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ms-excel.controlproperties+xml" PartName="/xl/ctrlProps/ctrlProp115.xml"/>
  <Override ContentType="application/vnd.ms-excel.controlproperties+xml" PartName="/xl/ctrlProps/ctrlProp116.xml"/>
  <Override ContentType="application/vnd.ms-excel.controlproperties+xml" PartName="/xl/ctrlProps/ctrlProp117.xml"/>
  <Override ContentType="application/vnd.ms-excel.controlproperties+xml" PartName="/xl/ctrlProps/ctrlProp118.xml"/>
  <Override ContentType="application/vnd.ms-excel.controlproperties+xml" PartName="/xl/ctrlProps/ctrlProp119.xml"/>
  <Override ContentType="application/vnd.ms-excel.controlproperties+xml" PartName="/xl/ctrlProps/ctrlProp120.xml"/>
  <Override ContentType="application/vnd.ms-excel.controlproperties+xml" PartName="/xl/ctrlProps/ctrlProp121.xml"/>
  <Override ContentType="application/vnd.ms-excel.controlproperties+xml" PartName="/xl/ctrlProps/ctrlProp122.xml"/>
  <Override ContentType="application/vnd.ms-excel.controlproperties+xml" PartName="/xl/ctrlProps/ctrlProp123.xml"/>
  <Override ContentType="application/vnd.ms-excel.controlproperties+xml" PartName="/xl/ctrlProps/ctrlProp124.xml"/>
  <Override ContentType="application/vnd.ms-excel.controlproperties+xml" PartName="/xl/ctrlProps/ctrlProp125.xml"/>
  <Override ContentType="application/vnd.ms-excel.controlproperties+xml" PartName="/xl/ctrlProps/ctrlProp126.xml"/>
  <Override ContentType="application/vnd.ms-excel.controlproperties+xml" PartName="/xl/ctrlProps/ctrlProp127.xml"/>
  <Override ContentType="application/vnd.ms-excel.controlproperties+xml" PartName="/xl/ctrlProps/ctrlProp128.xml"/>
  <Override ContentType="application/vnd.ms-excel.controlproperties+xml" PartName="/xl/ctrlProps/ctrlProp129.xml"/>
  <Override ContentType="application/vnd.ms-excel.controlproperties+xml" PartName="/xl/ctrlProps/ctrlProp130.xml"/>
  <Override ContentType="application/vnd.ms-excel.controlproperties+xml" PartName="/xl/ctrlProps/ctrlProp131.xml"/>
  <Override ContentType="application/vnd.ms-excel.controlproperties+xml" PartName="/xl/ctrlProps/ctrlProp132.xml"/>
  <Override ContentType="application/vnd.ms-excel.controlproperties+xml" PartName="/xl/ctrlProps/ctrlProp133.xml"/>
  <Override ContentType="application/vnd.ms-excel.controlproperties+xml" PartName="/xl/ctrlProps/ctrlProp134.xml"/>
  <Override ContentType="application/vnd.ms-excel.controlproperties+xml" PartName="/xl/ctrlProps/ctrlProp135.xml"/>
  <Override ContentType="application/vnd.ms-excel.controlproperties+xml" PartName="/xl/ctrlProps/ctrlProp136.xml"/>
  <Override ContentType="application/vnd.ms-excel.controlproperties+xml" PartName="/xl/ctrlProps/ctrlProp137.xml"/>
  <Override ContentType="application/vnd.ms-excel.controlproperties+xml" PartName="/xl/ctrlProps/ctrlProp138.xml"/>
  <Override ContentType="application/vnd.ms-excel.controlproperties+xml" PartName="/xl/ctrlProps/ctrlProp139.xml"/>
  <Override ContentType="application/vnd.ms-excel.controlproperties+xml" PartName="/xl/ctrlProps/ctrlProp140.xml"/>
  <Override ContentType="application/vnd.ms-excel.controlproperties+xml" PartName="/xl/ctrlProps/ctrlProp141.xml"/>
  <Override ContentType="application/vnd.ms-excel.controlproperties+xml" PartName="/xl/ctrlProps/ctrlProp142.xml"/>
  <Override ContentType="application/vnd.ms-excel.controlproperties+xml" PartName="/xl/ctrlProps/ctrlProp143.xml"/>
  <Override ContentType="application/vnd.ms-excel.controlproperties+xml" PartName="/xl/ctrlProps/ctrlProp144.xml"/>
  <Override ContentType="application/vnd.ms-excel.controlproperties+xml" PartName="/xl/ctrlProps/ctrlProp145.xml"/>
  <Override ContentType="application/vnd.ms-excel.controlproperties+xml" PartName="/xl/ctrlProps/ctrlProp146.xml"/>
  <Override ContentType="application/vnd.ms-excel.controlproperties+xml" PartName="/xl/ctrlProps/ctrlProp147.xml"/>
  <Override ContentType="application/vnd.ms-excel.controlproperties+xml" PartName="/xl/ctrlProps/ctrlProp148.xml"/>
  <Override ContentType="application/vnd.ms-excel.controlproperties+xml" PartName="/xl/ctrlProps/ctrlProp149.xml"/>
  <Override ContentType="application/vnd.ms-excel.controlproperties+xml" PartName="/xl/ctrlProps/ctrlProp150.xml"/>
  <Override ContentType="application/vnd.ms-excel.controlproperties+xml" PartName="/xl/ctrlProps/ctrlProp151.xml"/>
  <Override ContentType="application/vnd.ms-excel.controlproperties+xml" PartName="/xl/ctrlProps/ctrlProp152.xml"/>
  <Override ContentType="application/vnd.ms-excel.controlproperties+xml" PartName="/xl/ctrlProps/ctrlProp153.xml"/>
  <Override ContentType="application/vnd.ms-excel.controlproperties+xml" PartName="/xl/ctrlProps/ctrlProp154.xml"/>
  <Override ContentType="application/vnd.ms-excel.controlproperties+xml" PartName="/xl/ctrlProps/ctrlProp155.xml"/>
  <Override ContentType="application/vnd.ms-excel.controlproperties+xml" PartName="/xl/ctrlProps/ctrlProp156.xml"/>
  <Override ContentType="application/vnd.ms-excel.controlproperties+xml" PartName="/xl/ctrlProps/ctrlProp157.xml"/>
  <Override ContentType="application/vnd.ms-excel.controlproperties+xml" PartName="/xl/ctrlProps/ctrlProp158.xml"/>
  <Override ContentType="application/vnd.ms-excel.controlproperties+xml" PartName="/xl/ctrlProps/ctrlProp159.xml"/>
  <Override ContentType="application/vnd.ms-excel.controlproperties+xml" PartName="/xl/ctrlProps/ctrlProp160.xml"/>
  <Override ContentType="application/vnd.ms-excel.controlproperties+xml" PartName="/xl/ctrlProps/ctrlProp161.xml"/>
  <Override ContentType="application/vnd.ms-excel.controlproperties+xml" PartName="/xl/ctrlProps/ctrlProp162.xml"/>
  <Override ContentType="application/vnd.ms-excel.controlproperties+xml" PartName="/xl/ctrlProps/ctrlProp163.xml"/>
  <Override ContentType="application/vnd.ms-excel.controlproperties+xml" PartName="/xl/ctrlProps/ctrlProp164.xml"/>
  <Override ContentType="application/vnd.ms-excel.controlproperties+xml" PartName="/xl/ctrlProps/ctrlProp165.xml"/>
  <Override ContentType="application/vnd.ms-excel.controlproperties+xml" PartName="/xl/ctrlProps/ctrlProp166.xml"/>
  <Override ContentType="application/vnd.ms-excel.controlproperties+xml" PartName="/xl/ctrlProps/ctrlProp167.xml"/>
  <Override ContentType="application/vnd.ms-excel.controlproperties+xml" PartName="/xl/ctrlProps/ctrlProp168.xml"/>
  <Override ContentType="application/vnd.ms-excel.controlproperties+xml" PartName="/xl/ctrlProps/ctrlProp169.xml"/>
  <Override ContentType="application/vnd.ms-excel.controlproperties+xml" PartName="/xl/ctrlProps/ctrlProp170.xml"/>
  <Override ContentType="application/vnd.ms-excel.controlproperties+xml" PartName="/xl/ctrlProps/ctrlProp171.xml"/>
  <Override ContentType="application/vnd.ms-excel.controlproperties+xml" PartName="/xl/ctrlProps/ctrlProp172.xml"/>
  <Override ContentType="application/vnd.ms-excel.controlproperties+xml" PartName="/xl/ctrlProps/ctrlProp173.xml"/>
  <Override ContentType="application/vnd.ms-excel.controlproperties+xml" PartName="/xl/ctrlProps/ctrlProp174.xml"/>
  <Override ContentType="application/vnd.ms-excel.controlproperties+xml" PartName="/xl/ctrlProps/ctrlProp175.xml"/>
  <Override ContentType="application/vnd.ms-excel.controlproperties+xml" PartName="/xl/ctrlProps/ctrlProp176.xml"/>
  <Override ContentType="application/vnd.ms-excel.controlproperties+xml" PartName="/xl/ctrlProps/ctrlProp177.xml"/>
  <Override ContentType="application/vnd.ms-excel.controlproperties+xml" PartName="/xl/ctrlProps/ctrlProp178.xml"/>
  <Override ContentType="application/vnd.ms-excel.controlproperties+xml" PartName="/xl/ctrlProps/ctrlProp179.xml"/>
  <Override ContentType="application/vnd.ms-excel.controlproperties+xml" PartName="/xl/ctrlProps/ctrlProp180.xml"/>
  <Override ContentType="application/vnd.ms-excel.controlproperties+xml" PartName="/xl/ctrlProps/ctrlProp181.xml"/>
  <Override ContentType="application/vnd.ms-excel.controlproperties+xml" PartName="/xl/ctrlProps/ctrlProp182.xml"/>
  <Override ContentType="application/vnd.ms-excel.controlproperties+xml" PartName="/xl/ctrlProps/ctrlProp183.xml"/>
  <Override ContentType="application/vnd.ms-excel.controlproperties+xml" PartName="/xl/ctrlProps/ctrlProp184.xml"/>
  <Override ContentType="application/vnd.ms-excel.controlproperties+xml" PartName="/xl/ctrlProps/ctrlProp185.xml"/>
  <Override ContentType="application/vnd.ms-excel.controlproperties+xml" PartName="/xl/ctrlProps/ctrlProp186.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oleObject" PartName="/xl/embeddings/oleObject1.bin"/>
  <Override ContentType="application/vnd.openxmlformats-officedocument.oleObject" PartName="/xl/embeddings/oleObject2.bin"/>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W:\EDAD Engineers\(06) Resources, Tools, &amp; Checklists\(5) Forms\(1) ED Forms\(01) El-Temp-DW-ML-PG-BF-WT\"/>
    </mc:Choice>
  </mc:AlternateContent>
  <xr:revisionPtr revIDLastSave="0" documentId="13_ncr:1_{F42F0E0B-5C4E-4D30-9FFA-4F39A4CBD3FD}" xr6:coauthVersionLast="47" xr6:coauthVersionMax="47" xr10:uidLastSave="{00000000-0000-0000-0000-000000000000}"/>
  <bookViews>
    <workbookView xWindow="60" yWindow="-16320" windowWidth="29040" windowHeight="15990" tabRatio="996" activeTab="1" xr2:uid="{6F5AE5A2-1C40-4866-BC1D-D538C471720E}"/>
  </bookViews>
  <sheets>
    <sheet name="NOTES" sheetId="25" r:id="rId1"/>
    <sheet name="Application" sheetId="1" r:id="rId2"/>
    <sheet name="Transmittal" sheetId="2" r:id="rId3"/>
    <sheet name="Elevators" sheetId="4" r:id="rId4"/>
    <sheet name="Abridged" sheetId="5" r:id="rId5"/>
    <sheet name="Temp Elev" sheetId="6" r:id="rId6"/>
    <sheet name="Cartop Railing" sheetId="7" r:id="rId7"/>
    <sheet name="MC Guarding" sheetId="8" r:id="rId8"/>
    <sheet name="Dumbwaiter" sheetId="9" r:id="rId9"/>
    <sheet name="Matl Lift" sheetId="10" r:id="rId10"/>
    <sheet name="PGL" sheetId="11" state="hidden" r:id="rId11"/>
    <sheet name="Barrier Free" sheetId="12" r:id="rId12"/>
    <sheet name="Ski" sheetId="27" r:id="rId13"/>
    <sheet name="SkiConveyor" sheetId="28" r:id="rId14"/>
    <sheet name="Wind Tower" sheetId="19" state="hidden" r:id="rId15"/>
    <sheet name="Pwr-Manlift" sheetId="22" r:id="rId16"/>
    <sheet name="Hand-Manlift" sheetId="20" r:id="rId17"/>
    <sheet name="Hoist" sheetId="21" r:id="rId18"/>
    <sheet name="Esc-MW" sheetId="24" r:id="rId19"/>
    <sheet name="SCC" sheetId="23" r:id="rId20"/>
    <sheet name="S.A." sheetId="26" r:id="rId21"/>
    <sheet name="Elevators - Validation Data" sheetId="15" r:id="rId22"/>
    <sheet name="Master" sheetId="16" state="veryHidden" r:id="rId23"/>
    <sheet name="Data Labels" sheetId="13" state="veryHidden" r:id="rId24"/>
    <sheet name="Data Pointers" sheetId="14" state="veryHidden" r:id="rId25"/>
    <sheet name="ORACLEDATA" sheetId="17" r:id="rId26"/>
    <sheet name="Revisions" sheetId="18" r:id="rId27"/>
  </sheets>
  <definedNames>
    <definedName name="_xlnm._FilterDatabase" localSheetId="23" hidden="1">'Data Labels'!$B$4:$L$270</definedName>
    <definedName name="_Regression_Int" localSheetId="18" hidden="1">1</definedName>
    <definedName name="_Regression_Int" localSheetId="19" hidden="1">1</definedName>
    <definedName name="B355SafetyType">'Elevators - Validation Data'!$AA$5:$AA$10</definedName>
    <definedName name="BufferType">'Elevators - Validation Data'!$AK$5:$AK$14</definedName>
    <definedName name="BuildingFunction">'Elevators - Validation Data'!$F$5:$F$19</definedName>
    <definedName name="Bulkhead">'Elevators - Validation Data'!$BI$5:$BI$11</definedName>
    <definedName name="C.J.Anderson">'Elevators - Validation Data'!$U$70:$U$74</definedName>
    <definedName name="CarriageType">'Elevators - Validation Data'!$BO$5:$BO$11</definedName>
    <definedName name="Concord">'Elevators - Validation Data'!$U$5:$U$10</definedName>
    <definedName name="Connection">'Elevators - Validation Data'!$BE$5:$BE$11</definedName>
    <definedName name="ConstructionHoists">'Elevators - Validation Data'!$J$49:$J$51</definedName>
    <definedName name="Controller">'Elevators - Validation Data'!$AU$5:$AU$32</definedName>
    <definedName name="CorrosionProtection">'Elevators - Validation Data'!$BK$5:$BK$13</definedName>
    <definedName name="Cylinders">'Elevators - Validation Data'!$AY$5:$AY$13</definedName>
    <definedName name="D.A.Matot">'Elevators - Validation Data'!$U$63:$U$67</definedName>
    <definedName name="DataLabels">'Data Labels'!$B$4:$L$270</definedName>
    <definedName name="DataPointers">'Data Pointers'!$B$4:$H$65</definedName>
    <definedName name="DeviceType">'Data Pointers'!$C$2:$H$3</definedName>
    <definedName name="DoorLockingDeviceType">'Elevators - Validation Data'!$P$5:$P$10</definedName>
    <definedName name="DoorOperator">'Elevators - Validation Data'!$W$5:$W$23</definedName>
    <definedName name="DriveType">'Elevators - Validation Data'!$AO$5:$AO$15</definedName>
    <definedName name="Dumbwaiters">'Elevators - Validation Data'!$J$14:$J$15</definedName>
    <definedName name="Elevators">'Elevators - Validation Data'!$J$5:$J$11</definedName>
    <definedName name="EntranceType">'Elevators - Validation Data'!$N$5:$N$23</definedName>
    <definedName name="EquipmentforPowerDrivenParkingofMotorVehicles">'Elevators - Validation Data'!$BS$38:$BS$41</definedName>
    <definedName name="Escalators">'Elevators - Validation Data'!$J$18</definedName>
    <definedName name="G.A.L.">'Elevators - Validation Data'!$U$29:$U$36</definedName>
    <definedName name="GAL">'Elevators - Validation Data'!$U$29:$U$36</definedName>
    <definedName name="Garaventa">'Elevators - Validation Data'!$U$83:$U$86</definedName>
    <definedName name="GripperActuation">'Elevators - Validation Data'!$AW$5:$AW$13</definedName>
    <definedName name="GuideRailMass">'Elevators - Validation Data'!$AM$5:$AM$18</definedName>
    <definedName name="InclinedLifts">'Elevators - Validation Data'!$J$54:$J$59</definedName>
    <definedName name="Interlock">'Elevators - Validation Data'!$R$5:$R$19</definedName>
    <definedName name="InterlockModel">'Elevators - Validation Data'!$U$5:$U$36</definedName>
    <definedName name="Kone">'Elevators - Validation Data'!$U$39:$U$44</definedName>
    <definedName name="LiftsforPersonswithPhysicalDisabilities">'Elevators - Validation Data'!$J$29:$J$33</definedName>
    <definedName name="LiftsPersonswDisabilities">'Elevators - Validation Data'!$BS$25:$BS$29</definedName>
    <definedName name="LoadingClass">'Elevators - Validation Data'!$L$5:$L$11</definedName>
    <definedName name="Manlifts">'Elevators - Validation Data'!$J$36:$J$38</definedName>
    <definedName name="MaterialLiftsFreightPlatformLifts">'Elevators - Validation Data'!$J$25:$J$26</definedName>
    <definedName name="MotorControlType">'Elevators - Validation Data'!$AS$5:$AS$15</definedName>
    <definedName name="MovingWalks">'Elevators - Validation Data'!$J$21:$J$22</definedName>
    <definedName name="OperationType">'Elevators - Validation Data'!$AQ$5:$AQ$13</definedName>
    <definedName name="Orientation">'Elevators - Validation Data'!$BC$5:$BC$11</definedName>
    <definedName name="Otis">'Elevators - Validation Data'!$U$47:$U$50</definedName>
    <definedName name="ParkingGarageLifts">'Elevators - Validation Data'!$J$62:$J$66</definedName>
    <definedName name="PassengerRopeways">'Elevators - Validation Data'!$J$41:$J$46</definedName>
    <definedName name="Peelle">'Elevators - Validation Data'!$U$53:$U$60</definedName>
    <definedName name="_xlnm.Print_Area" localSheetId="4">Abridged!$A$1:$AI$53</definedName>
    <definedName name="_xlnm.Print_Area" localSheetId="1">Application!$A$1:$Y$46</definedName>
    <definedName name="_xlnm.Print_Area" localSheetId="11">'Barrier Free'!$A$1:$Y$214</definedName>
    <definedName name="_xlnm.Print_Area" localSheetId="6">'Cartop Railing'!$A$1:$AI$108</definedName>
    <definedName name="_xlnm.Print_Area" localSheetId="8">Dumbwaiter!$A$1:$Y$178</definedName>
    <definedName name="_xlnm.Print_Area" localSheetId="3">Elevators!$A$1:$Y$263</definedName>
    <definedName name="_xlnm.Print_Area" localSheetId="21">'Elevators - Validation Data'!$A$1:$BU$86</definedName>
    <definedName name="_xlnm.Print_Area" localSheetId="18">'Esc-MW'!$A$1:$AT$141</definedName>
    <definedName name="_xlnm.Print_Area" localSheetId="16">'Hand-Manlift'!$A$1:$F$76</definedName>
    <definedName name="_xlnm.Print_Area" localSheetId="17">Hoist!$B$1:$AL$202</definedName>
    <definedName name="_xlnm.Print_Area" localSheetId="9">'Matl Lift'!$A$1:$Y$223</definedName>
    <definedName name="_xlnm.Print_Area" localSheetId="7">'MC Guarding'!$A$1:$AI$95</definedName>
    <definedName name="_xlnm.Print_Area" localSheetId="10">PGL!$A$1:$Y$169</definedName>
    <definedName name="_xlnm.Print_Area" localSheetId="15">'Pwr-Manlift'!$A$1:$F$91</definedName>
    <definedName name="_xlnm.Print_Area" localSheetId="26">Revisions!$A$1:$L$69</definedName>
    <definedName name="_xlnm.Print_Area" localSheetId="20">'S.A.'!$A$1:$AI$45</definedName>
    <definedName name="_xlnm.Print_Area" localSheetId="19">SCC!$A$1:$AS$114</definedName>
    <definedName name="_xlnm.Print_Area" localSheetId="12">Ski!$A$1:$Y$201</definedName>
    <definedName name="_xlnm.Print_Area" localSheetId="5">'Temp Elev'!$A$1:$AI$137</definedName>
    <definedName name="_xlnm.Print_Area" localSheetId="2">Transmittal!$A$1:$AA$46</definedName>
    <definedName name="_xlnm.Print_Area" localSheetId="14">'Wind Tower'!$A$1:$Y$171</definedName>
    <definedName name="_xlnm.Print_Titles" localSheetId="11">'Barrier Free'!$1:$7</definedName>
    <definedName name="_xlnm.Print_Titles" localSheetId="8">Dumbwaiter!$1:$7</definedName>
    <definedName name="_xlnm.Print_Titles" localSheetId="3">Elevators!$1:$7</definedName>
    <definedName name="_xlnm.Print_Titles" localSheetId="18">'Esc-MW'!$1:$4</definedName>
    <definedName name="_xlnm.Print_Titles" localSheetId="16">'Hand-Manlift'!$1:$1</definedName>
    <definedName name="_xlnm.Print_Titles" localSheetId="17">Hoist!$1:$5</definedName>
    <definedName name="_xlnm.Print_Titles" localSheetId="9">'Matl Lift'!$1:$7</definedName>
    <definedName name="_xlnm.Print_Titles" localSheetId="7">'MC Guarding'!$1:$5</definedName>
    <definedName name="_xlnm.Print_Titles" localSheetId="10">PGL!$1:$7</definedName>
    <definedName name="_xlnm.Print_Titles" localSheetId="15">'Pwr-Manlift'!$1:$2</definedName>
    <definedName name="_xlnm.Print_Titles" localSheetId="12">Ski!$1:$7</definedName>
    <definedName name="_xlnm.Print_Titles" localSheetId="5">'Temp Elev'!$1:$5</definedName>
    <definedName name="_xlnm.Print_Titles" localSheetId="14">'Wind Tower'!$1:$7</definedName>
    <definedName name="RopeConstruction">'Elevators - Validation Data'!$AI$5:$AI$12</definedName>
    <definedName name="RopeGrade">'Elevators - Validation Data'!$AE$5:$AE$18</definedName>
    <definedName name="RopeStranding">'Elevators - Validation Data'!$AG$5:$AG$16</definedName>
    <definedName name="SafetyCode">'Elevators - Validation Data'!$BQ$5:$BQ$13</definedName>
    <definedName name="SafetyCodeforElevators">'Elevators - Validation Data'!$BS$5:$BS$10</definedName>
    <definedName name="SafetyCodeforManlifts">'Elevators - Validation Data'!$BS$13:$BS$16</definedName>
    <definedName name="SafetyCodeforMaterialHoists">'Elevators - Validation Data'!$BS$32:$BS$35</definedName>
    <definedName name="SafetyCodeforPersonnelHoists">'Elevators - Validation Data'!$BS$19:$BS$22</definedName>
    <definedName name="SafetyCodeforWindTurbineTowerElevators">'Elevators - Validation Data'!$BS$44:$BS$47</definedName>
    <definedName name="SafetyType">'Elevators - Validation Data'!$Y$5:$Y$11</definedName>
    <definedName name="ShoppingCartConveyor">'Elevators - Validation Data'!$J$77:$J$78</definedName>
    <definedName name="SpecialElevatingDevice">'Elevators - Validation Data'!$J$69:$J$70</definedName>
    <definedName name="SpecialWindTower">'Elevators - Validation Data'!$J$73:$J$74</definedName>
    <definedName name="Stages">'Elevators - Validation Data'!$BA$5:$BA$12</definedName>
    <definedName name="SubmissionType">'Elevators - Validation Data'!$B$5:$B$14</definedName>
    <definedName name="SuspensionType">'Elevators - Validation Data'!$AC$5:$AC$11</definedName>
    <definedName name="Sync">'Elevators - Validation Data'!$BG$5:$BG$11</definedName>
    <definedName name="ThyssenKrupp">'Elevators - Validation Data'!$U$77:$U$80</definedName>
    <definedName name="Type">'Data Labels'!$C$2:$L$3</definedName>
    <definedName name="ValidEDDeviceClass">'Elevators - Validation Data'!$H$5:$H$23</definedName>
    <definedName name="Valve">'Elevators - Validation Data'!$BM$5:$BM$17</definedName>
    <definedName name="Variance">'Elevators - Validation Data'!$D$5:$D$7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0" i="28" l="1"/>
  <c r="J9" i="28"/>
  <c r="J8" i="28"/>
  <c r="T6" i="28"/>
  <c r="AG6" i="28"/>
  <c r="J6" i="28"/>
  <c r="Y5" i="28"/>
  <c r="R13" i="27" l="1"/>
  <c r="R12" i="27"/>
  <c r="F12" i="27"/>
  <c r="R10" i="27"/>
  <c r="F10" i="27"/>
  <c r="I7" i="27"/>
  <c r="I6" i="27"/>
  <c r="K5" i="27"/>
  <c r="M8" i="24" l="1"/>
  <c r="Z6" i="26" l="1"/>
  <c r="I6" i="26"/>
  <c r="P5" i="26"/>
  <c r="J51" i="2" l="1"/>
  <c r="M18" i="23" l="1"/>
  <c r="M17" i="23"/>
  <c r="AH8" i="23"/>
  <c r="M8" i="23"/>
  <c r="AH4" i="23" s="1"/>
  <c r="AH6" i="23"/>
  <c r="M6" i="23"/>
  <c r="AH6" i="24"/>
  <c r="M19" i="24"/>
  <c r="M18" i="24"/>
  <c r="AH8" i="24"/>
  <c r="AH4" i="24"/>
  <c r="M6" i="24"/>
  <c r="AD75" i="24"/>
  <c r="H162" i="24"/>
  <c r="BF1" i="23" l="1"/>
  <c r="F9" i="22" l="1"/>
  <c r="F5" i="22"/>
  <c r="F4" i="22"/>
  <c r="F1" i="22"/>
  <c r="J174" i="21" l="1"/>
  <c r="J10" i="21"/>
  <c r="AC11" i="21"/>
  <c r="AC10" i="21"/>
  <c r="J19" i="21"/>
  <c r="J18" i="21"/>
  <c r="Y8" i="21"/>
  <c r="T5" i="21"/>
  <c r="J8" i="21"/>
  <c r="F23" i="19"/>
  <c r="F1" i="20" l="1"/>
  <c r="R14" i="19" l="1"/>
  <c r="R13" i="19"/>
  <c r="F146" i="19" l="1"/>
  <c r="F13" i="19"/>
  <c r="K5" i="19"/>
  <c r="F24" i="19"/>
  <c r="R11" i="19"/>
  <c r="F11" i="19"/>
  <c r="Q122" i="19"/>
  <c r="O122" i="19"/>
  <c r="Q121" i="19"/>
  <c r="O121" i="19"/>
  <c r="F139" i="11" l="1"/>
  <c r="F150" i="9"/>
  <c r="F148" i="9"/>
  <c r="AF15" i="8"/>
  <c r="P59" i="7"/>
  <c r="I15" i="6"/>
  <c r="I15" i="5"/>
  <c r="H65" i="14" l="1"/>
  <c r="G65" i="14"/>
  <c r="F65" i="14"/>
  <c r="E65" i="14"/>
  <c r="H62" i="14"/>
  <c r="G62" i="14"/>
  <c r="E62" i="14"/>
  <c r="C62" i="14"/>
  <c r="H55" i="14"/>
  <c r="G55" i="14"/>
  <c r="F55" i="14"/>
  <c r="E55" i="14"/>
  <c r="H54" i="14"/>
  <c r="G54" i="14"/>
  <c r="F54" i="14"/>
  <c r="E54" i="14"/>
  <c r="H53" i="14"/>
  <c r="G53" i="14"/>
  <c r="F53" i="14"/>
  <c r="E53" i="14"/>
  <c r="C53" i="14"/>
  <c r="H52" i="14"/>
  <c r="G52" i="14"/>
  <c r="F52" i="14"/>
  <c r="E52" i="14"/>
  <c r="H51" i="14"/>
  <c r="G51" i="14"/>
  <c r="F51" i="14"/>
  <c r="E51" i="14"/>
  <c r="H50" i="14"/>
  <c r="G50" i="14"/>
  <c r="F50" i="14"/>
  <c r="E50" i="14"/>
  <c r="G47" i="14"/>
  <c r="G44" i="14"/>
  <c r="G41" i="14"/>
  <c r="F41" i="14"/>
  <c r="E41" i="14"/>
  <c r="C41" i="14"/>
  <c r="H39" i="14"/>
  <c r="G39" i="14"/>
  <c r="H37" i="14"/>
  <c r="G37" i="14"/>
  <c r="F37" i="14"/>
  <c r="E37" i="14"/>
  <c r="H36" i="14"/>
  <c r="G36" i="14"/>
  <c r="F36" i="14"/>
  <c r="E36" i="14"/>
  <c r="H35" i="14"/>
  <c r="G35" i="14"/>
  <c r="F35" i="14"/>
  <c r="E35" i="14"/>
  <c r="H34" i="14"/>
  <c r="G34" i="14"/>
  <c r="H32" i="14"/>
  <c r="G32" i="14"/>
  <c r="F32" i="14"/>
  <c r="E32" i="14"/>
  <c r="H30" i="14"/>
  <c r="H28" i="14"/>
  <c r="G28" i="14"/>
  <c r="F28" i="14"/>
  <c r="E28" i="14"/>
  <c r="H27" i="14"/>
  <c r="G27" i="14"/>
  <c r="F27" i="14"/>
  <c r="E27" i="14"/>
  <c r="H26" i="14"/>
  <c r="G26" i="14"/>
  <c r="E26" i="14"/>
  <c r="C26" i="14"/>
  <c r="H25" i="14"/>
  <c r="F25" i="14"/>
  <c r="H24" i="14"/>
  <c r="F24" i="14"/>
  <c r="H23" i="14"/>
  <c r="G23" i="14"/>
  <c r="F23" i="14"/>
  <c r="H22" i="14"/>
  <c r="G22" i="14"/>
  <c r="F22" i="14"/>
  <c r="H21" i="14"/>
  <c r="G21" i="14"/>
  <c r="F21" i="14"/>
  <c r="H20" i="14"/>
  <c r="G20" i="14"/>
  <c r="F20" i="14"/>
  <c r="H14" i="14"/>
  <c r="G13" i="14"/>
  <c r="C13" i="14"/>
  <c r="H11" i="14"/>
  <c r="G11" i="14"/>
  <c r="F11" i="14"/>
  <c r="G10" i="14"/>
  <c r="F10" i="14"/>
  <c r="H8" i="14"/>
  <c r="G8" i="14"/>
  <c r="E8" i="14"/>
  <c r="H6" i="14"/>
  <c r="G6" i="14"/>
  <c r="E6" i="14"/>
  <c r="C6" i="14"/>
  <c r="C196" i="12"/>
  <c r="C194" i="12"/>
  <c r="O192" i="12"/>
  <c r="C192" i="12"/>
  <c r="O190" i="12"/>
  <c r="C190" i="12"/>
  <c r="C188" i="12"/>
  <c r="C186" i="12"/>
  <c r="F184" i="12"/>
  <c r="C184" i="12"/>
  <c r="C182" i="12"/>
  <c r="C180" i="12"/>
  <c r="C178" i="12"/>
  <c r="O176" i="12"/>
  <c r="C176" i="12"/>
  <c r="Q171" i="12"/>
  <c r="O171" i="12"/>
  <c r="E171" i="12"/>
  <c r="C171" i="12"/>
  <c r="Q170" i="12"/>
  <c r="O170" i="12"/>
  <c r="E170" i="12"/>
  <c r="C170" i="12"/>
  <c r="B164" i="12"/>
  <c r="G162" i="12"/>
  <c r="E162" i="12"/>
  <c r="G161" i="12"/>
  <c r="E161" i="12"/>
  <c r="G160" i="12"/>
  <c r="E160" i="12"/>
  <c r="G159" i="12"/>
  <c r="E159" i="12"/>
  <c r="S158" i="12"/>
  <c r="Q158" i="12"/>
  <c r="G158" i="12"/>
  <c r="E158" i="12"/>
  <c r="S157" i="12"/>
  <c r="Q157" i="12"/>
  <c r="G157" i="12"/>
  <c r="E157" i="12"/>
  <c r="S156" i="12"/>
  <c r="Q156" i="12"/>
  <c r="G156" i="12"/>
  <c r="E156" i="12"/>
  <c r="S155" i="12"/>
  <c r="Q155" i="12"/>
  <c r="G155" i="12"/>
  <c r="E155" i="12"/>
  <c r="S154" i="12"/>
  <c r="Q154" i="12"/>
  <c r="G154" i="12"/>
  <c r="E154" i="12"/>
  <c r="S153" i="12"/>
  <c r="Q153" i="12"/>
  <c r="G153" i="12"/>
  <c r="E153" i="12"/>
  <c r="S152" i="12"/>
  <c r="Q152" i="12"/>
  <c r="G152" i="12"/>
  <c r="E152" i="12"/>
  <c r="S151" i="12"/>
  <c r="Q151" i="12"/>
  <c r="G151" i="12"/>
  <c r="E151" i="12"/>
  <c r="S150" i="12"/>
  <c r="Q150" i="12"/>
  <c r="G150" i="12"/>
  <c r="E150" i="12"/>
  <c r="S149" i="12"/>
  <c r="Q149" i="12"/>
  <c r="G149" i="12"/>
  <c r="E149" i="12"/>
  <c r="S148" i="12"/>
  <c r="Q148" i="12"/>
  <c r="G148" i="12"/>
  <c r="E148" i="12"/>
  <c r="S147" i="12"/>
  <c r="Q147" i="12"/>
  <c r="G147" i="12"/>
  <c r="E147" i="12"/>
  <c r="S146" i="12"/>
  <c r="Q146" i="12"/>
  <c r="G146" i="12"/>
  <c r="E146" i="12"/>
  <c r="B143" i="12"/>
  <c r="Q136" i="12"/>
  <c r="O136" i="12"/>
  <c r="E136" i="12"/>
  <c r="C136" i="12"/>
  <c r="B133" i="12"/>
  <c r="B129" i="12"/>
  <c r="C126" i="12"/>
  <c r="O124" i="12"/>
  <c r="C124" i="12"/>
  <c r="O122" i="12"/>
  <c r="C122" i="12"/>
  <c r="C120" i="12"/>
  <c r="O118" i="12"/>
  <c r="C118" i="12"/>
  <c r="O116" i="12"/>
  <c r="C116" i="12"/>
  <c r="O114" i="12"/>
  <c r="C114" i="12"/>
  <c r="O112" i="12"/>
  <c r="C112" i="12"/>
  <c r="O110" i="12"/>
  <c r="C110" i="12"/>
  <c r="C108" i="12"/>
  <c r="O106" i="12"/>
  <c r="C106" i="12"/>
  <c r="O104" i="12"/>
  <c r="C104" i="12"/>
  <c r="O102" i="12"/>
  <c r="C102" i="12"/>
  <c r="C100" i="12"/>
  <c r="O98" i="12"/>
  <c r="C98" i="12"/>
  <c r="O96" i="12"/>
  <c r="C96" i="12"/>
  <c r="C94" i="12"/>
  <c r="O92" i="12"/>
  <c r="C92" i="12"/>
  <c r="O90" i="12"/>
  <c r="C90" i="12"/>
  <c r="O88" i="12"/>
  <c r="C88" i="12"/>
  <c r="O86" i="12"/>
  <c r="C86" i="12"/>
  <c r="O84" i="12"/>
  <c r="C84" i="12"/>
  <c r="O82" i="12"/>
  <c r="C82" i="12"/>
  <c r="C80" i="12"/>
  <c r="C78" i="12"/>
  <c r="V72" i="12"/>
  <c r="R72" i="12"/>
  <c r="O72" i="12"/>
  <c r="J72" i="12"/>
  <c r="C72" i="12"/>
  <c r="O70" i="12"/>
  <c r="C70" i="12"/>
  <c r="O68" i="12"/>
  <c r="C68" i="12"/>
  <c r="O66" i="12"/>
  <c r="C66" i="12"/>
  <c r="O64" i="12"/>
  <c r="C64" i="12"/>
  <c r="C62" i="12"/>
  <c r="O60" i="12"/>
  <c r="C60" i="12"/>
  <c r="C58" i="12"/>
  <c r="O56" i="12"/>
  <c r="C56" i="12"/>
  <c r="O54" i="12"/>
  <c r="C54" i="12"/>
  <c r="O52" i="12"/>
  <c r="C52" i="12"/>
  <c r="O50" i="12"/>
  <c r="C50" i="12"/>
  <c r="O48" i="12"/>
  <c r="C48" i="12"/>
  <c r="O46" i="12"/>
  <c r="C46" i="12"/>
  <c r="O44" i="12"/>
  <c r="C44" i="12"/>
  <c r="O42" i="12"/>
  <c r="C42" i="12"/>
  <c r="O40" i="12"/>
  <c r="C40" i="12"/>
  <c r="O38" i="12"/>
  <c r="C38" i="12"/>
  <c r="B32" i="12"/>
  <c r="C29" i="12"/>
  <c r="C27" i="12"/>
  <c r="F26" i="12"/>
  <c r="F25" i="12"/>
  <c r="C25" i="12"/>
  <c r="O23" i="12"/>
  <c r="C23" i="12"/>
  <c r="O21" i="12"/>
  <c r="C21" i="12"/>
  <c r="O19" i="12"/>
  <c r="C19" i="12"/>
  <c r="O17" i="12"/>
  <c r="C17" i="12"/>
  <c r="O15" i="12"/>
  <c r="C15" i="12"/>
  <c r="R14" i="12"/>
  <c r="R13" i="12"/>
  <c r="F13" i="12"/>
  <c r="C13" i="12"/>
  <c r="R11" i="12"/>
  <c r="F11" i="12"/>
  <c r="C11" i="12"/>
  <c r="V7" i="12"/>
  <c r="R7" i="12"/>
  <c r="O7" i="12"/>
  <c r="J7" i="12"/>
  <c r="F7" i="12"/>
  <c r="V6" i="12"/>
  <c r="R6" i="12"/>
  <c r="O6" i="12"/>
  <c r="J6" i="12"/>
  <c r="F6" i="12"/>
  <c r="K5" i="12"/>
  <c r="C151" i="11"/>
  <c r="C149" i="11"/>
  <c r="O147" i="11"/>
  <c r="C147" i="11"/>
  <c r="O145" i="11"/>
  <c r="C145" i="11"/>
  <c r="C143" i="11"/>
  <c r="C141" i="11"/>
  <c r="C139" i="11"/>
  <c r="C137" i="11"/>
  <c r="C135" i="11"/>
  <c r="C133" i="11"/>
  <c r="O131" i="11"/>
  <c r="C131" i="11"/>
  <c r="Q126" i="11"/>
  <c r="O126" i="11"/>
  <c r="E126" i="11"/>
  <c r="C126" i="11"/>
  <c r="Q125" i="11"/>
  <c r="O125" i="11"/>
  <c r="E125" i="11"/>
  <c r="C125" i="11"/>
  <c r="B120" i="11"/>
  <c r="S118" i="11"/>
  <c r="Q118" i="11"/>
  <c r="G118" i="11"/>
  <c r="E118" i="11"/>
  <c r="S117" i="11"/>
  <c r="Q117" i="11"/>
  <c r="G117" i="11"/>
  <c r="E117" i="11"/>
  <c r="S116" i="11"/>
  <c r="Q116" i="11"/>
  <c r="G116" i="11"/>
  <c r="E116" i="11"/>
  <c r="S115" i="11"/>
  <c r="Q115" i="11"/>
  <c r="G115" i="11"/>
  <c r="E115" i="11"/>
  <c r="S114" i="11"/>
  <c r="Q114" i="11"/>
  <c r="G114" i="11"/>
  <c r="E114" i="11"/>
  <c r="S113" i="11"/>
  <c r="Q113" i="11"/>
  <c r="G113" i="11"/>
  <c r="E113" i="11"/>
  <c r="S112" i="11"/>
  <c r="Q112" i="11"/>
  <c r="G112" i="11"/>
  <c r="E112" i="11"/>
  <c r="B110" i="11"/>
  <c r="Q103" i="11"/>
  <c r="O103" i="11"/>
  <c r="E103" i="11"/>
  <c r="C103" i="11"/>
  <c r="B100" i="11"/>
  <c r="B96" i="11"/>
  <c r="C93" i="11"/>
  <c r="O91" i="11"/>
  <c r="C91" i="11"/>
  <c r="C89" i="11"/>
  <c r="O87" i="11"/>
  <c r="C87" i="11"/>
  <c r="O85" i="11"/>
  <c r="C85" i="11"/>
  <c r="O83" i="11"/>
  <c r="C83" i="11"/>
  <c r="O81" i="11"/>
  <c r="C81" i="11"/>
  <c r="O79" i="11"/>
  <c r="C79" i="11"/>
  <c r="C77" i="11"/>
  <c r="O75" i="11"/>
  <c r="C75" i="11"/>
  <c r="O73" i="11"/>
  <c r="C73" i="11"/>
  <c r="C71" i="11"/>
  <c r="O69" i="11"/>
  <c r="C69" i="11"/>
  <c r="C66" i="11"/>
  <c r="O64" i="11"/>
  <c r="C64" i="11"/>
  <c r="C62" i="11"/>
  <c r="O60" i="11"/>
  <c r="C60" i="11"/>
  <c r="O58" i="11"/>
  <c r="C58" i="11"/>
  <c r="O56" i="11"/>
  <c r="C56" i="11"/>
  <c r="O54" i="11"/>
  <c r="C54" i="11"/>
  <c r="O52" i="11"/>
  <c r="C52" i="11"/>
  <c r="C50" i="11"/>
  <c r="C48" i="11"/>
  <c r="O46" i="11"/>
  <c r="C46" i="11"/>
  <c r="O44" i="11"/>
  <c r="C44" i="11"/>
  <c r="O42" i="11"/>
  <c r="O40" i="11"/>
  <c r="C40" i="11"/>
  <c r="C38" i="11"/>
  <c r="B32" i="11"/>
  <c r="C29" i="11"/>
  <c r="C27" i="11"/>
  <c r="C25" i="11"/>
  <c r="F24" i="11"/>
  <c r="F23" i="11"/>
  <c r="C23" i="11"/>
  <c r="C21" i="11"/>
  <c r="O19" i="11"/>
  <c r="C19" i="11"/>
  <c r="O17" i="11"/>
  <c r="C17" i="11"/>
  <c r="O15" i="11"/>
  <c r="C15" i="11"/>
  <c r="R14" i="11"/>
  <c r="R13" i="11"/>
  <c r="F13" i="11"/>
  <c r="C13" i="11"/>
  <c r="R11" i="11"/>
  <c r="F11" i="11"/>
  <c r="C11" i="11"/>
  <c r="V7" i="11"/>
  <c r="R7" i="11"/>
  <c r="O7" i="11"/>
  <c r="J7" i="11"/>
  <c r="F7" i="11"/>
  <c r="V6" i="11"/>
  <c r="R6" i="11"/>
  <c r="O6" i="11"/>
  <c r="J6" i="11"/>
  <c r="F6" i="11"/>
  <c r="K5" i="11"/>
  <c r="C205" i="10"/>
  <c r="C203" i="10"/>
  <c r="O201" i="10"/>
  <c r="C201" i="10"/>
  <c r="O199" i="10"/>
  <c r="C199" i="10"/>
  <c r="C197" i="10"/>
  <c r="C195" i="10"/>
  <c r="F193" i="10"/>
  <c r="C193" i="10"/>
  <c r="C191" i="10"/>
  <c r="C189" i="10"/>
  <c r="C187" i="10"/>
  <c r="O185" i="10"/>
  <c r="C185" i="10"/>
  <c r="Q180" i="10"/>
  <c r="O180" i="10"/>
  <c r="E180" i="10"/>
  <c r="C180" i="10"/>
  <c r="Q179" i="10"/>
  <c r="O179" i="10"/>
  <c r="E179" i="10"/>
  <c r="C179" i="10"/>
  <c r="B173" i="10"/>
  <c r="S171" i="10"/>
  <c r="Q171" i="10"/>
  <c r="G171" i="10"/>
  <c r="E171" i="10"/>
  <c r="S170" i="10"/>
  <c r="Q170" i="10"/>
  <c r="G170" i="10"/>
  <c r="E170" i="10"/>
  <c r="S169" i="10"/>
  <c r="Q169" i="10"/>
  <c r="G169" i="10"/>
  <c r="E169" i="10"/>
  <c r="S168" i="10"/>
  <c r="Q168" i="10"/>
  <c r="G168" i="10"/>
  <c r="E168" i="10"/>
  <c r="S167" i="10"/>
  <c r="Q167" i="10"/>
  <c r="G167" i="10"/>
  <c r="E167" i="10"/>
  <c r="S166" i="10"/>
  <c r="Q166" i="10"/>
  <c r="G166" i="10"/>
  <c r="E166" i="10"/>
  <c r="S165" i="10"/>
  <c r="Q165" i="10"/>
  <c r="G165" i="10"/>
  <c r="E165" i="10"/>
  <c r="S164" i="10"/>
  <c r="Q164" i="10"/>
  <c r="G164" i="10"/>
  <c r="E164" i="10"/>
  <c r="S163" i="10"/>
  <c r="Q163" i="10"/>
  <c r="G163" i="10"/>
  <c r="E163" i="10"/>
  <c r="S162" i="10"/>
  <c r="Q162" i="10"/>
  <c r="G162" i="10"/>
  <c r="E162" i="10"/>
  <c r="S161" i="10"/>
  <c r="Q161" i="10"/>
  <c r="G161" i="10"/>
  <c r="E161" i="10"/>
  <c r="S160" i="10"/>
  <c r="Q160" i="10"/>
  <c r="G160" i="10"/>
  <c r="E160" i="10"/>
  <c r="S159" i="10"/>
  <c r="Q159" i="10"/>
  <c r="G159" i="10"/>
  <c r="E159" i="10"/>
  <c r="S158" i="10"/>
  <c r="Q158" i="10"/>
  <c r="G158" i="10"/>
  <c r="E158" i="10"/>
  <c r="S157" i="10"/>
  <c r="Q157" i="10"/>
  <c r="G157" i="10"/>
  <c r="E157" i="10"/>
  <c r="S156" i="10"/>
  <c r="Q156" i="10"/>
  <c r="G156" i="10"/>
  <c r="E156" i="10"/>
  <c r="B153" i="10"/>
  <c r="E149" i="10"/>
  <c r="C149" i="10"/>
  <c r="Q148" i="10"/>
  <c r="O148" i="10"/>
  <c r="E148" i="10"/>
  <c r="C148" i="10"/>
  <c r="Q147" i="10"/>
  <c r="O147" i="10"/>
  <c r="E147" i="10"/>
  <c r="C147" i="10"/>
  <c r="Q146" i="10"/>
  <c r="O146" i="10"/>
  <c r="E146" i="10"/>
  <c r="C146" i="10"/>
  <c r="Q145" i="10"/>
  <c r="O145" i="10"/>
  <c r="E145" i="10"/>
  <c r="C145" i="10"/>
  <c r="B142" i="10"/>
  <c r="B138" i="10"/>
  <c r="C135" i="10"/>
  <c r="O133" i="10"/>
  <c r="C133" i="10"/>
  <c r="O131" i="10"/>
  <c r="C131" i="10"/>
  <c r="C129" i="10"/>
  <c r="O127" i="10"/>
  <c r="C127" i="10"/>
  <c r="O125" i="10"/>
  <c r="C125" i="10"/>
  <c r="C123" i="10"/>
  <c r="O121" i="10"/>
  <c r="C121" i="10"/>
  <c r="O119" i="10"/>
  <c r="C119" i="10"/>
  <c r="O117" i="10"/>
  <c r="C117" i="10"/>
  <c r="C115" i="10"/>
  <c r="O113" i="10"/>
  <c r="C113" i="10"/>
  <c r="O111" i="10"/>
  <c r="C111" i="10"/>
  <c r="C109" i="10"/>
  <c r="O107" i="10"/>
  <c r="C107" i="10"/>
  <c r="C104" i="10"/>
  <c r="O102" i="10"/>
  <c r="C102" i="10"/>
  <c r="C100" i="10"/>
  <c r="O98" i="10"/>
  <c r="C98" i="10"/>
  <c r="C96" i="10"/>
  <c r="O94" i="10"/>
  <c r="C94" i="10"/>
  <c r="O92" i="10"/>
  <c r="C92" i="10"/>
  <c r="O90" i="10"/>
  <c r="C90" i="10"/>
  <c r="O88" i="10"/>
  <c r="C88" i="10"/>
  <c r="O86" i="10"/>
  <c r="C86" i="10"/>
  <c r="C84" i="10"/>
  <c r="O82" i="10"/>
  <c r="C82" i="10"/>
  <c r="C80" i="10"/>
  <c r="C78" i="10"/>
  <c r="C76" i="10"/>
  <c r="O74" i="10"/>
  <c r="C74" i="10"/>
  <c r="O72" i="10"/>
  <c r="C72" i="10"/>
  <c r="O70" i="10"/>
  <c r="C70" i="10"/>
  <c r="O68" i="10"/>
  <c r="C68" i="10"/>
  <c r="O66" i="10"/>
  <c r="C66" i="10"/>
  <c r="O64" i="10"/>
  <c r="C64" i="10"/>
  <c r="C62" i="10"/>
  <c r="O60" i="10"/>
  <c r="C60" i="10"/>
  <c r="C58" i="10"/>
  <c r="O56" i="10"/>
  <c r="C56" i="10"/>
  <c r="O54" i="10"/>
  <c r="C54" i="10"/>
  <c r="O52" i="10"/>
  <c r="C52" i="10"/>
  <c r="O50" i="10"/>
  <c r="C50" i="10"/>
  <c r="C48" i="10"/>
  <c r="C46" i="10"/>
  <c r="O44" i="10"/>
  <c r="C44" i="10"/>
  <c r="O42" i="10"/>
  <c r="C42" i="10"/>
  <c r="O40" i="10"/>
  <c r="C40" i="10"/>
  <c r="O38" i="10"/>
  <c r="C38" i="10"/>
  <c r="B32" i="10"/>
  <c r="C29" i="10"/>
  <c r="C27" i="10"/>
  <c r="C25" i="10"/>
  <c r="F24" i="10"/>
  <c r="F23" i="10"/>
  <c r="C23" i="10"/>
  <c r="O21" i="10"/>
  <c r="C21" i="10"/>
  <c r="O19" i="10"/>
  <c r="C19" i="10"/>
  <c r="O17" i="10"/>
  <c r="C17" i="10"/>
  <c r="O15" i="10"/>
  <c r="C15" i="10"/>
  <c r="R14" i="10"/>
  <c r="R13" i="10"/>
  <c r="F13" i="10"/>
  <c r="C13" i="10"/>
  <c r="R11" i="10"/>
  <c r="F11" i="10"/>
  <c r="C11" i="10"/>
  <c r="V7" i="10"/>
  <c r="R7" i="10"/>
  <c r="O7" i="10"/>
  <c r="J7" i="10"/>
  <c r="F7" i="10"/>
  <c r="V6" i="10"/>
  <c r="R6" i="10"/>
  <c r="O6" i="10"/>
  <c r="J6" i="10"/>
  <c r="F6" i="10"/>
  <c r="K5" i="10"/>
  <c r="C160" i="9"/>
  <c r="C158" i="9"/>
  <c r="O156" i="9"/>
  <c r="C156" i="9"/>
  <c r="O154" i="9"/>
  <c r="C154" i="9"/>
  <c r="C152" i="9"/>
  <c r="C150" i="9"/>
  <c r="C148" i="9"/>
  <c r="C146" i="9"/>
  <c r="C144" i="9"/>
  <c r="C142" i="9"/>
  <c r="O140" i="9"/>
  <c r="C140" i="9"/>
  <c r="B131" i="9"/>
  <c r="S129" i="9"/>
  <c r="Q129" i="9"/>
  <c r="G129" i="9"/>
  <c r="E129" i="9"/>
  <c r="S128" i="9"/>
  <c r="Q128" i="9"/>
  <c r="G128" i="9"/>
  <c r="E128" i="9"/>
  <c r="S127" i="9"/>
  <c r="Q127" i="9"/>
  <c r="G127" i="9"/>
  <c r="E127" i="9"/>
  <c r="S126" i="9"/>
  <c r="Q126" i="9"/>
  <c r="G126" i="9"/>
  <c r="E126" i="9"/>
  <c r="S125" i="9"/>
  <c r="Q125" i="9"/>
  <c r="G125" i="9"/>
  <c r="E125" i="9"/>
  <c r="S124" i="9"/>
  <c r="Q124" i="9"/>
  <c r="G124" i="9"/>
  <c r="E124" i="9"/>
  <c r="S123" i="9"/>
  <c r="Q123" i="9"/>
  <c r="G123" i="9"/>
  <c r="E123" i="9"/>
  <c r="S122" i="9"/>
  <c r="Q122" i="9"/>
  <c r="G122" i="9"/>
  <c r="E122" i="9"/>
  <c r="S121" i="9"/>
  <c r="Q121" i="9"/>
  <c r="G121" i="9"/>
  <c r="E121" i="9"/>
  <c r="B118" i="9"/>
  <c r="E114" i="9"/>
  <c r="C114" i="9"/>
  <c r="Q113" i="9"/>
  <c r="O113" i="9"/>
  <c r="E113" i="9"/>
  <c r="C113" i="9"/>
  <c r="Q112" i="9"/>
  <c r="O112" i="9"/>
  <c r="E112" i="9"/>
  <c r="C112" i="9"/>
  <c r="Q111" i="9"/>
  <c r="O111" i="9"/>
  <c r="E111" i="9"/>
  <c r="C111" i="9"/>
  <c r="Q110" i="9"/>
  <c r="O110" i="9"/>
  <c r="E110" i="9"/>
  <c r="C110" i="9"/>
  <c r="B107" i="9"/>
  <c r="B103" i="9"/>
  <c r="C100" i="9"/>
  <c r="O98" i="9"/>
  <c r="C98" i="9"/>
  <c r="O96" i="9"/>
  <c r="C96" i="9"/>
  <c r="O94" i="9"/>
  <c r="C94" i="9"/>
  <c r="O92" i="9"/>
  <c r="C92" i="9"/>
  <c r="C90" i="9"/>
  <c r="O88" i="9"/>
  <c r="C88" i="9"/>
  <c r="C86" i="9"/>
  <c r="O84" i="9"/>
  <c r="C84" i="9"/>
  <c r="O82" i="9"/>
  <c r="C82" i="9"/>
  <c r="O80" i="9"/>
  <c r="C80" i="9"/>
  <c r="O78" i="9"/>
  <c r="C78" i="9"/>
  <c r="O76" i="9"/>
  <c r="C76" i="9"/>
  <c r="O74" i="9"/>
  <c r="C74" i="9"/>
  <c r="C72" i="9"/>
  <c r="C70" i="9"/>
  <c r="O68" i="9"/>
  <c r="C68" i="9"/>
  <c r="O66" i="9"/>
  <c r="C66" i="9"/>
  <c r="O64" i="9"/>
  <c r="C64" i="9"/>
  <c r="O62" i="9"/>
  <c r="C62" i="9"/>
  <c r="C60" i="9"/>
  <c r="C58" i="9"/>
  <c r="O56" i="9"/>
  <c r="C56" i="9"/>
  <c r="O54" i="9"/>
  <c r="C54" i="9"/>
  <c r="O52" i="9"/>
  <c r="C52" i="9"/>
  <c r="O50" i="9"/>
  <c r="C50" i="9"/>
  <c r="C48" i="9"/>
  <c r="O46" i="9"/>
  <c r="C46" i="9"/>
  <c r="O44" i="9"/>
  <c r="C44" i="9"/>
  <c r="O42" i="9"/>
  <c r="C42" i="9"/>
  <c r="O40" i="9"/>
  <c r="C40" i="9"/>
  <c r="C38" i="9"/>
  <c r="O36" i="9"/>
  <c r="C36" i="9"/>
  <c r="O34" i="9"/>
  <c r="C34" i="9"/>
  <c r="B28" i="9"/>
  <c r="C25" i="9"/>
  <c r="C23" i="9"/>
  <c r="F22" i="9"/>
  <c r="F21" i="9"/>
  <c r="C21" i="9"/>
  <c r="C19" i="9"/>
  <c r="O17" i="9"/>
  <c r="C17" i="9"/>
  <c r="O15" i="9"/>
  <c r="C15" i="9"/>
  <c r="R14" i="9"/>
  <c r="R13" i="9"/>
  <c r="F13" i="9"/>
  <c r="C13" i="9"/>
  <c r="R11" i="9"/>
  <c r="F11" i="9"/>
  <c r="C11" i="9"/>
  <c r="V7" i="9"/>
  <c r="R7" i="9"/>
  <c r="O7" i="9"/>
  <c r="J7" i="9"/>
  <c r="F7" i="9"/>
  <c r="V6" i="9"/>
  <c r="R6" i="9"/>
  <c r="O6" i="9"/>
  <c r="J6" i="9"/>
  <c r="F6" i="9"/>
  <c r="K5" i="9"/>
  <c r="I15" i="8"/>
  <c r="I14" i="8"/>
  <c r="C14" i="8"/>
  <c r="T12" i="8"/>
  <c r="C12" i="8"/>
  <c r="T10" i="8"/>
  <c r="C10" i="8"/>
  <c r="Z9" i="8"/>
  <c r="Z8" i="8"/>
  <c r="C8" i="8"/>
  <c r="Z6" i="8"/>
  <c r="I6" i="8"/>
  <c r="C6" i="8"/>
  <c r="P5" i="8"/>
  <c r="S88" i="7"/>
  <c r="S81" i="7"/>
  <c r="S83" i="7" s="1"/>
  <c r="AA75" i="7"/>
  <c r="S74" i="7"/>
  <c r="AD75" i="7" s="1"/>
  <c r="Z72" i="7"/>
  <c r="R100" i="7" s="1"/>
  <c r="S71" i="7"/>
  <c r="Z73" i="7" s="1"/>
  <c r="AF66" i="7"/>
  <c r="I66" i="7"/>
  <c r="I65" i="7"/>
  <c r="C65" i="7"/>
  <c r="T64" i="7"/>
  <c r="C64" i="7"/>
  <c r="Z63" i="7"/>
  <c r="Z62" i="7"/>
  <c r="C62" i="7"/>
  <c r="Z60" i="7"/>
  <c r="I60" i="7"/>
  <c r="C60" i="7"/>
  <c r="S27" i="7"/>
  <c r="S29" i="7" s="1"/>
  <c r="S34" i="7" s="1"/>
  <c r="S20" i="7"/>
  <c r="AD21" i="7" s="1"/>
  <c r="S17" i="7"/>
  <c r="Z19" i="7" s="1"/>
  <c r="AF12" i="7"/>
  <c r="I12" i="7"/>
  <c r="I11" i="7"/>
  <c r="C11" i="7"/>
  <c r="T10" i="7"/>
  <c r="C10" i="7"/>
  <c r="Z9" i="7"/>
  <c r="Z8" i="7"/>
  <c r="C8" i="7"/>
  <c r="Z6" i="7"/>
  <c r="C6" i="7"/>
  <c r="P5" i="7"/>
  <c r="AF15" i="6"/>
  <c r="I14" i="6"/>
  <c r="C14" i="6"/>
  <c r="T12" i="6"/>
  <c r="C12" i="6"/>
  <c r="T10" i="6"/>
  <c r="C10" i="6"/>
  <c r="Z9" i="6"/>
  <c r="Z8" i="6"/>
  <c r="C8" i="6"/>
  <c r="Z6" i="6"/>
  <c r="I6" i="6"/>
  <c r="C6" i="6"/>
  <c r="P5" i="6"/>
  <c r="AF15" i="5"/>
  <c r="I14" i="5"/>
  <c r="C14" i="5"/>
  <c r="T12" i="5"/>
  <c r="C12" i="5"/>
  <c r="T10" i="5"/>
  <c r="C10" i="5"/>
  <c r="Z9" i="5"/>
  <c r="Z8" i="5"/>
  <c r="C8" i="5"/>
  <c r="Z6" i="5"/>
  <c r="I6" i="5"/>
  <c r="C6" i="5"/>
  <c r="P5" i="5"/>
  <c r="C245" i="4"/>
  <c r="C243" i="4"/>
  <c r="O241" i="4"/>
  <c r="C241" i="4"/>
  <c r="O239" i="4"/>
  <c r="C239" i="4"/>
  <c r="C237" i="4"/>
  <c r="F235" i="4"/>
  <c r="C235" i="4"/>
  <c r="F233" i="4"/>
  <c r="C233" i="4"/>
  <c r="C231" i="4"/>
  <c r="C229" i="4"/>
  <c r="C227" i="4"/>
  <c r="O225" i="4"/>
  <c r="C225" i="4"/>
  <c r="Q220" i="4"/>
  <c r="O220" i="4"/>
  <c r="E220" i="4"/>
  <c r="C220" i="4"/>
  <c r="Q219" i="4"/>
  <c r="O219" i="4"/>
  <c r="E219" i="4"/>
  <c r="C219" i="4"/>
  <c r="Q218" i="4"/>
  <c r="O218" i="4"/>
  <c r="E218" i="4"/>
  <c r="C218" i="4"/>
  <c r="Q217" i="4"/>
  <c r="O217" i="4"/>
  <c r="E217" i="4"/>
  <c r="C217" i="4"/>
  <c r="Q216" i="4"/>
  <c r="O216" i="4"/>
  <c r="E216" i="4"/>
  <c r="C216" i="4"/>
  <c r="B210" i="4"/>
  <c r="S208" i="4"/>
  <c r="Q208" i="4"/>
  <c r="G208" i="4"/>
  <c r="E208" i="4"/>
  <c r="S207" i="4"/>
  <c r="Q207" i="4"/>
  <c r="G207" i="4"/>
  <c r="E207" i="4"/>
  <c r="S206" i="4"/>
  <c r="Q206" i="4"/>
  <c r="G206" i="4"/>
  <c r="E206" i="4"/>
  <c r="S205" i="4"/>
  <c r="Q205" i="4"/>
  <c r="G205" i="4"/>
  <c r="E205" i="4"/>
  <c r="S204" i="4"/>
  <c r="Q204" i="4"/>
  <c r="G204" i="4"/>
  <c r="E204" i="4"/>
  <c r="S203" i="4"/>
  <c r="Q203" i="4"/>
  <c r="G203" i="4"/>
  <c r="E203" i="4"/>
  <c r="S202" i="4"/>
  <c r="Q202" i="4"/>
  <c r="G202" i="4"/>
  <c r="E202" i="4"/>
  <c r="S201" i="4"/>
  <c r="Q201" i="4"/>
  <c r="G201" i="4"/>
  <c r="E201" i="4"/>
  <c r="S200" i="4"/>
  <c r="Q200" i="4"/>
  <c r="G200" i="4"/>
  <c r="E200" i="4"/>
  <c r="S199" i="4"/>
  <c r="Q199" i="4"/>
  <c r="G199" i="4"/>
  <c r="E199" i="4"/>
  <c r="S198" i="4"/>
  <c r="Q198" i="4"/>
  <c r="G198" i="4"/>
  <c r="E198" i="4"/>
  <c r="S197" i="4"/>
  <c r="Q197" i="4"/>
  <c r="G197" i="4"/>
  <c r="E197" i="4"/>
  <c r="S196" i="4"/>
  <c r="Q196" i="4"/>
  <c r="G196" i="4"/>
  <c r="E196" i="4"/>
  <c r="S195" i="4"/>
  <c r="Q195" i="4"/>
  <c r="G195" i="4"/>
  <c r="E195" i="4"/>
  <c r="S194" i="4"/>
  <c r="Q194" i="4"/>
  <c r="G194" i="4"/>
  <c r="E194" i="4"/>
  <c r="S193" i="4"/>
  <c r="Q193" i="4"/>
  <c r="G193" i="4"/>
  <c r="E193" i="4"/>
  <c r="S192" i="4"/>
  <c r="Q192" i="4"/>
  <c r="G192" i="4"/>
  <c r="E192" i="4"/>
  <c r="S191" i="4"/>
  <c r="Q191" i="4"/>
  <c r="G191" i="4"/>
  <c r="E191" i="4"/>
  <c r="S190" i="4"/>
  <c r="Q190" i="4"/>
  <c r="G190" i="4"/>
  <c r="E190" i="4"/>
  <c r="S189" i="4"/>
  <c r="Q189" i="4"/>
  <c r="G189" i="4"/>
  <c r="E189" i="4"/>
  <c r="S188" i="4"/>
  <c r="Q188" i="4"/>
  <c r="G188" i="4"/>
  <c r="E188" i="4"/>
  <c r="B185" i="4"/>
  <c r="Q181" i="4"/>
  <c r="O181" i="4"/>
  <c r="E181" i="4"/>
  <c r="C181" i="4"/>
  <c r="Q180" i="4"/>
  <c r="O180" i="4"/>
  <c r="E180" i="4"/>
  <c r="C180" i="4"/>
  <c r="Q179" i="4"/>
  <c r="O179" i="4"/>
  <c r="E179" i="4"/>
  <c r="C179" i="4"/>
  <c r="Q178" i="4"/>
  <c r="O178" i="4"/>
  <c r="E178" i="4"/>
  <c r="C178" i="4"/>
  <c r="Q177" i="4"/>
  <c r="O177" i="4"/>
  <c r="E177" i="4"/>
  <c r="C177" i="4"/>
  <c r="Q176" i="4"/>
  <c r="O176" i="4"/>
  <c r="E176" i="4"/>
  <c r="C176" i="4"/>
  <c r="Q175" i="4"/>
  <c r="O175" i="4"/>
  <c r="E175" i="4"/>
  <c r="C175" i="4"/>
  <c r="B172" i="4"/>
  <c r="B168" i="4"/>
  <c r="C166" i="4"/>
  <c r="O164" i="4"/>
  <c r="C164" i="4"/>
  <c r="O162" i="4"/>
  <c r="C162" i="4"/>
  <c r="C160" i="4"/>
  <c r="O158" i="4"/>
  <c r="C158" i="4"/>
  <c r="O156" i="4"/>
  <c r="C156" i="4"/>
  <c r="C154" i="4"/>
  <c r="O152" i="4"/>
  <c r="C152" i="4"/>
  <c r="O150" i="4"/>
  <c r="C150" i="4"/>
  <c r="O148" i="4"/>
  <c r="C148" i="4"/>
  <c r="O146" i="4"/>
  <c r="C146" i="4"/>
  <c r="C144" i="4"/>
  <c r="O142" i="4"/>
  <c r="C142" i="4"/>
  <c r="O140" i="4"/>
  <c r="C140" i="4"/>
  <c r="C138" i="4"/>
  <c r="C136" i="4"/>
  <c r="O134" i="4"/>
  <c r="C134" i="4"/>
  <c r="O132" i="4"/>
  <c r="C132" i="4"/>
  <c r="C130" i="4"/>
  <c r="O128" i="4"/>
  <c r="C128" i="4"/>
  <c r="O126" i="4"/>
  <c r="C126" i="4"/>
  <c r="O124" i="4"/>
  <c r="C124" i="4"/>
  <c r="O122" i="4"/>
  <c r="C122" i="4"/>
  <c r="O120" i="4"/>
  <c r="C120" i="4"/>
  <c r="O118" i="4"/>
  <c r="C118" i="4"/>
  <c r="O116" i="4"/>
  <c r="C116" i="4"/>
  <c r="O114" i="4"/>
  <c r="C114" i="4"/>
  <c r="O112" i="4"/>
  <c r="C112" i="4"/>
  <c r="C110" i="4"/>
  <c r="C108" i="4"/>
  <c r="C106" i="4"/>
  <c r="O104" i="4"/>
  <c r="C104" i="4"/>
  <c r="O102" i="4"/>
  <c r="C102" i="4"/>
  <c r="O100" i="4"/>
  <c r="C100" i="4"/>
  <c r="O98" i="4"/>
  <c r="C98" i="4"/>
  <c r="O96" i="4"/>
  <c r="C96" i="4"/>
  <c r="O94" i="4"/>
  <c r="C94" i="4"/>
  <c r="O92" i="4"/>
  <c r="C92" i="4"/>
  <c r="O90" i="4"/>
  <c r="C90" i="4"/>
  <c r="O88" i="4"/>
  <c r="C88" i="4"/>
  <c r="C86" i="4"/>
  <c r="C84" i="4"/>
  <c r="C82" i="4"/>
  <c r="C80" i="4"/>
  <c r="O78" i="4"/>
  <c r="C78" i="4"/>
  <c r="O76" i="4"/>
  <c r="C76" i="4"/>
  <c r="O74" i="4"/>
  <c r="C74" i="4"/>
  <c r="O72" i="4"/>
  <c r="C72" i="4"/>
  <c r="O70" i="4"/>
  <c r="C70" i="4"/>
  <c r="O68" i="4"/>
  <c r="C68" i="4"/>
  <c r="O66" i="4"/>
  <c r="C66" i="4"/>
  <c r="O64" i="4"/>
  <c r="C64" i="4"/>
  <c r="O62" i="4"/>
  <c r="C62" i="4"/>
  <c r="O60" i="4"/>
  <c r="C60" i="4"/>
  <c r="O58" i="4"/>
  <c r="C58" i="4"/>
  <c r="C56" i="4"/>
  <c r="C54" i="4"/>
  <c r="O52" i="4"/>
  <c r="C52" i="4"/>
  <c r="O50" i="4"/>
  <c r="C50" i="4"/>
  <c r="C48" i="4"/>
  <c r="C46" i="4"/>
  <c r="C44" i="4"/>
  <c r="C42" i="4"/>
  <c r="C40" i="4"/>
  <c r="C38" i="4"/>
  <c r="B32" i="4"/>
  <c r="C29" i="4"/>
  <c r="C27" i="4"/>
  <c r="F26" i="4"/>
  <c r="F25" i="4"/>
  <c r="C25" i="4"/>
  <c r="O23" i="4"/>
  <c r="C23" i="4"/>
  <c r="O21" i="4"/>
  <c r="C21" i="4"/>
  <c r="V20" i="4"/>
  <c r="R20" i="4"/>
  <c r="O20" i="4"/>
  <c r="J20" i="4"/>
  <c r="F20" i="4"/>
  <c r="V19" i="4"/>
  <c r="R19" i="4"/>
  <c r="O19" i="4"/>
  <c r="J19" i="4"/>
  <c r="F19" i="4"/>
  <c r="C19" i="4"/>
  <c r="C17" i="4"/>
  <c r="O15" i="4"/>
  <c r="C15" i="4"/>
  <c r="R14" i="4"/>
  <c r="R13" i="4"/>
  <c r="F13" i="4"/>
  <c r="C13" i="4"/>
  <c r="R11" i="4"/>
  <c r="F11" i="4"/>
  <c r="C11" i="4"/>
  <c r="V7" i="4"/>
  <c r="R7" i="4"/>
  <c r="O7" i="4"/>
  <c r="J7" i="4"/>
  <c r="F7" i="4"/>
  <c r="V6" i="4"/>
  <c r="R6" i="4"/>
  <c r="O6" i="4"/>
  <c r="J6" i="4"/>
  <c r="F6" i="4"/>
  <c r="K5" i="4"/>
  <c r="K5" i="2"/>
  <c r="C11" i="17"/>
  <c r="D6" i="17"/>
  <c r="D4" i="17"/>
  <c r="C3" i="17"/>
  <c r="D2" i="17"/>
  <c r="C6" i="17"/>
  <c r="BN10" i="17"/>
  <c r="D8" i="17"/>
  <c r="B8" i="17"/>
  <c r="B5" i="17"/>
  <c r="B10" i="17"/>
  <c r="BN4" i="17"/>
  <c r="C10" i="17"/>
  <c r="B6" i="17"/>
  <c r="C8" i="17"/>
  <c r="B9" i="17"/>
  <c r="C5" i="17"/>
  <c r="D9" i="17"/>
  <c r="D5" i="17"/>
  <c r="C4" i="17"/>
  <c r="BN3" i="17"/>
  <c r="B3" i="17"/>
  <c r="B2" i="17"/>
  <c r="D10" i="17"/>
  <c r="C7" i="17"/>
  <c r="BN2" i="17"/>
  <c r="BN11" i="17"/>
  <c r="BN5" i="17"/>
  <c r="B7" i="17"/>
  <c r="BN9" i="17"/>
  <c r="BN8" i="17"/>
  <c r="D7" i="17"/>
  <c r="D3" i="17"/>
  <c r="BN6" i="17"/>
  <c r="B4" i="17"/>
  <c r="C2" i="17"/>
  <c r="D11" i="17"/>
  <c r="B11" i="17"/>
  <c r="BN7" i="17"/>
  <c r="C9" i="17"/>
  <c r="A25" i="17" l="1"/>
  <c r="Z18" i="7"/>
  <c r="R46" i="7" s="1"/>
  <c r="AA21" i="7"/>
  <c r="AD72" i="7"/>
  <c r="V55" i="7"/>
  <c r="V1" i="7" l="1"/>
  <c r="AD18" i="7"/>
  <c r="I6" i="7"/>
  <c r="AP13" i="17"/>
  <c r="T13" i="17"/>
  <c r="BB13" i="17"/>
  <c r="BE13" i="17"/>
  <c r="AJ13" i="17"/>
  <c r="AB13" i="17"/>
  <c r="I13" i="17"/>
  <c r="BG13" i="17"/>
  <c r="AR13" i="17"/>
  <c r="K13" i="17"/>
  <c r="O13" i="17"/>
  <c r="AB26" i="17"/>
  <c r="AM13" i="17"/>
  <c r="N13" i="17"/>
  <c r="AN13" i="17"/>
  <c r="Z13" i="17"/>
  <c r="AW13" i="17"/>
  <c r="BL13" i="17"/>
  <c r="AS13" i="17"/>
  <c r="L13" i="17"/>
  <c r="F13" i="17"/>
  <c r="W13" i="17"/>
  <c r="BI13" i="17"/>
  <c r="AE13" i="17"/>
  <c r="BK13" i="17"/>
  <c r="AH13" i="17"/>
  <c r="AX13" i="17"/>
  <c r="AQ13" i="17"/>
  <c r="M13" i="17"/>
  <c r="AD13" i="17"/>
  <c r="Q13" i="17"/>
  <c r="S13" i="17"/>
  <c r="AU13" i="17"/>
  <c r="AV13" i="17"/>
  <c r="V13" i="17"/>
  <c r="BM13" i="17"/>
  <c r="BA13" i="17"/>
  <c r="BD13" i="17"/>
  <c r="BO13" i="17"/>
  <c r="AL13" i="17"/>
  <c r="R13" i="17"/>
  <c r="U13" i="17"/>
  <c r="AO13" i="17"/>
  <c r="AA13" i="17"/>
  <c r="BJ13" i="17"/>
  <c r="H13" i="17"/>
  <c r="BP13" i="17"/>
  <c r="BF13" i="17"/>
  <c r="AG13" i="17"/>
  <c r="AZ13" i="17"/>
  <c r="BC13" i="17"/>
  <c r="G13" i="17"/>
  <c r="Y13" i="17"/>
  <c r="AI13" i="17"/>
  <c r="E13" i="17"/>
  <c r="J13" i="17"/>
  <c r="P13" i="17"/>
  <c r="AY13" i="17"/>
  <c r="X13" i="17"/>
  <c r="BH13" i="17"/>
  <c r="AK13" i="17"/>
  <c r="AF13" i="17"/>
  <c r="AC13" i="17"/>
  <c r="AT13" i="17"/>
  <c r="BK14" i="17"/>
  <c r="N19" i="17"/>
  <c r="N16" i="17"/>
  <c r="AA20" i="17"/>
  <c r="AB17" i="17"/>
  <c r="E14" i="17"/>
  <c r="AB28" i="17"/>
  <c r="G15" i="17"/>
  <c r="AC16" i="17"/>
  <c r="BM14" i="17"/>
  <c r="AB14" i="17"/>
  <c r="AE14" i="17"/>
  <c r="T14" i="17"/>
  <c r="AR14" i="17"/>
  <c r="AY14" i="17"/>
  <c r="AZ14" i="17"/>
  <c r="H23" i="17"/>
  <c r="AU15" i="17"/>
  <c r="AA16" i="17"/>
  <c r="AB18" i="17"/>
  <c r="AC21" i="17"/>
  <c r="R15" i="17"/>
  <c r="N14" i="17"/>
  <c r="Z14" i="17"/>
  <c r="L14" i="17"/>
  <c r="BL14" i="17"/>
  <c r="AW23" i="17"/>
  <c r="T15" i="17"/>
  <c r="H14" i="17"/>
  <c r="I14" i="17"/>
  <c r="BE14" i="17"/>
  <c r="AB32" i="17"/>
  <c r="BP14" i="17"/>
  <c r="AW19" i="17"/>
  <c r="W14" i="17"/>
  <c r="BH14" i="17"/>
  <c r="G20" i="17"/>
  <c r="AT14" i="17"/>
  <c r="AU14" i="17"/>
  <c r="AH14" i="17"/>
  <c r="H17" i="17"/>
  <c r="AA22" i="17"/>
  <c r="AC15" i="17"/>
  <c r="AC23" i="17"/>
  <c r="H18" i="17"/>
  <c r="AS14" i="17"/>
  <c r="H15" i="17"/>
  <c r="AW22" i="17"/>
  <c r="N15" i="17"/>
  <c r="AN14" i="17"/>
  <c r="AB21" i="17"/>
  <c r="AD15" i="17"/>
  <c r="Y14" i="17"/>
  <c r="F14" i="17"/>
  <c r="AC22" i="17"/>
  <c r="AB29" i="17"/>
  <c r="AC17" i="17"/>
  <c r="AB35" i="17"/>
  <c r="Q14" i="17"/>
  <c r="AW17" i="17"/>
  <c r="G16" i="17"/>
  <c r="BC14" i="17"/>
  <c r="AB19" i="17"/>
  <c r="BO14" i="17"/>
  <c r="AF14" i="17"/>
  <c r="AP14" i="17"/>
  <c r="AJ14" i="17"/>
  <c r="AG15" i="17"/>
  <c r="AW16" i="17"/>
  <c r="M21" i="17"/>
  <c r="BH15" i="17"/>
  <c r="N22" i="17"/>
  <c r="AW20" i="17"/>
  <c r="S14" i="17"/>
  <c r="AW21" i="17"/>
  <c r="BA14" i="17"/>
  <c r="AM14" i="17"/>
  <c r="AF15" i="17"/>
  <c r="G14" i="17"/>
  <c r="BJ14" i="17"/>
  <c r="S15" i="17"/>
  <c r="AB15" i="17"/>
  <c r="BD14" i="17"/>
  <c r="O14" i="17"/>
  <c r="G23" i="17"/>
  <c r="AH15" i="17"/>
  <c r="AC18" i="17"/>
  <c r="AB22" i="17"/>
  <c r="X14" i="17"/>
  <c r="AD14" i="17"/>
  <c r="H20" i="17"/>
  <c r="AB27" i="17"/>
  <c r="H16" i="17"/>
  <c r="AB36" i="17"/>
  <c r="AC20" i="17"/>
  <c r="AW15" i="17"/>
  <c r="M19" i="17"/>
  <c r="AA17" i="17"/>
  <c r="M22" i="17"/>
  <c r="AB23" i="17"/>
  <c r="AB16" i="17"/>
  <c r="AQ15" i="17"/>
  <c r="AL14" i="17"/>
  <c r="M15" i="17"/>
  <c r="G17" i="17"/>
  <c r="AA19" i="17"/>
  <c r="P14" i="17"/>
  <c r="AK14" i="17"/>
  <c r="BB14" i="17"/>
  <c r="M18" i="17"/>
  <c r="BG14" i="17"/>
  <c r="AA18" i="17"/>
  <c r="AA15" i="17"/>
  <c r="R14" i="17"/>
  <c r="N17" i="17"/>
  <c r="BF14" i="17"/>
  <c r="H21" i="17"/>
  <c r="J14" i="17"/>
  <c r="N21" i="17"/>
  <c r="AQ14" i="17"/>
  <c r="AA23" i="17"/>
  <c r="AW14" i="17"/>
  <c r="M14" i="17"/>
  <c r="BI14" i="17"/>
  <c r="AA21" i="17"/>
  <c r="AO14" i="17"/>
  <c r="N20" i="17"/>
  <c r="AB20" i="17"/>
  <c r="AB34" i="17"/>
  <c r="M16" i="17"/>
  <c r="AG14" i="17"/>
  <c r="N18" i="17"/>
  <c r="G21" i="17"/>
  <c r="N23" i="17"/>
  <c r="H19" i="17"/>
  <c r="AB33" i="17"/>
  <c r="AX14" i="17"/>
  <c r="M23" i="17"/>
  <c r="K14" i="17"/>
  <c r="AC19" i="17"/>
  <c r="AI15" i="17"/>
  <c r="M20" i="17"/>
  <c r="G19" i="17"/>
  <c r="AJ15" i="17"/>
  <c r="AI14" i="17"/>
  <c r="AA14" i="17"/>
  <c r="AV14" i="17"/>
  <c r="AC14" i="17"/>
  <c r="G18" i="17"/>
  <c r="AB31" i="17"/>
  <c r="G22" i="17"/>
  <c r="AB30" i="17"/>
  <c r="H22" i="17"/>
  <c r="M17" i="17"/>
  <c r="AW18" i="17"/>
  <c r="AW6" i="17" l="1"/>
  <c r="M5" i="17"/>
  <c r="H10" i="17"/>
  <c r="G10" i="17"/>
  <c r="G6" i="17"/>
  <c r="AC2" i="17"/>
  <c r="AB2" i="17" s="1"/>
  <c r="AV5" i="17"/>
  <c r="AV8" i="17"/>
  <c r="AV2" i="17"/>
  <c r="AV11" i="17"/>
  <c r="AV4" i="17"/>
  <c r="AV10" i="17"/>
  <c r="AV3" i="17"/>
  <c r="AV6" i="17"/>
  <c r="AV7" i="17"/>
  <c r="AV9" i="17"/>
  <c r="AA2" i="17"/>
  <c r="AI4" i="17"/>
  <c r="AI2" i="17"/>
  <c r="AI3" i="17"/>
  <c r="AI8" i="17"/>
  <c r="AI11" i="17"/>
  <c r="AI7" i="17"/>
  <c r="AI6" i="17"/>
  <c r="AI9" i="17"/>
  <c r="AI5" i="17"/>
  <c r="AI10" i="17"/>
  <c r="G7" i="17"/>
  <c r="M8" i="17"/>
  <c r="AC7" i="17"/>
  <c r="AB7" i="17" s="1"/>
  <c r="K4" i="17"/>
  <c r="K11" i="17"/>
  <c r="K3" i="17"/>
  <c r="K2" i="17"/>
  <c r="K7" i="17"/>
  <c r="K10" i="17"/>
  <c r="K8" i="17"/>
  <c r="K5" i="17"/>
  <c r="K6" i="17"/>
  <c r="K9" i="17"/>
  <c r="M11" i="17"/>
  <c r="AX9" i="17"/>
  <c r="AX11" i="17"/>
  <c r="AX4" i="17"/>
  <c r="AX7" i="17"/>
  <c r="AX5" i="17"/>
  <c r="AX10" i="17"/>
  <c r="AX3" i="17"/>
  <c r="AX2" i="17"/>
  <c r="AX6" i="17"/>
  <c r="AX8" i="17"/>
  <c r="H7" i="17"/>
  <c r="N11" i="17"/>
  <c r="G9" i="17"/>
  <c r="N6" i="17"/>
  <c r="AG8" i="17"/>
  <c r="AG4" i="17"/>
  <c r="AG7" i="17"/>
  <c r="AG9" i="17"/>
  <c r="AG5" i="17"/>
  <c r="AG2" i="17"/>
  <c r="AG3" i="17"/>
  <c r="AG6" i="17"/>
  <c r="AG10" i="17"/>
  <c r="AG11" i="17"/>
  <c r="M4" i="17"/>
  <c r="N8" i="17"/>
  <c r="AO3" i="17"/>
  <c r="AO7" i="17"/>
  <c r="AO10" i="17"/>
  <c r="AO2" i="17"/>
  <c r="AO11" i="17"/>
  <c r="AO6" i="17"/>
  <c r="AO8" i="17"/>
  <c r="AO4" i="17"/>
  <c r="AO9" i="17"/>
  <c r="AO5" i="17"/>
  <c r="AA9" i="17"/>
  <c r="BI11" i="17"/>
  <c r="BI5" i="17"/>
  <c r="BI7" i="17"/>
  <c r="BI4" i="17"/>
  <c r="BI2" i="17"/>
  <c r="BI9" i="17"/>
  <c r="BI6" i="17"/>
  <c r="BI8" i="17"/>
  <c r="BI3" i="17"/>
  <c r="BI10" i="17"/>
  <c r="M2" i="17"/>
  <c r="AW2" i="17"/>
  <c r="AA11" i="17"/>
  <c r="AQ9" i="17"/>
  <c r="AQ6" i="17"/>
  <c r="AQ11" i="17"/>
  <c r="AQ10" i="17"/>
  <c r="AQ4" i="17"/>
  <c r="AQ3" i="17"/>
  <c r="AQ8" i="17"/>
  <c r="AQ5" i="17"/>
  <c r="AQ2" i="17"/>
  <c r="AQ7" i="17"/>
  <c r="N9" i="17"/>
  <c r="J6" i="17"/>
  <c r="J11" i="17"/>
  <c r="J9" i="17"/>
  <c r="J2" i="17"/>
  <c r="J4" i="17"/>
  <c r="J7" i="17"/>
  <c r="J3" i="17"/>
  <c r="J10" i="17"/>
  <c r="J5" i="17"/>
  <c r="J8" i="17"/>
  <c r="H9" i="17"/>
  <c r="BF3" i="17"/>
  <c r="BF4" i="17"/>
  <c r="BF6" i="17"/>
  <c r="BF8" i="17"/>
  <c r="BF9" i="17"/>
  <c r="BF5" i="17"/>
  <c r="BF7" i="17"/>
  <c r="BF2" i="17"/>
  <c r="BF11" i="17"/>
  <c r="BF10" i="17"/>
  <c r="N5" i="17"/>
  <c r="R5" i="17"/>
  <c r="R7" i="17"/>
  <c r="R10" i="17"/>
  <c r="R11" i="17"/>
  <c r="R2" i="17"/>
  <c r="R4" i="17"/>
  <c r="R3" i="17"/>
  <c r="R6" i="17"/>
  <c r="R9" i="17"/>
  <c r="R8" i="17"/>
  <c r="AA3" i="17"/>
  <c r="AA6" i="17"/>
  <c r="BG2" i="17"/>
  <c r="BG11" i="17"/>
  <c r="BG4" i="17"/>
  <c r="BG8" i="17"/>
  <c r="BG9" i="17"/>
  <c r="BG3" i="17"/>
  <c r="BG5" i="17"/>
  <c r="BG6" i="17"/>
  <c r="BG10" i="17"/>
  <c r="BG7" i="17"/>
  <c r="M6" i="17"/>
  <c r="BB6" i="17"/>
  <c r="BB8" i="17"/>
  <c r="BB4" i="17"/>
  <c r="BB5" i="17"/>
  <c r="BB7" i="17"/>
  <c r="BB2" i="17"/>
  <c r="BB3" i="17"/>
  <c r="BB10" i="17"/>
  <c r="BB9" i="17"/>
  <c r="BB11" i="17"/>
  <c r="AK3" i="17"/>
  <c r="AK9" i="17"/>
  <c r="AK4" i="17"/>
  <c r="AK8" i="17"/>
  <c r="AK7" i="17"/>
  <c r="AK11" i="17"/>
  <c r="AK10" i="17"/>
  <c r="AK2" i="17"/>
  <c r="AK6" i="17"/>
  <c r="AK5" i="17"/>
  <c r="P4" i="17"/>
  <c r="P7" i="17"/>
  <c r="P6" i="17"/>
  <c r="P5" i="17"/>
  <c r="P10" i="17"/>
  <c r="P3" i="17"/>
  <c r="P11" i="17"/>
  <c r="P9" i="17"/>
  <c r="P2" i="17"/>
  <c r="P8" i="17"/>
  <c r="AA7" i="17"/>
  <c r="G5" i="17"/>
  <c r="M3" i="17"/>
  <c r="AL2" i="17"/>
  <c r="AL8" i="17"/>
  <c r="AL7" i="17"/>
  <c r="AL4" i="17"/>
  <c r="AL6" i="17"/>
  <c r="AL10" i="17"/>
  <c r="AL3" i="17"/>
  <c r="AL5" i="17"/>
  <c r="AL11" i="17"/>
  <c r="AL9" i="17"/>
  <c r="M10" i="17"/>
  <c r="AA5" i="17"/>
  <c r="M7" i="17"/>
  <c r="AW3" i="17"/>
  <c r="AC8" i="17"/>
  <c r="AB8" i="17" s="1"/>
  <c r="H4" i="17"/>
  <c r="H8" i="17"/>
  <c r="AD9" i="17"/>
  <c r="AD6" i="17"/>
  <c r="AD7" i="17"/>
  <c r="AD5" i="17"/>
  <c r="AD2" i="17"/>
  <c r="AD11" i="17"/>
  <c r="AD4" i="17"/>
  <c r="AD10" i="17"/>
  <c r="AD8" i="17"/>
  <c r="AD3" i="17"/>
  <c r="X2" i="17"/>
  <c r="X10" i="17"/>
  <c r="X3" i="17"/>
  <c r="X7" i="17"/>
  <c r="X6" i="17"/>
  <c r="X4" i="17"/>
  <c r="X9" i="17"/>
  <c r="X5" i="17"/>
  <c r="X11" i="17"/>
  <c r="X8" i="17"/>
  <c r="AC6" i="17"/>
  <c r="AB6" i="17" s="1"/>
  <c r="G11" i="17"/>
  <c r="O5" i="17"/>
  <c r="O8" i="17"/>
  <c r="O2" i="17"/>
  <c r="O4" i="17"/>
  <c r="O3" i="17"/>
  <c r="O11" i="17"/>
  <c r="O10" i="17"/>
  <c r="O6" i="17"/>
  <c r="O7" i="17"/>
  <c r="O9" i="17"/>
  <c r="BD9" i="17"/>
  <c r="BD2" i="17"/>
  <c r="BD5" i="17"/>
  <c r="BD10" i="17"/>
  <c r="BD8" i="17"/>
  <c r="BD7" i="17"/>
  <c r="BD11" i="17"/>
  <c r="BD4" i="17"/>
  <c r="BD3" i="17"/>
  <c r="BD6" i="17"/>
  <c r="BJ3" i="17"/>
  <c r="BJ9" i="17"/>
  <c r="BJ6" i="17"/>
  <c r="BJ4" i="17"/>
  <c r="BJ8" i="17"/>
  <c r="BJ10" i="17"/>
  <c r="BJ7" i="17"/>
  <c r="BJ11" i="17"/>
  <c r="BJ5" i="17"/>
  <c r="BJ2" i="17"/>
  <c r="G2" i="17"/>
  <c r="AM4" i="17"/>
  <c r="AM8" i="17"/>
  <c r="AM7" i="17"/>
  <c r="AM3" i="17"/>
  <c r="AM10" i="17"/>
  <c r="AM6" i="17"/>
  <c r="AM11" i="17"/>
  <c r="AM9" i="17"/>
  <c r="AM5" i="17"/>
  <c r="AM2" i="17"/>
  <c r="BA9" i="17"/>
  <c r="BA4" i="17"/>
  <c r="BA7" i="17"/>
  <c r="BA8" i="17"/>
  <c r="BA5" i="17"/>
  <c r="BA2" i="17"/>
  <c r="BA3" i="17"/>
  <c r="BA6" i="17"/>
  <c r="BA10" i="17"/>
  <c r="BA11" i="17"/>
  <c r="AW9" i="17"/>
  <c r="S2" i="17"/>
  <c r="U2" i="17" s="1"/>
  <c r="S5" i="17"/>
  <c r="S3" i="17"/>
  <c r="S9" i="17"/>
  <c r="U9" i="17" s="1"/>
  <c r="S8" i="17"/>
  <c r="U8" i="17" s="1"/>
  <c r="S7" i="17"/>
  <c r="S10" i="17"/>
  <c r="S4" i="17"/>
  <c r="S11" i="17"/>
  <c r="U11" i="17" s="1"/>
  <c r="S6" i="17"/>
  <c r="AW8" i="17"/>
  <c r="N10" i="17"/>
  <c r="M9" i="17"/>
  <c r="AW4" i="17"/>
  <c r="AJ5" i="17"/>
  <c r="AJ4" i="17"/>
  <c r="AJ10" i="17"/>
  <c r="AJ8" i="17"/>
  <c r="AJ11" i="17"/>
  <c r="AJ9" i="17"/>
  <c r="AJ7" i="17"/>
  <c r="AJ3" i="17"/>
  <c r="AJ6" i="17"/>
  <c r="AJ2" i="17"/>
  <c r="AP2" i="17"/>
  <c r="AP9" i="17"/>
  <c r="AP6" i="17"/>
  <c r="AP8" i="17"/>
  <c r="AP5" i="17"/>
  <c r="AP10" i="17"/>
  <c r="AP3" i="17"/>
  <c r="AP7" i="17"/>
  <c r="AP11" i="17"/>
  <c r="AP4" i="17"/>
  <c r="AF10" i="17"/>
  <c r="AF2" i="17"/>
  <c r="AF4" i="17"/>
  <c r="AF8" i="17"/>
  <c r="AF9" i="17"/>
  <c r="AF7" i="17"/>
  <c r="AF11" i="17"/>
  <c r="AF3" i="17"/>
  <c r="AF6" i="17"/>
  <c r="AF5" i="17"/>
  <c r="BO9" i="17"/>
  <c r="BO11" i="17"/>
  <c r="BO4" i="17"/>
  <c r="BO7" i="17"/>
  <c r="BO5" i="17"/>
  <c r="BO2" i="17"/>
  <c r="BO8" i="17"/>
  <c r="BO10" i="17"/>
  <c r="BO3" i="17"/>
  <c r="BO6" i="17"/>
  <c r="BC9" i="17"/>
  <c r="BC5" i="17"/>
  <c r="BC3" i="17"/>
  <c r="BC8" i="17"/>
  <c r="BC7" i="17"/>
  <c r="BC10" i="17"/>
  <c r="BC6" i="17"/>
  <c r="BC4" i="17"/>
  <c r="BC2" i="17"/>
  <c r="BC11" i="17"/>
  <c r="G4" i="17"/>
  <c r="AW5" i="17"/>
  <c r="Q8" i="17"/>
  <c r="Q10" i="17"/>
  <c r="Q6" i="17"/>
  <c r="Q9" i="17"/>
  <c r="Q4" i="17"/>
  <c r="Q11" i="17"/>
  <c r="Q7" i="17"/>
  <c r="Q5" i="17"/>
  <c r="Q3" i="17"/>
  <c r="Q2" i="17"/>
  <c r="AC5" i="17"/>
  <c r="AB5" i="17" s="1"/>
  <c r="AC10" i="17"/>
  <c r="AB10" i="17" s="1"/>
  <c r="F5" i="17"/>
  <c r="F6" i="17"/>
  <c r="F10" i="17"/>
  <c r="F8" i="17"/>
  <c r="F4" i="17"/>
  <c r="F9" i="17"/>
  <c r="F11" i="17"/>
  <c r="F2" i="17"/>
  <c r="F3" i="17"/>
  <c r="F7" i="17"/>
  <c r="Y10" i="17"/>
  <c r="Y3" i="17"/>
  <c r="Y11" i="17"/>
  <c r="Y9" i="17"/>
  <c r="Y4" i="17"/>
  <c r="Y5" i="17"/>
  <c r="Y2" i="17"/>
  <c r="Y6" i="17"/>
  <c r="Y8" i="17"/>
  <c r="Y7" i="17"/>
  <c r="AN11" i="17"/>
  <c r="AN5" i="17"/>
  <c r="AN6" i="17"/>
  <c r="AN7" i="17"/>
  <c r="AN3" i="17"/>
  <c r="AN4" i="17"/>
  <c r="AN9" i="17"/>
  <c r="AN10" i="17"/>
  <c r="AN2" i="17"/>
  <c r="AN8" i="17"/>
  <c r="N3" i="17"/>
  <c r="AW10" i="17"/>
  <c r="H3" i="17"/>
  <c r="AS3" i="17"/>
  <c r="AS9" i="17"/>
  <c r="AS4" i="17"/>
  <c r="AS2" i="17"/>
  <c r="AS10" i="17"/>
  <c r="AS11" i="17"/>
  <c r="AS8" i="17"/>
  <c r="AS7" i="17"/>
  <c r="AS6" i="17"/>
  <c r="AS5" i="17"/>
  <c r="H6" i="17"/>
  <c r="AC11" i="17"/>
  <c r="AB11" i="17" s="1"/>
  <c r="AC3" i="17"/>
  <c r="AB3" i="17" s="1"/>
  <c r="AA10" i="17"/>
  <c r="H5" i="17"/>
  <c r="AH2" i="17"/>
  <c r="AH10" i="17"/>
  <c r="AH3" i="17"/>
  <c r="AH5" i="17"/>
  <c r="AH9" i="17"/>
  <c r="AH11" i="17"/>
  <c r="AH7" i="17"/>
  <c r="AH4" i="17"/>
  <c r="AH8" i="17"/>
  <c r="AH6" i="17"/>
  <c r="AU7" i="17"/>
  <c r="AU9" i="17"/>
  <c r="AU5" i="17"/>
  <c r="AU4" i="17"/>
  <c r="AU6" i="17"/>
  <c r="AU11" i="17"/>
  <c r="AU3" i="17"/>
  <c r="AU8" i="17"/>
  <c r="AU2" i="17"/>
  <c r="AU10" i="17"/>
  <c r="AT9" i="17"/>
  <c r="AT10" i="17"/>
  <c r="AT8" i="17"/>
  <c r="AT2" i="17"/>
  <c r="AT11" i="17"/>
  <c r="AT5" i="17"/>
  <c r="AT3" i="17"/>
  <c r="AT6" i="17"/>
  <c r="AT4" i="17"/>
  <c r="AT7" i="17"/>
  <c r="G8" i="17"/>
  <c r="BH9" i="17"/>
  <c r="BH6" i="17"/>
  <c r="BH4" i="17"/>
  <c r="BH7" i="17"/>
  <c r="BH10" i="17"/>
  <c r="BH5" i="17"/>
  <c r="BH3" i="17"/>
  <c r="BH11" i="17"/>
  <c r="BH2" i="17"/>
  <c r="BH8" i="17"/>
  <c r="V4" i="17"/>
  <c r="W8" i="17"/>
  <c r="V10" i="17"/>
  <c r="V3" i="17"/>
  <c r="W9" i="17"/>
  <c r="V11" i="17"/>
  <c r="V2" i="17"/>
  <c r="W10" i="17"/>
  <c r="V8" i="17"/>
  <c r="W7" i="17"/>
  <c r="W3" i="17"/>
  <c r="W6" i="17"/>
  <c r="V9" i="17"/>
  <c r="W5" i="17"/>
  <c r="V6" i="17"/>
  <c r="V5" i="17"/>
  <c r="W4" i="17"/>
  <c r="W11" i="17"/>
  <c r="V7" i="17"/>
  <c r="W2" i="17"/>
  <c r="AW7" i="17"/>
  <c r="BP5" i="17"/>
  <c r="BP2" i="17"/>
  <c r="BP3" i="17"/>
  <c r="BP10" i="17"/>
  <c r="BP6" i="17"/>
  <c r="BP8" i="17"/>
  <c r="BP7" i="17"/>
  <c r="BP9" i="17"/>
  <c r="BP4" i="17"/>
  <c r="BP11" i="17"/>
  <c r="BE9" i="17"/>
  <c r="BE10" i="17"/>
  <c r="BE2" i="17"/>
  <c r="BE7" i="17"/>
  <c r="BE11" i="17"/>
  <c r="BE3" i="17"/>
  <c r="BE4" i="17"/>
  <c r="BE5" i="17"/>
  <c r="BE8" i="17"/>
  <c r="BE6" i="17"/>
  <c r="I8" i="17"/>
  <c r="I11" i="17"/>
  <c r="I3" i="17"/>
  <c r="I4" i="17"/>
  <c r="I7" i="17"/>
  <c r="I9" i="17"/>
  <c r="I2" i="17"/>
  <c r="I10" i="17"/>
  <c r="I5" i="17"/>
  <c r="I6" i="17"/>
  <c r="H2" i="17"/>
  <c r="AW11" i="17"/>
  <c r="BL6" i="17"/>
  <c r="BL10" i="17"/>
  <c r="BL5" i="17"/>
  <c r="BL4" i="17"/>
  <c r="BL3" i="17"/>
  <c r="BL11" i="17"/>
  <c r="BL8" i="17"/>
  <c r="BL7" i="17"/>
  <c r="BL2" i="17"/>
  <c r="BL9" i="17"/>
  <c r="L11" i="17"/>
  <c r="L2" i="17"/>
  <c r="L8" i="17"/>
  <c r="L6" i="17"/>
  <c r="L9" i="17"/>
  <c r="L10" i="17"/>
  <c r="L4" i="17"/>
  <c r="L3" i="17"/>
  <c r="L5" i="17"/>
  <c r="L7" i="17"/>
  <c r="Z11" i="17"/>
  <c r="Z10" i="17"/>
  <c r="Z7" i="17"/>
  <c r="Z5" i="17"/>
  <c r="Z8" i="17"/>
  <c r="Z9" i="17"/>
  <c r="Z3" i="17"/>
  <c r="Z6" i="17"/>
  <c r="Z4" i="17"/>
  <c r="Z2" i="17"/>
  <c r="N2" i="17"/>
  <c r="AC9" i="17"/>
  <c r="AB9" i="17" s="1"/>
  <c r="AA4" i="17"/>
  <c r="H11" i="17"/>
  <c r="AZ7" i="17"/>
  <c r="AZ9" i="17"/>
  <c r="AZ4" i="17"/>
  <c r="AZ3" i="17"/>
  <c r="AZ5" i="17"/>
  <c r="AZ8" i="17"/>
  <c r="AZ11" i="17"/>
  <c r="AZ2" i="17"/>
  <c r="AZ10" i="17"/>
  <c r="AZ6" i="17"/>
  <c r="AY6" i="17"/>
  <c r="AY3" i="17"/>
  <c r="AY7" i="17"/>
  <c r="AY2" i="17"/>
  <c r="AY4" i="17"/>
  <c r="AY10" i="17"/>
  <c r="AY11" i="17"/>
  <c r="AY9" i="17"/>
  <c r="AY5" i="17"/>
  <c r="AY8" i="17"/>
  <c r="AR3" i="17"/>
  <c r="AR9" i="17"/>
  <c r="AR4" i="17"/>
  <c r="AR8" i="17"/>
  <c r="AR10" i="17"/>
  <c r="AR11" i="17"/>
  <c r="AR2" i="17"/>
  <c r="AR7" i="17"/>
  <c r="AR6" i="17"/>
  <c r="AR5" i="17"/>
  <c r="T4" i="17"/>
  <c r="T9" i="17"/>
  <c r="T10" i="17"/>
  <c r="T11" i="17"/>
  <c r="T6" i="17"/>
  <c r="T3" i="17"/>
  <c r="T8" i="17"/>
  <c r="T7" i="17"/>
  <c r="T5" i="17"/>
  <c r="T2" i="17"/>
  <c r="AE4" i="17"/>
  <c r="AE5" i="17"/>
  <c r="AE3" i="17"/>
  <c r="AE11" i="17"/>
  <c r="AE8" i="17"/>
  <c r="AE2" i="17"/>
  <c r="AE10" i="17"/>
  <c r="AE6" i="17"/>
  <c r="AE7" i="17"/>
  <c r="AE9" i="17"/>
  <c r="BM8" i="17"/>
  <c r="BM5" i="17"/>
  <c r="BM7" i="17"/>
  <c r="BM10" i="17"/>
  <c r="BM4" i="17"/>
  <c r="BM3" i="17"/>
  <c r="BM2" i="17"/>
  <c r="BM11" i="17"/>
  <c r="BM6" i="17"/>
  <c r="BM9" i="17"/>
  <c r="AC4" i="17"/>
  <c r="AB4" i="17" s="1"/>
  <c r="G3" i="17"/>
  <c r="E7" i="17"/>
  <c r="E5" i="17"/>
  <c r="E10" i="17"/>
  <c r="E11" i="17"/>
  <c r="E3" i="17"/>
  <c r="E4" i="17"/>
  <c r="E6" i="17"/>
  <c r="E9" i="17"/>
  <c r="E8" i="17"/>
  <c r="E2" i="17"/>
  <c r="AA8" i="17"/>
  <c r="N4" i="17"/>
  <c r="N7" i="17"/>
  <c r="BK8" i="17"/>
  <c r="BK3" i="17"/>
  <c r="BK7" i="17"/>
  <c r="BK5" i="17"/>
  <c r="BK10" i="17"/>
  <c r="BK11" i="17"/>
  <c r="BK6" i="17"/>
  <c r="BK9" i="17"/>
  <c r="BK2" i="17"/>
  <c r="BK4" i="17"/>
  <c r="U4" i="17" l="1"/>
  <c r="U10" i="17"/>
  <c r="U3" i="17"/>
  <c r="U6" i="17"/>
  <c r="U7" i="17"/>
  <c r="U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C6" authorId="0" shapeId="0" xr:uid="{B464B21F-2495-438E-B12D-EBA7469052FB}">
      <text>
        <r>
          <rPr>
            <b/>
            <sz val="10"/>
            <color indexed="81"/>
            <rFont val="Tahoma"/>
            <family val="2"/>
          </rPr>
          <t>Submitter</t>
        </r>
        <r>
          <rPr>
            <sz val="10"/>
            <color indexed="81"/>
            <rFont val="Tahoma"/>
            <family val="2"/>
          </rPr>
          <t xml:space="preserve"> means a company that applies to TSSA for the registration of a design submission.  Where the submitter is a registered contractor, the company address may be omitted, but contractor’s registration number must be indicated, in which case the entry will be: eg, "LONDON LIFT - REG. NO 717".</t>
        </r>
      </text>
    </comment>
    <comment ref="C8" authorId="0" shapeId="0" xr:uid="{5EDE84D7-503F-4878-8860-619B8DCA914E}">
      <text>
        <r>
          <rPr>
            <sz val="10"/>
            <color indexed="81"/>
            <rFont val="Tahoma"/>
            <family val="2"/>
          </rPr>
          <t xml:space="preserve">For interpretation of the terms refer to the Regulation.  Where an “alteration” or “revision” is proposed, the installation number for the elevating device being altered or the registration number for the design submission being revised, as the case may be, must also be indicated in box 110.00, eg. “Minor Type ‘A’ Alteration of Installation #12621”.  </t>
        </r>
      </text>
    </comment>
    <comment ref="C9" authorId="0" shapeId="0" xr:uid="{2AB02703-ABDB-48B9-896E-673508FDAFCE}">
      <text>
        <r>
          <rPr>
            <sz val="10"/>
            <color indexed="81"/>
            <rFont val="Tahoma"/>
            <family val="2"/>
          </rPr>
          <t>Check this box if this application accompanies a revision to a previously submitted design.  The type of submission must be of the same type as the previous submission to which this revision applies.</t>
        </r>
        <r>
          <rPr>
            <sz val="8"/>
            <color indexed="81"/>
            <rFont val="Tahoma"/>
            <family val="2"/>
          </rPr>
          <t xml:space="preserve">
</t>
        </r>
      </text>
    </comment>
    <comment ref="C10" authorId="0" shapeId="0" xr:uid="{41994B9D-223B-43DE-BDAE-BDA8984FB764}">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C12" authorId="0" shapeId="0" xr:uid="{CF5CD442-A9A4-4980-BEEA-4B032C4200E4}">
      <text>
        <r>
          <rPr>
            <sz val="10"/>
            <color indexed="81"/>
            <rFont val="Tahoma"/>
            <family val="2"/>
          </rPr>
          <t>State the unique designations, allocated by the submitter, to each Elevating Device in the specification sheet that is covered by this application. (e.g. E1, E2 etc)  If the application covers only one ED and there is no other ED in the same building or inter-related building complex, or area under same ownership, the identification is not required.</t>
        </r>
      </text>
    </comment>
    <comment ref="C14" authorId="0" shapeId="0" xr:uid="{EBC7A001-D283-4483-9BD5-60EF640E170E}">
      <text>
        <r>
          <rPr>
            <sz val="10"/>
            <color indexed="81"/>
            <rFont val="Tahoma"/>
            <family val="2"/>
          </rPr>
          <t>Pre-Approved variances may be listed by Service Request number in Part F in lieu of attaching the complete variance.</t>
        </r>
      </text>
    </comment>
    <comment ref="O14" authorId="0" shapeId="0" xr:uid="{99315DEC-8E53-4AFD-9FEF-4B918B93A4D2}">
      <text>
        <r>
          <rPr>
            <sz val="9"/>
            <color indexed="81"/>
            <rFont val="Tahoma"/>
            <family val="2"/>
          </rPr>
          <t>Enter the TSSA Client's Account No. which is associated with box 100</t>
        </r>
      </text>
    </comment>
    <comment ref="C17" authorId="1" shapeId="0" xr:uid="{0691165F-B3B7-4110-9C73-CD14088525FE}">
      <text>
        <r>
          <rPr>
            <sz val="9"/>
            <color indexed="81"/>
            <rFont val="Tahoma"/>
            <family val="2"/>
          </rPr>
          <t xml:space="preserve">Enter the name of the Owner/Licensee
</t>
        </r>
      </text>
    </comment>
    <comment ref="E19" authorId="1" shapeId="0" xr:uid="{A5AE7EC0-E1A0-4974-984E-AF0094F900AC}">
      <text>
        <r>
          <rPr>
            <sz val="9"/>
            <color indexed="81"/>
            <rFont val="Tahoma"/>
            <family val="2"/>
          </rPr>
          <t xml:space="preserve">Add the Bill to/Ship to address is different than Box 170
</t>
        </r>
      </text>
    </comment>
    <comment ref="R19" authorId="1" shapeId="0" xr:uid="{99201588-5720-44F9-9C31-83766B0F07D6}">
      <text>
        <r>
          <rPr>
            <sz val="9"/>
            <color indexed="81"/>
            <rFont val="Tahoma"/>
            <family val="2"/>
          </rPr>
          <t xml:space="preserve">provide any additional details regarding correspondence with Bill to/Ship to
</t>
        </r>
      </text>
    </comment>
    <comment ref="C20" authorId="1" shapeId="0" xr:uid="{2BB3E5DD-C465-419F-B8D6-6038698ABA38}">
      <text>
        <r>
          <rPr>
            <sz val="9"/>
            <color indexed="81"/>
            <rFont val="Tahoma"/>
            <family val="2"/>
          </rPr>
          <t xml:space="preserve">Enter the legal Business Identificaiton Number for new Installations.
</t>
        </r>
      </text>
    </comment>
    <comment ref="C22" authorId="0" shapeId="0" xr:uid="{59312F5E-CAAD-4010-96C3-1D8CBD26CB09}">
      <text>
        <r>
          <rPr>
            <b/>
            <sz val="9"/>
            <color indexed="81"/>
            <rFont val="Tahoma"/>
            <family val="2"/>
          </rPr>
          <t>Building Address</t>
        </r>
        <r>
          <rPr>
            <sz val="9"/>
            <color indexed="81"/>
            <rFont val="Tahoma"/>
            <family val="2"/>
          </rPr>
          <t xml:space="preserve"> means actual location of the proposed elevating device installation, including Postal Code.</t>
        </r>
      </text>
    </comment>
    <comment ref="C24" authorId="0" shapeId="0" xr:uid="{26B1A448-6905-4A8C-8682-CCF0476DB61F}">
      <text>
        <r>
          <rPr>
            <b/>
            <sz val="9"/>
            <color indexed="81"/>
            <rFont val="Tahoma"/>
            <family val="2"/>
          </rPr>
          <t>Building Function</t>
        </r>
        <r>
          <rPr>
            <sz val="9"/>
            <color indexed="81"/>
            <rFont val="Tahoma"/>
            <family val="2"/>
          </rPr>
          <t xml:space="preserve"> as defined by OBC (Ontario Building Code).</t>
        </r>
      </text>
    </comment>
    <comment ref="O24" authorId="0" shapeId="0" xr:uid="{A348ACBA-84F5-4CE0-8555-927C10C14720}">
      <text>
        <r>
          <rPr>
            <sz val="9"/>
            <color indexed="81"/>
            <rFont val="Tahoma"/>
            <family val="2"/>
          </rPr>
          <t>Examples for a common reference to building or premises are:  First Canadian Place, Union Station, Red Peak Golf Club. State N/A, where there is no common reference.</t>
        </r>
      </text>
    </comment>
    <comment ref="C25" authorId="0" shapeId="0" xr:uid="{CEE46164-0F7C-477E-8A98-7F8C2C8DC9D5}">
      <text>
        <r>
          <rPr>
            <sz val="9"/>
            <color indexed="81"/>
            <rFont val="Tahoma"/>
            <family val="2"/>
          </rPr>
          <t xml:space="preserve">Indicate if this application is for a device in a Federal Building or other non regulated facility such as an Embassy, First Nations Reservation, etc.
</t>
        </r>
      </text>
    </comment>
    <comment ref="C28" authorId="0" shapeId="0" xr:uid="{6361D2E7-93E6-4C57-B385-7967F6E908AC}">
      <text>
        <r>
          <rPr>
            <b/>
            <sz val="9"/>
            <color indexed="81"/>
            <rFont val="Tahoma"/>
            <family val="2"/>
          </rPr>
          <t>Engineer</t>
        </r>
        <r>
          <rPr>
            <sz val="9"/>
            <color indexed="81"/>
            <rFont val="Tahoma"/>
            <family val="2"/>
          </rPr>
          <t xml:space="preserve"> means a professional engineer registered in the Province of Ontario who signed and sealed the enclosed design submission.</t>
        </r>
      </text>
    </comment>
    <comment ref="C33" authorId="0" shapeId="0" xr:uid="{DCD29D51-A1B4-4A0E-AD8E-2D8BCFFB9EB5}">
      <text>
        <r>
          <rPr>
            <sz val="9"/>
            <color indexed="81"/>
            <rFont val="Tahoma"/>
            <family val="2"/>
          </rPr>
          <t>State – Submitter,  if other specify.  The contractor must be registered for the elevating device class specified in item 130 at the time of the submission of this application.</t>
        </r>
      </text>
    </comment>
    <comment ref="C35" authorId="0" shapeId="0" xr:uid="{971F4944-1977-48F0-AE44-A34F8527D9C2}">
      <text>
        <r>
          <rPr>
            <b/>
            <sz val="10"/>
            <color indexed="81"/>
            <rFont val="Tahoma"/>
            <family val="2"/>
          </rPr>
          <t>PRIORITY SERVICE</t>
        </r>
        <r>
          <rPr>
            <sz val="10"/>
            <color indexed="81"/>
            <rFont val="Tahoma"/>
            <family val="2"/>
          </rPr>
          <t xml:space="preserve"> is only available if the documentation is complete and the processing queue allows for priority service.  Prioritization moves regulated/mandated requests for service to the front of the engineering review queue.</t>
        </r>
      </text>
    </comment>
    <comment ref="C37" authorId="1" shapeId="0" xr:uid="{1B6A33FA-4373-4C16-AA3A-8C96AC79FD78}">
      <text>
        <r>
          <rPr>
            <b/>
            <sz val="9"/>
            <color indexed="81"/>
            <rFont val="Tahoma"/>
            <family val="2"/>
          </rPr>
          <t>Rob Kremer:</t>
        </r>
        <r>
          <rPr>
            <sz val="9"/>
            <color indexed="81"/>
            <rFont val="Tahoma"/>
            <family val="2"/>
          </rPr>
          <t xml:space="preserve">
Specify (if any) which designations from box 140 above require priority service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K5" authorId="0" shapeId="0" xr:uid="{B29016F8-8E39-4F4E-9FF8-8381BEE8B701}">
      <text>
        <r>
          <rPr>
            <sz val="10"/>
            <color indexed="81"/>
            <rFont val="Tahoma"/>
            <family val="2"/>
          </rPr>
          <t>Data populated from Application Sheet.  No entry allowed here.</t>
        </r>
      </text>
    </comment>
    <comment ref="P5" authorId="0" shapeId="0" xr:uid="{8A382DE2-749A-4C16-844F-55E741140673}">
      <text>
        <r>
          <rPr>
            <sz val="10"/>
            <color indexed="81"/>
            <rFont val="Tahoma"/>
            <family val="2"/>
          </rPr>
          <t>Enter the revision date for this document.  If submitting revised pages the date should reflect the date the page was changed.</t>
        </r>
      </text>
    </comment>
    <comment ref="U5" authorId="0" shapeId="0" xr:uid="{53844D9B-12D9-4531-9D1B-F5971B37B8B6}">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D98B4D8D-B8B4-45B2-90FA-C6598D8A4135}">
      <text>
        <r>
          <rPr>
            <sz val="10"/>
            <color indexed="81"/>
            <rFont val="Tahoma"/>
            <family val="2"/>
          </rPr>
          <t>Data populated from Application.  No entry allowed here.</t>
        </r>
      </text>
    </comment>
    <comment ref="J6" authorId="0" shapeId="0" xr:uid="{BDA2488D-9EEB-45A6-8076-9D8603083975}">
      <text>
        <r>
          <rPr>
            <sz val="10"/>
            <color indexed="81"/>
            <rFont val="Tahoma"/>
            <family val="2"/>
          </rPr>
          <t>Data populated from Application.  No entry allowed here.</t>
        </r>
      </text>
    </comment>
    <comment ref="O6" authorId="0" shapeId="0" xr:uid="{BFDDA189-C915-4079-B771-61C344A077F0}">
      <text>
        <r>
          <rPr>
            <sz val="10"/>
            <color indexed="81"/>
            <rFont val="Tahoma"/>
            <family val="2"/>
          </rPr>
          <t>Data populated from Application.  No entry allowed here.</t>
        </r>
      </text>
    </comment>
    <comment ref="R6" authorId="0" shapeId="0" xr:uid="{EBDAC628-FF6E-4E42-9DFB-D5477CB8D1DA}">
      <text>
        <r>
          <rPr>
            <sz val="10"/>
            <color indexed="81"/>
            <rFont val="Tahoma"/>
            <family val="2"/>
          </rPr>
          <t>Data populated from Application.  No entry allowed here.</t>
        </r>
      </text>
    </comment>
    <comment ref="V6" authorId="0" shapeId="0" xr:uid="{D04DC487-8E0D-4228-9668-3BFCED53357E}">
      <text>
        <r>
          <rPr>
            <sz val="10"/>
            <color indexed="81"/>
            <rFont val="Tahoma"/>
            <family val="2"/>
          </rPr>
          <t>Data populated from Application.  No entry allowed here.</t>
        </r>
      </text>
    </comment>
    <comment ref="F7" authorId="0" shapeId="0" xr:uid="{FE24B6AF-6D60-46B2-8887-F9F4DB48D698}">
      <text>
        <r>
          <rPr>
            <sz val="10"/>
            <color indexed="81"/>
            <rFont val="Tahoma"/>
            <family val="2"/>
          </rPr>
          <t>Data populated from Application.  No entry allowed here.</t>
        </r>
      </text>
    </comment>
    <comment ref="J7" authorId="0" shapeId="0" xr:uid="{CAE6C06D-7517-44C4-B60A-A5A45700F129}">
      <text>
        <r>
          <rPr>
            <sz val="10"/>
            <color indexed="81"/>
            <rFont val="Tahoma"/>
            <family val="2"/>
          </rPr>
          <t>Data populated from Application.  No entry allowed here.</t>
        </r>
      </text>
    </comment>
    <comment ref="O7" authorId="0" shapeId="0" xr:uid="{2EFBD35B-E123-4E79-949B-D10FCA58BE93}">
      <text>
        <r>
          <rPr>
            <sz val="10"/>
            <color indexed="81"/>
            <rFont val="Tahoma"/>
            <family val="2"/>
          </rPr>
          <t>Data populated from Application.  No entry allowed here.</t>
        </r>
      </text>
    </comment>
    <comment ref="R7" authorId="0" shapeId="0" xr:uid="{ED137094-0617-4613-959A-5522B01055DA}">
      <text>
        <r>
          <rPr>
            <sz val="10"/>
            <color indexed="81"/>
            <rFont val="Tahoma"/>
            <family val="2"/>
          </rPr>
          <t>Data populated from Application.  No entry allowed here.</t>
        </r>
      </text>
    </comment>
    <comment ref="V7" authorId="0" shapeId="0" xr:uid="{96A5BD96-BF2D-4CDE-8377-B561DA555523}">
      <text>
        <r>
          <rPr>
            <sz val="10"/>
            <color indexed="81"/>
            <rFont val="Tahoma"/>
            <family val="2"/>
          </rPr>
          <t>Data populated from Application.  No entry allowed here.</t>
        </r>
      </text>
    </comment>
    <comment ref="F11" authorId="0" shapeId="0" xr:uid="{BC5A7C5A-7230-4177-A67E-64E1093662C0}">
      <text>
        <r>
          <rPr>
            <sz val="10"/>
            <color indexed="81"/>
            <rFont val="Tahoma"/>
            <family val="2"/>
          </rPr>
          <t>Data populated from Application Sheet.  No entry allowed here.</t>
        </r>
      </text>
    </comment>
    <comment ref="R11" authorId="0" shapeId="0" xr:uid="{6E59774B-C846-4D62-89D1-E9ADC2AFD7C0}">
      <text>
        <r>
          <rPr>
            <sz val="10"/>
            <color indexed="81"/>
            <rFont val="Tahoma"/>
            <family val="2"/>
          </rPr>
          <t>Data populated from Application Sheet.  No entry allowed here.</t>
        </r>
      </text>
    </comment>
    <comment ref="F13" authorId="0" shapeId="0" xr:uid="{0441B59D-CF13-42F2-9519-FEA45F3835F4}">
      <text>
        <r>
          <rPr>
            <sz val="10"/>
            <color indexed="81"/>
            <rFont val="Tahoma"/>
            <family val="2"/>
          </rPr>
          <t>Data populated from Application Sheet.  No entry allowed here.</t>
        </r>
      </text>
    </comment>
    <comment ref="R13" authorId="0" shapeId="0" xr:uid="{A80E3011-C00D-429D-8124-E33A12AF2254}">
      <text>
        <r>
          <rPr>
            <sz val="10"/>
            <color indexed="81"/>
            <rFont val="Tahoma"/>
            <family val="2"/>
          </rPr>
          <t>Data populated from Application Sheet.  No entry allowed here.</t>
        </r>
      </text>
    </comment>
    <comment ref="R14" authorId="0" shapeId="0" xr:uid="{243CB0C6-8986-4E53-8989-D2525C65B045}">
      <text>
        <r>
          <rPr>
            <sz val="10"/>
            <color indexed="81"/>
            <rFont val="Tahoma"/>
            <family val="2"/>
          </rPr>
          <t>Data populated from Application Sheet.  No entry allowed here.</t>
        </r>
      </text>
    </comment>
    <comment ref="C15" authorId="0" shapeId="0" xr:uid="{D06F14E2-5475-44A8-A803-69C7185BC2A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23" authorId="0" shapeId="0" xr:uid="{B47647AC-8298-4BB5-969C-B33E3875F47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F23" authorId="0" shapeId="0" xr:uid="{F30258C8-5DFC-4AD8-9F7B-D24ED4D74A75}">
      <text>
        <r>
          <rPr>
            <sz val="10"/>
            <color indexed="81"/>
            <rFont val="Tahoma"/>
            <family val="2"/>
          </rPr>
          <t>Data populated from Application Sheet.  No entry allowed here.</t>
        </r>
      </text>
    </comment>
    <comment ref="F24" authorId="0" shapeId="0" xr:uid="{E6E4BCBD-EAF2-4339-A20B-C8F94E05D04A}">
      <text>
        <r>
          <rPr>
            <sz val="10"/>
            <color indexed="81"/>
            <rFont val="Tahoma"/>
            <family val="2"/>
          </rPr>
          <t>Data populated from Application Sheet.  No entry allowed here.</t>
        </r>
      </text>
    </comment>
    <comment ref="C131" authorId="0" shapeId="0" xr:uid="{F99D7F94-4437-4CCC-B7E4-0F97020670BF}">
      <text>
        <r>
          <rPr>
            <sz val="10"/>
            <color indexed="81"/>
            <rFont val="Tahoma"/>
            <family val="2"/>
          </rPr>
          <t>Select the applicable safety standard that applies to this design.</t>
        </r>
      </text>
    </comment>
    <comment ref="O131" authorId="0" shapeId="0" xr:uid="{36354BD0-8E49-48CC-828C-C15D547A6A22}">
      <text>
        <r>
          <rPr>
            <sz val="10"/>
            <color indexed="81"/>
            <rFont val="Tahoma"/>
            <family val="2"/>
          </rPr>
          <t>Select the code version for the applicable safety standard.</t>
        </r>
      </text>
    </comment>
    <comment ref="C133" authorId="0" shapeId="0" xr:uid="{217B16B2-A34F-4700-A13B-29808D7CAB45}">
      <text>
        <r>
          <rPr>
            <sz val="10"/>
            <color indexed="81"/>
            <rFont val="Tahoma"/>
            <family val="2"/>
          </rPr>
          <t>Enter the building code that is applicable to this design.  Eg. O.Reg 350/06</t>
        </r>
      </text>
    </comment>
    <comment ref="C135" authorId="0" shapeId="0" xr:uid="{7F9E224A-96B2-44A0-AA25-D9659C5A5740}">
      <text>
        <r>
          <rPr>
            <sz val="10"/>
            <color indexed="81"/>
            <rFont val="Tahoma"/>
            <family val="2"/>
          </rPr>
          <t>Enter the Ontario Electrical Safety Code that is applicable to this design. Eg. C22.1-02 as amended.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K5" authorId="0" shapeId="0" xr:uid="{7F2FC5B0-6699-47E6-B149-D4E5EBF97A9B}">
      <text>
        <r>
          <rPr>
            <sz val="10"/>
            <color indexed="81"/>
            <rFont val="Tahoma"/>
            <family val="2"/>
          </rPr>
          <t>Data populated from Application Sheet.  No entry allowed here.</t>
        </r>
      </text>
    </comment>
    <comment ref="P5" authorId="0" shapeId="0" xr:uid="{8A1D49A3-8DA6-4C0B-A48D-EF7752CC4001}">
      <text>
        <r>
          <rPr>
            <sz val="10"/>
            <color indexed="81"/>
            <rFont val="Tahoma"/>
            <family val="2"/>
          </rPr>
          <t>Enter the revision date for this document.  If submitting revised pages the date should reflect the date the page was changed.</t>
        </r>
      </text>
    </comment>
    <comment ref="U5" authorId="0" shapeId="0" xr:uid="{67180C0E-79C0-4B81-9102-A243AA618A07}">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F229D101-C8EE-464F-ACE1-7F794A097629}">
      <text>
        <r>
          <rPr>
            <sz val="10"/>
            <color indexed="81"/>
            <rFont val="Tahoma"/>
            <family val="2"/>
          </rPr>
          <t>Data populated from Application.  No entry allowed here.</t>
        </r>
      </text>
    </comment>
    <comment ref="J6" authorId="0" shapeId="0" xr:uid="{6DAB620C-43DC-4176-8348-71D637D9210E}">
      <text>
        <r>
          <rPr>
            <sz val="10"/>
            <color indexed="81"/>
            <rFont val="Tahoma"/>
            <family val="2"/>
          </rPr>
          <t>Data populated from Application.  No entry allowed here.</t>
        </r>
      </text>
    </comment>
    <comment ref="O6" authorId="0" shapeId="0" xr:uid="{1D11B6D9-6F74-41E5-9F6C-24C130850B95}">
      <text>
        <r>
          <rPr>
            <sz val="10"/>
            <color indexed="81"/>
            <rFont val="Tahoma"/>
            <family val="2"/>
          </rPr>
          <t>Data populated from Application.  No entry allowed here.</t>
        </r>
      </text>
    </comment>
    <comment ref="R6" authorId="0" shapeId="0" xr:uid="{19864F02-7D4E-4A84-90BF-0B8043D0D1D0}">
      <text>
        <r>
          <rPr>
            <sz val="10"/>
            <color indexed="81"/>
            <rFont val="Tahoma"/>
            <family val="2"/>
          </rPr>
          <t>Data populated from Application.  No entry allowed here.</t>
        </r>
      </text>
    </comment>
    <comment ref="V6" authorId="0" shapeId="0" xr:uid="{A17B6052-8676-4164-97BF-F0E242527AD6}">
      <text>
        <r>
          <rPr>
            <sz val="10"/>
            <color indexed="81"/>
            <rFont val="Tahoma"/>
            <family val="2"/>
          </rPr>
          <t>Data populated from Application.  No entry allowed here.</t>
        </r>
      </text>
    </comment>
    <comment ref="F7" authorId="0" shapeId="0" xr:uid="{F8859D40-1224-4A29-B464-15EACAB5FE29}">
      <text>
        <r>
          <rPr>
            <sz val="10"/>
            <color indexed="81"/>
            <rFont val="Tahoma"/>
            <family val="2"/>
          </rPr>
          <t>Data populated from Application.  No entry allowed here.</t>
        </r>
      </text>
    </comment>
    <comment ref="J7" authorId="0" shapeId="0" xr:uid="{707AB378-AB1E-4E8B-AA26-B38ED641D9B0}">
      <text>
        <r>
          <rPr>
            <sz val="10"/>
            <color indexed="81"/>
            <rFont val="Tahoma"/>
            <family val="2"/>
          </rPr>
          <t>Data populated from Application.  No entry allowed here.</t>
        </r>
      </text>
    </comment>
    <comment ref="O7" authorId="0" shapeId="0" xr:uid="{FAE0EF6C-EF84-4D65-ACBA-C1606303A05C}">
      <text>
        <r>
          <rPr>
            <sz val="10"/>
            <color indexed="81"/>
            <rFont val="Tahoma"/>
            <family val="2"/>
          </rPr>
          <t>Data populated from Application.  No entry allowed here.</t>
        </r>
      </text>
    </comment>
    <comment ref="R7" authorId="0" shapeId="0" xr:uid="{859DC2EE-C686-4BA6-A3B3-F0BF7C500F1A}">
      <text>
        <r>
          <rPr>
            <sz val="10"/>
            <color indexed="81"/>
            <rFont val="Tahoma"/>
            <family val="2"/>
          </rPr>
          <t>Data populated from Application.  No entry allowed here.</t>
        </r>
      </text>
    </comment>
    <comment ref="V7" authorId="0" shapeId="0" xr:uid="{7415469B-50F4-41E6-A6B2-FE81DA88BE8E}">
      <text>
        <r>
          <rPr>
            <sz val="10"/>
            <color indexed="81"/>
            <rFont val="Tahoma"/>
            <family val="2"/>
          </rPr>
          <t>Data populated from Application.  No entry allowed here.</t>
        </r>
      </text>
    </comment>
    <comment ref="F11" authorId="0" shapeId="0" xr:uid="{435AB653-C144-4ECB-B63B-E89CEA7E3F00}">
      <text>
        <r>
          <rPr>
            <sz val="10"/>
            <color indexed="81"/>
            <rFont val="Tahoma"/>
            <family val="2"/>
          </rPr>
          <t>Data populated from Application Sheet.  No entry allowed here.</t>
        </r>
      </text>
    </comment>
    <comment ref="R11" authorId="0" shapeId="0" xr:uid="{C42E322D-6CE5-4752-A318-37A857D5A99A}">
      <text>
        <r>
          <rPr>
            <sz val="10"/>
            <color indexed="81"/>
            <rFont val="Tahoma"/>
            <family val="2"/>
          </rPr>
          <t>Data populated from Application Sheet.  No entry allowed here.</t>
        </r>
      </text>
    </comment>
    <comment ref="F13" authorId="0" shapeId="0" xr:uid="{0B5FB975-DB05-453D-B88C-896972DCB405}">
      <text>
        <r>
          <rPr>
            <sz val="10"/>
            <color indexed="81"/>
            <rFont val="Tahoma"/>
            <family val="2"/>
          </rPr>
          <t>Data populated from Application Sheet.  No entry allowed here.</t>
        </r>
      </text>
    </comment>
    <comment ref="R13" authorId="0" shapeId="0" xr:uid="{245D9536-2E1D-456B-9737-989363A4023F}">
      <text>
        <r>
          <rPr>
            <sz val="10"/>
            <color indexed="81"/>
            <rFont val="Tahoma"/>
            <family val="2"/>
          </rPr>
          <t>Data populated from Application Sheet.  No entry allowed here.</t>
        </r>
      </text>
    </comment>
    <comment ref="R14" authorId="0" shapeId="0" xr:uid="{7686B9D7-E4F8-461F-AF40-162D7E84CE1C}">
      <text>
        <r>
          <rPr>
            <sz val="10"/>
            <color indexed="81"/>
            <rFont val="Tahoma"/>
            <family val="2"/>
          </rPr>
          <t>Data populated from Application Sheet.  No entry allowed here.</t>
        </r>
      </text>
    </comment>
    <comment ref="C15" authorId="0" shapeId="0" xr:uid="{E905D7EF-14AC-4E52-A88C-11AB788F5A8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25" authorId="0" shapeId="0" xr:uid="{F2F0EE07-469E-4AEE-B4C5-9AAD3224F0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F25" authorId="0" shapeId="0" xr:uid="{BB887F23-2309-48DF-AF66-87FA151FD2FF}">
      <text>
        <r>
          <rPr>
            <sz val="10"/>
            <color indexed="81"/>
            <rFont val="Tahoma"/>
            <family val="2"/>
          </rPr>
          <t>Data populated from Application Sheet.  No entry allowed here.</t>
        </r>
      </text>
    </comment>
    <comment ref="F26" authorId="0" shapeId="0" xr:uid="{50F26C21-936D-4F2E-9E19-CE5EB95133B2}">
      <text>
        <r>
          <rPr>
            <sz val="10"/>
            <color indexed="81"/>
            <rFont val="Tahoma"/>
            <family val="2"/>
          </rPr>
          <t>Data populated from Application Sheet.  No entry allowed here.</t>
        </r>
      </text>
    </comment>
    <comment ref="C176" authorId="0" shapeId="0" xr:uid="{6708CBF9-464D-4E0A-9EFB-6DEEA50C594C}">
      <text>
        <r>
          <rPr>
            <sz val="10"/>
            <color indexed="81"/>
            <rFont val="Tahoma"/>
            <family val="2"/>
          </rPr>
          <t>Select the applicable safety standard that applies to this design.</t>
        </r>
      </text>
    </comment>
    <comment ref="O176" authorId="0" shapeId="0" xr:uid="{BA942DFD-E6F7-4BCA-955C-DB75897B8850}">
      <text>
        <r>
          <rPr>
            <sz val="10"/>
            <color indexed="81"/>
            <rFont val="Tahoma"/>
            <family val="2"/>
          </rPr>
          <t>Select the code version for the applicable safety standard.</t>
        </r>
      </text>
    </comment>
    <comment ref="C178" authorId="0" shapeId="0" xr:uid="{810D8CAD-26D3-4CAF-938B-E39B293BF569}">
      <text>
        <r>
          <rPr>
            <sz val="10"/>
            <color indexed="81"/>
            <rFont val="Tahoma"/>
            <family val="2"/>
          </rPr>
          <t>Enter the building code that is applicable to this design.  Eg. O.Reg 350/06</t>
        </r>
      </text>
    </comment>
    <comment ref="C180" authorId="0" shapeId="0" xr:uid="{E8B005FB-44DE-422F-8881-5902C5398382}">
      <text>
        <r>
          <rPr>
            <sz val="10"/>
            <color indexed="81"/>
            <rFont val="Tahoma"/>
            <family val="2"/>
          </rPr>
          <t>Enter the Ontario Electrical Safety Code that is applicable to this design. Eg. C22.1-02 as amended.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s>
  <commentList>
    <comment ref="P5" authorId="0" shapeId="0" xr:uid="{D693A0AB-3A12-491C-9FE7-442A55DBA379}">
      <text>
        <r>
          <rPr>
            <sz val="10"/>
            <color indexed="81"/>
            <rFont val="Tahoma"/>
            <family val="2"/>
          </rPr>
          <t>Enter the revision date for this document.  If submitting revised pages the date should reflect the date the page was changed.</t>
        </r>
      </text>
    </comment>
    <comment ref="U5" authorId="0" shapeId="0" xr:uid="{CB4A182F-F057-40AE-B6F3-613DE4610A50}">
      <text>
        <r>
          <rPr>
            <sz val="10"/>
            <color indexed="81"/>
            <rFont val="Tahoma"/>
            <family val="2"/>
          </rPr>
          <t>Enter the revision identifier for this document.  If submitting revised pages the revision identifier must be unique so that revised pages can be easily identified.</t>
        </r>
      </text>
    </comment>
    <comment ref="E6" authorId="0" shapeId="0" xr:uid="{EFCC40CC-50B0-47B1-87AB-DB5833532442}">
      <text>
        <r>
          <rPr>
            <sz val="10"/>
            <color indexed="81"/>
            <rFont val="Tahoma"/>
            <family val="2"/>
          </rPr>
          <t xml:space="preserve">The address of the building or premises in which the proposed passenger ropeway will be located.  </t>
        </r>
      </text>
    </comment>
    <comment ref="C10" authorId="1" shapeId="0" xr:uid="{A5FCB93F-8E28-4E28-97B8-B92FB72D1513}">
      <text>
        <r>
          <rPr>
            <sz val="12"/>
            <color indexed="81"/>
            <rFont val="Arial Narrow"/>
            <family val="2"/>
          </rPr>
          <t>This form may be used for:
(a)  Passenger ropeway of the chair lift type: and for
(b) Types of design submission:
(i) New installation
(ii) Major alteration
(iii) Standard Design</t>
        </r>
        <r>
          <rPr>
            <sz val="8"/>
            <color indexed="81"/>
            <rFont val="Tahoma"/>
            <family val="2"/>
          </rPr>
          <t xml:space="preserve">
</t>
        </r>
      </text>
    </comment>
    <comment ref="C12" authorId="1" shapeId="0" xr:uid="{3D7C0ACA-822D-4532-833B-491C02C7F553}">
      <text>
        <r>
          <rPr>
            <sz val="12"/>
            <color indexed="81"/>
            <rFont val="Arial Narrow"/>
            <family val="2"/>
          </rPr>
          <t xml:space="preserve">Submitter's specification number may be job or contract number or any manufacturer's or submitter's number unique to that particular installation
</t>
        </r>
      </text>
    </comment>
    <comment ref="O14" authorId="1" shapeId="0" xr:uid="{707F3DBA-776F-4F2D-B7C2-B1B9677912FA}">
      <text>
        <r>
          <rPr>
            <sz val="12"/>
            <color indexed="81"/>
            <rFont val="Arial Narrow"/>
            <family val="2"/>
          </rPr>
          <t>Specify the maximum operating speed for skiers, and if applicable, for foot-passengers.</t>
        </r>
      </text>
    </comment>
    <comment ref="D15" authorId="1" shapeId="0" xr:uid="{A76A8DA7-63AC-4927-A933-47F6B3270B56}">
      <text>
        <r>
          <rPr>
            <sz val="12"/>
            <color indexed="81"/>
            <rFont val="Arial Narrow"/>
            <family val="2"/>
          </rPr>
          <t>State N/A unless chair lift manufacturer has a specific designation for the chair lift model in this specification.</t>
        </r>
      </text>
    </comment>
    <comment ref="C18" authorId="1" shapeId="0" xr:uid="{BE556475-EE39-4814-B7BF-71F744752BAA}">
      <text>
        <r>
          <rPr>
            <sz val="12"/>
            <color indexed="81"/>
            <rFont val="Arial Narrow"/>
            <family val="2"/>
          </rPr>
          <t>Specify the vertical distance between the loading station and unloading station.</t>
        </r>
      </text>
    </comment>
    <comment ref="O18" authorId="1" shapeId="0" xr:uid="{19A35DB2-F969-4A9C-8BA4-1D44EFCC944C}">
      <text>
        <r>
          <rPr>
            <sz val="12"/>
            <color indexed="81"/>
            <rFont val="Arial Narrow"/>
            <family val="2"/>
          </rPr>
          <t>Choose 'bottom' or 'top' of hill, as the case may be.</t>
        </r>
      </text>
    </comment>
    <comment ref="C20" authorId="1" shapeId="0" xr:uid="{D08678AC-2C76-41B6-9204-986EEE82C6C9}">
      <text>
        <r>
          <rPr>
            <sz val="12"/>
            <color indexed="81"/>
            <rFont val="Arial Narrow"/>
            <family val="2"/>
          </rPr>
          <t>Specify the average angle of the profile.</t>
        </r>
      </text>
    </comment>
    <comment ref="O20" authorId="1" shapeId="0" xr:uid="{A64D08CA-25C5-4AA5-B18E-847DB3CB776E}">
      <text>
        <r>
          <rPr>
            <sz val="12"/>
            <color indexed="81"/>
            <rFont val="Arial Narrow"/>
            <family val="2"/>
          </rPr>
          <t>Specify the time, in minutes a skier or foot passenger takes to travel from the point of loading to unloading at operating speed.</t>
        </r>
      </text>
    </comment>
    <comment ref="C22" authorId="1" shapeId="0" xr:uid="{7E317CD7-9DF6-4F98-8224-20A507EBAEA4}">
      <text>
        <r>
          <rPr>
            <sz val="12"/>
            <color indexed="81"/>
            <rFont val="Arial Narrow"/>
            <family val="2"/>
          </rPr>
          <t>Specify the average rope inclination of the profile.</t>
        </r>
      </text>
    </comment>
    <comment ref="C23" authorId="1" shapeId="0" xr:uid="{88458219-5AA6-42C9-878D-70526175CD9B}">
      <text>
        <r>
          <rPr>
            <sz val="12"/>
            <color indexed="81"/>
            <rFont val="Arial Narrow"/>
            <family val="2"/>
          </rPr>
          <t>Specify the maximum rope inclination at any point along the profile.</t>
        </r>
      </text>
    </comment>
    <comment ref="C24" authorId="1" shapeId="0" xr:uid="{E55D2699-D76D-46B6-B41E-BC8A6A305081}">
      <text>
        <r>
          <rPr>
            <sz val="12"/>
            <color indexed="81"/>
            <rFont val="Arial Narrow"/>
            <family val="2"/>
          </rPr>
          <t>Specify CW or CCW as the case may be.</t>
        </r>
      </text>
    </comment>
    <comment ref="O24" authorId="1" shapeId="0" xr:uid="{44C0B2C8-BB7E-4A22-8E4F-4A54715813D0}">
      <text>
        <r>
          <rPr>
            <sz val="12"/>
            <color indexed="81"/>
            <rFont val="Arial Narrow"/>
            <family val="2"/>
          </rPr>
          <t xml:space="preserve">Specify maximum uphill capacity for skiers (and foot-passengers if applicable) in persons per hour, based on maximum operating speed.  If the lift is also designed to operate with downhill loads, indicate and provide downhill capacity as a percentage of uphill capacity.  </t>
        </r>
      </text>
    </comment>
    <comment ref="C26" authorId="1" shapeId="0" xr:uid="{5C25B15B-EC0E-4003-A59B-E51B4AEB5FF3}">
      <text>
        <r>
          <rPr>
            <sz val="12"/>
            <color indexed="81"/>
            <rFont val="Arial Narrow"/>
            <family val="2"/>
          </rPr>
          <t>Specify whether the main body of the grips is forged or cast.</t>
        </r>
      </text>
    </comment>
    <comment ref="O28" authorId="1" shapeId="0" xr:uid="{24851314-352E-4AAA-AC15-55EAD28D4A63}">
      <text>
        <r>
          <rPr>
            <sz val="12"/>
            <color indexed="81"/>
            <rFont val="Arial Narrow"/>
            <family val="2"/>
          </rPr>
          <t>Specify the minimum spacing between carriers, in metres as designed and as installed.</t>
        </r>
      </text>
    </comment>
    <comment ref="O30" authorId="1" shapeId="0" xr:uid="{BC71DAB9-264C-49BC-8E30-14E7F032386F}">
      <text>
        <r>
          <rPr>
            <sz val="12"/>
            <color indexed="81"/>
            <rFont val="Arial Narrow"/>
            <family val="2"/>
          </rPr>
          <t>Specify interval based on maximum operating speed</t>
        </r>
        <r>
          <rPr>
            <sz val="8"/>
            <color indexed="81"/>
            <rFont val="Tahoma"/>
            <family val="2"/>
          </rPr>
          <t xml:space="preserve">
</t>
        </r>
      </text>
    </comment>
    <comment ref="C32" authorId="1" shapeId="0" xr:uid="{46C7DFC1-1C04-4244-A02C-4D461437EA91}">
      <text>
        <r>
          <rPr>
            <sz val="12"/>
            <color indexed="81"/>
            <rFont val="Arial Narrow"/>
            <family val="2"/>
          </rPr>
          <t>Specify the company name of the manufacturer of the chair seats and hangers.   Specify the model number of both/each as applicable.</t>
        </r>
      </text>
    </comment>
    <comment ref="O32" authorId="1" shapeId="0" xr:uid="{302676B0-6327-4048-80EF-6D1992B1E9B0}">
      <text>
        <r>
          <rPr>
            <sz val="12"/>
            <color indexed="81"/>
            <rFont val="Arial Narrow"/>
            <family val="2"/>
          </rPr>
          <t>Specify in kilograms the weight of the entire carrier suspended from the rope, including the chair assembly, hanger and grip.</t>
        </r>
      </text>
    </comment>
    <comment ref="O34" authorId="1" shapeId="0" xr:uid="{6F8D8DAB-E42B-4470-9896-4EDC95F27BAF}">
      <text>
        <r>
          <rPr>
            <sz val="12"/>
            <color indexed="81"/>
            <rFont val="Arial Narrow"/>
            <family val="2"/>
          </rPr>
          <t>Specify the calculated grip resistance to sliding as a multiple of the component of the loaded carrier measured at the steepest point on the hauling rope.</t>
        </r>
      </text>
    </comment>
    <comment ref="C36" authorId="1" shapeId="0" xr:uid="{59788C24-CD3C-4B80-871E-E4AB4FD5A3D1}">
      <text>
        <r>
          <rPr>
            <sz val="12"/>
            <color indexed="81"/>
            <rFont val="Arial Narrow"/>
            <family val="2"/>
          </rPr>
          <t>Choose 'fixed' or 'detachable'</t>
        </r>
      </text>
    </comment>
    <comment ref="O36" authorId="1" shapeId="0" xr:uid="{73FC0010-56C1-4B32-A4B0-C3073137085F}">
      <text>
        <r>
          <rPr>
            <sz val="12"/>
            <color indexed="81"/>
            <rFont val="Arial Narrow"/>
            <family val="2"/>
          </rPr>
          <t>Specify whether the main body of the grips is forged or cast.</t>
        </r>
      </text>
    </comment>
    <comment ref="C38" authorId="1" shapeId="0" xr:uid="{FE6820E5-EE11-4065-A64E-D60A82E1F2F6}">
      <text>
        <r>
          <rPr>
            <sz val="12"/>
            <color indexed="81"/>
            <rFont val="Arial Narrow"/>
            <family val="2"/>
          </rPr>
          <t>Specify the maximum chair-seat height in metres above ground on a fully loaded side.</t>
        </r>
      </text>
    </comment>
    <comment ref="O38" authorId="1" shapeId="0" xr:uid="{90D62235-4DA3-4B08-86ED-78E5046D9BFB}">
      <text>
        <r>
          <rPr>
            <sz val="12"/>
            <color indexed="81"/>
            <rFont val="Arial Narrow"/>
            <family val="2"/>
          </rPr>
          <t>Clearance requirement specified by code.   Enter the spacing between passing carriers with both are swung inward 10°.</t>
        </r>
      </text>
    </comment>
    <comment ref="C40" authorId="1" shapeId="0" xr:uid="{95DB40F3-33DE-4C9B-B200-409741BD7F1B}">
      <text>
        <r>
          <rPr>
            <sz val="12"/>
            <color indexed="81"/>
            <rFont val="Arial Narrow"/>
            <family val="2"/>
          </rPr>
          <t>Choose from list whether vehicles or people are permitted under the ropeway.</t>
        </r>
      </text>
    </comment>
    <comment ref="C42" authorId="1" shapeId="0" xr:uid="{DF54683C-A5E1-415C-9C66-02F122332709}">
      <text>
        <r>
          <rPr>
            <sz val="12"/>
            <color indexed="81"/>
            <rFont val="Arial Narrow"/>
            <family val="2"/>
          </rPr>
          <t>Specify manufacture and model of machine assembly.</t>
        </r>
      </text>
    </comment>
    <comment ref="O42" authorId="1" shapeId="0" xr:uid="{17098390-717B-4A37-8F6A-9D5D4B2106AC}">
      <text>
        <r>
          <rPr>
            <sz val="12"/>
            <color indexed="81"/>
            <rFont val="Arial Narrow"/>
            <family val="2"/>
          </rPr>
          <t>A disconnecting means may be a fusible switch or a circuit breaker.</t>
        </r>
        <r>
          <rPr>
            <sz val="8"/>
            <color indexed="81"/>
            <rFont val="Tahoma"/>
            <family val="2"/>
          </rPr>
          <t xml:space="preserve">
</t>
        </r>
      </text>
    </comment>
    <comment ref="O44" authorId="1" shapeId="0" xr:uid="{9E2C4A99-0C35-4C5E-927A-7A4879087AF3}">
      <text>
        <r>
          <rPr>
            <sz val="12"/>
            <color indexed="81"/>
            <rFont val="Arial Narrow"/>
            <family val="2"/>
          </rPr>
          <t>Examples: fuse type, or trip coils, or other.  If type is unknown, the entry may be omitted, however the maximum permitted size must be specified.</t>
        </r>
      </text>
    </comment>
    <comment ref="O46" authorId="1" shapeId="0" xr:uid="{CE01C9AB-C379-4588-BCD1-10278F1BD2C8}">
      <text>
        <r>
          <rPr>
            <sz val="12"/>
            <color indexed="81"/>
            <rFont val="Arial Narrow"/>
            <family val="2"/>
          </rPr>
          <t>Specify the type of overload and/or overheating protection for the main drive motor and also the designed setting in amperes of the overload/overheating device.</t>
        </r>
      </text>
    </comment>
    <comment ref="C52" authorId="1" shapeId="0" xr:uid="{AF595FF3-9D4B-4E6C-A22A-D91A20992905}">
      <text>
        <r>
          <rPr>
            <sz val="12"/>
            <color indexed="81"/>
            <rFont val="Arial Narrow"/>
            <family val="2"/>
          </rPr>
          <t>Specify in kilograms, the maximum allowable load on each tower sheave.</t>
        </r>
      </text>
    </comment>
    <comment ref="C54" authorId="1" shapeId="0" xr:uid="{C35FF2C3-5DB7-4454-830B-FFBC3AE64218}">
      <text>
        <r>
          <rPr>
            <sz val="12"/>
            <color indexed="81"/>
            <rFont val="Arial Narrow"/>
            <family val="2"/>
          </rPr>
          <t>Specify in kilograms, the minimum permissible load on each sheave, in the most unfavourable conditions.</t>
        </r>
        <r>
          <rPr>
            <sz val="8"/>
            <color indexed="81"/>
            <rFont val="Tahoma"/>
            <family val="2"/>
          </rPr>
          <t xml:space="preserve">
</t>
        </r>
      </text>
    </comment>
    <comment ref="C56" authorId="1" shapeId="0" xr:uid="{E0C2262E-8F22-43B8-8CA0-A792F5B3AF33}">
      <text>
        <r>
          <rPr>
            <sz val="12"/>
            <color indexed="81"/>
            <rFont val="Arial Narrow"/>
            <family val="2"/>
          </rPr>
          <t>State metal, unless the groove is lined with a material other than metal in which case the material of lining must be specified.</t>
        </r>
        <r>
          <rPr>
            <sz val="8"/>
            <color indexed="81"/>
            <rFont val="Tahoma"/>
            <family val="2"/>
          </rPr>
          <t xml:space="preserve">
</t>
        </r>
      </text>
    </comment>
    <comment ref="C58" authorId="1" shapeId="0" xr:uid="{3FDF7345-530C-4773-87FB-20DEE9107037}">
      <text>
        <r>
          <rPr>
            <sz val="12"/>
            <color indexed="81"/>
            <rFont val="Arial Narrow"/>
            <family val="2"/>
          </rPr>
          <t>State metal, unless the groove is lined with a material other than metal in which case the material of lining must be specified.</t>
        </r>
      </text>
    </comment>
    <comment ref="O60" authorId="1" shapeId="0" xr:uid="{CACB56E1-6F49-4E10-90EA-2268B3C47A28}">
      <text>
        <r>
          <rPr>
            <sz val="12"/>
            <color indexed="81"/>
            <rFont val="Arial Narrow"/>
            <family val="2"/>
          </rPr>
          <t>In kilonewtons, specify the "catalogue" breaking strength of the hauling rope.</t>
        </r>
      </text>
    </comment>
    <comment ref="C62" authorId="1" shapeId="0" xr:uid="{3E22E257-20BC-495C-8AB0-3191EFF9AA2E}">
      <text>
        <r>
          <rPr>
            <sz val="12"/>
            <color indexed="81"/>
            <rFont val="Arial Narrow"/>
            <family val="2"/>
          </rPr>
          <t>Construction means the number of strands in the rope and the number and arrangement of wires in each strand, for example 6 X 25 FW</t>
        </r>
      </text>
    </comment>
    <comment ref="C66" authorId="1" shapeId="0" xr:uid="{D6436A80-7A97-4997-A010-6FECE2B126AA}">
      <text>
        <r>
          <rPr>
            <sz val="12"/>
            <color indexed="81"/>
            <rFont val="Arial Narrow"/>
            <family val="2"/>
          </rPr>
          <t>Specify the catalogue weight of the rope in kg per metre.</t>
        </r>
      </text>
    </comment>
    <comment ref="O66" authorId="1" shapeId="0" xr:uid="{B4702E76-60BC-4FCA-83A7-989DB9E27D75}">
      <text>
        <r>
          <rPr>
            <sz val="12"/>
            <color indexed="81"/>
            <rFont val="Arial Narrow"/>
            <family val="2"/>
          </rPr>
          <t>Indicate the calculated factor of safety, considering the lift to be under operation.</t>
        </r>
      </text>
    </comment>
    <comment ref="C68" authorId="1" shapeId="0" xr:uid="{5F1408C5-9E60-4133-A456-F8FC36099127}">
      <text>
        <r>
          <rPr>
            <sz val="12"/>
            <color indexed="81"/>
            <rFont val="Arial Narrow"/>
            <family val="2"/>
          </rPr>
          <t>Indicate the number of splices, and specify the length of the shortest splice as a multiple of the rope diameter.</t>
        </r>
      </text>
    </comment>
    <comment ref="C70" authorId="1" shapeId="0" xr:uid="{7BF5F40D-C8EA-47A9-B20E-8C7902641FC3}">
      <text>
        <r>
          <rPr>
            <sz val="12"/>
            <color indexed="81"/>
            <rFont val="Arial Narrow"/>
            <family val="2"/>
          </rPr>
          <t>Specify the method used, whether by counterweighting or hydraulically, for tensioning of the hauling rope.</t>
        </r>
      </text>
    </comment>
    <comment ref="C78" authorId="1" shapeId="0" xr:uid="{69B42D9D-91C1-4C0E-9E07-858E46A589F2}">
      <text>
        <r>
          <rPr>
            <sz val="12"/>
            <color indexed="81"/>
            <rFont val="Arial Narrow"/>
            <family val="2"/>
          </rPr>
          <t xml:space="preserve">Construction means the number of strands in the rope and the number and arrangement of wires in each strand.
</t>
        </r>
      </text>
    </comment>
    <comment ref="C82" authorId="1" shapeId="0" xr:uid="{3CD559F7-9B42-4CAC-88E2-E5E97925A37B}">
      <text>
        <r>
          <rPr>
            <sz val="12"/>
            <color indexed="81"/>
            <rFont val="Arial Narrow"/>
            <family val="2"/>
          </rPr>
          <t>Specify the catalogue weight of the rope in kg per metre.</t>
        </r>
      </text>
    </comment>
    <comment ref="O104" authorId="1" shapeId="0" xr:uid="{B9DD7C3C-05CC-45EC-BFDF-3AB630E50876}">
      <text>
        <r>
          <rPr>
            <sz val="12"/>
            <color indexed="81"/>
            <rFont val="Arial Narrow"/>
            <family val="2"/>
          </rPr>
          <t>Specify the time in minutes to unload in winter the loaded lift in the normal direction of operation.</t>
        </r>
      </text>
    </comment>
    <comment ref="O111" authorId="1" shapeId="0" xr:uid="{A554848E-DCFC-443B-BBAC-73C1C77CD6A8}">
      <text>
        <r>
          <rPr>
            <sz val="12"/>
            <color indexed="81"/>
            <rFont val="Arial Narrow"/>
            <family val="2"/>
          </rPr>
          <t>4.30.7
A manually reset device shall stop the ropeway when the tensioning system 
(a) travels more than 150 mm beyond its normal operating range; and 
(b) reaches to within 150 mm of the physical limits of its travel.</t>
        </r>
      </text>
    </comment>
    <comment ref="O113" authorId="1" shapeId="0" xr:uid="{42235A1A-308C-4C25-8BF1-57270C53F114}">
      <text>
        <r>
          <rPr>
            <sz val="12"/>
            <color indexed="81"/>
            <rFont val="Arial Narrow"/>
            <family val="2"/>
          </rPr>
          <t>Pressure-sensing devices shall stop the ropeway if the pressure goes above or below the design pressure range.</t>
        </r>
      </text>
    </comment>
    <comment ref="C119" authorId="1" shapeId="0" xr:uid="{C48E4549-3106-4C3C-B227-E942B7A213BE}">
      <text>
        <r>
          <rPr>
            <sz val="12"/>
            <color indexed="81"/>
            <rFont val="Arial Narrow"/>
            <family val="2"/>
          </rPr>
          <t xml:space="preserve">On above-surface monocable ropeways where the carrier speed exceeds 3m/s, at least one rope position indicator shall be installed on each sheave assembly </t>
        </r>
        <r>
          <rPr>
            <sz val="12"/>
            <color indexed="13"/>
            <rFont val="Arial Narrow"/>
            <family val="2"/>
          </rPr>
          <t>(4.30.6.5)</t>
        </r>
      </text>
    </comment>
    <comment ref="C166" authorId="0" shapeId="0" xr:uid="{A0F9C2E4-366A-4E49-ACD6-5D7EDCE7BF9E}">
      <text>
        <r>
          <rPr>
            <sz val="10"/>
            <color indexed="81"/>
            <rFont val="Tahoma"/>
            <family val="2"/>
          </rPr>
          <t>Select the applicable safety standard that applies to this design.</t>
        </r>
      </text>
    </comment>
    <comment ref="O166" authorId="0" shapeId="0" xr:uid="{CE1634DD-7EC3-41BE-9F09-1EE816374951}">
      <text>
        <r>
          <rPr>
            <sz val="10"/>
            <color indexed="81"/>
            <rFont val="Tahoma"/>
            <family val="2"/>
          </rPr>
          <t>Select the code version for the applicable safety standard.</t>
        </r>
      </text>
    </comment>
    <comment ref="C168" authorId="0" shapeId="0" xr:uid="{74204059-871C-4D08-9D16-457A7EA1D121}">
      <text>
        <r>
          <rPr>
            <sz val="10"/>
            <color indexed="81"/>
            <rFont val="Tahoma"/>
            <family val="2"/>
          </rPr>
          <t>Enter the building code that is applicable to this design.  E.g.. O.Reg 350/06</t>
        </r>
      </text>
    </comment>
    <comment ref="C170" authorId="0" shapeId="0" xr:uid="{96F398D5-5358-4E1D-9F23-8F862588B43C}">
      <text>
        <r>
          <rPr>
            <sz val="10"/>
            <color indexed="81"/>
            <rFont val="Tahoma"/>
            <family val="2"/>
          </rPr>
          <t>Enter the Ontario Electrical Safety Code that is applicable to this design. E.g.. C22.1-02 as amended.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Y5" authorId="0" shapeId="0" xr:uid="{C83300AB-39AA-4457-B292-5796634C5A57}">
      <text>
        <r>
          <rPr>
            <sz val="10"/>
            <color indexed="81"/>
            <rFont val="Tahoma"/>
            <family val="2"/>
          </rPr>
          <t>Data populated from Application Sheet.  No entry allowed here.</t>
        </r>
      </text>
    </comment>
    <comment ref="AD5" authorId="0" shapeId="0" xr:uid="{882B7444-ED01-49C2-AC37-F576974D25EB}">
      <text>
        <r>
          <rPr>
            <sz val="10"/>
            <color indexed="81"/>
            <rFont val="Tahoma"/>
            <family val="2"/>
          </rPr>
          <t>Enter the revision date for this document.  If submitting revised pages the date should reflect the date the page was changed.</t>
        </r>
      </text>
    </comment>
    <comment ref="AI5" authorId="0" shapeId="0" xr:uid="{7FE530D6-D4AC-41C7-B3BD-5454258B1751}">
      <text>
        <r>
          <rPr>
            <sz val="10"/>
            <color indexed="81"/>
            <rFont val="Tahoma"/>
            <family val="2"/>
          </rPr>
          <t>Enter the revision identifier for this document.  If submitting revised pages the revision identifier must be unique so that revised pages can be easily identified.</t>
        </r>
      </text>
    </comment>
    <comment ref="C64" authorId="0" shapeId="0" xr:uid="{84E875FD-545C-4C7A-BE36-A158E78E9062}">
      <text>
        <r>
          <rPr>
            <sz val="10"/>
            <color indexed="81"/>
            <rFont val="Tahoma"/>
            <family val="2"/>
          </rPr>
          <t>Select the applicable safety standard that applies to this design.</t>
        </r>
      </text>
    </comment>
    <comment ref="V64" authorId="0" shapeId="0" xr:uid="{BA646D51-253F-4A74-B5C8-FAE3EF15EE77}">
      <text>
        <r>
          <rPr>
            <sz val="10"/>
            <color indexed="81"/>
            <rFont val="Tahoma"/>
            <family val="2"/>
          </rPr>
          <t>Select the code version for the applicable safety standard.</t>
        </r>
      </text>
    </comment>
    <comment ref="C66" authorId="0" shapeId="0" xr:uid="{42A68018-22C9-4DF8-A064-8F688F4AEE72}">
      <text>
        <r>
          <rPr>
            <sz val="10"/>
            <color indexed="81"/>
            <rFont val="Tahoma"/>
            <family val="2"/>
          </rPr>
          <t>Enter the building code that is applicable to this design.  E.g.. O.Reg 350/06</t>
        </r>
      </text>
    </comment>
    <comment ref="C68" authorId="0" shapeId="0" xr:uid="{FB991945-5F7A-48D5-BAD3-BF7F6AD7E98D}">
      <text>
        <r>
          <rPr>
            <sz val="10"/>
            <color indexed="81"/>
            <rFont val="Tahoma"/>
            <family val="2"/>
          </rPr>
          <t>Enter the Ontario Electrical Safety Code that is applicable to this design. E.g.. C22.1-02 as amended.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K5" authorId="0" shapeId="0" xr:uid="{A28B4B2A-C6CC-4E29-A36F-86514079F18E}">
      <text>
        <r>
          <rPr>
            <sz val="10"/>
            <color indexed="81"/>
            <rFont val="Tahoma"/>
            <family val="2"/>
          </rPr>
          <t>Data populated from Application Sheet.  No entry allowed here.</t>
        </r>
      </text>
    </comment>
    <comment ref="P5" authorId="0" shapeId="0" xr:uid="{6D03D24B-75ED-4C14-85F4-832959A5AF38}">
      <text>
        <r>
          <rPr>
            <sz val="10"/>
            <color indexed="81"/>
            <rFont val="Tahoma"/>
            <family val="2"/>
          </rPr>
          <t>Enter the revision date for this document.  If submitting revised pages the date should reflect the date the page was changed.</t>
        </r>
      </text>
    </comment>
    <comment ref="U5" authorId="0" shapeId="0" xr:uid="{203AF1D7-A34A-474B-9CC2-A06BE3180F40}">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E97DBE23-EF2E-45E5-AD0C-9BCBA6B82765}">
      <text>
        <r>
          <rPr>
            <sz val="10"/>
            <color indexed="81"/>
            <rFont val="Tahoma"/>
            <family val="2"/>
          </rPr>
          <t>Data populated from Application.  No entry allowed here.</t>
        </r>
      </text>
    </comment>
    <comment ref="F7" authorId="0" shapeId="0" xr:uid="{169C5BE1-A8ED-456E-B32B-D2F801A48725}">
      <text>
        <r>
          <rPr>
            <sz val="10"/>
            <color indexed="81"/>
            <rFont val="Tahoma"/>
            <family val="2"/>
          </rPr>
          <t>Data populated from Application.  No entry allowed here.</t>
        </r>
      </text>
    </comment>
    <comment ref="F11" authorId="0" shapeId="0" xr:uid="{F7E7954B-3C6C-4D9A-AADA-97F503F46393}">
      <text>
        <r>
          <rPr>
            <sz val="10"/>
            <color indexed="81"/>
            <rFont val="Tahoma"/>
            <family val="2"/>
          </rPr>
          <t>Data populated from Application Sheet.  No entry allowed here.</t>
        </r>
      </text>
    </comment>
    <comment ref="R11" authorId="0" shapeId="0" xr:uid="{15756991-F3F2-48E7-B01A-3AECFDD5EDC0}">
      <text>
        <r>
          <rPr>
            <sz val="10"/>
            <color indexed="81"/>
            <rFont val="Tahoma"/>
            <family val="2"/>
          </rPr>
          <t>Data populated from Application Sheet.  No entry allowed here.</t>
        </r>
      </text>
    </comment>
    <comment ref="F13" authorId="0" shapeId="0" xr:uid="{07F62AC6-10DE-4917-BC07-E340CA108895}">
      <text>
        <r>
          <rPr>
            <sz val="10"/>
            <color indexed="81"/>
            <rFont val="Tahoma"/>
            <family val="2"/>
          </rPr>
          <t>Data populated from Application Sheet.  No entry allowed here.</t>
        </r>
      </text>
    </comment>
    <comment ref="R13" authorId="0" shapeId="0" xr:uid="{2D62DA8D-9D9F-4408-81CA-DDA0ED32D57F}">
      <text>
        <r>
          <rPr>
            <sz val="10"/>
            <color indexed="81"/>
            <rFont val="Tahoma"/>
            <family val="2"/>
          </rPr>
          <t>Data populated from Application Sheet.  No entry allowed here.</t>
        </r>
      </text>
    </comment>
    <comment ref="R14" authorId="0" shapeId="0" xr:uid="{E23AEF80-D7A2-4939-8D9E-6BBC7B3A343B}">
      <text>
        <r>
          <rPr>
            <sz val="10"/>
            <color indexed="81"/>
            <rFont val="Tahoma"/>
            <family val="2"/>
          </rPr>
          <t>Data populated from Application Sheet.  No entry allowed here.</t>
        </r>
      </text>
    </comment>
    <comment ref="C15" authorId="0" shapeId="0" xr:uid="{CD44FC5C-5FF5-441F-A27D-28711C15DB8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23" authorId="0" shapeId="0" xr:uid="{2A2AC835-D2F4-4F25-BEA0-8EC3F09D6FDC}">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F23" authorId="0" shapeId="0" xr:uid="{83CDBB6E-970A-4D44-AB22-3CDBE6DB6543}">
      <text>
        <r>
          <rPr>
            <sz val="10"/>
            <color indexed="81"/>
            <rFont val="Tahoma"/>
            <family val="2"/>
          </rPr>
          <t>Data populated from Application Sheet.  No entry allowed here.</t>
        </r>
      </text>
    </comment>
    <comment ref="F24" authorId="0" shapeId="0" xr:uid="{79B00002-9269-4A9B-9E0F-A32A06D8DB08}">
      <text>
        <r>
          <rPr>
            <sz val="10"/>
            <color indexed="81"/>
            <rFont val="Tahoma"/>
            <family val="2"/>
          </rPr>
          <t>Data populated from Application Sheet.  No entry allowed here.</t>
        </r>
      </text>
    </comment>
    <comment ref="O70" authorId="0" shapeId="0" xr:uid="{CCF291EE-6CFC-4586-AF98-F5CD559014AF}">
      <text>
        <r>
          <rPr>
            <sz val="10"/>
            <color indexed="81"/>
            <rFont val="Tahoma"/>
            <family val="2"/>
          </rPr>
          <t>Enter the safety activation force as recorded on the data tag.</t>
        </r>
      </text>
    </comment>
    <comment ref="C138" authorId="0" shapeId="0" xr:uid="{13314EA2-A5C1-4E6D-8A78-CA7DAAEA32FD}">
      <text>
        <r>
          <rPr>
            <sz val="10"/>
            <color indexed="81"/>
            <rFont val="Tahoma"/>
            <family val="2"/>
          </rPr>
          <t>Select the applicable safety standard that applies to this design.</t>
        </r>
      </text>
    </comment>
    <comment ref="O138" authorId="0" shapeId="0" xr:uid="{364B8F07-656D-431D-BD76-4C1514C5A8D9}">
      <text>
        <r>
          <rPr>
            <sz val="10"/>
            <color indexed="81"/>
            <rFont val="Tahoma"/>
            <family val="2"/>
          </rPr>
          <t>Select the code version for the applicable safety standard.</t>
        </r>
      </text>
    </comment>
    <comment ref="C140" authorId="0" shapeId="0" xr:uid="{AD6B8C7D-F2DA-4278-8151-30BA06F8D5EC}">
      <text>
        <r>
          <rPr>
            <sz val="10"/>
            <color indexed="81"/>
            <rFont val="Tahoma"/>
            <family val="2"/>
          </rPr>
          <t>Enter the building code that is applicable to this design.  Eg. O.Reg 350/06</t>
        </r>
      </text>
    </comment>
    <comment ref="C142" authorId="0" shapeId="0" xr:uid="{BF8CD510-B5AB-45BC-B482-61DB248A9517}">
      <text>
        <r>
          <rPr>
            <sz val="10"/>
            <color indexed="81"/>
            <rFont val="Tahoma"/>
            <family val="2"/>
          </rPr>
          <t>Enter the Ontario Electrical Safety Code that is applicable to this design. Eg. C22.1-02 as amended.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Matthew Chan</author>
  </authors>
  <commentList>
    <comment ref="E5" authorId="0" shapeId="0" xr:uid="{219365B8-A2E9-410F-AE0B-68987489B607}">
      <text>
        <r>
          <rPr>
            <sz val="9"/>
            <color indexed="81"/>
            <rFont val="Tahoma"/>
            <family val="2"/>
          </rPr>
          <t>Submitter’s Specification Number may be a job or contract number unique to this particular installation</t>
        </r>
      </text>
    </comment>
    <comment ref="F8" authorId="0" shapeId="0" xr:uid="{8D931D2B-6904-4C88-A52A-0EB883107364}">
      <text>
        <r>
          <rPr>
            <sz val="9"/>
            <color indexed="81"/>
            <rFont val="Tahoma"/>
            <family val="2"/>
          </rPr>
          <t>Provide both up and down speeds</t>
        </r>
      </text>
    </comment>
    <comment ref="F10" authorId="0" shapeId="0" xr:uid="{22E59A40-D7F2-4504-AB9A-0EAEA1C9E4F5}">
      <text>
        <r>
          <rPr>
            <sz val="9"/>
            <color indexed="81"/>
            <rFont val="Tahoma"/>
            <family val="2"/>
          </rPr>
          <t>Specify how the use of the manlift is restricted to authorized personnel.</t>
        </r>
      </text>
    </comment>
    <comment ref="F15" authorId="0" shapeId="0" xr:uid="{85594EE6-5F0F-4357-9DBC-191158C47970}">
      <text>
        <r>
          <rPr>
            <sz val="9"/>
            <color indexed="81"/>
            <rFont val="Tahoma"/>
            <family val="2"/>
          </rPr>
          <t xml:space="preserve">Specify Drive type used: 
a) traction drive, 
b) rack-and-pinion drive, 
c) winding-drum
</t>
        </r>
      </text>
    </comment>
    <comment ref="F20" authorId="0" shapeId="0" xr:uid="{3B1942BE-58DD-41AA-B6D4-37AC4BDD6D43}">
      <text>
        <r>
          <rPr>
            <sz val="9"/>
            <color indexed="81"/>
            <rFont val="Tahoma"/>
            <family val="2"/>
          </rPr>
          <t>Specify the hoistway enclosure as required by CSA B311 clause 7.3.1</t>
        </r>
      </text>
    </comment>
    <comment ref="F21" authorId="0" shapeId="0" xr:uid="{9A01FEFF-D575-435E-BD4F-E89AD678AC88}">
      <text>
        <r>
          <rPr>
            <sz val="9"/>
            <color indexed="81"/>
            <rFont val="Tahoma"/>
            <family val="2"/>
          </rPr>
          <t>Specify the hoistway enclosure as required by CSA B311 clause 7.3.1</t>
        </r>
      </text>
    </comment>
    <comment ref="E22" authorId="0" shapeId="0" xr:uid="{F0A37B39-EC3E-4D15-9D16-B889E0C3FFA2}">
      <text>
        <r>
          <rPr>
            <sz val="9"/>
            <color indexed="81"/>
            <rFont val="Tahoma"/>
            <family val="2"/>
          </rPr>
          <t>Reference section 7.7 for allowable clearances and measurements.</t>
        </r>
      </text>
    </comment>
    <comment ref="E23" authorId="0" shapeId="0" xr:uid="{DDED1780-91B9-4309-8493-221133BD964C}">
      <text>
        <r>
          <rPr>
            <sz val="9"/>
            <color indexed="81"/>
            <rFont val="Tahoma"/>
            <family val="2"/>
          </rPr>
          <t>Reference section 7.7 for allowable clearances and measurements.</t>
        </r>
      </text>
    </comment>
    <comment ref="E24" authorId="0" shapeId="0" xr:uid="{38FC1450-91F9-4655-B7C2-451CE7270239}">
      <text>
        <r>
          <rPr>
            <sz val="9"/>
            <color indexed="81"/>
            <rFont val="Tahoma"/>
            <family val="2"/>
          </rPr>
          <t>Reference section 7.7 for allowable clearances and measurements.</t>
        </r>
      </text>
    </comment>
    <comment ref="E25" authorId="0" shapeId="0" xr:uid="{037671CA-6E81-4CAB-AB55-C437BC3B9C40}">
      <text>
        <r>
          <rPr>
            <sz val="9"/>
            <color indexed="81"/>
            <rFont val="Tahoma"/>
            <family val="2"/>
          </rPr>
          <t>Reference section 7.7 for allowable clearances and measurements.</t>
        </r>
      </text>
    </comment>
    <comment ref="F25" authorId="0" shapeId="0" xr:uid="{04AFA764-5022-46C8-8DBE-BC8A9804D0D8}">
      <text>
        <r>
          <rPr>
            <sz val="9"/>
            <color indexed="81"/>
            <rFont val="Tahoma"/>
            <family val="2"/>
          </rPr>
          <t>Provide minimum and maximum</t>
        </r>
      </text>
    </comment>
    <comment ref="E26" authorId="0" shapeId="0" xr:uid="{09A733CC-98A0-4B69-8C9D-AEC837A07DB5}">
      <text>
        <r>
          <rPr>
            <sz val="9"/>
            <color indexed="81"/>
            <rFont val="Tahoma"/>
            <family val="2"/>
          </rPr>
          <t>Reference section 7.7 for allowable clearances and measurements.</t>
        </r>
      </text>
    </comment>
    <comment ref="F26" authorId="0" shapeId="0" xr:uid="{49BD04CC-8853-4663-8C89-01CA1581A7AC}">
      <text>
        <r>
          <rPr>
            <sz val="9"/>
            <color indexed="81"/>
            <rFont val="Tahoma"/>
            <family val="2"/>
          </rPr>
          <t>Provide minimum and maximum</t>
        </r>
      </text>
    </comment>
    <comment ref="F30" authorId="0" shapeId="0" xr:uid="{199B55DD-0F94-44DA-99FF-4547D1AC0B16}">
      <text>
        <r>
          <rPr>
            <sz val="9"/>
            <color indexed="81"/>
            <rFont val="Tahoma"/>
            <family val="2"/>
          </rPr>
          <t>Specify the dimensions of the hoistway opening.</t>
        </r>
      </text>
    </comment>
    <comment ref="E32" authorId="0" shapeId="0" xr:uid="{A8C4CCAF-FB98-43AB-B56B-DD4D8EE2FDCD}">
      <text>
        <r>
          <rPr>
            <sz val="9"/>
            <color indexed="81"/>
            <rFont val="Tahoma"/>
            <family val="2"/>
          </rPr>
          <t>Specify the door retainers used.</t>
        </r>
      </text>
    </comment>
    <comment ref="E35" authorId="0" shapeId="0" xr:uid="{5F46E85B-3BFC-4463-B0F5-03B79060969B}">
      <text>
        <r>
          <rPr>
            <sz val="9"/>
            <color indexed="81"/>
            <rFont val="Tahoma"/>
            <family val="2"/>
          </rPr>
          <t>Unlocking devices at top &amp; bottom landing OR
Unlocking devices at intermediate, top &amp; bottom  landings</t>
        </r>
      </text>
    </comment>
    <comment ref="F35" authorId="0" shapeId="0" xr:uid="{059206DB-1EE1-4B32-9527-537B5522DDAD}">
      <text>
        <r>
          <rPr>
            <sz val="9"/>
            <color indexed="81"/>
            <rFont val="Tahoma"/>
            <family val="2"/>
          </rPr>
          <t>Specify the landings where there are hoistway unlocking devices.</t>
        </r>
      </text>
    </comment>
    <comment ref="F37" authorId="0" shapeId="0" xr:uid="{F6827A56-2C62-48E5-ADB4-43CB50E56B72}">
      <text>
        <r>
          <rPr>
            <sz val="9"/>
            <color indexed="81"/>
            <rFont val="Tahoma"/>
            <family val="2"/>
          </rPr>
          <t>If openwork, confirm it meets 7.3.1.2</t>
        </r>
      </text>
    </comment>
    <comment ref="E38" authorId="0" shapeId="0" xr:uid="{347EA53C-EE7C-4971-BF73-8E03F61D241A}">
      <text>
        <r>
          <rPr>
            <sz val="9"/>
            <color indexed="81"/>
            <rFont val="Tahoma"/>
            <family val="2"/>
          </rPr>
          <t>Reference section 7.7 for allowable clearances and measurements.</t>
        </r>
      </text>
    </comment>
    <comment ref="F39" authorId="0" shapeId="0" xr:uid="{1EE7DEF0-E033-4B55-8613-4A44837F5F32}">
      <text>
        <r>
          <rPr>
            <sz val="9"/>
            <color indexed="81"/>
            <rFont val="Tahoma"/>
            <family val="2"/>
          </rPr>
          <t>Specify the power source of the emergency light</t>
        </r>
      </text>
    </comment>
    <comment ref="E47" authorId="0" shapeId="0" xr:uid="{3472176F-56F1-4AB7-AEAB-0A3BA17162D4}">
      <text>
        <r>
          <rPr>
            <sz val="9"/>
            <color indexed="81"/>
            <rFont val="Tahoma"/>
            <family val="2"/>
          </rPr>
          <t>Where suspension involves multiple wire ropes, the entry of factor of safety should be of the whole suspension rope system. Reference 7.23.</t>
        </r>
      </text>
    </comment>
    <comment ref="E50" authorId="0" shapeId="0" xr:uid="{905EF648-274C-48BA-A6DD-35DF57698E3E}">
      <text>
        <r>
          <rPr>
            <sz val="9"/>
            <color indexed="81"/>
            <rFont val="Tahoma"/>
            <family val="2"/>
          </rPr>
          <t>Reference section 7.20.</t>
        </r>
      </text>
    </comment>
    <comment ref="E51" authorId="0" shapeId="0" xr:uid="{E85AAC5F-950B-4271-A200-AA4B27E1D400}">
      <text>
        <r>
          <rPr>
            <sz val="9"/>
            <color indexed="81"/>
            <rFont val="Tahoma"/>
            <family val="2"/>
          </rPr>
          <t>Reference section 7.20.</t>
        </r>
      </text>
    </comment>
    <comment ref="E56" authorId="0" shapeId="0" xr:uid="{ED098D47-3573-4E7B-B10B-4496C4D16419}">
      <text>
        <r>
          <rPr>
            <sz val="9"/>
            <color indexed="81"/>
            <rFont val="Tahoma"/>
            <family val="2"/>
          </rPr>
          <t>The electrical protective devices as shown in the electrical schematics.</t>
        </r>
      </text>
    </comment>
    <comment ref="E57" authorId="0" shapeId="0" xr:uid="{FE96EBD6-1823-4565-97D9-65385A0965F7}">
      <text>
        <r>
          <rPr>
            <sz val="9"/>
            <color indexed="81"/>
            <rFont val="Tahoma"/>
            <family val="2"/>
          </rPr>
          <t>The electrical protective devices as shown in the electrical schematics.</t>
        </r>
      </text>
    </comment>
    <comment ref="E58" authorId="0" shapeId="0" xr:uid="{13715AC0-419C-474E-876F-C8DE6AE426D9}">
      <text>
        <r>
          <rPr>
            <sz val="9"/>
            <color indexed="81"/>
            <rFont val="Tahoma"/>
            <family val="2"/>
          </rPr>
          <t>The electrical protective devices as shown in the electrical schematics.</t>
        </r>
      </text>
    </comment>
    <comment ref="E59" authorId="0" shapeId="0" xr:uid="{14B2C29E-CA8C-4E6E-A75E-77C0BB4EF4BC}">
      <text>
        <r>
          <rPr>
            <sz val="9"/>
            <color indexed="81"/>
            <rFont val="Tahoma"/>
            <family val="2"/>
          </rPr>
          <t>The electrical protective devices as shown in the electrical schematics.</t>
        </r>
      </text>
    </comment>
    <comment ref="E60" authorId="0" shapeId="0" xr:uid="{47D806DA-C4F5-4DBA-A920-E4A2EF778F02}">
      <text>
        <r>
          <rPr>
            <sz val="9"/>
            <color indexed="81"/>
            <rFont val="Tahoma"/>
            <family val="2"/>
          </rPr>
          <t>The electrical protective devices as shown in the electrical schematics.</t>
        </r>
      </text>
    </comment>
    <comment ref="E61" authorId="0" shapeId="0" xr:uid="{1CE013E8-F613-4391-A2DB-184749D4DDE8}">
      <text>
        <r>
          <rPr>
            <sz val="9"/>
            <color indexed="81"/>
            <rFont val="Tahoma"/>
            <family val="2"/>
          </rPr>
          <t>The electrical protective devices as shown in the electrical schematics.</t>
        </r>
      </text>
    </comment>
    <comment ref="E62" authorId="0" shapeId="0" xr:uid="{C1850C90-7227-4C19-B800-C2EDAF2FF6DB}">
      <text>
        <r>
          <rPr>
            <sz val="9"/>
            <color indexed="81"/>
            <rFont val="Tahoma"/>
            <family val="2"/>
          </rPr>
          <t>The electrical protective devices as shown in the electrical schematics.</t>
        </r>
      </text>
    </comment>
    <comment ref="E63" authorId="0" shapeId="0" xr:uid="{1E7DA07C-3AD1-497C-A79A-6E866DE7330A}">
      <text>
        <r>
          <rPr>
            <sz val="9"/>
            <color indexed="81"/>
            <rFont val="Tahoma"/>
            <family val="2"/>
          </rPr>
          <t>The electrical protective devices as shown in the electrical schematics.</t>
        </r>
      </text>
    </comment>
    <comment ref="C75" authorId="0" shapeId="0" xr:uid="{F759F906-9015-460C-A96C-ED1D5B00AFA4}">
      <text>
        <r>
          <rPr>
            <sz val="9"/>
            <color indexed="81"/>
            <rFont val="Tahoma"/>
            <family val="2"/>
          </rPr>
          <t>This space is provided for description of special manlift features, or in the case of an alteration, the scope of the alteration.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AB5" authorId="0" shapeId="0" xr:uid="{8971CC18-3F5C-49D4-9D1F-B5B99AED5B19}">
      <text>
        <r>
          <rPr>
            <sz val="10"/>
            <color indexed="81"/>
            <rFont val="Tahoma"/>
            <family val="2"/>
          </rPr>
          <t>Enter the revision date for this document.  If submitting revised pages the date should reflect the date the page was changed.</t>
        </r>
      </text>
    </comment>
    <comment ref="AH5" authorId="0" shapeId="0" xr:uid="{0FF07044-7992-495F-AE04-5B2F565E1419}">
      <text>
        <r>
          <rPr>
            <sz val="10"/>
            <color indexed="81"/>
            <rFont val="Tahoma"/>
            <family val="2"/>
          </rPr>
          <t>Enter the revision identifier for this document.  If submitting revised pages the revision identifier must be unique so that revised pages can be easily identified.</t>
        </r>
      </text>
    </comment>
    <comment ref="D166" authorId="0" shapeId="0" xr:uid="{9696BA64-B455-4E95-B23F-B96A44FB4688}">
      <text>
        <r>
          <rPr>
            <sz val="10"/>
            <color indexed="81"/>
            <rFont val="Tahoma"/>
            <family val="2"/>
          </rPr>
          <t>Select the applicable safety standard that applies to this design.</t>
        </r>
      </text>
    </comment>
    <comment ref="V166" authorId="0" shapeId="0" xr:uid="{D1C4ACFB-FD7F-4698-B614-316FB182BC2F}">
      <text>
        <r>
          <rPr>
            <sz val="10"/>
            <color indexed="81"/>
            <rFont val="Tahoma"/>
            <family val="2"/>
          </rPr>
          <t>Select the code version for the applicable safety standard.</t>
        </r>
      </text>
    </comment>
    <comment ref="D168" authorId="0" shapeId="0" xr:uid="{D4B896F3-580A-417A-9A79-BA9177B3B5F7}">
      <text>
        <r>
          <rPr>
            <sz val="10"/>
            <color indexed="81"/>
            <rFont val="Tahoma"/>
            <family val="2"/>
          </rPr>
          <t>Enter the building code that is applicable to this design.  Eg. O.Reg 350/06</t>
        </r>
      </text>
    </comment>
    <comment ref="D170" authorId="0" shapeId="0" xr:uid="{4F4B3F86-2945-4C8F-8D2B-416F99917E4B}">
      <text>
        <r>
          <rPr>
            <sz val="10"/>
            <color indexed="81"/>
            <rFont val="Tahoma"/>
            <family val="2"/>
          </rPr>
          <t>Enter the Ontario Electrical Safety Code that is applicable to this design. Eg. C22.1-02 as amended.</t>
        </r>
      </text>
    </comment>
    <comment ref="D188" authorId="0" shapeId="0" xr:uid="{1C95B928-FE98-4AD3-9B0A-AAA2C2E01187}">
      <text>
        <r>
          <rPr>
            <sz val="10"/>
            <color indexed="81"/>
            <rFont val="Tahoma"/>
            <family val="2"/>
          </rPr>
          <t>Select the applicable safety standard that applies to this design.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E3A8E7C7-44F3-4017-AF10-80BA50AFF732}">
      <text>
        <r>
          <rPr>
            <sz val="10"/>
            <color indexed="81"/>
            <rFont val="Tahoma"/>
            <family val="2"/>
          </rPr>
          <t>Data populated from Application Sheet.  No entry allowed here.</t>
        </r>
      </text>
    </comment>
    <comment ref="X5" authorId="0" shapeId="0" xr:uid="{08EB64EB-E354-4087-9259-D13A484AB284}">
      <text>
        <r>
          <rPr>
            <sz val="10"/>
            <color indexed="81"/>
            <rFont val="Tahoma"/>
            <family val="2"/>
          </rPr>
          <t>Enter the revision date for this document.  If submitting revised pages the date should reflect the date the page was changed.</t>
        </r>
      </text>
    </comment>
    <comment ref="AE5" authorId="0" shapeId="0" xr:uid="{7283C1C7-969B-4D85-845A-1CCF94AA5034}">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3E16516B-2CB8-412B-94AC-DEF3C8835FB8}">
      <text>
        <r>
          <rPr>
            <sz val="10"/>
            <color indexed="81"/>
            <rFont val="Tahoma"/>
            <family val="2"/>
          </rPr>
          <t>Data populated from Application Sheet.  No entry allowed here.</t>
        </r>
      </text>
    </comment>
    <comment ref="Z6" authorId="0" shapeId="0" xr:uid="{AD202896-C87F-4097-968E-DA48BF90D1F0}">
      <text>
        <r>
          <rPr>
            <sz val="10"/>
            <color indexed="81"/>
            <rFont val="Tahoma"/>
            <family val="2"/>
          </rPr>
          <t>Data populated from Application Sheet.  No entry allowed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H1" authorId="0" shapeId="0" xr:uid="{19128CC1-F12B-4C57-BBAA-B1EB4DA1AD54}">
      <text>
        <r>
          <rPr>
            <sz val="8"/>
            <color indexed="81"/>
            <rFont val="Tahoma"/>
            <family val="2"/>
          </rPr>
          <t xml:space="preserve">The names of the ranges under ED Device Type need to match the values in the ED Device Class for the data validation to work.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I5" authorId="0" shapeId="0" xr:uid="{A5182B0C-8AE4-4B4B-B715-00D24AC82822}">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K5" authorId="0" shapeId="0" xr:uid="{9DF75653-268C-43B3-A7ED-DE54AB5373B4}">
      <text>
        <r>
          <rPr>
            <sz val="10"/>
            <color indexed="81"/>
            <rFont val="Tahoma"/>
            <family val="2"/>
          </rPr>
          <t>Data populated from Application Sheet.  No entry allowed here.</t>
        </r>
      </text>
    </comment>
    <comment ref="P5" authorId="0" shapeId="0" xr:uid="{B14F9154-E879-4971-9911-3F7E5296CB2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A6" authorId="0" shapeId="0" xr:uid="{4B2CE633-6E72-4605-9909-5F6B5CFF901D}">
      <text>
        <r>
          <rPr>
            <sz val="10"/>
            <color indexed="81"/>
            <rFont val="Tahoma"/>
            <family val="2"/>
          </rPr>
          <t>The Supporting Documents section of the form is used to identify all of the documents that accompany the submission.</t>
        </r>
      </text>
    </comment>
    <comment ref="C7" authorId="0" shapeId="0" xr:uid="{838A5CDA-1072-4F70-91AB-9214E7C7DC32}">
      <text>
        <r>
          <rPr>
            <sz val="10"/>
            <color indexed="81"/>
            <rFont val="Tahoma"/>
            <family val="2"/>
          </rPr>
          <t>Enter the name or title of each document.  If the document is a drawing, include the drawing number.</t>
        </r>
      </text>
    </comment>
    <comment ref="O7" authorId="0" shapeId="0" xr:uid="{44B74EB0-AE32-4A46-9CD4-5BD1E9A01B2F}">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S7" authorId="0" shapeId="0" xr:uid="{CF22B5EF-65D5-40D5-835C-E5A2BC2EF030}">
      <text>
        <r>
          <rPr>
            <sz val="10"/>
            <color indexed="81"/>
            <rFont val="Tahoma"/>
            <family val="2"/>
          </rPr>
          <t>Enter the revision identifier for each document where applicable.  Drawings usually have sequential alpha or numeric identifiers used to identify the items revised at each revision.</t>
        </r>
      </text>
    </comment>
    <comment ref="X7" authorId="0" shapeId="0" xr:uid="{384FD76B-C657-4350-9BD0-B9EF89A39B63}">
      <text>
        <r>
          <rPr>
            <sz val="10"/>
            <color indexed="81"/>
            <rFont val="Tahoma"/>
            <family val="2"/>
          </rPr>
          <t>Enter the total number of pages for each document.</t>
        </r>
      </text>
    </comment>
    <comment ref="C8" authorId="0" shapeId="0" xr:uid="{A695D0C8-8B7E-4B25-A93C-FAA5A67C6411}">
      <text>
        <r>
          <rPr>
            <sz val="10"/>
            <color indexed="81"/>
            <rFont val="Tahoma"/>
            <family val="2"/>
          </rPr>
          <t>Check the box adjacent to the document name if the document is intended to replace pages previously submitted as part of this design submission.</t>
        </r>
      </text>
    </comment>
    <comment ref="C31" authorId="0" shapeId="0" xr:uid="{4A0466EF-8C0C-4092-B769-4D30CAA8B4E3}">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C41" authorId="0" shapeId="0" xr:uid="{53B89BF3-7C48-4789-BF6F-D09D238DACA9}">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C45" authorId="0" shapeId="0" xr:uid="{648BB961-B9F0-46DF-B8B9-384C645BF3E9}">
      <text>
        <r>
          <rPr>
            <sz val="10"/>
            <color indexed="81"/>
            <rFont val="Tahoma"/>
            <family val="2"/>
          </rPr>
          <t>Enter the date the Document Transmittal &amp; Engineers Statement was prepared.</t>
        </r>
      </text>
    </comment>
    <comment ref="G45" authorId="0" shapeId="0" xr:uid="{6724155B-71B4-4C70-8C0D-48C038281EF0}">
      <text>
        <r>
          <rPr>
            <sz val="10"/>
            <color indexed="81"/>
            <rFont val="Tahoma"/>
            <family val="2"/>
          </rPr>
          <t>The Document Transmittal &amp; Engineers Statement must be signed by the submitting Engineer.</t>
        </r>
      </text>
    </comment>
    <comment ref="H51" authorId="0" shapeId="0" xr:uid="{2E179135-CBCF-4E34-8D38-15CC60768200}">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J51" authorId="0" shapeId="0" xr:uid="{863ADCC1-03CD-4B9E-9DA6-4E6A2A8B2AA5}">
      <text>
        <r>
          <rPr>
            <sz val="10"/>
            <color indexed="81"/>
            <rFont val="Tahoma"/>
            <family val="2"/>
          </rPr>
          <t>Data populated from Application Sheet.  No entry allowed here.</t>
        </r>
      </text>
    </comment>
    <comment ref="O51" authorId="0" shapeId="0" xr:uid="{589160D1-0ABF-4B88-ABBB-DF276E06CC13}">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53" authorId="0" shapeId="0" xr:uid="{6E117EEE-50B7-47E9-AE27-FE5A010AE430}">
      <text>
        <r>
          <rPr>
            <sz val="10"/>
            <color indexed="81"/>
            <rFont val="Tahoma"/>
            <family val="2"/>
          </rPr>
          <t>Enter the name or title of each document.  If the document is a drawing, include the drawing number.</t>
        </r>
      </text>
    </comment>
    <comment ref="N53" authorId="0" shapeId="0" xr:uid="{1FD0A939-6268-4498-9131-9E4872F95273}">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R53" authorId="0" shapeId="0" xr:uid="{656146C2-3023-4C76-9C29-BBE98E910AC9}">
      <text>
        <r>
          <rPr>
            <sz val="10"/>
            <color indexed="81"/>
            <rFont val="Tahoma"/>
            <family val="2"/>
          </rPr>
          <t>Enter the revision identifier for each document where applicable.  Drawings usually have sequential alpha or numeric identifiers used to identify the items revised at each revision.</t>
        </r>
      </text>
    </comment>
    <comment ref="W53" authorId="0" shapeId="0" xr:uid="{982F6192-6CCE-4AB6-B8CF-6930D8BCE683}">
      <text>
        <r>
          <rPr>
            <sz val="10"/>
            <color indexed="81"/>
            <rFont val="Tahoma"/>
            <family val="2"/>
          </rPr>
          <t>Enter the total number of pages for each document.</t>
        </r>
      </text>
    </comment>
    <comment ref="B54" authorId="0" shapeId="0" xr:uid="{51BA1326-A45D-4E27-BF7B-4EDA07CD4F2C}">
      <text>
        <r>
          <rPr>
            <sz val="10"/>
            <color indexed="81"/>
            <rFont val="Tahoma"/>
            <family val="2"/>
          </rPr>
          <t>Check the box adjacent to the document name if the document is intended to replace pages previously submitted as part of this design submission.</t>
        </r>
      </text>
    </comment>
    <comment ref="B77" authorId="0" shapeId="0" xr:uid="{DB7004FC-1DBE-4792-AB19-5841518B7030}">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B87" authorId="0" shapeId="0" xr:uid="{7C66B067-68A7-4D4E-8723-7489A82FB184}">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B91" authorId="0" shapeId="0" xr:uid="{570643E3-FDBF-482B-AA30-82C49D531A29}">
      <text>
        <r>
          <rPr>
            <sz val="10"/>
            <color indexed="81"/>
            <rFont val="Tahoma"/>
            <family val="2"/>
          </rPr>
          <t>Enter the date the Document Transmittal &amp; Engineers Statement was prepared.</t>
        </r>
      </text>
    </comment>
    <comment ref="F91" authorId="0" shapeId="0" xr:uid="{5BEA9427-0272-4DD6-961D-A524E8D615DC}">
      <text>
        <r>
          <rPr>
            <sz val="10"/>
            <color indexed="81"/>
            <rFont val="Tahoma"/>
            <family val="2"/>
          </rPr>
          <t>The Document Transmittal &amp; Engineers Statement must be signed by the submitting Engineer.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K5" authorId="0" shapeId="0" xr:uid="{4BA4B45F-B109-4387-971C-7302A4DD8F80}">
      <text>
        <r>
          <rPr>
            <sz val="10"/>
            <color indexed="81"/>
            <rFont val="Tahoma"/>
            <family val="2"/>
          </rPr>
          <t>Data populated from Application Sheet.  No entry allowed here.</t>
        </r>
      </text>
    </comment>
    <comment ref="P5" authorId="0" shapeId="0" xr:uid="{92353B4C-F70A-44F5-A6F2-416F27D9E674}">
      <text>
        <r>
          <rPr>
            <sz val="10"/>
            <color indexed="81"/>
            <rFont val="Tahoma"/>
            <family val="2"/>
          </rPr>
          <t>Enter the revision date for this document.  If submitting revised pages the date should reflect the date the page was changed.</t>
        </r>
      </text>
    </comment>
    <comment ref="U5" authorId="0" shapeId="0" xr:uid="{426FE98D-4F9B-4220-A5CF-21EFEF7E26F8}">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4815B6DB-6C44-4FFF-8A0C-6F5553A1C312}">
      <text>
        <r>
          <rPr>
            <sz val="10"/>
            <color indexed="81"/>
            <rFont val="Tahoma"/>
            <family val="2"/>
          </rPr>
          <t>Data populated from Application.  No entry allowed here.</t>
        </r>
      </text>
    </comment>
    <comment ref="J6" authorId="0" shapeId="0" xr:uid="{03DD6E4C-B1BC-4E11-9B4C-6D17D024FEDC}">
      <text>
        <r>
          <rPr>
            <sz val="10"/>
            <color indexed="81"/>
            <rFont val="Tahoma"/>
            <family val="2"/>
          </rPr>
          <t>Data populated from Application.  No entry allowed here.</t>
        </r>
      </text>
    </comment>
    <comment ref="O6" authorId="0" shapeId="0" xr:uid="{EB2D4AD0-A82E-45A5-B0D5-0DA2F0313F68}">
      <text>
        <r>
          <rPr>
            <sz val="10"/>
            <color indexed="81"/>
            <rFont val="Tahoma"/>
            <family val="2"/>
          </rPr>
          <t>Data populated from Application.  No entry allowed here.</t>
        </r>
      </text>
    </comment>
    <comment ref="R6" authorId="0" shapeId="0" xr:uid="{9AEDD40D-3060-4441-BA2A-6F62B050A0A4}">
      <text>
        <r>
          <rPr>
            <sz val="10"/>
            <color indexed="81"/>
            <rFont val="Tahoma"/>
            <family val="2"/>
          </rPr>
          <t>Data populated from Application.  No entry allowed here.</t>
        </r>
      </text>
    </comment>
    <comment ref="V6" authorId="0" shapeId="0" xr:uid="{650A256C-0CFE-4725-813A-D134E53B3FA1}">
      <text>
        <r>
          <rPr>
            <sz val="10"/>
            <color indexed="81"/>
            <rFont val="Tahoma"/>
            <family val="2"/>
          </rPr>
          <t>Data populated from Application.  No entry allowed here.</t>
        </r>
      </text>
    </comment>
    <comment ref="F7" authorId="0" shapeId="0" xr:uid="{81AC616A-37DF-419F-9945-7C6640B1610D}">
      <text>
        <r>
          <rPr>
            <sz val="10"/>
            <color indexed="81"/>
            <rFont val="Tahoma"/>
            <family val="2"/>
          </rPr>
          <t>Data populated from Application.  No entry allowed here.</t>
        </r>
      </text>
    </comment>
    <comment ref="J7" authorId="0" shapeId="0" xr:uid="{F23B5C20-7057-48CB-B6FA-2F0E089904D6}">
      <text>
        <r>
          <rPr>
            <sz val="10"/>
            <color indexed="81"/>
            <rFont val="Tahoma"/>
            <family val="2"/>
          </rPr>
          <t>Data populated from Application.  No entry allowed here.</t>
        </r>
      </text>
    </comment>
    <comment ref="O7" authorId="0" shapeId="0" xr:uid="{71F2B046-6FF9-4A2C-851D-B5903F2A658E}">
      <text>
        <r>
          <rPr>
            <sz val="10"/>
            <color indexed="81"/>
            <rFont val="Tahoma"/>
            <family val="2"/>
          </rPr>
          <t>Data populated from Application.  No entry allowed here.</t>
        </r>
      </text>
    </comment>
    <comment ref="R7" authorId="0" shapeId="0" xr:uid="{74EE3178-FAF8-4949-95D7-5904F665685C}">
      <text>
        <r>
          <rPr>
            <sz val="10"/>
            <color indexed="81"/>
            <rFont val="Tahoma"/>
            <family val="2"/>
          </rPr>
          <t>Data populated from Application.  No entry allowed here.</t>
        </r>
      </text>
    </comment>
    <comment ref="V7" authorId="0" shapeId="0" xr:uid="{072C989A-5E77-42D9-BEDE-4CEA51D9B8B1}">
      <text>
        <r>
          <rPr>
            <sz val="10"/>
            <color indexed="81"/>
            <rFont val="Tahoma"/>
            <family val="2"/>
          </rPr>
          <t>Data populated from Application.  No entry allowed here.</t>
        </r>
      </text>
    </comment>
    <comment ref="F11" authorId="0" shapeId="0" xr:uid="{D490A201-5FEC-4EDE-9861-DDEE6BC44D5B}">
      <text>
        <r>
          <rPr>
            <sz val="10"/>
            <color indexed="81"/>
            <rFont val="Tahoma"/>
            <family val="2"/>
          </rPr>
          <t>Data populated from Application Sheet.  No entry allowed here.</t>
        </r>
      </text>
    </comment>
    <comment ref="R11" authorId="0" shapeId="0" xr:uid="{5FA924EB-24E0-48AE-A75A-A13B6703D240}">
      <text>
        <r>
          <rPr>
            <sz val="10"/>
            <color indexed="81"/>
            <rFont val="Tahoma"/>
            <family val="2"/>
          </rPr>
          <t>Data populated from Application Sheet.  No entry allowed here.</t>
        </r>
      </text>
    </comment>
    <comment ref="F13" authorId="0" shapeId="0" xr:uid="{EEE32EAA-E61C-4B16-BAEE-883A8A140E02}">
      <text>
        <r>
          <rPr>
            <sz val="10"/>
            <color indexed="81"/>
            <rFont val="Tahoma"/>
            <family val="2"/>
          </rPr>
          <t>Data populated from Application Sheet.  No entry allowed here.</t>
        </r>
      </text>
    </comment>
    <comment ref="R13" authorId="0" shapeId="0" xr:uid="{EF965598-4DAA-47A0-8A89-B2328EE485F6}">
      <text>
        <r>
          <rPr>
            <sz val="10"/>
            <color indexed="81"/>
            <rFont val="Tahoma"/>
            <family val="2"/>
          </rPr>
          <t>Data populated from Application Sheet.  No entry allowed here.</t>
        </r>
      </text>
    </comment>
    <comment ref="R14" authorId="0" shapeId="0" xr:uid="{DE252AC5-F6AB-47BE-81C1-F50721DAA664}">
      <text>
        <r>
          <rPr>
            <sz val="10"/>
            <color indexed="81"/>
            <rFont val="Tahoma"/>
            <family val="2"/>
          </rPr>
          <t>Data populated from Application Sheet.  No entry allowed here.</t>
        </r>
      </text>
    </comment>
    <comment ref="C15" authorId="0" shapeId="0" xr:uid="{E97D4DC5-FCB7-49F1-9E64-2EC74A0F1947}">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9" authorId="0" shapeId="0" xr:uid="{1E62EAEC-8A3B-4C4B-811F-0DBE1FDC990C}">
      <text>
        <r>
          <rPr>
            <sz val="10"/>
            <color indexed="81"/>
            <rFont val="Tahoma"/>
            <family val="2"/>
          </rPr>
          <t>Data populated based on capcity entered in box 520.</t>
        </r>
      </text>
    </comment>
    <comment ref="C23" authorId="0" shapeId="0" xr:uid="{84C20CE2-92C7-45D6-947D-E10F3927A1C7}">
      <text>
        <r>
          <rPr>
            <sz val="10"/>
            <color indexed="81"/>
            <rFont val="Tahoma"/>
            <family val="2"/>
          </rPr>
          <t>If this is a freight elevator enter:
Class A - General Freight
Class B - Motor Vehicle Loading
Class C1 - Truck Loading
Class C2 - Truck Loading
Class C3 - Heavy Concentrations</t>
        </r>
      </text>
    </comment>
    <comment ref="C25" authorId="0" shapeId="0" xr:uid="{10AB5B70-2411-406D-B7EE-3BE5F5556D0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F25" authorId="0" shapeId="0" xr:uid="{7A9068D7-A70C-4CEA-91D8-7632A68144CA}">
      <text>
        <r>
          <rPr>
            <sz val="10"/>
            <color indexed="81"/>
            <rFont val="Tahoma"/>
            <family val="2"/>
          </rPr>
          <t>Data populated from Application Sheet.  No entry allowed here.</t>
        </r>
      </text>
    </comment>
    <comment ref="F26" authorId="0" shapeId="0" xr:uid="{50EC769C-4648-4051-99D0-F03DC37190A3}">
      <text>
        <r>
          <rPr>
            <sz val="10"/>
            <color indexed="81"/>
            <rFont val="Tahoma"/>
            <family val="2"/>
          </rPr>
          <t>Data populated from Application Sheet.  No entry allowed here.</t>
        </r>
      </text>
    </comment>
    <comment ref="O92" authorId="0" shapeId="0" xr:uid="{7E3853F5-5E7C-4B56-A145-13C9698FA05D}">
      <text>
        <r>
          <rPr>
            <sz val="10"/>
            <color indexed="81"/>
            <rFont val="Tahoma"/>
            <family val="2"/>
          </rPr>
          <t>Enter the safety activation force as recorded on the data tag.</t>
        </r>
      </text>
    </comment>
    <comment ref="C225" authorId="0" shapeId="0" xr:uid="{09F31EF5-5227-490C-9A7B-72A365815FFF}">
      <text>
        <r>
          <rPr>
            <sz val="10"/>
            <color indexed="81"/>
            <rFont val="Tahoma"/>
            <family val="2"/>
          </rPr>
          <t>Select the applicable safety standard that applies to this design.</t>
        </r>
      </text>
    </comment>
    <comment ref="O225" authorId="0" shapeId="0" xr:uid="{6823F1B8-2E5F-4EF9-82E4-217922BC7FDC}">
      <text>
        <r>
          <rPr>
            <sz val="10"/>
            <color indexed="81"/>
            <rFont val="Tahoma"/>
            <family val="2"/>
          </rPr>
          <t>Select the code version for the applicable safety standard.</t>
        </r>
      </text>
    </comment>
    <comment ref="C227" authorId="0" shapeId="0" xr:uid="{11A88FE3-65B5-46F4-94A8-871C469A90F9}">
      <text>
        <r>
          <rPr>
            <sz val="10"/>
            <color indexed="81"/>
            <rFont val="Tahoma"/>
            <family val="2"/>
          </rPr>
          <t>Enter the building code that is applicable to this design.  Eg. O.Reg 350/06</t>
        </r>
      </text>
    </comment>
    <comment ref="C229" authorId="0" shapeId="0" xr:uid="{A279C4D1-5F20-4ED2-9CE2-DBC4D989D80D}">
      <text>
        <r>
          <rPr>
            <sz val="10"/>
            <color indexed="81"/>
            <rFont val="Tahoma"/>
            <family val="2"/>
          </rPr>
          <t>Enter the Ontario Electrical Safety Code that is applicable to this design. Eg. C22.1-02 as amended.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6ACBAC37-A613-4E0C-8515-0EF3CB315C4C}">
      <text>
        <r>
          <rPr>
            <sz val="10"/>
            <color indexed="81"/>
            <rFont val="Tahoma"/>
            <family val="2"/>
          </rPr>
          <t>Data populated from Application Sheet.  No entry allowed here.</t>
        </r>
      </text>
    </comment>
    <comment ref="X5" authorId="0" shapeId="0" xr:uid="{6A0D9B39-D41E-4740-8B61-A5E8C076A715}">
      <text>
        <r>
          <rPr>
            <sz val="10"/>
            <color indexed="81"/>
            <rFont val="Tahoma"/>
            <family val="2"/>
          </rPr>
          <t>Enter the revision date for this document.  If submitting revised pages the date should reflect the date the page was changed.</t>
        </r>
      </text>
    </comment>
    <comment ref="AE5" authorId="0" shapeId="0" xr:uid="{B140C9CA-66E8-484F-B383-B77EC27B198D}">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E9D3B8C7-963C-4AAD-A81D-73FBF81D5E2E}">
      <text>
        <r>
          <rPr>
            <sz val="10"/>
            <color indexed="81"/>
            <rFont val="Tahoma"/>
            <family val="2"/>
          </rPr>
          <t>Data populated from Application Sheet.  No entry allowed here.</t>
        </r>
      </text>
    </comment>
    <comment ref="Z6" authorId="0" shapeId="0" xr:uid="{6E9F549C-57D9-4A38-A075-89E1C668396A}">
      <text>
        <r>
          <rPr>
            <sz val="10"/>
            <color indexed="81"/>
            <rFont val="Tahoma"/>
            <family val="2"/>
          </rPr>
          <t>Data populated from Application Sheet.  No entry allowed here.</t>
        </r>
      </text>
    </comment>
    <comment ref="Z8" authorId="0" shapeId="0" xr:uid="{A72ABC91-9E0C-4067-B684-A36A45B89468}">
      <text>
        <r>
          <rPr>
            <sz val="10"/>
            <color indexed="81"/>
            <rFont val="Tahoma"/>
            <family val="2"/>
          </rPr>
          <t>Data populated from Application Sheet.  No entry allowed here.</t>
        </r>
      </text>
    </comment>
    <comment ref="Z9" authorId="0" shapeId="0" xr:uid="{A8511C52-2F01-483E-ABBB-6062C456295C}">
      <text>
        <r>
          <rPr>
            <sz val="10"/>
            <color indexed="81"/>
            <rFont val="Tahoma"/>
            <family val="2"/>
          </rPr>
          <t>Data populated from Application Sheet.  No entry allowed here.</t>
        </r>
      </text>
    </comment>
    <comment ref="C10" authorId="0" shapeId="0" xr:uid="{297D6CE9-5AAA-4D8F-AE71-8F9A2B2588EC}">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4" authorId="0" shapeId="0" xr:uid="{F3DB241D-7E1F-4A66-96A0-1DA68F662D39}">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14" authorId="0" shapeId="0" xr:uid="{E132DE69-23F2-4765-963C-1B16D0608FAF}">
      <text>
        <r>
          <rPr>
            <sz val="10"/>
            <color indexed="81"/>
            <rFont val="Tahoma"/>
            <family val="2"/>
          </rPr>
          <t>Data populated from Application Sheet.  No entry allowed here.</t>
        </r>
      </text>
    </comment>
    <comment ref="I15" authorId="0" shapeId="0" xr:uid="{DDCD4FF3-9E26-470E-B573-6675DF6AFA88}">
      <text>
        <r>
          <rPr>
            <sz val="10"/>
            <color indexed="81"/>
            <rFont val="Tahoma"/>
            <family val="2"/>
          </rPr>
          <t>Data populated from Application Sheet.  No entry allowed here.</t>
        </r>
      </text>
    </comment>
    <comment ref="AF15" authorId="0" shapeId="0" xr:uid="{28BA6034-4298-449F-81CD-B8D8583F4683}">
      <text>
        <r>
          <rPr>
            <sz val="10"/>
            <color indexed="81"/>
            <rFont val="Tahoma"/>
            <family val="2"/>
          </rPr>
          <t>Data populated from Application Sheet.  No entry allowed here.</t>
        </r>
      </text>
    </comment>
    <comment ref="C52" authorId="0" shapeId="0" xr:uid="{619C5BB9-B271-4FD2-8ECD-0DD59EF6863C}">
      <text>
        <r>
          <rPr>
            <sz val="10"/>
            <color indexed="81"/>
            <rFont val="Tahoma"/>
            <family val="2"/>
          </rPr>
          <t>Enter the date the Document Transmittal &amp; Engineers Statement was prepared.</t>
        </r>
      </text>
    </comment>
    <comment ref="L52" authorId="0" shapeId="0" xr:uid="{F6AD4FC6-E27B-4CFF-A89A-053879383F0E}">
      <text>
        <r>
          <rPr>
            <sz val="10"/>
            <color indexed="81"/>
            <rFont val="Tahoma"/>
            <family val="2"/>
          </rPr>
          <t>The Document Transmittal &amp; Engineers Statement must be signed by the submitting Engineer.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AC1CAB78-8302-45C1-A1BE-AAD7FB6C2FC8}">
      <text>
        <r>
          <rPr>
            <sz val="10"/>
            <color indexed="81"/>
            <rFont val="Tahoma"/>
            <family val="2"/>
          </rPr>
          <t>Data populated from Application Sheet.  No entry allowed here.</t>
        </r>
      </text>
    </comment>
    <comment ref="X5" authorId="0" shapeId="0" xr:uid="{7DC478F3-5692-4F9F-B4B4-6FB5F7872F18}">
      <text>
        <r>
          <rPr>
            <sz val="10"/>
            <color indexed="81"/>
            <rFont val="Tahoma"/>
            <family val="2"/>
          </rPr>
          <t>Enter the revision date for this document.  If submitting revised pages the date should reflect the date the page was changed.</t>
        </r>
      </text>
    </comment>
    <comment ref="AE5" authorId="0" shapeId="0" xr:uid="{C981E065-1D0C-4DBA-906A-DC7B85DA8B77}">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D9A922FA-63F8-47AF-9BD0-445B1640FB09}">
      <text>
        <r>
          <rPr>
            <sz val="10"/>
            <color indexed="81"/>
            <rFont val="Tahoma"/>
            <family val="2"/>
          </rPr>
          <t>Data populated from Application Sheet.  No entry allowed here.</t>
        </r>
      </text>
    </comment>
    <comment ref="Z6" authorId="0" shapeId="0" xr:uid="{472319A9-7CCC-4022-A7ED-38B6F1F2E67D}">
      <text>
        <r>
          <rPr>
            <sz val="10"/>
            <color indexed="81"/>
            <rFont val="Tahoma"/>
            <family val="2"/>
          </rPr>
          <t>Data populated from Application Sheet.  No entry allowed here.</t>
        </r>
      </text>
    </comment>
    <comment ref="Z8" authorId="0" shapeId="0" xr:uid="{8AD793FE-2ACB-4CCC-865E-0CC6D88254BD}">
      <text>
        <r>
          <rPr>
            <sz val="10"/>
            <color indexed="81"/>
            <rFont val="Tahoma"/>
            <family val="2"/>
          </rPr>
          <t>Data populated from Application Sheet.  No entry allowed here.</t>
        </r>
      </text>
    </comment>
    <comment ref="Z9" authorId="0" shapeId="0" xr:uid="{849A9257-BD93-49B3-AB97-8ECA83EB47A8}">
      <text>
        <r>
          <rPr>
            <sz val="10"/>
            <color indexed="81"/>
            <rFont val="Tahoma"/>
            <family val="2"/>
          </rPr>
          <t>Data populated from Application Sheet.  No entry allowed here.</t>
        </r>
      </text>
    </comment>
    <comment ref="C10" authorId="0" shapeId="0" xr:uid="{984662BF-FEB2-4C3E-B67E-FBA943625CD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4" authorId="0" shapeId="0" xr:uid="{B7F72350-DABE-4D25-BB7A-74F81B8FCB6F}">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14" authorId="0" shapeId="0" xr:uid="{18E2C858-E87F-4107-91EF-B8628F38CFF3}">
      <text>
        <r>
          <rPr>
            <sz val="10"/>
            <color indexed="81"/>
            <rFont val="Tahoma"/>
            <family val="2"/>
          </rPr>
          <t>Data populated from Application Sheet.  No entry allowed here.</t>
        </r>
      </text>
    </comment>
    <comment ref="I15" authorId="0" shapeId="0" xr:uid="{D7936D5E-C0E6-4D73-838B-732AA22341C4}">
      <text>
        <r>
          <rPr>
            <sz val="10"/>
            <color indexed="81"/>
            <rFont val="Tahoma"/>
            <family val="2"/>
          </rPr>
          <t>Data populated from Application Sheet.  No entry allowed here.</t>
        </r>
      </text>
    </comment>
    <comment ref="AF15" authorId="0" shapeId="0" xr:uid="{37D8E922-BE55-45A9-AEC0-2252ED63690A}">
      <text>
        <r>
          <rPr>
            <sz val="10"/>
            <color indexed="81"/>
            <rFont val="Tahoma"/>
            <family val="2"/>
          </rPr>
          <t>Data populated from Application Sheet.  No entry allowed here.</t>
        </r>
      </text>
    </comment>
    <comment ref="C52" authorId="0" shapeId="0" xr:uid="{C0EA9E96-644D-4715-9630-72BD0CF72154}">
      <text>
        <r>
          <rPr>
            <sz val="10"/>
            <color indexed="81"/>
            <rFont val="Tahoma"/>
            <family val="2"/>
          </rPr>
          <t>Enter the date the Document Transmittal &amp; Engineers Statement was prepared.</t>
        </r>
      </text>
    </comment>
    <comment ref="L52" authorId="0" shapeId="0" xr:uid="{F3F5A28C-EB24-40AF-B12F-1D65BF9CE7D9}">
      <text>
        <r>
          <rPr>
            <sz val="10"/>
            <color indexed="81"/>
            <rFont val="Tahoma"/>
            <family val="2"/>
          </rPr>
          <t>The Document Transmittal &amp; Engineers Statement must be signed by the submitting Engineer.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E77D2D7B-C5BA-415D-89D7-F6DA23AA4BC3}">
      <text>
        <r>
          <rPr>
            <sz val="10"/>
            <color indexed="81"/>
            <rFont val="Tahoma"/>
            <family val="2"/>
          </rPr>
          <t>Data populated from Application Sheet.  No entry allowed here.</t>
        </r>
      </text>
    </comment>
    <comment ref="X5" authorId="0" shapeId="0" xr:uid="{3FE4EB31-4545-4D99-AEB3-BD979B34C182}">
      <text>
        <r>
          <rPr>
            <sz val="10"/>
            <color indexed="81"/>
            <rFont val="Tahoma"/>
            <family val="2"/>
          </rPr>
          <t>Enter the revision date for this document.  If submitting revised pages the date should reflect the date the page was changed.</t>
        </r>
      </text>
    </comment>
    <comment ref="AE5" authorId="0" shapeId="0" xr:uid="{8CB0C6B1-27F9-4095-B9D8-8EE01AE12433}">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3F05D388-6B5A-4A4C-A9E7-643CC4D67111}">
      <text>
        <r>
          <rPr>
            <sz val="10"/>
            <color indexed="81"/>
            <rFont val="Tahoma"/>
            <family val="2"/>
          </rPr>
          <t>Data populated from Application Sheet.  No entry allowed here.</t>
        </r>
      </text>
    </comment>
    <comment ref="Z6" authorId="0" shapeId="0" xr:uid="{7B7D9A36-E2DE-4008-BCAB-AC2512004003}">
      <text>
        <r>
          <rPr>
            <sz val="10"/>
            <color indexed="81"/>
            <rFont val="Tahoma"/>
            <family val="2"/>
          </rPr>
          <t>Data populated from Application Sheet.  No entry allowed here.</t>
        </r>
      </text>
    </comment>
    <comment ref="Z8" authorId="0" shapeId="0" xr:uid="{D8708FD1-7DC4-452C-A5A6-5FEFA2CA010D}">
      <text>
        <r>
          <rPr>
            <sz val="10"/>
            <color indexed="81"/>
            <rFont val="Tahoma"/>
            <family val="2"/>
          </rPr>
          <t>Data populated from Application Sheet.  No entry allowed here.</t>
        </r>
      </text>
    </comment>
    <comment ref="Z9" authorId="0" shapeId="0" xr:uid="{0D037B19-EEFD-4BCB-B538-5D15CABA063D}">
      <text>
        <r>
          <rPr>
            <sz val="10"/>
            <color indexed="81"/>
            <rFont val="Tahoma"/>
            <family val="2"/>
          </rPr>
          <t>Data populated from Application Sheet.  No entry allowed here.</t>
        </r>
      </text>
    </comment>
    <comment ref="C10" authorId="0" shapeId="0" xr:uid="{0D0AF17F-3D7C-4A1E-BBE7-32704D37339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T10" authorId="0" shapeId="0" xr:uid="{F7610BDF-D1DB-4E27-AD6C-87413406CBC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1" authorId="0" shapeId="0" xr:uid="{1B1EF8E2-7984-4695-8DA0-9B8BB139B8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11" authorId="0" shapeId="0" xr:uid="{AC4FE840-9931-43C5-B724-BFEBAA4057C8}">
      <text>
        <r>
          <rPr>
            <sz val="10"/>
            <color indexed="81"/>
            <rFont val="Tahoma"/>
            <family val="2"/>
          </rPr>
          <t>Data populated from Application Sheet.  No entry allowed here.</t>
        </r>
      </text>
    </comment>
    <comment ref="I12" authorId="0" shapeId="0" xr:uid="{D8F66834-D7CA-41F0-BD53-1B78F7996887}">
      <text>
        <r>
          <rPr>
            <sz val="10"/>
            <color indexed="81"/>
            <rFont val="Tahoma"/>
            <family val="2"/>
          </rPr>
          <t>Data populated from Application Sheet.  No entry allowed here.</t>
        </r>
      </text>
    </comment>
    <comment ref="AF12" authorId="0" shapeId="0" xr:uid="{58747115-F344-4BA0-9A21-43087DB2A4B0}">
      <text>
        <r>
          <rPr>
            <sz val="10"/>
            <color indexed="81"/>
            <rFont val="Tahoma"/>
            <family val="2"/>
          </rPr>
          <t>Data populated from Application Sheet.  No entry allowed here.</t>
        </r>
      </text>
    </comment>
    <comment ref="C51" authorId="0" shapeId="0" xr:uid="{D7C6F549-2336-4D9C-97A2-93CB80E247ED}">
      <text>
        <r>
          <rPr>
            <sz val="10"/>
            <color indexed="81"/>
            <rFont val="Tahoma"/>
            <family val="2"/>
          </rPr>
          <t>Enter the date the Document Transmittal &amp; Engineers Statement was prepared.</t>
        </r>
      </text>
    </comment>
    <comment ref="L51" authorId="0" shapeId="0" xr:uid="{831A2528-1EA9-4248-80E3-09A14000F060}">
      <text>
        <r>
          <rPr>
            <sz val="10"/>
            <color indexed="81"/>
            <rFont val="Tahoma"/>
            <family val="2"/>
          </rPr>
          <t>The Document Transmittal &amp; Engineers Statement must be signed by the submitting Engineer.</t>
        </r>
      </text>
    </comment>
    <comment ref="P59" authorId="0" shapeId="0" xr:uid="{AF67E3B3-7FC6-4E57-9DD5-8FAE40C00518}">
      <text>
        <r>
          <rPr>
            <sz val="10"/>
            <color indexed="81"/>
            <rFont val="Tahoma"/>
            <family val="2"/>
          </rPr>
          <t>Data populated from Application Sheet.  No entry allowed here.</t>
        </r>
      </text>
    </comment>
    <comment ref="X59" authorId="0" shapeId="0" xr:uid="{A925AE1E-4DB3-487C-8FBB-2EEE5151908C}">
      <text>
        <r>
          <rPr>
            <sz val="10"/>
            <color indexed="81"/>
            <rFont val="Tahoma"/>
            <family val="2"/>
          </rPr>
          <t>Enter the revision date for this document.  If submitting revised pages the date should reflect the date the page was changed.</t>
        </r>
      </text>
    </comment>
    <comment ref="AE59" authorId="0" shapeId="0" xr:uid="{B74F825D-47C9-4775-8AA7-C869188FFC6D}">
      <text>
        <r>
          <rPr>
            <sz val="10"/>
            <color indexed="81"/>
            <rFont val="Tahoma"/>
            <family val="2"/>
          </rPr>
          <t>Enter the revision identifier for this document.  If submitting revised pages the revision identifier must be unique so that revised pages can be easily identified.</t>
        </r>
      </text>
    </comment>
    <comment ref="I60" authorId="0" shapeId="0" xr:uid="{8E40F875-90A2-4FE6-85DE-B938BCDDDA00}">
      <text>
        <r>
          <rPr>
            <sz val="10"/>
            <color indexed="81"/>
            <rFont val="Tahoma"/>
            <family val="2"/>
          </rPr>
          <t>Data populated from Application Sheet.  No entry allowed here.</t>
        </r>
      </text>
    </comment>
    <comment ref="Z60" authorId="0" shapeId="0" xr:uid="{343A0D5C-AA23-4ABE-BD8C-363E720FDDB0}">
      <text>
        <r>
          <rPr>
            <sz val="10"/>
            <color indexed="81"/>
            <rFont val="Tahoma"/>
            <family val="2"/>
          </rPr>
          <t>Data populated from Application Sheet.  No entry allowed here.</t>
        </r>
      </text>
    </comment>
    <comment ref="Z62" authorId="0" shapeId="0" xr:uid="{D6581AD8-E131-47BD-98D7-2BAB4421B07D}">
      <text>
        <r>
          <rPr>
            <sz val="10"/>
            <color indexed="81"/>
            <rFont val="Tahoma"/>
            <family val="2"/>
          </rPr>
          <t>Data populated from Application Sheet.  No entry allowed here.</t>
        </r>
      </text>
    </comment>
    <comment ref="Z63" authorId="0" shapeId="0" xr:uid="{04D3FD01-2D28-4444-AB44-EAA9FC67A85F}">
      <text>
        <r>
          <rPr>
            <sz val="10"/>
            <color indexed="81"/>
            <rFont val="Tahoma"/>
            <family val="2"/>
          </rPr>
          <t>Data populated from Application Sheet.  No entry allowed here.</t>
        </r>
      </text>
    </comment>
    <comment ref="C64" authorId="0" shapeId="0" xr:uid="{73339A3C-9831-4E96-A6E3-3B14961EC611}">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T64" authorId="0" shapeId="0" xr:uid="{F7605F14-D002-48D0-B4D7-877732CF31D0}">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65" authorId="0" shapeId="0" xr:uid="{CED614A4-4907-43B1-8B08-BE0C71ED943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65" authorId="0" shapeId="0" xr:uid="{A9BEB2BC-80C6-4542-BA47-5EE9DEB58E18}">
      <text>
        <r>
          <rPr>
            <sz val="10"/>
            <color indexed="81"/>
            <rFont val="Tahoma"/>
            <family val="2"/>
          </rPr>
          <t>Data populated from Application Sheet.  No entry allowed here.</t>
        </r>
      </text>
    </comment>
    <comment ref="I66" authorId="0" shapeId="0" xr:uid="{43695DB3-B782-440E-9DD7-29F5529FD54D}">
      <text>
        <r>
          <rPr>
            <sz val="10"/>
            <color indexed="81"/>
            <rFont val="Tahoma"/>
            <family val="2"/>
          </rPr>
          <t>Data populated from Application Sheet.  No entry allowed here.</t>
        </r>
      </text>
    </comment>
    <comment ref="AF66" authorId="0" shapeId="0" xr:uid="{6D7D4916-F031-4F48-9519-C9CED188B7FA}">
      <text>
        <r>
          <rPr>
            <sz val="10"/>
            <color indexed="81"/>
            <rFont val="Tahoma"/>
            <family val="2"/>
          </rPr>
          <t>Data populated from Application Sheet.  No entry allowed here.</t>
        </r>
      </text>
    </comment>
    <comment ref="C105" authorId="0" shapeId="0" xr:uid="{76AF18DE-AAB0-4E7B-BA6D-101522D216D4}">
      <text>
        <r>
          <rPr>
            <sz val="10"/>
            <color indexed="81"/>
            <rFont val="Tahoma"/>
            <family val="2"/>
          </rPr>
          <t>Enter the date the Document Transmittal &amp; Engineers Statement was prepared.</t>
        </r>
      </text>
    </comment>
    <comment ref="L105" authorId="0" shapeId="0" xr:uid="{BF353694-57D3-47A5-A7DB-588AC28737AF}">
      <text>
        <r>
          <rPr>
            <sz val="10"/>
            <color indexed="81"/>
            <rFont val="Tahoma"/>
            <family val="2"/>
          </rPr>
          <t>The Document Transmittal &amp; Engineers Statement must be signed by the submitting Engineer.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8CDF3FFC-4151-4B9B-8AA4-2269C1A364C3}">
      <text>
        <r>
          <rPr>
            <sz val="10"/>
            <color indexed="81"/>
            <rFont val="Tahoma"/>
            <family val="2"/>
          </rPr>
          <t>Data populated from Application Sheet.  No entry allowed here.</t>
        </r>
      </text>
    </comment>
    <comment ref="X5" authorId="0" shapeId="0" xr:uid="{A612AF06-5A49-4497-B788-54CDB061ABC2}">
      <text>
        <r>
          <rPr>
            <sz val="10"/>
            <color indexed="81"/>
            <rFont val="Tahoma"/>
            <family val="2"/>
          </rPr>
          <t>Enter the revision date for this document.  If submitting revised pages the date should reflect the date the page was changed.</t>
        </r>
      </text>
    </comment>
    <comment ref="AE5" authorId="0" shapeId="0" xr:uid="{A1142D33-5B5C-47D3-A8F4-56929A75C6CB}">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C2962D7F-87BD-4679-B3D2-33EB7D47017F}">
      <text>
        <r>
          <rPr>
            <sz val="10"/>
            <color indexed="81"/>
            <rFont val="Tahoma"/>
            <family val="2"/>
          </rPr>
          <t>Data populated from Application Sheet.  No entry allowed here.</t>
        </r>
      </text>
    </comment>
    <comment ref="Z6" authorId="0" shapeId="0" xr:uid="{BEB30C98-5F48-45EC-87C1-27E3A71A26BF}">
      <text>
        <r>
          <rPr>
            <sz val="10"/>
            <color indexed="81"/>
            <rFont val="Tahoma"/>
            <family val="2"/>
          </rPr>
          <t>Data populated from Application Sheet.  No entry allowed here.</t>
        </r>
      </text>
    </comment>
    <comment ref="Z8" authorId="0" shapeId="0" xr:uid="{C7B6DF06-146B-4881-B266-C5EB932F64D6}">
      <text>
        <r>
          <rPr>
            <sz val="10"/>
            <color indexed="81"/>
            <rFont val="Tahoma"/>
            <family val="2"/>
          </rPr>
          <t>Data populated from Application Sheet.  No entry allowed here.</t>
        </r>
      </text>
    </comment>
    <comment ref="Z9" authorId="0" shapeId="0" xr:uid="{DAA7FB9E-0507-4246-B781-C8E0C024834D}">
      <text>
        <r>
          <rPr>
            <sz val="10"/>
            <color indexed="81"/>
            <rFont val="Tahoma"/>
            <family val="2"/>
          </rPr>
          <t>Data populated from Application Sheet.  No entry allowed here.</t>
        </r>
      </text>
    </comment>
    <comment ref="C10" authorId="0" shapeId="0" xr:uid="{2F16DB26-9F42-4BFE-97C4-8478C1CCB7C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4" authorId="0" shapeId="0" xr:uid="{80DF405D-6D07-4522-94D1-6E371461890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14" authorId="0" shapeId="0" xr:uid="{0B51C584-EFA9-4A56-9FE5-42CF7271CAA8}">
      <text>
        <r>
          <rPr>
            <sz val="10"/>
            <color indexed="81"/>
            <rFont val="Tahoma"/>
            <family val="2"/>
          </rPr>
          <t>Data populated from Application Sheet.  No entry allowed here.</t>
        </r>
      </text>
    </comment>
    <comment ref="I15" authorId="0" shapeId="0" xr:uid="{9AAA695C-E30A-4D3F-8536-323EB5A685DE}">
      <text>
        <r>
          <rPr>
            <sz val="10"/>
            <color indexed="81"/>
            <rFont val="Tahoma"/>
            <family val="2"/>
          </rPr>
          <t>Data populated from Application Sheet.  No entry allowed here.</t>
        </r>
      </text>
    </comment>
    <comment ref="AF15" authorId="0" shapeId="0" xr:uid="{8FA39E6F-9591-45E6-AF23-7B621D16D17B}">
      <text>
        <r>
          <rPr>
            <sz val="10"/>
            <color indexed="81"/>
            <rFont val="Tahoma"/>
            <family val="2"/>
          </rPr>
          <t>Data populated from Application Sheet.  No entry allowed here.</t>
        </r>
      </text>
    </comment>
    <comment ref="C52" authorId="0" shapeId="0" xr:uid="{B9355952-AA88-42D8-AA27-F19C92C4C305}">
      <text>
        <r>
          <rPr>
            <sz val="10"/>
            <color indexed="81"/>
            <rFont val="Tahoma"/>
            <family val="2"/>
          </rPr>
          <t>Enter the date the Document Transmittal &amp; Engineers Statement was prepared.</t>
        </r>
      </text>
    </comment>
    <comment ref="L52" authorId="0" shapeId="0" xr:uid="{517E2FA1-83DF-4BB6-B1CE-248116B5DAB1}">
      <text>
        <r>
          <rPr>
            <sz val="10"/>
            <color indexed="81"/>
            <rFont val="Tahoma"/>
            <family val="2"/>
          </rPr>
          <t>The Document Transmittal &amp; Engineers Statement must be signed by the submitting Engineer.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K5" authorId="0" shapeId="0" xr:uid="{E4746F16-F324-48E7-9394-763FDD4B4C64}">
      <text>
        <r>
          <rPr>
            <sz val="10"/>
            <color indexed="81"/>
            <rFont val="Tahoma"/>
            <family val="2"/>
          </rPr>
          <t>Data populated from Application Sheet.  No entry allowed here.</t>
        </r>
      </text>
    </comment>
    <comment ref="P5" authorId="0" shapeId="0" xr:uid="{5728886A-4F69-4283-8E23-53B376629B33}">
      <text>
        <r>
          <rPr>
            <sz val="10"/>
            <color indexed="81"/>
            <rFont val="Tahoma"/>
            <family val="2"/>
          </rPr>
          <t>Enter the revision date for this document.  If submitting revised pages the date should reflect the date the page was changed.</t>
        </r>
      </text>
    </comment>
    <comment ref="U5" authorId="0" shapeId="0" xr:uid="{E2D67066-AEB6-4074-B91E-CA8A1207B5EC}">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9D9CAE1E-A8D0-4E32-BE45-F300601868E9}">
      <text>
        <r>
          <rPr>
            <sz val="10"/>
            <color indexed="81"/>
            <rFont val="Tahoma"/>
            <family val="2"/>
          </rPr>
          <t>Data populated from Application.  No entry allowed here.</t>
        </r>
      </text>
    </comment>
    <comment ref="J6" authorId="0" shapeId="0" xr:uid="{A3E81184-2409-419C-AFD2-11DACF7123FE}">
      <text>
        <r>
          <rPr>
            <sz val="10"/>
            <color indexed="81"/>
            <rFont val="Tahoma"/>
            <family val="2"/>
          </rPr>
          <t>Data populated from Application.  No entry allowed here.</t>
        </r>
      </text>
    </comment>
    <comment ref="O6" authorId="0" shapeId="0" xr:uid="{4536A528-4BC9-45A3-A5EA-185CE52901FF}">
      <text>
        <r>
          <rPr>
            <sz val="10"/>
            <color indexed="81"/>
            <rFont val="Tahoma"/>
            <family val="2"/>
          </rPr>
          <t>Data populated from Application.  No entry allowed here.</t>
        </r>
      </text>
    </comment>
    <comment ref="R6" authorId="0" shapeId="0" xr:uid="{FB9918A7-E779-4C65-A68A-002DF6974657}">
      <text>
        <r>
          <rPr>
            <sz val="10"/>
            <color indexed="81"/>
            <rFont val="Tahoma"/>
            <family val="2"/>
          </rPr>
          <t>Data populated from Application.  No entry allowed here.</t>
        </r>
      </text>
    </comment>
    <comment ref="V6" authorId="0" shapeId="0" xr:uid="{261ACE34-3DE1-4C73-9A96-C397FA4C146D}">
      <text>
        <r>
          <rPr>
            <sz val="10"/>
            <color indexed="81"/>
            <rFont val="Tahoma"/>
            <family val="2"/>
          </rPr>
          <t>Data populated from Application.  No entry allowed here.</t>
        </r>
      </text>
    </comment>
    <comment ref="F7" authorId="0" shapeId="0" xr:uid="{934A5C76-FAB2-4107-8850-C3C0DE3BDD58}">
      <text>
        <r>
          <rPr>
            <sz val="10"/>
            <color indexed="81"/>
            <rFont val="Tahoma"/>
            <family val="2"/>
          </rPr>
          <t>Data populated from Application.  No entry allowed here.</t>
        </r>
      </text>
    </comment>
    <comment ref="J7" authorId="0" shapeId="0" xr:uid="{22918852-4CAD-4BD8-AA68-B90ED831B675}">
      <text>
        <r>
          <rPr>
            <sz val="10"/>
            <color indexed="81"/>
            <rFont val="Tahoma"/>
            <family val="2"/>
          </rPr>
          <t>Data populated from Application.  No entry allowed here.</t>
        </r>
      </text>
    </comment>
    <comment ref="O7" authorId="0" shapeId="0" xr:uid="{F21412A6-9F63-4FDC-8E34-8C429E186D3E}">
      <text>
        <r>
          <rPr>
            <sz val="10"/>
            <color indexed="81"/>
            <rFont val="Tahoma"/>
            <family val="2"/>
          </rPr>
          <t>Data populated from Application.  No entry allowed here.</t>
        </r>
      </text>
    </comment>
    <comment ref="R7" authorId="0" shapeId="0" xr:uid="{C51E813C-2F41-4819-AB72-701FB3AA8632}">
      <text>
        <r>
          <rPr>
            <sz val="10"/>
            <color indexed="81"/>
            <rFont val="Tahoma"/>
            <family val="2"/>
          </rPr>
          <t>Data populated from Application.  No entry allowed here.</t>
        </r>
      </text>
    </comment>
    <comment ref="V7" authorId="0" shapeId="0" xr:uid="{691AB662-3589-43BE-B4CA-28B8AC9EF283}">
      <text>
        <r>
          <rPr>
            <sz val="10"/>
            <color indexed="81"/>
            <rFont val="Tahoma"/>
            <family val="2"/>
          </rPr>
          <t>Data populated from Application.  No entry allowed here.</t>
        </r>
      </text>
    </comment>
    <comment ref="F11" authorId="0" shapeId="0" xr:uid="{750AB2E5-6833-4C2A-A31A-1B251CB0672A}">
      <text>
        <r>
          <rPr>
            <sz val="10"/>
            <color indexed="81"/>
            <rFont val="Tahoma"/>
            <family val="2"/>
          </rPr>
          <t>Data populated from Application Sheet.  No entry allowed here.</t>
        </r>
      </text>
    </comment>
    <comment ref="R11" authorId="0" shapeId="0" xr:uid="{AA2194F5-9EE3-4E31-A1AC-57CD48F7E5E5}">
      <text>
        <r>
          <rPr>
            <sz val="10"/>
            <color indexed="81"/>
            <rFont val="Tahoma"/>
            <family val="2"/>
          </rPr>
          <t>Data populated from Application Sheet.  No entry allowed here.</t>
        </r>
      </text>
    </comment>
    <comment ref="F13" authorId="0" shapeId="0" xr:uid="{DCC14148-AC7E-4B2D-9E35-E3B791B5DFD4}">
      <text>
        <r>
          <rPr>
            <sz val="10"/>
            <color indexed="81"/>
            <rFont val="Tahoma"/>
            <family val="2"/>
          </rPr>
          <t>Data populated from Application Sheet.  No entry allowed here.</t>
        </r>
      </text>
    </comment>
    <comment ref="R13" authorId="0" shapeId="0" xr:uid="{0B78DB73-2452-4CA9-9256-998BBFA379D2}">
      <text>
        <r>
          <rPr>
            <sz val="10"/>
            <color indexed="81"/>
            <rFont val="Tahoma"/>
            <family val="2"/>
          </rPr>
          <t>Data populated from Application Sheet.  No entry allowed here.</t>
        </r>
      </text>
    </comment>
    <comment ref="R14" authorId="0" shapeId="0" xr:uid="{1D183A73-63E7-4CA5-AF90-D4B29714BAFD}">
      <text>
        <r>
          <rPr>
            <sz val="10"/>
            <color indexed="81"/>
            <rFont val="Tahoma"/>
            <family val="2"/>
          </rPr>
          <t>Data populated from Application Sheet.  No entry allowed here.</t>
        </r>
      </text>
    </comment>
    <comment ref="C15" authorId="0" shapeId="0" xr:uid="{E3A2C217-41BC-40F7-823D-E08ACBBA4E8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21" authorId="0" shapeId="0" xr:uid="{A399A215-FEB0-413F-BF57-E0A454CB4363}">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F21" authorId="0" shapeId="0" xr:uid="{2BF64D58-FA10-42C4-969C-F723CA2E4AC2}">
      <text>
        <r>
          <rPr>
            <sz val="10"/>
            <color indexed="81"/>
            <rFont val="Tahoma"/>
            <family val="2"/>
          </rPr>
          <t>Data populated from Application Sheet.  No entry allowed here.</t>
        </r>
      </text>
    </comment>
    <comment ref="F22" authorId="0" shapeId="0" xr:uid="{199B0533-AFC1-48E6-A882-6B5FE2FE114A}">
      <text>
        <r>
          <rPr>
            <sz val="10"/>
            <color indexed="81"/>
            <rFont val="Tahoma"/>
            <family val="2"/>
          </rPr>
          <t>Data populated from Application Sheet.  No entry allowed here.</t>
        </r>
      </text>
    </comment>
    <comment ref="C140" authorId="0" shapeId="0" xr:uid="{CAB5F75B-DB47-4D99-A4ED-3690EC495E02}">
      <text>
        <r>
          <rPr>
            <sz val="10"/>
            <color indexed="81"/>
            <rFont val="Tahoma"/>
            <family val="2"/>
          </rPr>
          <t>Select the applicable safety standard that applies to this design.</t>
        </r>
      </text>
    </comment>
    <comment ref="O140" authorId="0" shapeId="0" xr:uid="{3A252DBE-4A14-42F6-85A5-D4FD6BCD2348}">
      <text>
        <r>
          <rPr>
            <sz val="10"/>
            <color indexed="81"/>
            <rFont val="Tahoma"/>
            <family val="2"/>
          </rPr>
          <t>Select the code version for the applicable safety standard.</t>
        </r>
      </text>
    </comment>
    <comment ref="C142" authorId="0" shapeId="0" xr:uid="{7CCED3ED-8466-480B-B205-7D0674F6CE12}">
      <text>
        <r>
          <rPr>
            <sz val="10"/>
            <color indexed="81"/>
            <rFont val="Tahoma"/>
            <family val="2"/>
          </rPr>
          <t>Enter the building code that is applicable to this design.  Eg. O.Reg 350/06</t>
        </r>
      </text>
    </comment>
    <comment ref="C144" authorId="0" shapeId="0" xr:uid="{7079DA0F-8AD3-438F-8CBA-5047FCC2CF99}">
      <text>
        <r>
          <rPr>
            <sz val="10"/>
            <color indexed="81"/>
            <rFont val="Tahoma"/>
            <family val="2"/>
          </rPr>
          <t>Enter the Ontario Electrical Safety Code that is applicable to this design. Eg. C22.1-02 as amended.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K5" authorId="0" shapeId="0" xr:uid="{631DFD7C-B458-418D-A019-94A5C9CEB3AC}">
      <text>
        <r>
          <rPr>
            <sz val="10"/>
            <color indexed="81"/>
            <rFont val="Tahoma"/>
            <family val="2"/>
          </rPr>
          <t>Data populated from Application Sheet.  No entry allowed here.</t>
        </r>
      </text>
    </comment>
    <comment ref="P5" authorId="0" shapeId="0" xr:uid="{0065BA09-7473-4D3B-B300-84D04BC34886}">
      <text>
        <r>
          <rPr>
            <sz val="10"/>
            <color indexed="81"/>
            <rFont val="Tahoma"/>
            <family val="2"/>
          </rPr>
          <t>Enter the revision date for this document.  If submitting revised pages the date should reflect the date the page was changed.</t>
        </r>
      </text>
    </comment>
    <comment ref="U5" authorId="0" shapeId="0" xr:uid="{8AC929F5-C9C9-46E0-A06E-6E9D467EF3C1}">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6CEEF588-AB72-444D-9468-88A733435D26}">
      <text>
        <r>
          <rPr>
            <sz val="10"/>
            <color indexed="81"/>
            <rFont val="Tahoma"/>
            <family val="2"/>
          </rPr>
          <t>Data populated from Application.  No entry allowed here.</t>
        </r>
      </text>
    </comment>
    <comment ref="J6" authorId="0" shapeId="0" xr:uid="{27F43A6F-E2FE-42F2-93B6-6040FED30A6B}">
      <text>
        <r>
          <rPr>
            <sz val="10"/>
            <color indexed="81"/>
            <rFont val="Tahoma"/>
            <family val="2"/>
          </rPr>
          <t>Data populated from Application.  No entry allowed here.</t>
        </r>
      </text>
    </comment>
    <comment ref="O6" authorId="0" shapeId="0" xr:uid="{4A70C4B5-2BEC-4F62-830C-F3793FF6E746}">
      <text>
        <r>
          <rPr>
            <sz val="10"/>
            <color indexed="81"/>
            <rFont val="Tahoma"/>
            <family val="2"/>
          </rPr>
          <t>Data populated from Application.  No entry allowed here.</t>
        </r>
      </text>
    </comment>
    <comment ref="R6" authorId="0" shapeId="0" xr:uid="{2A03C384-E707-492B-9245-BAF24DC8604D}">
      <text>
        <r>
          <rPr>
            <sz val="10"/>
            <color indexed="81"/>
            <rFont val="Tahoma"/>
            <family val="2"/>
          </rPr>
          <t>Data populated from Application.  No entry allowed here.</t>
        </r>
      </text>
    </comment>
    <comment ref="V6" authorId="0" shapeId="0" xr:uid="{AC145541-B08F-4E85-B12B-4180A451E678}">
      <text>
        <r>
          <rPr>
            <sz val="10"/>
            <color indexed="81"/>
            <rFont val="Tahoma"/>
            <family val="2"/>
          </rPr>
          <t>Data populated from Application.  No entry allowed here.</t>
        </r>
      </text>
    </comment>
    <comment ref="F7" authorId="0" shapeId="0" xr:uid="{48519C24-636D-42B5-8395-407E15EC052D}">
      <text>
        <r>
          <rPr>
            <sz val="10"/>
            <color indexed="81"/>
            <rFont val="Tahoma"/>
            <family val="2"/>
          </rPr>
          <t>Data populated from Application.  No entry allowed here.</t>
        </r>
      </text>
    </comment>
    <comment ref="J7" authorId="0" shapeId="0" xr:uid="{C9AE3411-8FB2-42B6-BB14-BDA797DCE678}">
      <text>
        <r>
          <rPr>
            <sz val="10"/>
            <color indexed="81"/>
            <rFont val="Tahoma"/>
            <family val="2"/>
          </rPr>
          <t>Data populated from Application.  No entry allowed here.</t>
        </r>
      </text>
    </comment>
    <comment ref="O7" authorId="0" shapeId="0" xr:uid="{E1E53B6E-0A86-47DE-926A-A2F90B649025}">
      <text>
        <r>
          <rPr>
            <sz val="10"/>
            <color indexed="81"/>
            <rFont val="Tahoma"/>
            <family val="2"/>
          </rPr>
          <t>Data populated from Application.  No entry allowed here.</t>
        </r>
      </text>
    </comment>
    <comment ref="R7" authorId="0" shapeId="0" xr:uid="{DB44CB59-E7C6-4EE9-9A4D-E79588042F48}">
      <text>
        <r>
          <rPr>
            <sz val="10"/>
            <color indexed="81"/>
            <rFont val="Tahoma"/>
            <family val="2"/>
          </rPr>
          <t>Data populated from Application.  No entry allowed here.</t>
        </r>
      </text>
    </comment>
    <comment ref="V7" authorId="0" shapeId="0" xr:uid="{00525B6F-1B49-48CD-A5A5-50F4D14D055F}">
      <text>
        <r>
          <rPr>
            <sz val="10"/>
            <color indexed="81"/>
            <rFont val="Tahoma"/>
            <family val="2"/>
          </rPr>
          <t>Data populated from Application.  No entry allowed here.</t>
        </r>
      </text>
    </comment>
    <comment ref="F11" authorId="0" shapeId="0" xr:uid="{90072079-09DE-483D-A31C-B73118D64090}">
      <text>
        <r>
          <rPr>
            <sz val="10"/>
            <color indexed="81"/>
            <rFont val="Tahoma"/>
            <family val="2"/>
          </rPr>
          <t>Data populated from Application Sheet.  No entry allowed here.</t>
        </r>
      </text>
    </comment>
    <comment ref="R11" authorId="0" shapeId="0" xr:uid="{0B6C483C-222D-4B50-8699-EEF83FD63215}">
      <text>
        <r>
          <rPr>
            <sz val="10"/>
            <color indexed="81"/>
            <rFont val="Tahoma"/>
            <family val="2"/>
          </rPr>
          <t>Data populated from Application Sheet.  No entry allowed here.</t>
        </r>
      </text>
    </comment>
    <comment ref="F13" authorId="0" shapeId="0" xr:uid="{95DCFD67-A76D-459C-BC88-DAD30B36367C}">
      <text>
        <r>
          <rPr>
            <sz val="10"/>
            <color indexed="81"/>
            <rFont val="Tahoma"/>
            <family val="2"/>
          </rPr>
          <t>Data populated from Application Sheet.  No entry allowed here.</t>
        </r>
      </text>
    </comment>
    <comment ref="R13" authorId="0" shapeId="0" xr:uid="{795CCB91-321F-4028-9AB2-F5234F96E797}">
      <text>
        <r>
          <rPr>
            <sz val="10"/>
            <color indexed="81"/>
            <rFont val="Tahoma"/>
            <family val="2"/>
          </rPr>
          <t>Data populated from Application Sheet.  No entry allowed here.</t>
        </r>
      </text>
    </comment>
    <comment ref="R14" authorId="0" shapeId="0" xr:uid="{714E472A-856F-481D-9119-E3E348D0E114}">
      <text>
        <r>
          <rPr>
            <sz val="10"/>
            <color indexed="81"/>
            <rFont val="Tahoma"/>
            <family val="2"/>
          </rPr>
          <t>Data populated from Application Sheet.  No entry allowed here.</t>
        </r>
      </text>
    </comment>
    <comment ref="C15" authorId="0" shapeId="0" xr:uid="{B2E03CE2-9E6F-4DEC-AD65-D5E2D3FAD52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9" authorId="0" shapeId="0" xr:uid="{309B21DC-D7B5-4D57-BBC0-F3D3CFD46AC0}">
      <text>
        <r>
          <rPr>
            <sz val="10"/>
            <color indexed="81"/>
            <rFont val="Tahoma"/>
            <family val="2"/>
          </rPr>
          <t>If this is a freight elevator enter:
Class A - General Freight
Class B - Motor Vehicle Loading
Class C1 - Truck Loading
Class C2 - Truck Loading
Class C3 - Heavy Concentrations</t>
        </r>
      </text>
    </comment>
    <comment ref="C23" authorId="0" shapeId="0" xr:uid="{96DD94FF-1426-4E82-AF44-F3E20D5E518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F23" authorId="0" shapeId="0" xr:uid="{39D58328-27D8-498F-9BEC-519D4B66FD5F}">
      <text>
        <r>
          <rPr>
            <sz val="10"/>
            <color indexed="81"/>
            <rFont val="Tahoma"/>
            <family val="2"/>
          </rPr>
          <t>Data populated from Application Sheet.  No entry allowed here.</t>
        </r>
      </text>
    </comment>
    <comment ref="F24" authorId="0" shapeId="0" xr:uid="{DCE61167-25EA-415D-B100-DB8A0C5BD3FC}">
      <text>
        <r>
          <rPr>
            <sz val="10"/>
            <color indexed="81"/>
            <rFont val="Tahoma"/>
            <family val="2"/>
          </rPr>
          <t>Data populated from Application Sheet.  No entry allowed here.</t>
        </r>
      </text>
    </comment>
    <comment ref="C185" authorId="0" shapeId="0" xr:uid="{7CFB55AE-0DF0-4563-928B-95F06BCE73C8}">
      <text>
        <r>
          <rPr>
            <sz val="10"/>
            <color indexed="81"/>
            <rFont val="Tahoma"/>
            <family val="2"/>
          </rPr>
          <t>Select the applicable safety standard that applies to this design.</t>
        </r>
      </text>
    </comment>
    <comment ref="O185" authorId="0" shapeId="0" xr:uid="{2880BA7E-C488-4D7C-9CB0-5D4C9B1C9DE0}">
      <text>
        <r>
          <rPr>
            <sz val="10"/>
            <color indexed="81"/>
            <rFont val="Tahoma"/>
            <family val="2"/>
          </rPr>
          <t>Select the code version for the applicable safety standard.</t>
        </r>
      </text>
    </comment>
    <comment ref="C187" authorId="0" shapeId="0" xr:uid="{1439ED62-47F8-40CF-BAF7-2DBB1A71116F}">
      <text>
        <r>
          <rPr>
            <sz val="10"/>
            <color indexed="81"/>
            <rFont val="Tahoma"/>
            <family val="2"/>
          </rPr>
          <t>Enter the building code that is applicable to this design.  Eg. O.Reg 350/06</t>
        </r>
      </text>
    </comment>
    <comment ref="C189" authorId="0" shapeId="0" xr:uid="{E3EF27BA-36BD-4C09-AE77-9A3C1B369931}">
      <text>
        <r>
          <rPr>
            <sz val="10"/>
            <color indexed="81"/>
            <rFont val="Tahoma"/>
            <family val="2"/>
          </rPr>
          <t>Enter the Ontario Electrical Safety Code that is applicable to this design. Eg. C22.1-02 as amended.</t>
        </r>
      </text>
    </comment>
  </commentList>
</comments>
</file>

<file path=xl/sharedStrings.xml><?xml version="1.0" encoding="utf-8"?>
<sst xmlns="http://schemas.openxmlformats.org/spreadsheetml/2006/main" count="5159" uniqueCount="2638">
  <si>
    <r>
      <t xml:space="preserve">345 Carlingview Drive
Toronto, ON M9W 6N9
Tel.: 416.734.3300
Fax: 416.231.5435
</t>
    </r>
    <r>
      <rPr>
        <b/>
        <sz val="10"/>
        <rFont val="Arial Narrow"/>
        <family val="2"/>
      </rPr>
      <t>www.tssa.org</t>
    </r>
  </si>
  <si>
    <t>Form Revision:</t>
  </si>
  <si>
    <r>
      <t>Application</t>
    </r>
    <r>
      <rPr>
        <b/>
        <sz val="10"/>
        <rFont val="Arial Narrow"/>
        <family val="2"/>
      </rPr>
      <t xml:space="preserve">
</t>
    </r>
    <r>
      <rPr>
        <sz val="12"/>
        <rFont val="Arial Narrow"/>
        <family val="2"/>
      </rPr>
      <t>for Registration of a Design Submission</t>
    </r>
    <r>
      <rPr>
        <b/>
        <sz val="10"/>
        <rFont val="Arial Narrow"/>
        <family val="2"/>
      </rPr>
      <t xml:space="preserve">
</t>
    </r>
    <r>
      <rPr>
        <sz val="10"/>
        <rFont val="Arial Narrow"/>
        <family val="2"/>
      </rPr>
      <t xml:space="preserve">Under Ontario's </t>
    </r>
    <r>
      <rPr>
        <b/>
        <i/>
        <sz val="10"/>
        <rFont val="Arial Narrow"/>
        <family val="2"/>
      </rPr>
      <t>Technical Standards and Safety Act</t>
    </r>
    <r>
      <rPr>
        <b/>
        <sz val="10"/>
        <rFont val="Arial Narrow"/>
        <family val="2"/>
      </rPr>
      <t xml:space="preserve">
</t>
    </r>
    <r>
      <rPr>
        <sz val="10"/>
        <rFont val="Arial Narrow"/>
        <family val="2"/>
      </rPr>
      <t>Elevating Devices Regulation</t>
    </r>
  </si>
  <si>
    <t>email completed forms to: eddesignsubmittal@tssa.org</t>
  </si>
  <si>
    <t>Design Submission</t>
  </si>
  <si>
    <t>Submitter (Company name and address)</t>
  </si>
  <si>
    <t>Tel:</t>
  </si>
  <si>
    <t>email:</t>
  </si>
  <si>
    <t>Type of Submission &amp; Installation No.</t>
  </si>
  <si>
    <t>New Installation</t>
  </si>
  <si>
    <t xml:space="preserve">      Revision to Registered Submission</t>
  </si>
  <si>
    <t>Elevating Device Class</t>
  </si>
  <si>
    <t>Elevating Device Type</t>
  </si>
  <si>
    <r>
      <t>Owners Elevating Device Designation</t>
    </r>
    <r>
      <rPr>
        <sz val="9"/>
        <rFont val="Arial Narrow"/>
        <family val="2"/>
      </rPr>
      <t xml:space="preserve"> (identified in Bldg &amp; Dwgs)</t>
    </r>
  </si>
  <si>
    <t>Any variance request to Code or Regulation?</t>
  </si>
  <si>
    <t>Owner</t>
  </si>
  <si>
    <t>Owner's name and address</t>
  </si>
  <si>
    <t>Contact Name:</t>
  </si>
  <si>
    <t>Building and Premises</t>
  </si>
  <si>
    <t>Building Address</t>
  </si>
  <si>
    <t>Postal Code</t>
  </si>
  <si>
    <t>Building Function</t>
  </si>
  <si>
    <t>Common Reference to building</t>
  </si>
  <si>
    <t xml:space="preserve">       Federal Building, Non Regulated, etc</t>
  </si>
  <si>
    <t>If this is a "New Installation" indicate if the building is classified as a High Building under the OBC.</t>
  </si>
  <si>
    <t>P.Eng.</t>
  </si>
  <si>
    <t xml:space="preserve">Name of Submitting Engineer </t>
  </si>
  <si>
    <t>Engineer's Employer
(submitters or specify)</t>
  </si>
  <si>
    <t>Engineer's Address</t>
  </si>
  <si>
    <t>Contractor, Fees &amp; Remarks</t>
  </si>
  <si>
    <t>Installing Contractor
(Name)</t>
  </si>
  <si>
    <t>Installing Contractor
Registration No.</t>
  </si>
  <si>
    <t>Prioritization</t>
  </si>
  <si>
    <t>x</t>
  </si>
  <si>
    <t>=</t>
  </si>
  <si>
    <t>Installation Statement</t>
  </si>
  <si>
    <t>The undersigned attests on behalf of the Installer that he/she will ensure that the elevating device(s) will be assembled and erected according with the design submission.</t>
  </si>
  <si>
    <t>Official Capacity in Company</t>
  </si>
  <si>
    <t>Name</t>
  </si>
  <si>
    <t>Date</t>
  </si>
  <si>
    <t>Signature</t>
  </si>
  <si>
    <t>Document Transmittal and 
Engineers Statement</t>
  </si>
  <si>
    <r>
      <t xml:space="preserve">email completed forms to: </t>
    </r>
    <r>
      <rPr>
        <b/>
        <sz val="9"/>
        <rFont val="Arial Narrow"/>
        <family val="2"/>
      </rPr>
      <t>eddesignsubmittal@tssa.org</t>
    </r>
  </si>
  <si>
    <t>Spec No.</t>
  </si>
  <si>
    <t>Transmittal Page</t>
  </si>
  <si>
    <t>of</t>
  </si>
  <si>
    <t>Supporting Documents</t>
  </si>
  <si>
    <t>All submissions to TSSA must include a Document Transmittal.  List all documents included as part of this submission</t>
  </si>
  <si>
    <t>Document Name (Include Drawing # where applicable)</t>
  </si>
  <si>
    <t>Document Revision</t>
  </si>
  <si>
    <t>Total Pages</t>
  </si>
  <si>
    <r>
      <t xml:space="preserve">Indicate if page(s) is a replacement </t>
    </r>
    <r>
      <rPr>
        <sz val="12"/>
        <rFont val="Wingdings"/>
        <charset val="2"/>
      </rPr>
      <t>Ê</t>
    </r>
  </si>
  <si>
    <t>Specification Sheet for ___</t>
  </si>
  <si>
    <t>Layout Drawings [Part B1]</t>
  </si>
  <si>
    <t>Hydraulic Schematic [Part B1]</t>
  </si>
  <si>
    <t>Electrical Schematic [Part C1]</t>
  </si>
  <si>
    <t>Electrical Conformance [Part C2]</t>
  </si>
  <si>
    <t>Acceptance Tests [Part D2]</t>
  </si>
  <si>
    <t>Notes: (Please indicate what data has changed on any replacement pages if not identified by a revision note on the document)</t>
  </si>
  <si>
    <t>Professional Engineer's Statement</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</si>
  <si>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</si>
  <si>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Professional Engineer's Stamp</t>
  </si>
  <si>
    <t xml:space="preserve">Qualifying Amendment: </t>
  </si>
  <si>
    <r>
      <t xml:space="preserve">Form Revision:
</t>
    </r>
    <r>
      <rPr>
        <b/>
        <sz val="11"/>
        <rFont val="Arial Narrow"/>
        <family val="2"/>
      </rPr>
      <t>B44-2010</t>
    </r>
  </si>
  <si>
    <t>Specification Sheet for</t>
  </si>
  <si>
    <t>Elevators</t>
  </si>
  <si>
    <t>Revision</t>
  </si>
  <si>
    <r>
      <t xml:space="preserve">email complete forms to: </t>
    </r>
    <r>
      <rPr>
        <b/>
        <sz val="9"/>
        <rFont val="Arial Narrow"/>
        <family val="2"/>
      </rPr>
      <t>eddesignsubmittal@tssa.org</t>
    </r>
  </si>
  <si>
    <t>General</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</si>
  <si>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</si>
  <si>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Elevating Device Class
and Type</t>
  </si>
  <si>
    <t>kg</t>
  </si>
  <si>
    <t>per.</t>
  </si>
  <si>
    <t>m/s</t>
  </si>
  <si>
    <t>Building</t>
  </si>
  <si>
    <t>mm</t>
  </si>
  <si>
    <t>Mech. Drawings</t>
  </si>
  <si>
    <t>PART B2 - Provide the following details and dimensions as applicable for this installation</t>
  </si>
  <si>
    <t>Vertical Clearances</t>
  </si>
  <si>
    <t>H/W</t>
  </si>
  <si>
    <t>Entrances</t>
  </si>
  <si>
    <t>Mfg</t>
  </si>
  <si>
    <t>Model</t>
  </si>
  <si>
    <t>hr</t>
  </si>
  <si>
    <t>Top</t>
  </si>
  <si>
    <t>Btm</t>
  </si>
  <si>
    <t>Interlocks</t>
  </si>
  <si>
    <t>Power Door Operator</t>
  </si>
  <si>
    <t>s</t>
  </si>
  <si>
    <t>Car Doors and Enclosure</t>
  </si>
  <si>
    <t>Weight</t>
  </si>
  <si>
    <t>Safeties</t>
  </si>
  <si>
    <t>N</t>
  </si>
  <si>
    <t>Governor</t>
  </si>
  <si>
    <t>E.Brake</t>
  </si>
  <si>
    <t>Mfg/Type</t>
  </si>
  <si>
    <t>Suspension</t>
  </si>
  <si>
    <t>Counter Weight &amp; Compensation</t>
  </si>
  <si>
    <t>kg/m</t>
  </si>
  <si>
    <t>Buffers</t>
  </si>
  <si>
    <t>Guides</t>
  </si>
  <si>
    <t>Machine</t>
  </si>
  <si>
    <t xml:space="preserve"> </t>
  </si>
  <si>
    <t>Control</t>
  </si>
  <si>
    <t>Emergency Operation</t>
  </si>
  <si>
    <t>Note: Alternate Floor Recall is not required if the floor area containing the recall level is sprinklered and there are no fire detectors in the hoistway below the recall level.</t>
  </si>
  <si>
    <t>Seismic</t>
  </si>
  <si>
    <t>Hydraulic Cylinder</t>
  </si>
  <si>
    <t>D1=</t>
  </si>
  <si>
    <t>D3=</t>
  </si>
  <si>
    <t>D2=</t>
  </si>
  <si>
    <t>L1=</t>
  </si>
  <si>
    <t>L3=</t>
  </si>
  <si>
    <t>t1=</t>
  </si>
  <si>
    <t>t3=</t>
  </si>
  <si>
    <t>L2=</t>
  </si>
  <si>
    <t>t2=</t>
  </si>
  <si>
    <t>Valve</t>
  </si>
  <si>
    <t>kPa</t>
  </si>
  <si>
    <t>Schematics</t>
  </si>
  <si>
    <t>Schematic and Electrical Conformance</t>
  </si>
  <si>
    <t>xx</t>
  </si>
  <si>
    <t>20xx</t>
  </si>
  <si>
    <t xml:space="preserve">      Conformance Documents Attached</t>
  </si>
  <si>
    <t xml:space="preserve">      N/A for this Alteration</t>
  </si>
  <si>
    <t>TSSA File Number for Conformance Documents</t>
  </si>
  <si>
    <t xml:space="preserve">      Conformance Documents on file with TSSA</t>
  </si>
  <si>
    <t>Electrical and Control Features</t>
  </si>
  <si>
    <t>22xx</t>
  </si>
  <si>
    <t>Acceptances Tests</t>
  </si>
  <si>
    <t>23xx</t>
  </si>
  <si>
    <t xml:space="preserve">      Acceptance Tests Attached</t>
  </si>
  <si>
    <t>TSSA File Number for Acceptance Tests</t>
  </si>
  <si>
    <t xml:space="preserve">      Acceptance Tests on file with TSSA</t>
  </si>
  <si>
    <t>Codes and Standards</t>
  </si>
  <si>
    <t>PART E - Enter the applied Standard Number, Title and Revision where applicable</t>
  </si>
  <si>
    <t>Safety Code for Elevators</t>
  </si>
  <si>
    <t>B44-10</t>
  </si>
  <si>
    <t>Orders/Bulletins</t>
  </si>
  <si>
    <t>Additional</t>
  </si>
  <si>
    <t>PART F - Special Features - Remarks - Additional Tests - Scope of Alteration (Attached additional pages as required)</t>
  </si>
  <si>
    <t>All Elevating Devices (Abridged Form)</t>
  </si>
  <si>
    <t>Specification Data</t>
  </si>
  <si>
    <t>Specification Data &amp; Scope of Alteration or Revision</t>
  </si>
  <si>
    <r>
      <t xml:space="preserve">Outline the exact nature of the alteration in sufficient detail with the drawings and documents listed under item 400 to clearly demonstrate compliance with the applied codes. Include applicable </t>
    </r>
    <r>
      <rPr>
        <b/>
        <sz val="10"/>
        <rFont val="Arial Narrow"/>
        <family val="2"/>
      </rPr>
      <t>Box No's.: Description &amp; new entry</t>
    </r>
  </si>
  <si>
    <t>Supporting Information</t>
  </si>
  <si>
    <t>Supporting Drawings and Documents</t>
  </si>
  <si>
    <t>Applied Codes</t>
  </si>
  <si>
    <t>Is any qualifying amendment to this statement attached ?</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</si>
  <si>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</si>
  <si>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Temporary Elevator Used for Construction</t>
  </si>
  <si>
    <t>TSSA has registered a design submission for the installation number shown above.  At this time we are requesting that this installation be inspected to the requirements of Section 5.10. Conformance with requirements is listed below.</t>
  </si>
  <si>
    <t>Confirm full compliance to Section 2 requirement, or specify what section 5.10 permissions are being followed.</t>
  </si>
  <si>
    <t>Y</t>
  </si>
  <si>
    <t>Elevator is not accessible to the general public - construction trades only</t>
  </si>
  <si>
    <t>2.1 Construction of H/W &amp; Enclosure</t>
  </si>
  <si>
    <t>See Notes</t>
  </si>
  <si>
    <t>2.22 Buffer and Bumpers</t>
  </si>
  <si>
    <t>Must fully meet</t>
  </si>
  <si>
    <t>2.2 Pits</t>
  </si>
  <si>
    <t>2.23 Guide Rails and Fastenings</t>
  </si>
  <si>
    <t>2.3 Loc'n &amp; Cwt guard</t>
  </si>
  <si>
    <t>2.24 Driving Machine and Sheaves</t>
  </si>
  <si>
    <t>2.4 Vertical Car Clearance &amp; Runby</t>
  </si>
  <si>
    <t>2.25 Terminal Stopping Devices</t>
  </si>
  <si>
    <t>2.5 Loc'n &amp; Cwt guard</t>
  </si>
  <si>
    <t>2.26 Operating and Control Devices</t>
  </si>
  <si>
    <t>2.6 Protection of Space below H/W</t>
  </si>
  <si>
    <t>2.27 Emerg Operation &amp; Signalling</t>
  </si>
  <si>
    <t>2.7 M/C Rm's and M/C Spaces</t>
  </si>
  <si>
    <t>2.8 Equipment in H/W's and M/C roms</t>
  </si>
  <si>
    <t>2.9 Machinery, beams supports, foundations</t>
  </si>
  <si>
    <t>2.10  Equipment Guarding and Railings</t>
  </si>
  <si>
    <t>2.11 Protection of Hoistway Openings</t>
  </si>
  <si>
    <t xml:space="preserve">2.12 H/W door interlocks and H/W Access </t>
  </si>
  <si>
    <t>2.13 Power Operation of H/W doors</t>
  </si>
  <si>
    <t>2.14 Car Enclosures</t>
  </si>
  <si>
    <t>2.15 Car frames and platforms</t>
  </si>
  <si>
    <t>2.16 Capacity and Loading</t>
  </si>
  <si>
    <t>2.17 Car and Cwt Safeties</t>
  </si>
  <si>
    <t>2.18 Speed Governors</t>
  </si>
  <si>
    <t>2.19 ACO and UCM Protection</t>
  </si>
  <si>
    <t>2.20 Suspension Means and Connections</t>
  </si>
  <si>
    <t>2.21 Counterweights</t>
  </si>
  <si>
    <t>The following allowances in Section 5.10 are implemented</t>
  </si>
  <si>
    <t>The following items are not fully compliant with Section 2 requirements, however utilize the following Section 5.10 permissions:</t>
  </si>
  <si>
    <t xml:space="preserve">add notes here to explain what has been provided on site that will permit this installation to be licensed in accordance with the permissions
noted in Section 5.10 Elevators Used for Construction.                 (TIP: Use Alt+Enter to create a carriage return when typing in this area)
</t>
  </si>
  <si>
    <t>Page 1 Notes</t>
  </si>
  <si>
    <t>Page 2 Notes</t>
  </si>
  <si>
    <r>
      <t xml:space="preserve">Form Revision:
</t>
    </r>
    <r>
      <rPr>
        <b/>
        <sz val="12"/>
        <rFont val="Arial Narrow"/>
        <family val="2"/>
      </rPr>
      <t>B44-2010</t>
    </r>
  </si>
  <si>
    <t>Alteration</t>
  </si>
  <si>
    <t>All Elevating Devices (Car Top Railing)</t>
  </si>
  <si>
    <t>Addition of car top railing to existing car.</t>
  </si>
  <si>
    <r>
      <t xml:space="preserve">Car Weight (per </t>
    </r>
    <r>
      <rPr>
        <b/>
        <u/>
        <sz val="12"/>
        <rFont val="Arial Narrow"/>
        <family val="2"/>
      </rPr>
      <t>original crosshead data tag</t>
    </r>
    <r>
      <rPr>
        <sz val="12"/>
        <rFont val="Arial Narrow"/>
        <family val="2"/>
      </rPr>
      <t>)</t>
    </r>
  </si>
  <si>
    <t>Car Weight Reset</t>
  </si>
  <si>
    <t>&lt;&lt;</t>
  </si>
  <si>
    <t>Total weight changes all previous Aux. Data Tags</t>
  </si>
  <si>
    <t>+</t>
  </si>
  <si>
    <t>Unrecorded weight changes (Calculated)</t>
  </si>
  <si>
    <t>Total Weight Change (from original)</t>
  </si>
  <si>
    <r>
      <t xml:space="preserve">Car Weight (as </t>
    </r>
    <r>
      <rPr>
        <b/>
        <u/>
        <sz val="12"/>
        <rFont val="Arial Narrow"/>
        <family val="2"/>
      </rPr>
      <t>weighed</t>
    </r>
    <r>
      <rPr>
        <sz val="12"/>
        <rFont val="Arial Narrow"/>
        <family val="2"/>
      </rPr>
      <t xml:space="preserve"> before alteration)</t>
    </r>
  </si>
  <si>
    <r>
      <t xml:space="preserve">Weight Added/Removed (all changes </t>
    </r>
    <r>
      <rPr>
        <u/>
        <sz val="12"/>
        <rFont val="Arial Narrow"/>
        <family val="2"/>
      </rPr>
      <t>this</t>
    </r>
    <r>
      <rPr>
        <sz val="12"/>
        <rFont val="Arial Narrow"/>
        <family val="2"/>
      </rPr>
      <t xml:space="preserve"> alt.)</t>
    </r>
  </si>
  <si>
    <t>Total Car Weight (after alteration)</t>
  </si>
  <si>
    <r>
      <t>CWT Weight (</t>
    </r>
    <r>
      <rPr>
        <u/>
        <sz val="12"/>
        <rFont val="Arial Narrow"/>
        <family val="2"/>
      </rPr>
      <t>after alteration</t>
    </r>
    <r>
      <rPr>
        <sz val="12"/>
        <rFont val="Arial Narrow"/>
        <family val="2"/>
      </rPr>
      <t>)</t>
    </r>
  </si>
  <si>
    <t>Overbalance</t>
  </si>
  <si>
    <t>kg approx.</t>
  </si>
  <si>
    <t>*** Reminder: An Auxiliary Data Tag is required</t>
  </si>
  <si>
    <t>CWT Buffer Type</t>
  </si>
  <si>
    <t>Spring</t>
  </si>
  <si>
    <t>CWT Buffer Stroke</t>
  </si>
  <si>
    <r>
      <t>Maximum</t>
    </r>
    <r>
      <rPr>
        <sz val="12"/>
        <rFont val="Arial Narrow"/>
        <family val="2"/>
      </rPr>
      <t xml:space="preserve"> Bottom CWT Runby</t>
    </r>
  </si>
  <si>
    <t>1/2 Gravity Stopping Distance (if electric 8.2.4)</t>
  </si>
  <si>
    <t>Top Car Runby (if hydraulic)</t>
  </si>
  <si>
    <t>Dim 'a'</t>
  </si>
  <si>
    <t>Max. upward movement of car (Buffer Stroke+ Runby + 1/2 Gravity or Top Runby if hydraulic)</t>
  </si>
  <si>
    <t xml:space="preserve">Dim 'b'  </t>
  </si>
  <si>
    <t>Height of Guard Rail (910mm &lt;= c &lt;= 1070mm)</t>
  </si>
  <si>
    <t xml:space="preserve">Dim 'c'  </t>
  </si>
  <si>
    <r>
      <t>Required Min.</t>
    </r>
    <r>
      <rPr>
        <sz val="12"/>
        <rFont val="Arial Narrow"/>
        <family val="2"/>
      </rPr>
      <t xml:space="preserve"> Clearance at max. upward movement</t>
    </r>
  </si>
  <si>
    <t>Dim 'd'</t>
  </si>
  <si>
    <r>
      <t xml:space="preserve">Min. </t>
    </r>
    <r>
      <rPr>
        <sz val="12"/>
        <rFont val="Arial Narrow"/>
        <family val="2"/>
      </rPr>
      <t>clearance above guard rail (a+c)</t>
    </r>
  </si>
  <si>
    <t>Dim 'e'</t>
  </si>
  <si>
    <r>
      <rPr>
        <b/>
        <sz val="12"/>
        <color indexed="30"/>
        <rFont val="Arial Narrow"/>
        <family val="2"/>
      </rPr>
      <t>&gt;100mm</t>
    </r>
    <r>
      <rPr>
        <sz val="12"/>
        <rFont val="Arial Narrow"/>
        <family val="2"/>
      </rPr>
      <t xml:space="preserve"> (4 in.) hor. towards hoistway</t>
    </r>
  </si>
  <si>
    <t>Dim 'f'</t>
  </si>
  <si>
    <r>
      <rPr>
        <b/>
        <sz val="12"/>
        <color indexed="30"/>
        <rFont val="Arial Narrow"/>
        <family val="2"/>
      </rPr>
      <t>&gt;300mm</t>
    </r>
    <r>
      <rPr>
        <sz val="12"/>
        <rFont val="Arial Narrow"/>
        <family val="2"/>
      </rPr>
      <t xml:space="preserve"> (12in.) hor. Towards centerline of car</t>
    </r>
  </si>
  <si>
    <t>Area 'A'</t>
  </si>
  <si>
    <t>if railing &gt;100mm (4 in.) from edge of car. Area outside railing marked with red and white stripes</t>
  </si>
  <si>
    <r>
      <t>Note:</t>
    </r>
    <r>
      <rPr>
        <i/>
        <sz val="10.5"/>
        <rFont val="Arial Narrow"/>
        <family val="2"/>
      </rPr>
      <t xml:space="preserve"> Welding shall comply with CAD 2.1</t>
    </r>
  </si>
  <si>
    <t>Supporting Drawings and Documents &amp; Submitters Notes:</t>
  </si>
  <si>
    <t>Insert and Drawings Documents or notes in this box.  
New lines may be entered by holding down Alt while pressing the Enter key.</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</si>
  <si>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Variances(s) attached to this submission.  If the design submission covers an alteration, this statement is limited to parts and features that are subject of or may be affected by the alteration.  </t>
  </si>
  <si>
    <t xml:space="preserve">This form may not be accept if not filled in electronically.  </t>
  </si>
  <si>
    <t>14th Floor, Centre Tower
3300 Bloor Street West
Toronto, ON M8X 2X4
Tel.: 416.734.3300
Fax: 416.231.5435</t>
  </si>
  <si>
    <t>Minor Type A Alteration</t>
  </si>
  <si>
    <t>Machine Guarding</t>
  </si>
  <si>
    <t>Code Requirements</t>
  </si>
  <si>
    <t>N/A</t>
  </si>
  <si>
    <t>Conforms</t>
  </si>
  <si>
    <t>Acknowledge conformance to all applicable guarding requirements detailed below. See also CAD 8.7.2.7*1.</t>
  </si>
  <si>
    <t>See attached Generic Requirements Drawing detailing these items</t>
  </si>
  <si>
    <t>A.</t>
  </si>
  <si>
    <t>B.</t>
  </si>
  <si>
    <t>2.7.3.4.2 Access doors 750 mm wide, 2030 mm height   min.</t>
  </si>
  <si>
    <t>C.</t>
  </si>
  <si>
    <t xml:space="preserve">2.10.1 Sheaves, ropes extending beyond base, exposed gears, sprockets etc. shall be guarded, unless the driving-machine sheave is so located to minimize the possibility of contact. </t>
  </si>
  <si>
    <t>D.</t>
  </si>
  <si>
    <t>Open or removable with common tools.</t>
  </si>
  <si>
    <t>E.</t>
  </si>
  <si>
    <t>Operating procedures or work instructions for acess to equipment are on site</t>
  </si>
  <si>
    <t>F.</t>
  </si>
  <si>
    <t>Working clearances electrical control equipment 1000 mm. CAD 2.2.1</t>
  </si>
  <si>
    <t>Select ONE to Identify the clearance that applies</t>
  </si>
  <si>
    <t>G.</t>
  </si>
  <si>
    <t>Access for the operation of the disconnecting means shall be:</t>
  </si>
  <si>
    <t>(1)</t>
  </si>
  <si>
    <t>1000 mm for installations under OESC 2000 edition or later, or</t>
  </si>
  <si>
    <t>(2)</t>
  </si>
  <si>
    <t>750 mm (29.5 in.) for installations installed under OESC 1988 edition or prior, or</t>
  </si>
  <si>
    <t>(3)</t>
  </si>
  <si>
    <t>if existing clearances are less than 750 mm, they shall not be further reduced</t>
  </si>
  <si>
    <t>H.</t>
  </si>
  <si>
    <t>Installation by or supervised by a registered contractor. O.Reg 209/01 s. 24</t>
  </si>
  <si>
    <t>I.</t>
  </si>
  <si>
    <t>Large or heavy sections that may need to be removed or opened for maintenance shall be easily handled by one person</t>
  </si>
  <si>
    <t>J.</t>
  </si>
  <si>
    <t>Permitted to be less than 450mm if not required for maintenence or maintenance access</t>
  </si>
  <si>
    <t>K.</t>
  </si>
  <si>
    <t>Posts cannot infringe on clearance requirements</t>
  </si>
  <si>
    <t>The requirements for item(s)</t>
  </si>
  <si>
    <t>listed above could not be achieved. See attached</t>
  </si>
  <si>
    <t>description and application for Variance.</t>
  </si>
  <si>
    <t>B44-10 CAD 8.7.2.7*1</t>
  </si>
  <si>
    <t>Drawing Notes</t>
  </si>
  <si>
    <t>Provide any notes specific to this installation which require clarification</t>
  </si>
  <si>
    <t>Typical Perimeter Machine Guarding</t>
  </si>
  <si>
    <t>Guarding Requirements for a Generic Machine Room Configuration</t>
  </si>
  <si>
    <t>Dumbwaiters</t>
  </si>
  <si>
    <t>M/R</t>
  </si>
  <si>
    <r>
      <t>mm</t>
    </r>
    <r>
      <rPr>
        <vertAlign val="superscript"/>
        <sz val="8"/>
        <rFont val="Arial Narrow"/>
        <family val="2"/>
      </rPr>
      <t>2</t>
    </r>
  </si>
  <si>
    <t>Car Enclosure</t>
  </si>
  <si>
    <t>kN</t>
  </si>
  <si>
    <t>kW</t>
  </si>
  <si>
    <t>Material Lifts / Freight Platform Lifts</t>
  </si>
  <si>
    <t>Door Operator</t>
  </si>
  <si>
    <t>Gov.</t>
  </si>
  <si>
    <t>Ix</t>
  </si>
  <si>
    <r>
      <t>mm</t>
    </r>
    <r>
      <rPr>
        <vertAlign val="superscript"/>
        <sz val="8"/>
        <rFont val="Arial Narrow"/>
        <family val="2"/>
      </rPr>
      <t>4</t>
    </r>
  </si>
  <si>
    <t>Iy</t>
  </si>
  <si>
    <t>Sx</t>
  </si>
  <si>
    <r>
      <t>mm</t>
    </r>
    <r>
      <rPr>
        <vertAlign val="superscript"/>
        <sz val="8"/>
        <rFont val="Arial Narrow"/>
        <family val="2"/>
      </rPr>
      <t>3</t>
    </r>
  </si>
  <si>
    <t>Sy</t>
  </si>
  <si>
    <t>rx</t>
  </si>
  <si>
    <t>ry</t>
  </si>
  <si>
    <t>Parking Garage Lifts</t>
  </si>
  <si>
    <t>Carrier</t>
  </si>
  <si>
    <t>Equipment for Power Driven Parking of Motor Vehicles</t>
  </si>
  <si>
    <t>EN 14010:2009</t>
  </si>
  <si>
    <r>
      <t xml:space="preserve">Form Revision:
</t>
    </r>
    <r>
      <rPr>
        <b/>
        <sz val="11"/>
        <rFont val="Arial Narrow"/>
        <family val="2"/>
      </rPr>
      <t>B355-09</t>
    </r>
  </si>
  <si>
    <t>Lifts for Persons with Physical Disabilities</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</si>
  <si>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</si>
  <si>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degrees</t>
  </si>
  <si>
    <t>Runway / Enclosure</t>
  </si>
  <si>
    <t>Carriage / Platform</t>
  </si>
  <si>
    <t>Bottom</t>
  </si>
  <si>
    <t>1:</t>
  </si>
  <si>
    <t>Lifts - Persons w/Disabilities</t>
  </si>
  <si>
    <t>B355-09</t>
  </si>
  <si>
    <t>Box Number</t>
  </si>
  <si>
    <t>Device Class</t>
  </si>
  <si>
    <t>Construction Hoists</t>
  </si>
  <si>
    <t>Type of Submission</t>
  </si>
  <si>
    <t>Submitter's Specification No.</t>
  </si>
  <si>
    <t>Address</t>
  </si>
  <si>
    <t>Elevating Device Make</t>
  </si>
  <si>
    <t>Construction Hoist Make</t>
  </si>
  <si>
    <t>Elevating Device Model</t>
  </si>
  <si>
    <t>Construction Hoist model</t>
  </si>
  <si>
    <t>Carriage Type
[4.4, 7.1]</t>
  </si>
  <si>
    <t>Capacity
[2.16.1, 2.16.2]</t>
  </si>
  <si>
    <t>Maximum Capacity
[M 8.5/ W 8.7.1]</t>
  </si>
  <si>
    <t>Capacity
(All Cars must be the same)
[7.5.3]</t>
  </si>
  <si>
    <t>Rated Load
[Table 1]</t>
  </si>
  <si>
    <t>Capacity
(All Cars must be the same)
[7.2.3]</t>
  </si>
  <si>
    <t xml:space="preserve">Capacity per Load Carrier
(All Carriers must be the same)
</t>
  </si>
  <si>
    <t>Capacity
(All Cars must be the same)
[2.16.1]</t>
  </si>
  <si>
    <t>Capacity
[B44-Appendix D]
[persons]</t>
  </si>
  <si>
    <t>Maximum Capacity
[W 8.7.2]</t>
  </si>
  <si>
    <t>Max Capacity
Persons
[Table 1]</t>
  </si>
  <si>
    <t>Capacity
[B44-Appendix D]</t>
  </si>
  <si>
    <t>Max Capacity
Wheelchairs
[Table 1]</t>
  </si>
  <si>
    <t>Rated Speed</t>
  </si>
  <si>
    <t>Rated Speed
[M 21.1.3 / W 20.1.3]</t>
  </si>
  <si>
    <t>Rated Speed
(&lt;0.15m/s for Type 'B')
[7.4.2.2(b)]</t>
  </si>
  <si>
    <t>Rated Speed
[4.3]</t>
  </si>
  <si>
    <t>Rated Speed
(&lt;=0.15m/s)
[5.10.4]</t>
  </si>
  <si>
    <t>Rated Down Speed
(Hydraulic Only)</t>
  </si>
  <si>
    <t>Class of Loading
(if freight)
[2.16.2.2]</t>
  </si>
  <si>
    <t>Class of Loading
[7.5.3]</t>
  </si>
  <si>
    <t>License Location
(if in a remote location)
[O.Reg. 209/01, s30(1)]</t>
  </si>
  <si>
    <t>Is Lift Accessible to the general public
[CAD 7.4.2.2]</t>
  </si>
  <si>
    <t>Is Lift Accessible to the general public?</t>
  </si>
  <si>
    <t>No. of Levels Served</t>
  </si>
  <si>
    <t>Number of Landings</t>
  </si>
  <si>
    <t>No. of Levels Served
[4.2.4]</t>
  </si>
  <si>
    <t>Number of Load Carriers per Power Unit.</t>
  </si>
  <si>
    <t>No. of Floors Penetrated
[CAD 7.4.2.2(c)]</t>
  </si>
  <si>
    <t>Mean Angle of Inclination
[4.2.5]</t>
  </si>
  <si>
    <t>Travel</t>
  </si>
  <si>
    <t>Travel
Type B &lt;= 7600 mm
[CAD 7.4.2.2(d)]</t>
  </si>
  <si>
    <t>Travel
[4.2.1]</t>
  </si>
  <si>
    <t>Vertical Travel
(All devices must be the same)</t>
  </si>
  <si>
    <t>Horizontal Travel
(All devices must be the same)</t>
  </si>
  <si>
    <t>Maximum Bottom CWT Runby
[2.4.4(b), 2.4.5]</t>
  </si>
  <si>
    <t>Maximum CWT Bottom
Runby</t>
  </si>
  <si>
    <t>Min. Clr. above/outside Railing [2.14.1.7.2(a), 2.4.7.1(c)(2)]</t>
  </si>
  <si>
    <t>Min. Clearance
above Crosshead
[2.4.7.1(a) &amp; (b)]</t>
  </si>
  <si>
    <t>Min Car Top Clearance</t>
  </si>
  <si>
    <t>Min. Clearance above Car Top
[2.4.7.1]</t>
  </si>
  <si>
    <t>Car Jump Prevention
[2.4.6.1.1(d), 2.21.4.2]</t>
  </si>
  <si>
    <r>
      <t xml:space="preserve">H/W Sides Construction </t>
    </r>
    <r>
      <rPr>
        <b/>
        <sz val="10.5"/>
        <rFont val="Arial Narrow"/>
        <family val="2"/>
      </rPr>
      <t>below top</t>
    </r>
    <r>
      <rPr>
        <sz val="10.5"/>
        <rFont val="Arial Narrow"/>
        <family val="2"/>
      </rPr>
      <t xml:space="preserve"> level
[7.4.3]</t>
    </r>
  </si>
  <si>
    <r>
      <t xml:space="preserve">Runway Construction </t>
    </r>
    <r>
      <rPr>
        <b/>
        <sz val="10.5"/>
        <rFont val="Arial Narrow"/>
        <family val="2"/>
      </rPr>
      <t>below top</t>
    </r>
    <r>
      <rPr>
        <sz val="10.5"/>
        <rFont val="Arial Narrow"/>
        <family val="2"/>
      </rPr>
      <t xml:space="preserve"> level
[5.1.1]</t>
    </r>
  </si>
  <si>
    <r>
      <t xml:space="preserve">H/W Sides Construction </t>
    </r>
    <r>
      <rPr>
        <b/>
        <sz val="10.5"/>
        <rFont val="Arial Narrow"/>
        <family val="2"/>
      </rPr>
      <t>at top</t>
    </r>
    <r>
      <rPr>
        <sz val="10.5"/>
        <rFont val="Arial Narrow"/>
        <family val="2"/>
      </rPr>
      <t xml:space="preserve"> level
[7.4.3]</t>
    </r>
  </si>
  <si>
    <r>
      <t xml:space="preserve">Runway Construction </t>
    </r>
    <r>
      <rPr>
        <b/>
        <sz val="10.5"/>
        <rFont val="Arial Narrow"/>
        <family val="2"/>
      </rPr>
      <t>at top</t>
    </r>
    <r>
      <rPr>
        <sz val="10.5"/>
        <rFont val="Arial Narrow"/>
        <family val="2"/>
      </rPr>
      <t xml:space="preserve"> level
[5.1.1, 5.1.2a]</t>
    </r>
  </si>
  <si>
    <t>Pit Depth
&gt;600 mm per 2.2
[7.4.4]</t>
  </si>
  <si>
    <t>Pit Depth
[5.4]</t>
  </si>
  <si>
    <t>Height of Enclosure at top landing if not fully enclosed.
[7.4.3]</t>
  </si>
  <si>
    <t>Height of Enclosure at top landing if not fully enclosed.
[5.1.5a]</t>
  </si>
  <si>
    <t>Is fire resistive hoistway construction required?
[7.4.3]</t>
  </si>
  <si>
    <t>Is fire resistive hoistway construction required?
[5.1.1d]</t>
  </si>
  <si>
    <t>Hoistway Enclosure
[7.1.1]</t>
  </si>
  <si>
    <t>Under Platform Work Space, Via
[7.4.6.2.1]</t>
  </si>
  <si>
    <t>Under Platform Work Space, Via
[5.4.1]</t>
  </si>
  <si>
    <t>Under Platform Work Space Height
[7.4.6.2.1]</t>
  </si>
  <si>
    <t>Under Platform Work Space Height
[5.4.1]</t>
  </si>
  <si>
    <t>Does Clause 5.1.2(b) Apply to this Installation</t>
  </si>
  <si>
    <t>Minimum Overhead Clearance
[7.4.6.1.4, 7.4.6.2.2]</t>
  </si>
  <si>
    <t>Vertical Clearance above Platform
[4.1.5.2]</t>
  </si>
  <si>
    <t>Space Below CWT
Accessible
[2.6]</t>
  </si>
  <si>
    <t>Space Below Mast</t>
  </si>
  <si>
    <t>Space Below Hoistway Accessible
[7.4.8]</t>
  </si>
  <si>
    <t>Protection of Space Below Hoistway
[7.1.6]</t>
  </si>
  <si>
    <t>Space Below Hoistway Accessible?</t>
  </si>
  <si>
    <t>Are Ceiling Intersection Guards Provided?
[5.7]</t>
  </si>
  <si>
    <t>Machine Room or Machinery Enclosure
[7.4.9]</t>
  </si>
  <si>
    <t>Machine Location</t>
  </si>
  <si>
    <t>Access to Machine
[7.1.7, 2.7.3]</t>
  </si>
  <si>
    <t>Entrance</t>
  </si>
  <si>
    <t>Entrance/Gate</t>
  </si>
  <si>
    <t>Number of Entrances - Front</t>
  </si>
  <si>
    <t>Number of Entrances - Rear/Side</t>
  </si>
  <si>
    <t>Fire Rating of Entrances
(Table 3.5.3.1 - OBC)</t>
  </si>
  <si>
    <t>Fire Rating of Entrances/Gates
(Table 3.5.3.1 - OBC)</t>
  </si>
  <si>
    <t>Front Entrance Type
[2.11.2]</t>
  </si>
  <si>
    <t>Hoistway Door Type</t>
  </si>
  <si>
    <t>Front Entrance Type
[7.4.13.1,7.4.13.2.2]</t>
  </si>
  <si>
    <t xml:space="preserve">Front Entrance Type
</t>
  </si>
  <si>
    <t>Front Entrance Type
[7.1.11.2.1]</t>
  </si>
  <si>
    <t>Rear/Side Entrance Type
[2.11.2]</t>
  </si>
  <si>
    <t>Rear/Side Entrance Type
[7.4.13.1,7.4.13.2.2]</t>
  </si>
  <si>
    <t xml:space="preserve">Rear/Side Entrance Type
</t>
  </si>
  <si>
    <t>Rear/Side Entrance Type
[7.1.11.2.1]</t>
  </si>
  <si>
    <t>Entrance Construction below top level
[7.4.13.1.1,]</t>
  </si>
  <si>
    <t>Entrance Construction below top level
[5.2.1.1]</t>
  </si>
  <si>
    <t>Entrance Construction at top level
[7.4.13.1.1]</t>
  </si>
  <si>
    <t>Entrance Construction at top level
[5.2.1.1]</t>
  </si>
  <si>
    <t>Vision Panel?
[7.4.13.1.3,7.4.13.2.6]</t>
  </si>
  <si>
    <t>Vision Panel?
[5.2.1.1(d)]</t>
  </si>
  <si>
    <t>Vision Panel Size
[7.1.11.8]</t>
  </si>
  <si>
    <t>Entrance Height below top level
[7.4.13.1.2,7.4.13.2]</t>
  </si>
  <si>
    <t>Entrance Height below top level
[5.2.2.1]</t>
  </si>
  <si>
    <t>Entrance Height at top level
[7.4.13.1.2,7.4.13.2]</t>
  </si>
  <si>
    <t>Entrance Height at top level
[5.2.2.1]</t>
  </si>
  <si>
    <t>Retainers: Provide identification criteria for inspector's use to verify proper part &amp; installation, or supply drawing, or detail on Layout Drawings. [2.11.11.8]</t>
  </si>
  <si>
    <t>Access to Hoistway
[7.1.12.3, 7.1.12.4]</t>
  </si>
  <si>
    <t>Height of Door Sill from Floor
[7.1.12.1.1]</t>
  </si>
  <si>
    <t>Door Locking Device Type
[2.12]</t>
  </si>
  <si>
    <t>Door Locking Device Type</t>
  </si>
  <si>
    <t>Door Locking Device Type
[5.2.4.1.1]</t>
  </si>
  <si>
    <t>Door Locking Device Type
[7.1.12]</t>
  </si>
  <si>
    <t xml:space="preserve">Door Locking Device Type
</t>
  </si>
  <si>
    <t>Interlock (or Lock &amp; Contact)</t>
  </si>
  <si>
    <t xml:space="preserve">Interlock (or Lock &amp; Contact for type A Only)
[CAD 7.4.14.8]
</t>
  </si>
  <si>
    <t>Interlock / Lock &amp; Contact: Lab &amp; File # if not CSA Listed</t>
  </si>
  <si>
    <t>Front Door Operator</t>
  </si>
  <si>
    <t>Rear/Side Door Operator</t>
  </si>
  <si>
    <t>Door Reopening Device Type Front</t>
  </si>
  <si>
    <t>Door Reopening Device Type Rear/Side</t>
  </si>
  <si>
    <t>Front Door Total Mass
[2.13.4.2]</t>
  </si>
  <si>
    <t>Rear/Side Door Total Mass
[2.13.4.2]</t>
  </si>
  <si>
    <t>Front Door Normal Close Time
[2.13.4.2.4(b)]</t>
  </si>
  <si>
    <t>Rear/Side Door Normal Close Time
[2.13.4.2.4(b)]</t>
  </si>
  <si>
    <t>Front Door Reduced Close Time
[2.13.4.2.4(c)]</t>
  </si>
  <si>
    <t>Rear/Side Door Reduced Close Time
[2.13.4.2.4(c)]</t>
  </si>
  <si>
    <t>Front Car Door Width</t>
  </si>
  <si>
    <t>Opening Width</t>
  </si>
  <si>
    <t>Entrance Width Below Top Level
[5.2.2.2]</t>
  </si>
  <si>
    <t>Platform Width
[7.5.1.1.1(a)]</t>
  </si>
  <si>
    <t>Platform Width
[Table 1]</t>
  </si>
  <si>
    <t>Car Width
[7.2.3.1]</t>
  </si>
  <si>
    <t>Carrier Width</t>
  </si>
  <si>
    <t>Rear/Side Car Door Width</t>
  </si>
  <si>
    <t>Entrance Width At Top Level
[5.2.2.2]</t>
  </si>
  <si>
    <t>Platform Depth</t>
  </si>
  <si>
    <t>Platform Length
[Table 1]</t>
  </si>
  <si>
    <t>Car Depth
[7.2.3.1]</t>
  </si>
  <si>
    <t>Carrier Depth/Length</t>
  </si>
  <si>
    <t>Front Car Door Type
[2.14.4.3 &amp; 2.14.4.4]</t>
  </si>
  <si>
    <t>Car Gate Type</t>
  </si>
  <si>
    <t>Front Car Door Type
[7.2.1.2.4]</t>
  </si>
  <si>
    <t>Car Height
[7.2.1.1.2]
&lt;1220mm</t>
  </si>
  <si>
    <t>Carrier Height</t>
  </si>
  <si>
    <t>Rear/Side Car Door Type
[2.14.4.3 &amp; 2.14.4.4]</t>
  </si>
  <si>
    <t>Rear/Side Car Door Type
[7.2.1.2.4]</t>
  </si>
  <si>
    <t>Platform Area
[Table 1]</t>
  </si>
  <si>
    <t>Method of Platform Fall Protection [4.1.3]</t>
  </si>
  <si>
    <t>Inching Provided (Y/N)
[7.2.2.8]</t>
  </si>
  <si>
    <t>Is a Foldable Seat Provided?
[7.6.6]</t>
  </si>
  <si>
    <t>Is a Foldable Carriage Assembly Provided?
[7.2.6]</t>
  </si>
  <si>
    <t>Location of Sensitive Edges
[7.2.4]</t>
  </si>
  <si>
    <t>Wall/Door Enclosure Lining Material
[CAD 2.14.2.12 &amp; 2.14.3.1]</t>
  </si>
  <si>
    <t>Car Sides Construction
[7.5.1.1.1(b)]</t>
  </si>
  <si>
    <t>Height of Car Sides
[7.5.1.1.1]</t>
  </si>
  <si>
    <t>Car Ceiling or Open Top
[7.5.1.1.6]</t>
  </si>
  <si>
    <t>Platform Ceiling or Open Top
[7.3.2]</t>
  </si>
  <si>
    <t>Wall/Door Flame Spread Rating
[CAD 2.14.2.1.2 &amp; 2.14.3.1]</t>
  </si>
  <si>
    <t>Ceiling Enclosure Lining Material
[CAD 2.14.2.1.2 &amp; 2.14.3.1]</t>
  </si>
  <si>
    <t>Ceiling Flame Spread Rating
[CAD 2.14.2.1.2 &amp; 2.14.3.1]</t>
  </si>
  <si>
    <t>Floor Enclosure Lining Material
[CAD 2.14.2.1.2 &amp; 2.14.3.1]</t>
  </si>
  <si>
    <t>Floor Flame Spread Rating
[CAD 2.14.2.1 &amp; 2.14.3.1]</t>
  </si>
  <si>
    <t>Firefighter's Elevator? (Y/N)</t>
  </si>
  <si>
    <t>ORIGINAL Weight of Complete Car
[2.16.3.2.2(a)]</t>
  </si>
  <si>
    <t>ORIGINAL Weight of Complete Car
[7.2.3.3.2]</t>
  </si>
  <si>
    <r>
      <t>Weight of Complete Car AFTER</t>
    </r>
    <r>
      <rPr>
        <b/>
        <sz val="10"/>
        <rFont val="Arial Narrow"/>
        <family val="2"/>
      </rPr>
      <t xml:space="preserve"> </t>
    </r>
    <r>
      <rPr>
        <sz val="10"/>
        <rFont val="Arial Narrow"/>
        <family val="2"/>
      </rPr>
      <t>this Alteration
[2.16.3.2.2(a)]</t>
    </r>
  </si>
  <si>
    <t>Total Weight of Car</t>
  </si>
  <si>
    <t>Weight of Complete Car</t>
  </si>
  <si>
    <t xml:space="preserve">Weight of Complete Car
</t>
  </si>
  <si>
    <t>Weight of Complete Car AFTER this Alteration
[7.2.3.3.2]</t>
  </si>
  <si>
    <t>Weight of Complete Carrier</t>
  </si>
  <si>
    <t>Weight Added to Car Resulting from this Alteration</t>
  </si>
  <si>
    <t>Car Safety
[2.17]</t>
  </si>
  <si>
    <t>Car Safety</t>
  </si>
  <si>
    <t>Safety Device
[7.2.5]</t>
  </si>
  <si>
    <t>Car Safety
[7.2.4]</t>
  </si>
  <si>
    <t>Carrier Safety</t>
  </si>
  <si>
    <t>CWT Safety
[2.17]</t>
  </si>
  <si>
    <t>CWT Safety</t>
  </si>
  <si>
    <t>Car Safety - Type
[2.17.5]</t>
  </si>
  <si>
    <t>Car Safety - Type
[M20.1/W19.1]</t>
  </si>
  <si>
    <t>Car Safety - Type
[7.2.5]</t>
  </si>
  <si>
    <t>Car Safety - Type
[7.2.4.5]</t>
  </si>
  <si>
    <t xml:space="preserve">Carrier Safety - Type
[5.6.1.6]
</t>
  </si>
  <si>
    <t>Is Safety Device test certificate attached?</t>
  </si>
  <si>
    <t>CWT Safety - Type
[2.17.5]</t>
  </si>
  <si>
    <t>CWT Safety - Type
[M20.2,W20.2]</t>
  </si>
  <si>
    <t>Car Safety - Activation Force
[2.17.14(d)]</t>
  </si>
  <si>
    <t>CWT Safety - Activation Force
[2.17.14(d)]</t>
  </si>
  <si>
    <t>Car Governor</t>
  </si>
  <si>
    <t>CWT Governor</t>
  </si>
  <si>
    <t>Car Governor - Pull Thru
[2.18.9(c)]</t>
  </si>
  <si>
    <t>CWT Governor - Pull Thru
[2.18.9(c)]</t>
  </si>
  <si>
    <t>ACO Protection Emergency Brake
[2.19.3]</t>
  </si>
  <si>
    <t>Up Safety
[CAD 35.]</t>
  </si>
  <si>
    <t>UCM Protection Emergency Brake
[2.19.3]</t>
  </si>
  <si>
    <t>Suspension Type
[7.2.6.1]</t>
  </si>
  <si>
    <t>Number of Suspension Members
[2.20.4]</t>
  </si>
  <si>
    <t>Number of Hoisting Ropes</t>
  </si>
  <si>
    <t>Number of Hoisting Ropes or Chains
[7.5.6.4]</t>
  </si>
  <si>
    <t>Number of Suspension Ropes or Chains
[6.2.1.1, 6.4.1.1]</t>
  </si>
  <si>
    <t>Number of Suspension Ropes or Chains
[7.2.6.5]</t>
  </si>
  <si>
    <t>Number of Suspension Ropes or Chains</t>
  </si>
  <si>
    <t>Rope Grade
[A17.6 - 1.3.2.3, 2.5.3, 3.3.1.4]</t>
  </si>
  <si>
    <t>Rope Grade</t>
  </si>
  <si>
    <t>Rope Grade
[7.2.6.1]</t>
  </si>
  <si>
    <t>Suspension Rope Diameter
[2.20.4]</t>
  </si>
  <si>
    <t>Hoisting Rope Diameter</t>
  </si>
  <si>
    <t>Hoisting Rope Diameter
[7.5.6.4]</t>
  </si>
  <si>
    <t>Suspension Rope Diameter
[6.2.1.3]</t>
  </si>
  <si>
    <t>Suspension Rope Diameter
[2.20.2, 7.2.6.5]</t>
  </si>
  <si>
    <t>Suspension Rope Diameter
or size
(&gt;7mm [5.6.2.3])</t>
  </si>
  <si>
    <t>Factor of Safety
[2.20.3]</t>
  </si>
  <si>
    <t>Factor Of Safety</t>
  </si>
  <si>
    <t>Factor of Safety
[7.5.6.3]</t>
  </si>
  <si>
    <t>Factor of Safety
[6.2.1.2, 6.4.1.2]</t>
  </si>
  <si>
    <t>Calculated Factor of Safety
[7.2.6.4]</t>
  </si>
  <si>
    <t xml:space="preserve">Calculated Factor of Safety
</t>
  </si>
  <si>
    <t>Rope Assembly Construction
[A17.6 - 1.3.2.2.2]</t>
  </si>
  <si>
    <t>Rope Stranding or Standard Chain Number [7.5.6.2(a), A17.6 - 1.3.2.2.2]</t>
  </si>
  <si>
    <t>Rope Stranding or Standard Chain Number</t>
  </si>
  <si>
    <t xml:space="preserve">Rope Stranding or Standard Chain Number [7.2.6.3.1(c), A17.6 - 1.3.2.2.2] </t>
  </si>
  <si>
    <t>Rope Stranding or Standard Chain Number
[5.6.2.1]</t>
  </si>
  <si>
    <t>Suspension Type</t>
  </si>
  <si>
    <t>Rope Strand Construction
[A17.6 - 1.3.1.3.4]</t>
  </si>
  <si>
    <t>Rope Construction</t>
  </si>
  <si>
    <t>Drive sheave, sprocket or drum dia. [7.5.10(a)(1)]</t>
  </si>
  <si>
    <t>Drive sheave or drum dia. [6.2.2.1(g), 6.2.3(c)]</t>
  </si>
  <si>
    <t>Drive sheave, sprocket or drum dia.
[7.2.10.1.2, 7.3.6.2]</t>
  </si>
  <si>
    <t>Drive sheave, sprocket or drum dia.
[5.6.2.4]</t>
  </si>
  <si>
    <t>Roping Ratio</t>
  </si>
  <si>
    <t>Hoisting Roping Ratio</t>
  </si>
  <si>
    <t>Chain Breaking Strength
[7.5.6.3(b)]</t>
  </si>
  <si>
    <t>Rope or Chain Breaking Strength
[6.2.1.2, 6.4.1.2]</t>
  </si>
  <si>
    <t>Breaking Strength
[7.2.6.5]</t>
  </si>
  <si>
    <t>Breaking Strength</t>
  </si>
  <si>
    <t>Counterweight Overbalance Minimum</t>
  </si>
  <si>
    <t>Counterweight Overbalance Maximum</t>
  </si>
  <si>
    <t>Compensating Ropes Quantity</t>
  </si>
  <si>
    <t>Compensating Chains Quantity</t>
  </si>
  <si>
    <t>Compensating Ropes Diameter</t>
  </si>
  <si>
    <t>Unit Mass of Compensating Means</t>
  </si>
  <si>
    <t>Car Buffers (Type)
[2.22.1.1]</t>
  </si>
  <si>
    <t>Car Buffer Type
[W12.1]</t>
  </si>
  <si>
    <t>Car Buffer Type
[7.5.8]</t>
  </si>
  <si>
    <t>Car Buffers (Type)
[7.2.8]</t>
  </si>
  <si>
    <t>Buffer Type</t>
  </si>
  <si>
    <t>CWT Buffers (Type)
[2.22.1.1]</t>
  </si>
  <si>
    <t>Car Oil Buffer
[2.22.4, 8.3(a)(1)]</t>
  </si>
  <si>
    <t>CWT Oil Buffer
[2.22.4, 8.3(a)(1)]</t>
  </si>
  <si>
    <t>Car Buffer Stroke
[2.22.3.1, 2.22.4.1]</t>
  </si>
  <si>
    <t>Car Buffer Stroke
[W12.2.1/12.3.1]</t>
  </si>
  <si>
    <t>Car Buffer Stroke
[7.5.8.3, 7.5.8.4]</t>
  </si>
  <si>
    <t>CWT Buffer Stroke
[2.22.3.1, 2.22.4.1]</t>
  </si>
  <si>
    <t>Car Buffer Total Load Rating
[2.22.3.2, 2.22.4.10]</t>
  </si>
  <si>
    <t>CWT Buffer Total Load Rating
[2.23.3.2, 2.22.4.10]</t>
  </si>
  <si>
    <t>Car rail nominal mass/m
[Table 2.23.3]</t>
  </si>
  <si>
    <t>Nominal Weight Car Rails</t>
  </si>
  <si>
    <t>Guide Rail Details
[5.6]</t>
  </si>
  <si>
    <t xml:space="preserve">Guide Rail Nominal Mass/m
</t>
  </si>
  <si>
    <t>Max. Bracket Spacing Car
[2.23.4, Fig 2.23.4.1-1]</t>
  </si>
  <si>
    <t>Max. Bracket Spacing Car Rail
[W10.2]</t>
  </si>
  <si>
    <t xml:space="preserve">Max. Bracket Spacing
</t>
  </si>
  <si>
    <t>CWT rail nominal mass/m
[Table 2.23.4.3.1]</t>
  </si>
  <si>
    <t>Nominal Weight CWT Rails</t>
  </si>
  <si>
    <t>Guide Rail Data
(If non-standard)
[7.5.9.2]</t>
  </si>
  <si>
    <t>Guide Rail Data
(If non-standard)</t>
  </si>
  <si>
    <t>Max. Bracket Spacing CWT
[Table 2.23.4.3.1]</t>
  </si>
  <si>
    <t>Max. Bracket Spacing CWT Rail
[W10.3</t>
  </si>
  <si>
    <t>Type of Drive</t>
  </si>
  <si>
    <t>Drive Machine Type</t>
  </si>
  <si>
    <t>Drive Type
[7.2.10.3]</t>
  </si>
  <si>
    <t>Connecting Means
[7.2.10.4]</t>
  </si>
  <si>
    <t>Machine (Pump if Hydraulic)</t>
  </si>
  <si>
    <t>Drive Motor Rating</t>
  </si>
  <si>
    <t>Drive Machine Location</t>
  </si>
  <si>
    <t>Drive Machine Location
[7.1.7.3]</t>
  </si>
  <si>
    <t>Means for Emergency Movement of Carriage
[6.1.4]</t>
  </si>
  <si>
    <t>If the drive type is not traction, winding drum, hydraulic or roped hydraulic, please provide a detailed description using box 4000 in Part F.</t>
  </si>
  <si>
    <t>Type of Operation</t>
  </si>
  <si>
    <t>Method of Operation
[W14.1]</t>
  </si>
  <si>
    <t>Type of Operation
(Type-B 'CP' Only)
[CAD 7.4.2.2(e)]</t>
  </si>
  <si>
    <t>Type of Operation
[7.2.12]</t>
  </si>
  <si>
    <t>Type of Motor Control</t>
  </si>
  <si>
    <t>Drive Type</t>
  </si>
  <si>
    <t>Controller</t>
  </si>
  <si>
    <t>Controller Location
[7.1.7.3]</t>
  </si>
  <si>
    <t>TSSA File # for Controller</t>
  </si>
  <si>
    <t>Scope of Alteration includes Installation of New Controller</t>
  </si>
  <si>
    <t>Operating Devices Location
[8.2.3]</t>
  </si>
  <si>
    <t>Emergency Stop Location
[8.5.2]</t>
  </si>
  <si>
    <t>Location of Normal Terminal Stopping Devices
[7.2.11.2]</t>
  </si>
  <si>
    <t>Emergency Power Provided? (Y/N)
[2.27.2]</t>
  </si>
  <si>
    <t>No. of Cars that can run at once on Emergency Power</t>
  </si>
  <si>
    <t>Scope of Alteration Includes Upgrading Fire Service</t>
  </si>
  <si>
    <t>FEO provided? (Y/N)
[2.27.3]</t>
  </si>
  <si>
    <t>Method of Phase I Recall - Automatic of Manual
[2.27.3.1, 2.27.3.2]</t>
  </si>
  <si>
    <t>Machine Room Sensors Provided? (Y/N)
[CAD 2.27.3.2.2]</t>
  </si>
  <si>
    <t>Design for Seismic Risk Zone 2 or Greater? (Y/N)
[8.4]</t>
  </si>
  <si>
    <t>Seismic Risk Zone
[8.4.13.2]</t>
  </si>
  <si>
    <t>Plunger Gripper? (Y/N)
[3.13.3]</t>
  </si>
  <si>
    <t>Plunger Gripper? (Y/N)</t>
  </si>
  <si>
    <t>Plunger Gripper Actuation Means
[3.17.3.2]</t>
  </si>
  <si>
    <t>Plunger Gripper Actuation Means</t>
  </si>
  <si>
    <t>Number of Cylinders</t>
  </si>
  <si>
    <t>Number of Stages</t>
  </si>
  <si>
    <t>Cylinder Orientation</t>
  </si>
  <si>
    <t>Cylinder Connection
(direct or 1:2 roped)
[3.18.1]</t>
  </si>
  <si>
    <t>Cylinder Connection
(direct or 1:2 roped)</t>
  </si>
  <si>
    <t xml:space="preserve">Synchronization Method
</t>
  </si>
  <si>
    <t>Synchronization Method</t>
  </si>
  <si>
    <t>Plunger O/D
[8.2.8.1]</t>
  </si>
  <si>
    <t>Plunger O/D
[6.6.1.1]</t>
  </si>
  <si>
    <t>Plunger O/D</t>
  </si>
  <si>
    <t>Plunger Free Length
[8.2.8.1.1]</t>
  </si>
  <si>
    <t>Plunger Free Length
[6.6.1.1]</t>
  </si>
  <si>
    <t xml:space="preserve">Plunger Free Length
</t>
  </si>
  <si>
    <t>Plunger Wall
[8.2.8.1]</t>
  </si>
  <si>
    <t>Plunger Wall
[6.6.1.1]</t>
  </si>
  <si>
    <t xml:space="preserve">Plunger Wall
</t>
  </si>
  <si>
    <t>Safety Bulkhead or Double Cylinder
[3.18.3.4]</t>
  </si>
  <si>
    <t>Safety Bulkhead or Double Cylinder
[6.6.7]</t>
  </si>
  <si>
    <t xml:space="preserve">Safety Bulkhead or Double Cylinder
</t>
  </si>
  <si>
    <t>Plunger Weight
[3.16.3(b)]</t>
  </si>
  <si>
    <t xml:space="preserve">Plunger Weight
</t>
  </si>
  <si>
    <t>Cylinder Corrosion Protection
[3.18.3.8]</t>
  </si>
  <si>
    <t xml:space="preserve">Cylinder Corrosion Protection
</t>
  </si>
  <si>
    <t>Cylinder Corrosion Protection</t>
  </si>
  <si>
    <t>Control Valve</t>
  </si>
  <si>
    <t>Control Valve Lab &amp; File # if not CSA Listed
[3.19.4.6]</t>
  </si>
  <si>
    <t xml:space="preserve">Control Valve Lab &amp; File # if not CSA Listed
</t>
  </si>
  <si>
    <t>Overspeed Valve
[3.19.4.7]</t>
  </si>
  <si>
    <t>Speed Limiting Valve
[6.6.5]</t>
  </si>
  <si>
    <t>Line Rupture Valve</t>
  </si>
  <si>
    <t>Overspeed Valve TSSA File No.</t>
  </si>
  <si>
    <t>Speed Limiting Valve TSSA File No.</t>
  </si>
  <si>
    <t>Max. (Rated) System Pressure
[3.19.1.2]</t>
  </si>
  <si>
    <t>Max. (Rated) System Pressure
[6.6.1.3]</t>
  </si>
  <si>
    <t>Max. (Rated) System Pressure
(1.6 x Working [5.4.2.7])</t>
  </si>
  <si>
    <t>Clearances, Ramps and Flaps at Landings</t>
  </si>
  <si>
    <t>Vertical Clearance Platform to Landing 'a'</t>
  </si>
  <si>
    <t>Ramp Inclination 'b'</t>
  </si>
  <si>
    <t>Horizontal Clearance Platform to Landing 'c'</t>
  </si>
  <si>
    <t>Is Bridging Flap Provided? 'd'</t>
  </si>
  <si>
    <t>2.12.7.3.2|Independent Speed Control on Access</t>
  </si>
  <si>
    <t>|</t>
  </si>
  <si>
    <t>8.4.2.2|Single Ground / Single Failure</t>
  </si>
  <si>
    <t>7.2.12.36|Reversing of Single-Phase AC Motors</t>
  </si>
  <si>
    <t>5.2.2.1|Single Ground / Single Failure</t>
  </si>
  <si>
    <t>2.19.1.2|Ascending Car Overspeed Protection</t>
  </si>
  <si>
    <t>2.26.1.4.1(d)(1)|Indepndent Speed Control on Inspection</t>
  </si>
  <si>
    <t>8.4.2.3|Redundancy and Checking</t>
  </si>
  <si>
    <t>2.26.7|Installation of Capacitors or Other Devices</t>
  </si>
  <si>
    <t>5.2.2.1.1|Redundancy and Checking</t>
  </si>
  <si>
    <t>2.19.2.2|Unintended Car Movement Protection</t>
  </si>
  <si>
    <t>2.26.4.3.2|SIL Certification  (Incl. Conditions of Certification)</t>
  </si>
  <si>
    <t>2.26.8|Release and Application of Driving-Machine Brakes</t>
  </si>
  <si>
    <t>2.25.4.1|ETSL is independent of NTS</t>
  </si>
  <si>
    <t>2.26.9.3(a)&amp;(b)|single ground / Redundancy</t>
  </si>
  <si>
    <t>2.25.4.2|ETSD is independent of NTS</t>
  </si>
  <si>
    <t>2.26.8.2|Release and Application of Driving Machine Brakes</t>
  </si>
  <si>
    <t>2.26.9.5|Static Motor Control</t>
  </si>
  <si>
    <t>2.26.1.4.1(d)(1)|Independent Speed Control on Inspection</t>
  </si>
  <si>
    <t>7.5.12.1.21/.2.26|Single Ground / Single Failure</t>
  </si>
  <si>
    <t>2.26.9.6|Static motor Control</t>
  </si>
  <si>
    <t>7.5.12.1.22/.2.27|Redundancy and Checking</t>
  </si>
  <si>
    <t>2.26.9.7|Generator Field Control</t>
  </si>
  <si>
    <t>2.26.9.5 / 2.26.9.6|Two Means to Remove Power</t>
  </si>
  <si>
    <t>3.26.6.3|Relay/contactor to remove power from motor/valve</t>
  </si>
  <si>
    <t>3.26.6.3 / 3.26.6.4|Two Means to Remove Power</t>
  </si>
  <si>
    <t>3.26.6.4|Two devices to remove power from motor</t>
  </si>
  <si>
    <t>2.26.9.3|Single Ground / Single Failure</t>
  </si>
  <si>
    <t>2.26.9.4|Redundancy and Checking</t>
  </si>
  <si>
    <t>*3|Compensating-Rope Sheave</t>
  </si>
  <si>
    <t>W4.3.6|Ground Fault Interrupter</t>
  </si>
  <si>
    <t>*2.2(a)|Emergency Stop on Carriage</t>
  </si>
  <si>
    <t>*9|Pit Stop Switch</t>
  </si>
  <si>
    <t>5.2.3.4|Emergency Stop Switch</t>
  </si>
  <si>
    <t>*4|Motor Field Sensing</t>
  </si>
  <si>
    <t>W19.3.5|Governor Switch</t>
  </si>
  <si>
    <t>*2.2(b)|Emergency Stop at Landings</t>
  </si>
  <si>
    <t>*10|Car Top Stop</t>
  </si>
  <si>
    <t>|Pit Stop Switch</t>
  </si>
  <si>
    <t>*5|Emergency Stop Switch</t>
  </si>
  <si>
    <t>W18.2|Normal Terminal Switches</t>
  </si>
  <si>
    <t>7.5.12.1.5/.2.6|Emergency Stop Switch</t>
  </si>
  <si>
    <t>*2.3|E. Stop on Remote Control</t>
  </si>
  <si>
    <t>*11|Governor Overspeed Switch</t>
  </si>
  <si>
    <t>|Load Carrier Safety Switch</t>
  </si>
  <si>
    <t>*6|Broken Rope, Tape or Chain</t>
  </si>
  <si>
    <t>7.5|HW Door Interlock or Elec. Contact</t>
  </si>
  <si>
    <t>*7|Pit Stop Switch</t>
  </si>
  <si>
    <t>*3|Final Terminal Stopping Device</t>
  </si>
  <si>
    <t>*12|Final Terminal Limit Switch</t>
  </si>
  <si>
    <t>|Governor Overspeed Switch</t>
  </si>
  <si>
    <t>W19.1.3|Car Safety Switch</t>
  </si>
  <si>
    <t>*8|Car Top Stop</t>
  </si>
  <si>
    <t>*4|Sensitive Edge / Sensitive Surface</t>
  </si>
  <si>
    <t>*14|Ldg Door Interlock/Lock &amp; Contact</t>
  </si>
  <si>
    <t>5.10.2|Final Terminal Limit</t>
  </si>
  <si>
    <t>W14.3a|Car Emergency Stop Switch</t>
  </si>
  <si>
    <t>*9|Car Safety Switch</t>
  </si>
  <si>
    <t>*5, 6.1.2.4|Slack Belt or Chain Switch</t>
  </si>
  <si>
    <t>#1or3.18.1.2.7|Slack Rope Device</t>
  </si>
  <si>
    <t>|Landing Door Interlocks</t>
  </si>
  <si>
    <t>W5.4|Load Limiting Device</t>
  </si>
  <si>
    <t>*10|Governor Overspeed Switch</t>
  </si>
  <si>
    <t>*5, 6.2.4|Drum or Sheave Switch</t>
  </si>
  <si>
    <t>#9|Car Safety Mechanism Switch</t>
  </si>
  <si>
    <t>5.10.2|Normal Terminal</t>
  </si>
  <si>
    <t>W14.6|Motor Phase Protection</t>
  </si>
  <si>
    <t>7.5.11|Final Terminal Limit</t>
  </si>
  <si>
    <t>*5, 7.2.5|Safeties Switch</t>
  </si>
  <si>
    <t>7.1.7.6.2|Hoistway Access Door Switch</t>
  </si>
  <si>
    <t>5.6.1.6|Slack Rope Device</t>
  </si>
  <si>
    <t>*11|Final Terminal Limit</t>
  </si>
  <si>
    <t>W17.1|Slack Rope Switch</t>
  </si>
  <si>
    <t>*12|Emergency Speed Limit (Type 'A')</t>
  </si>
  <si>
    <t>*6, 7.2.6.2|Foldable Components</t>
  </si>
  <si>
    <t>7.1.12.4|Hoistway Access Switch</t>
  </si>
  <si>
    <t>|Anti-Creep Device</t>
  </si>
  <si>
    <t>*12|Emergency Speed Limit</t>
  </si>
  <si>
    <t>W18.3|Final Terminal Switches</t>
  </si>
  <si>
    <t>*14|Landing Door Interlocks</t>
  </si>
  <si>
    <t>*6, 7.4.3.1|Rotatable Chair</t>
  </si>
  <si>
    <t>7.2.1.2.2|Car door Contact</t>
  </si>
  <si>
    <t>|Motor Phase Protection</t>
  </si>
  <si>
    <t>W8.6.5|Car Gate Electric Contact</t>
  </si>
  <si>
    <t>7.5.1.2.2|Car Door Contacts</t>
  </si>
  <si>
    <t>*6, 7.6.3.2|Safety Flap</t>
  </si>
  <si>
    <t>7.3.11.3|Anti-creep Device</t>
  </si>
  <si>
    <t>|Pressure Switch</t>
  </si>
  <si>
    <t>*15|Car Door Contacts</t>
  </si>
  <si>
    <t>W8.4.1d|Car Emergency Exit Switch</t>
  </si>
  <si>
    <t>*18|Emergency Exit</t>
  </si>
  <si>
    <t>*6, 7.6.5|Ramps, Flaps, Hinged-Edge Stops</t>
  </si>
  <si>
    <t>2.26.1.4.1(b)|Car Top Transfer</t>
  </si>
  <si>
    <t>|Low Oil Protection</t>
  </si>
  <si>
    <t>*16|Emergency Terminal Stopping</t>
  </si>
  <si>
    <t>W14.3b|Top-of-Car Stop Switch</t>
  </si>
  <si>
    <t>*25|Blind Hoistway Access door</t>
  </si>
  <si>
    <t>*7, 7.7.7|Platform Gate Contact</t>
  </si>
  <si>
    <t>2.26.1.6.6|Independent Speed Control</t>
  </si>
  <si>
    <t>38-091(5)|Auxilary Contact</t>
  </si>
  <si>
    <t>*26|Pit Door</t>
  </si>
  <si>
    <t>*7, 7.5.4|Platform Barrier Contact</t>
  </si>
  <si>
    <t>2.26.1.6.7|Inner Zone Speed Control</t>
  </si>
  <si>
    <t>*21|In-Car Stop</t>
  </si>
  <si>
    <t>*28|Car Door Interlock</t>
  </si>
  <si>
    <t>*8, 5.2.3|Landing Door or Gate Interlocks</t>
  </si>
  <si>
    <t>2.25.2or3.25.1|Normal Terminal Stopping Device</t>
  </si>
  <si>
    <t>*32|Hoistway Access Opening</t>
  </si>
  <si>
    <t>3.25.2|Terminal Speed Reducing</t>
  </si>
  <si>
    <t>2.12.7|Hoistway Access Switch</t>
  </si>
  <si>
    <t>3.26.7|Recycling Operation</t>
  </si>
  <si>
    <t>2.18.7.2|Governor Rope Tension</t>
  </si>
  <si>
    <t>3.26.8|Pressure Switch</t>
  </si>
  <si>
    <t>*29|Ascending Car Overspeed</t>
  </si>
  <si>
    <t>2.25.2or3.25.1|Normal Terminal (Type 'A')</t>
  </si>
  <si>
    <t>6.6.6|Anti-Creep Device</t>
  </si>
  <si>
    <t>*30|Unintended Movement</t>
  </si>
  <si>
    <t>6.6.8|Pressure Switch</t>
  </si>
  <si>
    <t>8.2.4|Automatic Levelling</t>
  </si>
  <si>
    <t>3.18.1.2.7|Slack Rope Device</t>
  </si>
  <si>
    <t>8.2.4.1(c)|Visual Levelling Signal</t>
  </si>
  <si>
    <t>2.25.2or3.25.1|Normal Terminal</t>
  </si>
  <si>
    <t>3.18.2.7.1|Plunger Follower Guide</t>
  </si>
  <si>
    <t>2.26.1.5|Car Door Bypass Switch</t>
  </si>
  <si>
    <t>8.3.1|Audible Alarm</t>
  </si>
  <si>
    <t>2.26.1.5|Landing Door Bypass Switch</t>
  </si>
  <si>
    <t>8.3.4|Audiovisual Signal</t>
  </si>
  <si>
    <t>#3/7.6.8.2|Anti-Creep Speed Control</t>
  </si>
  <si>
    <t>#5|Motor Phase Protection</t>
  </si>
  <si>
    <t>8.4.4|Normal Terminal</t>
  </si>
  <si>
    <t>2.26.5|Door Monitoring</t>
  </si>
  <si>
    <t>#7|Recycling Operation</t>
  </si>
  <si>
    <t>8.4.5|Phase Reversal</t>
  </si>
  <si>
    <t>#8|Pressure Switch</t>
  </si>
  <si>
    <t>7.6.8.4/7.6.8.5|Low Oil Protection</t>
  </si>
  <si>
    <t>#10, 38-091(5)|Auxilary Contact</t>
  </si>
  <si>
    <t>#3|Anti-Creep Speed Control</t>
  </si>
  <si>
    <t>#9|Low Oil Protection</t>
  </si>
  <si>
    <t>5.2.1.4.4|Car Top Prop</t>
  </si>
  <si>
    <t>2.27.2|Emergency Power</t>
  </si>
  <si>
    <t>3.19.4.7.6|Field Adjustment Procedure for Overspeed Valve</t>
  </si>
  <si>
    <t>|Field Adjustment Procedure for Rupture Valve</t>
  </si>
  <si>
    <t>2.27.3.1.6(m)|Phase I and Load Weighing Device</t>
  </si>
  <si>
    <t>2.27.3.3.1(l)|Phase II and Load Weight Device</t>
  </si>
  <si>
    <t>2.27.3.3.6|Phase II and Ground</t>
  </si>
  <si>
    <t>2.27.3.4|Phase I and II Power Off</t>
  </si>
  <si>
    <t>3.17.3.2.2(a)|Plunger Gripper Operational During Power Failure</t>
  </si>
  <si>
    <t>3.27.1, 2 &amp; 3|Phase I under Special Conditions</t>
  </si>
  <si>
    <t>3.27.4|Phase II under Special Conditions</t>
  </si>
  <si>
    <t>Applicable Safety Code</t>
  </si>
  <si>
    <t>Safety Code Edition</t>
  </si>
  <si>
    <t>Ontario Building Code</t>
  </si>
  <si>
    <t>Ontario Electrical Safety Code</t>
  </si>
  <si>
    <t>Other</t>
  </si>
  <si>
    <t>Applicable Safety Code for Controller (See box 1411)</t>
  </si>
  <si>
    <t>Applicable Safety Code for FEO (See box 1435)</t>
  </si>
  <si>
    <t>Welded Steel Construction
(Metal Arc Welding)</t>
  </si>
  <si>
    <t>FACTORY WELDS
Cert. of Companies for Fusion Welding of Steel</t>
  </si>
  <si>
    <t>FACTORY WELDS
Name of Certified Company</t>
  </si>
  <si>
    <t>FIELD WELDS
Cert. of Companies for Fusion Welding of Steel</t>
  </si>
  <si>
    <t>FIELD WELDS
Name of Certified Company</t>
  </si>
  <si>
    <t>Director's Order Applicable to this Submission</t>
  </si>
  <si>
    <t>Manufacturer's Bulletins Applicable to this Submission</t>
  </si>
  <si>
    <t xml:space="preserve">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following (circled) items from Part C2 and Part D1:
2010, 2011, 2012, 2202, 2210, 2213, 2219, 2220, 2224, 2227, 2228, 2232, 2233, 2236, 2237, 2238, 2240, 2242 where applicable. </t>
  </si>
  <si>
    <t xml:space="preserve">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following (circled) items from Part C2 and Part D1:
2006, 2007, 2008, 2202, 2209, 2219, 2220, 2221, 2224, 2225, 2228, 2229, 2230, 2231, 2232 where applicable. </t>
  </si>
  <si>
    <t xml:space="preserve">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following items from Part C2 and Part D1:
2001, 2002, 2219 and 2222 where applicable. </t>
  </si>
  <si>
    <t xml:space="preserve">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following items from Part C2 and Part D1:
2204, 2005, 2006, 2213, 2214, 2215, 2217, 2218 where applicable. </t>
  </si>
  <si>
    <t xml:space="preserve">PART D2 - Provide a written test procedure for the items listed below.
In addition written test procedures are required for the following items from Part C2 and Part D1:
2001, 2002, 2207, 2210, 2211, 2213 where applicable. </t>
  </si>
  <si>
    <t xml:space="preserve">PART D1 - Indicate which Operating, Safety Devices and/or Electrical Protective Devices have been PROVIDED.  2.26.2.(*X), 3.26.(#X) or as Referenced. </t>
  </si>
  <si>
    <t>PART D1 - Indicate which Operating, Safety Devices and/or Electrical Protective Devices have been PROVIDED.  8.5.(*X) or as referenced.</t>
  </si>
  <si>
    <t xml:space="preserve">PART D1 - Indicate which Operating, Safety Devices and/or Electrical Protective Devices have been PROVIDED.  7.2.12.(*X), 2.26.2.(#X) or as Referenced. </t>
  </si>
  <si>
    <t>PART D1 - Indicate which Operating, Safety Devices and/or Electrical Protective Devices have been PROVIDED.</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</si>
  <si>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</si>
  <si>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</si>
  <si>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</si>
  <si>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</si>
  <si>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t>
  </si>
  <si>
    <t>PART C2 - In addition to the schematic, provide a written conformance document to explain how compliance with the following requirements are met (where applicable) if it is not possible to demonstrate compliance in the schematic.</t>
  </si>
  <si>
    <t>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t>
  </si>
  <si>
    <t>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t>
  </si>
  <si>
    <t>PART C1 - Provide an electrical schematic drawing indicating conformance with Section 8. Contactors and relays used in critical operating circuits shall be clearly identified (see 8.5)</t>
  </si>
  <si>
    <t>PART C1 - Provide an electrical schematic drawing indicating conformance with 7.2.11 &amp; 7.2.12 for electric dumbwaiters or indicating conformance with 7.3.10 &amp; 7.3.11 for hydraulic dumbwaiters.  Schematics must also meet the requirements of 8.6.1.6.3(a).</t>
  </si>
  <si>
    <t>F15</t>
  </si>
  <si>
    <t>R15</t>
  </si>
  <si>
    <t>F17</t>
  </si>
  <si>
    <t>F19</t>
  </si>
  <si>
    <t>F21</t>
  </si>
  <si>
    <t>R17</t>
  </si>
  <si>
    <t>R19</t>
  </si>
  <si>
    <t>R21</t>
  </si>
  <si>
    <t>F23</t>
  </si>
  <si>
    <t>R23</t>
  </si>
  <si>
    <t>F27</t>
  </si>
  <si>
    <t>F25</t>
  </si>
  <si>
    <t>F29</t>
  </si>
  <si>
    <t>R50</t>
  </si>
  <si>
    <t>F52</t>
  </si>
  <si>
    <t>F50</t>
  </si>
  <si>
    <t>R40</t>
  </si>
  <si>
    <t>R52</t>
  </si>
  <si>
    <t>R42</t>
  </si>
  <si>
    <t>F56</t>
  </si>
  <si>
    <t>F60</t>
  </si>
  <si>
    <t>F48</t>
  </si>
  <si>
    <t>F44</t>
  </si>
  <si>
    <t>F58</t>
  </si>
  <si>
    <t>R60</t>
  </si>
  <si>
    <t>R44</t>
  </si>
  <si>
    <t>F64</t>
  </si>
  <si>
    <t>R64</t>
  </si>
  <si>
    <t>F62</t>
  </si>
  <si>
    <t>F66</t>
  </si>
  <si>
    <t>R62</t>
  </si>
  <si>
    <t>R66</t>
  </si>
  <si>
    <t>F72</t>
  </si>
  <si>
    <t>F70</t>
  </si>
  <si>
    <t>R72</t>
  </si>
  <si>
    <t>R70</t>
  </si>
  <si>
    <t>R56</t>
  </si>
  <si>
    <t>F80</t>
  </si>
  <si>
    <t>F82</t>
  </si>
  <si>
    <t>F84</t>
  </si>
  <si>
    <t>F78</t>
  </si>
  <si>
    <t>F86</t>
  </si>
  <si>
    <t>F88</t>
  </si>
  <si>
    <t>R88</t>
  </si>
  <si>
    <t>F90</t>
  </si>
  <si>
    <t>R82</t>
  </si>
  <si>
    <t>F94</t>
  </si>
  <si>
    <t>R84</t>
  </si>
  <si>
    <t>R94</t>
  </si>
  <si>
    <t>F98</t>
  </si>
  <si>
    <t>R98</t>
  </si>
  <si>
    <t>F100</t>
  </si>
  <si>
    <t>R68</t>
  </si>
  <si>
    <t>R54</t>
  </si>
  <si>
    <t>R100</t>
  </si>
  <si>
    <t>R86</t>
  </si>
  <si>
    <t>F102</t>
  </si>
  <si>
    <t>F54</t>
  </si>
  <si>
    <t>F106</t>
  </si>
  <si>
    <t>R90</t>
  </si>
  <si>
    <t>R58</t>
  </si>
  <si>
    <t>F128</t>
  </si>
  <si>
    <t>F107</t>
  </si>
  <si>
    <t>F96</t>
  </si>
  <si>
    <t>R78</t>
  </si>
  <si>
    <t>F69</t>
  </si>
  <si>
    <t>R128</t>
  </si>
  <si>
    <t>R107</t>
  </si>
  <si>
    <t>R96</t>
  </si>
  <si>
    <t>R69</t>
  </si>
  <si>
    <t>F130</t>
  </si>
  <si>
    <t>F109</t>
  </si>
  <si>
    <t>F36</t>
  </si>
  <si>
    <t>F71</t>
  </si>
  <si>
    <t>F132</t>
  </si>
  <si>
    <t>F111</t>
  </si>
  <si>
    <t>F73</t>
  </si>
  <si>
    <t>R132</t>
  </si>
  <si>
    <t>R111</t>
  </si>
  <si>
    <t>R102</t>
  </si>
  <si>
    <t>R73</t>
  </si>
  <si>
    <t>F134</t>
  </si>
  <si>
    <t>F113</t>
  </si>
  <si>
    <t>F104</t>
  </si>
  <si>
    <t>F75</t>
  </si>
  <si>
    <t>R134</t>
  </si>
  <si>
    <t>R113</t>
  </si>
  <si>
    <t>R104</t>
  </si>
  <si>
    <t>R75</t>
  </si>
  <si>
    <t>F138</t>
  </si>
  <si>
    <t>F142</t>
  </si>
  <si>
    <t>R142</t>
  </si>
  <si>
    <t>F144</t>
  </si>
  <si>
    <t>F148</t>
  </si>
  <si>
    <t>F150</t>
  </si>
  <si>
    <t>F119</t>
  </si>
  <si>
    <t>F110</t>
  </si>
  <si>
    <t>F79</t>
  </si>
  <si>
    <t>R150</t>
  </si>
  <si>
    <t>R119</t>
  </si>
  <si>
    <t>R110</t>
  </si>
  <si>
    <t>R79</t>
  </si>
  <si>
    <t>F152</t>
  </si>
  <si>
    <t>F121</t>
  </si>
  <si>
    <t>F112</t>
  </si>
  <si>
    <t>F81</t>
  </si>
  <si>
    <t>F158</t>
  </si>
  <si>
    <t>F127</t>
  </si>
  <si>
    <t>F118</t>
  </si>
  <si>
    <t>F87</t>
  </si>
  <si>
    <t>F160</t>
  </si>
  <si>
    <t>F129</t>
  </si>
  <si>
    <t>F120</t>
  </si>
  <si>
    <t>F89</t>
  </si>
  <si>
    <t>F162</t>
  </si>
  <si>
    <t>f131</t>
  </si>
  <si>
    <t>F122</t>
  </si>
  <si>
    <t>F91</t>
  </si>
  <si>
    <t>O150</t>
  </si>
  <si>
    <t>R225</t>
  </si>
  <si>
    <t>R185</t>
  </si>
  <si>
    <t>R176</t>
  </si>
  <si>
    <t>R140</t>
  </si>
  <si>
    <t>R131</t>
  </si>
  <si>
    <t>F233</t>
  </si>
  <si>
    <t>F193</t>
  </si>
  <si>
    <t>F184</t>
  </si>
  <si>
    <t>F139</t>
  </si>
  <si>
    <t>F235</t>
  </si>
  <si>
    <t>Type of submission</t>
  </si>
  <si>
    <t>Variance</t>
  </si>
  <si>
    <t>ED Device Class</t>
  </si>
  <si>
    <t>ED Device Type</t>
  </si>
  <si>
    <t>Class of Loading</t>
  </si>
  <si>
    <t>Entrance Types</t>
  </si>
  <si>
    <t>Interlock Make/Model (or Lock &amp; Contact Make/Model)</t>
  </si>
  <si>
    <t>Door Operator Manufacturer</t>
  </si>
  <si>
    <t>Car Safety Type</t>
  </si>
  <si>
    <t>B355 Safety Type</t>
  </si>
  <si>
    <t>Suspension Type
(Dumbwaiter/Material Lifts)</t>
  </si>
  <si>
    <t>Rope Stranding</t>
  </si>
  <si>
    <t>Guide Rail Mass</t>
  </si>
  <si>
    <t>Controller Manufacturer</t>
  </si>
  <si>
    <t>Cylinder Connection</t>
  </si>
  <si>
    <t>Synchronization method</t>
  </si>
  <si>
    <t>Safety Bulkhead or double Cylinder</t>
  </si>
  <si>
    <t>Control Valve Manufacturer</t>
  </si>
  <si>
    <t>Carriage Type
(Handicapped Lift</t>
  </si>
  <si>
    <t>Safety Code</t>
  </si>
  <si>
    <t>SubmissionType</t>
  </si>
  <si>
    <t>BuildingFunction</t>
  </si>
  <si>
    <t>ValidEDDeviceClass</t>
  </si>
  <si>
    <t>LoadingClass</t>
  </si>
  <si>
    <t>EntranceType</t>
  </si>
  <si>
    <t>DoorLockingDeviceType</t>
  </si>
  <si>
    <t>Interlock</t>
  </si>
  <si>
    <t>InterlockModel</t>
  </si>
  <si>
    <t>DoorOperator</t>
  </si>
  <si>
    <t>SafetyType</t>
  </si>
  <si>
    <t>B355SafetyType</t>
  </si>
  <si>
    <t>SuspensionType</t>
  </si>
  <si>
    <t>RopeGrade</t>
  </si>
  <si>
    <t>RopeStranding</t>
  </si>
  <si>
    <t>RopeConstruction</t>
  </si>
  <si>
    <t>BufferType</t>
  </si>
  <si>
    <t>GuideRailMass</t>
  </si>
  <si>
    <t>DriveType</t>
  </si>
  <si>
    <t>OperationType</t>
  </si>
  <si>
    <t>MotorControlType</t>
  </si>
  <si>
    <t>GripperActuation</t>
  </si>
  <si>
    <t>Cylinders</t>
  </si>
  <si>
    <t>Stages</t>
  </si>
  <si>
    <t>Orientation</t>
  </si>
  <si>
    <t>Connection</t>
  </si>
  <si>
    <t>Sync</t>
  </si>
  <si>
    <t>Bulkhead</t>
  </si>
  <si>
    <t>CorrosionProtection</t>
  </si>
  <si>
    <t>CarriageType</t>
  </si>
  <si>
    <t>SafetyCode</t>
  </si>
  <si>
    <t>SafetyCodeforElevators</t>
  </si>
  <si>
    <t>No Variances Proposed</t>
  </si>
  <si>
    <t>Rental</t>
  </si>
  <si>
    <t>Freight Elevator</t>
  </si>
  <si>
    <t>Class A - General Frt Loading</t>
  </si>
  <si>
    <t>Type A</t>
  </si>
  <si>
    <t>Type "A" slack or broken rope</t>
  </si>
  <si>
    <t>Major Alteration to Installation No(s).:</t>
  </si>
  <si>
    <t>Yes, See 'Proposed Variance(s)' attached</t>
  </si>
  <si>
    <t>Condominium</t>
  </si>
  <si>
    <t>Freight Elevator-P</t>
  </si>
  <si>
    <t>Class B - Motor Vehicle Loading</t>
  </si>
  <si>
    <t>HSSS-Horizontally Sliding, Single-Section</t>
  </si>
  <si>
    <t>C.J.Anderson</t>
  </si>
  <si>
    <t>Concord</t>
  </si>
  <si>
    <t>Kwik-Lock</t>
  </si>
  <si>
    <t>APV</t>
  </si>
  <si>
    <t>Type B</t>
  </si>
  <si>
    <t>Back-up Nut</t>
  </si>
  <si>
    <t>Steel Cable</t>
  </si>
  <si>
    <t>Iron</t>
  </si>
  <si>
    <t>8 x 19</t>
  </si>
  <si>
    <t>Warrington</t>
  </si>
  <si>
    <t>Solid</t>
  </si>
  <si>
    <t>8.5</t>
  </si>
  <si>
    <t>Geared Traction</t>
  </si>
  <si>
    <t>Automatic</t>
  </si>
  <si>
    <t>DC</t>
  </si>
  <si>
    <t>Alimak</t>
  </si>
  <si>
    <t>Hydraulic</t>
  </si>
  <si>
    <t>One</t>
  </si>
  <si>
    <t>Single Stage</t>
  </si>
  <si>
    <t>Upright</t>
  </si>
  <si>
    <t>Direct</t>
  </si>
  <si>
    <t>Internal Guide</t>
  </si>
  <si>
    <t>Safety Bulkhead</t>
  </si>
  <si>
    <t>Cathodic Protection</t>
  </si>
  <si>
    <t>Blain</t>
  </si>
  <si>
    <t>Chair Carriage</t>
  </si>
  <si>
    <t>B44-04</t>
  </si>
  <si>
    <t>Minor-Type 'A' alteration to installation No(s).:</t>
  </si>
  <si>
    <t>Yes, Pre-Approved Variance attached</t>
  </si>
  <si>
    <t>Student Residence</t>
  </si>
  <si>
    <t>Escalators</t>
  </si>
  <si>
    <t>Hand-Power Freight Elevator</t>
  </si>
  <si>
    <t>Class C1 - Truck Loaded, static load &lt; cap.</t>
  </si>
  <si>
    <t>HSCO-Horizontally Sliding, Centre Opening</t>
  </si>
  <si>
    <t>Mechanical Lock and Contact</t>
  </si>
  <si>
    <t>Pro-Lock</t>
  </si>
  <si>
    <t>Atlantic Lifts</t>
  </si>
  <si>
    <t>Type C</t>
  </si>
  <si>
    <t>Direct Coupled Hydraulic</t>
  </si>
  <si>
    <t>Traction</t>
  </si>
  <si>
    <t>8 x 21</t>
  </si>
  <si>
    <t>Seale</t>
  </si>
  <si>
    <t>9.5</t>
  </si>
  <si>
    <t>Gearless Traction</t>
  </si>
  <si>
    <t>Car-Switch Operation</t>
  </si>
  <si>
    <t>AC Single Speed</t>
  </si>
  <si>
    <t>Electric</t>
  </si>
  <si>
    <t>Two</t>
  </si>
  <si>
    <t>Two Stage</t>
  </si>
  <si>
    <t>Inverted</t>
  </si>
  <si>
    <t>Roped 1:2</t>
  </si>
  <si>
    <t>External Guide</t>
  </si>
  <si>
    <t>Double Cylinder</t>
  </si>
  <si>
    <t>Immune Cylinder Material</t>
  </si>
  <si>
    <t>GMV</t>
  </si>
  <si>
    <t>Standing Platform</t>
  </si>
  <si>
    <t>Safety Code for Manlifts</t>
  </si>
  <si>
    <t>B44-07</t>
  </si>
  <si>
    <t>Group Home</t>
  </si>
  <si>
    <t>Moving Walks</t>
  </si>
  <si>
    <t>Passenger Elevator</t>
  </si>
  <si>
    <t>Class C2 - Truck Loaded, static load &gt; cap.</t>
  </si>
  <si>
    <t>HS2-Horizontally Sliding, Two-Speed</t>
  </si>
  <si>
    <t>N/C</t>
  </si>
  <si>
    <t>D.A.Matot</t>
  </si>
  <si>
    <t>Series 9000</t>
  </si>
  <si>
    <t>Concord Elevator</t>
  </si>
  <si>
    <t>Type D</t>
  </si>
  <si>
    <t>Roped Hydraulic</t>
  </si>
  <si>
    <t>Extra High Strength</t>
  </si>
  <si>
    <t>8 x 25</t>
  </si>
  <si>
    <t>Filler Wire</t>
  </si>
  <si>
    <t>Oil</t>
  </si>
  <si>
    <t>12.0</t>
  </si>
  <si>
    <t>Winding Drum</t>
  </si>
  <si>
    <t>Continuous-Pressure Operation</t>
  </si>
  <si>
    <t>AC Two Speed</t>
  </si>
  <si>
    <t>Atlas</t>
  </si>
  <si>
    <t>Three</t>
  </si>
  <si>
    <t>Three Stage</t>
  </si>
  <si>
    <t>Not buried</t>
  </si>
  <si>
    <t>PVC Liner</t>
  </si>
  <si>
    <t>Maxton</t>
  </si>
  <si>
    <t>Wheelchair Platform</t>
  </si>
  <si>
    <t>Safety Code for Personnel Hoists</t>
  </si>
  <si>
    <t>Standard design</t>
  </si>
  <si>
    <t>Hotel</t>
  </si>
  <si>
    <t>LULA Elevator</t>
  </si>
  <si>
    <t>Class C3 - Heavy Concentrations</t>
  </si>
  <si>
    <t>HS2C-Horizontally Sliding, Two-Speed, Centre Opening</t>
  </si>
  <si>
    <t>ECI</t>
  </si>
  <si>
    <t>890</t>
  </si>
  <si>
    <t>Dover</t>
  </si>
  <si>
    <t>Other, See Part F</t>
  </si>
  <si>
    <t>Chain</t>
  </si>
  <si>
    <t>1570 Single</t>
  </si>
  <si>
    <t>6 x 19</t>
  </si>
  <si>
    <t>Equivalent to Spring</t>
  </si>
  <si>
    <t>16.5</t>
  </si>
  <si>
    <t>Rack and Pinion</t>
  </si>
  <si>
    <t>Preregister Operation</t>
  </si>
  <si>
    <t>Generator Field</t>
  </si>
  <si>
    <t>Becket</t>
  </si>
  <si>
    <t>Other (Details Attached)</t>
  </si>
  <si>
    <t>Four</t>
  </si>
  <si>
    <t>Other Protective Means</t>
  </si>
  <si>
    <t>Rotavele</t>
  </si>
  <si>
    <t>Wheelchair and Attendant Platform</t>
  </si>
  <si>
    <t>Safety Code for Material Hoists</t>
  </si>
  <si>
    <t>New Installation -  Based on Standard Design No.:</t>
  </si>
  <si>
    <t>Hospital</t>
  </si>
  <si>
    <t>Sidewalk Elevator</t>
  </si>
  <si>
    <t>HS3C-Horizontally Sliding, Three-Speed, Centre Opening</t>
  </si>
  <si>
    <t>Fujitec</t>
  </si>
  <si>
    <t>5245AH</t>
  </si>
  <si>
    <t>1180/1770 Dual</t>
  </si>
  <si>
    <t>6 x 25</t>
  </si>
  <si>
    <t>Equivalent to Oil</t>
  </si>
  <si>
    <t>18</t>
  </si>
  <si>
    <t>Screw-Column</t>
  </si>
  <si>
    <t>Signal Operation</t>
  </si>
  <si>
    <t>VVVF Variable Voltage Variable Frequency</t>
  </si>
  <si>
    <t>CEC</t>
  </si>
  <si>
    <t>Not Buried</t>
  </si>
  <si>
    <t>Algi</t>
  </si>
  <si>
    <t>Special Adaptation Platform</t>
  </si>
  <si>
    <t>Major Alteration -  Based on Standard Design No.:</t>
  </si>
  <si>
    <t>Assemblies</t>
  </si>
  <si>
    <t>Manlifts</t>
  </si>
  <si>
    <t>Temporary for Construction</t>
  </si>
  <si>
    <t>HWSS-Horizontally Swinging, Single-Section</t>
  </si>
  <si>
    <t>G.A.L.</t>
  </si>
  <si>
    <t>MO</t>
  </si>
  <si>
    <t>1370/1770 Dual</t>
  </si>
  <si>
    <t>7 x 7</t>
  </si>
  <si>
    <t>22.5</t>
  </si>
  <si>
    <t>Continuous-Pressure Floor Selective Operation</t>
  </si>
  <si>
    <t>VVAC Variable Voltage AC</t>
  </si>
  <si>
    <t>EECO</t>
  </si>
  <si>
    <t>SafetyCodeforManlifts</t>
  </si>
  <si>
    <t>Learning Institution</t>
  </si>
  <si>
    <t>Passenger Ropeways</t>
  </si>
  <si>
    <t>HWCO-Horizontally Swinging, Centre-Opening</t>
  </si>
  <si>
    <t>Garaventa</t>
  </si>
  <si>
    <t>MOM</t>
  </si>
  <si>
    <t>Kone</t>
  </si>
  <si>
    <t>1770 Single</t>
  </si>
  <si>
    <t>7 x 19</t>
  </si>
  <si>
    <t>27.5</t>
  </si>
  <si>
    <t>SCR Dual Bridge Thyristor Convertor</t>
  </si>
  <si>
    <t>D.A. Matot</t>
  </si>
  <si>
    <t>Otis</t>
  </si>
  <si>
    <t>Component Filing</t>
  </si>
  <si>
    <t>Open to Public Office</t>
  </si>
  <si>
    <t>CHSS-Combination, Horizontally Sliding and Swinging</t>
  </si>
  <si>
    <t>Type N</t>
  </si>
  <si>
    <t>MAC</t>
  </si>
  <si>
    <t>1960 Single</t>
  </si>
  <si>
    <t>33.5</t>
  </si>
  <si>
    <t>Da Rocha</t>
  </si>
  <si>
    <t>ThyssenKrupp</t>
  </si>
  <si>
    <t>B311-02</t>
  </si>
  <si>
    <t>Preliminary Assessment</t>
  </si>
  <si>
    <t>Office Restricted Access</t>
  </si>
  <si>
    <t>Inclined Lifts</t>
  </si>
  <si>
    <t>Dumbwaiter</t>
  </si>
  <si>
    <t>VSCB-Vertically Sliding, Bi-parting, Counterbalanced</t>
  </si>
  <si>
    <t>Type DM</t>
  </si>
  <si>
    <t>Mitsubishi</t>
  </si>
  <si>
    <t>2300 Single</t>
  </si>
  <si>
    <t>44.5</t>
  </si>
  <si>
    <t>Delta</t>
  </si>
  <si>
    <t>Mercantile</t>
  </si>
  <si>
    <t>Stage Lifts</t>
  </si>
  <si>
    <t>Hand-Power Dumbwaiter</t>
  </si>
  <si>
    <t>VSDC-Vertically Sliding, Down To Open, Counterbalanced</t>
  </si>
  <si>
    <t>Peelle</t>
  </si>
  <si>
    <t>Type SM</t>
  </si>
  <si>
    <t>ECCI</t>
  </si>
  <si>
    <t>Industrial</t>
  </si>
  <si>
    <t>VSUC-Vertically Sliding, Up To Open, Counterbalanced</t>
  </si>
  <si>
    <t>Type M</t>
  </si>
  <si>
    <t xml:space="preserve">N/C </t>
  </si>
  <si>
    <t>Federal</t>
  </si>
  <si>
    <t>Mass Transportation</t>
  </si>
  <si>
    <t>Special Elevating Device</t>
  </si>
  <si>
    <t>Accordion Style Horizontally Sliding</t>
  </si>
  <si>
    <t>Type WP</t>
  </si>
  <si>
    <t>Ribaudo Vertical Systems</t>
  </si>
  <si>
    <t>SafetyCodeforPersonnelHoists</t>
  </si>
  <si>
    <t>Outdoor Recreation Area</t>
  </si>
  <si>
    <t>Components</t>
  </si>
  <si>
    <t>Escalator</t>
  </si>
  <si>
    <t>Horizontal Sliding, Bi-Folding</t>
  </si>
  <si>
    <t>Type SN</t>
  </si>
  <si>
    <t>Schindler</t>
  </si>
  <si>
    <t>Other Functions</t>
  </si>
  <si>
    <t>Miscellaneous Elevating Device</t>
  </si>
  <si>
    <t>Horizontal Swinging, Bi-Folding</t>
  </si>
  <si>
    <t>MOCP</t>
  </si>
  <si>
    <t>TKE</t>
  </si>
  <si>
    <t>Z185-87</t>
  </si>
  <si>
    <t>Preliminary Assessments</t>
  </si>
  <si>
    <t>Horizontal Collapsible Type</t>
  </si>
  <si>
    <t>P13002</t>
  </si>
  <si>
    <t>Gault Reliance</t>
  </si>
  <si>
    <t>Moving Walk - Pallet</t>
  </si>
  <si>
    <t>601025</t>
  </si>
  <si>
    <t>J.R.T.</t>
  </si>
  <si>
    <t>Moving Walk - Belt</t>
  </si>
  <si>
    <t>601026</t>
  </si>
  <si>
    <t>6940A</t>
  </si>
  <si>
    <t>MCE</t>
  </si>
  <si>
    <t>Lifts-PersonswDisabilities</t>
  </si>
  <si>
    <t>MaterialLiftsFreightPlatformLifts</t>
  </si>
  <si>
    <t>UB1A</t>
  </si>
  <si>
    <t>Northern</t>
  </si>
  <si>
    <t>Type - A</t>
  </si>
  <si>
    <t>UB2</t>
  </si>
  <si>
    <t>Type - B</t>
  </si>
  <si>
    <t>UA-3P</t>
  </si>
  <si>
    <t>B355S1-02</t>
  </si>
  <si>
    <t>UA-4P</t>
  </si>
  <si>
    <t>LiftsforPersonswithPhysicalDisabilities</t>
  </si>
  <si>
    <t>UA-5P</t>
  </si>
  <si>
    <t>Vertco</t>
  </si>
  <si>
    <t>Stairchair Lift</t>
  </si>
  <si>
    <t>DA-1</t>
  </si>
  <si>
    <t>SafetyCodeforMaterialHoists</t>
  </si>
  <si>
    <t>Enclosed Stair Platform Lift</t>
  </si>
  <si>
    <t>DA-2</t>
  </si>
  <si>
    <t>Unenclosed Stair Platform lift</t>
  </si>
  <si>
    <t>C.J. Andersen</t>
  </si>
  <si>
    <t>HG-1</t>
  </si>
  <si>
    <t>Z256-87</t>
  </si>
  <si>
    <t>Enclosed Vertical Platform Lift</t>
  </si>
  <si>
    <t>HG-2</t>
  </si>
  <si>
    <t>Unenclosed Vertical Platform Lift</t>
  </si>
  <si>
    <t>I-68</t>
  </si>
  <si>
    <t>Power Lock 2000</t>
  </si>
  <si>
    <t>EquipmentforPowerDrivenParkingofMotorVehicles</t>
  </si>
  <si>
    <t>Endless Belt Type Manlift</t>
  </si>
  <si>
    <t>Power Type Manlift</t>
  </si>
  <si>
    <t>PassengerRopeways</t>
  </si>
  <si>
    <t>Bar Lift</t>
  </si>
  <si>
    <t>Chair Lift</t>
  </si>
  <si>
    <t>Gondola Lift</t>
  </si>
  <si>
    <t>Reversible Ropeway</t>
  </si>
  <si>
    <t>Ropetow</t>
  </si>
  <si>
    <t>ConstructionHoists</t>
  </si>
  <si>
    <t>Material Construction Hoist</t>
  </si>
  <si>
    <t>Workmen Rail-Guided Const. Hoist</t>
  </si>
  <si>
    <t>Workmen Rope-Guided Const. Hoist</t>
  </si>
  <si>
    <t>InclinedLifts</t>
  </si>
  <si>
    <t>Inclined Elevator</t>
  </si>
  <si>
    <t>Inclined Dumbwaiter</t>
  </si>
  <si>
    <t>Inclined Manlift</t>
  </si>
  <si>
    <t>Inclined Construction Hoist</t>
  </si>
  <si>
    <t>Inclined Material Lift</t>
  </si>
  <si>
    <t>Funicular Railway</t>
  </si>
  <si>
    <t>ParkingGarageLifts</t>
  </si>
  <si>
    <t>PGL, Simple</t>
  </si>
  <si>
    <t>PGL, Complex</t>
  </si>
  <si>
    <t>SpecialElevatingDevice</t>
  </si>
  <si>
    <t>Wind Turbine Tower Elevator</t>
  </si>
  <si>
    <t>Material Lift - TAD</t>
  </si>
  <si>
    <t>Observation Elevator</t>
  </si>
  <si>
    <t>Special Installation</t>
  </si>
  <si>
    <t>Special Manlift Installation</t>
  </si>
  <si>
    <t>Special Dumbwaiter Installation</t>
  </si>
  <si>
    <t>Special Construction Hoist</t>
  </si>
  <si>
    <t>Group Heading</t>
  </si>
  <si>
    <t>Description</t>
  </si>
  <si>
    <t>Car 1 &amp; 2</t>
  </si>
  <si>
    <t>Data 1 &amp; 2</t>
  </si>
  <si>
    <t>Units</t>
  </si>
  <si>
    <t>Checkbox 1 &amp; 2 or Units</t>
  </si>
  <si>
    <t>Car 3 &amp; 4</t>
  </si>
  <si>
    <t>Data 3 &amp; 4</t>
  </si>
  <si>
    <t>Checkbox 1 &amp; 2 (Single Data)</t>
  </si>
  <si>
    <t>Checkbox 3 &amp; 4 or Units</t>
  </si>
  <si>
    <t>Checkbox 1 &amp; 2</t>
  </si>
  <si>
    <t>Checkbox 3 &amp; 4</t>
  </si>
  <si>
    <t>This is line one
This is line two
This is line three</t>
  </si>
  <si>
    <t>Device</t>
  </si>
  <si>
    <t>Owners ED Designation</t>
  </si>
  <si>
    <t>ED Make</t>
  </si>
  <si>
    <t>ED Model</t>
  </si>
  <si>
    <t>Capacity (kg)</t>
  </si>
  <si>
    <t>Capacity (persons)</t>
  </si>
  <si>
    <t>Rated Speed (m/s)</t>
  </si>
  <si>
    <t>Rated Down Speed (m/s)</t>
  </si>
  <si>
    <t>Licence Location</t>
  </si>
  <si>
    <t>Front Entrance Type</t>
  </si>
  <si>
    <t>Rear/Side Entrance Type</t>
  </si>
  <si>
    <r>
      <t>FRONT</t>
    </r>
    <r>
      <rPr>
        <sz val="10"/>
        <rFont val="Arial Narrow"/>
        <family val="2"/>
      </rPr>
      <t xml:space="preserve"> Car door/Gate Operator Make/Model</t>
    </r>
  </si>
  <si>
    <r>
      <t>REAR/SIDE</t>
    </r>
    <r>
      <rPr>
        <sz val="10"/>
        <rFont val="Arial Narrow"/>
        <family val="2"/>
      </rPr>
      <t xml:space="preserve"> Car door/Gate Operator Make/Model</t>
    </r>
  </si>
  <si>
    <t>Power Operated Landing Doors? (Y/n)</t>
  </si>
  <si>
    <t>Door Reopening Device</t>
  </si>
  <si>
    <t>Electronic Edge Front
Map Y to Front</t>
  </si>
  <si>
    <t>Electronic Edge Rear
Map Y to Rear</t>
  </si>
  <si>
    <r>
      <t>FRONT</t>
    </r>
    <r>
      <rPr>
        <sz val="10"/>
        <rFont val="Arial Narrow"/>
        <family val="2"/>
      </rPr>
      <t xml:space="preserve"> Car Door/Gate Type</t>
    </r>
  </si>
  <si>
    <r>
      <t>REAR/SIDE</t>
    </r>
    <r>
      <rPr>
        <sz val="10"/>
        <rFont val="Arial Narrow"/>
        <family val="2"/>
      </rPr>
      <t xml:space="preserve"> Car Door/Gate Type</t>
    </r>
  </si>
  <si>
    <t>Firefighter's Elevator provided</t>
  </si>
  <si>
    <t>Add-on Car Weight</t>
  </si>
  <si>
    <t>Car Safety Make/Model</t>
  </si>
  <si>
    <t>CWT Safety Make/Model</t>
  </si>
  <si>
    <t>Car Governor Make/Model</t>
  </si>
  <si>
    <t>CWT Governor Make/Model</t>
  </si>
  <si>
    <t>Ascending Car Overspeed Protection Make/Model</t>
  </si>
  <si>
    <t>Uncontrolled Low Speed Protection Make/Model</t>
  </si>
  <si>
    <t>Suspenstion Type</t>
  </si>
  <si>
    <t>Number of Suspension Ropes</t>
  </si>
  <si>
    <t>Suspension Rope Diameter or Size</t>
  </si>
  <si>
    <t>Drive Machine Make &amp; Model</t>
  </si>
  <si>
    <t>Drive machine Location</t>
  </si>
  <si>
    <t>Controller Make &amp; Model</t>
  </si>
  <si>
    <t>Emergency Power Supply Provided</t>
  </si>
  <si>
    <t>Fire Service Provided?</t>
  </si>
  <si>
    <t>Automatic or Manual Initiation</t>
  </si>
  <si>
    <t>Alternate Recall Level Provided</t>
  </si>
  <si>
    <t>Machine Room Sensors provided</t>
  </si>
  <si>
    <t>Plunger Gripper Provided (Y/N)?</t>
  </si>
  <si>
    <t>Control Valve Make/Model</t>
  </si>
  <si>
    <t>Carriage Type</t>
  </si>
  <si>
    <t>Automatic Leveling (y/n)</t>
  </si>
  <si>
    <t>Applied Elevating Code of Initial Installation</t>
  </si>
  <si>
    <t>Code Edition of Fire Service</t>
  </si>
  <si>
    <t>Controller Installation Code</t>
  </si>
  <si>
    <t>Bullding Function</t>
  </si>
  <si>
    <t>Is Device accessible to the General Public (Y/N)?</t>
  </si>
  <si>
    <t>Means of Restrictng Use</t>
  </si>
  <si>
    <t>Box No.</t>
  </si>
  <si>
    <t>Data Cell</t>
  </si>
  <si>
    <t>&lt;- This cell is used to lookup the correct sheet based on the Device Class</t>
  </si>
  <si>
    <t>APPLICATION</t>
  </si>
  <si>
    <t>ELEVATORS - SPEC SHEET</t>
  </si>
  <si>
    <t>DUMBWAITERS - SPEC SHEET</t>
  </si>
  <si>
    <t>MATERIAL LIFT - SPEC SHEET</t>
  </si>
  <si>
    <t>PHYSICAL DISABILITY- SPEC SHEET</t>
  </si>
  <si>
    <t>PGL - SPEC SHEET</t>
  </si>
  <si>
    <t>1) Added revision dates to the top of each sheet and removed revision from footer</t>
  </si>
  <si>
    <t>2) Revised text for elevator runby to include the word 'Maximum'</t>
  </si>
  <si>
    <t>3) Added an extra transmittal tab</t>
  </si>
  <si>
    <t>4) Added G.A.L. as a controller option in the LOV</t>
  </si>
  <si>
    <t>5) Corrected summation error for car weight on Car Top Railing form</t>
  </si>
  <si>
    <t>6) Added Min and Max as required to labels on Car Top Railing form</t>
  </si>
  <si>
    <t>7) Updated Federal Building check box.</t>
  </si>
  <si>
    <t>8) Revised data required for Car Top Railing form</t>
  </si>
  <si>
    <t>9) Text deleted from N/A entry for high buildings on application</t>
  </si>
  <si>
    <t>1) Added individual inputs for capacity to allow multiple capacities per form</t>
  </si>
  <si>
    <t>2) Updated B44 code references for Elevators to B44-2010</t>
  </si>
  <si>
    <t>3) Changed vertical clearance requirments to reflect B44-2010</t>
  </si>
  <si>
    <t>4) Added 3 speed center opering doors.</t>
  </si>
  <si>
    <t>5) Revisied interlock validation data to make entering other interlocks easier</t>
  </si>
  <si>
    <t>6) Added 'Not buried' to validation for box 1600</t>
  </si>
  <si>
    <t>7) Revised text for car safety type for B355 devices</t>
  </si>
  <si>
    <t>8) Added Equivalent buffer to validation</t>
  </si>
  <si>
    <t>9) Removed alternate floor recall</t>
  </si>
  <si>
    <t>10) Revised suspension means data labels and references to include A17.6</t>
  </si>
  <si>
    <t>1) Updated remaining B44 Code Reference for Elevators to B44-2010</t>
  </si>
  <si>
    <t>2) Circled items requiring test procedures</t>
  </si>
  <si>
    <t>3) Removed question about syncronization method from hydraulic elevators</t>
  </si>
  <si>
    <t>4) Included lock and contact with landing door interlocks</t>
  </si>
  <si>
    <t>1) Udated B44 code references for dumbwaiters to B44-2010</t>
  </si>
  <si>
    <t>2) Added logic to select correct weight data for import to Oracle</t>
  </si>
  <si>
    <t>1) Circled additional items requiring test procedures</t>
  </si>
  <si>
    <t>2) Password protected sheets</t>
  </si>
  <si>
    <t>1) Revised formating on Material Lift spec.  Several cells were not coloured correctly.</t>
  </si>
  <si>
    <t>1) Added Machine guarding form</t>
  </si>
  <si>
    <t>2) Added Temporary elevator form</t>
  </si>
  <si>
    <t>3) Updated wrapping in installation number box</t>
  </si>
  <si>
    <t>1) Updated protection to allow signature insertion</t>
  </si>
  <si>
    <t>2) Updated links on Elevator Guarding Form</t>
  </si>
  <si>
    <t>3) Added second page for car top guardrail</t>
  </si>
  <si>
    <t>1) Revised Car Top Railing form.</t>
  </si>
  <si>
    <t>1) Revised Drop Down list for B355 Safety types</t>
  </si>
  <si>
    <t>1) Revised Company Address</t>
  </si>
  <si>
    <t>1) Added option for new installation replacing an existing installation</t>
  </si>
  <si>
    <t>Device Numbers(1-10)</t>
  </si>
  <si>
    <t xml:space="preserve">PRIORITY SERVICE </t>
  </si>
  <si>
    <t>Fee Premium Applies - see Fee Schedule</t>
  </si>
  <si>
    <t xml:space="preserve">Client's Account No. </t>
  </si>
  <si>
    <r>
      <t>B44-10 8.7.2.14</t>
    </r>
    <r>
      <rPr>
        <b/>
        <sz val="11"/>
        <color theme="4" tint="-0.249977111117893"/>
        <rFont val="Wingdings"/>
        <charset val="2"/>
      </rPr>
      <t>«</t>
    </r>
    <r>
      <rPr>
        <b/>
        <i/>
        <sz val="11"/>
        <color theme="4" tint="-0.249977111117893"/>
        <rFont val="Arial Narrow"/>
        <family val="2"/>
      </rPr>
      <t>4
OBC O.Reg 332/12
CAD amend. 2xx</t>
    </r>
  </si>
  <si>
    <r>
      <t xml:space="preserve">2.7.2 Path and clearance 450 mm min.  </t>
    </r>
    <r>
      <rPr>
        <sz val="11"/>
        <color theme="4" tint="-0.249977111117893"/>
        <rFont val="Arial Narrow"/>
        <family val="2"/>
      </rPr>
      <t>(Clearance may be attained by removing fence style guarding)</t>
    </r>
  </si>
  <si>
    <t>B44-19</t>
  </si>
  <si>
    <t>B355-19</t>
  </si>
  <si>
    <t>1) update to .xlsx</t>
  </si>
  <si>
    <t>2) update application fee areas</t>
  </si>
  <si>
    <t>3) add code editions for CAD 295</t>
  </si>
  <si>
    <t xml:space="preserve">Method of Restricting Use
[CAD Section 7]
</t>
  </si>
  <si>
    <t>Wind Turbine Tower Elevators</t>
  </si>
  <si>
    <t>Wind Tower Address</t>
  </si>
  <si>
    <t>Maximum Capacity
[2.16.3]</t>
  </si>
  <si>
    <t>Maximum Capacity Persons
[2.16.3]</t>
  </si>
  <si>
    <t>Rated Speed
[2.16.3]</t>
  </si>
  <si>
    <t xml:space="preserve">Maximum CWT Bottom
Runby
</t>
  </si>
  <si>
    <t>Min. Clr. Above CWT
[2.4.3]</t>
  </si>
  <si>
    <t>Min Car Top Clearance
[2.4.1/2.4.2]</t>
  </si>
  <si>
    <t>Space Below Travel Path
[2.6]</t>
  </si>
  <si>
    <t>Access to Enclosed CWT and Ropes
[2.3.2]</t>
  </si>
  <si>
    <t>Hoistway Door Type
[2.11.1]</t>
  </si>
  <si>
    <t>Interlock / Lock &amp; Contact: Listing /Certification
[2.12.3.5]</t>
  </si>
  <si>
    <t>Door or Gate Closer
[2.11.2]</t>
  </si>
  <si>
    <t>Car Door Sectioning
[2.14.13]</t>
  </si>
  <si>
    <t xml:space="preserve">Car Door Width
[2.14.12]
</t>
  </si>
  <si>
    <t>Car Width
[]</t>
  </si>
  <si>
    <t>Car Depth
[]</t>
  </si>
  <si>
    <t>Car Door Vision Panel
[2.14.3]</t>
  </si>
  <si>
    <t>Car Door Type
[2.14.10]</t>
  </si>
  <si>
    <t xml:space="preserve">Car Height
[2.14.2]
</t>
  </si>
  <si>
    <t>Platform Area
[2.16.3]</t>
  </si>
  <si>
    <t>car Interlock (or Lock &amp; Contact)
[2.14.11]</t>
  </si>
  <si>
    <t>Car Interlock / Lock &amp; Contact: Listing /Certification
[2.14.11.2]</t>
  </si>
  <si>
    <t>Car Safety - Type
[2.17.1/2.17.2]</t>
  </si>
  <si>
    <t>CWT Safety Tripping Speed
[2.17.3(b)]</t>
  </si>
  <si>
    <t>Car Safety Tripping Speed
[2.17.3(b)]</t>
  </si>
  <si>
    <t>CWT Safety - Type
[2.17.1/2.17.2]</t>
  </si>
  <si>
    <t>Car Safety - Activation Force
[2.17.3(f)]</t>
  </si>
  <si>
    <t>CWT Safety - Activation Force
[2.17.3(f)]</t>
  </si>
  <si>
    <t>Speed-Limiting Device
[2.16.5]</t>
  </si>
  <si>
    <t xml:space="preserve">Number of Hoisting Ropes
</t>
  </si>
  <si>
    <t>Rope Grade
[2.20.2.13(d)]</t>
  </si>
  <si>
    <t>Hoisting Qty x Rope Diameter
[2.20.1.1]</t>
  </si>
  <si>
    <t>Factor Of Safety of Hoist Rope
2.20.1.2/2.20.2.2]</t>
  </si>
  <si>
    <t>Hoist Rope Construction
[2.20.2.13 ( e)]</t>
  </si>
  <si>
    <t>Hoist Rope Breaking Strength
[2.20.2.13(c)]</t>
  </si>
  <si>
    <t>Hoisting Roping Ratio
1:1 or 2:1 or</t>
  </si>
  <si>
    <t>Safety Rope Provided?
[2.20.2.11]</t>
  </si>
  <si>
    <t>Car Buffer Type
[2.22.1/2.22.2]</t>
  </si>
  <si>
    <t>CWT Buffer Type
[2.22.1/2/22/2]</t>
  </si>
  <si>
    <t xml:space="preserve">Car Buffer </t>
  </si>
  <si>
    <t>Cwt Buffer</t>
  </si>
  <si>
    <t>Car Buffer Stroke
[2.22.1/2.22.2 (a)]</t>
  </si>
  <si>
    <t>CWT Buffer Stroke
[2.22.1/2.22.2(a)]</t>
  </si>
  <si>
    <t>Car Buffer Total Load Rating
[2.22.1/2.22.2(b) (c)]</t>
  </si>
  <si>
    <t>CWT Buffer Total Load Rating
[2.22.1/2.22.2 (b) (c)]</t>
  </si>
  <si>
    <t>Factor of Safety of Guide Rope
[2.23.1.3]</t>
  </si>
  <si>
    <t>Qty x Diameter of Guide Rope
[2.23.1.8 x 2.23.1.4]</t>
  </si>
  <si>
    <t>Min. Allowable Tension in Guide Ropes
[2.23.1.2]</t>
  </si>
  <si>
    <t>Max. Allowable Tension in Guide Ropes
[2.23.1.2]</t>
  </si>
  <si>
    <t>Max. Bracket Spacing Car Guide Rope
[2.23.1.5]</t>
  </si>
  <si>
    <t>Counterweight Guide Type
[2.21.1]</t>
  </si>
  <si>
    <t>Counterweight Guide Data
(Unit weight, or Diameter)</t>
  </si>
  <si>
    <t>Is a Ladder Guided System?
[2.23.2]</t>
  </si>
  <si>
    <t>Drive Machine Type
[2.24]</t>
  </si>
  <si>
    <t xml:space="preserve">Machine </t>
  </si>
  <si>
    <t>Material and grooving for sheaves
[2.24.4]</t>
  </si>
  <si>
    <t>Facror of Safety for Driving Machins and Sheaves
[2.24.5]</t>
  </si>
  <si>
    <t>Factor of Safety of Overehad Beams and Supports [2.9.3]</t>
  </si>
  <si>
    <t>Means for manual Release of Driving Machine Brake
[2.24.10]</t>
  </si>
  <si>
    <t>Two Means to Remove power from the Brake
[2.24.9.5]</t>
  </si>
  <si>
    <t>Type of Operation
[2.26.1.2]</t>
  </si>
  <si>
    <t>Motor Controller Location
[2.7.1.1]</t>
  </si>
  <si>
    <t>Wired or Wireless two-way Communication per 2.27</t>
  </si>
  <si>
    <t>Location Staffed by Authorized Personnel Attended. [2.27]</t>
  </si>
  <si>
    <t>2.26.6|Installation of Capacitors or Other Devices</t>
  </si>
  <si>
    <t>2.26.8|Release and Application of Driving Machine Brakes</t>
  </si>
  <si>
    <t>2.26.7.3|Single Ground / Single Failure</t>
  </si>
  <si>
    <t xml:space="preserve">2.26.2.1|Emergency Stop Switch
</t>
  </si>
  <si>
    <t xml:space="preserve">2.12/2.13|HW Door Interlock or Elec. Contact </t>
  </si>
  <si>
    <t xml:space="preserve">2.26.2.6|Ladder-Guided Access Cover Switch </t>
  </si>
  <si>
    <t xml:space="preserve">2.26.2.2|Car Top Stop </t>
  </si>
  <si>
    <t xml:space="preserve">2.26.2.3|Car Safety Switch </t>
  </si>
  <si>
    <t xml:space="preserve">2.16.4|Overload Detection
</t>
  </si>
  <si>
    <t xml:space="preserve">2.26.2.4|Final Terminal Limit
</t>
  </si>
  <si>
    <t>2.12|Ldg Door Interlock/Lock &amp; Contact</t>
  </si>
  <si>
    <t>2.26.5|Motor Phase Protection</t>
  </si>
  <si>
    <t>2.25.2|Normal Terminal</t>
  </si>
  <si>
    <t>2.20.2.10 ( c)|Visible Hour Meter</t>
  </si>
  <si>
    <t>2.15.9|Obstruction-Dectecion Devices (Switch)</t>
  </si>
  <si>
    <t>2.25.3|Slack Rope Detection Switch</t>
  </si>
  <si>
    <t>2.15.10|Car in Use Warning Device</t>
  </si>
  <si>
    <t xml:space="preserve">2.26.2.5|Car Door Contacts
</t>
  </si>
  <si>
    <t xml:space="preserve">PART D1 - Indicate which Operating, Safety Devices and/or Electrical Protective Devices have been PROVIDED.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</si>
  <si>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 as applicable and the information required by the submission guidelines.</t>
  </si>
  <si>
    <t>PART C1 - Provide an electrical schematic drawing indicating conformance with 2.25, 2.26.  Contactors and relays used in critical operating circuits shall be clearly identified (see 2.26.3)</t>
  </si>
  <si>
    <t>Safety Code for Wind Turbine Tower Elevators</t>
  </si>
  <si>
    <t>SafetyCodeforWindTurbineTowerElevators</t>
  </si>
  <si>
    <t>B44.8-16</t>
  </si>
  <si>
    <t>A17.8-2016/B44.8-16</t>
  </si>
  <si>
    <t>Elevating Device Class and Type</t>
  </si>
  <si>
    <t>Maximum Capacity
[2.16.3] (454kg Maximum)</t>
  </si>
  <si>
    <t>Rated Speed
[2.16.3] (0.4m/s Max.)</t>
  </si>
  <si>
    <t>Minimum Operating Temperature</t>
  </si>
  <si>
    <t>°C</t>
  </si>
  <si>
    <t>Wind Tower</t>
  </si>
  <si>
    <t>Clearance</t>
  </si>
  <si>
    <t>Min. Car Top Clearance When There is a Railing [2.4.1]</t>
  </si>
  <si>
    <t>Min. Car Top Clearance when NO Railing[2.4.2]</t>
  </si>
  <si>
    <t>Space Below Travel Path [2.6]
Yes or No?</t>
  </si>
  <si>
    <t>Access to Enclosed CWT and Ropes [2.3.2] Yes or No?</t>
  </si>
  <si>
    <t>Hoistway Door (Entrance) Type [2.11.1]</t>
  </si>
  <si>
    <t>Door or Gate Closer[2.11.2]</t>
  </si>
  <si>
    <t>Interlock (or Lock &amp; contact)</t>
  </si>
  <si>
    <t>Interlock/Locl &amp; Contact Listing/Certification [2.12.3.5]</t>
  </si>
  <si>
    <t>Car Door Height
[2.14.10]</t>
  </si>
  <si>
    <t>Car Door Width
[2.14.12]</t>
  </si>
  <si>
    <t>Net Platform Width
[2.16.3]</t>
  </si>
  <si>
    <t>Net Platform Depth
[2.16.3]</t>
  </si>
  <si>
    <t>Glass/Transparent/Translucent on Enclosure Panels?
[2.14.4]</t>
  </si>
  <si>
    <t>Emergency Exit Provided on car (door, roof)? 
[2.14.9]</t>
  </si>
  <si>
    <t>Car Weight</t>
  </si>
  <si>
    <t>Original Weight of Complete Car</t>
  </si>
  <si>
    <t>Weight of Complete Car AFTER this Alteration</t>
  </si>
  <si>
    <t>Car Safety-Type
[2.17.1/2.17.2]</t>
  </si>
  <si>
    <t>CWT Safety Tripping Speed 
[2.17.3(b)]</t>
  </si>
  <si>
    <t>Car Safety- Activation Force
[2.17.3(f)]</t>
  </si>
  <si>
    <t>CWT Safety- Actrivation Force
[2.17.3(f)]</t>
  </si>
  <si>
    <t>Speed Limitting Device
[2.16.5]</t>
  </si>
  <si>
    <t>Governor Tripping Speed Setting</t>
  </si>
  <si>
    <t>Suspension &amp; Safety Rope</t>
  </si>
  <si>
    <t>Hoisting Rope Qty x Rope Diameter
[2.20.1.1]</t>
  </si>
  <si>
    <t>Factor of Safety of Hoist Rope [2.20.1.2/2.20.2.2]</t>
  </si>
  <si>
    <t>Hoisting Roping Ratio
1:1 or 2:1?</t>
  </si>
  <si>
    <t>Hoist rope Breaking Strength [2.20.2.13( c)]</t>
  </si>
  <si>
    <t>Safety Rope Qty 
and Diameter</t>
  </si>
  <si>
    <t>Safety Rope Breaking Strength
[2.20.2.13(c)]</t>
  </si>
  <si>
    <t>Factor of Safety of Safety Rope
[2.20.2.11/2.20.2.2]</t>
  </si>
  <si>
    <t xml:space="preserve">CWT </t>
  </si>
  <si>
    <t>CWT Bufer Type
[2.22.1/2.22.2]</t>
  </si>
  <si>
    <t>Car Buffer</t>
  </si>
  <si>
    <t>Car Buffer Stroke
[2.22.1/2.22.2(a)]</t>
  </si>
  <si>
    <t>Car Buffer Total Load Rating
[2.22.1/2.22.2(b) ( c)]</t>
  </si>
  <si>
    <t>CWTBuffer Total Load Rating
[2.22.1/2.22.2(b) ( c)]</t>
  </si>
  <si>
    <t>Max. Bracket Spacing Car Guide Rope [2.23.1.5]</t>
  </si>
  <si>
    <t>Car Guide Type [2.23]
(wire rope guided or ladder guided)</t>
  </si>
  <si>
    <t>Counterweight Guide Type[2.23]</t>
  </si>
  <si>
    <t>Factor of Safety of Overhead Beams and Supports [2.9.3]</t>
  </si>
  <si>
    <t>Wireless Operating Device Provided? [2.26.1.3] (Yes or No)</t>
  </si>
  <si>
    <t>TSSA Filing Number
if control used has been registered</t>
  </si>
  <si>
    <t>Emerg. O</t>
  </si>
  <si>
    <t>2.26.6</t>
  </si>
  <si>
    <t>Installation of Capacitors or Other Devices</t>
  </si>
  <si>
    <t>2.24.9.5</t>
  </si>
  <si>
    <t>Two Means To Remove Power</t>
  </si>
  <si>
    <t>2.26.8</t>
  </si>
  <si>
    <t>Release and Application of Driving Machine Brakes</t>
  </si>
  <si>
    <t>2.26.7.3</t>
  </si>
  <si>
    <t>Single ground/Single Failure</t>
  </si>
  <si>
    <t>TSSA File Number</t>
  </si>
  <si>
    <t xml:space="preserve">PART D1 - Indicate which Operating, Safety Devices and/or Electrical Protective Devices have been PROVIDED.  </t>
  </si>
  <si>
    <t>Provided</t>
  </si>
  <si>
    <t>2.26.2.5</t>
  </si>
  <si>
    <t>Car Door Contacts</t>
  </si>
  <si>
    <t>2.26.5</t>
  </si>
  <si>
    <t>Motor Phase Protection</t>
  </si>
  <si>
    <t>2.26.2.1</t>
  </si>
  <si>
    <t>Emergency Stop Switch</t>
  </si>
  <si>
    <t>2.25.2</t>
  </si>
  <si>
    <t>Normal Terminal</t>
  </si>
  <si>
    <t>2.12/2.13</t>
  </si>
  <si>
    <t>HW Door Interlock or Elec. Contact</t>
  </si>
  <si>
    <t>2.20.2.10 ( c)</t>
  </si>
  <si>
    <t>Visible Hour Meter</t>
  </si>
  <si>
    <t>2.26.2.6</t>
  </si>
  <si>
    <t>Ladder-Guided Access Cover Switch</t>
  </si>
  <si>
    <t>2.15.9</t>
  </si>
  <si>
    <t>Obstruction-Detecton Devices (Switch)</t>
  </si>
  <si>
    <t>2.26.2.2</t>
  </si>
  <si>
    <t>Car Top Stop</t>
  </si>
  <si>
    <t>2.25.3</t>
  </si>
  <si>
    <t>Slack Rope detection Switch</t>
  </si>
  <si>
    <t>2.26.2.3</t>
  </si>
  <si>
    <t>Car Safety Switch</t>
  </si>
  <si>
    <t>2.15.10</t>
  </si>
  <si>
    <t>Car in Use Warning Device</t>
  </si>
  <si>
    <t>2.16.4</t>
  </si>
  <si>
    <t>Overload Detection</t>
  </si>
  <si>
    <t>2.14.9.3</t>
  </si>
  <si>
    <t>Emergency Exit Switch</t>
  </si>
  <si>
    <t>2.26.2.4</t>
  </si>
  <si>
    <t>Final terminal Limit</t>
  </si>
  <si>
    <t>2.24.10</t>
  </si>
  <si>
    <t>Means for Manual Release of Driving Machine Brake</t>
  </si>
  <si>
    <t>Applicable Safety Code for Controller</t>
  </si>
  <si>
    <r>
      <t>Platform Area
[2.16.3] (1.2m</t>
    </r>
    <r>
      <rPr>
        <vertAlign val="superscript"/>
        <sz val="10"/>
        <rFont val="Arial Narrow"/>
        <family val="2"/>
      </rPr>
      <t>2</t>
    </r>
    <r>
      <rPr>
        <sz val="10"/>
        <rFont val="Arial Narrow"/>
        <family val="2"/>
      </rPr>
      <t xml:space="preserve"> Max.)</t>
    </r>
  </si>
  <si>
    <t>PGL, Complex Automatic</t>
  </si>
  <si>
    <t>PGL Automatic Integral Transfer Area</t>
  </si>
  <si>
    <t>PGL Automatic External Transfer Area</t>
  </si>
  <si>
    <t>New Installation - Replacing existing Installation No(s).: (See box 4000 for retained components)</t>
  </si>
  <si>
    <t>Matl Lift</t>
  </si>
  <si>
    <t>Barrier Free</t>
  </si>
  <si>
    <t>PGL</t>
  </si>
  <si>
    <t>SpecialWindTower</t>
  </si>
  <si>
    <t>Special Wind Tower</t>
  </si>
  <si>
    <t>4) add wind tower specsheet to master</t>
  </si>
  <si>
    <t>345 Carlingview Drive
Toronto, ON  M9W 6N9
www.tssa.org</t>
  </si>
  <si>
    <t>SPECIFICATION SHEET FOR A POWER TYPE MANLIFT CSA B311-02</t>
  </si>
  <si>
    <t>No.</t>
  </si>
  <si>
    <t>Item</t>
  </si>
  <si>
    <t>PreDefined Options</t>
  </si>
  <si>
    <t>User Entry</t>
  </si>
  <si>
    <t>Type of Submission &amp; Installation Number</t>
  </si>
  <si>
    <t>New Installation,  Standard Design
Alteration to Installation Nuimber</t>
  </si>
  <si>
    <t>Submitters Specification No.</t>
  </si>
  <si>
    <t>Manlift Manufacturer &amp; Model</t>
  </si>
  <si>
    <t>Manufacturer
Model</t>
  </si>
  <si>
    <t>Maximum Capacity (Max 454kg)
7.2</t>
  </si>
  <si>
    <t>Rated Speed (Max 0.76m/s)
7.2</t>
  </si>
  <si>
    <t>Up m/s
Down m/s</t>
  </si>
  <si>
    <t>Address of Installation</t>
  </si>
  <si>
    <t>Manlift Accessible to Non-Authorized Persons 7.31.2</t>
  </si>
  <si>
    <t>No 
Yes ( controls are key operated)</t>
  </si>
  <si>
    <t>No of levels served</t>
  </si>
  <si>
    <t>Levels</t>
  </si>
  <si>
    <t>Manlift travel</t>
  </si>
  <si>
    <t>Type of Operation 
7.31.1</t>
  </si>
  <si>
    <t>Continuous-pressure or
Automatic</t>
  </si>
  <si>
    <t>Wireless control 
7.32</t>
  </si>
  <si>
    <t xml:space="preserve">No 
Yes  </t>
  </si>
  <si>
    <t>Drive Type 
7.28.1</t>
  </si>
  <si>
    <t>Traction,  Rack and pinion
 Winding-drum</t>
  </si>
  <si>
    <t xml:space="preserve">Drive Motor </t>
  </si>
  <si>
    <t>Output: kW   
Max current permitted: Amps@Volts</t>
  </si>
  <si>
    <t xml:space="preserve">Weight of Car
</t>
  </si>
  <si>
    <t xml:space="preserve">kg
  </t>
  </si>
  <si>
    <t xml:space="preserve">Counterweight 
</t>
  </si>
  <si>
    <t>Provided
Not provided</t>
  </si>
  <si>
    <t>Weight of Counterweight</t>
  </si>
  <si>
    <t xml:space="preserve">kg
</t>
  </si>
  <si>
    <t>Hoistway Enclosure height 
7.3.1.1</t>
  </si>
  <si>
    <t>Fully
Partially, to a height of: ________mm</t>
  </si>
  <si>
    <t>Hoistway construction 
7.3.1</t>
  </si>
  <si>
    <t>Perforated reject. 25mm ball
Solid</t>
  </si>
  <si>
    <t>Minimum top car clearance 
7.7.3</t>
  </si>
  <si>
    <t>Clearances, running 
7.7.4.4</t>
  </si>
  <si>
    <t>1.  Car sill hwy sill _____ mm
2.  Car sill/hwy door face _____mm</t>
  </si>
  <si>
    <t>Clearances, car to hoistway
7.7.4.1</t>
  </si>
  <si>
    <t>[   ] More than 100mm
[   ] Between 20 to 100 mm</t>
  </si>
  <si>
    <t>Car bottom runby 
7.7.2</t>
  </si>
  <si>
    <t>1.  Minimum     mm
2.  Maximum     mm</t>
  </si>
  <si>
    <t>Counterweight bottom runby 
7.7.2</t>
  </si>
  <si>
    <t>Guiderails &amp; Fastenings 
7.26.2/3</t>
  </si>
  <si>
    <t>Steel
Wood
other</t>
  </si>
  <si>
    <t>Spring buffer</t>
  </si>
  <si>
    <t>1.  Load rating:     kg
2.  Stroke:     mm</t>
  </si>
  <si>
    <t>Hoistway door construction  
7.11.1/2</t>
  </si>
  <si>
    <t>Perforated
Solid, with vision panel</t>
  </si>
  <si>
    <t>Hoistway opening 
7.11.1</t>
  </si>
  <si>
    <t>1.  Width:     mm
2.  Height     mm</t>
  </si>
  <si>
    <t>No. of entrances</t>
  </si>
  <si>
    <t>1.  Front:
2.  Rear:
3.  Side:</t>
  </si>
  <si>
    <t>Door retaining means &amp; stops 7.11.6.2.6</t>
  </si>
  <si>
    <t>Interlock 
7.12</t>
  </si>
  <si>
    <t>1.  Make:
2.  Model:</t>
  </si>
  <si>
    <t>CSA File number for interlock</t>
  </si>
  <si>
    <t>Access to hoistway 
7.11.4</t>
  </si>
  <si>
    <t xml:space="preserve">
</t>
  </si>
  <si>
    <t>Car net platform 
7.2</t>
  </si>
  <si>
    <t>Width:     mm
Depth:     mm</t>
  </si>
  <si>
    <t>Car enclosure construction 
7.13.1.1</t>
  </si>
  <si>
    <t>Openwork, designed to 7.3.1.2
Solid</t>
  </si>
  <si>
    <t>Top of Car clearance 
7.7.3</t>
  </si>
  <si>
    <t>Emergency lighting 
7.13.6</t>
  </si>
  <si>
    <t>From building emergency power
By battery power pack</t>
  </si>
  <si>
    <t>Emergency signal/communication
7.41</t>
  </si>
  <si>
    <t xml:space="preserve">Alarm bell on car
Telephone Intercom
</t>
  </si>
  <si>
    <t>Car door construction 
7.14.1</t>
  </si>
  <si>
    <t>Openwork, rejecting 25mm diameter bell
Solid</t>
  </si>
  <si>
    <t>Rope fastening type 
7.23.6</t>
  </si>
  <si>
    <t>Wedge socket  
Eyebolt, calcuated factor of safety</t>
  </si>
  <si>
    <t xml:space="preserve">Hoist Ropes </t>
  </si>
  <si>
    <t>Number of ropes 
7.23.3</t>
  </si>
  <si>
    <t>Diameter of Ropes
7.23.3</t>
  </si>
  <si>
    <t>Rope construction 
7.23</t>
  </si>
  <si>
    <t>Calculated factor of safety 
7.23.2</t>
  </si>
  <si>
    <t xml:space="preserve">Governor Ropes </t>
  </si>
  <si>
    <t>Diameter
7.20.1</t>
  </si>
  <si>
    <t>Rope construction 
7.20.1</t>
  </si>
  <si>
    <t>Rated breaking load per rope 
7.20.3</t>
  </si>
  <si>
    <t>Safety type 
7.18.1</t>
  </si>
  <si>
    <t>For wire-rope suspended car
For rack-and-pinion manlift</t>
  </si>
  <si>
    <t>Maximum mass, stopping &amp; sustaining 7.6.8.2.1</t>
  </si>
  <si>
    <t>Safety, make and model</t>
  </si>
  <si>
    <t>Governor tripping speed setting 7.19.1.1</t>
  </si>
  <si>
    <t>Car gate contact 
7.14.2.1/7.33.14</t>
  </si>
  <si>
    <t>Emergency exit contact
7.13.4.2/7.33.15</t>
  </si>
  <si>
    <t>Stop switch top of car 
7.33.9</t>
  </si>
  <si>
    <t>Car safety mechanical switch
7.33.10</t>
  </si>
  <si>
    <t>Final terminal stop device
7.30.3/7.33.12</t>
  </si>
  <si>
    <t>Normal terminal stop device 
7.30.2</t>
  </si>
  <si>
    <t>Hoistway interlock 
7.12/7.33.13</t>
  </si>
  <si>
    <t>Stop switch bottom hoistway
7.33.9</t>
  </si>
  <si>
    <t>Phase protection 3.2.1</t>
  </si>
  <si>
    <t>Ground fault circuit interupter 7.39</t>
  </si>
  <si>
    <t>Elevating device metal enclosure grounding protection 7.5.5</t>
  </si>
  <si>
    <t>Solidly grounded
By separate grounding conductor</t>
  </si>
  <si>
    <t>Motor overload protection 
3.2.2</t>
  </si>
  <si>
    <t>Type:
Setting:</t>
  </si>
  <si>
    <t>Redundancy protection for magnetically operated switches, contactors, relays 7.4.3(c)</t>
  </si>
  <si>
    <t>1.  Critical components:
2.  Back-up components:</t>
  </si>
  <si>
    <t>Standard Number, Title and Revision</t>
  </si>
  <si>
    <t>Special Features or Scope of Alteration</t>
  </si>
  <si>
    <t>Spec-PowerTypeManlift-29417-May 2020</t>
  </si>
  <si>
    <t>New Installation,  Standard Design
Alteration to Installation #</t>
  </si>
  <si>
    <t>Lift Manufacturer</t>
  </si>
  <si>
    <t xml:space="preserve">Manufacturer
</t>
  </si>
  <si>
    <t>Maximum Capacity 
6.2.1</t>
  </si>
  <si>
    <t>______ kg's
One Person</t>
  </si>
  <si>
    <t>Manlift Model</t>
  </si>
  <si>
    <t>Address of Lift Installation</t>
  </si>
  <si>
    <t>Lift travel</t>
  </si>
  <si>
    <t>Machinery Securement &amp; Support
6.8</t>
  </si>
  <si>
    <t>On top of overhead beams
On top of structural floor</t>
  </si>
  <si>
    <t>Brake in Car
6.11.7</t>
  </si>
  <si>
    <t>a)deadman control type, 
b) independent of car safety, c) bidirectional</t>
  </si>
  <si>
    <t>Hwy Enclosure height 
6.5.1</t>
  </si>
  <si>
    <t>Occupied Space Below Hoistway
6.4</t>
  </si>
  <si>
    <t>Minimum top car clearance 
6.10.2</t>
  </si>
  <si>
    <t>Clearance, cwt to it's Casing
6.3.2</t>
  </si>
  <si>
    <t>Clearances, car to hwy 
6.3.1</t>
  </si>
  <si>
    <t>Clearances, Car to Landing Sill 
6.3.3</t>
  </si>
  <si>
    <t>Clearances, Landing Sill to Sill Gate
6.6.4</t>
  </si>
  <si>
    <t>Guide Rails
6.9.2</t>
  </si>
  <si>
    <t>Car Buffer
6.10.1  , 6.4</t>
  </si>
  <si>
    <t>At the top of hoistway only
At top and Bottom of hoistway</t>
  </si>
  <si>
    <t>H/W Landing Accessible to Public
6.6.1/2</t>
  </si>
  <si>
    <t>Yes (accessible to unauthorized persons)
No (not accessible to unauthorized persons)</t>
  </si>
  <si>
    <t>HW Landing Opening Protection
6.6.1/2</t>
  </si>
  <si>
    <t>Side hinged self closing gate
Swing type guard rail</t>
  </si>
  <si>
    <t>1.  Front:
2.  Rear:</t>
  </si>
  <si>
    <t>Cwt Construction
6.14.1</t>
  </si>
  <si>
    <t>Cwt Inspection Panel
6.14.4</t>
  </si>
  <si>
    <t>Provided
 cwt eye bolt/rope hitch inspection panel</t>
  </si>
  <si>
    <t>Car / HW Illumination
6.17</t>
  </si>
  <si>
    <t>Illumination level from general lighting
dedicated lighting</t>
  </si>
  <si>
    <t>Spec-HandPowerCntrbalManlift-29416 (06/16)</t>
  </si>
  <si>
    <t>SPECIFICATION SHEET FOR A HAND POWERED COUNTERBALANCED TYPE MANLIFT - Con't</t>
  </si>
  <si>
    <t>Means of Egress from Car
6.11.5</t>
  </si>
  <si>
    <t>Car Gate Height
6.11.4</t>
  </si>
  <si>
    <t>Rope Fastening Factor of Safety
4.4, 6.16.1.5/6</t>
  </si>
  <si>
    <t>No. of ropes 
6.16.1.2/3</t>
  </si>
  <si>
    <t xml:space="preserve">Diameter of Ropes
6.16.1.2/3  
</t>
  </si>
  <si>
    <t>Rated breaking load per rope 
6.16.2.1(d)</t>
  </si>
  <si>
    <t>Calculated factor of safety 
4.4, 6.16.1.2/3</t>
  </si>
  <si>
    <t>Sheave PD/Rope Ratio
6.15</t>
  </si>
  <si>
    <t>Hand Rope Material &amp; Diameter
6.16.3</t>
  </si>
  <si>
    <t>Hemp or Other Material
Diameter  mm</t>
  </si>
  <si>
    <t>Safety Latch
6.12</t>
  </si>
  <si>
    <t>Provided, a safety latch at bottom landing</t>
  </si>
  <si>
    <t>Floor Stop Pin
6.13</t>
  </si>
  <si>
    <t>Special features-scope of alterations</t>
  </si>
  <si>
    <t>Variances</t>
  </si>
  <si>
    <r>
      <t xml:space="preserve">193. </t>
    </r>
    <r>
      <rPr>
        <sz val="9"/>
        <color indexed="12"/>
        <rFont val="Arial"/>
        <family val="2"/>
      </rPr>
      <t xml:space="preserve">PROFESSIONAL ENGINEER'S STATEMENT
</t>
    </r>
    <r>
      <rPr>
        <sz val="8"/>
        <color indexed="12"/>
        <rFont val="Arial"/>
        <family val="2"/>
      </rPr>
      <t>The whole design of this manlift, including the parts and features not specifically identified in this design submission, are in complicance with the designated applied codes, the TSS Act, &amp; Ontario Regulations, except for variances set out in this submission. In case of alteration, this statement covers only parts and features that are the subject of, or may be affected by the alteration.</t>
    </r>
  </si>
  <si>
    <t>List of supporting drawings and documents</t>
  </si>
  <si>
    <t>195.  PROFESSIONAL ENGINEER'S STAMP</t>
  </si>
  <si>
    <t>Applied Codes:</t>
  </si>
  <si>
    <t>Handpowered Counter-Balanced Manlift</t>
  </si>
  <si>
    <t>B311 - 02</t>
  </si>
  <si>
    <t>Recommended Car Safety Test Method   6.11.8</t>
  </si>
  <si>
    <r>
      <t xml:space="preserve">Specification Sheet
</t>
    </r>
    <r>
      <rPr>
        <sz val="18"/>
        <color theme="1"/>
        <rFont val="Arial Narrow"/>
        <family val="2"/>
      </rPr>
      <t>Material or Workmen's Rail-Guided Construction Hoist</t>
    </r>
  </si>
  <si>
    <t xml:space="preserve">PART A - Provide the following General Information about the  Elevating Device and the building it is being installed at.  </t>
  </si>
  <si>
    <t xml:space="preserve">Type of Submission &amp; No. </t>
  </si>
  <si>
    <t>Hoist Previously Licensed</t>
  </si>
  <si>
    <t>Construction Hoist Model</t>
  </si>
  <si>
    <t>Rated Speed (m/s)
(M21.1.3 / W20.2.3)</t>
  </si>
  <si>
    <t>Number of Landing</t>
  </si>
  <si>
    <t>Maximum Capacity (Kg) (M 8.5/ W8.7.1)</t>
  </si>
  <si>
    <t>Kg</t>
  </si>
  <si>
    <t>Building address</t>
  </si>
  <si>
    <t>Operations</t>
  </si>
  <si>
    <t>Method of Operations</t>
  </si>
  <si>
    <t>Wireless Control</t>
  </si>
  <si>
    <t>Minimum Temperature</t>
  </si>
  <si>
    <r>
      <rPr>
        <vertAlign val="superscript"/>
        <sz val="11"/>
        <color theme="1"/>
        <rFont val="Calibri"/>
        <family val="2"/>
        <scheme val="minor"/>
      </rPr>
      <t>o</t>
    </r>
    <r>
      <rPr>
        <sz val="10"/>
        <rFont val="Arial"/>
        <family val="2"/>
      </rPr>
      <t>C</t>
    </r>
  </si>
  <si>
    <t>Signal System</t>
  </si>
  <si>
    <t>Maximum Wind Speed</t>
  </si>
  <si>
    <t xml:space="preserve">PART B1 - Provide drawings that include layout, plan and elevation views of the elevating device and/or parts thereof, showing all pertinent information necessary to demonstrate conformance with the Regulation and applied codes.  </t>
  </si>
  <si>
    <t>Mast</t>
  </si>
  <si>
    <t>Max. Height of Mast</t>
  </si>
  <si>
    <t xml:space="preserve">m </t>
  </si>
  <si>
    <t>Maximum Car Travel</t>
  </si>
  <si>
    <t>m</t>
  </si>
  <si>
    <t>Single or Dual Car</t>
  </si>
  <si>
    <t>Allowable Load on Mast</t>
  </si>
  <si>
    <t>Weight of Hoist</t>
  </si>
  <si>
    <t>Mast Attachments Load</t>
  </si>
  <si>
    <t>Max. Tie-in Interval</t>
  </si>
  <si>
    <t>Max. Unbraced Height</t>
  </si>
  <si>
    <t>Landing</t>
  </si>
  <si>
    <t>Opening Height</t>
  </si>
  <si>
    <t>Landing Guard Length</t>
  </si>
  <si>
    <t xml:space="preserve">Locking Device Make &amp; Model or TSSA filling no. </t>
  </si>
  <si>
    <t>Car</t>
  </si>
  <si>
    <t>Net Platform Width</t>
  </si>
  <si>
    <t>Net. Platform Depth</t>
  </si>
  <si>
    <t>Load Per Net Area</t>
  </si>
  <si>
    <t>m2</t>
  </si>
  <si>
    <t>Car Height Without Extension</t>
  </si>
  <si>
    <t>Number of Car Entrances</t>
  </si>
  <si>
    <t>CWT</t>
  </si>
  <si>
    <t>Counterweight Overbalance</t>
  </si>
  <si>
    <t>%</t>
  </si>
  <si>
    <t>Safety Type</t>
  </si>
  <si>
    <t>Safety Make and Model</t>
  </si>
  <si>
    <t>Governor Make and Model</t>
  </si>
  <si>
    <t>Location of Car Safety</t>
  </si>
  <si>
    <t>ACO</t>
  </si>
  <si>
    <t>Up Safety Make and Model</t>
  </si>
  <si>
    <t>Tripping Speed Setting</t>
  </si>
  <si>
    <t>Guiderails</t>
  </si>
  <si>
    <t>Car Guiderails Type</t>
  </si>
  <si>
    <t>CWT Guiderails Type</t>
  </si>
  <si>
    <t>Max. BRKT Spacing Car Rail</t>
  </si>
  <si>
    <t>Max. BRKT Spacing CWT Rail</t>
  </si>
  <si>
    <t>Kg/m</t>
  </si>
  <si>
    <t>Ropes</t>
  </si>
  <si>
    <t>Hoist Ropes
Number  x Diameter</t>
  </si>
  <si>
    <t>X</t>
  </si>
  <si>
    <t>Governor Ropes
Number  x Diameter</t>
  </si>
  <si>
    <t>Gov'r Rope Construction</t>
  </si>
  <si>
    <t>Gov'r Breaking Strength</t>
  </si>
  <si>
    <t>Factor of Safety</t>
  </si>
  <si>
    <t>Gov'r Factor of Safety</t>
  </si>
  <si>
    <t xml:space="preserve">Min. Ratio of Sheave to Rope </t>
  </si>
  <si>
    <t>Car Buffer Type</t>
  </si>
  <si>
    <t>Counterweight Buffer Type</t>
  </si>
  <si>
    <t>Car Buffer Stroke</t>
  </si>
  <si>
    <t>Counterweight Buffer Stroke</t>
  </si>
  <si>
    <t>Number of Car Buffers</t>
  </si>
  <si>
    <t>Number of CWT Buffers</t>
  </si>
  <si>
    <t>Drive Machinery</t>
  </si>
  <si>
    <t xml:space="preserve">Drive Machine Location </t>
  </si>
  <si>
    <t>Location</t>
  </si>
  <si>
    <t>Power Transmission</t>
  </si>
  <si>
    <t xml:space="preserve"> Brake Torque</t>
  </si>
  <si>
    <t>Drive Motor Type</t>
  </si>
  <si>
    <t>Brake Make</t>
  </si>
  <si>
    <t>Brake Model</t>
  </si>
  <si>
    <t>Brake Test Weight</t>
  </si>
  <si>
    <t>Brake Gap</t>
  </si>
  <si>
    <t>Drive Motor Output</t>
  </si>
  <si>
    <t>Number of Drive Motors</t>
  </si>
  <si>
    <t>Drive Sheave
/Drum/Pinion Diameter</t>
  </si>
  <si>
    <t>Groove Material</t>
  </si>
  <si>
    <t>Counter Balanced Spooling</t>
  </si>
  <si>
    <t>Clearances</t>
  </si>
  <si>
    <t>Min. Car Top Clearance</t>
  </si>
  <si>
    <t>Car Bottom Clearance</t>
  </si>
  <si>
    <t>Car Sill to Hoistway Gate</t>
  </si>
  <si>
    <t>Car Sill to Hoistway Enclosure</t>
  </si>
  <si>
    <t>Car Encl. Edge to Hoistway Opening</t>
  </si>
  <si>
    <t>Runby</t>
  </si>
  <si>
    <t>Car Bottom Runby</t>
  </si>
  <si>
    <t>Counterweight Bottom Runby</t>
  </si>
  <si>
    <t>PART C1 - Provide an electrical schematic drawing indicating conformance with 
4.3 , 7.5, 8.4, 8.5, 14, 15, 16, 17, 18, 19.1.3, 22.4, 23</t>
  </si>
  <si>
    <t>4.3.2</t>
  </si>
  <si>
    <t xml:space="preserve">Electrical Panels </t>
  </si>
  <si>
    <t>18.1.3</t>
  </si>
  <si>
    <t>ETSLD is independent of NTSD and positive</t>
  </si>
  <si>
    <t>4.3.6</t>
  </si>
  <si>
    <t>Circuit operating over 150 V rms</t>
  </si>
  <si>
    <t>Independent Speed Control on Inspection</t>
  </si>
  <si>
    <t>Poly Phase Motor</t>
  </si>
  <si>
    <t>18.1.1</t>
  </si>
  <si>
    <t xml:space="preserve">NTSD is independent of FTSD and positive </t>
  </si>
  <si>
    <t>Electrial Protective Devices (Switches)</t>
  </si>
  <si>
    <t xml:space="preserve">Release and Application of Drive-Machine Brk </t>
  </si>
  <si>
    <t>Electrical Protective Devices</t>
  </si>
  <si>
    <t>Overspeed Switch</t>
  </si>
  <si>
    <t>Slack Rope Switch</t>
  </si>
  <si>
    <t>Governor Switch</t>
  </si>
  <si>
    <t>Final Terminal Switches</t>
  </si>
  <si>
    <t>Normal Terminal Switches</t>
  </si>
  <si>
    <t>Car Gate Electrical Contact</t>
  </si>
  <si>
    <t>Load Limiting Device</t>
  </si>
  <si>
    <t>Car Emergency Exit Switch</t>
  </si>
  <si>
    <t>Top of Car Stop Switch</t>
  </si>
  <si>
    <t>Car Emergency Stop Switch</t>
  </si>
  <si>
    <t>Manual Resettable Safety Switch</t>
  </si>
  <si>
    <t>UP Overspeed Protection</t>
  </si>
  <si>
    <t>Motor Protection</t>
  </si>
  <si>
    <t>Disconnecting Means &amp; Size</t>
  </si>
  <si>
    <t>Means</t>
  </si>
  <si>
    <t>Size</t>
  </si>
  <si>
    <t>A</t>
  </si>
  <si>
    <t>Terminals</t>
  </si>
  <si>
    <t>Normal Switch Location</t>
  </si>
  <si>
    <t>Overcurrent Protection</t>
  </si>
  <si>
    <t>Final Switch Location</t>
  </si>
  <si>
    <t>Overload Protection</t>
  </si>
  <si>
    <t>Type</t>
  </si>
  <si>
    <t>Setting</t>
  </si>
  <si>
    <t>Override For 51</t>
  </si>
  <si>
    <t>Testing Method for 2232</t>
  </si>
  <si>
    <t>Acceptance Tests</t>
  </si>
  <si>
    <t>PART D2 - Provide a written test procedure for the Acceptance Inspection Tests of xx, xx,x x  and Section 24 that cannot be easily demonstrated in the field of for those tests which require specific test instructions to demonstrate compliance. The procedures should follow the same sequence of tests in Section 24.
In addition written test procedures are required for the following items from Part C2 and Part D1:  20xx, 20xx, 22xx, 22xx.</t>
  </si>
  <si>
    <t>4.3.6, 4.3.7</t>
  </si>
  <si>
    <t>Ground fault circuit</t>
  </si>
  <si>
    <t>6.8,6.9,6.10 (CAD 277/19)</t>
  </si>
  <si>
    <t>EFD effective if Contactor, Relay, or SSD fail</t>
  </si>
  <si>
    <t>Welded Steel Construction (Metal Arc Welding)</t>
  </si>
  <si>
    <t>FACTORY Cert. of Companies for Fusion Welding of Steel</t>
  </si>
  <si>
    <t xml:space="preserve">FACTORY WELDS Name of Certified Company </t>
  </si>
  <si>
    <t>FIELD Cert. of Companies for Fusion Welding of Steel</t>
  </si>
  <si>
    <t xml:space="preserve">FIELD WELDS Name of Certified Company </t>
  </si>
  <si>
    <t>Order/Bulletin</t>
  </si>
  <si>
    <t>Bulletins Applicable to this Submission</t>
  </si>
  <si>
    <t>5) add Manlift and Hoist Spec sheet to master</t>
  </si>
  <si>
    <t>Shopping Cart Conveyor</t>
  </si>
  <si>
    <t>ShoppingCartConveyor</t>
  </si>
  <si>
    <t>NO</t>
  </si>
  <si>
    <t>professional engineers statement attached?</t>
  </si>
  <si>
    <t>YES</t>
  </si>
  <si>
    <t>Is any Qualifying Amendment to the</t>
  </si>
  <si>
    <r>
      <t>O</t>
    </r>
    <r>
      <rPr>
        <sz val="8"/>
        <rFont val="Arial Narrow"/>
        <family val="2"/>
      </rPr>
      <t>ther</t>
    </r>
    <r>
      <rPr>
        <sz val="10"/>
        <rFont val="Arial"/>
        <family val="2"/>
      </rPr>
      <t xml:space="preserve"> (specify):</t>
    </r>
  </si>
  <si>
    <t>.40</t>
  </si>
  <si>
    <t>.30</t>
  </si>
  <si>
    <t xml:space="preserve">Ontario Building Code </t>
  </si>
  <si>
    <t>.20</t>
  </si>
  <si>
    <t>.10</t>
  </si>
  <si>
    <t>Enter Edition</t>
  </si>
  <si>
    <t>192.--</t>
  </si>
  <si>
    <t>List of Supporting Drawings and Documents:</t>
  </si>
  <si>
    <t>Documents &amp; Codes</t>
  </si>
  <si>
    <t>Special Features - Remarks - Additional Tests</t>
  </si>
  <si>
    <t>Provide a listing of all attached or referenced documents used to demonstrate compliance</t>
  </si>
  <si>
    <t>Attachments and Reference Documents</t>
  </si>
  <si>
    <t>PART F</t>
  </si>
  <si>
    <t>Provide general layout, plan and elevation views.</t>
  </si>
  <si>
    <t>Layouts</t>
  </si>
  <si>
    <t>PART E</t>
  </si>
  <si>
    <t>Submitter Specification No.:</t>
  </si>
  <si>
    <t>Acceptance Tests on file at TSSA - File #</t>
  </si>
  <si>
    <t>Acceptance Tests Attached</t>
  </si>
  <si>
    <t>Provide a write-up to test the various ELECTRICAL and  MECHANICAL safety features which have been provide for this device. 
This testing procedure will be followed during the initial device ACCEPTANCE Tests.</t>
  </si>
  <si>
    <t xml:space="preserve">Inspection and Tests: </t>
  </si>
  <si>
    <t>PART D</t>
  </si>
  <si>
    <t>Conformance write-up on file at TSSA</t>
  </si>
  <si>
    <t>Conformance write-up attached</t>
  </si>
  <si>
    <t>If not possible to demonstated by the schematic:
Specify in a conformance write-up how compliance to the following requirements are achieved.</t>
  </si>
  <si>
    <t>Electrical Conformance Documents:  Schematics &amp; Conformance Write-up</t>
  </si>
  <si>
    <t>PART C</t>
  </si>
  <si>
    <t>Reversal Stop Device</t>
  </si>
  <si>
    <t>Smoke Detectors</t>
  </si>
  <si>
    <t>Egress Restriction Device</t>
  </si>
  <si>
    <t>Tandem Operation</t>
  </si>
  <si>
    <t>Cart Obstruction Device</t>
  </si>
  <si>
    <t>Missing Step / Pallet</t>
  </si>
  <si>
    <t>Stop Sw in Machinery Space</t>
  </si>
  <si>
    <t>Handrail Speed Monitor</t>
  </si>
  <si>
    <t>Broken drive chain</t>
  </si>
  <si>
    <t>Stop Sw in Inspection Controls</t>
  </si>
  <si>
    <t>Broken conveyance belt</t>
  </si>
  <si>
    <t xml:space="preserve">Step Lateral Displacement </t>
  </si>
  <si>
    <t>Speed Governor / Speed Sensor</t>
  </si>
  <si>
    <t>Comb-step / Pallet-step impact Device</t>
  </si>
  <si>
    <t>Auxilliary Emergency Stop Buttons</t>
  </si>
  <si>
    <t>Handrail Entry Device</t>
  </si>
  <si>
    <t>Emergency Stop Buttons</t>
  </si>
  <si>
    <t>Step Level / Pallet Level Device</t>
  </si>
  <si>
    <t>Portable plug in - Inspection Control</t>
  </si>
  <si>
    <t>Disconnected Motor Device</t>
  </si>
  <si>
    <t>Permanent - Inspection Control</t>
  </si>
  <si>
    <t>Step Upthrust Device</t>
  </si>
  <si>
    <t>Start switch (down, run, up)</t>
  </si>
  <si>
    <t>Fill Below</t>
  </si>
  <si>
    <t xml:space="preserve">Itemize, Indicate which Operating, Safety Devices or Electrical Protective Devices have been PROVIDED.  </t>
  </si>
  <si>
    <t>PART B</t>
  </si>
  <si>
    <t>Welding Attestation. Specify if CWB or Other</t>
  </si>
  <si>
    <t>Specify protection for runaway carts</t>
  </si>
  <si>
    <t>.54</t>
  </si>
  <si>
    <t>Specify how cart jams are detected</t>
  </si>
  <si>
    <t>.53</t>
  </si>
  <si>
    <t>There is an open well way on this side</t>
  </si>
  <si>
    <t>There is an escalator on this side</t>
  </si>
  <si>
    <t>There is an adjacent Cart conveyor on this side</t>
  </si>
  <si>
    <t>Walls are located on this side</t>
  </si>
  <si>
    <t>Acrylic Balustrade Extensions are provided</t>
  </si>
  <si>
    <t>Height of Extension</t>
  </si>
  <si>
    <t>.52</t>
  </si>
  <si>
    <t>Standard conveyor balustrades are provided</t>
  </si>
  <si>
    <t>Height of sides</t>
  </si>
  <si>
    <t>.51</t>
  </si>
  <si>
    <t>RIGHT SIDE</t>
  </si>
  <si>
    <t>Specify which feature is present on which side</t>
  </si>
  <si>
    <t>LEFT SIDE</t>
  </si>
  <si>
    <t>.50</t>
  </si>
  <si>
    <r>
      <t>300.50</t>
    </r>
    <r>
      <rPr>
        <sz val="9"/>
        <rFont val="Arial Narrow"/>
        <family val="2"/>
      </rPr>
      <t xml:space="preserve"> Interior &amp; Sides</t>
    </r>
  </si>
  <si>
    <t>Specify where the stop button is located, height, type.</t>
  </si>
  <si>
    <t>.09</t>
  </si>
  <si>
    <t>How are persons detected?</t>
  </si>
  <si>
    <t>.08</t>
  </si>
  <si>
    <t>What signage is provided to convey no riders &amp; no childern in carts</t>
  </si>
  <si>
    <t>.07</t>
  </si>
  <si>
    <t>How is the drive mechanizm protected from contact by the general public at entry/exit locations</t>
  </si>
  <si>
    <t>.06</t>
  </si>
  <si>
    <t>How is the cart conveyed / linked to the driving mechanizm?</t>
  </si>
  <si>
    <t>.05</t>
  </si>
  <si>
    <t>How are Foreign carts detected &amp; rejected?</t>
  </si>
  <si>
    <t>.04</t>
  </si>
  <si>
    <t>How are the Entrance Doors Closed:</t>
  </si>
  <si>
    <t>.03</t>
  </si>
  <si>
    <t>How are the Entrance Doors Opened:</t>
  </si>
  <si>
    <t>.02</t>
  </si>
  <si>
    <t>Describe the Entrance doors, construction, size.</t>
  </si>
  <si>
    <t>.01</t>
  </si>
  <si>
    <t>-</t>
  </si>
  <si>
    <t>AC-2sp</t>
  </si>
  <si>
    <t>Describe entrance Frame, Guard or Archway contruction, &amp; opening width and height (mm)</t>
  </si>
  <si>
    <t>.00</t>
  </si>
  <si>
    <t>AC-1sp</t>
  </si>
  <si>
    <r>
      <t>300.00</t>
    </r>
    <r>
      <rPr>
        <sz val="9"/>
        <rFont val="Arial Narrow"/>
        <family val="2"/>
      </rPr>
      <t xml:space="preserve"> Entrance / Exit: </t>
    </r>
  </si>
  <si>
    <t>Dual Bridge Thyristor Conventor</t>
  </si>
  <si>
    <t>SCR</t>
  </si>
  <si>
    <t>Variable Voltage AC</t>
  </si>
  <si>
    <t>VVAC</t>
  </si>
  <si>
    <t xml:space="preserve">Control </t>
  </si>
  <si>
    <t>Variable Voltage Variable frequency</t>
  </si>
  <si>
    <t>VVVF</t>
  </si>
  <si>
    <t xml:space="preserve">Type of Motor </t>
  </si>
  <si>
    <t>Mechanical Coupling</t>
  </si>
  <si>
    <t>Drive Connection</t>
  </si>
  <si>
    <t>for Controller</t>
  </si>
  <si>
    <t>TSSA File#</t>
  </si>
  <si>
    <t>Controller Make</t>
  </si>
  <si>
    <t>28.--</t>
  </si>
  <si>
    <t>M/C &amp; Control</t>
  </si>
  <si>
    <t>other</t>
  </si>
  <si>
    <t>BLDG</t>
  </si>
  <si>
    <t>Continuous Shaft</t>
  </si>
  <si>
    <t>Location relative to  ESC</t>
  </si>
  <si>
    <t>Conveyor Direction ?</t>
  </si>
  <si>
    <t xml:space="preserve">.10 </t>
  </si>
  <si>
    <t>Conveyor Model</t>
  </si>
  <si>
    <t xml:space="preserve">.00 </t>
  </si>
  <si>
    <t>Conveyor Make</t>
  </si>
  <si>
    <t>20.--</t>
  </si>
  <si>
    <t>Slope / Angle of Incline</t>
  </si>
  <si>
    <t>Toothed Gear</t>
  </si>
  <si>
    <t xml:space="preserve">.20 </t>
  </si>
  <si>
    <r>
      <t xml:space="preserve">Horizontal Run </t>
    </r>
    <r>
      <rPr>
        <sz val="7"/>
        <rFont val="Arial Narrow"/>
        <family val="2"/>
      </rPr>
      <t>truss projecton</t>
    </r>
  </si>
  <si>
    <t>Vertical Rise</t>
  </si>
  <si>
    <t>Is Variable Speed</t>
  </si>
  <si>
    <t>kg per cart</t>
  </si>
  <si>
    <t>carts</t>
  </si>
  <si>
    <t>Maximum capacity</t>
  </si>
  <si>
    <t>Rated speed</t>
  </si>
  <si>
    <t>Inside the Truss</t>
  </si>
  <si>
    <t>specification No.</t>
  </si>
  <si>
    <t>Bottom of Truss in Well</t>
  </si>
  <si>
    <t>Device Type</t>
  </si>
  <si>
    <t>Submitter's</t>
  </si>
  <si>
    <t>Top of Truss in Well</t>
  </si>
  <si>
    <t>PART A General Specifications</t>
  </si>
  <si>
    <t>List Values</t>
  </si>
  <si>
    <t>email completed forms to: eddesignsubmittal @tssa.org</t>
  </si>
  <si>
    <t>Elevator Type</t>
  </si>
  <si>
    <t>Esc&lt;0.5
MW&lt;0.7
MW&lt;0.9</t>
  </si>
  <si>
    <t>persons per hour</t>
  </si>
  <si>
    <t>6.1.4 or 6.2.4</t>
  </si>
  <si>
    <t>Is Variable or Reduced Speed</t>
  </si>
  <si>
    <t>Applied ?</t>
  </si>
  <si>
    <r>
      <t>Esc&lt;30</t>
    </r>
    <r>
      <rPr>
        <vertAlign val="superscript"/>
        <sz val="7"/>
        <rFont val="Arial Narrow"/>
        <family val="2"/>
      </rPr>
      <t>o</t>
    </r>
    <r>
      <rPr>
        <sz val="7"/>
        <rFont val="Arial Narrow"/>
        <family val="2"/>
      </rPr>
      <t xml:space="preserve">
MW&lt;12</t>
    </r>
    <r>
      <rPr>
        <vertAlign val="superscript"/>
        <sz val="7"/>
        <rFont val="Arial Narrow"/>
        <family val="2"/>
      </rPr>
      <t>o</t>
    </r>
  </si>
  <si>
    <t xml:space="preserve">Horizontal Run </t>
  </si>
  <si>
    <t>6.1.3.1 or 6.2.3.1</t>
  </si>
  <si>
    <t>Entire Truss projection</t>
  </si>
  <si>
    <t>Esc or MW -  Make &amp;</t>
  </si>
  <si>
    <t xml:space="preserve">Model </t>
  </si>
  <si>
    <t>Escalator Well Protection</t>
  </si>
  <si>
    <t xml:space="preserve">Balustrade type </t>
  </si>
  <si>
    <t>6.1.3.3 or 6.2.3.3</t>
  </si>
  <si>
    <t>6.1.3.3.4 or 6.2.3.3.4</t>
  </si>
  <si>
    <t>Soffit Guard</t>
  </si>
  <si>
    <t>Balustrade Material</t>
  </si>
  <si>
    <t>Guards - Guarding</t>
  </si>
  <si>
    <t>6.1.3.3.9 or 6.2.3.3.7</t>
  </si>
  <si>
    <t>6.1.3.3.3 or 6.2.3.3.3</t>
  </si>
  <si>
    <t>Anti Slide Devices</t>
  </si>
  <si>
    <t>Deck Barricades</t>
  </si>
  <si>
    <t>6.1.3.3.10</t>
  </si>
  <si>
    <t>6.1.3.3.11 or 6.2.3.3.8</t>
  </si>
  <si>
    <t>Skirt Step entrapment protection</t>
  </si>
  <si>
    <t>Skirt Deflectors</t>
  </si>
  <si>
    <t>6.1.3.3.5 or 6.2.3.3.5</t>
  </si>
  <si>
    <t>6.1.3.3.8</t>
  </si>
  <si>
    <t>Esc or MW Brake</t>
  </si>
  <si>
    <t>6.1.5.1 or 6.2.5.1</t>
  </si>
  <si>
    <r>
      <t xml:space="preserve">Brake Rated Load - </t>
    </r>
    <r>
      <rPr>
        <b/>
        <sz val="9"/>
        <rFont val="Arial Narrow"/>
        <family val="2"/>
      </rPr>
      <t>Stopped</t>
    </r>
  </si>
  <si>
    <r>
      <t xml:space="preserve">Brake Rated Load - </t>
    </r>
    <r>
      <rPr>
        <b/>
        <sz val="9"/>
        <rFont val="Arial Narrow"/>
        <family val="2"/>
      </rPr>
      <t>Running</t>
    </r>
  </si>
  <si>
    <t>6.1.3.9.3 or 6.2.3.10.3</t>
  </si>
  <si>
    <t>Brake Info</t>
  </si>
  <si>
    <r>
      <t xml:space="preserve">Driving M/C Brake </t>
    </r>
    <r>
      <rPr>
        <sz val="10"/>
        <rFont val="Arial"/>
        <family val="2"/>
      </rPr>
      <t>(Loc'n)</t>
    </r>
  </si>
  <si>
    <t xml:space="preserve">Main Drive Shaft Brake  </t>
  </si>
  <si>
    <t>6.1.5.3.1 or 6.2.5.3.1</t>
  </si>
  <si>
    <t>6.1.5.3.2 or 6.2.5.3.2</t>
  </si>
  <si>
    <t>Brake torque setting range</t>
  </si>
  <si>
    <t>Nm</t>
  </si>
  <si>
    <t>Method to measure torque</t>
  </si>
  <si>
    <t>Minimum Stopping Distance</t>
  </si>
  <si>
    <t>Min Distance - skirt sw to</t>
  </si>
  <si>
    <t>No Load</t>
  </si>
  <si>
    <t>combplate</t>
  </si>
  <si>
    <t xml:space="preserve">6.1.5.3.1 </t>
  </si>
  <si>
    <t xml:space="preserve">Handrail Height </t>
  </si>
  <si>
    <t>6.1.3.4.5</t>
  </si>
  <si>
    <t>[900-1000]</t>
  </si>
  <si>
    <r>
      <t xml:space="preserve">Step Width
</t>
    </r>
    <r>
      <rPr>
        <sz val="7"/>
        <rFont val="Arial Narrow"/>
        <family val="2"/>
      </rPr>
      <t>6.1.3.5.2  [560-1020]
6.2.3.7 [see table]</t>
    </r>
  </si>
  <si>
    <t>Step Depth</t>
  </si>
  <si>
    <t>Step Rise</t>
  </si>
  <si>
    <t>6.1.3.5.2</t>
  </si>
  <si>
    <t>[&gt;400]</t>
  </si>
  <si>
    <t>[&lt;220]</t>
  </si>
  <si>
    <r>
      <t xml:space="preserve">Slot Depth
</t>
    </r>
    <r>
      <rPr>
        <sz val="7"/>
        <rFont val="Arial Narrow"/>
        <family val="2"/>
      </rPr>
      <t>6.1.3.5.5
6.2.3.6.2 belt</t>
    </r>
  </si>
  <si>
    <r>
      <t>mm</t>
    </r>
    <r>
      <rPr>
        <sz val="7"/>
        <rFont val="Arial Narrow"/>
        <family val="2"/>
      </rPr>
      <t xml:space="preserve">
[&gt;9.5]
[&gt;4.8]</t>
    </r>
  </si>
  <si>
    <r>
      <t xml:space="preserve">Slot Width
</t>
    </r>
    <r>
      <rPr>
        <sz val="7"/>
        <rFont val="Arial Narrow"/>
        <family val="2"/>
      </rPr>
      <t>6.1.3.5.5
6.2.3.6.2 belt</t>
    </r>
  </si>
  <si>
    <r>
      <t>mm</t>
    </r>
    <r>
      <rPr>
        <sz val="7"/>
        <rFont val="Arial Narrow"/>
        <family val="2"/>
      </rPr>
      <t xml:space="preserve">
[&lt;6.5]
[&lt;6.4]</t>
    </r>
  </si>
  <si>
    <r>
      <t xml:space="preserve">Slot Centres
</t>
    </r>
    <r>
      <rPr>
        <sz val="7"/>
        <rFont val="Arial Narrow"/>
        <family val="2"/>
      </rPr>
      <t>6.1.3.5.5
6.2.3.6.2 belt</t>
    </r>
  </si>
  <si>
    <r>
      <t>mm</t>
    </r>
    <r>
      <rPr>
        <sz val="7"/>
        <rFont val="Arial Narrow"/>
        <family val="2"/>
      </rPr>
      <t xml:space="preserve">
[&lt;9.5]
[&lt;13]</t>
    </r>
  </si>
  <si>
    <t>Number of flat steps</t>
  </si>
  <si>
    <t>Step Demarcation</t>
  </si>
  <si>
    <t>Demarcation Lights</t>
  </si>
  <si>
    <t>6.1.3.6.5</t>
  </si>
  <si>
    <t>6.1.3.5.6</t>
  </si>
  <si>
    <t>6.1.6.7</t>
  </si>
  <si>
    <t>Speed Governor</t>
  </si>
  <si>
    <t>Welder Qualification to 8.8.1</t>
  </si>
  <si>
    <t>6.1.6.3.2 or 6.2.6.3.2</t>
  </si>
  <si>
    <t>Welding Procedues to 8.8.2</t>
  </si>
  <si>
    <t>Brake Certification Tests</t>
  </si>
  <si>
    <t>Step or Pallet - Fatigue Tests</t>
  </si>
  <si>
    <t xml:space="preserve">6.1.5.3.3 </t>
  </si>
  <si>
    <r>
      <t xml:space="preserve"> </t>
    </r>
    <r>
      <rPr>
        <sz val="10"/>
        <rFont val="Arial"/>
        <family val="2"/>
      </rPr>
      <t>6.1.3.5.7,   6.2.3.5.4</t>
    </r>
  </si>
  <si>
    <t>Indicate which Operating, Safety Devices or Electrical Protective Devices have been PROVIDED.  
[ESC] 6.1.6.x.x or  [MW] 6.2.6.x.x</t>
  </si>
  <si>
    <t>x.x</t>
  </si>
  <si>
    <t>¾½</t>
  </si>
  <si>
    <t>esc only</t>
  </si>
  <si>
    <t>ê</t>
  </si>
  <si>
    <t>3.10 | 3.8</t>
  </si>
  <si>
    <t>I</t>
  </si>
  <si>
    <t>3.11 | 3.9</t>
  </si>
  <si>
    <t>3.12 | 3.10</t>
  </si>
  <si>
    <t>3.13 | 3.11</t>
  </si>
  <si>
    <t>Speed Governor device</t>
  </si>
  <si>
    <t>curved esc only</t>
  </si>
  <si>
    <t xml:space="preserve">Broken step chain/treadway </t>
  </si>
  <si>
    <t>3.15 | 3.12</t>
  </si>
  <si>
    <t>/</t>
  </si>
  <si>
    <t>Skirt Obstruction Device</t>
  </si>
  <si>
    <t>interlocked operation</t>
  </si>
  <si>
    <t>3.7 | 3.6</t>
  </si>
  <si>
    <t>8  |  7</t>
  </si>
  <si>
    <t>3.8 | 3.7</t>
  </si>
  <si>
    <t>spring return</t>
  </si>
  <si>
    <t>constant pressure</t>
  </si>
  <si>
    <t>manual rest</t>
  </si>
  <si>
    <t>positively actuated</t>
  </si>
  <si>
    <t>Moving Walk</t>
  </si>
  <si>
    <t xml:space="preserve">Electrical schematics shall indicate conformance to </t>
  </si>
  <si>
    <t>6.1.6 &amp; 6.1.7</t>
  </si>
  <si>
    <t>6.2.6 &amp; 6.2.7</t>
  </si>
  <si>
    <t>Inspection &amp; testing per 8.10.4.1.2(c)(2) are required to demonstrate conformance to</t>
  </si>
  <si>
    <t xml:space="preserve">6.1.6.10 to 6.1.6.13 </t>
  </si>
  <si>
    <t>6.2.6.9 to 6.2.6.11</t>
  </si>
  <si>
    <t xml:space="preserve">Inspection &amp; testing per 8.10.4.1.2(s)are required to demonstrate conformance to </t>
  </si>
  <si>
    <t xml:space="preserve">6.1.6 </t>
  </si>
  <si>
    <t>6.2.6</t>
  </si>
  <si>
    <t>6.1.6.10.1</t>
  </si>
  <si>
    <t>(single ground / single failure)</t>
  </si>
  <si>
    <t>6.2.6.9.1</t>
  </si>
  <si>
    <t>6.1.6.10.2</t>
  </si>
  <si>
    <t>(redundancy &amp; checking)</t>
  </si>
  <si>
    <t xml:space="preserve">6.2.6.9.2 </t>
  </si>
  <si>
    <t>6.1.6.10.3</t>
  </si>
  <si>
    <t>(removal of power)</t>
  </si>
  <si>
    <t>6.2.6.9.3</t>
  </si>
  <si>
    <t>6.1.6.11</t>
  </si>
  <si>
    <t>Electrically Powered Safety Devices</t>
  </si>
  <si>
    <t>6.2.6.10</t>
  </si>
  <si>
    <t>6.1.6.12</t>
  </si>
  <si>
    <t>6.2.6.11</t>
  </si>
  <si>
    <t>6.1.6.13</t>
  </si>
  <si>
    <t>Completion of Maintenance Circuits</t>
  </si>
  <si>
    <t>6.2.6.12</t>
  </si>
  <si>
    <t>6.1.6.14</t>
  </si>
  <si>
    <t>Escalator Manual Reset</t>
  </si>
  <si>
    <t>6.2.6.13</t>
  </si>
  <si>
    <t>Moving Walk Manual Reset</t>
  </si>
  <si>
    <t>6.1.6.15</t>
  </si>
  <si>
    <t>Contactors &amp; Relays in Critical Circuits</t>
  </si>
  <si>
    <t>6.2.6.14</t>
  </si>
  <si>
    <t>Provide a write-up for the Tests of 8.10.4  which cannot be easily demonstated in the field or for those tests which require specific test 
instructions to demonstrate compliance. The write-up should follow the same sequence of tests required in 8.10</t>
  </si>
  <si>
    <r>
      <t xml:space="preserve">6.1.6.11 or  6.2.6.10  </t>
    </r>
    <r>
      <rPr>
        <b/>
        <sz val="10"/>
        <color indexed="12"/>
        <rFont val="Arial Narrow"/>
        <family val="2"/>
      </rPr>
      <t>Specified Devices</t>
    </r>
    <r>
      <rPr>
        <b/>
        <sz val="10"/>
        <rFont val="Arial Narrow"/>
        <family val="2"/>
      </rPr>
      <t xml:space="preserve"> or other </t>
    </r>
    <r>
      <rPr>
        <b/>
        <sz val="10"/>
        <color indexed="12"/>
        <rFont val="Arial Narrow"/>
        <family val="2"/>
      </rPr>
      <t>EPD's</t>
    </r>
    <r>
      <rPr>
        <b/>
        <sz val="10"/>
        <rFont val="Arial Narrow"/>
        <family val="2"/>
      </rPr>
      <t xml:space="preserve"> that requiring power for their functioning shall be provided with a write-up if field testing in not possible by the simple activation of a switch.  Include the following tests unless easily demonstrated.</t>
    </r>
  </si>
  <si>
    <t>[8.10.4.1.2(e)] Speed Governor</t>
  </si>
  <si>
    <t>[8.10.4.1.2(f)] Broken drive chain</t>
  </si>
  <si>
    <t>[8.10.4.1.2(g)] Reversal Stop Switch</t>
  </si>
  <si>
    <t xml:space="preserve">[8.10.4.1.2(h)] Broken step chain/treadway </t>
  </si>
  <si>
    <t>[8.10.4.1.2(m)] Handrail Speed Monitor</t>
  </si>
  <si>
    <t>Skirt Step Mitigation</t>
  </si>
  <si>
    <t>B44-94 &amp; Earlier: Max Gap 5.0mm, Max Sum 6.0mm</t>
  </si>
  <si>
    <t>B44-00: Max Gap 4.0mm, Max Sum 7.0mm</t>
  </si>
  <si>
    <t>B44-02: Loaded Gap &lt;5.0mm, Index &lt;=0.15</t>
  </si>
  <si>
    <t>B44-02: Loaded Gap &lt;5.0mm, Index &lt;=0.25 w/ Skirt Deflectors</t>
  </si>
  <si>
    <t>B44-00: Mwalk w/skirtless balustrade to 6.2.3.3.5</t>
  </si>
  <si>
    <t>B44-07: Loaded Gap &lt;5.0mm, Index &lt;=0.15</t>
  </si>
  <si>
    <t>B44-07: Loaded Gap &lt;5.0mm, Index &lt;=0.25 w/ Skirt Deflectors</t>
  </si>
  <si>
    <t>other method - details attached</t>
  </si>
  <si>
    <t>n/a</t>
  </si>
  <si>
    <t>M/C Brake Location</t>
  </si>
  <si>
    <t>Top of Escalator</t>
  </si>
  <si>
    <t>direct braking on main drive shaft</t>
  </si>
  <si>
    <t>Bottom of Escalator</t>
  </si>
  <si>
    <t>braking to the gear reducer</t>
  </si>
  <si>
    <t>In the Step Band</t>
  </si>
  <si>
    <t>applies braking to</t>
  </si>
  <si>
    <t>Entry to Mwalk</t>
  </si>
  <si>
    <t>Exit to Mwalk</t>
  </si>
  <si>
    <t>Main Drive Shaft Brake</t>
  </si>
  <si>
    <t>Not Provided</t>
  </si>
  <si>
    <t>--</t>
  </si>
  <si>
    <t>Required - mechanical overspeed governor provided</t>
  </si>
  <si>
    <t>Required - electronically actuated - mechanical braking</t>
  </si>
  <si>
    <t>Not Required (direct drive AC squirrel cage induction motor)</t>
  </si>
  <si>
    <t>Esc Brake Tests</t>
  </si>
  <si>
    <t>CSA certified brake</t>
  </si>
  <si>
    <t>NRTL certified brake - certificate attached</t>
  </si>
  <si>
    <t>MG</t>
  </si>
  <si>
    <t>pending - field test with loads listed in 33.10 &amp; 33.20</t>
  </si>
  <si>
    <t>Step Pallet Fatigue Attestation</t>
  </si>
  <si>
    <t>Attached Summary w/Attestation to 8.3.11 -letter attached</t>
  </si>
  <si>
    <t>Test data and attestation document on file at TSSA</t>
  </si>
  <si>
    <t>any st</t>
  </si>
  <si>
    <r>
      <t>O</t>
    </r>
    <r>
      <rPr>
        <sz val="10"/>
        <rFont val="Arial"/>
        <family val="2"/>
      </rPr>
      <t xml:space="preserve">ther </t>
    </r>
  </si>
  <si>
    <t>Specification Sheet for
Escalators and Moving Walks</t>
  </si>
  <si>
    <t>Specification Sheet for
Shopping Cart Conveyor</t>
  </si>
  <si>
    <t>6) add Esc-Mwalk and Shopping Cart Conveyor</t>
  </si>
  <si>
    <t>https://www.tssa.org/en/Fees.aspx</t>
  </si>
  <si>
    <t>Request for Service(s) &amp; Prepayment Details</t>
  </si>
  <si>
    <t>which is available in the fee section at the link below</t>
  </si>
  <si>
    <t xml:space="preserve">Effective May 1, 2021 fees are required to be prepaid. </t>
  </si>
  <si>
    <t>Effective May 1, 2021 TSSA's new fee model takes effect. For details see link below:</t>
  </si>
  <si>
    <t>O.Reg 209/01 (Elevating Devices) s.15</t>
  </si>
  <si>
    <t>https://www.ontario.ca/laws/regulation/010209</t>
  </si>
  <si>
    <t>1. Elevators,   2. Dumbwaiters,   3. Escalators,   4. Moving Walks,   4.1 Shopping Cart Conveyors,   5. Freight platform lifts and material lifts</t>
  </si>
  <si>
    <t>10, Incline Lifts,   11. Stage Lifts,   12.  Special Elevating Devices,   13. Parking Garage Lifts</t>
  </si>
  <si>
    <t xml:space="preserve">Application </t>
  </si>
  <si>
    <t xml:space="preserve">and </t>
  </si>
  <si>
    <t xml:space="preserve">Transmittal </t>
  </si>
  <si>
    <t>complete the specification sheet</t>
  </si>
  <si>
    <t>ESC-MW</t>
  </si>
  <si>
    <t>Pwr- Manlift</t>
  </si>
  <si>
    <t>or</t>
  </si>
  <si>
    <t>Hand - Manlift</t>
  </si>
  <si>
    <t>Hoist</t>
  </si>
  <si>
    <t>use a form which best represents the device class</t>
  </si>
  <si>
    <t xml:space="preserve">refer to Stage Lifts form section on the web site </t>
  </si>
  <si>
    <t>www.tssa.org</t>
  </si>
  <si>
    <t>SCC</t>
  </si>
  <si>
    <t>Wind Tower Turbine Elevators</t>
  </si>
  <si>
    <t>Temporary Elevator</t>
  </si>
  <si>
    <t>Temp Elev</t>
  </si>
  <si>
    <t>Cartop Railing</t>
  </si>
  <si>
    <t>MC Guarding</t>
  </si>
  <si>
    <t>Abridged</t>
  </si>
  <si>
    <t>to convey minor edits to registered submissions</t>
  </si>
  <si>
    <t>7) add NOTES page</t>
  </si>
  <si>
    <t>Elevators-Validation Data</t>
  </si>
  <si>
    <t>ORACLEDATA</t>
  </si>
  <si>
    <t>when submitting design submission for review.</t>
  </si>
  <si>
    <t>identifies submission enclosures and P.Eng review</t>
  </si>
  <si>
    <t>to identify parties requesting services</t>
  </si>
  <si>
    <t>Fees Section</t>
  </si>
  <si>
    <t>form, see:</t>
  </si>
  <si>
    <t>identifies service requested and fee amount</t>
  </si>
  <si>
    <r>
      <t>This EXCEL File contains a collection of</t>
    </r>
    <r>
      <rPr>
        <b/>
        <sz val="10"/>
        <color rgb="FFFF0000"/>
        <rFont val="Calibri"/>
        <family val="2"/>
        <scheme val="minor"/>
      </rPr>
      <t xml:space="preserve"> DESIGN SUBMISSION SPECIFICATION PAGES</t>
    </r>
    <r>
      <rPr>
        <sz val="10"/>
        <rFont val="Calibri"/>
        <family val="2"/>
        <scheme val="minor"/>
      </rPr>
      <t xml:space="preserve"> intended to be used to address the requirements of </t>
    </r>
  </si>
  <si>
    <r>
      <t>Section 1.(5) of this regulation recognizes the following</t>
    </r>
    <r>
      <rPr>
        <b/>
        <sz val="10"/>
        <color rgb="FFFF0000"/>
        <rFont val="Calibri"/>
        <family val="2"/>
        <scheme val="minor"/>
      </rPr>
      <t xml:space="preserve"> "Classes of elevating devices"</t>
    </r>
    <r>
      <rPr>
        <b/>
        <sz val="10"/>
        <rFont val="Calibri"/>
        <family val="2"/>
        <scheme val="minor"/>
      </rPr>
      <t>,  including:</t>
    </r>
  </si>
  <si>
    <r>
      <t>6.  Barrier Free Lifts (</t>
    </r>
    <r>
      <rPr>
        <i/>
        <sz val="8"/>
        <rFont val="Calibri"/>
        <family val="2"/>
        <scheme val="minor"/>
      </rPr>
      <t>previously Lifts for Persons with Physical Disabilities</t>
    </r>
    <r>
      <rPr>
        <sz val="10"/>
        <rFont val="Calibri"/>
        <family val="2"/>
        <scheme val="minor"/>
      </rPr>
      <t>),   7. Manlifts,   8. Passenger Ropeways,   9. Construction Hoists</t>
    </r>
  </si>
  <si>
    <r>
      <t xml:space="preserve">The regulation also recognises </t>
    </r>
    <r>
      <rPr>
        <b/>
        <sz val="10"/>
        <color rgb="FFFF0000"/>
        <rFont val="Calibri"/>
        <family val="2"/>
        <scheme val="minor"/>
      </rPr>
      <t>"Device Types"</t>
    </r>
    <r>
      <rPr>
        <sz val="10"/>
        <rFont val="Calibri"/>
        <family val="2"/>
        <scheme val="minor"/>
      </rPr>
      <t xml:space="preserve"> associated with the above noted device classes. Refer to the Regulation for Details.</t>
    </r>
  </si>
  <si>
    <r>
      <rPr>
        <b/>
        <sz val="10"/>
        <rFont val="Calibri"/>
        <family val="2"/>
        <scheme val="minor"/>
      </rPr>
      <t>1.</t>
    </r>
    <r>
      <rPr>
        <b/>
        <sz val="10"/>
        <color rgb="FFFF0000"/>
        <rFont val="Calibri"/>
        <family val="2"/>
        <scheme val="minor"/>
      </rPr>
      <t xml:space="preserve"> Elevators</t>
    </r>
  </si>
  <si>
    <r>
      <rPr>
        <b/>
        <sz val="10"/>
        <rFont val="Calibri"/>
        <family val="2"/>
        <scheme val="minor"/>
      </rPr>
      <t>2.</t>
    </r>
    <r>
      <rPr>
        <b/>
        <sz val="10"/>
        <color rgb="FFFF0000"/>
        <rFont val="Calibri"/>
        <family val="2"/>
        <scheme val="minor"/>
      </rPr>
      <t xml:space="preserve"> Dumbwaiters</t>
    </r>
  </si>
  <si>
    <r>
      <rPr>
        <b/>
        <sz val="10"/>
        <rFont val="Calibri"/>
        <family val="2"/>
        <scheme val="minor"/>
      </rPr>
      <t>4.1</t>
    </r>
    <r>
      <rPr>
        <b/>
        <sz val="10"/>
        <color rgb="FFFF0000"/>
        <rFont val="Calibri"/>
        <family val="2"/>
        <scheme val="minor"/>
      </rPr>
      <t xml:space="preserve"> Shopping Cart Conveyors</t>
    </r>
  </si>
  <si>
    <r>
      <rPr>
        <b/>
        <sz val="10"/>
        <rFont val="Calibri"/>
        <family val="2"/>
        <scheme val="minor"/>
      </rPr>
      <t>5.</t>
    </r>
    <r>
      <rPr>
        <b/>
        <sz val="10"/>
        <color rgb="FFFF0000"/>
        <rFont val="Calibri"/>
        <family val="2"/>
        <scheme val="minor"/>
      </rPr>
      <t xml:space="preserve"> Freight and Material Lifts</t>
    </r>
  </si>
  <si>
    <r>
      <rPr>
        <b/>
        <sz val="10"/>
        <rFont val="Calibri"/>
        <family val="2"/>
        <scheme val="minor"/>
      </rPr>
      <t>6.</t>
    </r>
    <r>
      <rPr>
        <b/>
        <sz val="10"/>
        <color rgb="FFFF0000"/>
        <rFont val="Calibri"/>
        <family val="2"/>
        <scheme val="minor"/>
      </rPr>
      <t xml:space="preserve"> Barrier Free Lifts (B355 Code)</t>
    </r>
  </si>
  <si>
    <r>
      <rPr>
        <b/>
        <sz val="10"/>
        <rFont val="Calibri"/>
        <family val="2"/>
        <scheme val="minor"/>
      </rPr>
      <t>7.</t>
    </r>
    <r>
      <rPr>
        <b/>
        <sz val="10"/>
        <color rgb="FFFF0000"/>
        <rFont val="Calibri"/>
        <family val="2"/>
        <scheme val="minor"/>
      </rPr>
      <t xml:space="preserve"> Manlifts</t>
    </r>
  </si>
  <si>
    <r>
      <rPr>
        <b/>
        <sz val="10"/>
        <rFont val="Calibri"/>
        <family val="2"/>
        <scheme val="minor"/>
      </rPr>
      <t>8.</t>
    </r>
    <r>
      <rPr>
        <b/>
        <sz val="10"/>
        <color rgb="FFFF0000"/>
        <rFont val="Calibri"/>
        <family val="2"/>
        <scheme val="minor"/>
      </rPr>
      <t xml:space="preserve"> Passenger Ropeways</t>
    </r>
  </si>
  <si>
    <r>
      <rPr>
        <b/>
        <sz val="10"/>
        <rFont val="Calibri"/>
        <family val="2"/>
        <scheme val="minor"/>
      </rPr>
      <t>9.</t>
    </r>
    <r>
      <rPr>
        <b/>
        <sz val="10"/>
        <color rgb="FFFF0000"/>
        <rFont val="Calibri"/>
        <family val="2"/>
        <scheme val="minor"/>
      </rPr>
      <t xml:space="preserve"> Construction Hoists</t>
    </r>
  </si>
  <si>
    <r>
      <rPr>
        <b/>
        <sz val="10"/>
        <rFont val="Calibri"/>
        <family val="2"/>
        <scheme val="minor"/>
      </rPr>
      <t>10.</t>
    </r>
    <r>
      <rPr>
        <b/>
        <sz val="10"/>
        <color rgb="FFFF0000"/>
        <rFont val="Calibri"/>
        <family val="2"/>
        <scheme val="minor"/>
      </rPr>
      <t xml:space="preserve"> Incline Lifts</t>
    </r>
  </si>
  <si>
    <r>
      <rPr>
        <b/>
        <sz val="10"/>
        <rFont val="Calibri"/>
        <family val="2"/>
        <scheme val="minor"/>
      </rPr>
      <t>11.</t>
    </r>
    <r>
      <rPr>
        <b/>
        <sz val="10"/>
        <color rgb="FFFF0000"/>
        <rFont val="Calibri"/>
        <family val="2"/>
        <scheme val="minor"/>
      </rPr>
      <t xml:space="preserve"> Stage Lifts</t>
    </r>
  </si>
  <si>
    <r>
      <rPr>
        <b/>
        <sz val="10"/>
        <rFont val="Calibri"/>
        <family val="2"/>
        <scheme val="minor"/>
      </rPr>
      <t>12.</t>
    </r>
    <r>
      <rPr>
        <b/>
        <sz val="10"/>
        <color rgb="FFFF0000"/>
        <rFont val="Calibri"/>
        <family val="2"/>
        <scheme val="minor"/>
      </rPr>
      <t xml:space="preserve"> Special Elevating Device</t>
    </r>
  </si>
  <si>
    <r>
      <rPr>
        <b/>
        <sz val="10"/>
        <rFont val="Calibri"/>
        <family val="2"/>
        <scheme val="minor"/>
      </rPr>
      <t>13.</t>
    </r>
    <r>
      <rPr>
        <b/>
        <sz val="10"/>
        <color rgb="FFFF0000"/>
        <rFont val="Calibri"/>
        <family val="2"/>
        <scheme val="minor"/>
      </rPr>
      <t xml:space="preserve"> Parking Garage Lifts</t>
    </r>
  </si>
  <si>
    <t>Submissions should make use of the 'application'</t>
  </si>
  <si>
    <t>transmittal'</t>
  </si>
  <si>
    <t>plus the appropriate specification sheets below;</t>
  </si>
  <si>
    <r>
      <rPr>
        <b/>
        <sz val="10"/>
        <rFont val="Calibri"/>
        <family val="2"/>
        <scheme val="minor"/>
      </rPr>
      <t>3.</t>
    </r>
    <r>
      <rPr>
        <b/>
        <sz val="10"/>
        <color rgb="FFFF0000"/>
        <rFont val="Calibri"/>
        <family val="2"/>
        <scheme val="minor"/>
      </rPr>
      <t xml:space="preserve"> Escalators    or     </t>
    </r>
    <r>
      <rPr>
        <b/>
        <sz val="10"/>
        <rFont val="Calibri"/>
        <family val="2"/>
        <scheme val="minor"/>
      </rPr>
      <t>4.</t>
    </r>
    <r>
      <rPr>
        <b/>
        <sz val="10"/>
        <color rgb="FFFF0000"/>
        <rFont val="Calibri"/>
        <family val="2"/>
        <scheme val="minor"/>
      </rPr>
      <t xml:space="preserve"> Moving Walks</t>
    </r>
  </si>
  <si>
    <t>use form 1-9, 11-13 which best represents the device class</t>
  </si>
  <si>
    <t xml:space="preserve">Preliminary/Safety Assessment </t>
  </si>
  <si>
    <t>Request for</t>
  </si>
  <si>
    <t>Safety Assessment</t>
  </si>
  <si>
    <t xml:space="preserve">Safety Assessment / Compliance Review </t>
  </si>
  <si>
    <t>Details of Request for Service</t>
  </si>
  <si>
    <r>
      <t xml:space="preserve">345 Carlingview Drive
Toronto, ON M9W 6N9
Tel.: 416.734.3300
</t>
    </r>
    <r>
      <rPr>
        <b/>
        <sz val="10"/>
        <rFont val="Arial Narrow"/>
        <family val="2"/>
      </rPr>
      <t>www.tssa.org</t>
    </r>
  </si>
  <si>
    <t>email completed form to :
eddesignsubmittal@tssa.org</t>
  </si>
  <si>
    <t>SPECIFICATION SHEET FOR A HAND POWERED COUNTERBALANCED TYPE MANLIFT CSA B311-02</t>
  </si>
  <si>
    <t xml:space="preserve">345 Carlingview Drive
Toronto, ON M9W 6N9
Tel: 413.734.3300
</t>
  </si>
  <si>
    <t>S.A</t>
  </si>
  <si>
    <t>If requesting a Safety Assessment / Preliminary Review, use</t>
  </si>
  <si>
    <t>to capture the details related to the request</t>
  </si>
  <si>
    <t>The Technical Standards and Safety Authority  (TSSA), is an independent, not-for-profit, non-governmental organization. We provide Safety Services including the administration of Ontario's Technical Standards and Safety Act, 2000.  We are a risk-based, prevention oriented organization that provides services, including public education, training, certification, licensing, registration, engineering design review, inspection activities, and safety management consultation.  TSSA's safety assessment / compliance review is subject to / limited by the terms and conditions of our memorandum of understanding with the Government of Ontario.</t>
  </si>
  <si>
    <t>for specific alterations;</t>
  </si>
  <si>
    <t>for</t>
  </si>
  <si>
    <t>for addition of a car top railing</t>
  </si>
  <si>
    <t xml:space="preserve">for addition of  machine guarding </t>
  </si>
  <si>
    <t>8) add safety assessment page</t>
  </si>
  <si>
    <t>Refer to service and prepayment info on the form titled</t>
  </si>
  <si>
    <t>If a submission for an above device has been registered, use</t>
  </si>
  <si>
    <t>When submitting a completed package, users may delete any of the unused EXCEL TABS, however DO NOT DELETE the TABS noted below</t>
  </si>
  <si>
    <r>
      <rPr>
        <b/>
        <sz val="10"/>
        <rFont val="Arial Narrow"/>
        <family val="2"/>
      </rPr>
      <t xml:space="preserve">Outline the exact nature of the request for service.
</t>
    </r>
    <r>
      <rPr>
        <sz val="10"/>
        <rFont val="Arial Narrow"/>
        <family val="2"/>
      </rPr>
      <t xml:space="preserve">
Example: Review &lt;item details&gt; for compliance to requirements &lt;specify applicable code sections&gt;  of  &lt;specify code name and edition&gt;
    - Review interlock for compliance to the requirements of section 7.5 of CSA Z185-R2001
</t>
    </r>
  </si>
  <si>
    <t>Include any relevant documentation that can be reviewed to evaluate the request for service noted above.
On the "Request for Service(s) &amp; Prepayment Details" form, enter the numbers of hours that are initially authorized to perform the review. For an estimate of hours contact EDAD Engineering via eddesignsubmittal@tssa.org</t>
  </si>
  <si>
    <r>
      <t xml:space="preserve">email complete forms to: </t>
    </r>
    <r>
      <rPr>
        <b/>
        <sz val="8"/>
        <rFont val="Arial Narrow"/>
        <family val="2"/>
      </rPr>
      <t>eddesignsubmittal@tssa.org</t>
    </r>
  </si>
  <si>
    <t>Location Name &amp; Address</t>
  </si>
  <si>
    <t>Passenger Ropeway</t>
  </si>
  <si>
    <t>Ropeway
Manufacturer
and Model</t>
  </si>
  <si>
    <t>Mfg.</t>
  </si>
  <si>
    <t>Rope Speed</t>
  </si>
  <si>
    <t>Normal</t>
  </si>
  <si>
    <t>Evacuation</t>
  </si>
  <si>
    <t>Transportation Length</t>
  </si>
  <si>
    <t>Single/Two/Variable Speed?</t>
  </si>
  <si>
    <t>Inclined Length</t>
  </si>
  <si>
    <t>Inpsection speed</t>
  </si>
  <si>
    <t>Location of:</t>
  </si>
  <si>
    <t>Drive</t>
  </si>
  <si>
    <t>Tension</t>
  </si>
  <si>
    <t>Average grade</t>
  </si>
  <si>
    <t>Trip time</t>
  </si>
  <si>
    <t>sec</t>
  </si>
  <si>
    <t>Average rope inclination</t>
  </si>
  <si>
    <t>Line gauge</t>
  </si>
  <si>
    <t>Maximum rope inclination</t>
  </si>
  <si>
    <t>Direction of Rotation</t>
  </si>
  <si>
    <t>Capacity</t>
  </si>
  <si>
    <t>Uphill</t>
  </si>
  <si>
    <t>pph</t>
  </si>
  <si>
    <t>Downhill</t>
  </si>
  <si>
    <t>Number and location of Operators</t>
  </si>
  <si>
    <t>Carriers</t>
  </si>
  <si>
    <t>Number of carriers</t>
  </si>
  <si>
    <t>Carrier Spacing</t>
  </si>
  <si>
    <t>Carrier Capacity (each)</t>
  </si>
  <si>
    <t>Persons</t>
  </si>
  <si>
    <t>Loading Interval</t>
  </si>
  <si>
    <t xml:space="preserve">Carriers  </t>
  </si>
  <si>
    <t>Weight of hanger, chair &amp; grip (empty)</t>
  </si>
  <si>
    <t>Grips</t>
  </si>
  <si>
    <t>Grip resistance to sliding (force)</t>
  </si>
  <si>
    <t>Grip Type</t>
  </si>
  <si>
    <t>Grip construction</t>
  </si>
  <si>
    <r>
      <t xml:space="preserve">Vertical clearance b/w carrier and ground or snow </t>
    </r>
    <r>
      <rPr>
        <sz val="10"/>
        <color indexed="13"/>
        <rFont val="Arial Narrow"/>
        <family val="2"/>
      </rPr>
      <t>(6.3)</t>
    </r>
  </si>
  <si>
    <r>
      <t>Minimum distance b/w passing carriers with each swung 10</t>
    </r>
    <r>
      <rPr>
        <sz val="10"/>
        <rFont val="Arial"/>
        <family val="2"/>
      </rPr>
      <t>°</t>
    </r>
    <r>
      <rPr>
        <sz val="10"/>
        <rFont val="Arial Narrow"/>
        <family val="2"/>
      </rPr>
      <t xml:space="preserve"> inward </t>
    </r>
    <r>
      <rPr>
        <sz val="10"/>
        <color indexed="13"/>
        <rFont val="Arial Narrow"/>
        <family val="2"/>
      </rPr>
      <t>(6.4)</t>
    </r>
  </si>
  <si>
    <r>
      <t>Persons or vehicles permitted under ropeway?</t>
    </r>
    <r>
      <rPr>
        <sz val="10"/>
        <color indexed="13"/>
        <rFont val="Arial Narrow"/>
        <family val="2"/>
      </rPr>
      <t xml:space="preserve"> (6.3)</t>
    </r>
  </si>
  <si>
    <t>Min. horizontal clearance between carrier and nearest structure with 115 kg in seat</t>
  </si>
  <si>
    <t>Drive and Return</t>
  </si>
  <si>
    <t xml:space="preserve">Drive Machine  </t>
  </si>
  <si>
    <t>Disconnecting means and size</t>
  </si>
  <si>
    <t>Overcurrent protective means</t>
  </si>
  <si>
    <t>Type (AC/DC) and power rating of main drive motor</t>
  </si>
  <si>
    <t>Overload protection and setting</t>
  </si>
  <si>
    <t>Drive output continuous</t>
  </si>
  <si>
    <t>Special testing methods for device above</t>
  </si>
  <si>
    <r>
      <t xml:space="preserve">Drive and return sheave-to-rope ratio </t>
    </r>
    <r>
      <rPr>
        <sz val="10"/>
        <color indexed="13"/>
        <rFont val="Arial Narrow"/>
        <family val="2"/>
      </rPr>
      <t>(4.21.2)</t>
    </r>
  </si>
  <si>
    <t>Bullwheel/haul rope grounding method</t>
  </si>
  <si>
    <t>drive</t>
  </si>
  <si>
    <t>return</t>
  </si>
  <si>
    <t>Maximum load on each tower sheave</t>
  </si>
  <si>
    <t>Minimum load on any tower sheave</t>
  </si>
  <si>
    <t>Gearbox</t>
  </si>
  <si>
    <t>Drive bullwheel diameter &amp; liner material</t>
  </si>
  <si>
    <t>Dia</t>
  </si>
  <si>
    <t>Gearbox Ratio</t>
  </si>
  <si>
    <t>Material</t>
  </si>
  <si>
    <t>Return bullwheel diameter &amp; liner material</t>
  </si>
  <si>
    <t>Torque from load (output)</t>
  </si>
  <si>
    <t>Haul Rope</t>
  </si>
  <si>
    <t>Rope Manufacturer</t>
  </si>
  <si>
    <t>Nominal breaking strength</t>
  </si>
  <si>
    <t>Rope type and formation</t>
  </si>
  <si>
    <t>Actual breaking strength</t>
  </si>
  <si>
    <t>Rope nominal diameter</t>
  </si>
  <si>
    <t>Maximum tension in service</t>
  </si>
  <si>
    <t>Unit Weight</t>
  </si>
  <si>
    <r>
      <t xml:space="preserve">Factor of Safety based on ultimate strength and static tension </t>
    </r>
    <r>
      <rPr>
        <sz val="10"/>
        <color indexed="13"/>
        <rFont val="Arial Narrow"/>
        <family val="2"/>
      </rPr>
      <t>(11.2.2)</t>
    </r>
  </si>
  <si>
    <t>Number of splices and spliced length</t>
  </si>
  <si>
    <t>Hydraulic Tensioning</t>
  </si>
  <si>
    <t>Type of Tensioning</t>
  </si>
  <si>
    <t>Manually operated pump?</t>
  </si>
  <si>
    <t>Design Pressure Range (4.22.5.6)</t>
  </si>
  <si>
    <t>Flow limiting valves on tensioning cylinders?</t>
  </si>
  <si>
    <t>Tension Force</t>
  </si>
  <si>
    <t>Counterweighted Tensioning</t>
  </si>
  <si>
    <t>Counterweight (C/W) Rope Manufacturer</t>
  </si>
  <si>
    <t>Weight of counterweight</t>
  </si>
  <si>
    <t>C/W sheave groove material</t>
  </si>
  <si>
    <t>Factor of safety of the counterweight rope: ultimate strength over static tension</t>
  </si>
  <si>
    <t>C/W rope nominal diameter and construction</t>
  </si>
  <si>
    <t>Breaking strength of C/W rope</t>
  </si>
  <si>
    <t>nominal</t>
  </si>
  <si>
    <t>actual</t>
  </si>
  <si>
    <t>Brakes</t>
  </si>
  <si>
    <t>Service Brake</t>
  </si>
  <si>
    <t>Emergency Brake</t>
  </si>
  <si>
    <t>Service Brake Type &amp; Location</t>
  </si>
  <si>
    <t>Emergency Brake Location &amp; Control</t>
  </si>
  <si>
    <r>
      <t>Service brake stopping distance &amp; max deceleration</t>
    </r>
    <r>
      <rPr>
        <sz val="10"/>
        <color indexed="13"/>
        <rFont val="Arial Narrow"/>
        <family val="2"/>
      </rPr>
      <t xml:space="preserve"> (6.6)</t>
    </r>
  </si>
  <si>
    <t>Emergency brake stopping distance &amp; max deceleration</t>
  </si>
  <si>
    <r>
      <t xml:space="preserve">Service brake complies with </t>
    </r>
    <r>
      <rPr>
        <sz val="10"/>
        <color indexed="13"/>
        <rFont val="Arial Narrow"/>
        <family val="2"/>
      </rPr>
      <t>4.24.2</t>
    </r>
    <r>
      <rPr>
        <sz val="10"/>
        <rFont val="Arial Narrow"/>
        <family val="2"/>
      </rPr>
      <t>?</t>
    </r>
  </si>
  <si>
    <r>
      <t xml:space="preserve">Emergency brake complies with </t>
    </r>
    <r>
      <rPr>
        <sz val="10"/>
        <color indexed="13"/>
        <rFont val="Arial Narrow"/>
        <family val="2"/>
      </rPr>
      <t>4.24.3</t>
    </r>
    <r>
      <rPr>
        <sz val="10"/>
        <rFont val="Arial Narrow"/>
        <family val="2"/>
      </rPr>
      <t>?</t>
    </r>
  </si>
  <si>
    <t>5.6.3</t>
  </si>
  <si>
    <r>
      <t xml:space="preserve">Maximum deceleration upon application of all brakes </t>
    </r>
    <r>
      <rPr>
        <sz val="10"/>
        <color indexed="13"/>
        <rFont val="Arial Narrow"/>
        <family val="2"/>
      </rPr>
      <t>(6.6.4)</t>
    </r>
  </si>
  <si>
    <r>
      <t xml:space="preserve">Each brake and antirollback complies with </t>
    </r>
    <r>
      <rPr>
        <sz val="10"/>
        <color indexed="13"/>
        <rFont val="Arial Narrow"/>
        <family val="2"/>
      </rPr>
      <t>4.24.1.3</t>
    </r>
    <r>
      <rPr>
        <sz val="10"/>
        <rFont val="Arial Narrow"/>
        <family val="2"/>
      </rPr>
      <t>?</t>
    </r>
  </si>
  <si>
    <t>Antirollback</t>
  </si>
  <si>
    <t>Anti-rollback Type</t>
  </si>
  <si>
    <t>Antirollback Location</t>
  </si>
  <si>
    <t>Evacuation Drive</t>
  </si>
  <si>
    <t>Coupling method</t>
  </si>
  <si>
    <t>Displacement</t>
  </si>
  <si>
    <t>Minimum speed</t>
  </si>
  <si>
    <t>trip time</t>
  </si>
  <si>
    <t>Power</t>
  </si>
  <si>
    <t>Evacuation time</t>
  </si>
  <si>
    <t>Electrical Protective Switches, Contacts</t>
  </si>
  <si>
    <t>PART B - Provide the corresponding drawing number and identifier on the drawing for each of the following electrical protective switches and contacts</t>
  </si>
  <si>
    <r>
      <t xml:space="preserve">Ground fault shall cause the ropeway to stop </t>
    </r>
    <r>
      <rPr>
        <sz val="10"/>
        <color indexed="13"/>
        <rFont val="Arial Narrow"/>
        <family val="2"/>
      </rPr>
      <t>(4.30.1.3)</t>
    </r>
  </si>
  <si>
    <t>double contacts for stopping lift</t>
  </si>
  <si>
    <r>
      <t xml:space="preserve">phase protection for polyphase motors </t>
    </r>
    <r>
      <rPr>
        <sz val="10"/>
        <color indexed="13"/>
        <rFont val="Arial Narrow"/>
        <family val="2"/>
      </rPr>
      <t>(4.31.2.1)</t>
    </r>
  </si>
  <si>
    <t>Tensioning system or carriage over-travel or limits (4.30.7)</t>
  </si>
  <si>
    <r>
      <t>Overspeed or other failure of DC motor protection</t>
    </r>
    <r>
      <rPr>
        <sz val="10"/>
        <color indexed="13"/>
        <rFont val="Arial Narrow"/>
        <family val="2"/>
      </rPr>
      <t xml:space="preserve"> (4.31.2.2)</t>
    </r>
  </si>
  <si>
    <r>
      <t>Pressure sensing devices for tension over or under pressure</t>
    </r>
    <r>
      <rPr>
        <sz val="10"/>
        <color indexed="13"/>
        <rFont val="Arial Narrow"/>
        <family val="2"/>
      </rPr>
      <t xml:space="preserve"> (4.22.5.7)</t>
    </r>
  </si>
  <si>
    <r>
      <t>Deropement switches if haul ropes leave any sheave assembly</t>
    </r>
    <r>
      <rPr>
        <sz val="10"/>
        <color indexed="13"/>
        <rFont val="Arial Narrow"/>
        <family val="2"/>
      </rPr>
      <t xml:space="preserve"> (4.30.6.2)</t>
    </r>
  </si>
  <si>
    <r>
      <t xml:space="preserve">Emergency brake actuates full-load rated circuit contactor or circuit breaker </t>
    </r>
    <r>
      <rPr>
        <sz val="10"/>
        <color indexed="13"/>
        <rFont val="Arial Narrow"/>
        <family val="2"/>
      </rPr>
      <t>(4.31.2.3.2)</t>
    </r>
  </si>
  <si>
    <r>
      <t xml:space="preserve">Safety gate at unloading point </t>
    </r>
    <r>
      <rPr>
        <sz val="10"/>
        <color indexed="13"/>
        <rFont val="Arial Narrow"/>
        <family val="2"/>
      </rPr>
      <t>(4.30.8.1 and 40.30.8.2)</t>
    </r>
  </si>
  <si>
    <t>loading station stop switch</t>
  </si>
  <si>
    <t>When speed exceeds 3 m/s, one rope position indicator on each sheave assembly?</t>
  </si>
  <si>
    <t>unloading station stop switch</t>
  </si>
  <si>
    <t>hour meter installed on main drive (4.23.1.9)?</t>
  </si>
  <si>
    <t>Emergency stop red pull cord adjacent to carrier conveyor (4.30.5.4) - detachable only</t>
  </si>
  <si>
    <t>Detachable Grips Only</t>
  </si>
  <si>
    <r>
      <t xml:space="preserve">Grip and rope position switches in accordance with </t>
    </r>
    <r>
      <rPr>
        <sz val="10"/>
        <color indexed="13"/>
        <rFont val="Arial Narrow"/>
        <family val="2"/>
      </rPr>
      <t>6.14.3</t>
    </r>
  </si>
  <si>
    <r>
      <t>Grip force check in accordance with</t>
    </r>
    <r>
      <rPr>
        <sz val="10"/>
        <color indexed="13"/>
        <rFont val="Arial Narrow"/>
        <family val="2"/>
      </rPr>
      <t xml:space="preserve"> 6.14.8</t>
    </r>
  </si>
  <si>
    <r>
      <t>Prevention of collisions in accordance with</t>
    </r>
    <r>
      <rPr>
        <sz val="10"/>
        <color indexed="13"/>
        <rFont val="Arial Narrow"/>
        <family val="2"/>
      </rPr>
      <t xml:space="preserve"> 6.14.4</t>
    </r>
  </si>
  <si>
    <r>
      <t xml:space="preserve">Grip on splice in accordance with </t>
    </r>
    <r>
      <rPr>
        <sz val="10"/>
        <color indexed="13"/>
        <rFont val="Arial Narrow"/>
        <family val="2"/>
      </rPr>
      <t>6.14.9</t>
    </r>
  </si>
  <si>
    <r>
      <t xml:space="preserve">Speed synchronization in accordance with </t>
    </r>
    <r>
      <rPr>
        <sz val="10"/>
        <color indexed="13"/>
        <rFont val="Arial Narrow"/>
        <family val="2"/>
      </rPr>
      <t>6.14.5</t>
    </r>
  </si>
  <si>
    <r>
      <t xml:space="preserve">Max deceleration under most adverse braking conditions?  </t>
    </r>
    <r>
      <rPr>
        <sz val="10"/>
        <color indexed="13"/>
        <rFont val="Arial Narrow"/>
        <family val="2"/>
      </rPr>
      <t>6.14.2.4</t>
    </r>
  </si>
  <si>
    <r>
      <t xml:space="preserve">Carrier spacing in accordance with </t>
    </r>
    <r>
      <rPr>
        <sz val="10"/>
        <color indexed="13"/>
        <rFont val="Arial Narrow"/>
        <family val="2"/>
      </rPr>
      <t>6.14.6</t>
    </r>
  </si>
  <si>
    <t>Supporting Documents and Drawings</t>
  </si>
  <si>
    <t xml:space="preserve">PART D1 - Indicate which of the following documents and drawings are contained within the package.   </t>
  </si>
  <si>
    <t>Documents</t>
  </si>
  <si>
    <t>Drawings</t>
  </si>
  <si>
    <t>As-built Plan &amp; Profile</t>
  </si>
  <si>
    <t>towers</t>
  </si>
  <si>
    <t>Preliminary ropeline calculation</t>
  </si>
  <si>
    <t>upper and lower stations</t>
  </si>
  <si>
    <t>As-built ropeline calculation</t>
  </si>
  <si>
    <t>sheaves and sheave assemblies</t>
  </si>
  <si>
    <t>Destructive test of haul rope</t>
  </si>
  <si>
    <t>tensioning sheaves</t>
  </si>
  <si>
    <t>Haul rope splice certificate</t>
  </si>
  <si>
    <t>deropement equipment and switches</t>
  </si>
  <si>
    <t>List of new and used parts</t>
  </si>
  <si>
    <t>main drive</t>
  </si>
  <si>
    <t>Operations manual</t>
  </si>
  <si>
    <t>rope grips</t>
  </si>
  <si>
    <t>Maintenance manual</t>
  </si>
  <si>
    <t>hangers and spring boxes</t>
  </si>
  <si>
    <t>Non-destructive test of haul rope</t>
  </si>
  <si>
    <t>chairs</t>
  </si>
  <si>
    <t>Acceptance Test Procedure</t>
  </si>
  <si>
    <t>brakes and backstops</t>
  </si>
  <si>
    <t>As-built foundation drawings</t>
  </si>
  <si>
    <t>tensioning system and details</t>
  </si>
  <si>
    <t>Bearing strengths of soils</t>
  </si>
  <si>
    <t>foundations of all structures</t>
  </si>
  <si>
    <t>Concrete test reports CAN/CSA-A23.2</t>
  </si>
  <si>
    <t>electric power and lightning protection</t>
  </si>
  <si>
    <t>Statement for foundation construction</t>
  </si>
  <si>
    <t>electric controls</t>
  </si>
  <si>
    <t>Rock anchor pull test</t>
  </si>
  <si>
    <t xml:space="preserve">communication schematics </t>
  </si>
  <si>
    <t>Non-destructive test of hangers</t>
  </si>
  <si>
    <t>hydraulic schematics</t>
  </si>
  <si>
    <t>Fatigue test data of grip, chair and hanger</t>
  </si>
  <si>
    <t>bullwheel catchers</t>
  </si>
  <si>
    <t>Evacuation plan</t>
  </si>
  <si>
    <t>structures or buildings</t>
  </si>
  <si>
    <t>spring performance curve 0 to 500,000 cycles</t>
  </si>
  <si>
    <t>safety circuit</t>
  </si>
  <si>
    <r>
      <t xml:space="preserve">MRT results of haul rope </t>
    </r>
    <r>
      <rPr>
        <sz val="10"/>
        <color indexed="13"/>
        <rFont val="Arial Narrow"/>
        <family val="2"/>
      </rPr>
      <t>(11.10.2)</t>
    </r>
  </si>
  <si>
    <t>evacuation equipment (seats, ropes)</t>
  </si>
  <si>
    <t>NDT of carriers by manufacturer 3.27.5</t>
  </si>
  <si>
    <t>service and inspection platform; and</t>
  </si>
  <si>
    <t>ramps</t>
  </si>
  <si>
    <t>loading conveyor</t>
  </si>
  <si>
    <t>Test Procedure</t>
  </si>
  <si>
    <t>PART D2 - Provide a written test procedure for the items listed below which require specific test instructions to demonstrate compliance.</t>
  </si>
  <si>
    <t>a</t>
  </si>
  <si>
    <t>service brake torque test</t>
  </si>
  <si>
    <t>grip slip</t>
  </si>
  <si>
    <t>b</t>
  </si>
  <si>
    <t>emergency brake torque test</t>
  </si>
  <si>
    <t>load test</t>
  </si>
  <si>
    <t>c</t>
  </si>
  <si>
    <t>Safety Code Version</t>
  </si>
  <si>
    <t>Ski</t>
  </si>
  <si>
    <t>quest123</t>
  </si>
  <si>
    <r>
      <t xml:space="preserve">Loading conveyor? </t>
    </r>
    <r>
      <rPr>
        <b/>
        <sz val="10"/>
        <color rgb="FFFFFF00"/>
        <rFont val="Arial Narrow"/>
        <family val="2"/>
      </rPr>
      <t>(6.8)</t>
    </r>
  </si>
  <si>
    <r>
      <t>PART A - Provide the following General Information about the passenger ropeway and the area it is being installed.  This form can be used for fixed or detachable above surface circulating passenger ropeways.</t>
    </r>
    <r>
      <rPr>
        <b/>
        <sz val="12"/>
        <color rgb="FF0000FF"/>
        <rFont val="Arial Narrow"/>
        <family val="2"/>
      </rPr>
      <t xml:space="preserve"> </t>
    </r>
    <r>
      <rPr>
        <b/>
        <i/>
        <sz val="9"/>
        <color rgb="FFFFFF00"/>
        <rFont val="Arial Narrow"/>
        <family val="2"/>
      </rPr>
      <t>*Referenced clauses refer to CSA Z98-07</t>
    </r>
  </si>
  <si>
    <r>
      <t xml:space="preserve">Counterweight sheave-to-rope ratio </t>
    </r>
    <r>
      <rPr>
        <sz val="10"/>
        <color rgb="FFFFFF00"/>
        <rFont val="Arial Narrow"/>
        <family val="2"/>
      </rPr>
      <t>(3.20)</t>
    </r>
  </si>
  <si>
    <t>Installation No.</t>
  </si>
  <si>
    <t xml:space="preserve">Address of </t>
  </si>
  <si>
    <t>Conveyor</t>
  </si>
  <si>
    <t>Manufacturer and</t>
  </si>
  <si>
    <t>Spec Number</t>
  </si>
  <si>
    <t>Maximum Capacity</t>
  </si>
  <si>
    <t>Spacing of</t>
  </si>
  <si>
    <t>P/hr</t>
  </si>
  <si>
    <t>Maximum Number of</t>
  </si>
  <si>
    <t>Max. Operating</t>
  </si>
  <si>
    <t>Speed</t>
  </si>
  <si>
    <t>(9.3.2)</t>
  </si>
  <si>
    <t>No. &amp; Location</t>
  </si>
  <si>
    <t xml:space="preserve">Type of </t>
  </si>
  <si>
    <t>of Attendants</t>
  </si>
  <si>
    <t>Passengers</t>
  </si>
  <si>
    <t>Conveyor Path Length</t>
  </si>
  <si>
    <t xml:space="preserve">Conveyor Path </t>
  </si>
  <si>
    <t>Rise</t>
  </si>
  <si>
    <t>Conveyor Path Width</t>
  </si>
  <si>
    <t>Cross Slope</t>
  </si>
  <si>
    <t>Angle of Incline</t>
  </si>
  <si>
    <t>Attendant has Full</t>
  </si>
  <si>
    <t>Communication</t>
  </si>
  <si>
    <t>View of Conveyor</t>
  </si>
  <si>
    <t>Between Stations</t>
  </si>
  <si>
    <t>Construction of Belt</t>
  </si>
  <si>
    <t>Tensioning</t>
  </si>
  <si>
    <t>And Factor of Safety</t>
  </si>
  <si>
    <t>Force</t>
  </si>
  <si>
    <t>Drive Motor</t>
  </si>
  <si>
    <t>Motor Model</t>
  </si>
  <si>
    <t>Motor Type AC, DC</t>
  </si>
  <si>
    <t>Full</t>
  </si>
  <si>
    <t>Emp</t>
  </si>
  <si>
    <t>Type of Motor</t>
  </si>
  <si>
    <t>Output &amp; Amps</t>
  </si>
  <si>
    <t>kw</t>
  </si>
  <si>
    <t>Designed Stopping</t>
  </si>
  <si>
    <t>Max</t>
  </si>
  <si>
    <t>Min</t>
  </si>
  <si>
    <t>Distance</t>
  </si>
  <si>
    <t>Type Of Brake</t>
  </si>
  <si>
    <t>Location of Brake</t>
  </si>
  <si>
    <t xml:space="preserve">Type Of </t>
  </si>
  <si>
    <t>Location of</t>
  </si>
  <si>
    <t>Anti-rollback</t>
  </si>
  <si>
    <t>Distance From Trees</t>
  </si>
  <si>
    <t>Vert</t>
  </si>
  <si>
    <t>Hori</t>
  </si>
  <si>
    <t xml:space="preserve">Distance From </t>
  </si>
  <si>
    <t>Belt Guide To Belt</t>
  </si>
  <si>
    <t>to Conveyor</t>
  </si>
  <si>
    <t>Structure (9.4.2)</t>
  </si>
  <si>
    <t>Max 5mm (9.5.4)</t>
  </si>
  <si>
    <t>Walking Surface Width</t>
  </si>
  <si>
    <t>Vert Distance From</t>
  </si>
  <si>
    <t>Skirting Distance</t>
  </si>
  <si>
    <t>Min 300mm  (9.2.3)</t>
  </si>
  <si>
    <t>Belt to Walking Surf</t>
  </si>
  <si>
    <t>to Ground (9.2.5)</t>
  </si>
  <si>
    <t>Width of Grade Adjacent</t>
  </si>
  <si>
    <t>Slope of Grade</t>
  </si>
  <si>
    <t>Dist Top Trip Plate</t>
  </si>
  <si>
    <t>to Conveyor (9.2.4)</t>
  </si>
  <si>
    <t>to Belt</t>
  </si>
  <si>
    <t>Misc</t>
  </si>
  <si>
    <t xml:space="preserve">Method of Snow </t>
  </si>
  <si>
    <t>Snow Pit</t>
  </si>
  <si>
    <t>Removal</t>
  </si>
  <si>
    <t>Installed</t>
  </si>
  <si>
    <t>Electrical</t>
  </si>
  <si>
    <t>Indicate which devices or switches have been provided.</t>
  </si>
  <si>
    <t>NOTE: The electrical schematic and/or the acceptance test procedure shall demonstrate conformance to Z98 3.23, 3.24, 3.29, 3.30 and the Code Adoption Document.</t>
  </si>
  <si>
    <t>Single Failure Protection</t>
  </si>
  <si>
    <t>Service Stop</t>
  </si>
  <si>
    <t>Emergency Stop</t>
  </si>
  <si>
    <t>Tensioning Limit Switch</t>
  </si>
  <si>
    <t>Ground Fault</t>
  </si>
  <si>
    <t>Stop Switch in Machinery Space</t>
  </si>
  <si>
    <t>Anti-Rollback Switch</t>
  </si>
  <si>
    <t>Snow Melter</t>
  </si>
  <si>
    <t>Broken Treadway Switch</t>
  </si>
  <si>
    <t>Other:</t>
  </si>
  <si>
    <t>Pasenger Ropeway - Outdoor Recreational Conveyor</t>
  </si>
  <si>
    <t>PART A - GENERAL</t>
  </si>
  <si>
    <t>PART D - Electrical GENERAL</t>
  </si>
  <si>
    <t>PART D2 - Provide a written test procedure for the items listed above which require specific test instructions to demonstrate compliance.</t>
  </si>
  <si>
    <t>email complete forms to: eddesignsubmittal@tssa.org</t>
  </si>
  <si>
    <t>Outdoor Conveyor</t>
  </si>
  <si>
    <t>Ski Conveyor</t>
  </si>
  <si>
    <t>SkiConveyor</t>
  </si>
  <si>
    <t>For Elevating Devices follow:</t>
  </si>
  <si>
    <t>For Ski Lift Devices Follow:</t>
  </si>
  <si>
    <t>https://www.tssa.org/en/elevating-devices/resources/SKI-Services-and-PrePay-Form.pdf</t>
  </si>
  <si>
    <t>https://www.tssa.org/en/elevating-devices/resources/ED-Services-and-PrePay-Form.pdf</t>
  </si>
  <si>
    <t>ed</t>
  </si>
  <si>
    <t>Registration of this submission acknowledges that machine room guarding has been provided.  TSSA will only evaluate the guarding as to its compliance with CAD requirement 8.7.2.7*1 which provides a minimum set of clearance requirements as indicated below and on the previous page. TSSA does not evaluate the overall suitability of machine room guarding as this is outside of TSSA's jurisdiction.</t>
  </si>
  <si>
    <t>1) added note machine room guarding page</t>
  </si>
  <si>
    <t>Corporation Number/BIN (New Installation Only)</t>
  </si>
  <si>
    <r>
      <t xml:space="preserve">Maximum Capacity
</t>
    </r>
    <r>
      <rPr>
        <sz val="10"/>
        <color theme="1"/>
        <rFont val="Arial Narrow"/>
        <family val="2"/>
      </rPr>
      <t>(Persons) (M 8.5/ W8.7.1)</t>
    </r>
  </si>
  <si>
    <t>Prepayment requirements have been delayed until the implementation of a prepayment Portal</t>
  </si>
  <si>
    <t>The following form is required to ensure the proper service and priority has been requested</t>
  </si>
  <si>
    <t>Bill/Ship to address if other</t>
  </si>
  <si>
    <t>ATTN:</t>
  </si>
  <si>
    <t>See updated forms for these device types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</si>
</sst>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409]d\-mmm\-yyyy;@"/>
    <numFmt numFmtId="165" formatCode=".00"/>
    <numFmt numFmtId="166" formatCode="&quot;$&quot;#,##0_);\(&quot;$&quot;#,##0\);"/>
    <numFmt numFmtId="167" formatCode="[$-409]d\-mmm\-yy;@"/>
    <numFmt numFmtId="168" formatCode="0.0"/>
    <numFmt numFmtId="169" formatCode="0#"/>
    <numFmt numFmtId="170" formatCode="#;\-#;0"/>
    <numFmt numFmtId="171" formatCode="0.0%"/>
    <numFmt numFmtId="172" formatCode="#;#;0"/>
    <numFmt numFmtId="173" formatCode="mmmdd\-yy"/>
    <numFmt numFmtId="174" formatCode="0.000"/>
  </numFmts>
  <fonts count="194" x14ac:knownFonts="1">
    <font>
      <sz val="10"/>
      <name val="Arial"/>
      <family val="2"/>
    </font>
    <font>
      <sz val="11"/>
      <color theme="1"/>
      <name val="Calibri"/>
      <family val="2"/>
      <scheme val="minor"/>
    </font>
    <font>
      <sz val="11"/>
      <color theme="1"/>
      <name val="Calibri"/>
      <family val="2"/>
      <scheme val="minor"/>
    </font>
    <font>
      <sz val="10"/>
      <name val="Arial"/>
      <family val="2"/>
    </font>
    <font>
      <sz val="8"/>
      <color rgb="FF000000"/>
      <name val="Tahoma"/>
      <family val="2"/>
    </font>
    <font>
      <sz val="10.5"/>
      <name val="Arial Narrow"/>
      <family val="2"/>
    </font>
    <font>
      <sz val="10"/>
      <name val="Arial Narrow"/>
      <family val="2"/>
    </font>
    <font>
      <b/>
      <sz val="10"/>
      <name val="Arial Narrow"/>
      <family val="2"/>
    </font>
    <font>
      <sz val="9"/>
      <name val="Arial Narrow"/>
      <family val="2"/>
    </font>
    <font>
      <b/>
      <sz val="22"/>
      <name val="Arial Narrow"/>
      <family val="2"/>
    </font>
    <font>
      <sz val="12"/>
      <name val="Arial Narrow"/>
      <family val="2"/>
    </font>
    <font>
      <b/>
      <i/>
      <sz val="10"/>
      <name val="Arial Narrow"/>
      <family val="2"/>
    </font>
    <font>
      <b/>
      <sz val="10.5"/>
      <name val="Arial Narrow"/>
      <family val="2"/>
    </font>
    <font>
      <b/>
      <sz val="9"/>
      <name val="Arial Narrow"/>
      <family val="2"/>
    </font>
    <font>
      <b/>
      <i/>
      <sz val="12"/>
      <color indexed="43"/>
      <name val="Arial Narrow"/>
      <family val="2"/>
    </font>
    <font>
      <sz val="8"/>
      <color indexed="43"/>
      <name val="Arial Narrow"/>
      <family val="2"/>
    </font>
    <font>
      <b/>
      <i/>
      <sz val="10"/>
      <color indexed="43"/>
      <name val="Arial Narrow"/>
      <family val="2"/>
    </font>
    <font>
      <sz val="8"/>
      <name val="Arial Narrow"/>
      <family val="2"/>
    </font>
    <font>
      <sz val="10.5"/>
      <color indexed="12"/>
      <name val="Arial Narrow"/>
      <family val="2"/>
    </font>
    <font>
      <b/>
      <i/>
      <sz val="12"/>
      <color indexed="18"/>
      <name val="Arial Narrow"/>
      <family val="2"/>
    </font>
    <font>
      <b/>
      <i/>
      <sz val="9"/>
      <color indexed="18"/>
      <name val="Arial Narrow"/>
      <family val="2"/>
    </font>
    <font>
      <b/>
      <i/>
      <sz val="12"/>
      <name val="Arial Narrow"/>
      <family val="2"/>
    </font>
    <font>
      <sz val="10.5"/>
      <color indexed="8"/>
      <name val="Arial Narrow"/>
      <family val="2"/>
    </font>
    <font>
      <b/>
      <i/>
      <sz val="12"/>
      <color indexed="47"/>
      <name val="Arial Narrow"/>
      <family val="2"/>
    </font>
    <font>
      <b/>
      <sz val="10"/>
      <color indexed="81"/>
      <name val="Tahoma"/>
      <family val="2"/>
    </font>
    <font>
      <sz val="10"/>
      <color indexed="81"/>
      <name val="Tahoma"/>
      <family val="2"/>
    </font>
    <font>
      <sz val="8"/>
      <color indexed="81"/>
      <name val="Tahoma"/>
      <family val="2"/>
    </font>
    <font>
      <sz val="9"/>
      <color indexed="81"/>
      <name val="Tahoma"/>
      <family val="2"/>
    </font>
    <font>
      <b/>
      <sz val="9"/>
      <color indexed="81"/>
      <name val="Tahoma"/>
      <family val="2"/>
    </font>
    <font>
      <b/>
      <sz val="12"/>
      <name val="Arial Narrow"/>
      <family val="2"/>
    </font>
    <font>
      <sz val="12"/>
      <name val="Wingdings"/>
      <charset val="2"/>
    </font>
    <font>
      <b/>
      <i/>
      <sz val="10.5"/>
      <color indexed="43"/>
      <name val="Arial Narrow"/>
      <family val="2"/>
    </font>
    <font>
      <sz val="10.5"/>
      <color indexed="43"/>
      <name val="Arial Narrow"/>
      <family val="2"/>
    </font>
    <font>
      <b/>
      <i/>
      <sz val="10.5"/>
      <name val="Arial Narrow"/>
      <family val="2"/>
    </font>
    <font>
      <b/>
      <sz val="11"/>
      <name val="Arial Narrow"/>
      <family val="2"/>
    </font>
    <font>
      <sz val="8"/>
      <color indexed="8"/>
      <name val="Arial Narrow"/>
      <family val="2"/>
    </font>
    <font>
      <sz val="8"/>
      <color indexed="12"/>
      <name val="Arial Narrow"/>
      <family val="2"/>
    </font>
    <font>
      <b/>
      <sz val="10.5"/>
      <color indexed="12"/>
      <name val="Arial Narrow"/>
      <family val="2"/>
    </font>
    <font>
      <b/>
      <i/>
      <sz val="12"/>
      <color indexed="12"/>
      <name val="Arial Narrow"/>
      <family val="2"/>
    </font>
    <font>
      <sz val="12"/>
      <color indexed="43"/>
      <name val="Arial Narrow"/>
      <family val="2"/>
    </font>
    <font>
      <sz val="11"/>
      <name val="Arial Narrow"/>
      <family val="2"/>
    </font>
    <font>
      <sz val="10"/>
      <color indexed="43"/>
      <name val="Arial"/>
      <family val="2"/>
    </font>
    <font>
      <b/>
      <u/>
      <sz val="12"/>
      <name val="Arial Narrow"/>
      <family val="2"/>
    </font>
    <font>
      <sz val="10.5"/>
      <name val="Wingdings"/>
      <charset val="2"/>
    </font>
    <font>
      <b/>
      <sz val="12"/>
      <color rgb="FFFF0000"/>
      <name val="Arial Narrow"/>
      <family val="2"/>
    </font>
    <font>
      <sz val="11"/>
      <color rgb="FFFF0000"/>
      <name val="Arial Narrow"/>
      <family val="2"/>
    </font>
    <font>
      <u/>
      <sz val="12"/>
      <name val="Arial Narrow"/>
      <family val="2"/>
    </font>
    <font>
      <sz val="12"/>
      <color rgb="FFFF0000"/>
      <name val="Arial Narrow"/>
      <family val="2"/>
    </font>
    <font>
      <b/>
      <sz val="10"/>
      <color indexed="39"/>
      <name val="Arial"/>
      <family val="2"/>
    </font>
    <font>
      <b/>
      <sz val="12"/>
      <color indexed="30"/>
      <name val="Arial Narrow"/>
      <family val="2"/>
    </font>
    <font>
      <b/>
      <sz val="12"/>
      <color indexed="11"/>
      <name val="Arial Narrow"/>
      <family val="2"/>
    </font>
    <font>
      <i/>
      <sz val="10.5"/>
      <name val="Arial Narrow"/>
      <family val="2"/>
    </font>
    <font>
      <b/>
      <i/>
      <sz val="11"/>
      <color indexed="43"/>
      <name val="Arial Narrow"/>
      <family val="2"/>
    </font>
    <font>
      <u/>
      <sz val="10.5"/>
      <name val="Arial Narrow"/>
      <family val="2"/>
    </font>
    <font>
      <b/>
      <sz val="12"/>
      <color rgb="FF002060"/>
      <name val="Arial Narrow"/>
      <family val="2"/>
    </font>
    <font>
      <i/>
      <sz val="11"/>
      <name val="Arial Narrow"/>
      <family val="2"/>
    </font>
    <font>
      <vertAlign val="superscript"/>
      <sz val="8"/>
      <name val="Arial Narrow"/>
      <family val="2"/>
    </font>
    <font>
      <sz val="8"/>
      <name val="Helv"/>
    </font>
    <font>
      <b/>
      <sz val="10"/>
      <name val="Arial"/>
      <family val="2"/>
    </font>
    <font>
      <b/>
      <u/>
      <sz val="10"/>
      <name val="Arial"/>
      <family val="2"/>
    </font>
    <font>
      <sz val="9"/>
      <name val="Arial"/>
      <family val="2"/>
    </font>
    <font>
      <b/>
      <i/>
      <sz val="12"/>
      <color theme="4" tint="-0.249977111117893"/>
      <name val="Arial Narrow"/>
      <family val="2"/>
    </font>
    <font>
      <b/>
      <i/>
      <sz val="9"/>
      <color theme="4" tint="-0.249977111117893"/>
      <name val="Arial Narrow"/>
      <family val="2"/>
    </font>
    <font>
      <b/>
      <i/>
      <sz val="10"/>
      <color theme="4" tint="-0.249977111117893"/>
      <name val="Arial Narrow"/>
      <family val="2"/>
    </font>
    <font>
      <b/>
      <i/>
      <sz val="14"/>
      <color theme="4" tint="-0.249977111117893"/>
      <name val="Arial Narrow"/>
      <family val="2"/>
    </font>
    <font>
      <b/>
      <i/>
      <sz val="10.5"/>
      <color theme="4" tint="-0.249977111117893"/>
      <name val="Arial Narrow"/>
      <family val="2"/>
    </font>
    <font>
      <b/>
      <sz val="12"/>
      <color theme="4" tint="-0.249977111117893"/>
      <name val="Arial Narrow"/>
      <family val="2"/>
    </font>
    <font>
      <sz val="8"/>
      <color theme="4" tint="-0.249977111117893"/>
      <name val="Arial Narrow"/>
      <family val="2"/>
    </font>
    <font>
      <b/>
      <sz val="10.5"/>
      <color theme="4" tint="-0.249977111117893"/>
      <name val="Arial Narrow"/>
      <family val="2"/>
    </font>
    <font>
      <sz val="10"/>
      <color theme="4" tint="-0.249977111117893"/>
      <name val="Arial Narrow"/>
      <family val="2"/>
    </font>
    <font>
      <sz val="11"/>
      <color theme="4" tint="-0.249977111117893"/>
      <name val="Arial Narrow"/>
      <family val="2"/>
    </font>
    <font>
      <sz val="10"/>
      <color theme="4" tint="-0.249977111117893"/>
      <name val="Arial"/>
      <family val="2"/>
    </font>
    <font>
      <sz val="12"/>
      <color theme="4" tint="-0.249977111117893"/>
      <name val="Arial Narrow"/>
      <family val="2"/>
    </font>
    <font>
      <b/>
      <i/>
      <sz val="11"/>
      <color theme="4" tint="-0.249977111117893"/>
      <name val="Arial Narrow"/>
      <family val="2"/>
    </font>
    <font>
      <b/>
      <sz val="11"/>
      <color theme="4" tint="-0.249977111117893"/>
      <name val="Wingdings"/>
      <charset val="2"/>
    </font>
    <font>
      <sz val="10.5"/>
      <color theme="4" tint="-0.249977111117893"/>
      <name val="Arial Narrow"/>
      <family val="2"/>
    </font>
    <font>
      <i/>
      <sz val="11"/>
      <color theme="4" tint="-0.249977111117893"/>
      <name val="Arial Narrow"/>
      <family val="2"/>
    </font>
    <font>
      <sz val="8"/>
      <name val="Arial"/>
      <family val="2"/>
    </font>
    <font>
      <sz val="10"/>
      <color rgb="FFFF0000"/>
      <name val="Arial Narrow"/>
      <family val="2"/>
    </font>
    <font>
      <b/>
      <sz val="8"/>
      <name val="Arial Narrow"/>
      <family val="2"/>
    </font>
    <font>
      <vertAlign val="superscript"/>
      <sz val="10"/>
      <name val="Arial Narrow"/>
      <family val="2"/>
    </font>
    <font>
      <sz val="11"/>
      <color theme="0"/>
      <name val="Calibri"/>
      <family val="2"/>
      <scheme val="minor"/>
    </font>
    <font>
      <b/>
      <sz val="9"/>
      <name val="Arial"/>
      <family val="2"/>
    </font>
    <font>
      <sz val="10"/>
      <color indexed="18"/>
      <name val="Arial"/>
      <family val="2"/>
    </font>
    <font>
      <i/>
      <sz val="9"/>
      <name val="Arial"/>
      <family val="2"/>
    </font>
    <font>
      <i/>
      <sz val="9"/>
      <color indexed="18"/>
      <name val="Arial"/>
      <family val="2"/>
    </font>
    <font>
      <i/>
      <sz val="10"/>
      <name val="Arial"/>
      <family val="2"/>
    </font>
    <font>
      <sz val="7"/>
      <name val="Arial"/>
      <family val="2"/>
    </font>
    <font>
      <sz val="9"/>
      <color indexed="12"/>
      <name val="Arial"/>
      <family val="2"/>
    </font>
    <font>
      <b/>
      <i/>
      <sz val="9"/>
      <name val="Arial"/>
      <family val="2"/>
    </font>
    <font>
      <b/>
      <sz val="12"/>
      <name val="Arial"/>
      <family val="2"/>
    </font>
    <font>
      <sz val="12"/>
      <name val="Arial"/>
      <family val="2"/>
    </font>
    <font>
      <sz val="10"/>
      <color indexed="12"/>
      <name val="Arial"/>
      <family val="2"/>
    </font>
    <font>
      <b/>
      <sz val="14"/>
      <name val="Arial"/>
      <family val="2"/>
    </font>
    <font>
      <sz val="8"/>
      <color indexed="12"/>
      <name val="Arial"/>
      <family val="2"/>
    </font>
    <font>
      <b/>
      <sz val="10"/>
      <color indexed="12"/>
      <name val="Arial"/>
      <family val="2"/>
    </font>
    <font>
      <b/>
      <sz val="8"/>
      <color indexed="12"/>
      <name val="Arial"/>
      <family val="2"/>
    </font>
    <font>
      <sz val="9"/>
      <color theme="0"/>
      <name val="Calibri"/>
      <family val="2"/>
      <scheme val="minor"/>
    </font>
    <font>
      <b/>
      <sz val="8"/>
      <name val="Calibri"/>
      <family val="2"/>
      <scheme val="minor"/>
    </font>
    <font>
      <sz val="11"/>
      <color theme="1"/>
      <name val="Arial Narrow"/>
      <family val="2"/>
    </font>
    <font>
      <sz val="8"/>
      <color theme="1"/>
      <name val="Arial Narrow"/>
      <family val="2"/>
    </font>
    <font>
      <b/>
      <sz val="18"/>
      <color theme="1"/>
      <name val="Arial Narrow"/>
      <family val="2"/>
    </font>
    <font>
      <sz val="18"/>
      <color theme="1"/>
      <name val="Arial Narrow"/>
      <family val="2"/>
    </font>
    <font>
      <sz val="9"/>
      <color theme="1"/>
      <name val="Arial Narrow"/>
      <family val="2"/>
    </font>
    <font>
      <vertAlign val="superscript"/>
      <sz val="11"/>
      <color theme="1"/>
      <name val="Calibri"/>
      <family val="2"/>
      <scheme val="minor"/>
    </font>
    <font>
      <sz val="9"/>
      <color theme="1"/>
      <name val="Calibri"/>
      <family val="2"/>
      <scheme val="minor"/>
    </font>
    <font>
      <sz val="6"/>
      <name val="Arial Narrow"/>
      <family val="2"/>
    </font>
    <font>
      <b/>
      <sz val="10"/>
      <color theme="1"/>
      <name val="Calibri"/>
      <family val="2"/>
      <scheme val="minor"/>
    </font>
    <font>
      <b/>
      <sz val="9"/>
      <color theme="1"/>
      <name val="Calibri"/>
      <family val="2"/>
      <scheme val="minor"/>
    </font>
    <font>
      <b/>
      <sz val="11"/>
      <color theme="1"/>
      <name val="Arial Narrow"/>
      <family val="2"/>
    </font>
    <font>
      <b/>
      <sz val="10"/>
      <color theme="1"/>
      <name val="Arial Narrow"/>
      <family val="2"/>
    </font>
    <font>
      <sz val="18"/>
      <name val="Arial Narrow"/>
      <family val="2"/>
    </font>
    <font>
      <b/>
      <sz val="10"/>
      <color indexed="12"/>
      <name val="Arial Narrow"/>
      <family val="2"/>
    </font>
    <font>
      <sz val="11"/>
      <color theme="4" tint="-0.249977111117893"/>
      <name val="Calibri"/>
      <family val="2"/>
      <scheme val="minor"/>
    </font>
    <font>
      <b/>
      <sz val="11"/>
      <color theme="4" tint="-0.249977111117893"/>
      <name val="Arial Narrow"/>
      <family val="2"/>
    </font>
    <font>
      <b/>
      <sz val="10"/>
      <color theme="4" tint="-0.249977111117893"/>
      <name val="Arial Narrow"/>
      <family val="2"/>
    </font>
    <font>
      <b/>
      <sz val="8"/>
      <color theme="4" tint="-0.249977111117893"/>
      <name val="Arial Narrow"/>
      <family val="2"/>
    </font>
    <font>
      <sz val="7"/>
      <name val="Arial Narrow"/>
      <family val="2"/>
    </font>
    <font>
      <i/>
      <sz val="9"/>
      <color indexed="12"/>
      <name val="Arial Narrow"/>
      <family val="2"/>
    </font>
    <font>
      <b/>
      <sz val="9"/>
      <color indexed="12"/>
      <name val="Arial Narrow"/>
      <family val="2"/>
    </font>
    <font>
      <sz val="9"/>
      <color indexed="12"/>
      <name val="Arial Narrow"/>
      <family val="2"/>
    </font>
    <font>
      <b/>
      <sz val="7"/>
      <name val="Arial Narrow"/>
      <family val="2"/>
    </font>
    <font>
      <b/>
      <i/>
      <sz val="10"/>
      <color indexed="12"/>
      <name val="Arial Narrow"/>
      <family val="2"/>
    </font>
    <font>
      <b/>
      <i/>
      <sz val="9"/>
      <color indexed="12"/>
      <name val="Arial Narrow"/>
      <family val="2"/>
    </font>
    <font>
      <i/>
      <sz val="10"/>
      <name val="Arial Narrow"/>
      <family val="2"/>
    </font>
    <font>
      <b/>
      <i/>
      <sz val="9"/>
      <color indexed="12"/>
      <name val="Arial"/>
      <family val="2"/>
    </font>
    <font>
      <b/>
      <sz val="11"/>
      <name val="Wingdings 3"/>
      <family val="1"/>
      <charset val="2"/>
    </font>
    <font>
      <b/>
      <sz val="10"/>
      <name val="Wingdings"/>
      <charset val="2"/>
    </font>
    <font>
      <i/>
      <sz val="9"/>
      <color indexed="12"/>
      <name val="Wingdings"/>
      <charset val="2"/>
    </font>
    <font>
      <b/>
      <i/>
      <sz val="8"/>
      <color indexed="18"/>
      <name val="Arial Narrow"/>
      <family val="2"/>
    </font>
    <font>
      <sz val="6"/>
      <name val="Arial"/>
      <family val="2"/>
    </font>
    <font>
      <b/>
      <sz val="8"/>
      <name val="Wingdings"/>
      <charset val="2"/>
    </font>
    <font>
      <b/>
      <sz val="10"/>
      <name val="Wingdings 3"/>
      <family val="1"/>
      <charset val="2"/>
    </font>
    <font>
      <b/>
      <i/>
      <sz val="9"/>
      <name val="Arial Narrow"/>
      <family val="2"/>
    </font>
    <font>
      <sz val="10"/>
      <color indexed="9"/>
      <name val="Arial Narrow"/>
      <family val="2"/>
    </font>
    <font>
      <i/>
      <sz val="12"/>
      <name val="Arial Narrow"/>
      <family val="2"/>
    </font>
    <font>
      <b/>
      <i/>
      <sz val="10"/>
      <color indexed="18"/>
      <name val="Arial Narrow"/>
      <family val="2"/>
    </font>
    <font>
      <i/>
      <sz val="10"/>
      <color indexed="12"/>
      <name val="Arial Narrow"/>
      <family val="2"/>
    </font>
    <font>
      <i/>
      <sz val="8"/>
      <name val="Arial Narrow"/>
      <family val="2"/>
    </font>
    <font>
      <vertAlign val="superscript"/>
      <sz val="7"/>
      <name val="Arial Narrow"/>
      <family val="2"/>
    </font>
    <font>
      <sz val="10"/>
      <color indexed="12"/>
      <name val="Arial Narrow"/>
      <family val="2"/>
    </font>
    <font>
      <u/>
      <sz val="10"/>
      <color theme="10"/>
      <name val="Arial"/>
      <family val="2"/>
    </font>
    <font>
      <sz val="10"/>
      <name val="Calibri"/>
      <family val="2"/>
      <scheme val="minor"/>
    </font>
    <font>
      <b/>
      <sz val="10"/>
      <color rgb="FFFF0000"/>
      <name val="Calibri"/>
      <family val="2"/>
      <scheme val="minor"/>
    </font>
    <font>
      <u/>
      <sz val="10"/>
      <color theme="10"/>
      <name val="Calibri"/>
      <family val="2"/>
      <scheme val="minor"/>
    </font>
    <font>
      <b/>
      <sz val="10"/>
      <name val="Calibri"/>
      <family val="2"/>
      <scheme val="minor"/>
    </font>
    <font>
      <i/>
      <sz val="8"/>
      <name val="Calibri"/>
      <family val="2"/>
      <scheme val="minor"/>
    </font>
    <font>
      <b/>
      <u/>
      <sz val="10"/>
      <name val="Calibri"/>
      <family val="2"/>
      <scheme val="minor"/>
    </font>
    <font>
      <b/>
      <u/>
      <sz val="10"/>
      <color rgb="FF0000FF"/>
      <name val="Calibri"/>
      <family val="2"/>
      <scheme val="minor"/>
    </font>
    <font>
      <b/>
      <i/>
      <sz val="10"/>
      <name val="Calibri"/>
      <family val="2"/>
      <scheme val="minor"/>
    </font>
    <font>
      <i/>
      <sz val="9"/>
      <name val="Calibri"/>
      <family val="2"/>
      <scheme val="minor"/>
    </font>
    <font>
      <sz val="10"/>
      <color theme="0" tint="-0.499984740745262"/>
      <name val="Calibri"/>
      <family val="2"/>
      <scheme val="minor"/>
    </font>
    <font>
      <b/>
      <sz val="10"/>
      <color rgb="FF0000FF"/>
      <name val="Calibri"/>
      <family val="2"/>
      <scheme val="minor"/>
    </font>
    <font>
      <b/>
      <u/>
      <sz val="10"/>
      <color theme="10"/>
      <name val="Calibri"/>
      <family val="2"/>
      <scheme val="minor"/>
    </font>
    <font>
      <b/>
      <sz val="18"/>
      <name val="Arial Narrow"/>
      <family val="2"/>
    </font>
    <font>
      <sz val="10"/>
      <color theme="0"/>
      <name val="Arial Narrow"/>
      <family val="2"/>
    </font>
    <font>
      <b/>
      <sz val="9"/>
      <color theme="0"/>
      <name val="Arial Narrow"/>
      <family val="2"/>
    </font>
    <font>
      <sz val="10"/>
      <color theme="0"/>
      <name val="Calibri"/>
      <family val="2"/>
      <scheme val="minor"/>
    </font>
    <font>
      <b/>
      <sz val="10"/>
      <color theme="0"/>
      <name val="Calibri"/>
      <family val="2"/>
      <scheme val="minor"/>
    </font>
    <font>
      <b/>
      <sz val="12"/>
      <color theme="0"/>
      <name val="Calibri"/>
      <family val="2"/>
      <scheme val="minor"/>
    </font>
    <font>
      <b/>
      <u/>
      <sz val="10"/>
      <color rgb="FFFFFF00"/>
      <name val="Calibri"/>
      <family val="2"/>
      <scheme val="minor"/>
    </font>
    <font>
      <sz val="12"/>
      <color theme="0"/>
      <name val="Calibri"/>
      <family val="2"/>
      <scheme val="minor"/>
    </font>
    <font>
      <b/>
      <sz val="12"/>
      <name val="Calibri"/>
      <family val="2"/>
      <scheme val="minor"/>
    </font>
    <font>
      <sz val="10"/>
      <color indexed="8"/>
      <name val="Arial"/>
      <family val="2"/>
    </font>
    <font>
      <b/>
      <sz val="9"/>
      <color indexed="8"/>
      <name val="Arial Narrow"/>
      <family val="2"/>
    </font>
    <font>
      <sz val="10"/>
      <color indexed="8"/>
      <name val="Arial Narrow"/>
      <family val="2"/>
    </font>
    <font>
      <b/>
      <sz val="9"/>
      <color indexed="48"/>
      <name val="Arial Narrow"/>
      <family val="2"/>
    </font>
    <font>
      <sz val="10"/>
      <color indexed="13"/>
      <name val="Arial Narrow"/>
      <family val="2"/>
    </font>
    <font>
      <sz val="12"/>
      <color indexed="81"/>
      <name val="Arial Narrow"/>
      <family val="2"/>
    </font>
    <font>
      <sz val="12"/>
      <color indexed="13"/>
      <name val="Arial Narrow"/>
      <family val="2"/>
    </font>
    <font>
      <b/>
      <sz val="12"/>
      <color rgb="FF0000FF"/>
      <name val="Arial Narrow"/>
      <family val="2"/>
    </font>
    <font>
      <b/>
      <sz val="10"/>
      <color rgb="FFFFFF00"/>
      <name val="Arial Narrow"/>
      <family val="2"/>
    </font>
    <font>
      <b/>
      <i/>
      <sz val="9"/>
      <color rgb="FFFFFF00"/>
      <name val="Arial Narrow"/>
      <family val="2"/>
    </font>
    <font>
      <sz val="10"/>
      <color rgb="FFFFFF00"/>
      <name val="Arial Narrow"/>
      <family val="2"/>
    </font>
    <font>
      <b/>
      <sz val="11"/>
      <color indexed="18"/>
      <name val="Arial Narrow"/>
      <family val="2"/>
    </font>
    <font>
      <b/>
      <sz val="8"/>
      <name val="Arial"/>
      <family val="2"/>
    </font>
    <font>
      <b/>
      <sz val="8"/>
      <color indexed="12"/>
      <name val="Arial Narrow"/>
      <family val="2"/>
    </font>
    <font>
      <b/>
      <sz val="11"/>
      <color indexed="12"/>
      <name val="Arial Narrow"/>
      <family val="2"/>
    </font>
    <font>
      <sz val="8"/>
      <color indexed="12"/>
      <name val="Helv"/>
    </font>
    <font>
      <b/>
      <sz val="11"/>
      <color indexed="17"/>
      <name val="Arial Narrow"/>
      <family val="2"/>
    </font>
    <font>
      <b/>
      <sz val="10"/>
      <color indexed="17"/>
      <name val="Arial Narrow"/>
      <family val="2"/>
    </font>
    <font>
      <sz val="9"/>
      <name val="Helv"/>
    </font>
    <font>
      <b/>
      <sz val="7.5"/>
      <name val="Arial"/>
      <family val="2"/>
    </font>
    <font>
      <vertAlign val="superscript"/>
      <sz val="9"/>
      <name val="Arial Narrow"/>
      <family val="2"/>
    </font>
    <font>
      <b/>
      <sz val="9"/>
      <color indexed="18"/>
      <name val="Arial Narrow"/>
      <family val="2"/>
    </font>
    <font>
      <b/>
      <sz val="9"/>
      <color indexed="62"/>
      <name val="Arial Narrow"/>
      <family val="2"/>
    </font>
    <font>
      <sz val="8"/>
      <color theme="4" tint="-0.249977111117893"/>
      <name val="Helv"/>
    </font>
    <font>
      <b/>
      <sz val="10"/>
      <color theme="4" tint="-0.249977111117893"/>
      <name val="Helv"/>
    </font>
    <font>
      <b/>
      <sz val="10"/>
      <color theme="4" tint="-0.249977111117893"/>
      <name val="Arial"/>
      <family val="2"/>
    </font>
    <font>
      <sz val="10"/>
      <color theme="1"/>
      <name val="Arial Narrow"/>
      <family val="2"/>
    </font>
    <font>
      <b/>
      <i/>
      <sz val="12"/>
      <color rgb="FF305496"/>
      <name val="Arial Narrow"/>
      <family val="2"/>
    </font>
    <font>
      <sz val="10"/>
      <color rgb="FF305496"/>
      <name val="Arial Narrow"/>
      <family val="2"/>
    </font>
    <font>
      <sz val="11"/>
      <color rgb="FF305496"/>
      <name val="Calibri"/>
      <family val="2"/>
      <scheme val="minor"/>
    </font>
    <font>
      <b/>
      <sz val="12"/>
      <color rgb="FFFF5050"/>
      <name val="Calibri"/>
      <family val="2"/>
      <scheme val="minor"/>
    </font>
  </fonts>
  <fills count="48">
    <fill>
      <patternFill patternType="none"/>
    </fill>
    <fill>
      <patternFill patternType="gray125"/>
    </fill>
    <fill>
      <patternFill patternType="solid">
        <fgColor theme="0" tint="-4.9989318521683403E-2"/>
        <bgColor indexed="64"/>
      </patternFill>
    </fill>
    <fill>
      <patternFill patternType="solid">
        <fgColor indexed="49"/>
        <bgColor indexed="64"/>
      </patternFill>
    </fill>
    <fill>
      <patternFill patternType="solid">
        <fgColor indexed="43"/>
        <bgColor indexed="64"/>
      </patternFill>
    </fill>
    <fill>
      <patternFill patternType="solid">
        <fgColor indexed="41"/>
        <bgColor indexed="64"/>
      </patternFill>
    </fill>
    <fill>
      <patternFill patternType="solid">
        <fgColor indexed="8"/>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CCCC"/>
        <bgColor indexed="64"/>
      </patternFill>
    </fill>
    <fill>
      <patternFill patternType="solid">
        <fgColor rgb="FFFFCC99"/>
        <bgColor indexed="64"/>
      </patternFill>
    </fill>
    <fill>
      <patternFill patternType="solid">
        <fgColor rgb="FFCCCCFF"/>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indexed="21"/>
        <bgColor indexed="64"/>
      </patternFill>
    </fill>
    <fill>
      <patternFill patternType="solid">
        <fgColor indexed="4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8"/>
      </patternFill>
    </fill>
    <fill>
      <patternFill patternType="solid">
        <fgColor theme="9"/>
      </patternFill>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rgb="FFFFF2CC"/>
        <bgColor indexed="64"/>
      </patternFill>
    </fill>
    <fill>
      <patternFill patternType="solid">
        <fgColor rgb="FF70AD47"/>
        <bgColor indexed="64"/>
      </patternFill>
    </fill>
    <fill>
      <patternFill patternType="solid">
        <fgColor indexed="42"/>
        <bgColor indexed="64"/>
      </patternFill>
    </fill>
    <fill>
      <patternFill patternType="solid">
        <fgColor indexed="47"/>
        <bgColor indexed="64"/>
      </patternFill>
    </fill>
    <fill>
      <patternFill patternType="solid">
        <fgColor rgb="FFCCFFCC"/>
        <bgColor indexed="64"/>
      </patternFill>
    </fill>
    <fill>
      <patternFill patternType="solid">
        <fgColor theme="8" tint="0.79998168889431442"/>
        <bgColor indexed="64"/>
      </patternFill>
    </fill>
    <fill>
      <patternFill patternType="solid">
        <fgColor rgb="FFB4C6E7"/>
        <bgColor indexed="64"/>
      </patternFill>
    </fill>
    <fill>
      <patternFill patternType="solid">
        <fgColor rgb="FFE2EFDA"/>
        <bgColor indexed="64"/>
      </patternFill>
    </fill>
    <fill>
      <patternFill patternType="solid">
        <fgColor rgb="FF5B9BD5"/>
        <bgColor indexed="64"/>
      </patternFill>
    </fill>
    <fill>
      <patternFill patternType="solid">
        <fgColor rgb="FFFFE699"/>
        <bgColor indexed="64"/>
      </patternFill>
    </fill>
    <fill>
      <patternFill patternType="solid">
        <fgColor rgb="FFFFD966"/>
        <bgColor indexed="64"/>
      </patternFill>
    </fill>
    <fill>
      <patternFill patternType="solid">
        <fgColor rgb="FFFFC000"/>
        <bgColor indexed="64"/>
      </patternFill>
    </fill>
    <fill>
      <patternFill patternType="solid">
        <fgColor rgb="FFC6E0B4"/>
        <bgColor indexed="64"/>
      </patternFill>
    </fill>
    <fill>
      <patternFill patternType="solid">
        <fgColor rgb="FF00B0F0"/>
        <bgColor indexed="64"/>
      </patternFill>
    </fill>
    <fill>
      <patternFill patternType="solid">
        <fgColor rgb="FFFF5050"/>
        <bgColor indexed="64"/>
      </patternFill>
    </fill>
    <fill>
      <patternFill patternType="solid">
        <fgColor rgb="FFD9D9FF"/>
        <bgColor indexed="64"/>
      </patternFill>
    </fill>
    <fill>
      <patternFill patternType="gray125">
        <bgColor theme="7" tint="0.79998168889431442"/>
      </patternFill>
    </fill>
    <fill>
      <patternFill patternType="gray125">
        <bgColor rgb="FFF8CBAD"/>
      </patternFill>
    </fill>
    <fill>
      <patternFill patternType="gray125">
        <bgColor rgb="FFCCCCFF"/>
      </patternFill>
    </fill>
    <fill>
      <patternFill patternType="solid">
        <fgColor theme="7" tint="0.79995117038483843"/>
        <bgColor indexed="64"/>
      </patternFill>
    </fill>
  </fills>
  <borders count="239">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hair">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right style="medium">
        <color indexed="64"/>
      </right>
      <top style="hair">
        <color indexed="64"/>
      </top>
      <bottom/>
      <diagonal/>
    </border>
    <border>
      <left style="thin">
        <color indexed="64"/>
      </left>
      <right style="double">
        <color indexed="64"/>
      </right>
      <top/>
      <bottom/>
      <diagonal/>
    </border>
    <border>
      <left style="double">
        <color indexed="64"/>
      </left>
      <right/>
      <top/>
      <bottom/>
      <diagonal/>
    </border>
    <border>
      <left/>
      <right style="hair">
        <color indexed="64"/>
      </right>
      <top/>
      <bottom/>
      <diagonal/>
    </border>
    <border>
      <left style="hair">
        <color indexed="64"/>
      </left>
      <right/>
      <top/>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right style="thin">
        <color indexed="64"/>
      </right>
      <top style="medium">
        <color indexed="64"/>
      </top>
      <bottom style="hair">
        <color indexed="64"/>
      </bottom>
      <diagonal/>
    </border>
    <border>
      <left style="thin">
        <color indexed="64"/>
      </left>
      <right style="double">
        <color indexed="64"/>
      </right>
      <top style="medium">
        <color indexed="64"/>
      </top>
      <bottom/>
      <diagonal/>
    </border>
    <border>
      <left style="double">
        <color indexed="64"/>
      </left>
      <right/>
      <top style="medium">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dotted">
        <color indexed="64"/>
      </bottom>
      <diagonal/>
    </border>
    <border>
      <left/>
      <right style="medium">
        <color indexed="64"/>
      </right>
      <top/>
      <bottom style="dotted">
        <color indexed="64"/>
      </bottom>
      <diagonal/>
    </border>
    <border>
      <left/>
      <right/>
      <top style="dotted">
        <color indexed="64"/>
      </top>
      <bottom style="dotted">
        <color indexed="64"/>
      </bottom>
      <diagonal/>
    </border>
    <border>
      <left style="thin">
        <color indexed="64"/>
      </left>
      <right style="double">
        <color indexed="64"/>
      </right>
      <top style="thin">
        <color indexed="64"/>
      </top>
      <bottom style="thin">
        <color indexed="64"/>
      </bottom>
      <diagonal/>
    </border>
    <border>
      <left/>
      <right/>
      <top style="dashed">
        <color indexed="10"/>
      </top>
      <bottom style="dashed">
        <color indexed="10"/>
      </bottom>
      <diagonal/>
    </border>
    <border>
      <left style="hair">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right/>
      <top/>
      <bottom style="dashed">
        <color indexed="10"/>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dashed">
        <color indexed="10"/>
      </top>
      <bottom/>
      <diagonal/>
    </border>
    <border>
      <left/>
      <right/>
      <top style="dotted">
        <color indexed="64"/>
      </top>
      <bottom/>
      <diagonal/>
    </border>
    <border>
      <left/>
      <right/>
      <top/>
      <bottom style="dotted">
        <color indexed="16"/>
      </bottom>
      <diagonal/>
    </border>
    <border>
      <left/>
      <right/>
      <top style="dotted">
        <color indexed="16"/>
      </top>
      <bottom/>
      <diagonal/>
    </border>
    <border>
      <left style="hair">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right/>
      <top style="dashed">
        <color indexed="16"/>
      </top>
      <bottom style="dashed">
        <color indexed="16"/>
      </bottom>
      <diagonal/>
    </border>
    <border>
      <left/>
      <right/>
      <top/>
      <bottom style="dashed">
        <color indexed="16"/>
      </bottom>
      <diagonal/>
    </border>
    <border>
      <left/>
      <right/>
      <top style="dashed">
        <color indexed="16"/>
      </top>
      <bottom style="dashed">
        <color indexed="23"/>
      </bottom>
      <diagonal/>
    </border>
    <border>
      <left/>
      <right/>
      <top style="dashed">
        <color indexed="23"/>
      </top>
      <bottom style="dashed">
        <color indexed="16"/>
      </bottom>
      <diagonal/>
    </border>
    <border>
      <left/>
      <right style="double">
        <color indexed="64"/>
      </right>
      <top style="thin">
        <color indexed="64"/>
      </top>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style="double">
        <color indexed="64"/>
      </right>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bottom style="double">
        <color indexed="64"/>
      </bottom>
      <diagonal/>
    </border>
    <border>
      <left style="medium">
        <color indexed="40"/>
      </left>
      <right style="medium">
        <color indexed="40"/>
      </right>
      <top style="medium">
        <color indexed="40"/>
      </top>
      <bottom style="medium">
        <color indexed="40"/>
      </bottom>
      <diagonal/>
    </border>
    <border>
      <left style="medium">
        <color indexed="57"/>
      </left>
      <right style="medium">
        <color indexed="57"/>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10"/>
      </left>
      <right style="medium">
        <color indexed="10"/>
      </right>
      <top style="medium">
        <color indexed="10"/>
      </top>
      <bottom style="medium">
        <color indexed="10"/>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hair">
        <color indexed="64"/>
      </right>
      <top/>
      <bottom style="thick">
        <color indexed="64"/>
      </bottom>
      <diagonal/>
    </border>
    <border>
      <left style="hair">
        <color indexed="64"/>
      </left>
      <right/>
      <top/>
      <bottom style="thick">
        <color indexed="64"/>
      </bottom>
      <diagonal/>
    </border>
    <border>
      <left/>
      <right style="thin">
        <color indexed="64"/>
      </right>
      <top/>
      <bottom style="thick">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8"/>
      </right>
      <top/>
      <bottom style="thin">
        <color indexed="64"/>
      </bottom>
      <diagonal/>
    </border>
    <border>
      <left/>
      <right style="thin">
        <color indexed="8"/>
      </right>
      <top/>
      <bottom/>
      <diagonal/>
    </border>
    <border>
      <left/>
      <right style="thin">
        <color indexed="8"/>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8"/>
      </right>
      <top style="thin">
        <color indexed="64"/>
      </top>
      <bottom/>
      <diagonal/>
    </border>
    <border>
      <left style="hair">
        <color indexed="8"/>
      </left>
      <right/>
      <top/>
      <bottom/>
      <diagonal/>
    </border>
    <border>
      <left/>
      <right style="hair">
        <color indexed="8"/>
      </right>
      <top/>
      <bottom/>
      <diagonal/>
    </border>
    <border>
      <left/>
      <right/>
      <top/>
      <bottom style="hair">
        <color indexed="8"/>
      </bottom>
      <diagonal/>
    </border>
    <border>
      <left/>
      <right style="thin">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right style="hair">
        <color indexed="8"/>
      </right>
      <top style="hair">
        <color indexed="8"/>
      </top>
      <bottom/>
      <diagonal/>
    </border>
    <border>
      <left/>
      <right/>
      <top style="hair">
        <color indexed="8"/>
      </top>
      <bottom/>
      <diagonal/>
    </border>
    <border>
      <left/>
      <right style="thin">
        <color indexed="64"/>
      </right>
      <top style="hair">
        <color indexed="8"/>
      </top>
      <bottom/>
      <diagonal/>
    </border>
    <border>
      <left style="hair">
        <color indexed="64"/>
      </left>
      <right/>
      <top style="hair">
        <color indexed="8"/>
      </top>
      <bottom/>
      <diagonal/>
    </border>
    <border>
      <left/>
      <right style="thin">
        <color indexed="64"/>
      </right>
      <top/>
      <bottom style="hair">
        <color indexed="8"/>
      </bottom>
      <diagonal/>
    </border>
    <border>
      <left style="hair">
        <color indexed="64"/>
      </left>
      <right/>
      <top/>
      <bottom style="hair">
        <color indexed="8"/>
      </bottom>
      <diagonal/>
    </border>
    <border>
      <left/>
      <right style="hair">
        <color indexed="64"/>
      </right>
      <top/>
      <bottom style="hair">
        <color indexed="8"/>
      </bottom>
      <diagonal/>
    </border>
    <border>
      <left style="hair">
        <color indexed="8"/>
      </left>
      <right/>
      <top style="hair">
        <color indexed="8"/>
      </top>
      <bottom/>
      <diagonal/>
    </border>
    <border>
      <left/>
      <right style="thin">
        <color indexed="8"/>
      </right>
      <top/>
      <bottom style="hair">
        <color indexed="8"/>
      </bottom>
      <diagonal/>
    </border>
    <border>
      <left style="hair">
        <color indexed="8"/>
      </left>
      <right/>
      <top/>
      <bottom style="hair">
        <color indexed="8"/>
      </bottom>
      <diagonal/>
    </border>
    <border>
      <left/>
      <right style="hair">
        <color indexed="8"/>
      </right>
      <top/>
      <bottom style="hair">
        <color indexed="8"/>
      </bottom>
      <diagonal/>
    </border>
    <border>
      <left/>
      <right style="thin">
        <color indexed="8"/>
      </right>
      <top style="hair">
        <color indexed="8"/>
      </top>
      <bottom/>
      <diagonal/>
    </border>
    <border>
      <left/>
      <right style="thin">
        <color indexed="8"/>
      </right>
      <top style="thin">
        <color indexed="8"/>
      </top>
      <bottom/>
      <diagonal/>
    </border>
    <border>
      <left/>
      <right/>
      <top style="thin">
        <color indexed="8"/>
      </top>
      <bottom/>
      <diagonal/>
    </border>
    <border>
      <left style="hair">
        <color indexed="8"/>
      </left>
      <right/>
      <top style="thin">
        <color indexed="8"/>
      </top>
      <bottom/>
      <diagonal/>
    </border>
    <border>
      <left/>
      <right/>
      <top/>
      <bottom style="thin">
        <color indexed="8"/>
      </bottom>
      <diagonal/>
    </border>
    <border>
      <left style="hair">
        <color indexed="8"/>
      </left>
      <right/>
      <top/>
      <bottom style="thin">
        <color indexed="64"/>
      </bottom>
      <diagonal/>
    </border>
    <border>
      <left/>
      <right style="hair">
        <color indexed="64"/>
      </right>
      <top style="thin">
        <color indexed="8"/>
      </top>
      <bottom/>
      <diagonal/>
    </border>
    <border>
      <left/>
      <right style="hair">
        <color indexed="8"/>
      </right>
      <top/>
      <bottom style="hair">
        <color indexed="64"/>
      </bottom>
      <diagonal/>
    </border>
    <border>
      <left style="hair">
        <color indexed="8"/>
      </left>
      <right/>
      <top/>
      <bottom style="hair">
        <color indexed="64"/>
      </bottom>
      <diagonal/>
    </border>
    <border>
      <left style="thin">
        <color indexed="64"/>
      </left>
      <right/>
      <top style="hair">
        <color indexed="64"/>
      </top>
      <bottom/>
      <diagonal/>
    </border>
    <border>
      <left/>
      <right style="hair">
        <color indexed="8"/>
      </right>
      <top style="hair">
        <color indexed="64"/>
      </top>
      <bottom/>
      <diagonal/>
    </border>
    <border>
      <left style="hair">
        <color indexed="8"/>
      </left>
      <right/>
      <top style="hair">
        <color indexed="64"/>
      </top>
      <bottom/>
      <diagonal/>
    </border>
    <border>
      <left/>
      <right style="thin">
        <color indexed="64"/>
      </right>
      <top style="hair">
        <color indexed="64"/>
      </top>
      <bottom/>
      <diagonal/>
    </border>
    <border>
      <left/>
      <right style="thin">
        <color indexed="8"/>
      </right>
      <top style="hair">
        <color indexed="64"/>
      </top>
      <bottom/>
      <diagonal/>
    </border>
    <border>
      <left/>
      <right style="hair">
        <color indexed="8"/>
      </right>
      <top/>
      <bottom style="thin">
        <color indexed="64"/>
      </bottom>
      <diagonal/>
    </border>
    <border>
      <left style="medium">
        <color indexed="64"/>
      </left>
      <right/>
      <top style="thin">
        <color indexed="64"/>
      </top>
      <bottom/>
      <diagonal/>
    </border>
    <border>
      <left style="thin">
        <color indexed="64"/>
      </left>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8"/>
      </right>
      <top/>
      <bottom style="medium">
        <color indexed="64"/>
      </bottom>
      <diagonal/>
    </border>
    <border>
      <left/>
      <right style="hair">
        <color indexed="8"/>
      </right>
      <top/>
      <bottom style="medium">
        <color indexed="64"/>
      </bottom>
      <diagonal/>
    </border>
    <border>
      <left style="hair">
        <color indexed="8"/>
      </left>
      <right/>
      <top/>
      <bottom style="medium">
        <color indexed="64"/>
      </bottom>
      <diagonal/>
    </border>
    <border>
      <left style="hair">
        <color indexed="8"/>
      </left>
      <right/>
      <top style="medium">
        <color indexed="64"/>
      </top>
      <bottom/>
      <diagonal/>
    </border>
    <border>
      <left/>
      <right style="thin">
        <color indexed="8"/>
      </right>
      <top style="medium">
        <color indexed="64"/>
      </top>
      <bottom/>
      <diagonal/>
    </border>
    <border>
      <left style="thin">
        <color indexed="8"/>
      </left>
      <right/>
      <top style="hair">
        <color indexed="8"/>
      </top>
      <bottom/>
      <diagonal/>
    </border>
    <border>
      <left/>
      <right style="hair">
        <color indexed="8"/>
      </right>
      <top style="medium">
        <color indexed="64"/>
      </top>
      <bottom/>
      <diagonal/>
    </border>
    <border>
      <left style="thin">
        <color indexed="64"/>
      </left>
      <right/>
      <top style="hair">
        <color indexed="64"/>
      </top>
      <bottom style="hair">
        <color indexed="64"/>
      </bottom>
      <diagonal/>
    </border>
    <border>
      <left/>
      <right/>
      <top style="hair">
        <color indexed="8"/>
      </top>
      <bottom style="hair">
        <color indexed="64"/>
      </bottom>
      <diagonal/>
    </border>
    <border>
      <left/>
      <right style="thin">
        <color indexed="64"/>
      </right>
      <top style="hair">
        <color indexed="64"/>
      </top>
      <bottom style="medium">
        <color indexed="64"/>
      </bottom>
      <diagonal/>
    </border>
    <border>
      <left/>
      <right style="medium">
        <color indexed="64"/>
      </right>
      <top/>
      <bottom style="hair">
        <color indexed="8"/>
      </bottom>
      <diagonal/>
    </border>
    <border>
      <left/>
      <right style="medium">
        <color indexed="64"/>
      </right>
      <top style="hair">
        <color indexed="8"/>
      </top>
      <bottom/>
      <diagonal/>
    </border>
    <border>
      <left style="medium">
        <color indexed="64"/>
      </left>
      <right style="medium">
        <color indexed="64"/>
      </right>
      <top style="medium">
        <color indexed="64"/>
      </top>
      <bottom/>
      <diagonal/>
    </border>
    <border>
      <left style="thin">
        <color indexed="8"/>
      </left>
      <right/>
      <top style="medium">
        <color indexed="64"/>
      </top>
      <bottom/>
      <diagonal/>
    </border>
  </borders>
  <cellStyleXfs count="9">
    <xf numFmtId="0" fontId="0" fillId="0" borderId="0"/>
    <xf numFmtId="9" fontId="3" fillId="0" borderId="0" applyFont="0" applyFill="0" applyBorder="0" applyAlignment="0" applyProtection="0"/>
    <xf numFmtId="0" fontId="57" fillId="0" borderId="0"/>
    <xf numFmtId="0" fontId="17" fillId="0" borderId="0"/>
    <xf numFmtId="0" fontId="81" fillId="21" borderId="0" applyNumberFormat="0" applyBorder="0" applyAlignment="0" applyProtection="0"/>
    <xf numFmtId="0" fontId="81" fillId="22" borderId="0" applyNumberFormat="0" applyBorder="0" applyAlignment="0" applyProtection="0"/>
    <xf numFmtId="0" fontId="2" fillId="0" borderId="0"/>
    <xf numFmtId="0" fontId="17" fillId="0" borderId="0"/>
    <xf numFmtId="0" fontId="141" fillId="0" borderId="0" applyNumberFormat="0" applyFill="0" applyBorder="0" applyAlignment="0" applyProtection="0"/>
  </cellStyleXfs>
  <cellXfs count="4457">
    <xf numFmtId="0" fontId="0" fillId="0" borderId="0" xfId="0"/>
    <xf numFmtId="0" fontId="5" fillId="0" borderId="0" xfId="0" applyFont="1" applyAlignment="1">
      <alignment horizontal="left" vertical="top"/>
    </xf>
    <xf numFmtId="0" fontId="0" fillId="0" borderId="0" xfId="0" applyProtection="1">
      <protection locked="0"/>
    </xf>
    <xf numFmtId="0" fontId="5" fillId="0" borderId="0" xfId="0" applyFont="1" applyAlignment="1" applyProtection="1">
      <alignment horizontal="left" vertical="top"/>
      <protection locked="0"/>
    </xf>
    <xf numFmtId="0" fontId="9" fillId="0" borderId="0" xfId="0" applyFont="1" applyAlignment="1">
      <alignment vertical="top" wrapText="1"/>
    </xf>
    <xf numFmtId="0" fontId="15" fillId="0" borderId="31" xfId="0" applyFont="1" applyBorder="1" applyAlignment="1">
      <alignment horizontal="center"/>
    </xf>
    <xf numFmtId="0" fontId="15" fillId="0" borderId="34" xfId="0" applyFont="1" applyBorder="1" applyAlignment="1">
      <alignment vertical="top"/>
    </xf>
    <xf numFmtId="0" fontId="15" fillId="0" borderId="38" xfId="0" applyFont="1" applyBorder="1" applyAlignment="1">
      <alignment horizontal="center"/>
    </xf>
    <xf numFmtId="0" fontId="15" fillId="0" borderId="40" xfId="0" applyFont="1" applyBorder="1"/>
    <xf numFmtId="0" fontId="15" fillId="0" borderId="40" xfId="0" applyFont="1" applyBorder="1" applyAlignment="1">
      <alignment horizontal="left"/>
    </xf>
    <xf numFmtId="0" fontId="15" fillId="0" borderId="37" xfId="0" applyFont="1" applyBorder="1" applyAlignment="1">
      <alignment horizontal="left"/>
    </xf>
    <xf numFmtId="0" fontId="15" fillId="0" borderId="19" xfId="0" applyFont="1" applyBorder="1"/>
    <xf numFmtId="0" fontId="15" fillId="0" borderId="19" xfId="0" applyFont="1" applyBorder="1" applyAlignment="1">
      <alignment horizontal="left"/>
    </xf>
    <xf numFmtId="0" fontId="15" fillId="0" borderId="21" xfId="0" applyFont="1" applyBorder="1" applyAlignment="1">
      <alignment horizontal="left"/>
    </xf>
    <xf numFmtId="0" fontId="15" fillId="0" borderId="27" xfId="0" applyFont="1" applyBorder="1" applyAlignment="1">
      <alignment vertical="top"/>
    </xf>
    <xf numFmtId="0" fontId="15" fillId="0" borderId="47" xfId="0" applyFont="1" applyBorder="1" applyAlignment="1">
      <alignment horizontal="center"/>
    </xf>
    <xf numFmtId="0" fontId="15" fillId="0" borderId="48" xfId="0" applyFont="1" applyBorder="1" applyAlignment="1">
      <alignment horizontal="center"/>
    </xf>
    <xf numFmtId="0" fontId="5" fillId="0" borderId="0" xfId="0" applyFont="1" applyAlignment="1">
      <alignment horizontal="center" vertical="center" textRotation="90"/>
    </xf>
    <xf numFmtId="2" fontId="12" fillId="0" borderId="0" xfId="0" applyNumberFormat="1" applyFont="1" applyAlignment="1">
      <alignment horizontal="center" vertical="center" textRotation="90"/>
    </xf>
    <xf numFmtId="0" fontId="5" fillId="0" borderId="0" xfId="0" applyFont="1" applyAlignment="1">
      <alignment horizontal="left" vertical="top" wrapText="1"/>
    </xf>
    <xf numFmtId="0" fontId="18" fillId="0" borderId="0" xfId="0" applyFont="1" applyAlignment="1">
      <alignment horizontal="center" vertical="top"/>
    </xf>
    <xf numFmtId="0" fontId="17" fillId="0" borderId="0" xfId="0" applyFont="1" applyAlignment="1">
      <alignment horizontal="center"/>
    </xf>
    <xf numFmtId="0" fontId="12" fillId="0" borderId="0" xfId="0" applyFont="1" applyAlignment="1">
      <alignment vertical="center" textRotation="90"/>
    </xf>
    <xf numFmtId="2" fontId="13" fillId="0" borderId="0" xfId="0" applyNumberFormat="1" applyFont="1" applyAlignment="1">
      <alignment horizontal="center" vertical="center" textRotation="90"/>
    </xf>
    <xf numFmtId="0" fontId="19" fillId="0" borderId="0" xfId="0" applyFont="1" applyAlignment="1">
      <alignment horizontal="center" vertical="center"/>
    </xf>
    <xf numFmtId="0" fontId="5" fillId="0" borderId="0" xfId="0" applyFont="1" applyAlignment="1">
      <alignment vertical="center"/>
    </xf>
    <xf numFmtId="0" fontId="20" fillId="0" borderId="0" xfId="0" applyFont="1" applyAlignment="1">
      <alignment horizontal="center" vertical="center"/>
    </xf>
    <xf numFmtId="0" fontId="5" fillId="0" borderId="66" xfId="0" applyFont="1" applyBorder="1" applyAlignment="1">
      <alignment horizontal="center" vertical="center" textRotation="90"/>
    </xf>
    <xf numFmtId="2" fontId="12" fillId="0" borderId="66" xfId="0" applyNumberFormat="1" applyFont="1" applyBorder="1" applyAlignment="1">
      <alignment horizontal="center" vertical="center" textRotation="90"/>
    </xf>
    <xf numFmtId="0" fontId="5" fillId="0" borderId="66" xfId="0" applyFont="1" applyBorder="1" applyAlignment="1">
      <alignment horizontal="left" vertical="top" wrapText="1"/>
    </xf>
    <xf numFmtId="0" fontId="18" fillId="0" borderId="66" xfId="0" applyFont="1" applyBorder="1" applyAlignment="1">
      <alignment horizontal="center" vertical="top"/>
    </xf>
    <xf numFmtId="0" fontId="17" fillId="0" borderId="66" xfId="0" applyFont="1" applyBorder="1" applyAlignment="1">
      <alignment horizontal="center"/>
    </xf>
    <xf numFmtId="0" fontId="15" fillId="0" borderId="68" xfId="0" applyFont="1" applyBorder="1" applyAlignment="1">
      <alignment vertical="top"/>
    </xf>
    <xf numFmtId="0" fontId="15" fillId="0" borderId="69" xfId="0" applyFont="1" applyBorder="1" applyAlignment="1">
      <alignment vertical="top"/>
    </xf>
    <xf numFmtId="0" fontId="5" fillId="0" borderId="5" xfId="0" applyFont="1" applyBorder="1" applyAlignment="1">
      <alignment horizontal="center" vertical="center" textRotation="90"/>
    </xf>
    <xf numFmtId="2" fontId="12" fillId="0" borderId="5" xfId="0" applyNumberFormat="1" applyFont="1" applyBorder="1" applyAlignment="1">
      <alignment horizontal="center" vertical="center" textRotation="90"/>
    </xf>
    <xf numFmtId="0" fontId="5" fillId="0" borderId="5" xfId="0" applyFont="1" applyBorder="1" applyAlignment="1">
      <alignment horizontal="left" vertical="top" wrapText="1"/>
    </xf>
    <xf numFmtId="0" fontId="18" fillId="0" borderId="5" xfId="0" applyFont="1" applyBorder="1" applyAlignment="1">
      <alignment horizontal="center" vertical="center"/>
    </xf>
    <xf numFmtId="0" fontId="5" fillId="0" borderId="5" xfId="0" applyFont="1" applyBorder="1"/>
    <xf numFmtId="0" fontId="13" fillId="0" borderId="56" xfId="0" applyFont="1" applyBorder="1" applyAlignment="1">
      <alignment horizontal="center" vertical="center" textRotation="90"/>
    </xf>
    <xf numFmtId="0" fontId="5" fillId="0" borderId="1" xfId="0" applyFont="1" applyBorder="1" applyAlignment="1">
      <alignment horizontal="center" vertical="top"/>
    </xf>
    <xf numFmtId="0" fontId="5" fillId="0" borderId="66" xfId="0" applyFont="1" applyBorder="1" applyAlignment="1">
      <alignment horizontal="center" vertical="top"/>
    </xf>
    <xf numFmtId="0" fontId="5" fillId="0" borderId="1" xfId="0" applyFont="1" applyBorder="1" applyAlignment="1">
      <alignment vertical="top" wrapText="1"/>
    </xf>
    <xf numFmtId="0" fontId="5" fillId="0" borderId="1" xfId="0" applyFont="1" applyBorder="1" applyAlignment="1">
      <alignment horizontal="left" vertical="top"/>
    </xf>
    <xf numFmtId="166" fontId="5" fillId="0" borderId="1" xfId="0" applyNumberFormat="1" applyFont="1" applyBorder="1" applyAlignment="1">
      <alignment horizontal="center" vertical="top"/>
    </xf>
    <xf numFmtId="0" fontId="15" fillId="0" borderId="78" xfId="0" applyFont="1" applyBorder="1" applyAlignment="1">
      <alignment vertical="top"/>
    </xf>
    <xf numFmtId="0" fontId="15" fillId="0" borderId="79" xfId="0" applyFont="1" applyBorder="1" applyAlignment="1">
      <alignment vertical="top"/>
    </xf>
    <xf numFmtId="0" fontId="15" fillId="0" borderId="78" xfId="0" applyFont="1" applyBorder="1" applyAlignment="1">
      <alignment horizontal="center"/>
    </xf>
    <xf numFmtId="0" fontId="15" fillId="0" borderId="79" xfId="0" applyFont="1" applyBorder="1" applyAlignment="1">
      <alignment horizontal="center"/>
    </xf>
    <xf numFmtId="0" fontId="8" fillId="0" borderId="0" xfId="0" applyFont="1" applyAlignment="1">
      <alignment vertical="top" wrapText="1"/>
    </xf>
    <xf numFmtId="0" fontId="5" fillId="0" borderId="0" xfId="0" applyFont="1" applyAlignment="1">
      <alignment vertical="top"/>
    </xf>
    <xf numFmtId="0" fontId="12" fillId="0" borderId="0" xfId="0" applyFont="1" applyAlignment="1">
      <alignment horizontal="center" vertical="center" textRotation="90"/>
    </xf>
    <xf numFmtId="2" fontId="13" fillId="0" borderId="66" xfId="0" applyNumberFormat="1" applyFont="1" applyBorder="1" applyAlignment="1">
      <alignment horizontal="center" vertical="center" textRotation="90"/>
    </xf>
    <xf numFmtId="0" fontId="5" fillId="0" borderId="0" xfId="0" applyFont="1" applyAlignment="1" applyProtection="1">
      <alignment horizontal="center" textRotation="90"/>
      <protection locked="0"/>
    </xf>
    <xf numFmtId="0" fontId="5" fillId="0" borderId="48" xfId="0" applyFont="1" applyBorder="1" applyAlignment="1">
      <alignment vertical="top"/>
    </xf>
    <xf numFmtId="0" fontId="5" fillId="0" borderId="92" xfId="0" applyFont="1" applyBorder="1" applyAlignment="1" applyProtection="1">
      <alignment horizontal="left" vertical="top"/>
      <protection locked="0"/>
    </xf>
    <xf numFmtId="0" fontId="5" fillId="0" borderId="78" xfId="0" applyFont="1" applyBorder="1" applyAlignment="1">
      <alignment horizontal="center"/>
    </xf>
    <xf numFmtId="0" fontId="17" fillId="0" borderId="34" xfId="0" applyFont="1" applyBorder="1" applyAlignment="1">
      <alignment horizontal="center"/>
    </xf>
    <xf numFmtId="0" fontId="17" fillId="0" borderId="38" xfId="0" applyFont="1" applyBorder="1" applyAlignment="1">
      <alignment horizontal="center"/>
    </xf>
    <xf numFmtId="0" fontId="17" fillId="0" borderId="63" xfId="0" applyFont="1" applyBorder="1" applyAlignment="1">
      <alignment horizontal="center"/>
    </xf>
    <xf numFmtId="0" fontId="17" fillId="0" borderId="19" xfId="0" applyFont="1" applyBorder="1" applyAlignment="1">
      <alignment horizontal="center"/>
    </xf>
    <xf numFmtId="0" fontId="5" fillId="0" borderId="48" xfId="0" applyFont="1" applyBorder="1" applyAlignment="1">
      <alignment horizontal="left" vertical="top"/>
    </xf>
    <xf numFmtId="0" fontId="6" fillId="0" borderId="0" xfId="0" applyFont="1" applyAlignment="1">
      <alignment horizontal="left" vertical="top" wrapText="1"/>
    </xf>
    <xf numFmtId="0" fontId="5" fillId="0" borderId="69" xfId="0" applyFont="1" applyBorder="1" applyAlignment="1">
      <alignment horizontal="left" vertical="top"/>
    </xf>
    <xf numFmtId="0" fontId="5" fillId="0" borderId="31" xfId="0" applyFont="1" applyBorder="1" applyAlignment="1">
      <alignment horizontal="left" vertical="top"/>
    </xf>
    <xf numFmtId="0" fontId="17" fillId="0" borderId="40" xfId="0" applyFont="1" applyBorder="1" applyAlignment="1">
      <alignment horizontal="center"/>
    </xf>
    <xf numFmtId="0" fontId="17" fillId="0" borderId="64" xfId="0" applyFont="1" applyBorder="1" applyAlignment="1">
      <alignment horizontal="center"/>
    </xf>
    <xf numFmtId="0" fontId="5" fillId="0" borderId="79" xfId="0" applyFont="1" applyBorder="1" applyAlignment="1">
      <alignment horizontal="left" vertical="top"/>
    </xf>
    <xf numFmtId="0" fontId="5" fillId="0" borderId="34" xfId="0" applyFont="1" applyBorder="1" applyAlignment="1">
      <alignment horizontal="center"/>
    </xf>
    <xf numFmtId="0" fontId="5" fillId="0" borderId="38" xfId="0" applyFont="1" applyBorder="1" applyAlignment="1">
      <alignment horizontal="center"/>
    </xf>
    <xf numFmtId="2" fontId="5" fillId="0" borderId="27" xfId="0" applyNumberFormat="1" applyFont="1" applyBorder="1" applyAlignment="1">
      <alignment vertical="top" wrapText="1"/>
    </xf>
    <xf numFmtId="2" fontId="5" fillId="0" borderId="31" xfId="0" applyNumberFormat="1" applyFont="1" applyBorder="1" applyAlignment="1">
      <alignment vertical="top" wrapText="1"/>
    </xf>
    <xf numFmtId="0" fontId="14" fillId="0" borderId="0" xfId="0" applyFont="1" applyAlignment="1">
      <alignment vertical="top"/>
    </xf>
    <xf numFmtId="0" fontId="14" fillId="0" borderId="79" xfId="0" applyFont="1" applyBorder="1" applyAlignment="1">
      <alignment vertical="top"/>
    </xf>
    <xf numFmtId="0" fontId="14" fillId="0" borderId="15" xfId="0" applyFont="1" applyBorder="1" applyAlignment="1">
      <alignment vertical="top"/>
    </xf>
    <xf numFmtId="0" fontId="14" fillId="0" borderId="31" xfId="0" applyFont="1" applyBorder="1" applyAlignment="1">
      <alignment vertical="top"/>
    </xf>
    <xf numFmtId="0" fontId="5" fillId="0" borderId="33" xfId="0" applyFont="1" applyBorder="1" applyAlignment="1">
      <alignment horizontal="left" vertical="top"/>
    </xf>
    <xf numFmtId="9" fontId="3" fillId="0" borderId="0" xfId="1" applyFont="1" applyFill="1" applyBorder="1" applyAlignment="1">
      <alignment horizontal="center" wrapText="1"/>
    </xf>
    <xf numFmtId="9" fontId="3" fillId="0" borderId="131" xfId="1" applyFont="1" applyFill="1" applyBorder="1" applyAlignment="1" applyProtection="1">
      <alignment horizontal="center"/>
    </xf>
    <xf numFmtId="9" fontId="3" fillId="0" borderId="0" xfId="1" applyFont="1" applyFill="1" applyBorder="1" applyAlignment="1" applyProtection="1">
      <alignment horizontal="center"/>
    </xf>
    <xf numFmtId="0" fontId="3" fillId="0" borderId="0" xfId="0" applyFont="1"/>
    <xf numFmtId="0" fontId="5" fillId="2" borderId="0" xfId="0" applyFont="1" applyFill="1" applyAlignment="1">
      <alignment horizontal="left" vertical="top"/>
    </xf>
    <xf numFmtId="0" fontId="14" fillId="2" borderId="0" xfId="0" applyFont="1" applyFill="1" applyAlignment="1">
      <alignment vertical="top"/>
    </xf>
    <xf numFmtId="0" fontId="52" fillId="0" borderId="0" xfId="0" applyFont="1" applyAlignment="1">
      <alignment vertical="top"/>
    </xf>
    <xf numFmtId="0" fontId="40" fillId="0" borderId="0" xfId="0" applyFont="1" applyAlignment="1">
      <alignment horizontal="left" vertical="top"/>
    </xf>
    <xf numFmtId="49" fontId="40" fillId="0" borderId="0" xfId="0" applyNumberFormat="1" applyFont="1" applyAlignment="1">
      <alignment horizontal="left" vertical="top"/>
    </xf>
    <xf numFmtId="0" fontId="55" fillId="0" borderId="0" xfId="0" applyFont="1" applyAlignment="1">
      <alignment horizontal="left" vertical="top"/>
    </xf>
    <xf numFmtId="0" fontId="52" fillId="0" borderId="15" xfId="0" applyFont="1" applyBorder="1" applyAlignment="1">
      <alignment vertical="top"/>
    </xf>
    <xf numFmtId="0" fontId="5" fillId="0" borderId="5" xfId="0" applyFont="1" applyBorder="1" applyAlignment="1">
      <alignment horizontal="left" vertical="top"/>
    </xf>
    <xf numFmtId="0" fontId="5" fillId="0" borderId="14" xfId="0" applyFont="1" applyBorder="1" applyAlignment="1">
      <alignment horizontal="left" vertical="top"/>
    </xf>
    <xf numFmtId="49" fontId="7" fillId="0" borderId="0" xfId="0" applyNumberFormat="1" applyFont="1" applyAlignment="1">
      <alignment horizontal="left" vertical="top" wrapText="1"/>
    </xf>
    <xf numFmtId="1" fontId="12" fillId="0" borderId="0" xfId="0" applyNumberFormat="1" applyFont="1" applyAlignment="1">
      <alignment horizontal="left" vertical="top"/>
    </xf>
    <xf numFmtId="1" fontId="5" fillId="0" borderId="0" xfId="0" applyNumberFormat="1" applyFont="1" applyAlignment="1">
      <alignment horizontal="left" vertical="top"/>
    </xf>
    <xf numFmtId="0" fontId="12" fillId="0" borderId="33" xfId="0" applyFont="1" applyBorder="1" applyAlignment="1">
      <alignment vertical="center" textRotation="90"/>
    </xf>
    <xf numFmtId="1" fontId="12" fillId="0" borderId="115" xfId="0" applyNumberFormat="1" applyFont="1" applyBorder="1" applyAlignment="1">
      <alignment horizontal="left" vertical="top"/>
    </xf>
    <xf numFmtId="0" fontId="6" fillId="0" borderId="115" xfId="0" applyFont="1" applyBorder="1" applyAlignment="1">
      <alignment horizontal="left" vertical="top" wrapText="1"/>
    </xf>
    <xf numFmtId="0" fontId="12" fillId="0" borderId="91" xfId="0" applyFont="1" applyBorder="1" applyAlignment="1">
      <alignment vertical="center" textRotation="90"/>
    </xf>
    <xf numFmtId="1" fontId="12" fillId="3" borderId="115" xfId="0" applyNumberFormat="1" applyFont="1" applyFill="1" applyBorder="1" applyAlignment="1">
      <alignment horizontal="left" vertical="top"/>
    </xf>
    <xf numFmtId="0" fontId="5" fillId="0" borderId="115" xfId="0" applyFont="1" applyBorder="1" applyAlignment="1">
      <alignment horizontal="left" vertical="top" wrapText="1"/>
    </xf>
    <xf numFmtId="0" fontId="12" fillId="0" borderId="14" xfId="0" applyFont="1" applyBorder="1" applyAlignment="1">
      <alignment vertical="center" textRotation="90"/>
    </xf>
    <xf numFmtId="0" fontId="12" fillId="0" borderId="72" xfId="0" applyFont="1" applyBorder="1" applyAlignment="1">
      <alignment vertical="center" textRotation="90"/>
    </xf>
    <xf numFmtId="0" fontId="12" fillId="0" borderId="91" xfId="0" applyFont="1" applyBorder="1" applyAlignment="1">
      <alignment horizontal="center" vertical="center" textRotation="90"/>
    </xf>
    <xf numFmtId="0" fontId="5" fillId="0" borderId="115" xfId="0" applyFont="1" applyBorder="1" applyAlignment="1">
      <alignment horizontal="left" vertical="top"/>
    </xf>
    <xf numFmtId="0" fontId="5" fillId="0" borderId="0" xfId="0" applyFont="1"/>
    <xf numFmtId="0" fontId="5" fillId="0" borderId="32" xfId="0" applyFont="1" applyBorder="1" applyAlignment="1">
      <alignment horizontal="left" textRotation="45" wrapText="1"/>
    </xf>
    <xf numFmtId="0" fontId="5" fillId="0" borderId="33" xfId="0" applyFont="1" applyBorder="1" applyAlignment="1">
      <alignment horizontal="left" textRotation="45" wrapText="1"/>
    </xf>
    <xf numFmtId="0" fontId="5" fillId="0" borderId="24" xfId="0" applyFont="1" applyBorder="1" applyAlignment="1">
      <alignment horizontal="left" textRotation="45" wrapText="1"/>
    </xf>
    <xf numFmtId="0" fontId="12" fillId="0" borderId="32" xfId="0" applyFont="1" applyBorder="1" applyAlignment="1">
      <alignment horizontal="left" textRotation="45" wrapText="1"/>
    </xf>
    <xf numFmtId="0" fontId="5" fillId="0" borderId="34" xfId="0" applyFont="1" applyBorder="1" applyAlignment="1">
      <alignment horizontal="left" textRotation="45" wrapText="1"/>
    </xf>
    <xf numFmtId="0" fontId="5" fillId="0" borderId="33" xfId="0" applyFont="1" applyBorder="1" applyAlignment="1">
      <alignment horizontal="left" textRotation="90" wrapText="1"/>
    </xf>
    <xf numFmtId="0" fontId="5" fillId="0" borderId="24" xfId="0" applyFont="1" applyBorder="1" applyAlignment="1">
      <alignment horizontal="left" textRotation="90" wrapText="1"/>
    </xf>
    <xf numFmtId="0" fontId="5" fillId="0" borderId="0" xfId="0" applyFont="1" applyAlignment="1">
      <alignment horizontal="left" textRotation="90" wrapText="1"/>
    </xf>
    <xf numFmtId="0" fontId="5" fillId="0" borderId="78" xfId="0" applyFont="1" applyBorder="1"/>
    <xf numFmtId="0" fontId="5" fillId="0" borderId="71" xfId="0" applyFont="1" applyBorder="1"/>
    <xf numFmtId="0" fontId="5" fillId="0" borderId="71" xfId="0" applyFont="1" applyBorder="1" applyAlignment="1">
      <alignment horizontal="left" textRotation="45" wrapText="1"/>
    </xf>
    <xf numFmtId="0" fontId="5" fillId="0" borderId="91" xfId="0" applyFont="1" applyBorder="1" applyAlignment="1">
      <alignment horizontal="left" textRotation="45" wrapText="1"/>
    </xf>
    <xf numFmtId="0" fontId="5" fillId="0" borderId="78" xfId="0" applyFont="1" applyBorder="1" applyAlignment="1">
      <alignment horizontal="left" textRotation="45" wrapText="1"/>
    </xf>
    <xf numFmtId="0" fontId="12" fillId="0" borderId="78" xfId="0" applyFont="1" applyBorder="1" applyAlignment="1">
      <alignment horizontal="left" textRotation="45" wrapText="1"/>
    </xf>
    <xf numFmtId="0" fontId="5" fillId="0" borderId="0" xfId="0" applyFont="1" applyAlignment="1">
      <alignment horizontal="left" textRotation="45" wrapText="1"/>
    </xf>
    <xf numFmtId="0" fontId="5" fillId="0" borderId="71" xfId="0" applyFont="1" applyBorder="1" applyAlignment="1">
      <alignment horizontal="left" wrapText="1"/>
    </xf>
    <xf numFmtId="0" fontId="5" fillId="0" borderId="71" xfId="0" applyFont="1" applyBorder="1" applyAlignment="1">
      <alignment horizontal="center"/>
    </xf>
    <xf numFmtId="0" fontId="5" fillId="0" borderId="0" xfId="0" applyFont="1" applyAlignment="1">
      <alignment horizontal="center"/>
    </xf>
    <xf numFmtId="0" fontId="5" fillId="0" borderId="71" xfId="0" applyFont="1" applyBorder="1" applyAlignment="1">
      <alignment horizontal="center" wrapText="1"/>
    </xf>
    <xf numFmtId="0" fontId="12" fillId="0" borderId="71" xfId="0" applyFont="1" applyBorder="1" applyAlignment="1">
      <alignment horizontal="center" wrapText="1"/>
    </xf>
    <xf numFmtId="0" fontId="12" fillId="0" borderId="78" xfId="0" applyFont="1" applyBorder="1" applyAlignment="1">
      <alignment horizontal="center" wrapText="1"/>
    </xf>
    <xf numFmtId="0" fontId="5" fillId="0" borderId="91" xfId="0" applyFont="1" applyBorder="1" applyAlignment="1">
      <alignment horizontal="center" wrapText="1"/>
    </xf>
    <xf numFmtId="0" fontId="12" fillId="0" borderId="15" xfId="0" applyFont="1" applyBorder="1" applyAlignment="1">
      <alignment horizontal="center" wrapText="1"/>
    </xf>
    <xf numFmtId="0" fontId="5" fillId="0" borderId="0" xfId="0" applyFont="1" applyAlignment="1">
      <alignment horizontal="center" wrapText="1"/>
    </xf>
    <xf numFmtId="0" fontId="53" fillId="0" borderId="159" xfId="0" applyFont="1" applyBorder="1"/>
    <xf numFmtId="0" fontId="53" fillId="0" borderId="0" xfId="0" applyFont="1"/>
    <xf numFmtId="0" fontId="53" fillId="0" borderId="160" xfId="0" applyFont="1" applyBorder="1"/>
    <xf numFmtId="0" fontId="53" fillId="0" borderId="100" xfId="0" applyFont="1" applyBorder="1"/>
    <xf numFmtId="0" fontId="53" fillId="0" borderId="161" xfId="0" applyFont="1" applyBorder="1"/>
    <xf numFmtId="0" fontId="53" fillId="0" borderId="162" xfId="0" applyFont="1" applyBorder="1"/>
    <xf numFmtId="0" fontId="5" fillId="0" borderId="160" xfId="2" applyFont="1" applyBorder="1" applyAlignment="1">
      <alignment vertical="center"/>
    </xf>
    <xf numFmtId="0" fontId="5" fillId="0" borderId="0" xfId="2" applyFont="1" applyAlignment="1">
      <alignment vertical="center"/>
    </xf>
    <xf numFmtId="0" fontId="5" fillId="0" borderId="160" xfId="0" applyFont="1" applyBorder="1"/>
    <xf numFmtId="0" fontId="5" fillId="0" borderId="161" xfId="0" applyFont="1" applyBorder="1"/>
    <xf numFmtId="0" fontId="5" fillId="0" borderId="99" xfId="0" applyFont="1" applyBorder="1"/>
    <xf numFmtId="0" fontId="5" fillId="0" borderId="100" xfId="0" applyFont="1" applyBorder="1"/>
    <xf numFmtId="0" fontId="5" fillId="0" borderId="160" xfId="3" applyFont="1" applyBorder="1"/>
    <xf numFmtId="0" fontId="5" fillId="0" borderId="160" xfId="0" quotePrefix="1" applyFont="1" applyBorder="1"/>
    <xf numFmtId="0" fontId="5" fillId="0" borderId="163" xfId="2" applyFont="1" applyBorder="1" applyAlignment="1">
      <alignment vertical="center"/>
    </xf>
    <xf numFmtId="0" fontId="5" fillId="0" borderId="160" xfId="0" applyFont="1" applyBorder="1" applyAlignment="1">
      <alignment wrapText="1"/>
    </xf>
    <xf numFmtId="0" fontId="5" fillId="0" borderId="163" xfId="0" applyFont="1" applyBorder="1"/>
    <xf numFmtId="0" fontId="5" fillId="0" borderId="0" xfId="3" applyFont="1"/>
    <xf numFmtId="0" fontId="5" fillId="0" borderId="164" xfId="0" applyFont="1" applyBorder="1"/>
    <xf numFmtId="0" fontId="5" fillId="0" borderId="135" xfId="0" applyFont="1" applyBorder="1"/>
    <xf numFmtId="0" fontId="5" fillId="0" borderId="91" xfId="0" applyFont="1" applyBorder="1"/>
    <xf numFmtId="0" fontId="5" fillId="0" borderId="100" xfId="0" applyFont="1" applyBorder="1" applyProtection="1">
      <protection locked="0"/>
    </xf>
    <xf numFmtId="0" fontId="53" fillId="0" borderId="159" xfId="2" applyFont="1" applyBorder="1" applyAlignment="1">
      <alignment vertical="center"/>
    </xf>
    <xf numFmtId="0" fontId="5" fillId="0" borderId="0" xfId="0" quotePrefix="1" applyFont="1"/>
    <xf numFmtId="0" fontId="5" fillId="4" borderId="160" xfId="2" applyFont="1" applyFill="1" applyBorder="1" applyAlignment="1">
      <alignment vertical="center"/>
    </xf>
    <xf numFmtId="0" fontId="5" fillId="4" borderId="163" xfId="2" applyFont="1" applyFill="1" applyBorder="1" applyAlignment="1">
      <alignment vertical="center"/>
    </xf>
    <xf numFmtId="0" fontId="5" fillId="0" borderId="160" xfId="0" applyFont="1" applyBorder="1" applyAlignment="1">
      <alignment vertical="center"/>
    </xf>
    <xf numFmtId="0" fontId="5" fillId="0" borderId="163" xfId="0" applyFont="1" applyBorder="1" applyAlignment="1">
      <alignment vertical="center"/>
    </xf>
    <xf numFmtId="0" fontId="5" fillId="0" borderId="32" xfId="0" applyFont="1" applyBorder="1" applyAlignment="1">
      <alignment horizontal="center" textRotation="90"/>
    </xf>
    <xf numFmtId="0" fontId="5" fillId="0" borderId="0" xfId="0" applyFont="1" applyAlignment="1">
      <alignment horizontal="center" textRotation="90"/>
    </xf>
    <xf numFmtId="0" fontId="17" fillId="4" borderId="39" xfId="0" applyFont="1" applyFill="1" applyBorder="1" applyAlignment="1">
      <alignment horizontal="right" vertical="top"/>
    </xf>
    <xf numFmtId="0" fontId="17" fillId="4" borderId="41" xfId="0" applyFont="1" applyFill="1" applyBorder="1" applyAlignment="1">
      <alignment horizontal="right" vertical="top"/>
    </xf>
    <xf numFmtId="0" fontId="17" fillId="0" borderId="36" xfId="0" applyFont="1" applyBorder="1" applyAlignment="1">
      <alignment horizontal="center"/>
    </xf>
    <xf numFmtId="0" fontId="36" fillId="0" borderId="34" xfId="0" applyFont="1" applyBorder="1" applyAlignment="1">
      <alignment vertical="top"/>
    </xf>
    <xf numFmtId="0" fontId="17" fillId="0" borderId="18" xfId="0" applyFont="1" applyBorder="1" applyAlignment="1">
      <alignment horizontal="center"/>
    </xf>
    <xf numFmtId="0" fontId="36" fillId="0" borderId="34" xfId="0" applyFont="1" applyBorder="1" applyAlignment="1">
      <alignment vertical="center"/>
    </xf>
    <xf numFmtId="0" fontId="0" fillId="0" borderId="0" xfId="0" applyAlignment="1">
      <alignment horizontal="center"/>
    </xf>
    <xf numFmtId="0" fontId="6" fillId="0" borderId="0" xfId="0" applyFont="1" applyAlignment="1">
      <alignment horizontal="left" textRotation="90" wrapText="1"/>
    </xf>
    <xf numFmtId="0" fontId="6" fillId="0" borderId="166" xfId="0" applyFont="1" applyBorder="1" applyAlignment="1">
      <alignment horizontal="left" textRotation="90" wrapText="1"/>
    </xf>
    <xf numFmtId="0" fontId="6" fillId="0" borderId="167" xfId="0" applyFont="1" applyBorder="1" applyAlignment="1">
      <alignment horizontal="left" textRotation="90" wrapText="1"/>
    </xf>
    <xf numFmtId="0" fontId="7" fillId="0" borderId="167" xfId="0" applyFont="1" applyBorder="1" applyAlignment="1">
      <alignment horizontal="left" textRotation="90" wrapText="1"/>
    </xf>
    <xf numFmtId="0" fontId="7" fillId="0" borderId="166" xfId="0" applyFont="1" applyBorder="1" applyAlignment="1">
      <alignment horizontal="left" textRotation="90" wrapText="1"/>
    </xf>
    <xf numFmtId="0" fontId="6" fillId="0" borderId="93" xfId="0" applyFont="1" applyBorder="1" applyAlignment="1">
      <alignment horizontal="left" textRotation="90" wrapText="1"/>
    </xf>
    <xf numFmtId="0" fontId="6" fillId="0" borderId="69" xfId="0" applyFont="1" applyBorder="1" applyAlignment="1">
      <alignment horizontal="left" textRotation="90" wrapText="1"/>
    </xf>
    <xf numFmtId="0" fontId="6" fillId="0" borderId="168" xfId="0" applyFont="1" applyBorder="1" applyAlignment="1">
      <alignment horizontal="left" textRotation="90" wrapText="1"/>
    </xf>
    <xf numFmtId="0" fontId="6" fillId="0" borderId="169" xfId="0" applyFont="1" applyBorder="1" applyAlignment="1">
      <alignment horizontal="left" textRotation="90" wrapText="1"/>
    </xf>
    <xf numFmtId="0" fontId="6" fillId="0" borderId="170" xfId="0" applyFont="1" applyBorder="1" applyAlignment="1">
      <alignment horizontal="left" textRotation="90" wrapText="1"/>
    </xf>
    <xf numFmtId="0" fontId="6" fillId="5" borderId="166" xfId="0" applyFont="1" applyFill="1" applyBorder="1" applyAlignment="1">
      <alignment horizontal="left" textRotation="90" wrapText="1"/>
    </xf>
    <xf numFmtId="0" fontId="0" fillId="0" borderId="0" xfId="0" applyAlignment="1">
      <alignment textRotation="90"/>
    </xf>
    <xf numFmtId="0" fontId="0" fillId="0" borderId="92" xfId="0" applyBorder="1"/>
    <xf numFmtId="0" fontId="0" fillId="0" borderId="79" xfId="0" applyBorder="1"/>
    <xf numFmtId="0" fontId="0" fillId="0" borderId="15" xfId="0" applyBorder="1" applyAlignment="1">
      <alignment horizontal="center"/>
    </xf>
    <xf numFmtId="0" fontId="0" fillId="0" borderId="115" xfId="0" applyBorder="1" applyAlignment="1">
      <alignment horizontal="center"/>
    </xf>
    <xf numFmtId="0" fontId="13" fillId="6" borderId="115" xfId="0" applyFont="1" applyFill="1" applyBorder="1" applyAlignment="1">
      <alignment horizontal="left"/>
    </xf>
    <xf numFmtId="0" fontId="13" fillId="0" borderId="115" xfId="0" applyFont="1" applyBorder="1" applyAlignment="1">
      <alignment horizontal="left"/>
    </xf>
    <xf numFmtId="0" fontId="13" fillId="0" borderId="72" xfId="0" applyFont="1" applyBorder="1" applyAlignment="1">
      <alignment horizontal="left"/>
    </xf>
    <xf numFmtId="0" fontId="13" fillId="0" borderId="143" xfId="0" applyFont="1" applyBorder="1" applyAlignment="1">
      <alignment horizontal="left"/>
    </xf>
    <xf numFmtId="0" fontId="13" fillId="0" borderId="145" xfId="0" applyFont="1" applyBorder="1" applyAlignment="1">
      <alignment horizontal="left"/>
    </xf>
    <xf numFmtId="0" fontId="13" fillId="0" borderId="116" xfId="0" applyFont="1" applyBorder="1" applyAlignment="1">
      <alignment horizontal="left"/>
    </xf>
    <xf numFmtId="0" fontId="58" fillId="0" borderId="0" xfId="0" applyFont="1"/>
    <xf numFmtId="0" fontId="0" fillId="0" borderId="0" xfId="0" applyAlignment="1">
      <alignment horizontal="left"/>
    </xf>
    <xf numFmtId="0" fontId="5" fillId="0" borderId="33" xfId="2" applyFont="1" applyBorder="1" applyAlignment="1">
      <alignment vertical="center"/>
    </xf>
    <xf numFmtId="0" fontId="0" fillId="0" borderId="34" xfId="0" applyBorder="1"/>
    <xf numFmtId="0" fontId="5" fillId="0" borderId="91" xfId="2" applyFont="1" applyBorder="1" applyAlignment="1">
      <alignment vertical="center"/>
    </xf>
    <xf numFmtId="0" fontId="0" fillId="0" borderId="78" xfId="0" applyBorder="1"/>
    <xf numFmtId="0" fontId="0" fillId="0" borderId="95" xfId="0" applyBorder="1"/>
    <xf numFmtId="0" fontId="0" fillId="0" borderId="48" xfId="0" applyBorder="1"/>
    <xf numFmtId="0" fontId="5" fillId="0" borderId="14" xfId="2" applyFont="1" applyBorder="1" applyAlignment="1">
      <alignment vertical="center"/>
    </xf>
    <xf numFmtId="0" fontId="0" fillId="0" borderId="38" xfId="0" applyBorder="1"/>
    <xf numFmtId="0" fontId="59" fillId="0" borderId="0" xfId="0" applyFont="1" applyAlignment="1">
      <alignment horizontal="center"/>
    </xf>
    <xf numFmtId="15" fontId="60" fillId="0" borderId="0" xfId="0" applyNumberFormat="1" applyFont="1"/>
    <xf numFmtId="0" fontId="60" fillId="0" borderId="0" xfId="0" applyFont="1"/>
    <xf numFmtId="167" fontId="60" fillId="0" borderId="0" xfId="0" applyNumberFormat="1" applyFont="1"/>
    <xf numFmtId="15" fontId="0" fillId="0" borderId="0" xfId="0" applyNumberFormat="1"/>
    <xf numFmtId="0" fontId="17" fillId="7" borderId="39" xfId="0" applyFont="1" applyFill="1" applyBorder="1" applyAlignment="1">
      <alignment horizontal="right" vertical="top"/>
    </xf>
    <xf numFmtId="0" fontId="17" fillId="7" borderId="41" xfId="0" applyFont="1" applyFill="1" applyBorder="1" applyAlignment="1">
      <alignment horizontal="right" vertical="top"/>
    </xf>
    <xf numFmtId="0" fontId="5" fillId="7" borderId="10" xfId="0" applyFont="1" applyFill="1" applyBorder="1" applyAlignment="1">
      <alignment vertical="center"/>
    </xf>
    <xf numFmtId="0" fontId="5" fillId="7" borderId="20" xfId="0" applyFont="1" applyFill="1" applyBorder="1" applyAlignment="1">
      <alignment vertical="center"/>
    </xf>
    <xf numFmtId="165" fontId="13" fillId="7" borderId="25" xfId="0" applyNumberFormat="1" applyFont="1" applyFill="1" applyBorder="1" applyAlignment="1">
      <alignment horizontal="right" vertical="center" wrapText="1"/>
    </xf>
    <xf numFmtId="165" fontId="13" fillId="7" borderId="16" xfId="0" applyNumberFormat="1" applyFont="1" applyFill="1" applyBorder="1" applyAlignment="1">
      <alignment horizontal="right" vertical="center" wrapText="1"/>
    </xf>
    <xf numFmtId="2" fontId="5" fillId="7" borderId="56" xfId="0" applyNumberFormat="1" applyFont="1" applyFill="1" applyBorder="1" applyAlignment="1">
      <alignment vertical="center"/>
    </xf>
    <xf numFmtId="0" fontId="5" fillId="7" borderId="52" xfId="0" applyFont="1" applyFill="1" applyBorder="1" applyAlignment="1">
      <alignment vertical="center"/>
    </xf>
    <xf numFmtId="0" fontId="5" fillId="7" borderId="39" xfId="0" applyFont="1" applyFill="1" applyBorder="1" applyAlignment="1">
      <alignment vertical="center"/>
    </xf>
    <xf numFmtId="0" fontId="5" fillId="7" borderId="70" xfId="0" applyFont="1" applyFill="1" applyBorder="1" applyAlignment="1">
      <alignment vertical="center"/>
    </xf>
    <xf numFmtId="0" fontId="61" fillId="0" borderId="35" xfId="0" applyFont="1" applyBorder="1" applyAlignment="1" applyProtection="1">
      <alignment horizontal="center" vertical="top"/>
      <protection locked="0"/>
    </xf>
    <xf numFmtId="0" fontId="61" fillId="0" borderId="17" xfId="0" applyFont="1" applyBorder="1" applyAlignment="1" applyProtection="1">
      <alignment horizontal="center" vertical="top"/>
      <protection locked="0"/>
    </xf>
    <xf numFmtId="1" fontId="13" fillId="7" borderId="71" xfId="0" applyNumberFormat="1" applyFont="1" applyFill="1" applyBorder="1" applyAlignment="1">
      <alignment vertical="center" textRotation="90"/>
    </xf>
    <xf numFmtId="0" fontId="0" fillId="0" borderId="0" xfId="0" applyFill="1" applyProtection="1">
      <protection locked="0"/>
    </xf>
    <xf numFmtId="0" fontId="5" fillId="0" borderId="0" xfId="0" applyFont="1" applyFill="1" applyAlignment="1">
      <alignment horizontal="left" vertical="top"/>
    </xf>
    <xf numFmtId="0" fontId="8" fillId="0" borderId="0" xfId="0" applyFont="1" applyFill="1" applyAlignment="1">
      <alignment vertical="top" wrapText="1"/>
    </xf>
    <xf numFmtId="0" fontId="5" fillId="0" borderId="0" xfId="0" applyFont="1" applyFill="1" applyAlignment="1" applyProtection="1">
      <alignment horizontal="left" vertical="top"/>
      <protection locked="0"/>
    </xf>
    <xf numFmtId="0" fontId="5" fillId="0" borderId="0" xfId="0" applyFont="1" applyFill="1" applyAlignment="1">
      <alignment vertical="top"/>
    </xf>
    <xf numFmtId="0" fontId="5" fillId="0" borderId="0" xfId="0" applyFont="1" applyFill="1" applyAlignment="1" applyProtection="1">
      <alignment horizontal="center" textRotation="90"/>
      <protection locked="0"/>
    </xf>
    <xf numFmtId="0" fontId="12" fillId="0" borderId="0" xfId="0" applyFont="1" applyFill="1" applyAlignment="1">
      <alignment horizontal="center" vertical="center" textRotation="90"/>
    </xf>
    <xf numFmtId="2" fontId="12" fillId="0" borderId="0" xfId="0" applyNumberFormat="1" applyFont="1" applyFill="1" applyAlignment="1">
      <alignment horizontal="center" vertical="center" textRotation="90"/>
    </xf>
    <xf numFmtId="0" fontId="5" fillId="0" borderId="0" xfId="0" applyFont="1" applyFill="1" applyAlignment="1">
      <alignment horizontal="left" vertical="top" wrapText="1"/>
    </xf>
    <xf numFmtId="0" fontId="5" fillId="0" borderId="48" xfId="0" applyFont="1" applyFill="1" applyBorder="1" applyAlignment="1">
      <alignment vertical="top"/>
    </xf>
    <xf numFmtId="0" fontId="5" fillId="0" borderId="92" xfId="0" applyFont="1" applyFill="1" applyBorder="1" applyAlignment="1" applyProtection="1">
      <alignment horizontal="left" vertical="top"/>
      <protection locked="0"/>
    </xf>
    <xf numFmtId="0" fontId="5" fillId="0" borderId="92" xfId="0" applyFont="1" applyFill="1" applyBorder="1" applyAlignment="1" applyProtection="1">
      <alignment horizontal="center" textRotation="90"/>
      <protection locked="0"/>
    </xf>
    <xf numFmtId="0" fontId="22" fillId="0" borderId="34" xfId="0" applyFont="1" applyFill="1" applyBorder="1" applyAlignment="1">
      <alignment horizontal="center"/>
    </xf>
    <xf numFmtId="49" fontId="13" fillId="0" borderId="25" xfId="0" applyNumberFormat="1" applyFont="1" applyFill="1" applyBorder="1" applyAlignment="1">
      <alignment horizontal="right" vertical="center" wrapText="1"/>
    </xf>
    <xf numFmtId="0" fontId="22" fillId="0" borderId="38" xfId="0" applyFont="1" applyFill="1" applyBorder="1" applyAlignment="1">
      <alignment horizontal="center"/>
    </xf>
    <xf numFmtId="49" fontId="13" fillId="0" borderId="16" xfId="0" applyNumberFormat="1" applyFont="1" applyFill="1" applyBorder="1" applyAlignment="1">
      <alignment horizontal="right" vertical="center" wrapText="1"/>
    </xf>
    <xf numFmtId="0" fontId="22" fillId="0" borderId="27" xfId="0" applyFont="1" applyFill="1" applyBorder="1" applyAlignment="1">
      <alignment horizontal="center"/>
    </xf>
    <xf numFmtId="0" fontId="22" fillId="0" borderId="31" xfId="0" applyFont="1" applyFill="1" applyBorder="1" applyAlignment="1">
      <alignment horizontal="center"/>
    </xf>
    <xf numFmtId="0" fontId="35" fillId="0" borderId="40" xfId="0" applyFont="1" applyFill="1" applyBorder="1"/>
    <xf numFmtId="0" fontId="35" fillId="0" borderId="40" xfId="0" applyFont="1" applyFill="1" applyBorder="1" applyAlignment="1">
      <alignment horizontal="left"/>
    </xf>
    <xf numFmtId="0" fontId="35" fillId="0" borderId="37" xfId="0" applyFont="1" applyFill="1" applyBorder="1" applyAlignment="1">
      <alignment horizontal="left"/>
    </xf>
    <xf numFmtId="0" fontId="35" fillId="0" borderId="19" xfId="0" applyFont="1" applyFill="1" applyBorder="1"/>
    <xf numFmtId="0" fontId="35" fillId="0" borderId="19" xfId="0" applyFont="1" applyFill="1" applyBorder="1" applyAlignment="1">
      <alignment horizontal="left"/>
    </xf>
    <xf numFmtId="0" fontId="35" fillId="0" borderId="21" xfId="0" applyFont="1" applyFill="1" applyBorder="1" applyAlignment="1">
      <alignment horizontal="left"/>
    </xf>
    <xf numFmtId="0" fontId="22" fillId="0" borderId="78" xfId="0" applyFont="1" applyFill="1" applyBorder="1" applyAlignment="1">
      <alignment horizontal="center"/>
    </xf>
    <xf numFmtId="0" fontId="22" fillId="0" borderId="79" xfId="0" applyFont="1" applyFill="1" applyBorder="1" applyAlignment="1">
      <alignment horizontal="center"/>
    </xf>
    <xf numFmtId="0" fontId="35" fillId="0" borderId="31" xfId="0" applyFont="1" applyFill="1" applyBorder="1" applyAlignment="1">
      <alignment horizontal="center"/>
    </xf>
    <xf numFmtId="0" fontId="12" fillId="0" borderId="12" xfId="0" applyFont="1" applyFill="1" applyBorder="1" applyAlignment="1">
      <alignment horizontal="center" vertical="center" textRotation="90"/>
    </xf>
    <xf numFmtId="0" fontId="12" fillId="0" borderId="42" xfId="0" applyFont="1" applyFill="1" applyBorder="1" applyAlignment="1">
      <alignment horizontal="center" vertical="center" textRotation="90"/>
    </xf>
    <xf numFmtId="0" fontId="35" fillId="0" borderId="47" xfId="0" applyFont="1" applyFill="1" applyBorder="1" applyAlignment="1">
      <alignment horizontal="center"/>
    </xf>
    <xf numFmtId="0" fontId="35" fillId="0" borderId="48" xfId="0" applyFont="1" applyFill="1" applyBorder="1" applyAlignment="1">
      <alignment horizontal="center"/>
    </xf>
    <xf numFmtId="0" fontId="35" fillId="0" borderId="60" xfId="0" applyFont="1" applyFill="1" applyBorder="1"/>
    <xf numFmtId="0" fontId="35" fillId="0" borderId="60" xfId="0" applyFont="1" applyFill="1" applyBorder="1" applyAlignment="1">
      <alignment horizontal="left"/>
    </xf>
    <xf numFmtId="0" fontId="35" fillId="0" borderId="45" xfId="0" applyFont="1" applyFill="1" applyBorder="1" applyAlignment="1">
      <alignment horizontal="left"/>
    </xf>
    <xf numFmtId="0" fontId="35" fillId="0" borderId="62" xfId="0" applyFont="1" applyFill="1" applyBorder="1" applyAlignment="1">
      <alignment horizontal="left"/>
    </xf>
    <xf numFmtId="0" fontId="12" fillId="0" borderId="5" xfId="0" applyFont="1" applyFill="1" applyBorder="1" applyAlignment="1">
      <alignment horizontal="center" vertical="center" textRotation="90"/>
    </xf>
    <xf numFmtId="2" fontId="12" fillId="0" borderId="5" xfId="0" applyNumberFormat="1" applyFont="1" applyFill="1" applyBorder="1" applyAlignment="1">
      <alignment horizontal="center" vertical="center" textRotation="90"/>
    </xf>
    <xf numFmtId="0" fontId="5" fillId="0" borderId="5" xfId="0" applyFont="1" applyFill="1" applyBorder="1" applyAlignment="1">
      <alignment horizontal="left" vertical="top" wrapText="1"/>
    </xf>
    <xf numFmtId="0" fontId="17" fillId="0" borderId="5" xfId="0" applyFont="1" applyFill="1" applyBorder="1" applyAlignment="1">
      <alignment horizontal="right" vertical="top"/>
    </xf>
    <xf numFmtId="0" fontId="10" fillId="0" borderId="5" xfId="0" applyFont="1" applyFill="1" applyBorder="1" applyAlignment="1">
      <alignment horizontal="center" vertical="top"/>
    </xf>
    <xf numFmtId="0" fontId="17" fillId="0" borderId="5" xfId="0" applyFont="1" applyFill="1" applyBorder="1"/>
    <xf numFmtId="0" fontId="19" fillId="0" borderId="5" xfId="0" applyFont="1" applyFill="1" applyBorder="1" applyAlignment="1">
      <alignment horizontal="center" vertical="top"/>
    </xf>
    <xf numFmtId="0" fontId="17" fillId="0" borderId="5" xfId="0" applyFont="1" applyFill="1" applyBorder="1" applyAlignment="1">
      <alignment horizontal="left"/>
    </xf>
    <xf numFmtId="0" fontId="19" fillId="0" borderId="5" xfId="0" applyFont="1" applyFill="1" applyBorder="1" applyAlignment="1">
      <alignment horizontal="left" vertical="top"/>
    </xf>
    <xf numFmtId="0" fontId="17" fillId="0" borderId="0" xfId="0" applyFont="1" applyFill="1" applyAlignment="1">
      <alignment horizontal="right" vertical="top"/>
    </xf>
    <xf numFmtId="0" fontId="10" fillId="0" borderId="0" xfId="0" applyFont="1" applyFill="1" applyAlignment="1">
      <alignment horizontal="center" vertical="top"/>
    </xf>
    <xf numFmtId="0" fontId="17" fillId="0" borderId="0" xfId="0" applyFont="1" applyFill="1"/>
    <xf numFmtId="0" fontId="19" fillId="0" borderId="0" xfId="0" applyFont="1" applyFill="1" applyAlignment="1">
      <alignment horizontal="center" vertical="top"/>
    </xf>
    <xf numFmtId="0" fontId="17" fillId="0" borderId="0" xfId="0" applyFont="1" applyFill="1" applyAlignment="1">
      <alignment horizontal="left"/>
    </xf>
    <xf numFmtId="0" fontId="19" fillId="0" borderId="0" xfId="0" applyFont="1" applyFill="1" applyAlignment="1">
      <alignment horizontal="left" vertical="top"/>
    </xf>
    <xf numFmtId="0" fontId="12" fillId="0" borderId="106" xfId="0" applyFont="1" applyFill="1" applyBorder="1" applyAlignment="1">
      <alignment horizontal="center" vertical="center" textRotation="90"/>
    </xf>
    <xf numFmtId="0" fontId="17" fillId="0" borderId="108" xfId="0" applyFont="1" applyFill="1" applyBorder="1"/>
    <xf numFmtId="0" fontId="17" fillId="0" borderId="108" xfId="0" applyFont="1" applyFill="1" applyBorder="1" applyAlignment="1">
      <alignment horizontal="left"/>
    </xf>
    <xf numFmtId="0" fontId="17" fillId="0" borderId="110" xfId="0" applyFont="1" applyFill="1" applyBorder="1" applyAlignment="1">
      <alignment horizontal="left"/>
    </xf>
    <xf numFmtId="0" fontId="17" fillId="0" borderId="19" xfId="0" applyFont="1" applyFill="1" applyBorder="1"/>
    <xf numFmtId="0" fontId="17" fillId="0" borderId="19" xfId="0" applyFont="1" applyFill="1" applyBorder="1" applyAlignment="1">
      <alignment horizontal="left"/>
    </xf>
    <xf numFmtId="0" fontId="17" fillId="0" borderId="21" xfId="0" applyFont="1" applyFill="1" applyBorder="1" applyAlignment="1">
      <alignment horizontal="left"/>
    </xf>
    <xf numFmtId="0" fontId="5" fillId="0" borderId="78" xfId="0" applyFont="1" applyFill="1" applyBorder="1" applyAlignment="1">
      <alignment horizontal="center"/>
    </xf>
    <xf numFmtId="2" fontId="13" fillId="0" borderId="0" xfId="0" applyNumberFormat="1" applyFont="1" applyFill="1" applyAlignment="1">
      <alignment vertical="center" textRotation="90"/>
    </xf>
    <xf numFmtId="2" fontId="13" fillId="0" borderId="79" xfId="0" applyNumberFormat="1" applyFont="1" applyFill="1" applyBorder="1" applyAlignment="1">
      <alignment vertical="center" textRotation="90"/>
    </xf>
    <xf numFmtId="0" fontId="5" fillId="0" borderId="47" xfId="0" applyFont="1" applyFill="1" applyBorder="1" applyAlignment="1">
      <alignment horizontal="center"/>
    </xf>
    <xf numFmtId="2" fontId="13" fillId="0" borderId="1" xfId="0" applyNumberFormat="1" applyFont="1" applyFill="1" applyBorder="1" applyAlignment="1">
      <alignment vertical="center" textRotation="90"/>
    </xf>
    <xf numFmtId="2" fontId="13" fillId="0" borderId="48" xfId="0" applyNumberFormat="1" applyFont="1" applyFill="1" applyBorder="1" applyAlignment="1">
      <alignment vertical="center" textRotation="90"/>
    </xf>
    <xf numFmtId="0" fontId="17" fillId="0" borderId="9" xfId="0" applyFont="1" applyFill="1" applyBorder="1"/>
    <xf numFmtId="0" fontId="17" fillId="0" borderId="9" xfId="0" applyFont="1" applyFill="1" applyBorder="1" applyAlignment="1">
      <alignment horizontal="left"/>
    </xf>
    <xf numFmtId="0" fontId="17" fillId="0" borderId="11" xfId="0" applyFont="1" applyFill="1" applyBorder="1" applyAlignment="1">
      <alignment horizontal="left"/>
    </xf>
    <xf numFmtId="0" fontId="17" fillId="0" borderId="60" xfId="0" applyFont="1" applyFill="1" applyBorder="1"/>
    <xf numFmtId="0" fontId="17" fillId="0" borderId="60" xfId="0" applyFont="1" applyFill="1" applyBorder="1" applyAlignment="1">
      <alignment horizontal="left"/>
    </xf>
    <xf numFmtId="0" fontId="17" fillId="0" borderId="62" xfId="0" applyFont="1" applyFill="1" applyBorder="1" applyAlignment="1">
      <alignment horizontal="left"/>
    </xf>
    <xf numFmtId="0" fontId="17" fillId="0" borderId="111" xfId="0" applyFont="1" applyFill="1" applyBorder="1" applyAlignment="1">
      <alignment horizontal="center"/>
    </xf>
    <xf numFmtId="0" fontId="17" fillId="0" borderId="69" xfId="0" applyFont="1" applyFill="1" applyBorder="1" applyAlignment="1">
      <alignment horizontal="center"/>
    </xf>
    <xf numFmtId="0" fontId="17" fillId="0" borderId="78" xfId="0" applyFont="1" applyFill="1" applyBorder="1" applyAlignment="1">
      <alignment horizontal="center"/>
    </xf>
    <xf numFmtId="0" fontId="17" fillId="0" borderId="79" xfId="0" applyFont="1" applyFill="1" applyBorder="1" applyAlignment="1">
      <alignment horizontal="center"/>
    </xf>
    <xf numFmtId="0" fontId="17" fillId="0" borderId="34" xfId="0" applyFont="1" applyFill="1" applyBorder="1" applyAlignment="1">
      <alignment horizontal="center"/>
    </xf>
    <xf numFmtId="0" fontId="17" fillId="0" borderId="27" xfId="0" applyFont="1" applyFill="1" applyBorder="1" applyAlignment="1">
      <alignment horizontal="center"/>
    </xf>
    <xf numFmtId="0" fontId="17" fillId="0" borderId="38" xfId="0" applyFont="1" applyFill="1" applyBorder="1" applyAlignment="1">
      <alignment horizontal="center"/>
    </xf>
    <xf numFmtId="0" fontId="17" fillId="0" borderId="31" xfId="0" applyFont="1" applyFill="1" applyBorder="1" applyAlignment="1">
      <alignment horizontal="center"/>
    </xf>
    <xf numFmtId="2" fontId="13" fillId="0" borderId="37" xfId="0" applyNumberFormat="1" applyFont="1" applyFill="1" applyBorder="1" applyAlignment="1">
      <alignment vertical="center" textRotation="90"/>
    </xf>
    <xf numFmtId="0" fontId="17" fillId="0" borderId="68" xfId="0" applyFont="1" applyFill="1" applyBorder="1" applyAlignment="1">
      <alignment horizontal="center"/>
    </xf>
    <xf numFmtId="2" fontId="13" fillId="0" borderId="4" xfId="0" applyNumberFormat="1" applyFont="1" applyFill="1" applyBorder="1" applyAlignment="1">
      <alignment vertical="center" textRotation="90"/>
    </xf>
    <xf numFmtId="0" fontId="5" fillId="0" borderId="5" xfId="0" applyFont="1" applyFill="1" applyBorder="1" applyAlignment="1">
      <alignment vertical="top" wrapText="1"/>
    </xf>
    <xf numFmtId="0" fontId="19" fillId="0" borderId="5" xfId="0" applyFont="1" applyFill="1" applyBorder="1" applyAlignment="1">
      <alignment vertical="center"/>
    </xf>
    <xf numFmtId="2" fontId="13" fillId="0" borderId="14" xfId="0" applyNumberFormat="1" applyFont="1" applyFill="1" applyBorder="1" applyAlignment="1">
      <alignment vertical="center" textRotation="90"/>
    </xf>
    <xf numFmtId="0" fontId="5" fillId="0" borderId="15" xfId="0" applyFont="1" applyFill="1" applyBorder="1" applyAlignment="1">
      <alignment vertical="top" wrapText="1"/>
    </xf>
    <xf numFmtId="0" fontId="19" fillId="0" borderId="15" xfId="0" applyFont="1" applyFill="1" applyBorder="1" applyAlignment="1">
      <alignment vertical="center"/>
    </xf>
    <xf numFmtId="0" fontId="17" fillId="0" borderId="63" xfId="0" applyFont="1" applyFill="1" applyBorder="1" applyAlignment="1">
      <alignment horizontal="center"/>
    </xf>
    <xf numFmtId="0" fontId="17" fillId="0" borderId="47" xfId="0" applyFont="1" applyFill="1" applyBorder="1" applyAlignment="1">
      <alignment horizontal="center"/>
    </xf>
    <xf numFmtId="0" fontId="17" fillId="0" borderId="48" xfId="0" applyFont="1" applyFill="1" applyBorder="1" applyAlignment="1">
      <alignment horizontal="center"/>
    </xf>
    <xf numFmtId="0" fontId="17" fillId="0" borderId="11" xfId="0" applyFont="1" applyFill="1" applyBorder="1" applyAlignment="1">
      <alignment horizontal="center"/>
    </xf>
    <xf numFmtId="0" fontId="17" fillId="0" borderId="9" xfId="0" applyFont="1" applyFill="1" applyBorder="1" applyAlignment="1">
      <alignment horizontal="center"/>
    </xf>
    <xf numFmtId="0" fontId="17" fillId="0" borderId="19" xfId="0" applyFont="1" applyFill="1" applyBorder="1" applyAlignment="1">
      <alignment horizontal="center"/>
    </xf>
    <xf numFmtId="0" fontId="17" fillId="0" borderId="21" xfId="0" applyFont="1" applyFill="1" applyBorder="1" applyAlignment="1">
      <alignment horizontal="center"/>
    </xf>
    <xf numFmtId="0" fontId="17" fillId="0" borderId="108" xfId="0" applyFont="1" applyFill="1" applyBorder="1" applyAlignment="1">
      <alignment horizontal="center"/>
    </xf>
    <xf numFmtId="0" fontId="17" fillId="0" borderId="110" xfId="0" applyFont="1" applyFill="1" applyBorder="1" applyAlignment="1">
      <alignment horizontal="center"/>
    </xf>
    <xf numFmtId="0" fontId="17" fillId="0" borderId="60" xfId="0" applyFont="1" applyFill="1" applyBorder="1" applyAlignment="1">
      <alignment horizontal="center"/>
    </xf>
    <xf numFmtId="0" fontId="17" fillId="0" borderId="62" xfId="0" applyFont="1" applyFill="1" applyBorder="1" applyAlignment="1">
      <alignment horizontal="center"/>
    </xf>
    <xf numFmtId="2" fontId="13" fillId="0" borderId="33" xfId="0" applyNumberFormat="1" applyFont="1" applyFill="1" applyBorder="1" applyAlignment="1">
      <alignment horizontal="center" vertical="center" textRotation="90"/>
    </xf>
    <xf numFmtId="0" fontId="5" fillId="0" borderId="24" xfId="0" applyFont="1" applyFill="1" applyBorder="1" applyAlignment="1">
      <alignment horizontal="left" vertical="top" wrapText="1"/>
    </xf>
    <xf numFmtId="0" fontId="19" fillId="0" borderId="24" xfId="0" applyFont="1" applyFill="1" applyBorder="1" applyAlignment="1">
      <alignment horizontal="center" vertical="center"/>
    </xf>
    <xf numFmtId="2" fontId="13" fillId="0" borderId="44" xfId="0" applyNumberFormat="1" applyFont="1" applyFill="1" applyBorder="1" applyAlignment="1">
      <alignment horizontal="center" vertical="center" textRotation="90"/>
    </xf>
    <xf numFmtId="0" fontId="5" fillId="0" borderId="1" xfId="0" applyFont="1" applyFill="1" applyBorder="1" applyAlignment="1">
      <alignment horizontal="left" vertical="top" wrapText="1"/>
    </xf>
    <xf numFmtId="0" fontId="19" fillId="0" borderId="1" xfId="0" applyFont="1" applyFill="1" applyBorder="1" applyAlignment="1">
      <alignment horizontal="center" vertical="center"/>
    </xf>
    <xf numFmtId="0" fontId="17" fillId="0" borderId="37" xfId="0" applyFont="1" applyFill="1" applyBorder="1" applyAlignment="1">
      <alignment horizontal="center"/>
    </xf>
    <xf numFmtId="0" fontId="36" fillId="0" borderId="68" xfId="0" applyFont="1" applyFill="1" applyBorder="1" applyAlignment="1">
      <alignment vertical="top"/>
    </xf>
    <xf numFmtId="0" fontId="5" fillId="0" borderId="27" xfId="0" applyFont="1" applyFill="1" applyBorder="1" applyAlignment="1">
      <alignment horizontal="left" vertical="top"/>
    </xf>
    <xf numFmtId="0" fontId="5" fillId="0" borderId="48" xfId="0" applyFont="1" applyFill="1" applyBorder="1" applyAlignment="1">
      <alignment horizontal="left" vertical="top"/>
    </xf>
    <xf numFmtId="1" fontId="13" fillId="0" borderId="0" xfId="0" applyNumberFormat="1" applyFont="1" applyFill="1" applyAlignment="1">
      <alignment horizontal="center" vertical="center" textRotation="90"/>
    </xf>
    <xf numFmtId="0" fontId="6" fillId="0" borderId="0" xfId="0" applyFont="1" applyFill="1" applyAlignment="1">
      <alignment horizontal="left" vertical="top" wrapText="1"/>
    </xf>
    <xf numFmtId="0" fontId="6" fillId="0" borderId="24" xfId="0" applyFont="1" applyFill="1" applyBorder="1" applyAlignment="1">
      <alignment horizontal="left" vertical="top" wrapText="1"/>
    </xf>
    <xf numFmtId="0" fontId="14" fillId="0" borderId="0" xfId="0" applyFont="1" applyFill="1" applyAlignment="1">
      <alignment horizontal="center" vertical="center"/>
    </xf>
    <xf numFmtId="0" fontId="6" fillId="0" borderId="1" xfId="0" applyFont="1" applyFill="1" applyBorder="1" applyAlignment="1">
      <alignment horizontal="left" vertical="top" wrapText="1"/>
    </xf>
    <xf numFmtId="0" fontId="5" fillId="0" borderId="68" xfId="0" applyFont="1" applyFill="1" applyBorder="1" applyAlignment="1">
      <alignment horizontal="left" vertical="top"/>
    </xf>
    <xf numFmtId="0" fontId="5" fillId="0" borderId="69" xfId="0" applyFont="1" applyFill="1" applyBorder="1" applyAlignment="1">
      <alignment horizontal="left" vertical="top"/>
    </xf>
    <xf numFmtId="0" fontId="5" fillId="0" borderId="47" xfId="0" applyFont="1" applyFill="1" applyBorder="1" applyAlignment="1">
      <alignment horizontal="left" vertical="top"/>
    </xf>
    <xf numFmtId="0" fontId="5" fillId="0" borderId="38" xfId="0" applyFont="1" applyFill="1" applyBorder="1" applyAlignment="1">
      <alignment horizontal="left" vertical="top"/>
    </xf>
    <xf numFmtId="0" fontId="5" fillId="0" borderId="31" xfId="0" applyFont="1" applyFill="1" applyBorder="1" applyAlignment="1">
      <alignment horizontal="left" vertical="top"/>
    </xf>
    <xf numFmtId="0" fontId="5" fillId="0" borderId="34" xfId="0" applyFont="1" applyFill="1" applyBorder="1" applyAlignment="1">
      <alignment horizontal="left" vertical="top"/>
    </xf>
    <xf numFmtId="0" fontId="17" fillId="0" borderId="39" xfId="0" applyFont="1" applyFill="1" applyBorder="1" applyAlignment="1">
      <alignment horizontal="right" vertical="center"/>
    </xf>
    <xf numFmtId="0" fontId="17" fillId="0" borderId="40" xfId="0" applyFont="1" applyFill="1" applyBorder="1" applyAlignment="1">
      <alignment horizontal="center"/>
    </xf>
    <xf numFmtId="0" fontId="17" fillId="0" borderId="17" xfId="0" applyFont="1" applyFill="1" applyBorder="1" applyAlignment="1">
      <alignment horizontal="right" vertical="top"/>
    </xf>
    <xf numFmtId="0" fontId="17" fillId="0" borderId="64" xfId="0" applyFont="1" applyFill="1" applyBorder="1" applyAlignment="1">
      <alignment horizontal="center"/>
    </xf>
    <xf numFmtId="0" fontId="5" fillId="0" borderId="78" xfId="0" applyFont="1" applyFill="1" applyBorder="1" applyAlignment="1">
      <alignment horizontal="left" vertical="top"/>
    </xf>
    <xf numFmtId="0" fontId="5" fillId="0" borderId="79" xfId="0" applyFont="1" applyFill="1" applyBorder="1" applyAlignment="1">
      <alignment horizontal="left" vertical="top"/>
    </xf>
    <xf numFmtId="2" fontId="13" fillId="0" borderId="24" xfId="0" applyNumberFormat="1" applyFont="1" applyFill="1" applyBorder="1" applyAlignment="1">
      <alignment horizontal="center" vertical="center" textRotation="90"/>
    </xf>
    <xf numFmtId="2" fontId="13" fillId="0" borderId="1" xfId="0" applyNumberFormat="1" applyFont="1" applyFill="1" applyBorder="1" applyAlignment="1">
      <alignment horizontal="center" vertical="center" textRotation="90"/>
    </xf>
    <xf numFmtId="0" fontId="5" fillId="0" borderId="111" xfId="0" applyFont="1" applyFill="1" applyBorder="1" applyAlignment="1">
      <alignment horizontal="left" vertical="top"/>
    </xf>
    <xf numFmtId="0" fontId="5" fillId="0" borderId="63" xfId="0" applyFont="1" applyFill="1" applyBorder="1" applyAlignment="1">
      <alignment horizontal="left" vertical="top"/>
    </xf>
    <xf numFmtId="0" fontId="17" fillId="0" borderId="47" xfId="0" applyFont="1" applyFill="1" applyBorder="1" applyAlignment="1">
      <alignment horizontal="right"/>
    </xf>
    <xf numFmtId="0" fontId="5" fillId="0" borderId="1" xfId="0" applyFont="1" applyFill="1" applyBorder="1" applyAlignment="1">
      <alignment horizontal="left" vertical="top"/>
    </xf>
    <xf numFmtId="0" fontId="12" fillId="0" borderId="66" xfId="0" applyFont="1" applyFill="1" applyBorder="1" applyAlignment="1">
      <alignment horizontal="center" vertical="center" textRotation="90"/>
    </xf>
    <xf numFmtId="2" fontId="29" fillId="0" borderId="66" xfId="0" applyNumberFormat="1" applyFont="1" applyFill="1" applyBorder="1" applyAlignment="1">
      <alignment horizontal="left" vertical="top" wrapText="1"/>
    </xf>
    <xf numFmtId="2" fontId="29" fillId="0" borderId="0" xfId="0" applyNumberFormat="1" applyFont="1" applyFill="1" applyAlignment="1">
      <alignment horizontal="left" vertical="top" wrapText="1"/>
    </xf>
    <xf numFmtId="0" fontId="6" fillId="0" borderId="115" xfId="0" applyFont="1" applyFill="1" applyBorder="1" applyAlignment="1">
      <alignment horizontal="center" vertical="center" wrapText="1"/>
    </xf>
    <xf numFmtId="169" fontId="13" fillId="0" borderId="115" xfId="0" applyNumberFormat="1" applyFont="1" applyFill="1" applyBorder="1" applyAlignment="1">
      <alignment horizontal="center" vertical="center" textRotation="90"/>
    </xf>
    <xf numFmtId="0" fontId="6" fillId="0" borderId="13" xfId="0" applyFont="1" applyFill="1" applyBorder="1" applyAlignment="1">
      <alignment horizontal="center" vertical="center" wrapText="1"/>
    </xf>
    <xf numFmtId="0" fontId="13" fillId="0" borderId="0" xfId="0" applyFont="1" applyFill="1" applyAlignment="1">
      <alignment horizontal="center" vertical="center" textRotation="90"/>
    </xf>
    <xf numFmtId="0" fontId="19" fillId="0" borderId="0" xfId="0" applyFont="1" applyFill="1" applyAlignment="1">
      <alignment horizontal="center" vertical="center" wrapText="1"/>
    </xf>
    <xf numFmtId="169" fontId="13" fillId="0" borderId="0" xfId="0" applyNumberFormat="1" applyFont="1" applyFill="1" applyAlignment="1">
      <alignment horizontal="center" vertical="center" textRotation="90"/>
    </xf>
    <xf numFmtId="0" fontId="6" fillId="0" borderId="0" xfId="0" applyFont="1" applyFill="1" applyAlignment="1">
      <alignment horizontal="center" vertical="center" wrapText="1"/>
    </xf>
    <xf numFmtId="0" fontId="6" fillId="0" borderId="0" xfId="0" applyFont="1" applyFill="1" applyAlignment="1">
      <alignment horizontal="left" vertical="center" wrapText="1"/>
    </xf>
    <xf numFmtId="0" fontId="6" fillId="0" borderId="0" xfId="0" applyFont="1" applyFill="1" applyAlignment="1">
      <alignment vertical="center" wrapText="1"/>
    </xf>
    <xf numFmtId="0" fontId="5" fillId="0" borderId="13" xfId="0" applyFont="1" applyFill="1" applyBorder="1" applyAlignment="1">
      <alignment horizontal="center" vertical="center" wrapText="1"/>
    </xf>
    <xf numFmtId="169" fontId="13" fillId="0" borderId="32" xfId="0" applyNumberFormat="1" applyFont="1" applyFill="1" applyBorder="1" applyAlignment="1">
      <alignment horizontal="center" vertical="center" textRotation="90"/>
    </xf>
    <xf numFmtId="0" fontId="5" fillId="0" borderId="115" xfId="0" applyFont="1" applyFill="1" applyBorder="1" applyAlignment="1">
      <alignment horizontal="center" vertical="center" wrapText="1"/>
    </xf>
    <xf numFmtId="0" fontId="5" fillId="0" borderId="0" xfId="0" applyFont="1" applyFill="1" applyAlignment="1">
      <alignment horizontal="center" vertical="center" textRotation="90"/>
    </xf>
    <xf numFmtId="0" fontId="18" fillId="0" borderId="0" xfId="0" applyFont="1" applyFill="1" applyAlignment="1">
      <alignment horizontal="center" vertical="top"/>
    </xf>
    <xf numFmtId="0" fontId="17" fillId="0" borderId="0" xfId="0" applyFont="1" applyFill="1" applyAlignment="1">
      <alignment horizontal="center"/>
    </xf>
    <xf numFmtId="2" fontId="12" fillId="0" borderId="33" xfId="0" applyNumberFormat="1" applyFont="1" applyFill="1" applyBorder="1" applyAlignment="1">
      <alignment vertical="center" textRotation="90"/>
    </xf>
    <xf numFmtId="0" fontId="5" fillId="0" borderId="24" xfId="0" applyFont="1" applyFill="1" applyBorder="1" applyAlignment="1">
      <alignment vertical="top" wrapText="1"/>
    </xf>
    <xf numFmtId="0" fontId="19" fillId="0" borderId="24" xfId="0" applyFont="1" applyFill="1" applyBorder="1" applyAlignment="1">
      <alignment vertical="top"/>
    </xf>
    <xf numFmtId="2" fontId="12" fillId="0" borderId="91" xfId="0" applyNumberFormat="1" applyFont="1" applyFill="1" applyBorder="1" applyAlignment="1">
      <alignment vertical="center" textRotation="90"/>
    </xf>
    <xf numFmtId="0" fontId="5" fillId="0" borderId="0" xfId="0" applyFont="1" applyFill="1" applyAlignment="1">
      <alignment vertical="top" wrapText="1"/>
    </xf>
    <xf numFmtId="0" fontId="19" fillId="0" borderId="0" xfId="0" applyFont="1" applyFill="1" applyAlignment="1">
      <alignment vertical="top"/>
    </xf>
    <xf numFmtId="2" fontId="12" fillId="0" borderId="14" xfId="0" applyNumberFormat="1" applyFont="1" applyFill="1" applyBorder="1" applyAlignment="1">
      <alignment vertical="center" textRotation="90"/>
    </xf>
    <xf numFmtId="0" fontId="19" fillId="0" borderId="15" xfId="0" applyFont="1" applyFill="1" applyBorder="1" applyAlignment="1">
      <alignment vertical="top"/>
    </xf>
    <xf numFmtId="0" fontId="5" fillId="0" borderId="0" xfId="0" applyFont="1" applyFill="1" applyAlignment="1">
      <alignment horizontal="left" vertical="center" wrapText="1"/>
    </xf>
    <xf numFmtId="0" fontId="38" fillId="0" borderId="0" xfId="0" applyFont="1" applyFill="1" applyAlignment="1">
      <alignment horizontal="center" vertical="top"/>
    </xf>
    <xf numFmtId="0" fontId="12" fillId="0" borderId="0" xfId="0" applyFont="1" applyFill="1" applyAlignment="1">
      <alignment horizontal="left" vertical="top"/>
    </xf>
    <xf numFmtId="0" fontId="17" fillId="10" borderId="94" xfId="0" applyFont="1" applyFill="1" applyBorder="1" applyAlignment="1">
      <alignment horizontal="right" vertical="top"/>
    </xf>
    <xf numFmtId="0" fontId="17" fillId="10" borderId="96" xfId="0" applyFont="1" applyFill="1" applyBorder="1" applyAlignment="1">
      <alignment horizontal="right" vertical="top"/>
    </xf>
    <xf numFmtId="0" fontId="17" fillId="10" borderId="10" xfId="0" applyFont="1" applyFill="1" applyBorder="1" applyAlignment="1">
      <alignment horizontal="right" vertical="top"/>
    </xf>
    <xf numFmtId="0" fontId="17" fillId="10" borderId="97" xfId="0" applyFont="1" applyFill="1" applyBorder="1" applyAlignment="1">
      <alignment horizontal="right" vertical="top"/>
    </xf>
    <xf numFmtId="0" fontId="17" fillId="10" borderId="39" xfId="0" applyFont="1" applyFill="1" applyBorder="1" applyAlignment="1">
      <alignment horizontal="right" vertical="top"/>
    </xf>
    <xf numFmtId="0" fontId="17" fillId="10" borderId="41" xfId="0" applyFont="1" applyFill="1" applyBorder="1" applyAlignment="1">
      <alignment horizontal="right" vertical="top"/>
    </xf>
    <xf numFmtId="0" fontId="17" fillId="10" borderId="105" xfId="0" applyFont="1" applyFill="1" applyBorder="1" applyAlignment="1">
      <alignment horizontal="right" vertical="top"/>
    </xf>
    <xf numFmtId="0" fontId="17" fillId="10" borderId="70" xfId="0" applyFont="1" applyFill="1" applyBorder="1" applyAlignment="1">
      <alignment horizontal="right" vertical="top"/>
    </xf>
    <xf numFmtId="0" fontId="17" fillId="10" borderId="107" xfId="0" applyFont="1" applyFill="1" applyBorder="1" applyAlignment="1">
      <alignment horizontal="right" vertical="top"/>
    </xf>
    <xf numFmtId="0" fontId="61" fillId="0" borderId="7" xfId="0" applyFont="1" applyFill="1" applyBorder="1" applyAlignment="1">
      <alignment horizontal="center" vertical="center"/>
    </xf>
    <xf numFmtId="0" fontId="61" fillId="0" borderId="49" xfId="0" applyFont="1" applyFill="1" applyBorder="1" applyAlignment="1">
      <alignment horizontal="center" vertical="center"/>
    </xf>
    <xf numFmtId="0" fontId="61" fillId="0" borderId="35" xfId="0" applyFont="1" applyFill="1" applyBorder="1" applyAlignment="1" applyProtection="1">
      <alignment horizontal="center" vertical="center"/>
      <protection locked="0"/>
    </xf>
    <xf numFmtId="0" fontId="61" fillId="0" borderId="17" xfId="0" applyFont="1" applyFill="1" applyBorder="1" applyAlignment="1" applyProtection="1">
      <alignment horizontal="center" vertical="center"/>
      <protection locked="0"/>
    </xf>
    <xf numFmtId="0" fontId="61" fillId="0" borderId="61" xfId="0" applyFont="1" applyFill="1" applyBorder="1" applyAlignment="1" applyProtection="1">
      <alignment horizontal="center" vertical="center"/>
      <protection locked="0"/>
    </xf>
    <xf numFmtId="0" fontId="61" fillId="0" borderId="7" xfId="0" applyFont="1" applyFill="1" applyBorder="1" applyAlignment="1" applyProtection="1">
      <alignment horizontal="center" vertical="center"/>
      <protection locked="0"/>
    </xf>
    <xf numFmtId="2" fontId="17" fillId="10" borderId="25" xfId="0" applyNumberFormat="1" applyFont="1" applyFill="1" applyBorder="1" applyAlignment="1">
      <alignment horizontal="right" vertical="top"/>
    </xf>
    <xf numFmtId="2" fontId="17" fillId="10" borderId="101" xfId="0" applyNumberFormat="1" applyFont="1" applyFill="1" applyBorder="1" applyAlignment="1">
      <alignment horizontal="right" vertical="top"/>
    </xf>
    <xf numFmtId="0" fontId="61" fillId="0" borderId="109" xfId="0" applyFont="1" applyFill="1" applyBorder="1" applyAlignment="1" applyProtection="1">
      <alignment horizontal="center" vertical="center"/>
      <protection locked="0"/>
    </xf>
    <xf numFmtId="0" fontId="61" fillId="0" borderId="1" xfId="0" applyFont="1" applyFill="1" applyBorder="1" applyAlignment="1">
      <alignment horizontal="center" vertical="center"/>
    </xf>
    <xf numFmtId="0" fontId="67" fillId="0" borderId="17" xfId="0" applyFont="1" applyFill="1" applyBorder="1" applyAlignment="1">
      <alignment horizontal="right" vertical="top"/>
    </xf>
    <xf numFmtId="0" fontId="15" fillId="2" borderId="9" xfId="0" applyFont="1" applyFill="1" applyBorder="1"/>
    <xf numFmtId="0" fontId="15" fillId="2" borderId="51" xfId="0" applyFont="1" applyFill="1" applyBorder="1"/>
    <xf numFmtId="0" fontId="15" fillId="2" borderId="9" xfId="0" applyFont="1" applyFill="1" applyBorder="1" applyAlignment="1">
      <alignment horizontal="left"/>
    </xf>
    <xf numFmtId="0" fontId="15" fillId="2" borderId="51" xfId="0" applyFont="1" applyFill="1" applyBorder="1" applyAlignment="1">
      <alignment horizontal="left"/>
    </xf>
    <xf numFmtId="0" fontId="61" fillId="2" borderId="7" xfId="0" applyFont="1" applyFill="1" applyBorder="1" applyAlignment="1">
      <alignment horizontal="center" vertical="center"/>
    </xf>
    <xf numFmtId="0" fontId="61" fillId="2" borderId="49" xfId="0" applyFont="1" applyFill="1" applyBorder="1" applyAlignment="1">
      <alignment horizontal="center" vertical="center"/>
    </xf>
    <xf numFmtId="0" fontId="15" fillId="2" borderId="11" xfId="0" applyFont="1" applyFill="1" applyBorder="1" applyAlignment="1">
      <alignment horizontal="left"/>
    </xf>
    <xf numFmtId="0" fontId="15" fillId="2" borderId="98" xfId="0" applyFont="1" applyFill="1" applyBorder="1" applyAlignment="1">
      <alignment horizontal="left"/>
    </xf>
    <xf numFmtId="0" fontId="32" fillId="2" borderId="69" xfId="0" applyFont="1" applyFill="1" applyBorder="1" applyAlignment="1">
      <alignment vertical="center"/>
    </xf>
    <xf numFmtId="0" fontId="32" fillId="2" borderId="31" xfId="0" applyFont="1" applyFill="1" applyBorder="1" applyAlignment="1">
      <alignment horizontal="center"/>
    </xf>
    <xf numFmtId="0" fontId="22" fillId="2" borderId="34" xfId="0" applyFont="1" applyFill="1" applyBorder="1" applyAlignment="1">
      <alignment horizontal="center"/>
    </xf>
    <xf numFmtId="0" fontId="22" fillId="2" borderId="38" xfId="0" applyFont="1" applyFill="1" applyBorder="1" applyAlignment="1">
      <alignment horizontal="center"/>
    </xf>
    <xf numFmtId="0" fontId="35" fillId="2" borderId="40" xfId="0" applyFont="1" applyFill="1" applyBorder="1"/>
    <xf numFmtId="0" fontId="35" fillId="2" borderId="19" xfId="0" applyFont="1" applyFill="1" applyBorder="1"/>
    <xf numFmtId="0" fontId="61" fillId="2" borderId="35" xfId="0" applyFont="1" applyFill="1" applyBorder="1" applyAlignment="1">
      <alignment horizontal="center" vertical="center"/>
    </xf>
    <xf numFmtId="0" fontId="61" fillId="2" borderId="17" xfId="0" applyFont="1" applyFill="1" applyBorder="1" applyAlignment="1">
      <alignment horizontal="center" vertical="center"/>
    </xf>
    <xf numFmtId="0" fontId="35" fillId="2" borderId="37" xfId="0" applyFont="1" applyFill="1" applyBorder="1"/>
    <xf numFmtId="0" fontId="35" fillId="2" borderId="21" xfId="0" applyFont="1" applyFill="1" applyBorder="1"/>
    <xf numFmtId="0" fontId="61" fillId="0" borderId="59" xfId="0" applyFont="1" applyFill="1" applyBorder="1" applyAlignment="1" applyProtection="1">
      <alignment vertical="center"/>
      <protection locked="0"/>
    </xf>
    <xf numFmtId="0" fontId="17" fillId="11" borderId="39" xfId="0" applyFont="1" applyFill="1" applyBorder="1" applyAlignment="1">
      <alignment horizontal="right" vertical="center"/>
    </xf>
    <xf numFmtId="0" fontId="17" fillId="11" borderId="41" xfId="0" applyFont="1" applyFill="1" applyBorder="1" applyAlignment="1">
      <alignment horizontal="right" vertical="center"/>
    </xf>
    <xf numFmtId="2" fontId="29" fillId="10" borderId="14" xfId="0" applyNumberFormat="1" applyFont="1" applyFill="1" applyBorder="1" applyAlignment="1">
      <alignment horizontal="left" vertical="top" wrapText="1"/>
    </xf>
    <xf numFmtId="2" fontId="29" fillId="10" borderId="15" xfId="0" applyNumberFormat="1" applyFont="1" applyFill="1" applyBorder="1" applyAlignment="1">
      <alignment horizontal="left" vertical="top" wrapText="1"/>
    </xf>
    <xf numFmtId="2" fontId="29" fillId="10" borderId="115" xfId="0" applyNumberFormat="1" applyFont="1" applyFill="1" applyBorder="1" applyAlignment="1">
      <alignment horizontal="center" vertical="top" wrapText="1"/>
    </xf>
    <xf numFmtId="2" fontId="29" fillId="10" borderId="31" xfId="0" applyNumberFormat="1" applyFont="1" applyFill="1" applyBorder="1" applyAlignment="1">
      <alignment horizontal="left" vertical="top" wrapText="1"/>
    </xf>
    <xf numFmtId="169" fontId="13" fillId="10" borderId="115" xfId="0" applyNumberFormat="1" applyFont="1" applyFill="1" applyBorder="1" applyAlignment="1">
      <alignment horizontal="center" vertical="center" textRotation="90"/>
    </xf>
    <xf numFmtId="0" fontId="61" fillId="0" borderId="115" xfId="0" applyFont="1" applyFill="1" applyBorder="1" applyAlignment="1" applyProtection="1">
      <alignment horizontal="center" vertical="center" wrapText="1"/>
      <protection locked="0"/>
    </xf>
    <xf numFmtId="0" fontId="61" fillId="0" borderId="32" xfId="0" applyFont="1" applyFill="1" applyBorder="1" applyAlignment="1" applyProtection="1">
      <alignment horizontal="center" vertical="center" wrapText="1"/>
      <protection locked="0"/>
    </xf>
    <xf numFmtId="0" fontId="61" fillId="0" borderId="117" xfId="0" applyFont="1" applyFill="1" applyBorder="1" applyAlignment="1" applyProtection="1">
      <alignment horizontal="center" vertical="center" wrapText="1"/>
      <protection locked="0"/>
    </xf>
    <xf numFmtId="0" fontId="61" fillId="0" borderId="115" xfId="0" applyFont="1" applyFill="1" applyBorder="1" applyAlignment="1">
      <alignment horizontal="center" vertical="center" wrapText="1"/>
    </xf>
    <xf numFmtId="169" fontId="13" fillId="10" borderId="117" xfId="0" applyNumberFormat="1" applyFont="1" applyFill="1" applyBorder="1" applyAlignment="1">
      <alignment horizontal="center" vertical="center" textRotation="90"/>
    </xf>
    <xf numFmtId="2" fontId="29" fillId="10" borderId="14" xfId="0" applyNumberFormat="1" applyFont="1" applyFill="1" applyBorder="1" applyAlignment="1">
      <alignment vertical="top" wrapText="1"/>
    </xf>
    <xf numFmtId="2" fontId="29" fillId="10" borderId="15" xfId="0" applyNumberFormat="1" applyFont="1" applyFill="1" applyBorder="1" applyAlignment="1">
      <alignment vertical="top" wrapText="1"/>
    </xf>
    <xf numFmtId="2" fontId="29" fillId="10" borderId="31" xfId="0" applyNumberFormat="1" applyFont="1" applyFill="1" applyBorder="1" applyAlignment="1">
      <alignment vertical="top" wrapText="1"/>
    </xf>
    <xf numFmtId="169" fontId="13" fillId="10" borderId="32" xfId="0" applyNumberFormat="1" applyFont="1" applyFill="1" applyBorder="1" applyAlignment="1">
      <alignment horizontal="center" vertical="center" textRotation="90"/>
    </xf>
    <xf numFmtId="2" fontId="12" fillId="10" borderId="1" xfId="0" applyNumberFormat="1" applyFont="1" applyFill="1" applyBorder="1" applyAlignment="1">
      <alignment vertical="center" textRotation="90"/>
    </xf>
    <xf numFmtId="2" fontId="12" fillId="10" borderId="47" xfId="0" applyNumberFormat="1" applyFont="1" applyFill="1" applyBorder="1" applyAlignment="1">
      <alignment vertical="center" textRotation="90"/>
    </xf>
    <xf numFmtId="49" fontId="19" fillId="0" borderId="69" xfId="0" applyNumberFormat="1" applyFont="1" applyFill="1" applyBorder="1" applyAlignment="1">
      <alignment vertical="center"/>
    </xf>
    <xf numFmtId="49" fontId="19" fillId="0" borderId="31" xfId="0" applyNumberFormat="1" applyFont="1" applyFill="1" applyBorder="1" applyAlignment="1">
      <alignment vertical="center"/>
    </xf>
    <xf numFmtId="0" fontId="5" fillId="0" borderId="34" xfId="0" applyFont="1" applyFill="1" applyBorder="1" applyAlignment="1">
      <alignment horizontal="center"/>
    </xf>
    <xf numFmtId="0" fontId="5" fillId="0" borderId="38" xfId="0" applyFont="1" applyFill="1" applyBorder="1" applyAlignment="1">
      <alignment horizontal="center"/>
    </xf>
    <xf numFmtId="0" fontId="5" fillId="0" borderId="27" xfId="0" applyFont="1" applyFill="1" applyBorder="1" applyAlignment="1">
      <alignment horizontal="center"/>
    </xf>
    <xf numFmtId="0" fontId="5" fillId="0" borderId="31" xfId="0" applyFont="1" applyFill="1" applyBorder="1" applyAlignment="1">
      <alignment horizontal="center"/>
    </xf>
    <xf numFmtId="0" fontId="14" fillId="0" borderId="0" xfId="0" applyFont="1" applyFill="1" applyAlignment="1">
      <alignment vertical="top"/>
    </xf>
    <xf numFmtId="0" fontId="14" fillId="0" borderId="79" xfId="0" applyFont="1" applyFill="1" applyBorder="1" applyAlignment="1">
      <alignment vertical="top"/>
    </xf>
    <xf numFmtId="0" fontId="39" fillId="0" borderId="0" xfId="0" applyFont="1" applyFill="1" applyAlignment="1">
      <alignment vertical="top"/>
    </xf>
    <xf numFmtId="0" fontId="6" fillId="0" borderId="0" xfId="0" applyFont="1" applyFill="1" applyAlignment="1">
      <alignment horizontal="left" vertical="top"/>
    </xf>
    <xf numFmtId="0" fontId="16" fillId="0" borderId="0" xfId="0" applyFont="1" applyFill="1" applyAlignment="1">
      <alignment vertical="top"/>
    </xf>
    <xf numFmtId="0" fontId="14" fillId="0" borderId="15" xfId="0" applyFont="1" applyFill="1" applyBorder="1" applyAlignment="1">
      <alignment vertical="top"/>
    </xf>
    <xf numFmtId="0" fontId="14" fillId="0" borderId="31" xfId="0" applyFont="1" applyFill="1" applyBorder="1" applyAlignment="1">
      <alignment vertical="top"/>
    </xf>
    <xf numFmtId="2" fontId="5" fillId="0" borderId="34" xfId="0" applyNumberFormat="1" applyFont="1" applyFill="1" applyBorder="1" applyAlignment="1">
      <alignment vertical="top" wrapText="1"/>
    </xf>
    <xf numFmtId="2" fontId="5" fillId="0" borderId="38" xfId="0" applyNumberFormat="1" applyFont="1" applyFill="1" applyBorder="1" applyAlignment="1">
      <alignment vertical="top" wrapText="1"/>
    </xf>
    <xf numFmtId="0" fontId="5" fillId="0" borderId="33" xfId="0" applyFont="1" applyFill="1" applyBorder="1" applyAlignment="1">
      <alignment horizontal="left" vertical="top"/>
    </xf>
    <xf numFmtId="0" fontId="40" fillId="0" borderId="24" xfId="0" applyFont="1" applyFill="1" applyBorder="1" applyAlignment="1">
      <alignment horizontal="left" vertical="top"/>
    </xf>
    <xf numFmtId="0" fontId="5" fillId="0" borderId="24" xfId="0" applyFont="1" applyFill="1" applyBorder="1" applyAlignment="1">
      <alignment horizontal="left" vertical="top"/>
    </xf>
    <xf numFmtId="2" fontId="5" fillId="0" borderId="27" xfId="0" applyNumberFormat="1" applyFont="1" applyFill="1" applyBorder="1" applyAlignment="1">
      <alignment vertical="top" wrapText="1"/>
    </xf>
    <xf numFmtId="2" fontId="5" fillId="0" borderId="31" xfId="0" applyNumberFormat="1" applyFont="1" applyFill="1" applyBorder="1" applyAlignment="1">
      <alignment vertical="top" wrapText="1"/>
    </xf>
    <xf numFmtId="0" fontId="61" fillId="0" borderId="0" xfId="0" applyFont="1" applyFill="1" applyAlignment="1" applyProtection="1">
      <alignment vertical="top"/>
      <protection locked="0"/>
    </xf>
    <xf numFmtId="0" fontId="61" fillId="0" borderId="79" xfId="0" applyFont="1" applyFill="1" applyBorder="1" applyAlignment="1" applyProtection="1">
      <alignment vertical="top"/>
      <protection locked="0"/>
    </xf>
    <xf numFmtId="0" fontId="61" fillId="0" borderId="15" xfId="0" applyFont="1" applyFill="1" applyBorder="1" applyAlignment="1" applyProtection="1">
      <alignment vertical="top"/>
      <protection locked="0"/>
    </xf>
    <xf numFmtId="0" fontId="61" fillId="0" borderId="31" xfId="0" applyFont="1" applyFill="1" applyBorder="1" applyAlignment="1" applyProtection="1">
      <alignment vertical="top"/>
      <protection locked="0"/>
    </xf>
    <xf numFmtId="0" fontId="6" fillId="0" borderId="0" xfId="0" applyFont="1" applyFill="1" applyAlignment="1">
      <alignment vertical="top"/>
    </xf>
    <xf numFmtId="0" fontId="11" fillId="0" borderId="0" xfId="0" applyFont="1" applyFill="1" applyAlignment="1">
      <alignment vertical="top"/>
    </xf>
    <xf numFmtId="0" fontId="21" fillId="0" borderId="0" xfId="0" applyFont="1" applyFill="1" applyAlignment="1">
      <alignment vertical="top"/>
    </xf>
    <xf numFmtId="1" fontId="6" fillId="0" borderId="0" xfId="0" applyNumberFormat="1" applyFont="1" applyFill="1" applyAlignment="1">
      <alignment vertical="top"/>
    </xf>
    <xf numFmtId="2" fontId="6" fillId="0" borderId="0" xfId="0" applyNumberFormat="1" applyFont="1" applyFill="1" applyAlignment="1">
      <alignment vertical="top"/>
    </xf>
    <xf numFmtId="0" fontId="10" fillId="0" borderId="0" xfId="0" applyFont="1" applyFill="1" applyAlignment="1">
      <alignment vertical="top"/>
    </xf>
    <xf numFmtId="1" fontId="8" fillId="0" borderId="0" xfId="0" applyNumberFormat="1" applyFont="1" applyFill="1" applyAlignment="1">
      <alignment horizontal="left" vertical="center" textRotation="90"/>
    </xf>
    <xf numFmtId="2" fontId="29" fillId="0" borderId="0" xfId="0" applyNumberFormat="1" applyFont="1" applyFill="1" applyAlignment="1">
      <alignment horizontal="left" vertical="top"/>
    </xf>
    <xf numFmtId="2" fontId="10" fillId="0" borderId="0" xfId="0" applyNumberFormat="1" applyFont="1" applyFill="1" applyAlignment="1">
      <alignment horizontal="left" vertical="top"/>
    </xf>
    <xf numFmtId="2" fontId="10" fillId="0" borderId="27" xfId="0" applyNumberFormat="1" applyFont="1" applyFill="1" applyBorder="1" applyAlignment="1">
      <alignment horizontal="left" vertical="top"/>
    </xf>
    <xf numFmtId="0" fontId="10" fillId="0" borderId="0" xfId="0" applyFont="1" applyFill="1" applyAlignment="1">
      <alignment horizontal="left" vertical="top"/>
    </xf>
    <xf numFmtId="0" fontId="5" fillId="0" borderId="0" xfId="0" quotePrefix="1" applyFont="1" applyFill="1" applyAlignment="1" applyProtection="1">
      <alignment horizontal="right" vertical="top"/>
      <protection locked="0"/>
    </xf>
    <xf numFmtId="0" fontId="5" fillId="0" borderId="0" xfId="0" applyFont="1" applyFill="1" applyAlignment="1">
      <alignment horizontal="left"/>
    </xf>
    <xf numFmtId="0" fontId="43" fillId="0" borderId="0" xfId="0" applyFont="1" applyFill="1" applyAlignment="1">
      <alignment horizontal="left" vertical="top"/>
    </xf>
    <xf numFmtId="2" fontId="5" fillId="0" borderId="0" xfId="0" quotePrefix="1" applyNumberFormat="1" applyFont="1" applyFill="1" applyAlignment="1">
      <alignment horizontal="right" vertical="top"/>
    </xf>
    <xf numFmtId="0" fontId="5" fillId="0" borderId="0" xfId="0" quotePrefix="1" applyFont="1" applyFill="1" applyAlignment="1">
      <alignment horizontal="right" vertical="top"/>
    </xf>
    <xf numFmtId="0" fontId="44" fillId="0" borderId="0" xfId="0" applyFont="1" applyFill="1" applyAlignment="1">
      <alignment horizontal="left" vertical="top"/>
    </xf>
    <xf numFmtId="2" fontId="10" fillId="0" borderId="79" xfId="0" applyNumberFormat="1" applyFont="1" applyFill="1" applyBorder="1" applyAlignment="1">
      <alignment horizontal="left" vertical="top"/>
    </xf>
    <xf numFmtId="2" fontId="45" fillId="0" borderId="0" xfId="0" applyNumberFormat="1" applyFont="1" applyFill="1" applyAlignment="1">
      <alignment horizontal="left" vertical="top"/>
    </xf>
    <xf numFmtId="2" fontId="10" fillId="0" borderId="0" xfId="0" quotePrefix="1" applyNumberFormat="1" applyFont="1" applyFill="1" applyAlignment="1">
      <alignment horizontal="right" vertical="top"/>
    </xf>
    <xf numFmtId="0" fontId="47" fillId="0" borderId="0" xfId="0" applyFont="1" applyFill="1" applyAlignment="1">
      <alignment horizontal="left" vertical="top" wrapText="1"/>
    </xf>
    <xf numFmtId="0" fontId="3" fillId="0" borderId="0" xfId="0" applyFont="1" applyFill="1" applyAlignment="1">
      <alignment wrapText="1"/>
    </xf>
    <xf numFmtId="0" fontId="3" fillId="0" borderId="79" xfId="0" applyFont="1" applyFill="1" applyBorder="1" applyAlignment="1">
      <alignment wrapText="1"/>
    </xf>
    <xf numFmtId="0" fontId="5" fillId="0" borderId="130" xfId="0" applyFont="1" applyFill="1" applyBorder="1" applyAlignment="1">
      <alignment vertical="top"/>
    </xf>
    <xf numFmtId="170" fontId="39" fillId="0" borderId="0" xfId="0" applyNumberFormat="1" applyFont="1" applyFill="1" applyAlignment="1">
      <alignment horizontal="center" vertical="top"/>
    </xf>
    <xf numFmtId="0" fontId="10" fillId="0" borderId="0" xfId="0" applyFont="1" applyFill="1" applyAlignment="1">
      <alignment horizontal="right" vertical="top"/>
    </xf>
    <xf numFmtId="0" fontId="3" fillId="0" borderId="0" xfId="0" applyFont="1" applyFill="1"/>
    <xf numFmtId="172" fontId="3" fillId="0" borderId="131" xfId="0" applyNumberFormat="1" applyFont="1" applyFill="1" applyBorder="1" applyAlignment="1">
      <alignment horizontal="center"/>
    </xf>
    <xf numFmtId="0" fontId="3" fillId="0" borderId="0" xfId="0" applyFont="1" applyFill="1" applyAlignment="1">
      <alignment horizontal="center"/>
    </xf>
    <xf numFmtId="0" fontId="3" fillId="0" borderId="79" xfId="0" applyFont="1" applyFill="1" applyBorder="1"/>
    <xf numFmtId="2" fontId="10" fillId="0" borderId="101" xfId="0" applyNumberFormat="1" applyFont="1" applyFill="1" applyBorder="1" applyAlignment="1">
      <alignment horizontal="left" vertical="top"/>
    </xf>
    <xf numFmtId="1" fontId="13" fillId="0" borderId="0" xfId="0" applyNumberFormat="1" applyFont="1" applyFill="1" applyAlignment="1">
      <alignment horizontal="right" vertical="top"/>
    </xf>
    <xf numFmtId="1" fontId="13" fillId="0" borderId="132" xfId="0" applyNumberFormat="1" applyFont="1" applyFill="1" applyBorder="1" applyAlignment="1">
      <alignment horizontal="right" vertical="top"/>
    </xf>
    <xf numFmtId="2" fontId="10" fillId="0" borderId="101" xfId="0" quotePrefix="1" applyNumberFormat="1" applyFont="1" applyFill="1" applyBorder="1" applyAlignment="1">
      <alignment horizontal="center" vertical="top"/>
    </xf>
    <xf numFmtId="2" fontId="39" fillId="0" borderId="0" xfId="0" applyNumberFormat="1" applyFont="1" applyFill="1" applyAlignment="1">
      <alignment horizontal="left" vertical="top"/>
    </xf>
    <xf numFmtId="0" fontId="0" fillId="0" borderId="0" xfId="0" applyFill="1"/>
    <xf numFmtId="2" fontId="10" fillId="0" borderId="0" xfId="0" quotePrefix="1" applyNumberFormat="1" applyFont="1" applyFill="1" applyAlignment="1">
      <alignment vertical="top"/>
    </xf>
    <xf numFmtId="2" fontId="29" fillId="0" borderId="0" xfId="0" quotePrefix="1" applyNumberFormat="1" applyFont="1" applyFill="1" applyAlignment="1">
      <alignment horizontal="right" vertical="top"/>
    </xf>
    <xf numFmtId="2" fontId="13" fillId="0" borderId="0" xfId="0" applyNumberFormat="1" applyFont="1" applyFill="1" applyAlignment="1">
      <alignment horizontal="left" vertical="top"/>
    </xf>
    <xf numFmtId="0" fontId="48" fillId="0" borderId="0" xfId="0" applyFont="1" applyFill="1" applyProtection="1">
      <protection locked="0"/>
    </xf>
    <xf numFmtId="2" fontId="50" fillId="0" borderId="0" xfId="0" applyNumberFormat="1" applyFont="1" applyFill="1" applyAlignment="1">
      <alignment horizontal="left" vertical="top"/>
    </xf>
    <xf numFmtId="2" fontId="5" fillId="0" borderId="0" xfId="0" applyNumberFormat="1" applyFont="1" applyFill="1" applyAlignment="1">
      <alignment horizontal="left" vertical="top"/>
    </xf>
    <xf numFmtId="2" fontId="5" fillId="0" borderId="79" xfId="0" applyNumberFormat="1" applyFont="1" applyFill="1" applyBorder="1" applyAlignment="1">
      <alignment horizontal="left" vertical="top"/>
    </xf>
    <xf numFmtId="2" fontId="10" fillId="0" borderId="0" xfId="0" applyNumberFormat="1" applyFont="1" applyFill="1" applyAlignment="1">
      <alignment horizontal="left" vertical="top" wrapText="1"/>
    </xf>
    <xf numFmtId="0" fontId="33" fillId="0" borderId="14" xfId="0" applyFont="1" applyFill="1" applyBorder="1" applyAlignment="1">
      <alignment vertical="top"/>
    </xf>
    <xf numFmtId="0" fontId="5" fillId="0" borderId="15" xfId="0" applyFont="1" applyFill="1" applyBorder="1" applyAlignment="1">
      <alignment vertical="top"/>
    </xf>
    <xf numFmtId="2" fontId="10" fillId="0" borderId="15" xfId="0" applyNumberFormat="1" applyFont="1" applyFill="1" applyBorder="1" applyAlignment="1">
      <alignment horizontal="left" vertical="top"/>
    </xf>
    <xf numFmtId="2" fontId="10" fillId="0" borderId="31" xfId="0" applyNumberFormat="1" applyFont="1" applyFill="1" applyBorder="1" applyAlignment="1">
      <alignment horizontal="left" vertical="top"/>
    </xf>
    <xf numFmtId="1" fontId="13" fillId="8" borderId="121" xfId="0" applyNumberFormat="1" applyFont="1" applyFill="1" applyBorder="1" applyAlignment="1">
      <alignment horizontal="center" textRotation="90"/>
    </xf>
    <xf numFmtId="1" fontId="13" fillId="8" borderId="121" xfId="0" applyNumberFormat="1" applyFont="1" applyFill="1" applyBorder="1" applyAlignment="1">
      <alignment horizontal="center" vertical="center" textRotation="90"/>
    </xf>
    <xf numFmtId="0" fontId="12" fillId="0" borderId="2" xfId="0" applyFont="1" applyFill="1" applyBorder="1" applyAlignment="1">
      <alignment horizontal="center" vertical="center" textRotation="90"/>
    </xf>
    <xf numFmtId="1" fontId="13" fillId="0" borderId="33" xfId="0" applyNumberFormat="1" applyFont="1" applyFill="1" applyBorder="1" applyAlignment="1">
      <alignment horizontal="center" vertical="center" textRotation="90"/>
    </xf>
    <xf numFmtId="1" fontId="13" fillId="0" borderId="91" xfId="0" applyNumberFormat="1" applyFont="1" applyFill="1" applyBorder="1" applyAlignment="1">
      <alignment horizontal="center" vertical="center" textRotation="90"/>
    </xf>
    <xf numFmtId="1" fontId="13" fillId="0" borderId="44" xfId="0" applyNumberFormat="1" applyFont="1" applyFill="1" applyBorder="1" applyAlignment="1">
      <alignment horizontal="center" vertical="center" textRotation="90"/>
    </xf>
    <xf numFmtId="1" fontId="13" fillId="0" borderId="1" xfId="0" applyNumberFormat="1" applyFont="1" applyFill="1" applyBorder="1" applyAlignment="1">
      <alignment horizontal="center" vertical="center" textRotation="90"/>
    </xf>
    <xf numFmtId="0" fontId="75" fillId="0" borderId="27" xfId="0" applyFont="1" applyBorder="1" applyAlignment="1">
      <alignment horizontal="center"/>
    </xf>
    <xf numFmtId="0" fontId="75" fillId="0" borderId="31" xfId="0" applyFont="1" applyBorder="1" applyAlignment="1">
      <alignment horizontal="center"/>
    </xf>
    <xf numFmtId="0" fontId="67" fillId="0" borderId="31" xfId="0" applyFont="1" applyBorder="1" applyAlignment="1">
      <alignment horizontal="center"/>
    </xf>
    <xf numFmtId="0" fontId="61" fillId="0" borderId="0" xfId="0" applyFont="1" applyAlignment="1">
      <alignment vertical="top"/>
    </xf>
    <xf numFmtId="0" fontId="76" fillId="0" borderId="0" xfId="0" applyFont="1" applyAlignment="1">
      <alignment vertical="top"/>
    </xf>
    <xf numFmtId="0" fontId="73" fillId="0" borderId="0" xfId="0" applyFont="1" applyAlignment="1">
      <alignment vertical="top"/>
    </xf>
    <xf numFmtId="0" fontId="75" fillId="0" borderId="0" xfId="0" applyFont="1" applyAlignment="1">
      <alignment horizontal="left" vertical="top"/>
    </xf>
    <xf numFmtId="0" fontId="61" fillId="0" borderId="0" xfId="0" applyFont="1" applyAlignment="1">
      <alignment horizontal="left" vertical="top"/>
    </xf>
    <xf numFmtId="49" fontId="19" fillId="2" borderId="69" xfId="0" applyNumberFormat="1" applyFont="1" applyFill="1" applyBorder="1" applyAlignment="1">
      <alignment vertical="center"/>
    </xf>
    <xf numFmtId="49" fontId="19" fillId="2" borderId="31" xfId="0" applyNumberFormat="1" applyFont="1" applyFill="1" applyBorder="1" applyAlignment="1">
      <alignment vertical="center"/>
    </xf>
    <xf numFmtId="0" fontId="17" fillId="0" borderId="40" xfId="0" applyFont="1" applyFill="1" applyBorder="1"/>
    <xf numFmtId="0" fontId="17" fillId="0" borderId="40" xfId="0" applyFont="1" applyFill="1" applyBorder="1" applyAlignment="1">
      <alignment horizontal="left"/>
    </xf>
    <xf numFmtId="0" fontId="17" fillId="0" borderId="37" xfId="0" applyFont="1" applyFill="1" applyBorder="1" applyAlignment="1">
      <alignment horizontal="left"/>
    </xf>
    <xf numFmtId="0" fontId="17" fillId="0" borderId="45" xfId="0" applyFont="1" applyFill="1" applyBorder="1" applyAlignment="1">
      <alignment horizontal="left"/>
    </xf>
    <xf numFmtId="0" fontId="17" fillId="0" borderId="31" xfId="0" applyFont="1" applyFill="1" applyBorder="1" applyAlignment="1">
      <alignment horizontal="right"/>
    </xf>
    <xf numFmtId="1" fontId="13" fillId="0" borderId="4" xfId="0" applyNumberFormat="1" applyFont="1" applyFill="1" applyBorder="1" applyAlignment="1">
      <alignment vertical="center" textRotation="90"/>
    </xf>
    <xf numFmtId="1" fontId="13" fillId="0" borderId="5" xfId="0" applyNumberFormat="1" applyFont="1" applyFill="1" applyBorder="1" applyAlignment="1">
      <alignment vertical="center" textRotation="90"/>
    </xf>
    <xf numFmtId="1" fontId="13" fillId="0" borderId="69" xfId="0" applyNumberFormat="1" applyFont="1" applyFill="1" applyBorder="1" applyAlignment="1">
      <alignment vertical="center" textRotation="90"/>
    </xf>
    <xf numFmtId="1" fontId="13" fillId="0" borderId="44" xfId="0" applyNumberFormat="1" applyFont="1" applyFill="1" applyBorder="1" applyAlignment="1">
      <alignment vertical="center" textRotation="90"/>
    </xf>
    <xf numFmtId="1" fontId="13" fillId="0" borderId="1" xfId="0" applyNumberFormat="1" applyFont="1" applyFill="1" applyBorder="1" applyAlignment="1">
      <alignment vertical="center" textRotation="90"/>
    </xf>
    <xf numFmtId="1" fontId="13" fillId="0" borderId="48" xfId="0" applyNumberFormat="1" applyFont="1" applyFill="1" applyBorder="1" applyAlignment="1">
      <alignment vertical="center" textRotation="90"/>
    </xf>
    <xf numFmtId="0" fontId="14" fillId="0" borderId="1" xfId="0" applyFont="1" applyFill="1" applyBorder="1" applyAlignment="1">
      <alignment horizontal="center" vertical="center"/>
    </xf>
    <xf numFmtId="2" fontId="13" fillId="0" borderId="5" xfId="0" applyNumberFormat="1" applyFont="1" applyFill="1" applyBorder="1" applyAlignment="1">
      <alignment horizontal="center" vertical="center" textRotation="90"/>
    </xf>
    <xf numFmtId="0" fontId="5" fillId="0" borderId="5" xfId="0" applyFont="1" applyFill="1" applyBorder="1" applyAlignment="1">
      <alignment horizontal="left" vertical="center" wrapText="1"/>
    </xf>
    <xf numFmtId="0" fontId="19" fillId="0" borderId="5" xfId="0" applyFont="1" applyFill="1" applyBorder="1" applyAlignment="1">
      <alignment horizontal="center" vertical="center" wrapText="1"/>
    </xf>
    <xf numFmtId="0" fontId="5" fillId="0" borderId="5" xfId="0" applyFont="1" applyFill="1" applyBorder="1" applyAlignment="1">
      <alignment horizontal="left" vertical="top"/>
    </xf>
    <xf numFmtId="0" fontId="17" fillId="12" borderId="94" xfId="0" applyFont="1" applyFill="1" applyBorder="1" applyAlignment="1">
      <alignment horizontal="right" vertical="top"/>
    </xf>
    <xf numFmtId="0" fontId="17" fillId="12" borderId="96" xfId="0" applyFont="1" applyFill="1" applyBorder="1" applyAlignment="1">
      <alignment horizontal="right" vertical="top"/>
    </xf>
    <xf numFmtId="0" fontId="17" fillId="12" borderId="10" xfId="0" applyFont="1" applyFill="1" applyBorder="1" applyAlignment="1">
      <alignment horizontal="right" vertical="top"/>
    </xf>
    <xf numFmtId="0" fontId="17" fillId="12" borderId="97" xfId="0" applyFont="1" applyFill="1" applyBorder="1" applyAlignment="1">
      <alignment horizontal="right" vertical="top"/>
    </xf>
    <xf numFmtId="0" fontId="17" fillId="12" borderId="39" xfId="0" applyFont="1" applyFill="1" applyBorder="1" applyAlignment="1">
      <alignment horizontal="right" vertical="top"/>
    </xf>
    <xf numFmtId="0" fontId="17" fillId="12" borderId="41" xfId="0" applyFont="1" applyFill="1" applyBorder="1" applyAlignment="1">
      <alignment horizontal="right" vertical="top"/>
    </xf>
    <xf numFmtId="0" fontId="17" fillId="12" borderId="105" xfId="0" applyFont="1" applyFill="1" applyBorder="1" applyAlignment="1">
      <alignment horizontal="right" vertical="top"/>
    </xf>
    <xf numFmtId="49" fontId="13" fillId="12" borderId="25" xfId="0" applyNumberFormat="1" applyFont="1" applyFill="1" applyBorder="1" applyAlignment="1">
      <alignment horizontal="right" vertical="center" wrapText="1"/>
    </xf>
    <xf numFmtId="49" fontId="13" fillId="12" borderId="16" xfId="0" applyNumberFormat="1" applyFont="1" applyFill="1" applyBorder="1" applyAlignment="1">
      <alignment horizontal="right" vertical="center" wrapText="1"/>
    </xf>
    <xf numFmtId="0" fontId="17" fillId="12" borderId="107" xfId="0" applyFont="1" applyFill="1" applyBorder="1" applyAlignment="1">
      <alignment horizontal="right" vertical="top"/>
    </xf>
    <xf numFmtId="2" fontId="29" fillId="12" borderId="91" xfId="0" applyNumberFormat="1" applyFont="1" applyFill="1" applyBorder="1" applyAlignment="1">
      <alignment horizontal="left" vertical="top" wrapText="1"/>
    </xf>
    <xf numFmtId="2" fontId="29" fillId="12" borderId="15" xfId="0" applyNumberFormat="1" applyFont="1" applyFill="1" applyBorder="1" applyAlignment="1">
      <alignment horizontal="left" vertical="top" wrapText="1"/>
    </xf>
    <xf numFmtId="2" fontId="29" fillId="12" borderId="115" xfId="0" applyNumberFormat="1" applyFont="1" applyFill="1" applyBorder="1" applyAlignment="1">
      <alignment horizontal="center" vertical="top" wrapText="1"/>
    </xf>
    <xf numFmtId="2" fontId="29" fillId="12" borderId="0" xfId="0" applyNumberFormat="1" applyFont="1" applyFill="1" applyAlignment="1">
      <alignment horizontal="left" vertical="top" wrapText="1"/>
    </xf>
    <xf numFmtId="2" fontId="29" fillId="12" borderId="31" xfId="0" applyNumberFormat="1" applyFont="1" applyFill="1" applyBorder="1" applyAlignment="1">
      <alignment horizontal="left" vertical="top" wrapText="1"/>
    </xf>
    <xf numFmtId="169" fontId="13" fillId="12" borderId="115" xfId="0" applyNumberFormat="1" applyFont="1" applyFill="1" applyBorder="1" applyAlignment="1">
      <alignment horizontal="center" vertical="center" textRotation="90"/>
    </xf>
    <xf numFmtId="169" fontId="13" fillId="12" borderId="13" xfId="0" applyNumberFormat="1" applyFont="1" applyFill="1" applyBorder="1" applyAlignment="1">
      <alignment horizontal="center" vertical="center" textRotation="90"/>
    </xf>
    <xf numFmtId="169" fontId="13" fillId="12" borderId="117" xfId="0" applyNumberFormat="1" applyFont="1" applyFill="1" applyBorder="1" applyAlignment="1">
      <alignment horizontal="center" vertical="center" textRotation="90"/>
    </xf>
    <xf numFmtId="2" fontId="12" fillId="12" borderId="1" xfId="0" applyNumberFormat="1" applyFont="1" applyFill="1" applyBorder="1" applyAlignment="1">
      <alignment vertical="center" textRotation="90"/>
    </xf>
    <xf numFmtId="2" fontId="12" fillId="12" borderId="47" xfId="0" applyNumberFormat="1" applyFont="1" applyFill="1" applyBorder="1" applyAlignment="1">
      <alignment vertical="center" textRotation="90"/>
    </xf>
    <xf numFmtId="0" fontId="61" fillId="0" borderId="24" xfId="0" applyFont="1" applyFill="1" applyBorder="1" applyAlignment="1">
      <alignment horizontal="center" vertical="center" wrapText="1"/>
    </xf>
    <xf numFmtId="0" fontId="61" fillId="0" borderId="0" xfId="0" applyFont="1" applyFill="1" applyAlignment="1">
      <alignment horizontal="center" vertical="center" wrapText="1"/>
    </xf>
    <xf numFmtId="170" fontId="72" fillId="0" borderId="0" xfId="0" applyNumberFormat="1" applyFont="1" applyFill="1" applyAlignment="1">
      <alignment horizontal="center" vertical="top"/>
    </xf>
    <xf numFmtId="0" fontId="75" fillId="0" borderId="0" xfId="0" applyFont="1" applyFill="1" applyAlignment="1">
      <alignment horizontal="left" vertical="top"/>
    </xf>
    <xf numFmtId="2" fontId="72" fillId="0" borderId="0" xfId="0" applyNumberFormat="1" applyFont="1" applyFill="1" applyAlignment="1">
      <alignment horizontal="left" vertical="top"/>
    </xf>
    <xf numFmtId="0" fontId="71" fillId="0" borderId="0" xfId="0" applyFont="1" applyFill="1"/>
    <xf numFmtId="0" fontId="5" fillId="7" borderId="32" xfId="0" applyFont="1" applyFill="1" applyBorder="1" applyAlignment="1">
      <alignment horizontal="left" textRotation="45" wrapText="1"/>
    </xf>
    <xf numFmtId="0" fontId="5" fillId="7" borderId="71" xfId="0" applyFont="1" applyFill="1" applyBorder="1"/>
    <xf numFmtId="0" fontId="5" fillId="7" borderId="157" xfId="0" applyFont="1" applyFill="1" applyBorder="1" applyAlignment="1">
      <alignment horizontal="center"/>
    </xf>
    <xf numFmtId="0" fontId="5" fillId="7" borderId="71" xfId="0" applyFont="1" applyFill="1" applyBorder="1" applyAlignment="1">
      <alignment horizontal="center"/>
    </xf>
    <xf numFmtId="0" fontId="5" fillId="10" borderId="32" xfId="0" applyFont="1" applyFill="1" applyBorder="1" applyAlignment="1">
      <alignment horizontal="left" textRotation="45" wrapText="1"/>
    </xf>
    <xf numFmtId="0" fontId="5" fillId="10" borderId="71" xfId="0" applyFont="1" applyFill="1" applyBorder="1" applyAlignment="1">
      <alignment horizontal="left" textRotation="45" wrapText="1"/>
    </xf>
    <xf numFmtId="0" fontId="5" fillId="10" borderId="71" xfId="0" applyFont="1" applyFill="1" applyBorder="1" applyAlignment="1">
      <alignment horizontal="center" wrapText="1"/>
    </xf>
    <xf numFmtId="0" fontId="5" fillId="10" borderId="33" xfId="0" applyFont="1" applyFill="1" applyBorder="1" applyAlignment="1">
      <alignment horizontal="left" textRotation="45" wrapText="1"/>
    </xf>
    <xf numFmtId="0" fontId="5" fillId="10" borderId="91" xfId="0" applyFont="1" applyFill="1" applyBorder="1" applyAlignment="1">
      <alignment horizontal="left" textRotation="45" wrapText="1"/>
    </xf>
    <xf numFmtId="0" fontId="12" fillId="10" borderId="91" xfId="0" applyFont="1" applyFill="1" applyBorder="1" applyAlignment="1">
      <alignment horizontal="center" wrapText="1"/>
    </xf>
    <xf numFmtId="0" fontId="5" fillId="10" borderId="24" xfId="0" applyFont="1" applyFill="1" applyBorder="1" applyAlignment="1">
      <alignment horizontal="left" textRotation="45" wrapText="1"/>
    </xf>
    <xf numFmtId="0" fontId="5" fillId="10" borderId="34" xfId="0" applyFont="1" applyFill="1" applyBorder="1" applyAlignment="1">
      <alignment horizontal="left" textRotation="45" wrapText="1"/>
    </xf>
    <xf numFmtId="0" fontId="5" fillId="10" borderId="0" xfId="0" applyFont="1" applyFill="1" applyAlignment="1">
      <alignment horizontal="left" textRotation="45" wrapText="1"/>
    </xf>
    <xf numFmtId="0" fontId="5" fillId="10" borderId="78" xfId="0" applyFont="1" applyFill="1" applyBorder="1" applyAlignment="1">
      <alignment horizontal="left" textRotation="45" wrapText="1"/>
    </xf>
    <xf numFmtId="0" fontId="12" fillId="10" borderId="0" xfId="0" applyFont="1" applyFill="1" applyAlignment="1">
      <alignment horizontal="center" wrapText="1"/>
    </xf>
    <xf numFmtId="0" fontId="12" fillId="10" borderId="158" xfId="0" applyFont="1" applyFill="1" applyBorder="1" applyAlignment="1">
      <alignment horizontal="center" wrapText="1"/>
    </xf>
    <xf numFmtId="0" fontId="12" fillId="10" borderId="71" xfId="0" applyFont="1" applyFill="1" applyBorder="1" applyAlignment="1">
      <alignment horizontal="left" textRotation="45" wrapText="1"/>
    </xf>
    <xf numFmtId="0" fontId="12" fillId="10" borderId="157" xfId="0" applyFont="1" applyFill="1" applyBorder="1" applyAlignment="1">
      <alignment horizontal="center" wrapText="1"/>
    </xf>
    <xf numFmtId="0" fontId="12" fillId="10" borderId="71" xfId="0" applyFont="1" applyFill="1" applyBorder="1" applyAlignment="1">
      <alignment horizontal="center" wrapText="1"/>
    </xf>
    <xf numFmtId="0" fontId="5" fillId="10" borderId="71" xfId="0" applyFont="1" applyFill="1" applyBorder="1" applyAlignment="1">
      <alignment horizontal="left" wrapText="1"/>
    </xf>
    <xf numFmtId="0" fontId="17" fillId="0" borderId="51" xfId="0" applyFont="1" applyFill="1" applyBorder="1"/>
    <xf numFmtId="0" fontId="17" fillId="0" borderId="51" xfId="0" applyFont="1" applyFill="1" applyBorder="1" applyAlignment="1">
      <alignment horizontal="left"/>
    </xf>
    <xf numFmtId="0" fontId="17" fillId="0" borderId="98" xfId="0" applyFont="1" applyFill="1" applyBorder="1" applyAlignment="1">
      <alignment horizontal="left"/>
    </xf>
    <xf numFmtId="1" fontId="13" fillId="0" borderId="33" xfId="0" applyNumberFormat="1" applyFont="1" applyFill="1" applyBorder="1" applyAlignment="1">
      <alignment vertical="center" textRotation="90"/>
    </xf>
    <xf numFmtId="0" fontId="6" fillId="0" borderId="24" xfId="0" applyFont="1" applyFill="1" applyBorder="1" applyAlignment="1">
      <alignment vertical="top" wrapText="1"/>
    </xf>
    <xf numFmtId="0" fontId="19" fillId="0" borderId="24" xfId="0" applyFont="1" applyFill="1" applyBorder="1" applyAlignment="1">
      <alignment vertical="center"/>
    </xf>
    <xf numFmtId="0" fontId="6" fillId="0" borderId="1" xfId="0" applyFont="1" applyFill="1" applyBorder="1" applyAlignment="1">
      <alignment vertical="top" wrapText="1"/>
    </xf>
    <xf numFmtId="0" fontId="19" fillId="0" borderId="1" xfId="0" applyFont="1" applyFill="1" applyBorder="1" applyAlignment="1">
      <alignment vertical="center"/>
    </xf>
    <xf numFmtId="2" fontId="13" fillId="0" borderId="0" xfId="0" applyNumberFormat="1" applyFont="1" applyFill="1" applyAlignment="1">
      <alignment horizontal="center" vertical="center" textRotation="90"/>
    </xf>
    <xf numFmtId="0" fontId="19" fillId="0" borderId="0" xfId="0" applyFont="1" applyFill="1" applyAlignment="1">
      <alignment horizontal="center" vertical="center"/>
    </xf>
    <xf numFmtId="0" fontId="17" fillId="0" borderId="152" xfId="0" applyFont="1" applyFill="1" applyBorder="1" applyAlignment="1">
      <alignment horizontal="center"/>
    </xf>
    <xf numFmtId="0" fontId="17" fillId="0" borderId="153" xfId="0" applyFont="1" applyFill="1" applyBorder="1" applyAlignment="1">
      <alignment horizontal="center"/>
    </xf>
    <xf numFmtId="1" fontId="13" fillId="0" borderId="91" xfId="0" applyNumberFormat="1" applyFont="1" applyFill="1" applyBorder="1" applyAlignment="1">
      <alignment vertical="center" textRotation="90"/>
    </xf>
    <xf numFmtId="0" fontId="6" fillId="0" borderId="0" xfId="0" applyFont="1" applyFill="1" applyAlignment="1">
      <alignment vertical="top" wrapText="1"/>
    </xf>
    <xf numFmtId="0" fontId="19" fillId="0" borderId="0" xfId="0" applyFont="1" applyFill="1" applyAlignment="1">
      <alignment vertical="center"/>
    </xf>
    <xf numFmtId="0" fontId="17" fillId="0" borderId="45" xfId="0" applyFont="1" applyFill="1" applyBorder="1" applyAlignment="1">
      <alignment horizontal="center"/>
    </xf>
    <xf numFmtId="0" fontId="5" fillId="0" borderId="13" xfId="0" applyFont="1" applyFill="1" applyBorder="1" applyAlignment="1" applyProtection="1">
      <alignment horizontal="center" vertical="center" wrapText="1"/>
      <protection locked="0"/>
    </xf>
    <xf numFmtId="0" fontId="5" fillId="0" borderId="5" xfId="0" applyFont="1" applyFill="1" applyBorder="1" applyAlignment="1">
      <alignment horizontal="center" vertical="center" textRotation="90"/>
    </xf>
    <xf numFmtId="0" fontId="18" fillId="0" borderId="5" xfId="0" applyFont="1" applyFill="1" applyBorder="1" applyAlignment="1">
      <alignment horizontal="center" vertical="top"/>
    </xf>
    <xf numFmtId="0" fontId="17" fillId="0" borderId="5" xfId="0" applyFont="1" applyFill="1" applyBorder="1" applyAlignment="1">
      <alignment horizontal="center"/>
    </xf>
    <xf numFmtId="0" fontId="17" fillId="13" borderId="94" xfId="0" applyFont="1" applyFill="1" applyBorder="1" applyAlignment="1">
      <alignment horizontal="right" vertical="top"/>
    </xf>
    <xf numFmtId="0" fontId="17" fillId="13" borderId="96" xfId="0" applyFont="1" applyFill="1" applyBorder="1" applyAlignment="1">
      <alignment horizontal="right" vertical="top"/>
    </xf>
    <xf numFmtId="0" fontId="17" fillId="13" borderId="10" xfId="0" applyFont="1" applyFill="1" applyBorder="1" applyAlignment="1">
      <alignment horizontal="right" vertical="top"/>
    </xf>
    <xf numFmtId="0" fontId="17" fillId="13" borderId="97" xfId="0" applyFont="1" applyFill="1" applyBorder="1" applyAlignment="1">
      <alignment horizontal="right" vertical="top"/>
    </xf>
    <xf numFmtId="0" fontId="17" fillId="13" borderId="39" xfId="0" applyFont="1" applyFill="1" applyBorder="1" applyAlignment="1">
      <alignment horizontal="right" vertical="top"/>
    </xf>
    <xf numFmtId="0" fontId="17" fillId="13" borderId="41" xfId="0" applyFont="1" applyFill="1" applyBorder="1" applyAlignment="1">
      <alignment horizontal="right" vertical="top"/>
    </xf>
    <xf numFmtId="0" fontId="17" fillId="13" borderId="105" xfId="0" applyFont="1" applyFill="1" applyBorder="1" applyAlignment="1">
      <alignment horizontal="right" vertical="top"/>
    </xf>
    <xf numFmtId="49" fontId="13" fillId="13" borderId="25" xfId="0" applyNumberFormat="1" applyFont="1" applyFill="1" applyBorder="1" applyAlignment="1">
      <alignment horizontal="right" vertical="center" wrapText="1"/>
    </xf>
    <xf numFmtId="49" fontId="13" fillId="13" borderId="16" xfId="0" applyNumberFormat="1" applyFont="1" applyFill="1" applyBorder="1" applyAlignment="1">
      <alignment horizontal="right" vertical="center" wrapText="1"/>
    </xf>
    <xf numFmtId="0" fontId="17" fillId="13" borderId="107" xfId="0" applyFont="1" applyFill="1" applyBorder="1" applyAlignment="1">
      <alignment horizontal="right" vertical="top"/>
    </xf>
    <xf numFmtId="0" fontId="17" fillId="13" borderId="39" xfId="0" applyFont="1" applyFill="1" applyBorder="1" applyAlignment="1">
      <alignment horizontal="right" wrapText="1"/>
    </xf>
    <xf numFmtId="0" fontId="17" fillId="13" borderId="151" xfId="0" applyFont="1" applyFill="1" applyBorder="1" applyAlignment="1">
      <alignment horizontal="right" wrapText="1"/>
    </xf>
    <xf numFmtId="0" fontId="17" fillId="13" borderId="45" xfId="0" applyFont="1" applyFill="1" applyBorder="1" applyAlignment="1">
      <alignment horizontal="right" wrapText="1"/>
    </xf>
    <xf numFmtId="2" fontId="29" fillId="13" borderId="91" xfId="0" applyNumberFormat="1" applyFont="1" applyFill="1" applyBorder="1" applyAlignment="1">
      <alignment horizontal="left" vertical="top" wrapText="1"/>
    </xf>
    <xf numFmtId="2" fontId="29" fillId="13" borderId="15" xfId="0" applyNumberFormat="1" applyFont="1" applyFill="1" applyBorder="1" applyAlignment="1">
      <alignment horizontal="left" vertical="top" wrapText="1"/>
    </xf>
    <xf numFmtId="2" fontId="29" fillId="13" borderId="115" xfId="0" applyNumberFormat="1" applyFont="1" applyFill="1" applyBorder="1" applyAlignment="1">
      <alignment horizontal="center" vertical="top" wrapText="1"/>
    </xf>
    <xf numFmtId="2" fontId="29" fillId="13" borderId="0" xfId="0" applyNumberFormat="1" applyFont="1" applyFill="1" applyAlignment="1">
      <alignment horizontal="left" vertical="top" wrapText="1"/>
    </xf>
    <xf numFmtId="2" fontId="29" fillId="13" borderId="31" xfId="0" applyNumberFormat="1" applyFont="1" applyFill="1" applyBorder="1" applyAlignment="1">
      <alignment horizontal="left" vertical="top" wrapText="1"/>
    </xf>
    <xf numFmtId="169" fontId="13" fillId="13" borderId="115" xfId="0" applyNumberFormat="1" applyFont="1" applyFill="1" applyBorder="1" applyAlignment="1">
      <alignment horizontal="center" vertical="center" textRotation="90"/>
    </xf>
    <xf numFmtId="169" fontId="13" fillId="13" borderId="117" xfId="0" applyNumberFormat="1" applyFont="1" applyFill="1" applyBorder="1" applyAlignment="1">
      <alignment horizontal="center" vertical="center" textRotation="90"/>
    </xf>
    <xf numFmtId="2" fontId="29" fillId="13" borderId="14" xfId="0" applyNumberFormat="1" applyFont="1" applyFill="1" applyBorder="1" applyAlignment="1">
      <alignment vertical="top" wrapText="1"/>
    </xf>
    <xf numFmtId="2" fontId="29" fillId="13" borderId="15" xfId="0" applyNumberFormat="1" applyFont="1" applyFill="1" applyBorder="1" applyAlignment="1">
      <alignment vertical="top" wrapText="1"/>
    </xf>
    <xf numFmtId="2" fontId="29" fillId="13" borderId="31" xfId="0" applyNumberFormat="1" applyFont="1" applyFill="1" applyBorder="1" applyAlignment="1">
      <alignment vertical="top" wrapText="1"/>
    </xf>
    <xf numFmtId="2" fontId="12" fillId="13" borderId="0" xfId="0" applyNumberFormat="1" applyFont="1" applyFill="1" applyAlignment="1">
      <alignment vertical="center" textRotation="90"/>
    </xf>
    <xf numFmtId="169" fontId="13" fillId="13" borderId="32" xfId="0" applyNumberFormat="1" applyFont="1" applyFill="1" applyBorder="1" applyAlignment="1">
      <alignment horizontal="center" vertical="center" textRotation="90"/>
    </xf>
    <xf numFmtId="2" fontId="12" fillId="13" borderId="78" xfId="0" applyNumberFormat="1" applyFont="1" applyFill="1" applyBorder="1" applyAlignment="1">
      <alignment vertical="center" textRotation="90"/>
    </xf>
    <xf numFmtId="0" fontId="17" fillId="13" borderId="40" xfId="0" applyFont="1" applyFill="1" applyBorder="1" applyAlignment="1">
      <alignment horizontal="right"/>
    </xf>
    <xf numFmtId="0" fontId="17" fillId="13" borderId="152" xfId="0" applyFont="1" applyFill="1" applyBorder="1" applyAlignment="1">
      <alignment horizontal="right"/>
    </xf>
    <xf numFmtId="0" fontId="17" fillId="13" borderId="45" xfId="0" applyFont="1" applyFill="1" applyBorder="1" applyAlignment="1">
      <alignment horizontal="right"/>
    </xf>
    <xf numFmtId="0" fontId="5" fillId="0" borderId="0" xfId="0" applyFont="1" applyFill="1" applyAlignment="1">
      <alignment horizontal="center" vertical="top"/>
    </xf>
    <xf numFmtId="0" fontId="17" fillId="0" borderId="16" xfId="0" applyFont="1" applyFill="1" applyBorder="1" applyAlignment="1">
      <alignment horizontal="left"/>
    </xf>
    <xf numFmtId="0" fontId="6" fillId="0" borderId="5" xfId="0" applyFont="1" applyFill="1" applyBorder="1" applyAlignment="1">
      <alignment vertical="top" wrapText="1"/>
    </xf>
    <xf numFmtId="0" fontId="5" fillId="0" borderId="11" xfId="0" applyFont="1" applyFill="1" applyBorder="1" applyAlignment="1">
      <alignment horizontal="left" vertical="top"/>
    </xf>
    <xf numFmtId="0" fontId="6" fillId="0" borderId="72" xfId="0" applyFont="1" applyFill="1" applyBorder="1" applyAlignment="1">
      <alignment horizontal="left" vertical="center" wrapText="1"/>
    </xf>
    <xf numFmtId="0" fontId="6" fillId="0" borderId="73" xfId="0" applyFont="1" applyFill="1" applyBorder="1" applyAlignment="1">
      <alignment horizontal="left" vertical="center" wrapText="1"/>
    </xf>
    <xf numFmtId="0" fontId="6" fillId="0" borderId="116" xfId="0" applyFont="1" applyFill="1" applyBorder="1" applyAlignment="1">
      <alignment horizontal="left" vertical="center" wrapText="1"/>
    </xf>
    <xf numFmtId="0" fontId="6" fillId="0" borderId="72" xfId="0" applyFont="1" applyFill="1" applyBorder="1" applyAlignment="1">
      <alignment vertical="center" wrapText="1"/>
    </xf>
    <xf numFmtId="0" fontId="6" fillId="0" borderId="73" xfId="0" applyFont="1" applyFill="1" applyBorder="1" applyAlignment="1">
      <alignment vertical="center" wrapText="1"/>
    </xf>
    <xf numFmtId="0" fontId="6" fillId="0" borderId="76" xfId="0" applyFont="1" applyFill="1" applyBorder="1" applyAlignment="1">
      <alignment vertical="center" wrapText="1"/>
    </xf>
    <xf numFmtId="0" fontId="17" fillId="14" borderId="94" xfId="0" applyFont="1" applyFill="1" applyBorder="1" applyAlignment="1">
      <alignment horizontal="right" vertical="top"/>
    </xf>
    <xf numFmtId="0" fontId="17" fillId="14" borderId="96" xfId="0" applyFont="1" applyFill="1" applyBorder="1" applyAlignment="1">
      <alignment horizontal="right" vertical="top"/>
    </xf>
    <xf numFmtId="0" fontId="17" fillId="14" borderId="10" xfId="0" applyFont="1" applyFill="1" applyBorder="1" applyAlignment="1">
      <alignment horizontal="right" vertical="top"/>
    </xf>
    <xf numFmtId="0" fontId="17" fillId="14" borderId="97" xfId="0" applyFont="1" applyFill="1" applyBorder="1" applyAlignment="1">
      <alignment horizontal="right" vertical="top"/>
    </xf>
    <xf numFmtId="0" fontId="17" fillId="14" borderId="39" xfId="0" applyFont="1" applyFill="1" applyBorder="1" applyAlignment="1">
      <alignment horizontal="right" vertical="top"/>
    </xf>
    <xf numFmtId="0" fontId="17" fillId="14" borderId="41" xfId="0" applyFont="1" applyFill="1" applyBorder="1" applyAlignment="1">
      <alignment horizontal="right" vertical="top"/>
    </xf>
    <xf numFmtId="0" fontId="17" fillId="14" borderId="107" xfId="0" applyFont="1" applyFill="1" applyBorder="1" applyAlignment="1">
      <alignment horizontal="right" vertical="top"/>
    </xf>
    <xf numFmtId="0" fontId="17" fillId="14" borderId="105" xfId="0" applyFont="1" applyFill="1" applyBorder="1" applyAlignment="1">
      <alignment horizontal="right" vertical="top"/>
    </xf>
    <xf numFmtId="49" fontId="13" fillId="14" borderId="25" xfId="0" applyNumberFormat="1" applyFont="1" applyFill="1" applyBorder="1" applyAlignment="1">
      <alignment horizontal="right" vertical="center" wrapText="1"/>
    </xf>
    <xf numFmtId="49" fontId="13" fillId="14" borderId="16" xfId="0" applyNumberFormat="1" applyFont="1" applyFill="1" applyBorder="1" applyAlignment="1">
      <alignment horizontal="right" vertical="center" wrapText="1"/>
    </xf>
    <xf numFmtId="0" fontId="75" fillId="2" borderId="69" xfId="0" applyFont="1" applyFill="1" applyBorder="1" applyAlignment="1">
      <alignment vertical="center"/>
    </xf>
    <xf numFmtId="0" fontId="75" fillId="2" borderId="92" xfId="0" applyFont="1" applyFill="1" applyBorder="1" applyAlignment="1" applyProtection="1">
      <alignment horizontal="left" vertical="top"/>
      <protection locked="0"/>
    </xf>
    <xf numFmtId="0" fontId="75" fillId="2" borderId="31" xfId="0" applyFont="1" applyFill="1" applyBorder="1" applyAlignment="1">
      <alignment horizontal="center"/>
    </xf>
    <xf numFmtId="0" fontId="5" fillId="2" borderId="34" xfId="0" applyFont="1" applyFill="1" applyBorder="1" applyAlignment="1">
      <alignment horizontal="center"/>
    </xf>
    <xf numFmtId="0" fontId="5" fillId="2" borderId="38" xfId="0" applyFont="1" applyFill="1" applyBorder="1" applyAlignment="1">
      <alignment horizontal="center"/>
    </xf>
    <xf numFmtId="0" fontId="17" fillId="14" borderId="39" xfId="0" applyFont="1" applyFill="1" applyBorder="1" applyAlignment="1">
      <alignment horizontal="right" wrapText="1"/>
    </xf>
    <xf numFmtId="0" fontId="17" fillId="14" borderId="151" xfId="0" applyFont="1" applyFill="1" applyBorder="1" applyAlignment="1">
      <alignment horizontal="right" wrapText="1"/>
    </xf>
    <xf numFmtId="0" fontId="17" fillId="14" borderId="45" xfId="0" applyFont="1" applyFill="1" applyBorder="1" applyAlignment="1">
      <alignment horizontal="right" wrapText="1"/>
    </xf>
    <xf numFmtId="2" fontId="29" fillId="14" borderId="14" xfId="0" applyNumberFormat="1" applyFont="1" applyFill="1" applyBorder="1" applyAlignment="1">
      <alignment horizontal="left" vertical="top" wrapText="1"/>
    </xf>
    <xf numFmtId="2" fontId="29" fillId="14" borderId="15" xfId="0" applyNumberFormat="1" applyFont="1" applyFill="1" applyBorder="1" applyAlignment="1">
      <alignment horizontal="left" vertical="top" wrapText="1"/>
    </xf>
    <xf numFmtId="2" fontId="29" fillId="14" borderId="115" xfId="0" applyNumberFormat="1" applyFont="1" applyFill="1" applyBorder="1" applyAlignment="1">
      <alignment horizontal="center" vertical="top" wrapText="1"/>
    </xf>
    <xf numFmtId="2" fontId="29" fillId="14" borderId="31" xfId="0" applyNumberFormat="1" applyFont="1" applyFill="1" applyBorder="1" applyAlignment="1">
      <alignment horizontal="left" vertical="top" wrapText="1"/>
    </xf>
    <xf numFmtId="169" fontId="13" fillId="14" borderId="115" xfId="0" applyNumberFormat="1" applyFont="1" applyFill="1" applyBorder="1" applyAlignment="1">
      <alignment horizontal="center" vertical="center" textRotation="90"/>
    </xf>
    <xf numFmtId="169" fontId="13" fillId="14" borderId="117" xfId="0" applyNumberFormat="1" applyFont="1" applyFill="1" applyBorder="1" applyAlignment="1">
      <alignment horizontal="center" vertical="center" textRotation="90"/>
    </xf>
    <xf numFmtId="0" fontId="61" fillId="0" borderId="117" xfId="0" applyFont="1" applyFill="1" applyBorder="1" applyAlignment="1">
      <alignment horizontal="center" vertical="center" wrapText="1"/>
    </xf>
    <xf numFmtId="2" fontId="29" fillId="14" borderId="14" xfId="0" applyNumberFormat="1" applyFont="1" applyFill="1" applyBorder="1" applyAlignment="1">
      <alignment vertical="top" wrapText="1"/>
    </xf>
    <xf numFmtId="2" fontId="29" fillId="14" borderId="15" xfId="0" applyNumberFormat="1" applyFont="1" applyFill="1" applyBorder="1" applyAlignment="1">
      <alignment vertical="top" wrapText="1"/>
    </xf>
    <xf numFmtId="2" fontId="29" fillId="14" borderId="31" xfId="0" applyNumberFormat="1" applyFont="1" applyFill="1" applyBorder="1" applyAlignment="1">
      <alignment vertical="top" wrapText="1"/>
    </xf>
    <xf numFmtId="169" fontId="13" fillId="14" borderId="32" xfId="0" applyNumberFormat="1" applyFont="1" applyFill="1" applyBorder="1" applyAlignment="1">
      <alignment horizontal="center" vertical="center" textRotation="90"/>
    </xf>
    <xf numFmtId="2" fontId="12" fillId="14" borderId="1" xfId="0" applyNumberFormat="1" applyFont="1" applyFill="1" applyBorder="1" applyAlignment="1">
      <alignment vertical="center" textRotation="90"/>
    </xf>
    <xf numFmtId="2" fontId="12" fillId="14" borderId="47" xfId="0" applyNumberFormat="1" applyFont="1" applyFill="1" applyBorder="1" applyAlignment="1">
      <alignment vertical="center" textRotation="90"/>
    </xf>
    <xf numFmtId="0" fontId="17" fillId="14" borderId="40" xfId="0" applyFont="1" applyFill="1" applyBorder="1" applyAlignment="1">
      <alignment horizontal="right"/>
    </xf>
    <xf numFmtId="0" fontId="17" fillId="14" borderId="152" xfId="0" applyFont="1" applyFill="1" applyBorder="1" applyAlignment="1">
      <alignment horizontal="right"/>
    </xf>
    <xf numFmtId="0" fontId="17" fillId="14" borderId="45" xfId="0" applyFont="1" applyFill="1" applyBorder="1" applyAlignment="1">
      <alignment horizontal="right"/>
    </xf>
    <xf numFmtId="0" fontId="19" fillId="0" borderId="24" xfId="0" applyFont="1" applyFill="1" applyBorder="1" applyAlignment="1" applyProtection="1">
      <alignment vertical="center" wrapText="1"/>
      <protection locked="0"/>
    </xf>
    <xf numFmtId="1" fontId="13" fillId="0" borderId="14" xfId="0" applyNumberFormat="1" applyFont="1" applyFill="1" applyBorder="1" applyAlignment="1">
      <alignment vertical="center" textRotation="90"/>
    </xf>
    <xf numFmtId="0" fontId="6" fillId="0" borderId="15" xfId="0" applyFont="1" applyFill="1" applyBorder="1" applyAlignment="1">
      <alignment vertical="top" wrapText="1"/>
    </xf>
    <xf numFmtId="1" fontId="13" fillId="0" borderId="24" xfId="0" applyNumberFormat="1" applyFont="1" applyFill="1" applyBorder="1" applyAlignment="1">
      <alignment vertical="center" textRotation="90"/>
    </xf>
    <xf numFmtId="0" fontId="17" fillId="0" borderId="25" xfId="0" applyFont="1" applyFill="1" applyBorder="1" applyAlignment="1">
      <alignment horizontal="center"/>
    </xf>
    <xf numFmtId="1" fontId="13" fillId="0" borderId="15" xfId="0" applyNumberFormat="1" applyFont="1" applyFill="1" applyBorder="1" applyAlignment="1">
      <alignment vertical="center" textRotation="90"/>
    </xf>
    <xf numFmtId="0" fontId="17" fillId="0" borderId="16" xfId="0" applyFont="1" applyFill="1" applyBorder="1" applyAlignment="1">
      <alignment horizontal="center"/>
    </xf>
    <xf numFmtId="0" fontId="17" fillId="0" borderId="101" xfId="0" applyFont="1" applyFill="1" applyBorder="1" applyAlignment="1">
      <alignment horizontal="center"/>
    </xf>
    <xf numFmtId="0" fontId="14" fillId="0" borderId="0" xfId="0" applyFont="1" applyFill="1" applyAlignment="1">
      <alignment horizontal="center" vertical="center" wrapText="1"/>
    </xf>
    <xf numFmtId="0" fontId="17" fillId="0" borderId="0" xfId="0" applyFont="1" applyFill="1" applyAlignment="1">
      <alignment horizontal="right"/>
    </xf>
    <xf numFmtId="0" fontId="5" fillId="0" borderId="66" xfId="0" applyFont="1" applyFill="1" applyBorder="1" applyAlignment="1">
      <alignment horizontal="left" vertical="top"/>
    </xf>
    <xf numFmtId="0" fontId="17" fillId="15" borderId="94" xfId="0" applyFont="1" applyFill="1" applyBorder="1" applyAlignment="1">
      <alignment horizontal="right" vertical="top"/>
    </xf>
    <xf numFmtId="0" fontId="17" fillId="15" borderId="96" xfId="0" applyFont="1" applyFill="1" applyBorder="1" applyAlignment="1">
      <alignment horizontal="right" vertical="top"/>
    </xf>
    <xf numFmtId="0" fontId="17" fillId="15" borderId="10" xfId="0" applyFont="1" applyFill="1" applyBorder="1" applyAlignment="1">
      <alignment horizontal="right" vertical="top"/>
    </xf>
    <xf numFmtId="0" fontId="17" fillId="15" borderId="97" xfId="0" applyFont="1" applyFill="1" applyBorder="1" applyAlignment="1">
      <alignment horizontal="right" vertical="top"/>
    </xf>
    <xf numFmtId="0" fontId="17" fillId="15" borderId="39" xfId="0" applyFont="1" applyFill="1" applyBorder="1" applyAlignment="1">
      <alignment horizontal="right" vertical="top"/>
    </xf>
    <xf numFmtId="0" fontId="17" fillId="15" borderId="41" xfId="0" applyFont="1" applyFill="1" applyBorder="1" applyAlignment="1">
      <alignment horizontal="right" vertical="top"/>
    </xf>
    <xf numFmtId="0" fontId="17" fillId="15" borderId="105" xfId="0" applyFont="1" applyFill="1" applyBorder="1" applyAlignment="1">
      <alignment horizontal="right" vertical="top"/>
    </xf>
    <xf numFmtId="49" fontId="13" fillId="15" borderId="25" xfId="0" applyNumberFormat="1" applyFont="1" applyFill="1" applyBorder="1" applyAlignment="1">
      <alignment horizontal="right" vertical="center" wrapText="1"/>
    </xf>
    <xf numFmtId="49" fontId="13" fillId="15" borderId="16" xfId="0" applyNumberFormat="1" applyFont="1" applyFill="1" applyBorder="1" applyAlignment="1">
      <alignment horizontal="right" vertical="center" wrapText="1"/>
    </xf>
    <xf numFmtId="0" fontId="17" fillId="15" borderId="107" xfId="0" applyFont="1" applyFill="1" applyBorder="1" applyAlignment="1">
      <alignment horizontal="right" vertical="top"/>
    </xf>
    <xf numFmtId="2" fontId="29" fillId="15" borderId="91" xfId="0" applyNumberFormat="1" applyFont="1" applyFill="1" applyBorder="1" applyAlignment="1">
      <alignment horizontal="left" vertical="top" wrapText="1"/>
    </xf>
    <xf numFmtId="2" fontId="29" fillId="15" borderId="15" xfId="0" applyNumberFormat="1" applyFont="1" applyFill="1" applyBorder="1" applyAlignment="1">
      <alignment horizontal="left" vertical="top" wrapText="1"/>
    </xf>
    <xf numFmtId="2" fontId="29" fillId="15" borderId="115" xfId="0" applyNumberFormat="1" applyFont="1" applyFill="1" applyBorder="1" applyAlignment="1">
      <alignment horizontal="center" vertical="top" wrapText="1"/>
    </xf>
    <xf numFmtId="2" fontId="29" fillId="15" borderId="0" xfId="0" applyNumberFormat="1" applyFont="1" applyFill="1" applyAlignment="1">
      <alignment horizontal="left" vertical="top" wrapText="1"/>
    </xf>
    <xf numFmtId="2" fontId="29" fillId="15" borderId="31" xfId="0" applyNumberFormat="1" applyFont="1" applyFill="1" applyBorder="1" applyAlignment="1">
      <alignment horizontal="left" vertical="top" wrapText="1"/>
    </xf>
    <xf numFmtId="169" fontId="13" fillId="15" borderId="115" xfId="0" applyNumberFormat="1" applyFont="1" applyFill="1" applyBorder="1" applyAlignment="1">
      <alignment horizontal="center" vertical="center" textRotation="90"/>
    </xf>
    <xf numFmtId="0" fontId="6" fillId="15" borderId="115" xfId="0" applyFont="1" applyFill="1" applyBorder="1" applyAlignment="1">
      <alignment horizontal="center" vertical="center" wrapText="1"/>
    </xf>
    <xf numFmtId="169" fontId="13" fillId="15" borderId="32" xfId="0" applyNumberFormat="1" applyFont="1" applyFill="1" applyBorder="1" applyAlignment="1">
      <alignment horizontal="center" vertical="center" textRotation="90"/>
    </xf>
    <xf numFmtId="169" fontId="13" fillId="15" borderId="117" xfId="0" applyNumberFormat="1" applyFont="1" applyFill="1" applyBorder="1" applyAlignment="1">
      <alignment horizontal="center" vertical="center" textRotation="90"/>
    </xf>
    <xf numFmtId="169" fontId="13" fillId="15" borderId="121" xfId="0" applyNumberFormat="1" applyFont="1" applyFill="1" applyBorder="1" applyAlignment="1">
      <alignment horizontal="center" vertical="center" textRotation="90"/>
    </xf>
    <xf numFmtId="2" fontId="12" fillId="15" borderId="0" xfId="0" applyNumberFormat="1" applyFont="1" applyFill="1" applyAlignment="1">
      <alignment vertical="center" textRotation="90"/>
    </xf>
    <xf numFmtId="2" fontId="12" fillId="15" borderId="78" xfId="0" applyNumberFormat="1" applyFont="1" applyFill="1" applyBorder="1" applyAlignment="1">
      <alignment vertical="center" textRotation="90"/>
    </xf>
    <xf numFmtId="2" fontId="29" fillId="15" borderId="14" xfId="0" applyNumberFormat="1" applyFont="1" applyFill="1" applyBorder="1" applyAlignment="1">
      <alignment vertical="top" wrapText="1"/>
    </xf>
    <xf numFmtId="2" fontId="29" fillId="15" borderId="15" xfId="0" applyNumberFormat="1" applyFont="1" applyFill="1" applyBorder="1" applyAlignment="1">
      <alignment vertical="top" wrapText="1"/>
    </xf>
    <xf numFmtId="2" fontId="29" fillId="15" borderId="31" xfId="0" applyNumberFormat="1" applyFont="1" applyFill="1" applyBorder="1" applyAlignment="1">
      <alignment vertical="top" wrapText="1"/>
    </xf>
    <xf numFmtId="0" fontId="6" fillId="15" borderId="115" xfId="0" applyFont="1" applyFill="1" applyBorder="1" applyAlignment="1">
      <alignment horizontal="left" vertical="top" wrapText="1"/>
    </xf>
    <xf numFmtId="0" fontId="61" fillId="0" borderId="32" xfId="0" applyFont="1" applyFill="1" applyBorder="1" applyAlignment="1">
      <alignment horizontal="center" vertical="center" wrapText="1"/>
    </xf>
    <xf numFmtId="0" fontId="6" fillId="10" borderId="166" xfId="0" applyFont="1" applyFill="1" applyBorder="1" applyAlignment="1">
      <alignment horizontal="left" textRotation="90" wrapText="1"/>
    </xf>
    <xf numFmtId="0" fontId="6" fillId="10" borderId="0" xfId="0" applyFont="1" applyFill="1" applyAlignment="1">
      <alignment horizontal="left" textRotation="90" wrapText="1"/>
    </xf>
    <xf numFmtId="0" fontId="0" fillId="15" borderId="0" xfId="0" applyFill="1"/>
    <xf numFmtId="0" fontId="0" fillId="15" borderId="92" xfId="0" applyFill="1" applyBorder="1"/>
    <xf numFmtId="0" fontId="0" fillId="15" borderId="79" xfId="0" applyFill="1" applyBorder="1"/>
    <xf numFmtId="0" fontId="3" fillId="15" borderId="0" xfId="0" applyFont="1" applyFill="1"/>
    <xf numFmtId="0" fontId="61" fillId="0" borderId="35" xfId="0" applyFont="1" applyFill="1" applyBorder="1" applyAlignment="1" applyProtection="1">
      <alignment horizontal="center" vertical="center"/>
      <protection locked="0"/>
    </xf>
    <xf numFmtId="0" fontId="61" fillId="0" borderId="30" xfId="0" applyFont="1" applyFill="1" applyBorder="1" applyAlignment="1" applyProtection="1">
      <alignment horizontal="center" vertical="center"/>
      <protection locked="0"/>
    </xf>
    <xf numFmtId="0" fontId="61" fillId="0" borderId="61" xfId="0" applyFont="1" applyFill="1" applyBorder="1" applyAlignment="1" applyProtection="1">
      <alignment horizontal="center" vertical="center"/>
      <protection locked="0"/>
    </xf>
    <xf numFmtId="1" fontId="12" fillId="16" borderId="115" xfId="0" applyNumberFormat="1" applyFont="1" applyFill="1" applyBorder="1" applyAlignment="1">
      <alignment horizontal="left" vertical="top"/>
    </xf>
    <xf numFmtId="0" fontId="5" fillId="15" borderId="115" xfId="0" applyFont="1" applyFill="1" applyBorder="1" applyAlignment="1">
      <alignment horizontal="left" vertical="top" wrapText="1"/>
    </xf>
    <xf numFmtId="0" fontId="5" fillId="0" borderId="115" xfId="0" applyFont="1" applyFill="1" applyBorder="1" applyAlignment="1">
      <alignment horizontal="left" vertical="top" wrapText="1"/>
    </xf>
    <xf numFmtId="0" fontId="6" fillId="0" borderId="115" xfId="0" applyFont="1" applyFill="1" applyBorder="1" applyAlignment="1">
      <alignment horizontal="left" vertical="top" wrapText="1"/>
    </xf>
    <xf numFmtId="0" fontId="5" fillId="8" borderId="160" xfId="0" applyFont="1" applyFill="1" applyBorder="1" applyProtection="1">
      <protection locked="0"/>
    </xf>
    <xf numFmtId="0" fontId="5" fillId="8" borderId="163" xfId="0" applyFont="1" applyFill="1" applyBorder="1" applyProtection="1">
      <protection locked="0"/>
    </xf>
    <xf numFmtId="0" fontId="5" fillId="8" borderId="161" xfId="0" applyFont="1" applyFill="1" applyBorder="1" applyProtection="1">
      <protection locked="0"/>
    </xf>
    <xf numFmtId="0" fontId="5" fillId="8" borderId="163" xfId="0" applyFont="1" applyFill="1" applyBorder="1"/>
    <xf numFmtId="0" fontId="5" fillId="8" borderId="165" xfId="0" applyFont="1" applyFill="1" applyBorder="1" applyProtection="1">
      <protection locked="0"/>
    </xf>
    <xf numFmtId="0" fontId="6" fillId="0" borderId="0" xfId="0" applyFont="1" applyAlignment="1">
      <alignment horizontal="left" vertical="top" wrapText="1"/>
    </xf>
    <xf numFmtId="0" fontId="12" fillId="0" borderId="12" xfId="0" applyFont="1" applyFill="1" applyBorder="1" applyAlignment="1">
      <alignment horizontal="center" vertical="center" textRotation="90"/>
    </xf>
    <xf numFmtId="0" fontId="12" fillId="0" borderId="42" xfId="0" applyFont="1" applyFill="1" applyBorder="1" applyAlignment="1">
      <alignment horizontal="center" vertical="center" textRotation="90"/>
    </xf>
    <xf numFmtId="0" fontId="14" fillId="0" borderId="1" xfId="0" applyFont="1" applyFill="1" applyBorder="1" applyAlignment="1" applyProtection="1">
      <alignment horizontal="center" vertical="center"/>
      <protection locked="0"/>
    </xf>
    <xf numFmtId="0" fontId="5" fillId="0" borderId="0" xfId="0" applyFont="1" applyFill="1" applyAlignment="1">
      <alignment vertical="top" wrapText="1"/>
    </xf>
    <xf numFmtId="0" fontId="5" fillId="0" borderId="0" xfId="0" applyFont="1" applyFill="1" applyAlignment="1">
      <alignment horizontal="left" vertical="top"/>
    </xf>
    <xf numFmtId="0" fontId="5" fillId="0" borderId="0" xfId="0" applyFont="1" applyFill="1" applyAlignment="1">
      <alignment vertical="top"/>
    </xf>
    <xf numFmtId="0" fontId="19" fillId="0" borderId="24" xfId="0" applyFont="1" applyFill="1" applyBorder="1" applyAlignment="1">
      <alignment horizontal="center" vertical="center"/>
    </xf>
    <xf numFmtId="0" fontId="19" fillId="0" borderId="1" xfId="0" applyFont="1" applyFill="1" applyBorder="1" applyAlignment="1">
      <alignment horizontal="center" vertical="center"/>
    </xf>
    <xf numFmtId="0" fontId="12" fillId="0" borderId="106" xfId="0" applyFont="1" applyFill="1" applyBorder="1" applyAlignment="1">
      <alignment horizontal="center" vertical="center" textRotation="90"/>
    </xf>
    <xf numFmtId="0" fontId="14" fillId="0" borderId="102"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0" fillId="0" borderId="0" xfId="0"/>
    <xf numFmtId="0" fontId="35" fillId="0" borderId="16" xfId="0" applyFont="1" applyFill="1" applyBorder="1" applyAlignment="1">
      <alignment horizontal="left"/>
    </xf>
    <xf numFmtId="0" fontId="15" fillId="2" borderId="34" xfId="0" applyFont="1" applyFill="1" applyBorder="1" applyAlignment="1">
      <alignment horizontal="center"/>
    </xf>
    <xf numFmtId="0" fontId="15" fillId="2" borderId="38" xfId="0" applyFont="1" applyFill="1" applyBorder="1" applyAlignment="1">
      <alignment horizontal="center"/>
    </xf>
    <xf numFmtId="0" fontId="17" fillId="2" borderId="34" xfId="0" applyFont="1" applyFill="1" applyBorder="1" applyAlignment="1">
      <alignment horizontal="center"/>
    </xf>
    <xf numFmtId="0" fontId="17" fillId="2" borderId="38" xfId="0" applyFont="1" applyFill="1" applyBorder="1" applyAlignment="1">
      <alignment horizontal="center"/>
    </xf>
    <xf numFmtId="0" fontId="6" fillId="17" borderId="115" xfId="0" applyFont="1" applyFill="1" applyBorder="1" applyAlignment="1">
      <alignment horizontal="left" vertical="top" wrapText="1"/>
    </xf>
    <xf numFmtId="0" fontId="5" fillId="18" borderId="115" xfId="0" applyFont="1" applyFill="1" applyBorder="1" applyAlignment="1">
      <alignment horizontal="left" vertical="top" wrapText="1"/>
    </xf>
    <xf numFmtId="0" fontId="5" fillId="17" borderId="115" xfId="0" applyFont="1" applyFill="1" applyBorder="1" applyAlignment="1">
      <alignment horizontal="left" vertical="top" wrapText="1"/>
    </xf>
    <xf numFmtId="0" fontId="6" fillId="19" borderId="115" xfId="0" applyFont="1" applyFill="1" applyBorder="1" applyAlignment="1">
      <alignment horizontal="left" vertical="top" wrapText="1"/>
    </xf>
    <xf numFmtId="0" fontId="17" fillId="0" borderId="94" xfId="0" applyFont="1" applyFill="1" applyBorder="1" applyAlignment="1">
      <alignment horizontal="right" vertical="top"/>
    </xf>
    <xf numFmtId="0" fontId="17" fillId="0" borderId="96" xfId="0" applyFont="1" applyFill="1" applyBorder="1" applyAlignment="1">
      <alignment horizontal="right" vertical="top"/>
    </xf>
    <xf numFmtId="0" fontId="35" fillId="0" borderId="37" xfId="0" applyFont="1" applyFill="1" applyBorder="1"/>
    <xf numFmtId="0" fontId="35" fillId="0" borderId="21" xfId="0" applyFont="1" applyFill="1" applyBorder="1"/>
    <xf numFmtId="0" fontId="14" fillId="0" borderId="24" xfId="0" applyFont="1" applyFill="1" applyBorder="1" applyAlignment="1" applyProtection="1">
      <alignment vertical="center" wrapText="1"/>
      <protection locked="0"/>
    </xf>
    <xf numFmtId="0" fontId="17" fillId="0" borderId="1" xfId="0" applyFont="1" applyFill="1" applyBorder="1" applyAlignment="1">
      <alignment horizontal="center"/>
    </xf>
    <xf numFmtId="0" fontId="17" fillId="0" borderId="98" xfId="0" applyFont="1" applyFill="1" applyBorder="1" applyAlignment="1">
      <alignment horizontal="center"/>
    </xf>
    <xf numFmtId="0" fontId="17" fillId="0" borderId="176" xfId="0" applyFont="1" applyFill="1" applyBorder="1" applyAlignment="1">
      <alignment horizontal="center"/>
    </xf>
    <xf numFmtId="0" fontId="79" fillId="0" borderId="1" xfId="0" applyFont="1" applyFill="1" applyBorder="1" applyAlignment="1">
      <alignment horizontal="center" vertical="center" textRotation="90"/>
    </xf>
    <xf numFmtId="0" fontId="14" fillId="0" borderId="66" xfId="0" applyFont="1" applyFill="1" applyBorder="1" applyAlignment="1" applyProtection="1">
      <alignment horizontal="center" vertical="center"/>
      <protection locked="0"/>
    </xf>
    <xf numFmtId="0" fontId="17" fillId="0" borderId="85" xfId="0" applyFont="1" applyFill="1" applyBorder="1" applyAlignment="1">
      <alignment horizontal="center"/>
    </xf>
    <xf numFmtId="2" fontId="29" fillId="0" borderId="85" xfId="0" applyNumberFormat="1" applyFont="1" applyFill="1" applyBorder="1" applyAlignment="1">
      <alignment horizontal="left" vertical="top" wrapText="1"/>
    </xf>
    <xf numFmtId="0" fontId="13" fillId="0" borderId="66" xfId="0" applyFont="1" applyFill="1" applyBorder="1" applyAlignment="1">
      <alignment horizontal="center" vertical="center" textRotation="90"/>
    </xf>
    <xf numFmtId="0" fontId="14" fillId="0" borderId="66" xfId="0" applyFont="1" applyFill="1" applyBorder="1" applyAlignment="1" applyProtection="1">
      <alignment horizontal="center" vertical="center" wrapText="1"/>
      <protection locked="0"/>
    </xf>
    <xf numFmtId="169" fontId="13" fillId="0" borderId="66" xfId="0" applyNumberFormat="1" applyFont="1" applyFill="1" applyBorder="1" applyAlignment="1">
      <alignment horizontal="center" vertical="center" textRotation="90"/>
    </xf>
    <xf numFmtId="0" fontId="6" fillId="0" borderId="66" xfId="0" applyFont="1" applyFill="1" applyBorder="1" applyAlignment="1">
      <alignment horizontal="center" vertical="center" wrapText="1"/>
    </xf>
    <xf numFmtId="0" fontId="6" fillId="0" borderId="66" xfId="0" applyFont="1" applyFill="1" applyBorder="1" applyAlignment="1">
      <alignment horizontal="left" vertical="top" wrapText="1"/>
    </xf>
    <xf numFmtId="0" fontId="6" fillId="0" borderId="66" xfId="0" applyFont="1" applyFill="1" applyBorder="1" applyAlignment="1">
      <alignment horizontal="left" vertical="center" wrapText="1"/>
    </xf>
    <xf numFmtId="0" fontId="6" fillId="0" borderId="85" xfId="0" applyFont="1" applyFill="1" applyBorder="1" applyAlignment="1">
      <alignment horizontal="left" vertical="center" wrapText="1"/>
    </xf>
    <xf numFmtId="0" fontId="12" fillId="0" borderId="92" xfId="0" applyFont="1" applyFill="1" applyBorder="1" applyAlignment="1">
      <alignment vertical="center" textRotation="90"/>
    </xf>
    <xf numFmtId="1" fontId="13" fillId="0" borderId="0" xfId="0" applyNumberFormat="1" applyFont="1" applyFill="1" applyAlignment="1">
      <alignment vertical="center" textRotation="90"/>
    </xf>
    <xf numFmtId="0" fontId="31" fillId="0" borderId="0" xfId="0" applyFont="1" applyFill="1" applyAlignment="1" applyProtection="1">
      <alignment vertical="top" wrapText="1"/>
      <protection locked="0"/>
    </xf>
    <xf numFmtId="0" fontId="12" fillId="0" borderId="0" xfId="0" applyFont="1" applyFill="1" applyAlignment="1">
      <alignment vertical="center" textRotation="90"/>
    </xf>
    <xf numFmtId="0" fontId="17" fillId="20" borderId="39" xfId="0" applyFont="1" applyFill="1" applyBorder="1" applyAlignment="1">
      <alignment horizontal="right" vertical="top"/>
    </xf>
    <xf numFmtId="0" fontId="17" fillId="20" borderId="41" xfId="0" applyFont="1" applyFill="1" applyBorder="1" applyAlignment="1">
      <alignment horizontal="right" vertical="top"/>
    </xf>
    <xf numFmtId="0" fontId="17" fillId="20" borderId="105" xfId="0" applyFont="1" applyFill="1" applyBorder="1" applyAlignment="1">
      <alignment horizontal="right" vertical="top"/>
    </xf>
    <xf numFmtId="49" fontId="13" fillId="20" borderId="25" xfId="0" applyNumberFormat="1" applyFont="1" applyFill="1" applyBorder="1" applyAlignment="1">
      <alignment horizontal="right" vertical="center" wrapText="1"/>
    </xf>
    <xf numFmtId="49" fontId="13" fillId="20" borderId="16" xfId="0" applyNumberFormat="1" applyFont="1" applyFill="1" applyBorder="1" applyAlignment="1">
      <alignment horizontal="right" vertical="center" wrapText="1"/>
    </xf>
    <xf numFmtId="0" fontId="17" fillId="20" borderId="107" xfId="0" applyFont="1" applyFill="1" applyBorder="1" applyAlignment="1">
      <alignment horizontal="right" vertical="top"/>
    </xf>
    <xf numFmtId="0" fontId="17" fillId="20" borderId="10" xfId="0" applyFont="1" applyFill="1" applyBorder="1" applyAlignment="1">
      <alignment horizontal="right" vertical="top"/>
    </xf>
    <xf numFmtId="0" fontId="17" fillId="20" borderId="97" xfId="0" applyFont="1" applyFill="1" applyBorder="1" applyAlignment="1">
      <alignment horizontal="right" vertical="top"/>
    </xf>
    <xf numFmtId="2" fontId="29" fillId="20" borderId="14" xfId="0" applyNumberFormat="1" applyFont="1" applyFill="1" applyBorder="1" applyAlignment="1">
      <alignment horizontal="left" vertical="top" wrapText="1"/>
    </xf>
    <xf numFmtId="2" fontId="29" fillId="20" borderId="15" xfId="0" applyNumberFormat="1" applyFont="1" applyFill="1" applyBorder="1" applyAlignment="1">
      <alignment horizontal="left" vertical="top" wrapText="1"/>
    </xf>
    <xf numFmtId="2" fontId="29" fillId="20" borderId="115" xfId="0" applyNumberFormat="1" applyFont="1" applyFill="1" applyBorder="1" applyAlignment="1">
      <alignment horizontal="center" vertical="top" wrapText="1"/>
    </xf>
    <xf numFmtId="2" fontId="29" fillId="20" borderId="31" xfId="0" applyNumberFormat="1" applyFont="1" applyFill="1" applyBorder="1" applyAlignment="1">
      <alignment horizontal="left" vertical="top" wrapText="1"/>
    </xf>
    <xf numFmtId="169" fontId="13" fillId="20" borderId="115" xfId="0" applyNumberFormat="1" applyFont="1" applyFill="1" applyBorder="1" applyAlignment="1">
      <alignment horizontal="center" vertical="center" textRotation="90"/>
    </xf>
    <xf numFmtId="169" fontId="13" fillId="20" borderId="117" xfId="0" applyNumberFormat="1" applyFont="1" applyFill="1" applyBorder="1" applyAlignment="1">
      <alignment horizontal="center" vertical="center" textRotation="90"/>
    </xf>
    <xf numFmtId="0" fontId="14" fillId="0" borderId="27" xfId="0" applyFont="1" applyFill="1" applyBorder="1" applyAlignment="1" applyProtection="1">
      <alignment vertical="center"/>
      <protection locked="0"/>
    </xf>
    <xf numFmtId="0" fontId="14" fillId="0" borderId="48" xfId="0" applyFont="1" applyFill="1" applyBorder="1" applyAlignment="1" applyProtection="1">
      <alignment vertical="center"/>
      <protection locked="0"/>
    </xf>
    <xf numFmtId="0" fontId="5" fillId="0" borderId="0" xfId="0" applyFont="1" applyFill="1" applyAlignment="1" applyProtection="1">
      <alignment horizontal="left" vertical="top" wrapText="1"/>
      <protection locked="0"/>
    </xf>
    <xf numFmtId="0" fontId="6" fillId="12" borderId="24" xfId="0" applyFont="1" applyFill="1" applyBorder="1" applyAlignment="1">
      <alignment horizontal="left" vertical="top" wrapText="1"/>
    </xf>
    <xf numFmtId="0" fontId="6" fillId="12" borderId="25" xfId="0" applyFont="1" applyFill="1" applyBorder="1" applyAlignment="1">
      <alignment horizontal="left" vertical="top" wrapText="1"/>
    </xf>
    <xf numFmtId="0" fontId="6" fillId="12" borderId="15" xfId="0" applyFont="1" applyFill="1" applyBorder="1" applyAlignment="1">
      <alignment horizontal="left" vertical="top" wrapText="1"/>
    </xf>
    <xf numFmtId="0" fontId="6" fillId="12" borderId="16" xfId="0" applyFont="1" applyFill="1" applyBorder="1" applyAlignment="1">
      <alignment horizontal="left" vertical="top" wrapText="1"/>
    </xf>
    <xf numFmtId="0" fontId="6" fillId="12" borderId="33" xfId="0" applyFont="1" applyFill="1" applyBorder="1" applyAlignment="1">
      <alignment horizontal="left" vertical="top" wrapText="1"/>
    </xf>
    <xf numFmtId="0" fontId="6" fillId="12" borderId="14" xfId="0" applyFont="1" applyFill="1" applyBorder="1" applyAlignment="1">
      <alignment horizontal="left" vertical="top" wrapText="1"/>
    </xf>
    <xf numFmtId="0" fontId="82" fillId="0" borderId="0" xfId="0" applyFont="1" applyAlignment="1">
      <alignment vertical="top"/>
    </xf>
    <xf numFmtId="0" fontId="83" fillId="0" borderId="0" xfId="0" applyFont="1" applyAlignment="1">
      <alignment vertical="top" wrapText="1"/>
    </xf>
    <xf numFmtId="0" fontId="0" fillId="0" borderId="0" xfId="0" applyAlignment="1">
      <alignment vertical="top"/>
    </xf>
    <xf numFmtId="0" fontId="84" fillId="0" borderId="115" xfId="0" applyFont="1" applyBorder="1" applyAlignment="1">
      <alignment horizontal="center" vertical="top"/>
    </xf>
    <xf numFmtId="0" fontId="86" fillId="0" borderId="115" xfId="0" applyFont="1" applyBorder="1" applyAlignment="1">
      <alignment horizontal="center" vertical="top"/>
    </xf>
    <xf numFmtId="168" fontId="82" fillId="0" borderId="115" xfId="0" applyNumberFormat="1" applyFont="1" applyBorder="1" applyAlignment="1">
      <alignment horizontal="center" vertical="top"/>
    </xf>
    <xf numFmtId="0" fontId="87" fillId="0" borderId="115" xfId="0" applyFont="1" applyBorder="1" applyAlignment="1">
      <alignment horizontal="right" vertical="top" wrapText="1"/>
    </xf>
    <xf numFmtId="0" fontId="77" fillId="0" borderId="115" xfId="0" applyFont="1" applyBorder="1" applyAlignment="1">
      <alignment horizontal="right" vertical="top"/>
    </xf>
    <xf numFmtId="0" fontId="77" fillId="0" borderId="115" xfId="0" applyFont="1" applyBorder="1" applyAlignment="1">
      <alignment horizontal="right" vertical="top" wrapText="1"/>
    </xf>
    <xf numFmtId="0" fontId="77" fillId="0" borderId="0" xfId="0" applyFont="1" applyAlignment="1">
      <alignment horizontal="right" vertical="top"/>
    </xf>
    <xf numFmtId="2" fontId="82" fillId="0" borderId="115" xfId="0" applyNumberFormat="1" applyFont="1" applyBorder="1" applyAlignment="1">
      <alignment horizontal="center" vertical="top"/>
    </xf>
    <xf numFmtId="0" fontId="92" fillId="0" borderId="0" xfId="0" applyFont="1" applyAlignment="1">
      <alignment horizontal="center" vertical="top"/>
    </xf>
    <xf numFmtId="0" fontId="0" fillId="0" borderId="0" xfId="0" applyAlignment="1">
      <alignment vertical="top" wrapText="1"/>
    </xf>
    <xf numFmtId="0" fontId="88" fillId="23" borderId="115" xfId="0" applyFont="1" applyFill="1" applyBorder="1" applyAlignment="1" applyProtection="1">
      <alignment horizontal="center" vertical="top" wrapText="1"/>
      <protection locked="0"/>
    </xf>
    <xf numFmtId="0" fontId="82" fillId="0" borderId="0" xfId="0" applyFont="1" applyAlignment="1" applyProtection="1">
      <alignment vertical="top"/>
    </xf>
    <xf numFmtId="0" fontId="83" fillId="0" borderId="0" xfId="0" applyFont="1" applyAlignment="1" applyProtection="1">
      <alignment vertical="top" wrapText="1"/>
    </xf>
    <xf numFmtId="0" fontId="77" fillId="0" borderId="0" xfId="0" applyFont="1" applyAlignment="1" applyProtection="1">
      <alignment horizontal="left" vertical="top" wrapText="1"/>
    </xf>
    <xf numFmtId="0" fontId="0" fillId="0" borderId="0" xfId="0" applyAlignment="1" applyProtection="1">
      <alignment vertical="top"/>
    </xf>
    <xf numFmtId="0" fontId="84" fillId="0" borderId="115" xfId="0" applyFont="1" applyBorder="1" applyAlignment="1" applyProtection="1">
      <alignment horizontal="center" vertical="top"/>
    </xf>
    <xf numFmtId="0" fontId="86" fillId="23" borderId="115" xfId="0" applyFont="1" applyFill="1" applyBorder="1" applyAlignment="1" applyProtection="1">
      <alignment horizontal="center" vertical="top"/>
    </xf>
    <xf numFmtId="0" fontId="87" fillId="0" borderId="115" xfId="0" applyFont="1" applyBorder="1" applyAlignment="1" applyProtection="1">
      <alignment horizontal="right" vertical="top" wrapText="1"/>
    </xf>
    <xf numFmtId="0" fontId="88" fillId="2" borderId="115" xfId="0" applyFont="1" applyFill="1" applyBorder="1" applyAlignment="1" applyProtection="1">
      <alignment horizontal="center" vertical="center" wrapText="1"/>
    </xf>
    <xf numFmtId="0" fontId="77" fillId="0" borderId="115" xfId="0" applyFont="1" applyBorder="1" applyAlignment="1" applyProtection="1">
      <alignment horizontal="right" vertical="top"/>
    </xf>
    <xf numFmtId="0" fontId="77" fillId="0" borderId="115" xfId="0" applyFont="1" applyBorder="1" applyAlignment="1" applyProtection="1">
      <alignment horizontal="right" vertical="top" wrapText="1"/>
    </xf>
    <xf numFmtId="17" fontId="83" fillId="0" borderId="0" xfId="0" applyNumberFormat="1" applyFont="1" applyAlignment="1" applyProtection="1">
      <alignment vertical="top" wrapText="1"/>
    </xf>
    <xf numFmtId="0" fontId="77" fillId="0" borderId="0" xfId="0" applyFont="1" applyAlignment="1" applyProtection="1">
      <alignment horizontal="right" vertical="top"/>
    </xf>
    <xf numFmtId="0" fontId="77" fillId="0" borderId="115" xfId="0" applyFont="1" applyBorder="1" applyAlignment="1" applyProtection="1">
      <alignment vertical="top" wrapText="1"/>
    </xf>
    <xf numFmtId="0" fontId="92" fillId="0" borderId="0" xfId="0" applyFont="1" applyAlignment="1" applyProtection="1">
      <alignment horizontal="center" vertical="top"/>
    </xf>
    <xf numFmtId="0" fontId="93" fillId="0" borderId="0" xfId="0" applyFont="1" applyAlignment="1" applyProtection="1">
      <alignment horizontal="right" vertical="center" wrapText="1"/>
    </xf>
    <xf numFmtId="0" fontId="60" fillId="0" borderId="115" xfId="0" applyFont="1" applyBorder="1" applyAlignment="1">
      <alignment horizontal="center" vertical="top"/>
    </xf>
    <xf numFmtId="168" fontId="58" fillId="0" borderId="72" xfId="0" applyNumberFormat="1" applyFont="1" applyBorder="1" applyAlignment="1">
      <alignment horizontal="left" vertical="top"/>
    </xf>
    <xf numFmtId="168" fontId="98" fillId="0" borderId="115" xfId="0" applyNumberFormat="1" applyFont="1" applyBorder="1" applyAlignment="1" applyProtection="1">
      <alignment horizontal="center" vertical="top"/>
    </xf>
    <xf numFmtId="2" fontId="98" fillId="0" borderId="115" xfId="0" applyNumberFormat="1" applyFont="1" applyBorder="1" applyAlignment="1" applyProtection="1">
      <alignment horizontal="center" vertical="top"/>
    </xf>
    <xf numFmtId="0" fontId="98" fillId="0" borderId="115" xfId="0" applyFont="1" applyBorder="1" applyAlignment="1" applyProtection="1">
      <alignment horizontal="center" vertical="top"/>
    </xf>
    <xf numFmtId="168" fontId="97" fillId="21" borderId="115" xfId="4" applyNumberFormat="1" applyFont="1" applyBorder="1" applyAlignment="1" applyProtection="1">
      <alignment horizontal="center" vertical="top"/>
    </xf>
    <xf numFmtId="0" fontId="95" fillId="23" borderId="91" xfId="0" applyFont="1" applyFill="1" applyBorder="1" applyAlignment="1" applyProtection="1">
      <alignment vertical="top" wrapText="1"/>
      <protection locked="0"/>
    </xf>
    <xf numFmtId="0" fontId="95" fillId="23" borderId="0" xfId="0" applyFont="1" applyFill="1" applyAlignment="1" applyProtection="1">
      <alignment vertical="top" wrapText="1"/>
      <protection locked="0"/>
    </xf>
    <xf numFmtId="0" fontId="95" fillId="23" borderId="78" xfId="0" applyFont="1" applyFill="1" applyBorder="1" applyAlignment="1" applyProtection="1">
      <alignment vertical="top" wrapText="1"/>
      <protection locked="0"/>
    </xf>
    <xf numFmtId="0" fontId="95" fillId="23" borderId="14" xfId="0" applyFont="1" applyFill="1" applyBorder="1" applyAlignment="1" applyProtection="1">
      <alignment vertical="top" wrapText="1"/>
      <protection locked="0"/>
    </xf>
    <xf numFmtId="0" fontId="95" fillId="23" borderId="15" xfId="0" applyFont="1" applyFill="1" applyBorder="1" applyAlignment="1" applyProtection="1">
      <alignment vertical="top" wrapText="1"/>
      <protection locked="0"/>
    </xf>
    <xf numFmtId="0" fontId="95" fillId="23" borderId="38" xfId="0" applyFont="1" applyFill="1" applyBorder="1" applyAlignment="1" applyProtection="1">
      <alignment vertical="top" wrapText="1"/>
      <protection locked="0"/>
    </xf>
    <xf numFmtId="0" fontId="0" fillId="23" borderId="33" xfId="0" applyFill="1" applyBorder="1" applyAlignment="1" applyProtection="1">
      <alignment vertical="top" wrapText="1"/>
      <protection locked="0"/>
    </xf>
    <xf numFmtId="0" fontId="0" fillId="23" borderId="24" xfId="0" applyFill="1" applyBorder="1" applyAlignment="1" applyProtection="1">
      <alignment vertical="top" wrapText="1"/>
      <protection locked="0"/>
    </xf>
    <xf numFmtId="0" fontId="0" fillId="23" borderId="34" xfId="0" applyFill="1" applyBorder="1" applyAlignment="1" applyProtection="1">
      <alignment vertical="top" wrapText="1"/>
      <protection locked="0"/>
    </xf>
    <xf numFmtId="0" fontId="96" fillId="23" borderId="33" xfId="0" applyFont="1" applyFill="1" applyBorder="1" applyAlignment="1" applyProtection="1">
      <alignment vertical="top" wrapText="1"/>
      <protection locked="0"/>
    </xf>
    <xf numFmtId="0" fontId="96" fillId="23" borderId="24" xfId="0" applyFont="1" applyFill="1" applyBorder="1" applyAlignment="1" applyProtection="1">
      <alignment vertical="top" wrapText="1"/>
      <protection locked="0"/>
    </xf>
    <xf numFmtId="0" fontId="96" fillId="23" borderId="34" xfId="0" applyFont="1" applyFill="1" applyBorder="1" applyAlignment="1" applyProtection="1">
      <alignment vertical="top" wrapText="1"/>
      <protection locked="0"/>
    </xf>
    <xf numFmtId="0" fontId="0" fillId="23" borderId="91"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78" xfId="0" applyFill="1" applyBorder="1" applyAlignment="1" applyProtection="1">
      <alignment vertical="top" wrapText="1"/>
      <protection locked="0"/>
    </xf>
    <xf numFmtId="0" fontId="0" fillId="23" borderId="14" xfId="0" applyFill="1" applyBorder="1" applyAlignment="1" applyProtection="1">
      <alignment vertical="top" wrapText="1"/>
      <protection locked="0"/>
    </xf>
    <xf numFmtId="0" fontId="0" fillId="23" borderId="15" xfId="0" applyFill="1" applyBorder="1" applyAlignment="1" applyProtection="1">
      <alignment vertical="top" wrapText="1"/>
      <protection locked="0"/>
    </xf>
    <xf numFmtId="0" fontId="0" fillId="23" borderId="38" xfId="0" applyFill="1" applyBorder="1" applyAlignment="1" applyProtection="1">
      <alignment vertical="top" wrapText="1"/>
      <protection locked="0"/>
    </xf>
    <xf numFmtId="168" fontId="97" fillId="22" borderId="115" xfId="5" applyNumberFormat="1" applyFont="1" applyBorder="1" applyAlignment="1">
      <alignment horizontal="center" vertical="top"/>
    </xf>
    <xf numFmtId="0" fontId="99" fillId="24" borderId="0" xfId="6" applyFont="1" applyFill="1" applyAlignment="1">
      <alignment horizontal="center" vertical="center" wrapText="1"/>
    </xf>
    <xf numFmtId="0" fontId="2" fillId="0" borderId="0" xfId="6"/>
    <xf numFmtId="0" fontId="99" fillId="0" borderId="0" xfId="6" applyFont="1"/>
    <xf numFmtId="0" fontId="99" fillId="0" borderId="0" xfId="6" applyFont="1" applyAlignment="1" applyProtection="1">
      <alignment vertical="center"/>
      <protection locked="0"/>
    </xf>
    <xf numFmtId="0" fontId="2" fillId="0" borderId="91" xfId="6" applyBorder="1"/>
    <xf numFmtId="0" fontId="79" fillId="0" borderId="0" xfId="6" applyFont="1" applyAlignment="1">
      <alignment vertical="center" textRotation="90" wrapText="1"/>
    </xf>
    <xf numFmtId="0" fontId="106" fillId="0" borderId="0" xfId="6" applyFont="1" applyAlignment="1" applyProtection="1">
      <alignment horizontal="left" vertical="top"/>
      <protection locked="0"/>
    </xf>
    <xf numFmtId="1" fontId="8" fillId="0" borderId="0" xfId="6" applyNumberFormat="1" applyFont="1" applyAlignment="1" applyProtection="1">
      <alignment horizontal="center" vertical="center"/>
      <protection locked="0"/>
    </xf>
    <xf numFmtId="0" fontId="114" fillId="0" borderId="34" xfId="6" applyFont="1" applyBorder="1" applyAlignment="1" applyProtection="1">
      <alignment horizontal="center" vertical="center"/>
      <protection locked="0"/>
    </xf>
    <xf numFmtId="0" fontId="114" fillId="0" borderId="38" xfId="6" applyFont="1" applyBorder="1" applyAlignment="1" applyProtection="1">
      <alignment horizontal="center" vertical="center"/>
      <protection locked="0"/>
    </xf>
    <xf numFmtId="0" fontId="99" fillId="24" borderId="0" xfId="6" applyFont="1" applyFill="1" applyAlignment="1" applyProtection="1">
      <alignment horizontal="center" vertical="center" wrapText="1"/>
    </xf>
    <xf numFmtId="0" fontId="13" fillId="24" borderId="0" xfId="6" applyFont="1" applyFill="1" applyAlignment="1" applyProtection="1">
      <alignment horizontal="center" vertical="center" textRotation="90"/>
    </xf>
    <xf numFmtId="0" fontId="100" fillId="24" borderId="0" xfId="6" applyFont="1" applyFill="1" applyAlignment="1" applyProtection="1">
      <alignment horizontal="center" vertical="center" textRotation="90"/>
    </xf>
    <xf numFmtId="0" fontId="99" fillId="24" borderId="0" xfId="6" applyFont="1" applyFill="1" applyAlignment="1" applyProtection="1">
      <alignment horizontal="left" vertical="center" wrapText="1"/>
    </xf>
    <xf numFmtId="0" fontId="99" fillId="0" borderId="0" xfId="6" applyFont="1" applyAlignment="1" applyProtection="1">
      <alignment horizontal="left" vertical="top"/>
    </xf>
    <xf numFmtId="0" fontId="2" fillId="24" borderId="0" xfId="6" applyFill="1" applyAlignment="1" applyProtection="1">
      <alignment vertical="center" wrapText="1"/>
    </xf>
    <xf numFmtId="0" fontId="2" fillId="0" borderId="0" xfId="6" applyProtection="1"/>
    <xf numFmtId="0" fontId="70" fillId="2" borderId="34" xfId="6" applyFont="1" applyFill="1" applyBorder="1" applyAlignment="1" applyProtection="1">
      <alignment vertical="center" wrapText="1"/>
    </xf>
    <xf numFmtId="0" fontId="70" fillId="2" borderId="38" xfId="6" applyFont="1" applyFill="1" applyBorder="1" applyAlignment="1" applyProtection="1">
      <alignment vertical="center" wrapText="1"/>
    </xf>
    <xf numFmtId="0" fontId="2" fillId="0" borderId="34" xfId="6" applyBorder="1" applyProtection="1"/>
    <xf numFmtId="0" fontId="2" fillId="0" borderId="38" xfId="6" applyBorder="1" applyProtection="1"/>
    <xf numFmtId="0" fontId="7" fillId="0" borderId="115" xfId="6" applyFont="1" applyBorder="1" applyAlignment="1" applyProtection="1">
      <alignment horizontal="center" vertical="center" textRotation="90"/>
    </xf>
    <xf numFmtId="0" fontId="70" fillId="0" borderId="34" xfId="6" applyFont="1" applyBorder="1" applyAlignment="1" applyProtection="1">
      <alignment horizontal="center" vertical="center" wrapText="1"/>
    </xf>
    <xf numFmtId="0" fontId="70" fillId="0" borderId="38" xfId="6" applyFont="1" applyBorder="1" applyAlignment="1" applyProtection="1">
      <alignment horizontal="center" vertical="center" wrapText="1"/>
    </xf>
    <xf numFmtId="0" fontId="114" fillId="0" borderId="34" xfId="6" applyFont="1" applyBorder="1" applyAlignment="1" applyProtection="1">
      <alignment horizontal="center" vertical="center"/>
    </xf>
    <xf numFmtId="0" fontId="114" fillId="0" borderId="38" xfId="6" applyFont="1" applyBorder="1" applyAlignment="1" applyProtection="1">
      <alignment horizontal="center" vertical="center"/>
    </xf>
    <xf numFmtId="0" fontId="108" fillId="0" borderId="15" xfId="6" applyFont="1" applyBorder="1" applyAlignment="1" applyProtection="1">
      <alignment horizontal="center" textRotation="90"/>
    </xf>
    <xf numFmtId="0" fontId="100" fillId="0" borderId="0" xfId="6" applyFont="1" applyAlignment="1" applyProtection="1">
      <alignment horizontal="center" vertical="center" textRotation="90" wrapText="1"/>
    </xf>
    <xf numFmtId="0" fontId="109" fillId="0" borderId="0" xfId="6" applyFont="1" applyAlignment="1" applyProtection="1">
      <alignment horizontal="left" vertical="top"/>
    </xf>
    <xf numFmtId="2" fontId="29" fillId="25" borderId="91" xfId="6" applyNumberFormat="1" applyFont="1" applyFill="1" applyBorder="1" applyAlignment="1" applyProtection="1">
      <alignment horizontal="left" vertical="top" wrapText="1"/>
    </xf>
    <xf numFmtId="2" fontId="29" fillId="25" borderId="0" xfId="6" applyNumberFormat="1" applyFont="1" applyFill="1" applyAlignment="1" applyProtection="1">
      <alignment horizontal="left" vertical="top" wrapText="1"/>
    </xf>
    <xf numFmtId="0" fontId="2" fillId="25" borderId="0" xfId="6" applyFill="1" applyProtection="1"/>
    <xf numFmtId="2" fontId="29" fillId="25" borderId="115" xfId="6" applyNumberFormat="1" applyFont="1" applyFill="1" applyBorder="1" applyAlignment="1" applyProtection="1">
      <alignment horizontal="center" vertical="top" wrapText="1"/>
    </xf>
    <xf numFmtId="2" fontId="29" fillId="25" borderId="15" xfId="6" applyNumberFormat="1" applyFont="1" applyFill="1" applyBorder="1" applyAlignment="1" applyProtection="1">
      <alignment horizontal="left" vertical="top" wrapText="1"/>
    </xf>
    <xf numFmtId="2" fontId="29" fillId="25" borderId="38" xfId="6" applyNumberFormat="1" applyFont="1" applyFill="1" applyBorder="1" applyAlignment="1" applyProtection="1">
      <alignment horizontal="left" vertical="top" wrapText="1"/>
    </xf>
    <xf numFmtId="169" fontId="13" fillId="25" borderId="13" xfId="6" applyNumberFormat="1" applyFont="1" applyFill="1" applyBorder="1" applyAlignment="1" applyProtection="1">
      <alignment horizontal="center" vertical="center" textRotation="90"/>
    </xf>
    <xf numFmtId="169" fontId="13" fillId="25" borderId="115" xfId="6" applyNumberFormat="1" applyFont="1" applyFill="1" applyBorder="1" applyAlignment="1" applyProtection="1">
      <alignment horizontal="center" vertical="center" textRotation="90"/>
    </xf>
    <xf numFmtId="1" fontId="8" fillId="0" borderId="0" xfId="6" applyNumberFormat="1" applyFont="1" applyAlignment="1" applyProtection="1">
      <alignment horizontal="center" vertical="center" textRotation="90"/>
    </xf>
    <xf numFmtId="2" fontId="5" fillId="0" borderId="0" xfId="6" applyNumberFormat="1" applyFont="1" applyAlignment="1" applyProtection="1">
      <alignment horizontal="left" vertical="center"/>
    </xf>
    <xf numFmtId="0" fontId="5" fillId="0" borderId="0" xfId="6" applyFont="1" applyAlignment="1" applyProtection="1">
      <alignment horizontal="left" vertical="top" wrapText="1"/>
    </xf>
    <xf numFmtId="0" fontId="99" fillId="0" borderId="0" xfId="6" applyFont="1" applyAlignment="1" applyProtection="1">
      <alignment horizontal="center" vertical="center" wrapText="1"/>
    </xf>
    <xf numFmtId="0" fontId="7" fillId="24" borderId="0" xfId="6" applyFont="1" applyFill="1" applyAlignment="1" applyProtection="1">
      <alignment horizontal="center" vertical="center" textRotation="90"/>
    </xf>
    <xf numFmtId="0" fontId="6" fillId="24" borderId="0" xfId="6" applyFont="1" applyFill="1" applyAlignment="1" applyProtection="1">
      <alignment horizontal="center" vertical="center" wrapText="1"/>
    </xf>
    <xf numFmtId="169" fontId="13" fillId="24" borderId="0" xfId="6" applyNumberFormat="1" applyFont="1" applyFill="1" applyAlignment="1" applyProtection="1">
      <alignment horizontal="center" vertical="center" textRotation="90"/>
    </xf>
    <xf numFmtId="0" fontId="2" fillId="26" borderId="145" xfId="6" applyFill="1" applyBorder="1" applyAlignment="1" applyProtection="1">
      <alignment horizontal="center" vertical="center" textRotation="90" wrapText="1"/>
    </xf>
    <xf numFmtId="0" fontId="7" fillId="0" borderId="0" xfId="6" applyFont="1" applyAlignment="1" applyProtection="1">
      <alignment vertical="center" textRotation="90"/>
    </xf>
    <xf numFmtId="0" fontId="100" fillId="0" borderId="0" xfId="6" applyFont="1" applyAlignment="1" applyProtection="1">
      <alignment horizontal="center" vertical="center" textRotation="90"/>
    </xf>
    <xf numFmtId="0" fontId="99" fillId="0" borderId="0" xfId="6" applyFont="1" applyAlignment="1" applyProtection="1">
      <alignment vertical="center" wrapText="1"/>
    </xf>
    <xf numFmtId="0" fontId="2" fillId="0" borderId="0" xfId="6" applyAlignment="1" applyProtection="1">
      <alignment horizontal="center" vertical="center"/>
    </xf>
    <xf numFmtId="0" fontId="99" fillId="0" borderId="0" xfId="6" applyFont="1" applyAlignment="1" applyProtection="1">
      <alignment horizontal="left" vertical="center" wrapText="1"/>
    </xf>
    <xf numFmtId="0" fontId="61" fillId="0" borderId="34" xfId="0" applyFont="1" applyFill="1" applyBorder="1" applyAlignment="1" applyProtection="1">
      <alignment vertical="center" wrapText="1"/>
    </xf>
    <xf numFmtId="0" fontId="61" fillId="0" borderId="34" xfId="6" applyFont="1" applyBorder="1" applyAlignment="1" applyProtection="1">
      <alignment vertical="center" wrapText="1"/>
    </xf>
    <xf numFmtId="0" fontId="61" fillId="0" borderId="38" xfId="0" applyFont="1" applyFill="1" applyBorder="1" applyAlignment="1" applyProtection="1">
      <alignment vertical="center" wrapText="1"/>
    </xf>
    <xf numFmtId="0" fontId="61" fillId="0" borderId="38" xfId="6" applyFont="1" applyBorder="1" applyAlignment="1" applyProtection="1">
      <alignment vertical="center" wrapText="1"/>
    </xf>
    <xf numFmtId="0" fontId="7" fillId="0" borderId="0" xfId="6" applyFont="1" applyAlignment="1" applyProtection="1">
      <alignment horizontal="center" vertical="center" textRotation="90"/>
    </xf>
    <xf numFmtId="0" fontId="112" fillId="0" borderId="0" xfId="6" applyFont="1" applyAlignment="1" applyProtection="1">
      <alignment horizontal="center" vertical="center" wrapText="1"/>
    </xf>
    <xf numFmtId="0" fontId="99" fillId="0" borderId="0" xfId="6" applyFont="1" applyBorder="1" applyAlignment="1" applyProtection="1">
      <alignment horizontal="center" vertical="center"/>
      <protection locked="0"/>
    </xf>
    <xf numFmtId="0" fontId="2" fillId="0" borderId="0" xfId="6" applyProtection="1">
      <protection locked="0"/>
    </xf>
    <xf numFmtId="0" fontId="2" fillId="0" borderId="0" xfId="6" applyAlignment="1" applyProtection="1">
      <alignment horizontal="center"/>
      <protection locked="0"/>
    </xf>
    <xf numFmtId="0" fontId="106" fillId="27" borderId="0" xfId="6" applyFont="1" applyFill="1" applyAlignment="1" applyProtection="1">
      <alignment horizontal="left" vertical="top"/>
      <protection locked="0"/>
    </xf>
    <xf numFmtId="0" fontId="2" fillId="24" borderId="0" xfId="6" applyFill="1" applyProtection="1">
      <protection locked="0"/>
    </xf>
    <xf numFmtId="0" fontId="115" fillId="0" borderId="72" xfId="6" applyFont="1" applyBorder="1" applyAlignment="1" applyProtection="1">
      <alignment horizontal="center" vertical="center"/>
      <protection locked="0"/>
    </xf>
    <xf numFmtId="0" fontId="116" fillId="0" borderId="72" xfId="6" applyFont="1" applyBorder="1" applyAlignment="1" applyProtection="1">
      <alignment horizontal="center" vertical="center"/>
      <protection locked="0"/>
    </xf>
    <xf numFmtId="0" fontId="6" fillId="0" borderId="0" xfId="0" applyFont="1" applyAlignment="1">
      <alignment horizontal="left" vertical="top" wrapText="1"/>
    </xf>
    <xf numFmtId="0" fontId="6" fillId="0" borderId="1" xfId="0" applyFont="1" applyBorder="1" applyAlignment="1">
      <alignment horizontal="left" vertical="top" wrapText="1"/>
    </xf>
    <xf numFmtId="0" fontId="5" fillId="0" borderId="0" xfId="0" applyFont="1" applyAlignment="1">
      <alignment horizontal="left" vertical="top" wrapText="1"/>
    </xf>
    <xf numFmtId="0" fontId="6" fillId="0" borderId="0" xfId="0" applyFont="1" applyFill="1" applyAlignment="1">
      <alignment horizontal="left" vertical="top" wrapText="1"/>
    </xf>
    <xf numFmtId="0" fontId="6" fillId="0" borderId="1" xfId="0" applyFont="1" applyFill="1" applyBorder="1" applyAlignment="1">
      <alignment horizontal="left" vertical="top" wrapText="1"/>
    </xf>
    <xf numFmtId="0" fontId="5" fillId="0" borderId="0" xfId="0" applyFont="1" applyFill="1" applyAlignment="1">
      <alignment horizontal="left" vertical="top"/>
    </xf>
    <xf numFmtId="0" fontId="5" fillId="0" borderId="0" xfId="0" applyFont="1" applyFill="1" applyAlignment="1">
      <alignment vertical="top"/>
    </xf>
    <xf numFmtId="2" fontId="66" fillId="0" borderId="24" xfId="0" applyNumberFormat="1" applyFont="1" applyFill="1" applyBorder="1" applyAlignment="1" applyProtection="1">
      <alignment horizontal="center" vertical="center" wrapText="1"/>
      <protection locked="0"/>
    </xf>
    <xf numFmtId="0" fontId="32" fillId="0" borderId="78" xfId="0" applyFont="1" applyFill="1" applyBorder="1" applyAlignment="1" applyProtection="1">
      <alignment horizontal="center" vertical="top"/>
      <protection locked="0"/>
    </xf>
    <xf numFmtId="0" fontId="32" fillId="0" borderId="15" xfId="0" applyFont="1" applyFill="1" applyBorder="1" applyAlignment="1" applyProtection="1">
      <alignment horizontal="center" vertical="top"/>
      <protection locked="0"/>
    </xf>
    <xf numFmtId="0" fontId="32" fillId="0" borderId="38" xfId="0" applyFont="1" applyFill="1" applyBorder="1" applyAlignment="1" applyProtection="1">
      <alignment horizontal="center" vertical="top"/>
      <protection locked="0"/>
    </xf>
    <xf numFmtId="0" fontId="99" fillId="24" borderId="0" xfId="6" applyFont="1" applyFill="1" applyAlignment="1" applyProtection="1">
      <alignment horizontal="left" vertical="center" wrapText="1"/>
    </xf>
    <xf numFmtId="0" fontId="17" fillId="0" borderId="0" xfId="7" applyAlignment="1">
      <alignment vertical="top"/>
    </xf>
    <xf numFmtId="0" fontId="117" fillId="0" borderId="0" xfId="7" applyFont="1" applyAlignment="1">
      <alignment vertical="top"/>
    </xf>
    <xf numFmtId="0" fontId="118" fillId="0" borderId="0" xfId="7" applyFont="1" applyAlignment="1">
      <alignment vertical="top"/>
    </xf>
    <xf numFmtId="0" fontId="17" fillId="0" borderId="15" xfId="7" applyBorder="1" applyAlignment="1">
      <alignment vertical="top"/>
    </xf>
    <xf numFmtId="0" fontId="17" fillId="30" borderId="15" xfId="7" applyFill="1" applyBorder="1" applyAlignment="1">
      <alignment vertical="top"/>
    </xf>
    <xf numFmtId="0" fontId="17" fillId="30" borderId="24" xfId="7" applyFill="1" applyBorder="1" applyAlignment="1">
      <alignment vertical="top"/>
    </xf>
    <xf numFmtId="49" fontId="6" fillId="0" borderId="0" xfId="7" applyNumberFormat="1" applyFont="1" applyAlignment="1">
      <alignment vertical="top"/>
    </xf>
    <xf numFmtId="0" fontId="6" fillId="0" borderId="0" xfId="7" applyFont="1" applyAlignment="1">
      <alignment vertical="top"/>
    </xf>
    <xf numFmtId="0" fontId="17" fillId="0" borderId="24" xfId="7" applyBorder="1" applyAlignment="1">
      <alignment vertical="top"/>
    </xf>
    <xf numFmtId="0" fontId="8" fillId="0" borderId="33" xfId="7" applyFont="1" applyBorder="1" applyAlignment="1">
      <alignment vertical="top"/>
    </xf>
    <xf numFmtId="0" fontId="122" fillId="0" borderId="0" xfId="7" applyFont="1" applyAlignment="1">
      <alignment horizontal="center" vertical="center"/>
    </xf>
    <xf numFmtId="2" fontId="121" fillId="0" borderId="0" xfId="7" applyNumberFormat="1" applyFont="1" applyAlignment="1">
      <alignment horizontal="center" vertical="center"/>
    </xf>
    <xf numFmtId="0" fontId="8" fillId="0" borderId="0" xfId="7" applyFont="1" applyAlignment="1">
      <alignment vertical="top"/>
    </xf>
    <xf numFmtId="2" fontId="121" fillId="0" borderId="0" xfId="7" applyNumberFormat="1" applyFont="1" applyAlignment="1">
      <alignment horizontal="center" vertical="center" textRotation="90"/>
    </xf>
    <xf numFmtId="0" fontId="118" fillId="0" borderId="0" xfId="7" applyFont="1" applyAlignment="1" applyProtection="1">
      <alignment horizontal="left" vertical="top"/>
      <protection locked="0"/>
    </xf>
    <xf numFmtId="0" fontId="8" fillId="0" borderId="0" xfId="7" applyFont="1" applyAlignment="1" applyProtection="1">
      <alignment horizontal="left" vertical="top"/>
      <protection locked="0"/>
    </xf>
    <xf numFmtId="0" fontId="123" fillId="0" borderId="0" xfId="7" applyFont="1" applyAlignment="1" applyProtection="1">
      <alignment horizontal="left" vertical="top"/>
      <protection locked="0"/>
    </xf>
    <xf numFmtId="0" fontId="17" fillId="0" borderId="0" xfId="7" applyAlignment="1">
      <alignment horizontal="center" vertical="center" textRotation="90"/>
    </xf>
    <xf numFmtId="0" fontId="118" fillId="0" borderId="38" xfId="7" applyFont="1" applyBorder="1" applyAlignment="1" applyProtection="1">
      <alignment horizontal="left" vertical="top"/>
      <protection locked="0"/>
    </xf>
    <xf numFmtId="0" fontId="118" fillId="0" borderId="15" xfId="7" applyFont="1" applyBorder="1" applyAlignment="1" applyProtection="1">
      <alignment horizontal="left" vertical="top"/>
      <protection locked="0"/>
    </xf>
    <xf numFmtId="0" fontId="123" fillId="0" borderId="15" xfId="7" applyFont="1" applyBorder="1" applyAlignment="1" applyProtection="1">
      <alignment horizontal="left" vertical="top"/>
      <protection locked="0"/>
    </xf>
    <xf numFmtId="0" fontId="118" fillId="0" borderId="14" xfId="7" applyFont="1" applyBorder="1" applyAlignment="1" applyProtection="1">
      <alignment horizontal="left" vertical="top"/>
      <protection locked="0"/>
    </xf>
    <xf numFmtId="0" fontId="118" fillId="0" borderId="78" xfId="7" applyFont="1" applyBorder="1" applyAlignment="1" applyProtection="1">
      <alignment horizontal="left" vertical="top"/>
      <protection locked="0"/>
    </xf>
    <xf numFmtId="0" fontId="118" fillId="0" borderId="91" xfId="7" applyFont="1" applyBorder="1" applyAlignment="1" applyProtection="1">
      <alignment horizontal="left" vertical="top"/>
      <protection locked="0"/>
    </xf>
    <xf numFmtId="2" fontId="121" fillId="0" borderId="24" xfId="7" applyNumberFormat="1" applyFont="1" applyBorder="1" applyAlignment="1">
      <alignment horizontal="center" vertical="center"/>
    </xf>
    <xf numFmtId="0" fontId="122" fillId="0" borderId="24" xfId="7" applyFont="1" applyBorder="1" applyAlignment="1">
      <alignment horizontal="center" vertical="center"/>
    </xf>
    <xf numFmtId="0" fontId="8" fillId="0" borderId="24" xfId="7" applyFont="1" applyBorder="1" applyAlignment="1">
      <alignment vertical="top"/>
    </xf>
    <xf numFmtId="2" fontId="121" fillId="0" borderId="24" xfId="7" applyNumberFormat="1" applyFont="1" applyBorder="1" applyAlignment="1">
      <alignment horizontal="center" vertical="center" textRotation="90"/>
    </xf>
    <xf numFmtId="0" fontId="118" fillId="0" borderId="24" xfId="7" applyFont="1" applyBorder="1" applyAlignment="1" applyProtection="1">
      <alignment horizontal="left" vertical="top"/>
      <protection locked="0"/>
    </xf>
    <xf numFmtId="0" fontId="8" fillId="0" borderId="24" xfId="7" applyFont="1" applyBorder="1" applyAlignment="1" applyProtection="1">
      <alignment horizontal="left" vertical="top"/>
      <protection locked="0"/>
    </xf>
    <xf numFmtId="0" fontId="118" fillId="0" borderId="78" xfId="7" applyFont="1" applyBorder="1" applyAlignment="1" applyProtection="1">
      <alignment horizontal="left" vertical="top" wrapText="1"/>
      <protection locked="0"/>
    </xf>
    <xf numFmtId="0" fontId="123" fillId="0" borderId="0" xfId="7" applyFont="1" applyAlignment="1" applyProtection="1">
      <alignment horizontal="left" vertical="top" wrapText="1"/>
      <protection locked="0"/>
    </xf>
    <xf numFmtId="174" fontId="118" fillId="0" borderId="0" xfId="7" applyNumberFormat="1" applyFont="1" applyAlignment="1" applyProtection="1">
      <alignment horizontal="left" vertical="top" textRotation="90"/>
      <protection locked="0"/>
    </xf>
    <xf numFmtId="0" fontId="118" fillId="0" borderId="0" xfId="7" applyFont="1" applyAlignment="1" applyProtection="1">
      <alignment horizontal="left" vertical="top" wrapText="1"/>
      <protection locked="0"/>
    </xf>
    <xf numFmtId="0" fontId="123" fillId="0" borderId="78" xfId="7" applyFont="1" applyBorder="1" applyAlignment="1" applyProtection="1">
      <alignment horizontal="left" vertical="top" wrapText="1"/>
      <protection locked="0"/>
    </xf>
    <xf numFmtId="0" fontId="17" fillId="0" borderId="0" xfId="7" applyAlignment="1">
      <alignment horizontal="center" vertical="center"/>
    </xf>
    <xf numFmtId="0" fontId="123" fillId="0" borderId="0" xfId="7" applyFont="1" applyAlignment="1" applyProtection="1">
      <alignment horizontal="center" vertical="center"/>
      <protection locked="0"/>
    </xf>
    <xf numFmtId="0" fontId="124" fillId="0" borderId="0" xfId="7" applyFont="1" applyAlignment="1">
      <alignment vertical="top"/>
    </xf>
    <xf numFmtId="0" fontId="17" fillId="0" borderId="0" xfId="7"/>
    <xf numFmtId="0" fontId="123" fillId="0" borderId="78" xfId="7" applyFont="1" applyBorder="1" applyAlignment="1" applyProtection="1">
      <alignment horizontal="center" vertical="center" wrapText="1"/>
      <protection locked="0"/>
    </xf>
    <xf numFmtId="0" fontId="123" fillId="0" borderId="0" xfId="7" applyFont="1" applyAlignment="1" applyProtection="1">
      <alignment horizontal="center" vertical="center" wrapText="1"/>
      <protection locked="0"/>
    </xf>
    <xf numFmtId="0" fontId="118" fillId="0" borderId="0" xfId="7" applyFont="1" applyAlignment="1" applyProtection="1">
      <alignment vertical="top"/>
      <protection locked="0"/>
    </xf>
    <xf numFmtId="174" fontId="118" fillId="0" borderId="0" xfId="7" applyNumberFormat="1" applyFont="1" applyAlignment="1" applyProtection="1">
      <alignment horizontal="center" vertical="center" textRotation="90"/>
      <protection locked="0"/>
    </xf>
    <xf numFmtId="0" fontId="118" fillId="0" borderId="0" xfId="7" applyFont="1" applyAlignment="1" applyProtection="1">
      <alignment horizontal="right" vertical="top"/>
      <protection locked="0"/>
    </xf>
    <xf numFmtId="0" fontId="118" fillId="0" borderId="91" xfId="7" applyFont="1" applyBorder="1" applyAlignment="1" applyProtection="1">
      <alignment vertical="top"/>
      <protection locked="0"/>
    </xf>
    <xf numFmtId="0" fontId="122" fillId="0" borderId="0" xfId="7" applyFont="1" applyAlignment="1">
      <alignment horizontal="center" vertical="center" wrapText="1"/>
    </xf>
    <xf numFmtId="0" fontId="17" fillId="0" borderId="0" xfId="7" applyAlignment="1">
      <alignment horizontal="right" vertical="top"/>
    </xf>
    <xf numFmtId="0" fontId="8" fillId="0" borderId="0" xfId="7" applyFont="1"/>
    <xf numFmtId="0" fontId="118" fillId="0" borderId="78" xfId="7" applyFont="1" applyBorder="1" applyAlignment="1" applyProtection="1">
      <alignment vertical="top"/>
      <protection locked="0"/>
    </xf>
    <xf numFmtId="0" fontId="122" fillId="0" borderId="24" xfId="7" applyFont="1" applyBorder="1" applyAlignment="1">
      <alignment horizontal="center" vertical="center" wrapText="1"/>
    </xf>
    <xf numFmtId="0" fontId="17" fillId="0" borderId="34" xfId="7" applyBorder="1" applyAlignment="1">
      <alignment vertical="top"/>
    </xf>
    <xf numFmtId="0" fontId="118" fillId="0" borderId="15" xfId="7" applyFont="1" applyBorder="1" applyAlignment="1" applyProtection="1">
      <alignment vertical="top"/>
      <protection locked="0"/>
    </xf>
    <xf numFmtId="0" fontId="118" fillId="0" borderId="14" xfId="7" applyFont="1" applyBorder="1" applyAlignment="1" applyProtection="1">
      <alignment vertical="top"/>
      <protection locked="0"/>
    </xf>
    <xf numFmtId="174" fontId="118" fillId="0" borderId="0" xfId="7" applyNumberFormat="1" applyFont="1" applyAlignment="1" applyProtection="1">
      <alignment vertical="top"/>
      <protection locked="0"/>
    </xf>
    <xf numFmtId="174" fontId="118" fillId="0" borderId="0" xfId="7" applyNumberFormat="1" applyFont="1" applyAlignment="1" applyProtection="1">
      <alignment horizontal="right" vertical="center"/>
      <protection locked="0"/>
    </xf>
    <xf numFmtId="174" fontId="118" fillId="0" borderId="0" xfId="7" applyNumberFormat="1" applyFont="1" applyAlignment="1" applyProtection="1">
      <alignment horizontal="center" vertical="center" wrapText="1"/>
      <protection locked="0"/>
    </xf>
    <xf numFmtId="0" fontId="118" fillId="0" borderId="0" xfId="7" applyFont="1" applyAlignment="1">
      <alignment horizontal="right" vertical="top"/>
    </xf>
    <xf numFmtId="0" fontId="7" fillId="0" borderId="0" xfId="7" applyFont="1" applyAlignment="1">
      <alignment vertical="top"/>
    </xf>
    <xf numFmtId="0" fontId="82" fillId="0" borderId="0" xfId="7" applyFont="1" applyAlignment="1">
      <alignment vertical="top"/>
    </xf>
    <xf numFmtId="0" fontId="88" fillId="0" borderId="0" xfId="7" applyFont="1" applyAlignment="1">
      <alignment vertical="top"/>
    </xf>
    <xf numFmtId="0" fontId="60" fillId="0" borderId="0" xfId="7" applyFont="1" applyAlignment="1">
      <alignment vertical="top"/>
    </xf>
    <xf numFmtId="168" fontId="121" fillId="0" borderId="0" xfId="7" applyNumberFormat="1" applyFont="1" applyAlignment="1">
      <alignment horizontal="center" vertical="center"/>
    </xf>
    <xf numFmtId="0" fontId="96" fillId="0" borderId="0" xfId="7" applyFont="1" applyAlignment="1" applyProtection="1">
      <alignment horizontal="center" vertical="center"/>
      <protection locked="0"/>
    </xf>
    <xf numFmtId="174" fontId="60" fillId="0" borderId="0" xfId="7" applyNumberFormat="1" applyFont="1" applyAlignment="1">
      <alignment vertical="top"/>
    </xf>
    <xf numFmtId="0" fontId="125" fillId="0" borderId="0" xfId="7" applyFont="1" applyAlignment="1" applyProtection="1">
      <alignment vertical="top"/>
      <protection locked="0"/>
    </xf>
    <xf numFmtId="0" fontId="60" fillId="0" borderId="0" xfId="7" quotePrefix="1" applyFont="1" applyAlignment="1">
      <alignment vertical="top"/>
    </xf>
    <xf numFmtId="0" fontId="58" fillId="0" borderId="0" xfId="7" applyFont="1" applyAlignment="1">
      <alignment vertical="top"/>
    </xf>
    <xf numFmtId="0" fontId="126" fillId="0" borderId="0" xfId="7" applyFont="1" applyAlignment="1">
      <alignment horizontal="center" vertical="center"/>
    </xf>
    <xf numFmtId="0" fontId="127" fillId="0" borderId="0" xfId="7" applyFont="1" applyAlignment="1">
      <alignment horizontal="center" vertical="center"/>
    </xf>
    <xf numFmtId="0" fontId="13" fillId="0" borderId="0" xfId="7" applyFont="1" applyAlignment="1">
      <alignment vertical="top"/>
    </xf>
    <xf numFmtId="0" fontId="123" fillId="0" borderId="38" xfId="7" applyFont="1" applyBorder="1" applyAlignment="1" applyProtection="1">
      <alignment vertical="top"/>
      <protection locked="0"/>
    </xf>
    <xf numFmtId="0" fontId="123" fillId="0" borderId="15" xfId="7" applyFont="1" applyBorder="1" applyAlignment="1" applyProtection="1">
      <alignment vertical="top"/>
      <protection locked="0"/>
    </xf>
    <xf numFmtId="174" fontId="118" fillId="0" borderId="15" xfId="7" applyNumberFormat="1" applyFont="1" applyBorder="1" applyAlignment="1" applyProtection="1">
      <alignment horizontal="center" vertical="center"/>
      <protection locked="0"/>
    </xf>
    <xf numFmtId="174" fontId="118" fillId="0" borderId="15" xfId="7" applyNumberFormat="1" applyFont="1" applyBorder="1" applyAlignment="1" applyProtection="1">
      <alignment vertical="top"/>
      <protection locked="0"/>
    </xf>
    <xf numFmtId="0" fontId="123" fillId="0" borderId="78" xfId="7" applyFont="1" applyBorder="1" applyAlignment="1" applyProtection="1">
      <alignment vertical="top"/>
      <protection locked="0"/>
    </xf>
    <xf numFmtId="0" fontId="123" fillId="0" borderId="0" xfId="7" applyFont="1" applyAlignment="1" applyProtection="1">
      <alignment vertical="top"/>
      <protection locked="0"/>
    </xf>
    <xf numFmtId="174" fontId="123" fillId="0" borderId="0" xfId="7" applyNumberFormat="1" applyFont="1" applyAlignment="1" applyProtection="1">
      <alignment vertical="top"/>
      <protection locked="0"/>
    </xf>
    <xf numFmtId="174" fontId="118" fillId="0" borderId="0" xfId="7" applyNumberFormat="1" applyFont="1" applyAlignment="1" applyProtection="1">
      <alignment horizontal="center" vertical="center"/>
      <protection locked="0"/>
    </xf>
    <xf numFmtId="0" fontId="128" fillId="0" borderId="0" xfId="7" applyFont="1" applyAlignment="1" applyProtection="1">
      <alignment horizontal="center" vertical="center"/>
      <protection locked="0"/>
    </xf>
    <xf numFmtId="0" fontId="118" fillId="0" borderId="34" xfId="7" applyFont="1" applyBorder="1" applyAlignment="1" applyProtection="1">
      <alignment vertical="top"/>
      <protection locked="0"/>
    </xf>
    <xf numFmtId="0" fontId="118" fillId="0" borderId="24" xfId="7" applyFont="1" applyBorder="1" applyAlignment="1" applyProtection="1">
      <alignment vertical="top"/>
      <protection locked="0"/>
    </xf>
    <xf numFmtId="0" fontId="118" fillId="0" borderId="33" xfId="7" applyFont="1" applyBorder="1" applyAlignment="1" applyProtection="1">
      <alignment vertical="top"/>
      <protection locked="0"/>
    </xf>
    <xf numFmtId="0" fontId="84" fillId="0" borderId="0" xfId="7" applyFont="1" applyAlignment="1">
      <alignment vertical="top"/>
    </xf>
    <xf numFmtId="0" fontId="125" fillId="0" borderId="0" xfId="7" applyFont="1" applyAlignment="1">
      <alignment vertical="top"/>
    </xf>
    <xf numFmtId="0" fontId="17" fillId="30" borderId="74" xfId="7" applyFill="1" applyBorder="1" applyAlignment="1">
      <alignment vertical="top"/>
    </xf>
    <xf numFmtId="0" fontId="17" fillId="30" borderId="73" xfId="7" applyFill="1" applyBorder="1" applyAlignment="1">
      <alignment vertical="top"/>
    </xf>
    <xf numFmtId="0" fontId="8" fillId="30" borderId="72" xfId="7" applyFont="1" applyFill="1" applyBorder="1" applyAlignment="1">
      <alignment vertical="top"/>
    </xf>
    <xf numFmtId="0" fontId="17" fillId="0" borderId="78" xfId="7" applyBorder="1" applyAlignment="1">
      <alignment vertical="top"/>
    </xf>
    <xf numFmtId="0" fontId="106" fillId="0" borderId="0" xfId="7" applyFont="1" applyAlignment="1" applyProtection="1">
      <alignment vertical="top"/>
      <protection locked="0"/>
    </xf>
    <xf numFmtId="0" fontId="119" fillId="0" borderId="0" xfId="7" applyFont="1" applyAlignment="1" applyProtection="1">
      <alignment horizontal="center" vertical="center" textRotation="90"/>
      <protection locked="0"/>
    </xf>
    <xf numFmtId="0" fontId="120" fillId="0" borderId="0" xfId="7" applyFont="1" applyAlignment="1" applyProtection="1">
      <alignment vertical="top"/>
      <protection locked="0"/>
    </xf>
    <xf numFmtId="174" fontId="120" fillId="0" borderId="0" xfId="7" applyNumberFormat="1" applyFont="1" applyAlignment="1" applyProtection="1">
      <alignment vertical="top"/>
      <protection locked="0"/>
    </xf>
    <xf numFmtId="0" fontId="36" fillId="0" borderId="0" xfId="7" applyFont="1" applyProtection="1">
      <protection locked="0"/>
    </xf>
    <xf numFmtId="0" fontId="118" fillId="0" borderId="0" xfId="7" applyFont="1" applyProtection="1">
      <protection locked="0"/>
    </xf>
    <xf numFmtId="174" fontId="118" fillId="0" borderId="0" xfId="7" applyNumberFormat="1" applyFont="1" applyProtection="1">
      <protection locked="0"/>
    </xf>
    <xf numFmtId="0" fontId="8" fillId="0" borderId="0" xfId="7" applyFont="1" applyAlignment="1" applyProtection="1">
      <alignment horizontal="center"/>
      <protection locked="0"/>
    </xf>
    <xf numFmtId="0" fontId="8" fillId="0" borderId="0" xfId="7" applyFont="1" applyProtection="1">
      <protection locked="0"/>
    </xf>
    <xf numFmtId="0" fontId="17" fillId="0" borderId="0" xfId="7" applyAlignment="1" applyProtection="1">
      <alignment vertical="top"/>
      <protection locked="0"/>
    </xf>
    <xf numFmtId="174" fontId="8" fillId="0" borderId="0" xfId="7" applyNumberFormat="1" applyFont="1" applyAlignment="1" applyProtection="1">
      <alignment horizontal="center" vertical="center"/>
      <protection locked="0"/>
    </xf>
    <xf numFmtId="0" fontId="8" fillId="0" borderId="0" xfId="7" applyFont="1" applyAlignment="1" applyProtection="1">
      <alignment horizontal="center" vertical="top"/>
      <protection locked="0"/>
    </xf>
    <xf numFmtId="0" fontId="125" fillId="0" borderId="0" xfId="7" applyFont="1" applyAlignment="1">
      <alignment horizontal="center" vertical="top"/>
    </xf>
    <xf numFmtId="0" fontId="130" fillId="0" borderId="0" xfId="7" applyFont="1" applyAlignment="1">
      <alignment horizontal="left" vertical="center"/>
    </xf>
    <xf numFmtId="0" fontId="7" fillId="0" borderId="0" xfId="7" applyFont="1" applyAlignment="1">
      <alignment horizontal="left" vertical="top"/>
    </xf>
    <xf numFmtId="0" fontId="6" fillId="0" borderId="0" xfId="7" applyFont="1" applyAlignment="1">
      <alignment horizontal="center" vertical="top"/>
    </xf>
    <xf numFmtId="0" fontId="17" fillId="0" borderId="0" xfId="7" quotePrefix="1" applyAlignment="1">
      <alignment vertical="top"/>
    </xf>
    <xf numFmtId="174" fontId="6" fillId="0" borderId="0" xfId="7" applyNumberFormat="1" applyFont="1" applyAlignment="1">
      <alignment horizontal="left" vertical="center"/>
    </xf>
    <xf numFmtId="0" fontId="13" fillId="0" borderId="24" xfId="7" applyFont="1" applyBorder="1" applyAlignment="1">
      <alignment horizontal="center" vertical="center" wrapText="1"/>
    </xf>
    <xf numFmtId="0" fontId="13" fillId="0" borderId="0" xfId="7" applyFont="1" applyAlignment="1">
      <alignment horizontal="center" vertical="center" wrapText="1"/>
    </xf>
    <xf numFmtId="0" fontId="17" fillId="0" borderId="50" xfId="7" applyBorder="1" applyAlignment="1">
      <alignment horizontal="right" vertical="top"/>
    </xf>
    <xf numFmtId="0" fontId="82" fillId="0" borderId="50" xfId="7" applyFont="1" applyBorder="1" applyAlignment="1">
      <alignment vertical="top"/>
    </xf>
    <xf numFmtId="0" fontId="130" fillId="0" borderId="50" xfId="7" applyFont="1" applyBorder="1" applyAlignment="1">
      <alignment horizontal="left" vertical="center"/>
    </xf>
    <xf numFmtId="0" fontId="126" fillId="0" borderId="50" xfId="7" applyFont="1" applyBorder="1" applyAlignment="1">
      <alignment horizontal="center" vertical="center"/>
    </xf>
    <xf numFmtId="0" fontId="127" fillId="0" borderId="50" xfId="7" applyFont="1" applyBorder="1" applyAlignment="1">
      <alignment horizontal="center" vertical="center"/>
    </xf>
    <xf numFmtId="0" fontId="88" fillId="0" borderId="50" xfId="7" applyFont="1" applyBorder="1" applyAlignment="1">
      <alignment vertical="top"/>
    </xf>
    <xf numFmtId="0" fontId="60" fillId="0" borderId="50" xfId="7" applyFont="1" applyBorder="1" applyAlignment="1">
      <alignment vertical="top"/>
    </xf>
    <xf numFmtId="0" fontId="131" fillId="0" borderId="50" xfId="7" applyFont="1" applyBorder="1" applyAlignment="1">
      <alignment horizontal="center" vertical="center"/>
    </xf>
    <xf numFmtId="168" fontId="121" fillId="0" borderId="50" xfId="7" applyNumberFormat="1" applyFont="1" applyBorder="1" applyAlignment="1">
      <alignment horizontal="center" vertical="center"/>
    </xf>
    <xf numFmtId="0" fontId="96" fillId="0" borderId="50" xfId="7" applyFont="1" applyBorder="1" applyAlignment="1">
      <alignment horizontal="center" vertical="center"/>
    </xf>
    <xf numFmtId="0" fontId="132" fillId="0" borderId="50" xfId="7" applyFont="1" applyBorder="1" applyAlignment="1">
      <alignment horizontal="center" vertical="center"/>
    </xf>
    <xf numFmtId="0" fontId="127" fillId="30" borderId="152" xfId="7" applyFont="1" applyFill="1" applyBorder="1" applyAlignment="1">
      <alignment horizontal="center" vertical="center"/>
    </xf>
    <xf numFmtId="0" fontId="82" fillId="30" borderId="54" xfId="7" applyFont="1" applyFill="1" applyBorder="1" applyAlignment="1">
      <alignment vertical="top"/>
    </xf>
    <xf numFmtId="0" fontId="88" fillId="30" borderId="54" xfId="7" applyFont="1" applyFill="1" applyBorder="1" applyAlignment="1">
      <alignment vertical="top"/>
    </xf>
    <xf numFmtId="0" fontId="60" fillId="30" borderId="54" xfId="7" applyFont="1" applyFill="1" applyBorder="1" applyAlignment="1">
      <alignment vertical="top"/>
    </xf>
    <xf numFmtId="0" fontId="8" fillId="30" borderId="54" xfId="7" applyFont="1" applyFill="1" applyBorder="1" applyAlignment="1">
      <alignment vertical="top"/>
    </xf>
    <xf numFmtId="0" fontId="17" fillId="30" borderId="152" xfId="7" applyFill="1" applyBorder="1" applyAlignment="1">
      <alignment horizontal="right" vertical="top"/>
    </xf>
    <xf numFmtId="0" fontId="130" fillId="30" borderId="152" xfId="7" applyFont="1" applyFill="1" applyBorder="1" applyAlignment="1">
      <alignment horizontal="right" vertical="center"/>
    </xf>
    <xf numFmtId="0" fontId="126" fillId="30" borderId="152" xfId="7" applyFont="1" applyFill="1" applyBorder="1" applyAlignment="1">
      <alignment horizontal="center" vertical="center"/>
    </xf>
    <xf numFmtId="0" fontId="130" fillId="30" borderId="54" xfId="7" applyFont="1" applyFill="1" applyBorder="1" applyAlignment="1">
      <alignment horizontal="right" vertical="center"/>
    </xf>
    <xf numFmtId="0" fontId="82" fillId="30" borderId="152" xfId="7" applyFont="1" applyFill="1" applyBorder="1" applyAlignment="1">
      <alignment vertical="top"/>
    </xf>
    <xf numFmtId="0" fontId="96" fillId="0" borderId="0" xfId="7" applyFont="1" applyAlignment="1">
      <alignment horizontal="center" vertical="center"/>
    </xf>
    <xf numFmtId="0" fontId="131" fillId="30" borderId="152" xfId="7" applyFont="1" applyFill="1" applyBorder="1" applyAlignment="1">
      <alignment horizontal="center" vertical="center"/>
    </xf>
    <xf numFmtId="0" fontId="132" fillId="30" borderId="152" xfId="7" applyFont="1" applyFill="1" applyBorder="1" applyAlignment="1">
      <alignment horizontal="center" vertical="center"/>
    </xf>
    <xf numFmtId="0" fontId="13" fillId="0" borderId="0" xfId="7" applyFont="1" applyAlignment="1">
      <alignment horizontal="center" vertical="top" wrapText="1"/>
    </xf>
    <xf numFmtId="2" fontId="17" fillId="0" borderId="0" xfId="7" applyNumberFormat="1" applyAlignment="1">
      <alignment horizontal="center" vertical="top"/>
    </xf>
    <xf numFmtId="0" fontId="133" fillId="0" borderId="0" xfId="7" applyFont="1" applyAlignment="1" applyProtection="1">
      <alignment horizontal="center" vertical="center" wrapText="1"/>
      <protection locked="0"/>
    </xf>
    <xf numFmtId="2" fontId="13" fillId="0" borderId="0" xfId="7" applyNumberFormat="1" applyFont="1" applyAlignment="1">
      <alignment horizontal="center" vertical="center" textRotation="90"/>
    </xf>
    <xf numFmtId="0" fontId="8" fillId="0" borderId="0" xfId="7" applyFont="1" applyAlignment="1">
      <alignment horizontal="center" vertical="center" textRotation="90"/>
    </xf>
    <xf numFmtId="0" fontId="121" fillId="30" borderId="115" xfId="7" quotePrefix="1" applyFont="1" applyFill="1" applyBorder="1" applyAlignment="1">
      <alignment horizontal="right" vertical="top"/>
    </xf>
    <xf numFmtId="0" fontId="118" fillId="0" borderId="73" xfId="7" applyFont="1" applyBorder="1" applyAlignment="1">
      <alignment horizontal="left" vertical="top" wrapText="1" indent="1"/>
    </xf>
    <xf numFmtId="0" fontId="8" fillId="0" borderId="73" xfId="7" applyFont="1" applyBorder="1" applyAlignment="1">
      <alignment vertical="center" wrapText="1"/>
    </xf>
    <xf numFmtId="0" fontId="121" fillId="0" borderId="73" xfId="7" quotePrefix="1" applyFont="1" applyBorder="1" applyAlignment="1">
      <alignment horizontal="right" vertical="top"/>
    </xf>
    <xf numFmtId="0" fontId="8" fillId="0" borderId="116" xfId="7" applyFont="1" applyBorder="1" applyAlignment="1">
      <alignment vertical="top"/>
    </xf>
    <xf numFmtId="0" fontId="8" fillId="0" borderId="73" xfId="7" applyFont="1" applyBorder="1" applyAlignment="1">
      <alignment vertical="top"/>
    </xf>
    <xf numFmtId="0" fontId="17" fillId="0" borderId="73" xfId="7" applyBorder="1" applyAlignment="1">
      <alignment horizontal="right" vertical="center"/>
    </xf>
    <xf numFmtId="0" fontId="17" fillId="0" borderId="73" xfId="7" applyBorder="1" applyAlignment="1">
      <alignment vertical="center"/>
    </xf>
    <xf numFmtId="0" fontId="17" fillId="0" borderId="73" xfId="7" applyBorder="1" applyAlignment="1">
      <alignment vertical="top"/>
    </xf>
    <xf numFmtId="0" fontId="17" fillId="0" borderId="72" xfId="7" applyBorder="1" applyAlignment="1">
      <alignment vertical="top"/>
    </xf>
    <xf numFmtId="0" fontId="17" fillId="0" borderId="116" xfId="7" applyBorder="1" applyAlignment="1">
      <alignment horizontal="right" vertical="top"/>
    </xf>
    <xf numFmtId="0" fontId="133" fillId="0" borderId="116" xfId="7" applyFont="1" applyBorder="1" applyAlignment="1" applyProtection="1">
      <alignment horizontal="center" vertical="center" wrapText="1"/>
      <protection locked="0"/>
    </xf>
    <xf numFmtId="0" fontId="133" fillId="0" borderId="73" xfId="7" applyFont="1" applyBorder="1" applyAlignment="1" applyProtection="1">
      <alignment horizontal="center" vertical="center" wrapText="1"/>
      <protection locked="0"/>
    </xf>
    <xf numFmtId="0" fontId="8" fillId="0" borderId="0" xfId="7" applyFont="1" applyAlignment="1">
      <alignment vertical="top" textRotation="90"/>
    </xf>
    <xf numFmtId="0" fontId="133" fillId="30" borderId="116" xfId="7" applyFont="1" applyFill="1" applyBorder="1" applyAlignment="1" applyProtection="1">
      <alignment horizontal="center" vertical="center" wrapText="1"/>
      <protection locked="0"/>
    </xf>
    <xf numFmtId="0" fontId="133" fillId="30" borderId="73" xfId="7" applyFont="1" applyFill="1" applyBorder="1" applyAlignment="1" applyProtection="1">
      <alignment horizontal="center" vertical="center" wrapText="1"/>
      <protection locked="0"/>
    </xf>
    <xf numFmtId="0" fontId="8" fillId="30" borderId="73" xfId="7" applyFont="1" applyFill="1" applyBorder="1" applyAlignment="1">
      <alignment vertical="top"/>
    </xf>
    <xf numFmtId="0" fontId="17" fillId="30" borderId="72" xfId="7" applyFill="1" applyBorder="1" applyAlignment="1">
      <alignment vertical="top"/>
    </xf>
    <xf numFmtId="0" fontId="8" fillId="0" borderId="0" xfId="7" applyFont="1" applyAlignment="1">
      <alignment horizontal="left" vertical="top" textRotation="90"/>
    </xf>
    <xf numFmtId="0" fontId="8" fillId="0" borderId="34" xfId="7" applyFont="1" applyBorder="1" applyAlignment="1">
      <alignment vertical="top"/>
    </xf>
    <xf numFmtId="0" fontId="121" fillId="0" borderId="33" xfId="7" applyFont="1" applyBorder="1" applyAlignment="1">
      <alignment vertical="top"/>
    </xf>
    <xf numFmtId="0" fontId="8" fillId="0" borderId="0" xfId="7" applyFont="1" applyAlignment="1">
      <alignment vertical="center" wrapText="1"/>
    </xf>
    <xf numFmtId="0" fontId="121" fillId="0" borderId="0" xfId="7" quotePrefix="1" applyFont="1" applyAlignment="1">
      <alignment horizontal="right" vertical="top"/>
    </xf>
    <xf numFmtId="0" fontId="17" fillId="0" borderId="38" xfId="7" applyBorder="1" applyAlignment="1">
      <alignment vertical="top"/>
    </xf>
    <xf numFmtId="0" fontId="17" fillId="0" borderId="14" xfId="7" applyBorder="1" applyAlignment="1">
      <alignment vertical="top"/>
    </xf>
    <xf numFmtId="0" fontId="17" fillId="0" borderId="91" xfId="7" applyBorder="1" applyAlignment="1">
      <alignment vertical="top"/>
    </xf>
    <xf numFmtId="0" fontId="17" fillId="0" borderId="15" xfId="7" quotePrefix="1" applyBorder="1" applyAlignment="1">
      <alignment vertical="top"/>
    </xf>
    <xf numFmtId="0" fontId="8" fillId="0" borderId="91" xfId="7" applyFont="1" applyBorder="1" applyAlignment="1">
      <alignment vertical="top"/>
    </xf>
    <xf numFmtId="0" fontId="17" fillId="0" borderId="0" xfId="7" applyAlignment="1">
      <alignment vertical="top" textRotation="90"/>
    </xf>
    <xf numFmtId="0" fontId="121" fillId="0" borderId="72" xfId="7" applyFont="1" applyBorder="1" applyAlignment="1">
      <alignment vertical="top"/>
    </xf>
    <xf numFmtId="174" fontId="17" fillId="0" borderId="0" xfId="7" applyNumberFormat="1" applyAlignment="1">
      <alignment horizontal="center" vertical="top"/>
    </xf>
    <xf numFmtId="174" fontId="17" fillId="0" borderId="91" xfId="7" applyNumberFormat="1" applyBorder="1" applyAlignment="1">
      <alignment horizontal="center" vertical="top"/>
    </xf>
    <xf numFmtId="0" fontId="123" fillId="0" borderId="24" xfId="7" applyFont="1" applyBorder="1" applyAlignment="1" applyProtection="1">
      <alignment horizontal="center" vertical="center" wrapText="1"/>
      <protection locked="0"/>
    </xf>
    <xf numFmtId="0" fontId="122" fillId="0" borderId="24" xfId="7" applyFont="1" applyBorder="1" applyAlignment="1" applyProtection="1">
      <alignment horizontal="center" vertical="center" wrapText="1"/>
      <protection locked="0"/>
    </xf>
    <xf numFmtId="0" fontId="17" fillId="0" borderId="24" xfId="7" applyBorder="1"/>
    <xf numFmtId="0" fontId="8" fillId="30" borderId="15" xfId="7" applyFont="1" applyFill="1" applyBorder="1" applyAlignment="1">
      <alignment vertical="top"/>
    </xf>
    <xf numFmtId="0" fontId="8" fillId="30" borderId="16" xfId="7" applyFont="1" applyFill="1" applyBorder="1" applyAlignment="1">
      <alignment vertical="top"/>
    </xf>
    <xf numFmtId="0" fontId="17" fillId="30" borderId="14" xfId="7" applyFill="1" applyBorder="1"/>
    <xf numFmtId="0" fontId="8" fillId="30" borderId="0" xfId="7" applyFont="1" applyFill="1" applyAlignment="1">
      <alignment vertical="top"/>
    </xf>
    <xf numFmtId="0" fontId="17" fillId="30" borderId="0" xfId="7" applyFill="1" applyAlignment="1">
      <alignment vertical="top"/>
    </xf>
    <xf numFmtId="0" fontId="8" fillId="30" borderId="101" xfId="7" applyFont="1" applyFill="1" applyBorder="1" applyAlignment="1">
      <alignment vertical="top"/>
    </xf>
    <xf numFmtId="0" fontId="8" fillId="30" borderId="91" xfId="7" applyFont="1" applyFill="1" applyBorder="1" applyAlignment="1">
      <alignment vertical="top"/>
    </xf>
    <xf numFmtId="0" fontId="8" fillId="30" borderId="114" xfId="7" applyFont="1" applyFill="1" applyBorder="1" applyAlignment="1">
      <alignment vertical="top"/>
    </xf>
    <xf numFmtId="0" fontId="17" fillId="30" borderId="114" xfId="7" applyFill="1" applyBorder="1" applyAlignment="1">
      <alignment vertical="top"/>
    </xf>
    <xf numFmtId="0" fontId="121" fillId="30" borderId="114" xfId="7" quotePrefix="1" applyFont="1" applyFill="1" applyBorder="1" applyAlignment="1">
      <alignment vertical="top"/>
    </xf>
    <xf numFmtId="0" fontId="8" fillId="30" borderId="108" xfId="7" applyFont="1" applyFill="1" applyBorder="1" applyAlignment="1">
      <alignment vertical="top"/>
    </xf>
    <xf numFmtId="0" fontId="8" fillId="30" borderId="186" xfId="7" applyFont="1" applyFill="1" applyBorder="1" applyAlignment="1">
      <alignment vertical="top"/>
    </xf>
    <xf numFmtId="0" fontId="8" fillId="30" borderId="24" xfId="7" applyFont="1" applyFill="1" applyBorder="1" applyAlignment="1">
      <alignment vertical="top"/>
    </xf>
    <xf numFmtId="0" fontId="121" fillId="30" borderId="24" xfId="7" quotePrefix="1" applyFont="1" applyFill="1" applyBorder="1" applyAlignment="1">
      <alignment vertical="top"/>
    </xf>
    <xf numFmtId="0" fontId="8" fillId="30" borderId="25" xfId="7" applyFont="1" applyFill="1" applyBorder="1" applyAlignment="1">
      <alignment vertical="top"/>
    </xf>
    <xf numFmtId="0" fontId="8" fillId="30" borderId="33" xfId="7" applyFont="1" applyFill="1" applyBorder="1" applyAlignment="1">
      <alignment vertical="top"/>
    </xf>
    <xf numFmtId="0" fontId="6" fillId="30" borderId="189" xfId="7" applyFont="1" applyFill="1" applyBorder="1" applyAlignment="1">
      <alignment vertical="top"/>
    </xf>
    <xf numFmtId="0" fontId="6" fillId="30" borderId="0" xfId="7" applyFont="1" applyFill="1" applyAlignment="1">
      <alignment vertical="top"/>
    </xf>
    <xf numFmtId="49" fontId="6" fillId="30" borderId="25" xfId="7" applyNumberFormat="1" applyFont="1" applyFill="1" applyBorder="1" applyAlignment="1">
      <alignment vertical="top"/>
    </xf>
    <xf numFmtId="0" fontId="6" fillId="30" borderId="24" xfId="7" applyFont="1" applyFill="1" applyBorder="1" applyAlignment="1">
      <alignment vertical="top"/>
    </xf>
    <xf numFmtId="0" fontId="134" fillId="0" borderId="0" xfId="7" applyFont="1" applyAlignment="1">
      <alignment vertical="top"/>
    </xf>
    <xf numFmtId="49" fontId="121" fillId="30" borderId="74" xfId="7" quotePrefix="1" applyNumberFormat="1" applyFont="1" applyFill="1" applyBorder="1" applyAlignment="1">
      <alignment vertical="top"/>
    </xf>
    <xf numFmtId="0" fontId="122" fillId="30" borderId="73" xfId="7" applyFont="1" applyFill="1" applyBorder="1" applyAlignment="1" applyProtection="1">
      <alignment horizontal="center" vertical="center" wrapText="1"/>
      <protection locked="0"/>
    </xf>
    <xf numFmtId="0" fontId="117" fillId="30" borderId="73" xfId="7" applyFont="1" applyFill="1" applyBorder="1" applyAlignment="1" applyProtection="1">
      <alignment horizontal="left" vertical="center"/>
      <protection locked="0"/>
    </xf>
    <xf numFmtId="0" fontId="8" fillId="30" borderId="115" xfId="7" applyFont="1" applyFill="1" applyBorder="1" applyAlignment="1">
      <alignment vertical="top"/>
    </xf>
    <xf numFmtId="0" fontId="117" fillId="30" borderId="74" xfId="7" applyFont="1" applyFill="1" applyBorder="1" applyAlignment="1">
      <alignment vertical="top"/>
    </xf>
    <xf numFmtId="0" fontId="6" fillId="30" borderId="73" xfId="7" applyFont="1" applyFill="1" applyBorder="1" applyAlignment="1">
      <alignment vertical="top"/>
    </xf>
    <xf numFmtId="0" fontId="8" fillId="0" borderId="78" xfId="7" applyFont="1" applyBorder="1" applyAlignment="1">
      <alignment horizontal="center" vertical="center" textRotation="90"/>
    </xf>
    <xf numFmtId="0" fontId="21" fillId="0" borderId="183" xfId="7" applyFont="1" applyBorder="1" applyAlignment="1">
      <alignment vertical="top"/>
    </xf>
    <xf numFmtId="0" fontId="121" fillId="30" borderId="0" xfId="7" quotePrefix="1" applyFont="1" applyFill="1" applyAlignment="1">
      <alignment vertical="top"/>
    </xf>
    <xf numFmtId="0" fontId="117" fillId="30" borderId="108" xfId="7" applyFont="1" applyFill="1" applyBorder="1" applyAlignment="1">
      <alignment horizontal="right"/>
    </xf>
    <xf numFmtId="0" fontId="6" fillId="30" borderId="190" xfId="7" applyFont="1" applyFill="1" applyBorder="1" applyAlignment="1">
      <alignment vertical="top"/>
    </xf>
    <xf numFmtId="0" fontId="17" fillId="30" borderId="186" xfId="7" applyFill="1" applyBorder="1"/>
    <xf numFmtId="0" fontId="106" fillId="27" borderId="191" xfId="7" applyFont="1" applyFill="1" applyBorder="1" applyAlignment="1">
      <alignment vertical="top"/>
    </xf>
    <xf numFmtId="49" fontId="121" fillId="30" borderId="194" xfId="7" quotePrefix="1" applyNumberFormat="1" applyFont="1" applyFill="1" applyBorder="1" applyAlignment="1">
      <alignment vertical="top"/>
    </xf>
    <xf numFmtId="0" fontId="8" fillId="30" borderId="195" xfId="7" applyFont="1" applyFill="1" applyBorder="1" applyAlignment="1">
      <alignment vertical="top"/>
    </xf>
    <xf numFmtId="0" fontId="17" fillId="30" borderId="51" xfId="7" applyFill="1" applyBorder="1" applyAlignment="1">
      <alignment vertical="top"/>
    </xf>
    <xf numFmtId="0" fontId="6" fillId="30" borderId="50" xfId="7" applyFont="1" applyFill="1" applyBorder="1" applyAlignment="1">
      <alignment vertical="top"/>
    </xf>
    <xf numFmtId="0" fontId="8" fillId="30" borderId="50" xfId="7" applyFont="1" applyFill="1" applyBorder="1" applyAlignment="1">
      <alignment vertical="top"/>
    </xf>
    <xf numFmtId="0" fontId="17" fillId="0" borderId="198" xfId="7" applyBorder="1" applyAlignment="1">
      <alignment vertical="top"/>
    </xf>
    <xf numFmtId="0" fontId="122" fillId="0" borderId="190" xfId="7" applyFont="1" applyBorder="1" applyAlignment="1" applyProtection="1">
      <alignment horizontal="center" vertical="center" wrapText="1"/>
      <protection locked="0"/>
    </xf>
    <xf numFmtId="49" fontId="117" fillId="0" borderId="190" xfId="7" quotePrefix="1" applyNumberFormat="1" applyFont="1" applyBorder="1" applyAlignment="1">
      <alignment vertical="top"/>
    </xf>
    <xf numFmtId="0" fontId="8" fillId="30" borderId="190" xfId="7" applyFont="1" applyFill="1" applyBorder="1" applyAlignment="1">
      <alignment vertical="top"/>
    </xf>
    <xf numFmtId="49" fontId="6" fillId="30" borderId="200" xfId="7" applyNumberFormat="1" applyFont="1" applyFill="1" applyBorder="1" applyAlignment="1">
      <alignment vertical="top"/>
    </xf>
    <xf numFmtId="0" fontId="17" fillId="0" borderId="196" xfId="7" applyBorder="1" applyAlignment="1">
      <alignment vertical="top"/>
    </xf>
    <xf numFmtId="0" fontId="122" fillId="0" borderId="195" xfId="7" applyFont="1" applyBorder="1" applyAlignment="1" applyProtection="1">
      <alignment horizontal="center" vertical="center" wrapText="1"/>
      <protection locked="0"/>
    </xf>
    <xf numFmtId="49" fontId="117" fillId="0" borderId="195" xfId="7" quotePrefix="1" applyNumberFormat="1" applyFont="1" applyBorder="1" applyAlignment="1">
      <alignment vertical="top"/>
    </xf>
    <xf numFmtId="0" fontId="8" fillId="30" borderId="204" xfId="7" applyFont="1" applyFill="1" applyBorder="1" applyAlignment="1">
      <alignment vertical="top"/>
    </xf>
    <xf numFmtId="0" fontId="8" fillId="30" borderId="194" xfId="7" applyFont="1" applyFill="1" applyBorder="1" applyAlignment="1">
      <alignment vertical="top"/>
    </xf>
    <xf numFmtId="0" fontId="117" fillId="30" borderId="51" xfId="7" applyFont="1" applyFill="1" applyBorder="1" applyAlignment="1">
      <alignment horizontal="right" vertical="center"/>
    </xf>
    <xf numFmtId="0" fontId="135" fillId="0" borderId="202" xfId="7" applyFont="1" applyBorder="1" applyAlignment="1">
      <alignment vertical="top"/>
    </xf>
    <xf numFmtId="0" fontId="34" fillId="0" borderId="190" xfId="7" applyFont="1" applyBorder="1" applyAlignment="1">
      <alignment vertical="top"/>
    </xf>
    <xf numFmtId="0" fontId="137" fillId="0" borderId="204" xfId="7" applyFont="1" applyBorder="1" applyAlignment="1">
      <alignment vertical="top"/>
    </xf>
    <xf numFmtId="0" fontId="106" fillId="27" borderId="205" xfId="7" applyFont="1" applyFill="1" applyBorder="1" applyAlignment="1">
      <alignment vertical="top"/>
    </xf>
    <xf numFmtId="0" fontId="106" fillId="27" borderId="195" xfId="7" applyFont="1" applyFill="1" applyBorder="1" applyAlignment="1">
      <alignment vertical="top"/>
    </xf>
    <xf numFmtId="0" fontId="106" fillId="27" borderId="196" xfId="7" applyFont="1" applyFill="1" applyBorder="1" applyAlignment="1">
      <alignment vertical="top"/>
    </xf>
    <xf numFmtId="0" fontId="106" fillId="27" borderId="206" xfId="7" applyFont="1" applyFill="1" applyBorder="1" applyAlignment="1">
      <alignment vertical="top"/>
    </xf>
    <xf numFmtId="0" fontId="17" fillId="30" borderId="24" xfId="7" applyFill="1" applyBorder="1"/>
    <xf numFmtId="0" fontId="29" fillId="0" borderId="15" xfId="7" applyFont="1" applyBorder="1" applyAlignment="1">
      <alignment vertical="top"/>
    </xf>
    <xf numFmtId="0" fontId="29" fillId="0" borderId="0" xfId="7" applyFont="1" applyAlignment="1">
      <alignment vertical="top"/>
    </xf>
    <xf numFmtId="0" fontId="121" fillId="0" borderId="0" xfId="7" applyFont="1" applyAlignment="1">
      <alignment vertical="top"/>
    </xf>
    <xf numFmtId="0" fontId="138" fillId="0" borderId="0" xfId="7" applyFont="1" applyAlignment="1">
      <alignment vertical="top"/>
    </xf>
    <xf numFmtId="0" fontId="60" fillId="0" borderId="0" xfId="2" applyFont="1" applyAlignment="1">
      <alignment vertical="top" wrapText="1"/>
    </xf>
    <xf numFmtId="0" fontId="106" fillId="0" borderId="195" xfId="7" applyFont="1" applyBorder="1" applyAlignment="1">
      <alignment vertical="top"/>
    </xf>
    <xf numFmtId="0" fontId="8" fillId="0" borderId="190" xfId="7" applyFont="1" applyBorder="1" applyAlignment="1">
      <alignment vertical="top"/>
    </xf>
    <xf numFmtId="0" fontId="6" fillId="0" borderId="190" xfId="7" applyFont="1" applyBorder="1" applyAlignment="1">
      <alignment vertical="top"/>
    </xf>
    <xf numFmtId="0" fontId="17" fillId="0" borderId="202" xfId="7" applyBorder="1" applyAlignment="1">
      <alignment vertical="top"/>
    </xf>
    <xf numFmtId="0" fontId="106" fillId="0" borderId="50" xfId="7" applyFont="1" applyBorder="1" applyAlignment="1">
      <alignment vertical="top"/>
    </xf>
    <xf numFmtId="0" fontId="117" fillId="0" borderId="183" xfId="7" applyFont="1" applyBorder="1" applyAlignment="1">
      <alignment vertical="top"/>
    </xf>
    <xf numFmtId="0" fontId="117" fillId="0" borderId="114" xfId="7" applyFont="1" applyBorder="1" applyAlignment="1">
      <alignment vertical="top"/>
    </xf>
    <xf numFmtId="0" fontId="121" fillId="30" borderId="15" xfId="7" quotePrefix="1" applyFont="1" applyFill="1" applyBorder="1" applyAlignment="1">
      <alignment vertical="top"/>
    </xf>
    <xf numFmtId="0" fontId="21" fillId="0" borderId="182" xfId="7" applyFont="1" applyBorder="1" applyAlignment="1">
      <alignment vertical="top"/>
    </xf>
    <xf numFmtId="0" fontId="8" fillId="30" borderId="207" xfId="7" applyFont="1" applyFill="1" applyBorder="1" applyAlignment="1">
      <alignment vertical="top"/>
    </xf>
    <xf numFmtId="0" fontId="6" fillId="30" borderId="207" xfId="7" applyFont="1" applyFill="1" applyBorder="1" applyAlignment="1">
      <alignment vertical="top"/>
    </xf>
    <xf numFmtId="49" fontId="6" fillId="30" borderId="211" xfId="7" applyNumberFormat="1" applyFont="1" applyFill="1" applyBorder="1" applyAlignment="1">
      <alignment vertical="top"/>
    </xf>
    <xf numFmtId="0" fontId="6" fillId="30" borderId="195" xfId="7" applyFont="1" applyFill="1" applyBorder="1" applyAlignment="1">
      <alignment vertical="top"/>
    </xf>
    <xf numFmtId="0" fontId="117" fillId="30" borderId="194" xfId="7" applyFont="1" applyFill="1" applyBorder="1" applyAlignment="1">
      <alignment vertical="top"/>
    </xf>
    <xf numFmtId="0" fontId="6" fillId="30" borderId="114" xfId="7" applyFont="1" applyFill="1" applyBorder="1" applyAlignment="1">
      <alignment vertical="top"/>
    </xf>
    <xf numFmtId="0" fontId="117" fillId="30" borderId="212" xfId="7" applyFont="1" applyFill="1" applyBorder="1" applyAlignment="1">
      <alignment vertical="top"/>
    </xf>
    <xf numFmtId="0" fontId="8" fillId="30" borderId="214" xfId="7" applyFont="1" applyFill="1" applyBorder="1" applyAlignment="1">
      <alignment vertical="top"/>
    </xf>
    <xf numFmtId="0" fontId="117" fillId="30" borderId="215" xfId="7" applyFont="1" applyFill="1" applyBorder="1" applyAlignment="1">
      <alignment vertical="top"/>
    </xf>
    <xf numFmtId="0" fontId="17" fillId="30" borderId="50" xfId="7" applyFill="1" applyBorder="1" applyAlignment="1">
      <alignment vertical="top"/>
    </xf>
    <xf numFmtId="49" fontId="121" fillId="30" borderId="50" xfId="7" quotePrefix="1" applyNumberFormat="1" applyFont="1" applyFill="1" applyBorder="1" applyAlignment="1">
      <alignment vertical="top"/>
    </xf>
    <xf numFmtId="0" fontId="117" fillId="30" borderId="189" xfId="7" applyFont="1" applyFill="1" applyBorder="1" applyAlignment="1">
      <alignment vertical="top"/>
    </xf>
    <xf numFmtId="0" fontId="6" fillId="30" borderId="15" xfId="7" applyFont="1" applyFill="1" applyBorder="1" applyAlignment="1">
      <alignment vertical="top"/>
    </xf>
    <xf numFmtId="0" fontId="117" fillId="30" borderId="219" xfId="7" applyFont="1" applyFill="1" applyBorder="1" applyAlignment="1">
      <alignment vertical="top"/>
    </xf>
    <xf numFmtId="0" fontId="17" fillId="30" borderId="25" xfId="7" applyFill="1" applyBorder="1" applyAlignment="1">
      <alignment vertical="top"/>
    </xf>
    <xf numFmtId="0" fontId="117" fillId="30" borderId="212" xfId="7" applyFont="1" applyFill="1" applyBorder="1" applyAlignment="1">
      <alignment horizontal="right" vertical="top"/>
    </xf>
    <xf numFmtId="0" fontId="117" fillId="30" borderId="108" xfId="7" applyFont="1" applyFill="1" applyBorder="1" applyAlignment="1">
      <alignment horizontal="right" vertical="top"/>
    </xf>
    <xf numFmtId="0" fontId="112" fillId="30" borderId="50" xfId="7" applyFont="1" applyFill="1" applyBorder="1" applyAlignment="1">
      <alignment horizontal="center" vertical="top"/>
    </xf>
    <xf numFmtId="0" fontId="8" fillId="30" borderId="51" xfId="7" applyFont="1" applyFill="1" applyBorder="1" applyAlignment="1">
      <alignment vertical="top"/>
    </xf>
    <xf numFmtId="0" fontId="140" fillId="30" borderId="114" xfId="7" applyFont="1" applyFill="1" applyBorder="1" applyAlignment="1" applyProtection="1">
      <alignment horizontal="center" vertical="top"/>
      <protection locked="0"/>
    </xf>
    <xf numFmtId="0" fontId="17" fillId="30" borderId="108" xfId="7" applyFill="1" applyBorder="1" applyAlignment="1">
      <alignment horizontal="right"/>
    </xf>
    <xf numFmtId="0" fontId="117" fillId="30" borderId="215" xfId="7" applyFont="1" applyFill="1" applyBorder="1" applyAlignment="1">
      <alignment horizontal="right" vertical="top"/>
    </xf>
    <xf numFmtId="0" fontId="122" fillId="0" borderId="50" xfId="7" applyFont="1" applyBorder="1" applyAlignment="1" applyProtection="1">
      <alignment horizontal="center" vertical="center" wrapText="1"/>
      <protection locked="0"/>
    </xf>
    <xf numFmtId="49" fontId="117" fillId="30" borderId="50" xfId="7" applyNumberFormat="1" applyFont="1" applyFill="1" applyBorder="1" applyAlignment="1">
      <alignment vertical="top"/>
    </xf>
    <xf numFmtId="0" fontId="8" fillId="30" borderId="186" xfId="7" applyFont="1" applyFill="1" applyBorder="1"/>
    <xf numFmtId="0" fontId="17" fillId="30" borderId="186" xfId="7" applyFill="1" applyBorder="1" applyAlignment="1">
      <alignment horizontal="right"/>
    </xf>
    <xf numFmtId="0" fontId="122" fillId="0" borderId="114" xfId="7" applyFont="1" applyBorder="1" applyAlignment="1" applyProtection="1">
      <alignment horizontal="center" vertical="center" wrapText="1"/>
      <protection locked="0"/>
    </xf>
    <xf numFmtId="0" fontId="117" fillId="30" borderId="0" xfId="7" applyFont="1" applyFill="1" applyAlignment="1">
      <alignment vertical="top"/>
    </xf>
    <xf numFmtId="0" fontId="8" fillId="30" borderId="101" xfId="7" applyFont="1" applyFill="1" applyBorder="1" applyAlignment="1">
      <alignment horizontal="right" vertical="top"/>
    </xf>
    <xf numFmtId="0" fontId="112" fillId="0" borderId="0" xfId="7" quotePrefix="1" applyFont="1" applyAlignment="1" applyProtection="1">
      <alignment horizontal="center" vertical="top"/>
      <protection locked="0"/>
    </xf>
    <xf numFmtId="0" fontId="106" fillId="27" borderId="0" xfId="7" applyFont="1" applyFill="1" applyAlignment="1">
      <alignment vertical="top"/>
    </xf>
    <xf numFmtId="49" fontId="117" fillId="0" borderId="101" xfId="7" applyNumberFormat="1" applyFont="1" applyBorder="1" applyAlignment="1">
      <alignment vertical="top"/>
    </xf>
    <xf numFmtId="1" fontId="17" fillId="0" borderId="0" xfId="7" applyNumberFormat="1" applyAlignment="1">
      <alignment horizontal="center" vertical="top"/>
    </xf>
    <xf numFmtId="0" fontId="117" fillId="30" borderId="15" xfId="7" applyFont="1" applyFill="1" applyBorder="1" applyAlignment="1">
      <alignment vertical="top"/>
    </xf>
    <xf numFmtId="0" fontId="117" fillId="30" borderId="16" xfId="7" applyFont="1" applyFill="1" applyBorder="1" applyAlignment="1">
      <alignment horizontal="right" vertical="top"/>
    </xf>
    <xf numFmtId="0" fontId="112" fillId="0" borderId="15" xfId="7" quotePrefix="1" applyFont="1" applyBorder="1" applyAlignment="1" applyProtection="1">
      <alignment horizontal="center" vertical="top"/>
      <protection locked="0"/>
    </xf>
    <xf numFmtId="0" fontId="106" fillId="27" borderId="15" xfId="7" applyFont="1" applyFill="1" applyBorder="1" applyAlignment="1">
      <alignment vertical="top"/>
    </xf>
    <xf numFmtId="0" fontId="17" fillId="0" borderId="14" xfId="7" applyBorder="1"/>
    <xf numFmtId="0" fontId="8" fillId="0" borderId="15" xfId="7" applyFont="1" applyBorder="1" applyAlignment="1">
      <alignment vertical="top"/>
    </xf>
    <xf numFmtId="0" fontId="17" fillId="0" borderId="16" xfId="7" applyBorder="1" applyAlignment="1">
      <alignment horizontal="right"/>
    </xf>
    <xf numFmtId="0" fontId="8" fillId="30" borderId="24" xfId="7" applyFont="1" applyFill="1" applyBorder="1" applyAlignment="1">
      <alignment horizontal="right" vertical="top" wrapText="1"/>
    </xf>
    <xf numFmtId="0" fontId="8" fillId="30" borderId="25" xfId="7" applyFont="1" applyFill="1" applyBorder="1" applyAlignment="1">
      <alignment horizontal="right" vertical="top"/>
    </xf>
    <xf numFmtId="0" fontId="8" fillId="30" borderId="24" xfId="7" applyFont="1" applyFill="1" applyBorder="1" applyAlignment="1">
      <alignment horizontal="right" vertical="top"/>
    </xf>
    <xf numFmtId="0" fontId="8" fillId="30" borderId="15" xfId="7" applyFont="1" applyFill="1" applyBorder="1" applyAlignment="1">
      <alignment horizontal="right" vertical="top" wrapText="1"/>
    </xf>
    <xf numFmtId="0" fontId="8" fillId="30" borderId="16" xfId="7" applyFont="1" applyFill="1" applyBorder="1" applyAlignment="1">
      <alignment horizontal="right" vertical="top" wrapText="1"/>
    </xf>
    <xf numFmtId="0" fontId="117" fillId="30" borderId="114" xfId="7" applyFont="1" applyFill="1" applyBorder="1" applyAlignment="1">
      <alignment horizontal="right" vertical="top"/>
    </xf>
    <xf numFmtId="0" fontId="17" fillId="0" borderId="78" xfId="7" applyBorder="1" applyAlignment="1">
      <alignment horizontal="center" vertical="center" textRotation="90"/>
    </xf>
    <xf numFmtId="0" fontId="8" fillId="30" borderId="24" xfId="7" applyFont="1" applyFill="1" applyBorder="1" applyAlignment="1">
      <alignment horizontal="left" vertical="top"/>
    </xf>
    <xf numFmtId="0" fontId="117" fillId="30" borderId="24" xfId="7" applyFont="1" applyFill="1" applyBorder="1" applyAlignment="1">
      <alignment horizontal="right" vertical="top"/>
    </xf>
    <xf numFmtId="0" fontId="117" fillId="30" borderId="25" xfId="7" applyFont="1" applyFill="1" applyBorder="1" applyAlignment="1">
      <alignment horizontal="right" vertical="top"/>
    </xf>
    <xf numFmtId="0" fontId="8" fillId="30" borderId="25" xfId="7" applyFont="1" applyFill="1" applyBorder="1" applyAlignment="1">
      <alignment horizontal="right" vertical="top" wrapText="1"/>
    </xf>
    <xf numFmtId="0" fontId="8" fillId="30" borderId="15" xfId="7" applyFont="1" applyFill="1" applyBorder="1" applyAlignment="1">
      <alignment horizontal="left" vertical="top"/>
    </xf>
    <xf numFmtId="0" fontId="117" fillId="30" borderId="15" xfId="7" applyFont="1" applyFill="1" applyBorder="1" applyAlignment="1">
      <alignment horizontal="right" vertical="top"/>
    </xf>
    <xf numFmtId="0" fontId="17" fillId="30" borderId="0" xfId="7" applyFill="1"/>
    <xf numFmtId="0" fontId="6" fillId="30" borderId="209" xfId="7" applyFont="1" applyFill="1" applyBorder="1" applyAlignment="1">
      <alignment vertical="top"/>
    </xf>
    <xf numFmtId="0" fontId="8" fillId="30" borderId="14" xfId="7" applyFont="1" applyFill="1" applyBorder="1"/>
    <xf numFmtId="173" fontId="17" fillId="0" borderId="0" xfId="7" applyNumberFormat="1" applyAlignment="1">
      <alignment vertical="top"/>
    </xf>
    <xf numFmtId="0" fontId="117" fillId="0" borderId="0" xfId="7" applyFont="1" applyAlignment="1">
      <alignment horizontal="right" vertical="top"/>
    </xf>
    <xf numFmtId="0" fontId="34" fillId="0" borderId="0" xfId="7" applyFont="1" applyAlignment="1">
      <alignment vertical="top"/>
    </xf>
    <xf numFmtId="0" fontId="118" fillId="0" borderId="91" xfId="7" applyFont="1" applyBorder="1" applyAlignment="1" applyProtection="1">
      <alignment vertical="center" wrapText="1"/>
      <protection locked="0"/>
    </xf>
    <xf numFmtId="0" fontId="118" fillId="0" borderId="0" xfId="7" applyFont="1" applyAlignment="1" applyProtection="1">
      <alignment vertical="center" wrapText="1"/>
      <protection locked="0"/>
    </xf>
    <xf numFmtId="0" fontId="118" fillId="0" borderId="0" xfId="7" applyFont="1" applyAlignment="1" applyProtection="1">
      <alignment horizontal="center" vertical="center"/>
      <protection locked="0"/>
    </xf>
    <xf numFmtId="0" fontId="118" fillId="0" borderId="0" xfId="7" applyFont="1" applyAlignment="1" applyProtection="1">
      <alignment horizontal="left" vertical="center" wrapText="1"/>
      <protection locked="0"/>
    </xf>
    <xf numFmtId="0" fontId="118" fillId="0" borderId="0" xfId="7" applyFont="1" applyAlignment="1" applyProtection="1">
      <alignment horizontal="center" vertical="center" wrapText="1"/>
      <protection locked="0"/>
    </xf>
    <xf numFmtId="0" fontId="118" fillId="0" borderId="0" xfId="7" applyFont="1" applyAlignment="1">
      <alignment horizontal="center" vertical="center"/>
    </xf>
    <xf numFmtId="14" fontId="117" fillId="0" borderId="0" xfId="7" applyNumberFormat="1" applyFont="1" applyAlignment="1">
      <alignment horizontal="center" vertical="top"/>
    </xf>
    <xf numFmtId="174" fontId="17" fillId="0" borderId="0" xfId="7" applyNumberFormat="1" applyAlignment="1">
      <alignment horizontal="left" vertical="top"/>
    </xf>
    <xf numFmtId="0" fontId="17" fillId="0" borderId="0" xfId="7" applyAlignment="1">
      <alignment horizontal="center" vertical="top"/>
    </xf>
    <xf numFmtId="0" fontId="8" fillId="0" borderId="14" xfId="7" applyFont="1" applyBorder="1" applyAlignment="1">
      <alignment vertical="top"/>
    </xf>
    <xf numFmtId="0" fontId="8" fillId="32" borderId="190" xfId="7" applyFont="1" applyFill="1" applyBorder="1" applyAlignment="1">
      <alignment vertical="top"/>
    </xf>
    <xf numFmtId="0" fontId="13" fillId="0" borderId="0" xfId="7" applyFont="1" applyAlignment="1">
      <alignment horizontal="center" vertical="center" textRotation="90"/>
    </xf>
    <xf numFmtId="0" fontId="8" fillId="0" borderId="0" xfId="2" applyFont="1"/>
    <xf numFmtId="0" fontId="6" fillId="0" borderId="0" xfId="0" applyFont="1" applyAlignment="1">
      <alignment horizontal="left" vertical="top" wrapText="1"/>
    </xf>
    <xf numFmtId="0" fontId="142" fillId="24" borderId="0" xfId="0" applyFont="1" applyFill="1"/>
    <xf numFmtId="0" fontId="142" fillId="25" borderId="93" xfId="0" applyFont="1" applyFill="1" applyBorder="1"/>
    <xf numFmtId="0" fontId="142" fillId="25" borderId="5" xfId="0" applyFont="1" applyFill="1" applyBorder="1"/>
    <xf numFmtId="0" fontId="142" fillId="25" borderId="69" xfId="0" applyFont="1" applyFill="1" applyBorder="1"/>
    <xf numFmtId="0" fontId="142" fillId="25" borderId="92" xfId="0" applyFont="1" applyFill="1" applyBorder="1"/>
    <xf numFmtId="0" fontId="142" fillId="25" borderId="0" xfId="0" applyFont="1" applyFill="1" applyBorder="1"/>
    <xf numFmtId="0" fontId="142" fillId="25" borderId="79" xfId="0" applyFont="1" applyFill="1" applyBorder="1"/>
    <xf numFmtId="0" fontId="144" fillId="25" borderId="0" xfId="8" applyFont="1" applyFill="1" applyBorder="1"/>
    <xf numFmtId="0" fontId="145" fillId="33" borderId="0" xfId="0" applyFont="1" applyFill="1" applyBorder="1"/>
    <xf numFmtId="0" fontId="142" fillId="33" borderId="0" xfId="0" applyFont="1" applyFill="1" applyBorder="1"/>
    <xf numFmtId="0" fontId="142" fillId="25" borderId="95" xfId="0" applyFont="1" applyFill="1" applyBorder="1"/>
    <xf numFmtId="0" fontId="142" fillId="25" borderId="1" xfId="0" applyFont="1" applyFill="1" applyBorder="1"/>
    <xf numFmtId="0" fontId="142" fillId="25" borderId="48" xfId="0" applyFont="1" applyFill="1" applyBorder="1"/>
    <xf numFmtId="0" fontId="147" fillId="25" borderId="0" xfId="0" applyFont="1" applyFill="1" applyBorder="1"/>
    <xf numFmtId="0" fontId="145" fillId="25" borderId="0" xfId="0" applyFont="1" applyFill="1" applyBorder="1" applyAlignment="1">
      <alignment horizontal="left"/>
    </xf>
    <xf numFmtId="0" fontId="145" fillId="25" borderId="0" xfId="0" applyFont="1" applyFill="1" applyBorder="1"/>
    <xf numFmtId="0" fontId="147" fillId="25" borderId="0" xfId="0" applyFont="1" applyFill="1" applyBorder="1" applyAlignment="1">
      <alignment horizontal="right"/>
    </xf>
    <xf numFmtId="0" fontId="145" fillId="33" borderId="0" xfId="0" applyFont="1" applyFill="1" applyBorder="1" applyAlignment="1">
      <alignment horizontal="centerContinuous"/>
    </xf>
    <xf numFmtId="0" fontId="147" fillId="25" borderId="0" xfId="0" applyFont="1" applyFill="1" applyBorder="1" applyAlignment="1">
      <alignment horizontal="centerContinuous"/>
    </xf>
    <xf numFmtId="0" fontId="145" fillId="34" borderId="0" xfId="0" applyFont="1" applyFill="1" applyBorder="1" applyAlignment="1">
      <alignment horizontal="centerContinuous"/>
    </xf>
    <xf numFmtId="0" fontId="142" fillId="25" borderId="0" xfId="0" applyFont="1" applyFill="1" applyBorder="1" applyAlignment="1">
      <alignment horizontal="left"/>
    </xf>
    <xf numFmtId="0" fontId="149" fillId="25" borderId="0" xfId="0" applyFont="1" applyFill="1" applyBorder="1"/>
    <xf numFmtId="0" fontId="143" fillId="25" borderId="0" xfId="0" applyFont="1" applyFill="1" applyBorder="1"/>
    <xf numFmtId="0" fontId="150" fillId="25" borderId="0" xfId="0" applyFont="1" applyFill="1" applyBorder="1"/>
    <xf numFmtId="0" fontId="151" fillId="25" borderId="0" xfId="0" applyFont="1" applyFill="1" applyBorder="1"/>
    <xf numFmtId="0" fontId="142" fillId="25" borderId="0" xfId="0" applyFont="1" applyFill="1" applyBorder="1" applyAlignment="1">
      <alignment horizontal="center"/>
    </xf>
    <xf numFmtId="0" fontId="144" fillId="25" borderId="0" xfId="8" applyFont="1" applyFill="1" applyBorder="1" applyAlignment="1">
      <alignment horizontal="centerContinuous"/>
    </xf>
    <xf numFmtId="0" fontId="152" fillId="25" borderId="0" xfId="0" applyFont="1" applyFill="1" applyBorder="1"/>
    <xf numFmtId="0" fontId="142" fillId="19" borderId="0" xfId="0" applyFont="1" applyFill="1" applyBorder="1" applyAlignment="1">
      <alignment horizontal="centerContinuous"/>
    </xf>
    <xf numFmtId="0" fontId="142" fillId="39" borderId="0" xfId="0" applyFont="1" applyFill="1" applyBorder="1" applyAlignment="1">
      <alignment horizontal="centerContinuous"/>
    </xf>
    <xf numFmtId="0" fontId="145" fillId="25" borderId="0" xfId="0" quotePrefix="1" applyFont="1" applyFill="1" applyBorder="1"/>
    <xf numFmtId="0" fontId="147" fillId="40" borderId="0" xfId="0" applyFont="1" applyFill="1" applyBorder="1" applyAlignment="1">
      <alignment horizontal="centerContinuous"/>
    </xf>
    <xf numFmtId="0" fontId="145" fillId="40" borderId="0" xfId="0" applyFont="1" applyFill="1" applyBorder="1" applyAlignment="1">
      <alignment horizontal="centerContinuous"/>
    </xf>
    <xf numFmtId="0" fontId="145" fillId="10" borderId="0" xfId="0" applyFont="1" applyFill="1" applyBorder="1" applyAlignment="1">
      <alignment horizontal="centerContinuous"/>
    </xf>
    <xf numFmtId="0" fontId="145" fillId="38" borderId="0" xfId="0" applyFont="1" applyFill="1" applyBorder="1" applyAlignment="1">
      <alignment horizontal="centerContinuous"/>
    </xf>
    <xf numFmtId="0" fontId="145" fillId="12" borderId="0" xfId="0" applyFont="1" applyFill="1" applyBorder="1" applyAlignment="1">
      <alignment horizontal="centerContinuous"/>
    </xf>
    <xf numFmtId="0" fontId="145" fillId="32" borderId="0" xfId="0" applyFont="1" applyFill="1" applyBorder="1" applyAlignment="1">
      <alignment horizontal="centerContinuous"/>
    </xf>
    <xf numFmtId="0" fontId="145" fillId="13" borderId="0" xfId="0" applyFont="1" applyFill="1" applyBorder="1" applyAlignment="1">
      <alignment horizontal="centerContinuous"/>
    </xf>
    <xf numFmtId="0" fontId="145" fillId="35" borderId="0" xfId="0" applyFont="1" applyFill="1" applyBorder="1" applyAlignment="1">
      <alignment horizontal="centerContinuous"/>
    </xf>
    <xf numFmtId="0" fontId="145" fillId="36" borderId="0" xfId="0" applyFont="1" applyFill="1" applyBorder="1" applyAlignment="1">
      <alignment horizontal="centerContinuous"/>
    </xf>
    <xf numFmtId="0" fontId="145" fillId="25" borderId="0" xfId="0" applyFont="1" applyFill="1" applyBorder="1" applyAlignment="1">
      <alignment horizontal="centerContinuous"/>
    </xf>
    <xf numFmtId="0" fontId="145" fillId="37" borderId="0" xfId="0" applyFont="1" applyFill="1" applyBorder="1" applyAlignment="1">
      <alignment horizontal="centerContinuous"/>
    </xf>
    <xf numFmtId="0" fontId="153" fillId="25" borderId="0" xfId="8" applyFont="1" applyFill="1" applyBorder="1" applyAlignment="1">
      <alignment horizontal="centerContinuous"/>
    </xf>
    <xf numFmtId="0" fontId="153" fillId="25" borderId="0" xfId="8" applyFont="1" applyFill="1" applyBorder="1"/>
    <xf numFmtId="0" fontId="145" fillId="29" borderId="0" xfId="0" applyFont="1" applyFill="1" applyBorder="1" applyAlignment="1">
      <alignment horizontal="centerContinuous"/>
    </xf>
    <xf numFmtId="2" fontId="61" fillId="0" borderId="0" xfId="0" applyNumberFormat="1" applyFont="1" applyFill="1" applyBorder="1" applyAlignment="1" applyProtection="1">
      <alignment horizontal="left" vertical="top" wrapText="1"/>
      <protection locked="0"/>
    </xf>
    <xf numFmtId="2" fontId="66"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top"/>
      <protection locked="0"/>
    </xf>
    <xf numFmtId="0" fontId="77" fillId="0" borderId="0" xfId="0" applyFont="1" applyAlignment="1" applyProtection="1">
      <alignment horizontal="left" wrapText="1"/>
    </xf>
    <xf numFmtId="0" fontId="145" fillId="41" borderId="0" xfId="0" applyFont="1" applyFill="1" applyBorder="1" applyAlignment="1">
      <alignment horizontal="centerContinuous"/>
    </xf>
    <xf numFmtId="0" fontId="157" fillId="42" borderId="93" xfId="0" applyFont="1" applyFill="1" applyBorder="1"/>
    <xf numFmtId="0" fontId="157" fillId="42" borderId="5" xfId="0" applyFont="1" applyFill="1" applyBorder="1"/>
    <xf numFmtId="0" fontId="157" fillId="42" borderId="69" xfId="0" applyFont="1" applyFill="1" applyBorder="1"/>
    <xf numFmtId="0" fontId="157" fillId="42" borderId="92" xfId="0" applyFont="1" applyFill="1" applyBorder="1"/>
    <xf numFmtId="0" fontId="159" fillId="42" borderId="0" xfId="0" applyFont="1" applyFill="1" applyBorder="1"/>
    <xf numFmtId="0" fontId="157" fillId="42" borderId="0" xfId="0" applyFont="1" applyFill="1" applyBorder="1"/>
    <xf numFmtId="0" fontId="157" fillId="42" borderId="79" xfId="0" applyFont="1" applyFill="1" applyBorder="1"/>
    <xf numFmtId="0" fontId="158" fillId="42" borderId="0" xfId="0" applyFont="1" applyFill="1" applyBorder="1"/>
    <xf numFmtId="0" fontId="157" fillId="42" borderId="95" xfId="0" applyFont="1" applyFill="1" applyBorder="1"/>
    <xf numFmtId="0" fontId="157" fillId="42" borderId="1" xfId="0" applyFont="1" applyFill="1" applyBorder="1"/>
    <xf numFmtId="0" fontId="157" fillId="42" borderId="48" xfId="0" applyFont="1" applyFill="1" applyBorder="1"/>
    <xf numFmtId="1" fontId="13" fillId="0" borderId="33" xfId="0" applyNumberFormat="1" applyFont="1" applyFill="1" applyBorder="1" applyAlignment="1" applyProtection="1">
      <alignment horizontal="center" vertical="center" textRotation="90"/>
      <protection locked="0"/>
    </xf>
    <xf numFmtId="2" fontId="5" fillId="0" borderId="24" xfId="0" applyNumberFormat="1" applyFont="1" applyFill="1" applyBorder="1" applyAlignment="1" applyProtection="1">
      <alignment vertical="top" wrapText="1"/>
      <protection locked="0"/>
    </xf>
    <xf numFmtId="1" fontId="13" fillId="0" borderId="24" xfId="0" applyNumberFormat="1" applyFont="1" applyFill="1" applyBorder="1" applyAlignment="1" applyProtection="1">
      <alignment horizontal="center" vertical="center" textRotation="90"/>
      <protection locked="0"/>
    </xf>
    <xf numFmtId="2" fontId="5" fillId="0" borderId="24" xfId="0" applyNumberFormat="1" applyFont="1" applyFill="1" applyBorder="1" applyAlignment="1" applyProtection="1">
      <alignment horizontal="left" vertical="center" wrapText="1"/>
      <protection locked="0"/>
    </xf>
    <xf numFmtId="2" fontId="5" fillId="0" borderId="34" xfId="0" applyNumberFormat="1" applyFont="1" applyFill="1" applyBorder="1" applyAlignment="1" applyProtection="1">
      <alignment vertical="top" wrapText="1"/>
      <protection locked="0"/>
    </xf>
    <xf numFmtId="1" fontId="13" fillId="0" borderId="91" xfId="0" applyNumberFormat="1" applyFont="1" applyFill="1" applyBorder="1" applyAlignment="1" applyProtection="1">
      <alignment horizontal="center" vertical="center" textRotation="90"/>
      <protection locked="0"/>
    </xf>
    <xf numFmtId="1" fontId="13" fillId="0" borderId="0" xfId="0" applyNumberFormat="1" applyFont="1" applyFill="1" applyBorder="1" applyAlignment="1" applyProtection="1">
      <alignment horizontal="center" vertical="center" textRotation="90"/>
      <protection locked="0"/>
    </xf>
    <xf numFmtId="2" fontId="5" fillId="0" borderId="0" xfId="0" applyNumberFormat="1" applyFont="1" applyFill="1" applyBorder="1" applyAlignment="1" applyProtection="1">
      <alignment horizontal="left" vertical="center" wrapText="1"/>
      <protection locked="0"/>
    </xf>
    <xf numFmtId="2" fontId="5" fillId="0" borderId="78" xfId="0" applyNumberFormat="1" applyFont="1" applyFill="1" applyBorder="1" applyAlignment="1" applyProtection="1">
      <alignment vertical="top" wrapText="1"/>
      <protection locked="0"/>
    </xf>
    <xf numFmtId="0" fontId="5" fillId="0" borderId="0" xfId="0" applyFont="1" applyFill="1" applyBorder="1" applyAlignment="1" applyProtection="1">
      <alignment vertical="top"/>
      <protection locked="0"/>
    </xf>
    <xf numFmtId="0" fontId="5" fillId="0" borderId="78" xfId="0" applyFont="1" applyFill="1" applyBorder="1" applyAlignment="1" applyProtection="1">
      <alignment vertical="top"/>
      <protection locked="0"/>
    </xf>
    <xf numFmtId="0" fontId="5" fillId="0" borderId="0" xfId="0" applyFont="1" applyFill="1" applyBorder="1" applyAlignment="1" applyProtection="1">
      <alignment horizontal="left" vertical="top" wrapText="1"/>
      <protection locked="0"/>
    </xf>
    <xf numFmtId="1" fontId="13" fillId="0" borderId="14" xfId="0" applyNumberFormat="1" applyFont="1" applyFill="1" applyBorder="1" applyAlignment="1" applyProtection="1">
      <alignment horizontal="center" vertical="center" textRotation="90"/>
      <protection locked="0"/>
    </xf>
    <xf numFmtId="0" fontId="5" fillId="0" borderId="15" xfId="0" applyFont="1" applyFill="1" applyBorder="1" applyAlignment="1" applyProtection="1">
      <alignment horizontal="left" vertical="top" wrapText="1"/>
      <protection locked="0"/>
    </xf>
    <xf numFmtId="1" fontId="13" fillId="0" borderId="15" xfId="0" applyNumberFormat="1" applyFont="1" applyFill="1" applyBorder="1" applyAlignment="1" applyProtection="1">
      <alignment horizontal="center" vertical="center" textRotation="90"/>
      <protection locked="0"/>
    </xf>
    <xf numFmtId="0" fontId="9" fillId="0" borderId="0" xfId="0" applyFont="1" applyFill="1" applyAlignment="1">
      <alignment horizontal="right" vertical="top" wrapText="1"/>
    </xf>
    <xf numFmtId="0" fontId="6" fillId="0" borderId="15" xfId="0" applyFont="1" applyFill="1" applyBorder="1" applyAlignment="1">
      <alignment horizontal="left" vertical="top" wrapText="1"/>
    </xf>
    <xf numFmtId="0" fontId="14" fillId="0" borderId="15" xfId="0" applyFont="1" applyFill="1" applyBorder="1" applyAlignment="1">
      <alignment horizontal="center" vertical="center"/>
    </xf>
    <xf numFmtId="0" fontId="6" fillId="0" borderId="73" xfId="0" applyFont="1" applyFill="1" applyBorder="1" applyAlignment="1">
      <alignment horizontal="left" vertical="center" wrapText="1"/>
    </xf>
    <xf numFmtId="0" fontId="6" fillId="0" borderId="73" xfId="0" applyFont="1" applyFill="1" applyBorder="1" applyAlignment="1">
      <alignment vertical="center" wrapText="1"/>
    </xf>
    <xf numFmtId="0" fontId="6" fillId="0" borderId="116" xfId="0" applyFont="1" applyFill="1" applyBorder="1" applyAlignment="1">
      <alignment vertical="center" wrapText="1"/>
    </xf>
    <xf numFmtId="0" fontId="5" fillId="0" borderId="0" xfId="0" applyFont="1" applyFill="1" applyAlignment="1">
      <alignment vertical="top" wrapText="1"/>
    </xf>
    <xf numFmtId="0" fontId="5" fillId="0" borderId="0" xfId="0" applyFont="1" applyFill="1" applyAlignment="1">
      <alignment horizontal="left" vertical="top"/>
    </xf>
    <xf numFmtId="0" fontId="5" fillId="0" borderId="0" xfId="0" applyFont="1" applyFill="1" applyAlignment="1">
      <alignment vertical="top"/>
    </xf>
    <xf numFmtId="0" fontId="71" fillId="0" borderId="24" xfId="0" applyFont="1" applyFill="1" applyBorder="1" applyProtection="1">
      <protection locked="0"/>
    </xf>
    <xf numFmtId="0" fontId="6" fillId="0" borderId="0" xfId="0" applyFont="1" applyFill="1" applyAlignment="1">
      <alignment horizontal="left" vertical="top" wrapText="1"/>
    </xf>
    <xf numFmtId="0" fontId="71" fillId="0" borderId="15" xfId="0" applyFont="1" applyFill="1" applyBorder="1" applyProtection="1">
      <protection locked="0"/>
    </xf>
    <xf numFmtId="0" fontId="17" fillId="0" borderId="15" xfId="0" applyFont="1" applyFill="1" applyBorder="1" applyAlignment="1">
      <alignment horizontal="center"/>
    </xf>
    <xf numFmtId="0" fontId="161" fillId="42" borderId="0" xfId="0" applyFont="1" applyFill="1" applyBorder="1"/>
    <xf numFmtId="0" fontId="162" fillId="42" borderId="0" xfId="0" applyFont="1" applyFill="1" applyBorder="1"/>
    <xf numFmtId="0" fontId="144" fillId="25" borderId="0" xfId="8" applyFont="1" applyFill="1" applyBorder="1" applyAlignment="1">
      <alignment horizontal="center"/>
    </xf>
    <xf numFmtId="0" fontId="5" fillId="0" borderId="0" xfId="0" applyFont="1" applyFill="1" applyAlignment="1">
      <alignment horizontal="center" textRotation="90"/>
    </xf>
    <xf numFmtId="0" fontId="163" fillId="0" borderId="0" xfId="0" applyFont="1" applyFill="1"/>
    <xf numFmtId="0" fontId="0" fillId="0" borderId="14" xfId="0" applyFill="1" applyBorder="1" applyAlignment="1">
      <alignment horizontal="center" vertical="center" textRotation="90"/>
    </xf>
    <xf numFmtId="1" fontId="13" fillId="0" borderId="15" xfId="0" applyNumberFormat="1" applyFont="1" applyFill="1" applyBorder="1" applyAlignment="1">
      <alignment horizontal="center" vertical="center" textRotation="90"/>
    </xf>
    <xf numFmtId="2" fontId="14" fillId="0" borderId="15" xfId="0" applyNumberFormat="1" applyFont="1" applyFill="1" applyBorder="1" applyAlignment="1">
      <alignment horizontal="center" vertical="center"/>
    </xf>
    <xf numFmtId="2" fontId="12" fillId="0" borderId="15" xfId="0" applyNumberFormat="1" applyFont="1" applyFill="1" applyBorder="1" applyAlignment="1">
      <alignment horizontal="center" vertical="center" textRotation="90"/>
    </xf>
    <xf numFmtId="0" fontId="5" fillId="0" borderId="15" xfId="0" applyFont="1" applyFill="1" applyBorder="1" applyAlignment="1">
      <alignment horizontal="left" vertical="top" wrapText="1"/>
    </xf>
    <xf numFmtId="0" fontId="17" fillId="0" borderId="15" xfId="0" applyFont="1" applyFill="1" applyBorder="1" applyAlignment="1">
      <alignment horizontal="right" vertical="top"/>
    </xf>
    <xf numFmtId="0" fontId="10" fillId="0" borderId="15" xfId="0" applyFont="1" applyFill="1" applyBorder="1" applyAlignment="1">
      <alignment horizontal="center" vertical="top"/>
    </xf>
    <xf numFmtId="0" fontId="17" fillId="0" borderId="15" xfId="0" applyFont="1" applyFill="1" applyBorder="1"/>
    <xf numFmtId="0" fontId="19" fillId="0" borderId="15" xfId="0" applyFont="1" applyFill="1" applyBorder="1" applyAlignment="1">
      <alignment horizontal="center" vertical="top"/>
    </xf>
    <xf numFmtId="0" fontId="17" fillId="0" borderId="15" xfId="0" applyFont="1" applyFill="1" applyBorder="1" applyAlignment="1">
      <alignment horizontal="left"/>
    </xf>
    <xf numFmtId="0" fontId="19" fillId="0" borderId="15" xfId="0" applyFont="1" applyFill="1" applyBorder="1" applyAlignment="1">
      <alignment horizontal="left" vertical="top"/>
    </xf>
    <xf numFmtId="0" fontId="17" fillId="0" borderId="38" xfId="0" applyFont="1" applyFill="1" applyBorder="1" applyAlignment="1">
      <alignment horizontal="left"/>
    </xf>
    <xf numFmtId="0" fontId="7" fillId="0" borderId="115" xfId="0" applyFont="1" applyFill="1" applyBorder="1" applyAlignment="1">
      <alignment horizontal="center" vertical="center" textRotation="90"/>
    </xf>
    <xf numFmtId="0" fontId="13" fillId="0" borderId="73" xfId="0" applyFont="1" applyFill="1" applyBorder="1" applyAlignment="1">
      <alignment horizontal="center" vertical="center" textRotation="90"/>
    </xf>
    <xf numFmtId="0" fontId="19" fillId="0" borderId="73" xfId="0" applyFont="1" applyFill="1" applyBorder="1" applyAlignment="1">
      <alignment horizontal="center" vertical="center" wrapText="1"/>
    </xf>
    <xf numFmtId="169" fontId="13" fillId="0" borderId="73" xfId="0" applyNumberFormat="1" applyFont="1" applyFill="1" applyBorder="1" applyAlignment="1">
      <alignment horizontal="center" vertical="center" textRotation="90"/>
    </xf>
    <xf numFmtId="0" fontId="6" fillId="0" borderId="73" xfId="0" applyFont="1" applyFill="1" applyBorder="1" applyAlignment="1">
      <alignment horizontal="center" vertical="center" wrapText="1"/>
    </xf>
    <xf numFmtId="0" fontId="12" fillId="0" borderId="115" xfId="0" applyFont="1" applyFill="1" applyBorder="1" applyAlignment="1">
      <alignment horizontal="center" vertical="center" textRotation="90"/>
    </xf>
    <xf numFmtId="0" fontId="67" fillId="0" borderId="34" xfId="0" applyFont="1" applyFill="1" applyBorder="1" applyAlignment="1" applyProtection="1">
      <alignment horizontal="center"/>
      <protection locked="0"/>
    </xf>
    <xf numFmtId="0" fontId="67" fillId="0" borderId="78" xfId="0" applyFont="1" applyFill="1" applyBorder="1" applyAlignment="1" applyProtection="1">
      <alignment horizontal="center"/>
      <protection locked="0"/>
    </xf>
    <xf numFmtId="0" fontId="67" fillId="0" borderId="38" xfId="0" applyFont="1" applyFill="1" applyBorder="1" applyAlignment="1" applyProtection="1">
      <alignment horizontal="center"/>
      <protection locked="0"/>
    </xf>
    <xf numFmtId="0" fontId="75" fillId="0" borderId="34" xfId="0" applyFont="1" applyFill="1" applyBorder="1" applyAlignment="1" applyProtection="1">
      <alignment horizontal="center"/>
      <protection locked="0"/>
    </xf>
    <xf numFmtId="0" fontId="67" fillId="0" borderId="63" xfId="0" applyFont="1" applyFill="1" applyBorder="1" applyAlignment="1" applyProtection="1">
      <alignment horizontal="center"/>
      <protection locked="0"/>
    </xf>
    <xf numFmtId="0" fontId="67" fillId="0" borderId="63" xfId="0" applyFont="1" applyFill="1" applyBorder="1" applyAlignment="1">
      <alignment horizontal="center"/>
    </xf>
    <xf numFmtId="0" fontId="67" fillId="0" borderId="38" xfId="0" applyFont="1" applyFill="1" applyBorder="1" applyAlignment="1">
      <alignment horizontal="center"/>
    </xf>
    <xf numFmtId="0" fontId="67" fillId="0" borderId="34" xfId="0" applyFont="1" applyFill="1" applyBorder="1" applyAlignment="1">
      <alignment horizontal="center"/>
    </xf>
    <xf numFmtId="0" fontId="67" fillId="0" borderId="224" xfId="0" applyFont="1" applyFill="1" applyBorder="1" applyAlignment="1" applyProtection="1">
      <alignment horizontal="center"/>
      <protection locked="0"/>
    </xf>
    <xf numFmtId="0" fontId="67" fillId="0" borderId="185" xfId="0" applyFont="1" applyFill="1" applyBorder="1" applyAlignment="1" applyProtection="1">
      <alignment horizontal="center"/>
      <protection locked="0"/>
    </xf>
    <xf numFmtId="0" fontId="67" fillId="0" borderId="36" xfId="0" applyFont="1" applyFill="1" applyBorder="1" applyAlignment="1" applyProtection="1">
      <alignment horizontal="center"/>
      <protection locked="0"/>
    </xf>
    <xf numFmtId="0" fontId="67" fillId="0" borderId="0" xfId="0" applyFont="1" applyFill="1" applyAlignment="1" applyProtection="1">
      <alignment horizontal="center"/>
      <protection locked="0"/>
    </xf>
    <xf numFmtId="49" fontId="166" fillId="43" borderId="25" xfId="0" applyNumberFormat="1" applyFont="1" applyFill="1" applyBorder="1" applyAlignment="1">
      <alignment horizontal="right" vertical="center" wrapText="1"/>
    </xf>
    <xf numFmtId="49" fontId="166" fillId="43" borderId="101" xfId="0" applyNumberFormat="1" applyFont="1" applyFill="1" applyBorder="1" applyAlignment="1">
      <alignment horizontal="right" vertical="center" wrapText="1"/>
    </xf>
    <xf numFmtId="0" fontId="7" fillId="43" borderId="162" xfId="0" applyFont="1" applyFill="1" applyBorder="1" applyAlignment="1">
      <alignment horizontal="left" vertical="top" wrapText="1"/>
    </xf>
    <xf numFmtId="0" fontId="6" fillId="43" borderId="24" xfId="0" applyFont="1" applyFill="1" applyBorder="1" applyAlignment="1">
      <alignment horizontal="left" vertical="top" wrapText="1"/>
    </xf>
    <xf numFmtId="0" fontId="6" fillId="43" borderId="25" xfId="0" applyFont="1" applyFill="1" applyBorder="1" applyAlignment="1">
      <alignment horizontal="left" vertical="top" wrapText="1"/>
    </xf>
    <xf numFmtId="0" fontId="6" fillId="43" borderId="0" xfId="0" applyFont="1" applyFill="1" applyAlignment="1">
      <alignment horizontal="left" vertical="top" wrapText="1"/>
    </xf>
    <xf numFmtId="0" fontId="6" fillId="43" borderId="101" xfId="0" applyFont="1" applyFill="1" applyBorder="1" applyAlignment="1">
      <alignment horizontal="left" vertical="top" wrapText="1"/>
    </xf>
    <xf numFmtId="2" fontId="29" fillId="43" borderId="72" xfId="0" applyNumberFormat="1" applyFont="1" applyFill="1" applyBorder="1" applyAlignment="1">
      <alignment horizontal="left" vertical="top" wrapText="1"/>
    </xf>
    <xf numFmtId="2" fontId="29" fillId="43" borderId="73" xfId="0" applyNumberFormat="1" applyFont="1" applyFill="1" applyBorder="1" applyAlignment="1">
      <alignment horizontal="left" vertical="top" wrapText="1"/>
    </xf>
    <xf numFmtId="2" fontId="29" fillId="43" borderId="73" xfId="0" applyNumberFormat="1" applyFont="1" applyFill="1" applyBorder="1" applyAlignment="1">
      <alignment horizontal="center" vertical="top" wrapText="1"/>
    </xf>
    <xf numFmtId="169" fontId="13" fillId="43" borderId="115" xfId="0" applyNumberFormat="1" applyFont="1" applyFill="1" applyBorder="1" applyAlignment="1">
      <alignment horizontal="center" vertical="center" textRotation="90"/>
    </xf>
    <xf numFmtId="169" fontId="13" fillId="43" borderId="32" xfId="0" applyNumberFormat="1" applyFont="1" applyFill="1" applyBorder="1" applyAlignment="1">
      <alignment horizontal="center" vertical="center" textRotation="90"/>
    </xf>
    <xf numFmtId="169" fontId="13" fillId="43" borderId="71" xfId="0" applyNumberFormat="1" applyFont="1" applyFill="1" applyBorder="1" applyAlignment="1">
      <alignment horizontal="center" vertical="center" textRotation="90"/>
    </xf>
    <xf numFmtId="0" fontId="145" fillId="43" borderId="0" xfId="0" applyFont="1" applyFill="1" applyBorder="1" applyAlignment="1">
      <alignment horizontal="centerContinuous"/>
    </xf>
    <xf numFmtId="0" fontId="71" fillId="0" borderId="34" xfId="0" applyFont="1" applyFill="1" applyBorder="1" applyAlignment="1" applyProtection="1">
      <alignment horizontal="center"/>
      <protection locked="0"/>
    </xf>
    <xf numFmtId="0" fontId="71" fillId="0" borderId="38" xfId="0" applyFont="1" applyFill="1" applyBorder="1" applyAlignment="1" applyProtection="1">
      <alignment horizontal="center"/>
      <protection locked="0"/>
    </xf>
    <xf numFmtId="0" fontId="71" fillId="0" borderId="64" xfId="0" applyFont="1" applyFill="1" applyBorder="1" applyAlignment="1" applyProtection="1">
      <alignment horizontal="center"/>
      <protection locked="0"/>
    </xf>
    <xf numFmtId="0" fontId="61" fillId="0" borderId="34" xfId="0" applyFont="1" applyFill="1" applyBorder="1" applyAlignment="1" applyProtection="1">
      <alignment horizontal="center" vertical="center"/>
      <protection locked="0"/>
    </xf>
    <xf numFmtId="0" fontId="61" fillId="0" borderId="38" xfId="0" applyFont="1" applyFill="1" applyBorder="1" applyAlignment="1" applyProtection="1">
      <alignment horizontal="center" vertical="center"/>
      <protection locked="0"/>
    </xf>
    <xf numFmtId="0" fontId="71" fillId="0" borderId="78" xfId="0" applyFont="1" applyFill="1" applyBorder="1" applyAlignment="1" applyProtection="1">
      <alignment horizontal="center"/>
      <protection locked="0"/>
    </xf>
    <xf numFmtId="0" fontId="71" fillId="0" borderId="34" xfId="0" applyFont="1" applyFill="1" applyBorder="1" applyAlignment="1">
      <alignment horizontal="center"/>
    </xf>
    <xf numFmtId="0" fontId="71" fillId="0" borderId="38" xfId="0" applyFont="1" applyFill="1" applyBorder="1" applyAlignment="1">
      <alignment horizontal="center"/>
    </xf>
    <xf numFmtId="0" fontId="71" fillId="0" borderId="63" xfId="0" applyFont="1" applyFill="1" applyBorder="1" applyAlignment="1" applyProtection="1">
      <alignment horizontal="center"/>
      <protection locked="0"/>
    </xf>
    <xf numFmtId="0" fontId="71" fillId="0" borderId="34" xfId="0" applyFont="1" applyFill="1" applyBorder="1" applyProtection="1">
      <protection locked="0"/>
    </xf>
    <xf numFmtId="0" fontId="71" fillId="0" borderId="38" xfId="0" applyFont="1" applyFill="1" applyBorder="1" applyProtection="1">
      <protection locked="0"/>
    </xf>
    <xf numFmtId="0" fontId="160" fillId="42" borderId="0" xfId="8" applyFont="1" applyFill="1" applyBorder="1" applyAlignment="1">
      <alignment horizontal="center"/>
    </xf>
    <xf numFmtId="0" fontId="8" fillId="32" borderId="190" xfId="0" applyFont="1" applyFill="1" applyBorder="1" applyAlignment="1">
      <alignment horizontal="left" vertical="center"/>
    </xf>
    <xf numFmtId="0" fontId="176" fillId="24" borderId="205" xfId="0" applyFont="1" applyFill="1" applyBorder="1" applyAlignment="1">
      <alignment horizontal="center" vertical="center"/>
    </xf>
    <xf numFmtId="0" fontId="17" fillId="24" borderId="5" xfId="0" applyFont="1" applyFill="1" applyBorder="1" applyAlignment="1">
      <alignment horizontal="center" vertical="center"/>
    </xf>
    <xf numFmtId="0" fontId="17" fillId="24" borderId="225" xfId="0" applyFont="1" applyFill="1" applyBorder="1" applyAlignment="1">
      <alignment horizontal="center" vertical="center"/>
    </xf>
    <xf numFmtId="0" fontId="0" fillId="24" borderId="0" xfId="0" applyFill="1"/>
    <xf numFmtId="0" fontId="0" fillId="24" borderId="0" xfId="0" applyFill="1" applyProtection="1">
      <protection locked="0"/>
    </xf>
    <xf numFmtId="0" fontId="8" fillId="24" borderId="0" xfId="0" applyFont="1" applyFill="1" applyAlignment="1">
      <alignment horizontal="left" vertical="top"/>
    </xf>
    <xf numFmtId="0" fontId="8" fillId="24" borderId="0" xfId="0" applyFont="1" applyFill="1" applyAlignment="1">
      <alignment horizontal="left" vertical="center" wrapText="1"/>
    </xf>
    <xf numFmtId="0" fontId="6" fillId="24" borderId="0" xfId="0" applyFont="1" applyFill="1" applyAlignment="1">
      <alignment horizontal="left" vertical="center"/>
    </xf>
    <xf numFmtId="0" fontId="6" fillId="24" borderId="0" xfId="0" applyFont="1" applyFill="1" applyAlignment="1">
      <alignment horizontal="left"/>
    </xf>
    <xf numFmtId="0" fontId="6" fillId="24" borderId="91" xfId="0" applyFont="1" applyFill="1" applyBorder="1" applyAlignment="1">
      <alignment horizontal="left"/>
    </xf>
    <xf numFmtId="0" fontId="5" fillId="24" borderId="0" xfId="0" applyFont="1" applyFill="1" applyAlignment="1">
      <alignment horizontal="center" vertical="top"/>
    </xf>
    <xf numFmtId="0" fontId="5" fillId="24" borderId="0" xfId="0" applyFont="1" applyFill="1" applyAlignment="1">
      <alignment horizontal="left" vertical="top"/>
    </xf>
    <xf numFmtId="0" fontId="8" fillId="24" borderId="0" xfId="0" applyFont="1" applyFill="1" applyAlignment="1">
      <alignment vertical="top" wrapText="1"/>
    </xf>
    <xf numFmtId="0" fontId="5" fillId="24" borderId="0" xfId="0" applyFont="1" applyFill="1" applyAlignment="1">
      <alignment vertical="top"/>
    </xf>
    <xf numFmtId="0" fontId="12" fillId="24" borderId="0" xfId="0" applyFont="1" applyFill="1" applyAlignment="1">
      <alignment horizontal="center" vertical="center" textRotation="90"/>
    </xf>
    <xf numFmtId="2" fontId="12" fillId="24" borderId="0" xfId="0" applyNumberFormat="1" applyFont="1" applyFill="1" applyAlignment="1">
      <alignment horizontal="center" vertical="center" textRotation="90"/>
    </xf>
    <xf numFmtId="0" fontId="8" fillId="24" borderId="114" xfId="0" applyFont="1" applyFill="1" applyBorder="1" applyAlignment="1">
      <alignment horizontal="left" vertical="center"/>
    </xf>
    <xf numFmtId="0" fontId="179" fillId="24" borderId="205" xfId="0" applyFont="1" applyFill="1" applyBorder="1" applyAlignment="1">
      <alignment horizontal="center" vertical="center"/>
    </xf>
    <xf numFmtId="0" fontId="17" fillId="24" borderId="185" xfId="0" applyFont="1" applyFill="1" applyBorder="1" applyAlignment="1">
      <alignment horizontal="left" vertical="center"/>
    </xf>
    <xf numFmtId="0" fontId="180" fillId="24" borderId="225" xfId="0" applyFont="1" applyFill="1" applyBorder="1" applyAlignment="1">
      <alignment horizontal="center"/>
    </xf>
    <xf numFmtId="0" fontId="17" fillId="24" borderId="114" xfId="0" applyFont="1" applyFill="1" applyBorder="1" applyAlignment="1">
      <alignment horizontal="center"/>
    </xf>
    <xf numFmtId="0" fontId="40" fillId="24" borderId="205" xfId="0" applyFont="1" applyFill="1" applyBorder="1" applyAlignment="1">
      <alignment horizontal="left"/>
    </xf>
    <xf numFmtId="0" fontId="174" fillId="24" borderId="218" xfId="0" applyFont="1" applyFill="1" applyBorder="1" applyAlignment="1">
      <alignment horizontal="center" vertical="center"/>
    </xf>
    <xf numFmtId="0" fontId="177" fillId="24" borderId="114" xfId="0" applyFont="1" applyFill="1" applyBorder="1" applyAlignment="1">
      <alignment horizontal="center" vertical="center"/>
    </xf>
    <xf numFmtId="0" fontId="17" fillId="24" borderId="183" xfId="0" applyFont="1" applyFill="1" applyBorder="1" applyAlignment="1">
      <alignment horizontal="right" vertical="center"/>
    </xf>
    <xf numFmtId="0" fontId="8" fillId="24" borderId="0" xfId="8" applyFont="1" applyFill="1" applyBorder="1" applyAlignment="1" applyProtection="1">
      <alignment horizontal="left" vertical="center"/>
    </xf>
    <xf numFmtId="0" fontId="17" fillId="24" borderId="184" xfId="0" applyFont="1" applyFill="1" applyBorder="1" applyAlignment="1">
      <alignment horizontal="right" vertical="center"/>
    </xf>
    <xf numFmtId="0" fontId="17" fillId="24" borderId="1" xfId="0" applyFont="1" applyFill="1" applyBorder="1" applyAlignment="1">
      <alignment horizontal="center" vertical="center"/>
    </xf>
    <xf numFmtId="0" fontId="5" fillId="24" borderId="79" xfId="0" applyFont="1" applyFill="1" applyBorder="1" applyAlignment="1">
      <alignment vertical="top"/>
    </xf>
    <xf numFmtId="0" fontId="8" fillId="24" borderId="0" xfId="0" applyFont="1" applyFill="1" applyBorder="1" applyAlignment="1">
      <alignment horizontal="left"/>
    </xf>
    <xf numFmtId="0" fontId="8" fillId="32" borderId="114" xfId="0" applyFont="1" applyFill="1" applyBorder="1" applyAlignment="1">
      <alignment horizontal="left"/>
    </xf>
    <xf numFmtId="0" fontId="8" fillId="32" borderId="190" xfId="0" applyFont="1" applyFill="1" applyBorder="1" applyAlignment="1">
      <alignment horizontal="left"/>
    </xf>
    <xf numFmtId="0" fontId="8" fillId="32" borderId="0" xfId="0" applyFont="1" applyFill="1" applyBorder="1" applyAlignment="1">
      <alignment horizontal="left"/>
    </xf>
    <xf numFmtId="49" fontId="6" fillId="32" borderId="200" xfId="0" applyNumberFormat="1" applyFont="1" applyFill="1" applyBorder="1" applyAlignment="1">
      <alignment horizontal="left" vertical="center"/>
    </xf>
    <xf numFmtId="0" fontId="6" fillId="32" borderId="50" xfId="0" applyFont="1" applyFill="1" applyBorder="1" applyAlignment="1">
      <alignment horizontal="left"/>
    </xf>
    <xf numFmtId="49" fontId="6" fillId="32" borderId="101" xfId="0" applyNumberFormat="1" applyFont="1" applyFill="1" applyBorder="1" applyAlignment="1">
      <alignment horizontal="left" vertical="center"/>
    </xf>
    <xf numFmtId="0" fontId="8" fillId="32" borderId="114" xfId="0" applyFont="1" applyFill="1" applyBorder="1" applyAlignment="1">
      <alignment horizontal="left" vertical="center"/>
    </xf>
    <xf numFmtId="0" fontId="6" fillId="32" borderId="114" xfId="0" applyFont="1" applyFill="1" applyBorder="1" applyAlignment="1">
      <alignment horizontal="left"/>
    </xf>
    <xf numFmtId="0" fontId="8" fillId="32" borderId="195" xfId="0" applyFont="1" applyFill="1" applyBorder="1" applyAlignment="1">
      <alignment horizontal="left"/>
    </xf>
    <xf numFmtId="49" fontId="6" fillId="32" borderId="194" xfId="0" applyNumberFormat="1" applyFont="1" applyFill="1" applyBorder="1" applyAlignment="1">
      <alignment horizontal="left" vertical="center"/>
    </xf>
    <xf numFmtId="0" fontId="8" fillId="32" borderId="212" xfId="0" applyFont="1" applyFill="1" applyBorder="1" applyAlignment="1">
      <alignment horizontal="right" vertical="center"/>
    </xf>
    <xf numFmtId="0" fontId="8" fillId="32" borderId="50" xfId="0" applyFont="1" applyFill="1" applyBorder="1" applyAlignment="1">
      <alignment horizontal="left" vertical="center"/>
    </xf>
    <xf numFmtId="49" fontId="8" fillId="32" borderId="108" xfId="0" applyNumberFormat="1" applyFont="1" applyFill="1" applyBorder="1" applyAlignment="1">
      <alignment horizontal="right" vertical="center"/>
    </xf>
    <xf numFmtId="0" fontId="8" fillId="32" borderId="195" xfId="0" applyFont="1" applyFill="1" applyBorder="1" applyAlignment="1">
      <alignment horizontal="left" vertical="center"/>
    </xf>
    <xf numFmtId="0" fontId="6" fillId="32" borderId="1" xfId="0" applyFont="1" applyFill="1" applyBorder="1" applyAlignment="1">
      <alignment horizontal="left"/>
    </xf>
    <xf numFmtId="49" fontId="6" fillId="32" borderId="45" xfId="0" applyNumberFormat="1" applyFont="1" applyFill="1" applyBorder="1" applyAlignment="1">
      <alignment horizontal="left" vertical="center"/>
    </xf>
    <xf numFmtId="49" fontId="6" fillId="32" borderId="51" xfId="0" applyNumberFormat="1" applyFont="1" applyFill="1" applyBorder="1" applyAlignment="1">
      <alignment horizontal="left" vertical="center"/>
    </xf>
    <xf numFmtId="49" fontId="17" fillId="32" borderId="108" xfId="0" applyNumberFormat="1" applyFont="1" applyFill="1" applyBorder="1" applyAlignment="1">
      <alignment horizontal="right" vertical="center"/>
    </xf>
    <xf numFmtId="0" fontId="6" fillId="32" borderId="101" xfId="0" applyFont="1" applyFill="1" applyBorder="1" applyAlignment="1">
      <alignment horizontal="left"/>
    </xf>
    <xf numFmtId="0" fontId="17" fillId="32" borderId="114" xfId="0" applyFont="1" applyFill="1" applyBorder="1" applyAlignment="1">
      <alignment horizontal="left"/>
    </xf>
    <xf numFmtId="49" fontId="6" fillId="32" borderId="114" xfId="0" applyNumberFormat="1" applyFont="1" applyFill="1" applyBorder="1" applyAlignment="1">
      <alignment horizontal="left" vertical="center"/>
    </xf>
    <xf numFmtId="49" fontId="17" fillId="32" borderId="101" xfId="0" applyNumberFormat="1" applyFont="1" applyFill="1" applyBorder="1" applyAlignment="1">
      <alignment horizontal="right" vertical="center"/>
    </xf>
    <xf numFmtId="0" fontId="8" fillId="32" borderId="50" xfId="0" applyFont="1" applyFill="1" applyBorder="1" applyAlignment="1">
      <alignment horizontal="left"/>
    </xf>
    <xf numFmtId="49" fontId="6" fillId="32" borderId="108" xfId="0" applyNumberFormat="1" applyFont="1" applyFill="1" applyBorder="1" applyAlignment="1">
      <alignment horizontal="left" vertical="center"/>
    </xf>
    <xf numFmtId="0" fontId="8" fillId="32" borderId="5" xfId="0" applyFont="1" applyFill="1" applyBorder="1" applyAlignment="1">
      <alignment horizontal="left" vertical="center"/>
    </xf>
    <xf numFmtId="0" fontId="8" fillId="32" borderId="5" xfId="0" applyFont="1" applyFill="1" applyBorder="1" applyAlignment="1">
      <alignment horizontal="left"/>
    </xf>
    <xf numFmtId="49" fontId="6" fillId="32" borderId="6" xfId="0" applyNumberFormat="1" applyFont="1" applyFill="1" applyBorder="1" applyAlignment="1">
      <alignment horizontal="left" vertical="center"/>
    </xf>
    <xf numFmtId="49" fontId="17" fillId="32" borderId="108" xfId="0" applyNumberFormat="1" applyFont="1" applyFill="1" applyBorder="1" applyAlignment="1">
      <alignment horizontal="left" vertical="center"/>
    </xf>
    <xf numFmtId="0" fontId="17" fillId="32" borderId="1" xfId="0" applyFont="1" applyFill="1" applyBorder="1" applyAlignment="1">
      <alignment horizontal="left"/>
    </xf>
    <xf numFmtId="0" fontId="8" fillId="32" borderId="1" xfId="0" applyFont="1" applyFill="1" applyBorder="1" applyAlignment="1">
      <alignment horizontal="left"/>
    </xf>
    <xf numFmtId="0" fontId="8" fillId="32" borderId="1" xfId="0" applyFont="1" applyFill="1" applyBorder="1" applyAlignment="1">
      <alignment horizontal="left" vertical="center"/>
    </xf>
    <xf numFmtId="49" fontId="17" fillId="32" borderId="45" xfId="0" applyNumberFormat="1" applyFont="1" applyFill="1" applyBorder="1" applyAlignment="1">
      <alignment horizontal="right" vertical="center"/>
    </xf>
    <xf numFmtId="0" fontId="8" fillId="32" borderId="114" xfId="0" applyFont="1" applyFill="1" applyBorder="1" applyAlignment="1">
      <alignment horizontal="left" vertical="top"/>
    </xf>
    <xf numFmtId="0" fontId="8" fillId="32" borderId="204" xfId="0" applyFont="1" applyFill="1" applyBorder="1" applyAlignment="1">
      <alignment horizontal="left" vertical="center"/>
    </xf>
    <xf numFmtId="0" fontId="8" fillId="24" borderId="0" xfId="0" applyFont="1" applyFill="1" applyBorder="1" applyAlignment="1">
      <alignment horizontal="left" vertical="center"/>
    </xf>
    <xf numFmtId="0" fontId="8" fillId="24" borderId="0" xfId="0" applyFont="1" applyFill="1" applyBorder="1" applyAlignment="1">
      <alignment horizontal="left" vertical="top"/>
    </xf>
    <xf numFmtId="0" fontId="8" fillId="32" borderId="214" xfId="0" applyFont="1" applyFill="1" applyBorder="1" applyAlignment="1">
      <alignment horizontal="left" vertical="center"/>
    </xf>
    <xf numFmtId="0" fontId="8" fillId="32" borderId="50" xfId="0" applyFont="1" applyFill="1" applyBorder="1" applyAlignment="1">
      <alignment horizontal="left" vertical="top"/>
    </xf>
    <xf numFmtId="0" fontId="8" fillId="32" borderId="215" xfId="0" applyFont="1" applyFill="1" applyBorder="1" applyAlignment="1">
      <alignment horizontal="left" vertical="center"/>
    </xf>
    <xf numFmtId="0" fontId="8" fillId="32" borderId="186" xfId="0" applyFont="1" applyFill="1" applyBorder="1" applyAlignment="1">
      <alignment horizontal="left" vertical="center"/>
    </xf>
    <xf numFmtId="0" fontId="8" fillId="32" borderId="212" xfId="0" applyFont="1" applyFill="1" applyBorder="1" applyAlignment="1">
      <alignment horizontal="left" vertical="center"/>
    </xf>
    <xf numFmtId="0" fontId="8" fillId="32" borderId="189" xfId="0" applyFont="1" applyFill="1" applyBorder="1" applyAlignment="1">
      <alignment horizontal="left" vertical="center"/>
    </xf>
    <xf numFmtId="0" fontId="17" fillId="32" borderId="212" xfId="0" applyFont="1" applyFill="1" applyBorder="1" applyAlignment="1">
      <alignment horizontal="right" vertical="center"/>
    </xf>
    <xf numFmtId="0" fontId="8" fillId="32" borderId="189" xfId="0" applyFont="1" applyFill="1" applyBorder="1" applyAlignment="1">
      <alignment horizontal="right" vertical="center"/>
    </xf>
    <xf numFmtId="0" fontId="8" fillId="32" borderId="1" xfId="0" applyFont="1" applyFill="1" applyBorder="1" applyAlignment="1">
      <alignment horizontal="left" vertical="top"/>
    </xf>
    <xf numFmtId="0" fontId="8" fillId="32" borderId="226" xfId="0" applyFont="1" applyFill="1" applyBorder="1" applyAlignment="1">
      <alignment horizontal="left" vertical="center"/>
    </xf>
    <xf numFmtId="0" fontId="8" fillId="32" borderId="195" xfId="0" applyFont="1" applyFill="1" applyBorder="1" applyAlignment="1">
      <alignment horizontal="left" vertical="top"/>
    </xf>
    <xf numFmtId="0" fontId="8" fillId="32" borderId="194" xfId="0" applyFont="1" applyFill="1" applyBorder="1" applyAlignment="1">
      <alignment horizontal="left" vertical="center"/>
    </xf>
    <xf numFmtId="0" fontId="17" fillId="32" borderId="189" xfId="0" applyFont="1" applyFill="1" applyBorder="1" applyAlignment="1">
      <alignment horizontal="right" vertical="center"/>
    </xf>
    <xf numFmtId="0" fontId="8" fillId="32" borderId="108" xfId="0" applyFont="1" applyFill="1" applyBorder="1" applyAlignment="1">
      <alignment horizontal="left" vertical="center"/>
    </xf>
    <xf numFmtId="0" fontId="17" fillId="32" borderId="226" xfId="0" applyFont="1" applyFill="1" applyBorder="1" applyAlignment="1">
      <alignment horizontal="center" vertical="center"/>
    </xf>
    <xf numFmtId="0" fontId="8" fillId="32" borderId="230" xfId="0" applyFont="1" applyFill="1" applyBorder="1" applyAlignment="1">
      <alignment horizontal="left" vertical="center"/>
    </xf>
    <xf numFmtId="0" fontId="8" fillId="32" borderId="101" xfId="0" applyFont="1" applyFill="1" applyBorder="1" applyAlignment="1">
      <alignment horizontal="left" vertical="center"/>
    </xf>
    <xf numFmtId="0" fontId="8" fillId="32" borderId="45" xfId="0" applyFont="1" applyFill="1" applyBorder="1" applyAlignment="1">
      <alignment horizontal="left" vertical="center"/>
    </xf>
    <xf numFmtId="0" fontId="8" fillId="32" borderId="5" xfId="0" applyFont="1" applyFill="1" applyBorder="1" applyAlignment="1">
      <alignment horizontal="left" vertical="top"/>
    </xf>
    <xf numFmtId="0" fontId="8" fillId="32" borderId="231" xfId="0" applyFont="1" applyFill="1" applyBorder="1" applyAlignment="1">
      <alignment horizontal="left" vertical="center"/>
    </xf>
    <xf numFmtId="0" fontId="17" fillId="32" borderId="101" xfId="0" applyFont="1" applyFill="1" applyBorder="1" applyAlignment="1">
      <alignment horizontal="right" vertical="center"/>
    </xf>
    <xf numFmtId="0" fontId="17" fillId="32" borderId="108" xfId="0" applyFont="1" applyFill="1" applyBorder="1" applyAlignment="1">
      <alignment horizontal="right" vertical="center"/>
    </xf>
    <xf numFmtId="0" fontId="17" fillId="32" borderId="226" xfId="0" applyFont="1" applyFill="1" applyBorder="1" applyAlignment="1">
      <alignment horizontal="right" vertical="center"/>
    </xf>
    <xf numFmtId="0" fontId="17" fillId="32" borderId="186" xfId="0" applyFont="1" applyFill="1" applyBorder="1" applyAlignment="1">
      <alignment horizontal="left" vertical="center"/>
    </xf>
    <xf numFmtId="0" fontId="8" fillId="32" borderId="114" xfId="0" applyFont="1" applyFill="1" applyBorder="1" applyAlignment="1">
      <alignment horizontal="center" vertical="center"/>
    </xf>
    <xf numFmtId="0" fontId="8" fillId="32" borderId="114" xfId="0" applyFont="1" applyFill="1" applyBorder="1" applyAlignment="1">
      <alignment horizontal="center" vertical="top"/>
    </xf>
    <xf numFmtId="0" fontId="8" fillId="32" borderId="114" xfId="8" applyFont="1" applyFill="1" applyBorder="1" applyAlignment="1" applyProtection="1">
      <alignment horizontal="left" vertical="center"/>
    </xf>
    <xf numFmtId="0" fontId="8" fillId="32" borderId="190" xfId="0" applyFont="1" applyFill="1" applyBorder="1" applyAlignment="1">
      <alignment horizontal="center" vertical="center"/>
    </xf>
    <xf numFmtId="0" fontId="8" fillId="32" borderId="54" xfId="0" applyFont="1" applyFill="1" applyBorder="1" applyAlignment="1">
      <alignment horizontal="left"/>
    </xf>
    <xf numFmtId="49" fontId="6" fillId="32" borderId="54" xfId="0" applyNumberFormat="1" applyFont="1" applyFill="1" applyBorder="1" applyAlignment="1">
      <alignment horizontal="left" vertical="center"/>
    </xf>
    <xf numFmtId="0" fontId="8" fillId="32" borderId="54" xfId="0" applyFont="1" applyFill="1" applyBorder="1" applyAlignment="1">
      <alignment horizontal="center" vertical="center"/>
    </xf>
    <xf numFmtId="0" fontId="8" fillId="32" borderId="54" xfId="0" applyFont="1" applyFill="1" applyBorder="1" applyAlignment="1">
      <alignment horizontal="left" vertical="top"/>
    </xf>
    <xf numFmtId="0" fontId="8" fillId="32" borderId="54" xfId="0" applyFont="1" applyFill="1" applyBorder="1" applyAlignment="1">
      <alignment horizontal="left" vertical="center"/>
    </xf>
    <xf numFmtId="0" fontId="8" fillId="32" borderId="59" xfId="0" applyFont="1" applyFill="1" applyBorder="1" applyAlignment="1">
      <alignment horizontal="left" vertical="center"/>
    </xf>
    <xf numFmtId="0" fontId="185" fillId="32" borderId="59" xfId="0" applyFont="1" applyFill="1" applyBorder="1" applyAlignment="1">
      <alignment horizontal="center" vertical="center"/>
    </xf>
    <xf numFmtId="0" fontId="8" fillId="32" borderId="233" xfId="0" applyFont="1" applyFill="1" applyBorder="1" applyAlignment="1">
      <alignment horizontal="center" vertical="center"/>
    </xf>
    <xf numFmtId="0" fontId="17" fillId="32" borderId="59" xfId="0" applyFont="1" applyFill="1" applyBorder="1" applyAlignment="1">
      <alignment horizontal="left"/>
    </xf>
    <xf numFmtId="0" fontId="175" fillId="24" borderId="0" xfId="0" applyFont="1" applyFill="1" applyBorder="1" applyAlignment="1">
      <alignment vertical="center" textRotation="90" wrapText="1"/>
    </xf>
    <xf numFmtId="0" fontId="184" fillId="24" borderId="0" xfId="0" applyFont="1" applyFill="1" applyBorder="1" applyAlignment="1">
      <alignment horizontal="center" vertical="center"/>
    </xf>
    <xf numFmtId="49" fontId="6" fillId="32" borderId="0" xfId="0" applyNumberFormat="1" applyFont="1" applyFill="1" applyBorder="1" applyAlignment="1">
      <alignment horizontal="left" vertical="center"/>
    </xf>
    <xf numFmtId="0" fontId="8" fillId="32" borderId="0" xfId="0" applyFont="1" applyFill="1" applyBorder="1" applyAlignment="1">
      <alignment horizontal="left" vertical="center"/>
    </xf>
    <xf numFmtId="0" fontId="184" fillId="24" borderId="0" xfId="0" quotePrefix="1" applyFont="1" applyFill="1" applyBorder="1" applyAlignment="1">
      <alignment horizontal="center" vertical="center"/>
    </xf>
    <xf numFmtId="0" fontId="17" fillId="32" borderId="0" xfId="0" applyFont="1" applyFill="1" applyBorder="1" applyAlignment="1">
      <alignment horizontal="left"/>
    </xf>
    <xf numFmtId="0" fontId="6" fillId="24" borderId="0" xfId="0" applyFont="1" applyFill="1" applyBorder="1" applyAlignment="1">
      <alignment horizontal="left"/>
    </xf>
    <xf numFmtId="0" fontId="0" fillId="24" borderId="0" xfId="0" applyFill="1" applyBorder="1"/>
    <xf numFmtId="49" fontId="6" fillId="24" borderId="0" xfId="0" applyNumberFormat="1" applyFont="1" applyFill="1" applyBorder="1" applyAlignment="1">
      <alignment horizontal="left" vertical="center"/>
    </xf>
    <xf numFmtId="0" fontId="8" fillId="24" borderId="0" xfId="0" applyFont="1" applyFill="1" applyBorder="1" applyAlignment="1">
      <alignment horizontal="center" vertical="center"/>
    </xf>
    <xf numFmtId="0" fontId="185" fillId="24" borderId="0" xfId="0" applyFont="1" applyFill="1" applyBorder="1" applyAlignment="1">
      <alignment horizontal="center" vertical="center"/>
    </xf>
    <xf numFmtId="0" fontId="119" fillId="24" borderId="0" xfId="0" applyFont="1" applyFill="1" applyBorder="1" applyAlignment="1" applyProtection="1">
      <alignment horizontal="center" vertical="center"/>
      <protection locked="0"/>
    </xf>
    <xf numFmtId="0" fontId="17" fillId="24" borderId="0" xfId="0" applyFont="1" applyFill="1" applyBorder="1" applyAlignment="1">
      <alignment horizontal="left"/>
    </xf>
    <xf numFmtId="0" fontId="177" fillId="24" borderId="0" xfId="0" applyFont="1" applyFill="1" applyBorder="1" applyAlignment="1" applyProtection="1">
      <alignment horizontal="center" vertical="center"/>
      <protection locked="0"/>
    </xf>
    <xf numFmtId="0" fontId="8" fillId="32" borderId="0" xfId="0" applyFont="1" applyFill="1" applyBorder="1" applyAlignment="1">
      <alignment horizontal="left" vertical="top"/>
    </xf>
    <xf numFmtId="0" fontId="178" fillId="24" borderId="0" xfId="0" applyFont="1" applyFill="1" applyBorder="1" applyAlignment="1" applyProtection="1">
      <alignment horizontal="center" vertical="center"/>
      <protection locked="0"/>
    </xf>
    <xf numFmtId="0" fontId="17" fillId="24" borderId="0" xfId="0" applyFont="1" applyFill="1" applyBorder="1" applyAlignment="1">
      <alignment horizontal="center" vertical="center"/>
    </xf>
    <xf numFmtId="49" fontId="17" fillId="24" borderId="0" xfId="0" applyNumberFormat="1" applyFont="1" applyFill="1" applyBorder="1" applyAlignment="1">
      <alignment horizontal="right" vertical="center"/>
    </xf>
    <xf numFmtId="0" fontId="17" fillId="24" borderId="0" xfId="0" applyFont="1" applyFill="1" applyBorder="1" applyAlignment="1">
      <alignment horizontal="left" vertical="center" textRotation="90"/>
    </xf>
    <xf numFmtId="0" fontId="17" fillId="24" borderId="0" xfId="0" applyFont="1" applyFill="1" applyBorder="1" applyAlignment="1">
      <alignment horizontal="right" vertical="center"/>
    </xf>
    <xf numFmtId="0" fontId="182" fillId="24" borderId="0" xfId="0" applyFont="1" applyFill="1" applyBorder="1" applyAlignment="1">
      <alignment horizontal="center" vertical="center" textRotation="90"/>
    </xf>
    <xf numFmtId="0" fontId="6" fillId="32" borderId="0" xfId="0" applyFont="1" applyFill="1" applyBorder="1" applyAlignment="1">
      <alignment horizontal="left"/>
    </xf>
    <xf numFmtId="0" fontId="65" fillId="24" borderId="33" xfId="0" applyFont="1" applyFill="1" applyBorder="1" applyAlignment="1" applyProtection="1">
      <alignment horizontal="left" vertical="top" wrapText="1"/>
      <protection locked="0"/>
    </xf>
    <xf numFmtId="0" fontId="65" fillId="24" borderId="24" xfId="0" applyFont="1" applyFill="1" applyBorder="1" applyAlignment="1" applyProtection="1">
      <alignment horizontal="left" vertical="top" wrapText="1"/>
      <protection locked="0"/>
    </xf>
    <xf numFmtId="0" fontId="65" fillId="24" borderId="91" xfId="0" applyFont="1" applyFill="1" applyBorder="1" applyAlignment="1" applyProtection="1">
      <alignment horizontal="left" vertical="top" wrapText="1"/>
      <protection locked="0"/>
    </xf>
    <xf numFmtId="0" fontId="6" fillId="24" borderId="0" xfId="0" applyFont="1" applyFill="1" applyProtection="1">
      <protection locked="0"/>
    </xf>
    <xf numFmtId="0" fontId="8" fillId="32" borderId="186" xfId="0" applyFont="1" applyFill="1" applyBorder="1" applyAlignment="1">
      <alignment horizontal="left"/>
    </xf>
    <xf numFmtId="0" fontId="177" fillId="24" borderId="78" xfId="0" applyFont="1" applyFill="1" applyBorder="1" applyAlignment="1" applyProtection="1">
      <alignment horizontal="center" vertical="center"/>
      <protection locked="0"/>
    </xf>
    <xf numFmtId="0" fontId="174" fillId="24" borderId="217" xfId="0" applyFont="1" applyFill="1" applyBorder="1" applyAlignment="1">
      <alignment horizontal="center" vertical="center"/>
    </xf>
    <xf numFmtId="0" fontId="174" fillId="24" borderId="1" xfId="0" applyFont="1" applyFill="1" applyBorder="1" applyAlignment="1">
      <alignment horizontal="center" vertical="center"/>
    </xf>
    <xf numFmtId="0" fontId="174" fillId="24" borderId="47" xfId="0" applyFont="1" applyFill="1" applyBorder="1" applyAlignment="1">
      <alignment horizontal="center" vertical="center"/>
    </xf>
    <xf numFmtId="0" fontId="17" fillId="24" borderId="151" xfId="0" applyFont="1" applyFill="1" applyBorder="1" applyAlignment="1">
      <alignment horizontal="center" vertical="center"/>
    </xf>
    <xf numFmtId="0" fontId="174" fillId="24" borderId="0" xfId="0" applyFont="1" applyFill="1" applyBorder="1" applyAlignment="1">
      <alignment horizontal="center" vertical="center"/>
    </xf>
    <xf numFmtId="0" fontId="17" fillId="24" borderId="225" xfId="0" applyFont="1" applyFill="1" applyBorder="1" applyAlignment="1">
      <alignment horizontal="right" vertical="center"/>
    </xf>
    <xf numFmtId="0" fontId="17" fillId="32" borderId="45" xfId="0" applyFont="1" applyFill="1" applyBorder="1" applyAlignment="1">
      <alignment horizontal="right" vertical="center"/>
    </xf>
    <xf numFmtId="0" fontId="8" fillId="32" borderId="53" xfId="0" applyFont="1" applyFill="1" applyBorder="1" applyAlignment="1">
      <alignment horizontal="left" vertical="center"/>
    </xf>
    <xf numFmtId="0" fontId="17" fillId="32" borderId="54" xfId="0" applyFont="1" applyFill="1" applyBorder="1" applyAlignment="1">
      <alignment horizontal="left"/>
    </xf>
    <xf numFmtId="0" fontId="8" fillId="32" borderId="61" xfId="0" applyFont="1" applyFill="1" applyBorder="1" applyAlignment="1">
      <alignment horizontal="left" vertical="center"/>
    </xf>
    <xf numFmtId="0" fontId="184" fillId="32" borderId="114" xfId="0" applyFont="1" applyFill="1" applyBorder="1" applyAlignment="1">
      <alignment horizontal="center" vertical="center"/>
    </xf>
    <xf numFmtId="0" fontId="184" fillId="32" borderId="54" xfId="0" applyFont="1" applyFill="1" applyBorder="1" applyAlignment="1">
      <alignment horizontal="center" vertical="center"/>
    </xf>
    <xf numFmtId="0" fontId="184" fillId="32" borderId="0" xfId="0" applyFont="1" applyFill="1" applyBorder="1" applyAlignment="1">
      <alignment horizontal="center" vertical="center"/>
    </xf>
    <xf numFmtId="0" fontId="29" fillId="24" borderId="0" xfId="0" applyFont="1" applyFill="1" applyBorder="1" applyAlignment="1">
      <alignment vertical="top"/>
    </xf>
    <xf numFmtId="0" fontId="5" fillId="24" borderId="0" xfId="0" applyFont="1" applyFill="1" applyBorder="1" applyAlignment="1">
      <alignment vertical="top"/>
    </xf>
    <xf numFmtId="0" fontId="183" fillId="32" borderId="110" xfId="0" applyFont="1" applyFill="1" applyBorder="1" applyAlignment="1">
      <alignment horizontal="left" vertical="center"/>
    </xf>
    <xf numFmtId="0" fontId="8" fillId="32" borderId="110" xfId="0" applyFont="1" applyFill="1" applyBorder="1" applyAlignment="1">
      <alignment horizontal="right"/>
    </xf>
    <xf numFmtId="0" fontId="8" fillId="32" borderId="110" xfId="0" applyFont="1" applyFill="1" applyBorder="1" applyAlignment="1">
      <alignment horizontal="center" vertical="top"/>
    </xf>
    <xf numFmtId="0" fontId="0" fillId="32" borderId="0" xfId="0" applyFill="1"/>
    <xf numFmtId="0" fontId="184" fillId="32" borderId="49" xfId="0" applyFont="1" applyFill="1" applyBorder="1" applyAlignment="1">
      <alignment horizontal="center" vertical="center"/>
    </xf>
    <xf numFmtId="0" fontId="184" fillId="32" borderId="61" xfId="0" applyFont="1" applyFill="1" applyBorder="1" applyAlignment="1">
      <alignment horizontal="center" vertical="center"/>
    </xf>
    <xf numFmtId="0" fontId="12" fillId="24" borderId="0" xfId="0" applyFont="1" applyFill="1" applyBorder="1" applyAlignment="1">
      <alignment horizontal="center" vertical="center" textRotation="90"/>
    </xf>
    <xf numFmtId="2" fontId="12" fillId="24" borderId="0" xfId="0" applyNumberFormat="1" applyFont="1" applyFill="1" applyBorder="1" applyAlignment="1">
      <alignment horizontal="center" vertical="center" textRotation="90"/>
    </xf>
    <xf numFmtId="2" fontId="12" fillId="24" borderId="86" xfId="0" applyNumberFormat="1" applyFont="1" applyFill="1" applyBorder="1" applyAlignment="1">
      <alignment horizontal="center" vertical="center" textRotation="90"/>
    </xf>
    <xf numFmtId="2" fontId="12" fillId="24" borderId="87" xfId="0" applyNumberFormat="1" applyFont="1" applyFill="1" applyBorder="1" applyAlignment="1">
      <alignment horizontal="center" vertical="center" textRotation="90"/>
    </xf>
    <xf numFmtId="2" fontId="12" fillId="24" borderId="88" xfId="0" applyNumberFormat="1" applyFont="1" applyFill="1" applyBorder="1" applyAlignment="1">
      <alignment horizontal="center" vertical="center" textRotation="90"/>
    </xf>
    <xf numFmtId="0" fontId="65" fillId="24" borderId="27" xfId="0" applyFont="1" applyFill="1" applyBorder="1" applyAlignment="1" applyProtection="1">
      <alignment horizontal="left" vertical="top" wrapText="1"/>
      <protection locked="0"/>
    </xf>
    <xf numFmtId="0" fontId="65" fillId="24" borderId="0" xfId="0" applyFont="1" applyFill="1" applyBorder="1" applyAlignment="1" applyProtection="1">
      <alignment horizontal="left" vertical="top" wrapText="1"/>
      <protection locked="0"/>
    </xf>
    <xf numFmtId="0" fontId="65" fillId="24" borderId="79" xfId="0" applyFont="1" applyFill="1" applyBorder="1" applyAlignment="1" applyProtection="1">
      <alignment horizontal="left" vertical="top" wrapText="1"/>
      <protection locked="0"/>
    </xf>
    <xf numFmtId="0" fontId="65" fillId="24" borderId="44" xfId="0" applyFont="1" applyFill="1" applyBorder="1" applyAlignment="1" applyProtection="1">
      <alignment horizontal="left" vertical="top" wrapText="1"/>
      <protection locked="0"/>
    </xf>
    <xf numFmtId="0" fontId="65" fillId="24" borderId="1" xfId="0" applyFont="1" applyFill="1" applyBorder="1" applyAlignment="1" applyProtection="1">
      <alignment horizontal="left" vertical="top" wrapText="1"/>
      <protection locked="0"/>
    </xf>
    <xf numFmtId="0" fontId="65" fillId="24" borderId="48" xfId="0" applyFont="1" applyFill="1" applyBorder="1" applyAlignment="1" applyProtection="1">
      <alignment horizontal="left" vertical="top" wrapText="1"/>
      <protection locked="0"/>
    </xf>
    <xf numFmtId="0" fontId="8" fillId="32" borderId="4" xfId="0" applyFont="1" applyFill="1" applyBorder="1" applyAlignment="1">
      <alignment horizontal="left"/>
    </xf>
    <xf numFmtId="0" fontId="17" fillId="32" borderId="5" xfId="0" applyFont="1" applyFill="1" applyBorder="1" applyAlignment="1">
      <alignment horizontal="left"/>
    </xf>
    <xf numFmtId="49" fontId="6" fillId="32" borderId="231" xfId="0" applyNumberFormat="1" applyFont="1" applyFill="1" applyBorder="1" applyAlignment="1">
      <alignment horizontal="left" vertical="center"/>
    </xf>
    <xf numFmtId="0" fontId="106" fillId="24" borderId="69" xfId="0" applyFont="1" applyFill="1" applyBorder="1" applyAlignment="1">
      <alignment horizontal="left" vertical="top"/>
    </xf>
    <xf numFmtId="0" fontId="135" fillId="24" borderId="235" xfId="0" applyFont="1" applyFill="1" applyBorder="1" applyAlignment="1">
      <alignment horizontal="left" vertical="top"/>
    </xf>
    <xf numFmtId="0" fontId="176" fillId="24" borderId="236" xfId="0" applyFont="1" applyFill="1" applyBorder="1" applyAlignment="1">
      <alignment horizontal="center" vertical="center"/>
    </xf>
    <xf numFmtId="0" fontId="124" fillId="24" borderId="79" xfId="0" applyFont="1" applyFill="1" applyBorder="1" applyAlignment="1">
      <alignment horizontal="left" vertical="top"/>
    </xf>
    <xf numFmtId="0" fontId="176" fillId="24" borderId="79" xfId="0" applyFont="1" applyFill="1" applyBorder="1" applyAlignment="1">
      <alignment horizontal="center" vertical="center"/>
    </xf>
    <xf numFmtId="0" fontId="17" fillId="24" borderId="235" xfId="0" applyFont="1" applyFill="1" applyBorder="1" applyAlignment="1">
      <alignment horizontal="center" vertical="center"/>
    </xf>
    <xf numFmtId="0" fontId="135" fillId="24" borderId="48" xfId="0" applyFont="1" applyFill="1" applyBorder="1" applyAlignment="1">
      <alignment horizontal="left" vertical="top"/>
    </xf>
    <xf numFmtId="0" fontId="6" fillId="32" borderId="5" xfId="0" applyFont="1" applyFill="1" applyBorder="1" applyAlignment="1">
      <alignment horizontal="left"/>
    </xf>
    <xf numFmtId="0" fontId="176" fillId="24" borderId="229" xfId="0" applyFont="1" applyFill="1" applyBorder="1" applyAlignment="1">
      <alignment horizontal="center" vertical="center"/>
    </xf>
    <xf numFmtId="0" fontId="176" fillId="24" borderId="69" xfId="0" applyFont="1" applyFill="1" applyBorder="1" applyAlignment="1">
      <alignment horizontal="center" vertical="center"/>
    </xf>
    <xf numFmtId="0" fontId="181" fillId="24" borderId="0" xfId="0" applyFont="1" applyFill="1" applyBorder="1"/>
    <xf numFmtId="0" fontId="40" fillId="24" borderId="0" xfId="0" applyFont="1" applyFill="1" applyBorder="1" applyAlignment="1">
      <alignment horizontal="left"/>
    </xf>
    <xf numFmtId="0" fontId="174" fillId="24" borderId="225" xfId="0" applyFont="1" applyFill="1" applyBorder="1" applyAlignment="1">
      <alignment horizontal="center" vertical="center"/>
    </xf>
    <xf numFmtId="0" fontId="8" fillId="32" borderId="238" xfId="0" applyFont="1" applyFill="1" applyBorder="1" applyAlignment="1">
      <alignment horizontal="left" vertical="center"/>
    </xf>
    <xf numFmtId="0" fontId="17" fillId="24" borderId="79" xfId="0" applyFont="1" applyFill="1" applyBorder="1" applyAlignment="1">
      <alignment horizontal="center" vertical="center"/>
    </xf>
    <xf numFmtId="0" fontId="17" fillId="24" borderId="110" xfId="0" applyFont="1" applyFill="1" applyBorder="1" applyAlignment="1">
      <alignment horizontal="center" vertical="center"/>
    </xf>
    <xf numFmtId="0" fontId="17" fillId="24" borderId="48" xfId="0" applyFont="1" applyFill="1" applyBorder="1" applyAlignment="1">
      <alignment horizontal="right" vertical="center"/>
    </xf>
    <xf numFmtId="2" fontId="72" fillId="24" borderId="33" xfId="0" applyNumberFormat="1" applyFont="1" applyFill="1" applyBorder="1" applyAlignment="1" applyProtection="1">
      <alignment vertical="top" wrapText="1"/>
      <protection locked="0"/>
    </xf>
    <xf numFmtId="2" fontId="72" fillId="24" borderId="24" xfId="0" applyNumberFormat="1" applyFont="1" applyFill="1" applyBorder="1" applyAlignment="1" applyProtection="1">
      <alignment vertical="top" wrapText="1"/>
      <protection locked="0"/>
    </xf>
    <xf numFmtId="2" fontId="72" fillId="24" borderId="27" xfId="0" applyNumberFormat="1" applyFont="1" applyFill="1" applyBorder="1" applyAlignment="1" applyProtection="1">
      <alignment vertical="top" wrapText="1"/>
      <protection locked="0"/>
    </xf>
    <xf numFmtId="2" fontId="72" fillId="24" borderId="91" xfId="0" applyNumberFormat="1" applyFont="1" applyFill="1" applyBorder="1" applyAlignment="1" applyProtection="1">
      <alignment vertical="top" wrapText="1"/>
      <protection locked="0"/>
    </xf>
    <xf numFmtId="2" fontId="72" fillId="24" borderId="0" xfId="0" applyNumberFormat="1" applyFont="1" applyFill="1" applyBorder="1" applyAlignment="1" applyProtection="1">
      <alignment vertical="top" wrapText="1"/>
      <protection locked="0"/>
    </xf>
    <xf numFmtId="2" fontId="72" fillId="24" borderId="79" xfId="0" applyNumberFormat="1" applyFont="1" applyFill="1" applyBorder="1" applyAlignment="1" applyProtection="1">
      <alignment vertical="top" wrapText="1"/>
      <protection locked="0"/>
    </xf>
    <xf numFmtId="2" fontId="72" fillId="24" borderId="44" xfId="0" applyNumberFormat="1" applyFont="1" applyFill="1" applyBorder="1" applyAlignment="1" applyProtection="1">
      <alignment vertical="top" wrapText="1"/>
      <protection locked="0"/>
    </xf>
    <xf numFmtId="2" fontId="72" fillId="24" borderId="1" xfId="0" applyNumberFormat="1" applyFont="1" applyFill="1" applyBorder="1" applyAlignment="1" applyProtection="1">
      <alignment vertical="top" wrapText="1"/>
      <protection locked="0"/>
    </xf>
    <xf numFmtId="2" fontId="72" fillId="24" borderId="48" xfId="0" applyNumberFormat="1" applyFont="1" applyFill="1" applyBorder="1" applyAlignment="1" applyProtection="1">
      <alignment vertical="top" wrapText="1"/>
      <protection locked="0"/>
    </xf>
    <xf numFmtId="0" fontId="145" fillId="42" borderId="0" xfId="0" applyFont="1" applyFill="1" applyBorder="1"/>
    <xf numFmtId="0" fontId="160" fillId="42" borderId="0" xfId="8" applyFont="1" applyFill="1" applyBorder="1" applyAlignment="1">
      <alignment horizontal="left"/>
    </xf>
    <xf numFmtId="0" fontId="61" fillId="0" borderId="17" xfId="0" applyFont="1" applyFill="1" applyBorder="1" applyAlignment="1" applyProtection="1">
      <alignment horizontal="center" vertical="center"/>
      <protection locked="0"/>
    </xf>
    <xf numFmtId="0" fontId="61" fillId="0" borderId="109" xfId="0" applyFont="1" applyFill="1" applyBorder="1" applyAlignment="1" applyProtection="1">
      <alignment horizontal="center" vertical="center"/>
      <protection locked="0"/>
    </xf>
    <xf numFmtId="0" fontId="61" fillId="0" borderId="61" xfId="0" applyFont="1" applyFill="1" applyBorder="1" applyAlignment="1" applyProtection="1">
      <alignment horizontal="center" vertical="center"/>
      <protection locked="0"/>
    </xf>
    <xf numFmtId="0" fontId="61" fillId="0" borderId="7" xfId="0" applyFont="1" applyFill="1" applyBorder="1" applyAlignment="1" applyProtection="1">
      <alignment horizontal="center" vertical="center"/>
      <protection locked="0"/>
    </xf>
    <xf numFmtId="0" fontId="67" fillId="0" borderId="31" xfId="0" applyFont="1" applyFill="1" applyBorder="1" applyAlignment="1">
      <alignment horizontal="center"/>
    </xf>
    <xf numFmtId="2" fontId="68" fillId="0" borderId="33" xfId="0" applyNumberFormat="1" applyFont="1" applyFill="1" applyBorder="1" applyAlignment="1">
      <alignment vertical="center"/>
    </xf>
    <xf numFmtId="0" fontId="75" fillId="0" borderId="24" xfId="0" applyFont="1" applyFill="1" applyBorder="1" applyAlignment="1">
      <alignment vertical="top" wrapText="1"/>
    </xf>
    <xf numFmtId="0" fontId="61" fillId="0" borderId="24" xfId="0" applyFont="1" applyFill="1" applyBorder="1" applyAlignment="1">
      <alignment vertical="top"/>
    </xf>
    <xf numFmtId="0" fontId="67" fillId="0" borderId="27" xfId="0" applyFont="1" applyFill="1" applyBorder="1" applyAlignment="1">
      <alignment horizontal="center"/>
    </xf>
    <xf numFmtId="2" fontId="68" fillId="0" borderId="91" xfId="0" applyNumberFormat="1" applyFont="1" applyFill="1" applyBorder="1" applyAlignment="1">
      <alignment vertical="center"/>
    </xf>
    <xf numFmtId="0" fontId="75" fillId="0" borderId="0" xfId="0" applyFont="1" applyFill="1" applyAlignment="1">
      <alignment vertical="top" wrapText="1"/>
    </xf>
    <xf numFmtId="0" fontId="61" fillId="0" borderId="0" xfId="0" applyFont="1" applyFill="1" applyAlignment="1">
      <alignment vertical="top"/>
    </xf>
    <xf numFmtId="0" fontId="67" fillId="0" borderId="79" xfId="0" applyFont="1" applyFill="1" applyBorder="1" applyAlignment="1">
      <alignment horizontal="center"/>
    </xf>
    <xf numFmtId="2" fontId="68" fillId="0" borderId="14" xfId="0" applyNumberFormat="1" applyFont="1" applyFill="1" applyBorder="1" applyAlignment="1">
      <alignment vertical="center"/>
    </xf>
    <xf numFmtId="0" fontId="75" fillId="0" borderId="15" xfId="0" applyFont="1" applyFill="1" applyBorder="1" applyAlignment="1">
      <alignment vertical="top" wrapText="1"/>
    </xf>
    <xf numFmtId="0" fontId="61" fillId="0" borderId="15" xfId="0" applyFont="1" applyFill="1" applyBorder="1" applyAlignment="1">
      <alignment vertical="top"/>
    </xf>
    <xf numFmtId="1" fontId="13" fillId="7" borderId="91" xfId="0" applyNumberFormat="1" applyFont="1" applyFill="1" applyBorder="1" applyAlignment="1">
      <alignment horizontal="center" vertical="center" textRotation="90"/>
    </xf>
    <xf numFmtId="0" fontId="193" fillId="42" borderId="0" xfId="0" applyFont="1" applyFill="1" applyBorder="1"/>
    <xf numFmtId="0" fontId="193" fillId="42" borderId="0" xfId="0" applyFont="1" applyFill="1" applyBorder="1" applyAlignment="1">
      <alignment horizontal="right"/>
    </xf>
    <xf numFmtId="0" fontId="61" fillId="0" borderId="0" xfId="0" applyFont="1" applyBorder="1" applyAlignment="1" applyProtection="1">
      <alignment horizontal="center" vertical="center"/>
      <protection locked="0"/>
    </xf>
    <xf numFmtId="0" fontId="5" fillId="7" borderId="101" xfId="0" applyFont="1" applyFill="1" applyBorder="1" applyAlignment="1">
      <alignment vertical="center"/>
    </xf>
    <xf numFmtId="0" fontId="62" fillId="0" borderId="49" xfId="0" applyFont="1" applyBorder="1" applyAlignment="1" applyProtection="1">
      <alignment horizontal="center" vertical="center"/>
      <protection locked="0"/>
    </xf>
    <xf numFmtId="0" fontId="62" fillId="0" borderId="50" xfId="0" applyFont="1" applyBorder="1" applyAlignment="1" applyProtection="1">
      <alignment horizontal="center" vertical="center"/>
      <protection locked="0"/>
    </xf>
    <xf numFmtId="0" fontId="62" fillId="0" borderId="98" xfId="0" applyFont="1" applyBorder="1" applyAlignment="1" applyProtection="1">
      <alignment horizontal="center" vertical="center"/>
      <protection locked="0"/>
    </xf>
    <xf numFmtId="0" fontId="5" fillId="7" borderId="0" xfId="0" applyFont="1" applyFill="1" applyBorder="1" applyAlignment="1">
      <alignment horizontal="left" vertical="top"/>
    </xf>
    <xf numFmtId="0" fontId="143" fillId="44" borderId="0" xfId="0" applyFont="1" applyFill="1" applyBorder="1"/>
    <xf numFmtId="0" fontId="142" fillId="44" borderId="0" xfId="0" applyFont="1" applyFill="1" applyBorder="1"/>
    <xf numFmtId="0" fontId="150" fillId="44" borderId="0" xfId="0" applyFont="1" applyFill="1" applyBorder="1"/>
    <xf numFmtId="0" fontId="145" fillId="45" borderId="0" xfId="0" applyFont="1" applyFill="1" applyBorder="1" applyAlignment="1">
      <alignment horizontal="centerContinuous"/>
    </xf>
    <xf numFmtId="0" fontId="145" fillId="46" borderId="0" xfId="0" applyFont="1" applyFill="1" applyBorder="1" applyAlignment="1">
      <alignment horizontal="centerContinuous"/>
    </xf>
    <xf numFmtId="0" fontId="148" fillId="25" borderId="0" xfId="8" applyFont="1" applyFill="1" applyBorder="1" applyAlignment="1">
      <alignment horizontal="center"/>
    </xf>
    <xf numFmtId="0" fontId="160" fillId="42" borderId="0" xfId="8" applyFont="1" applyFill="1" applyBorder="1" applyAlignment="1">
      <alignment horizontal="center"/>
    </xf>
    <xf numFmtId="0" fontId="141" fillId="24" borderId="0" xfId="8" applyFill="1" applyBorder="1" applyAlignment="1">
      <alignment horizontal="center"/>
    </xf>
    <xf numFmtId="0" fontId="142" fillId="47" borderId="0" xfId="0" applyFont="1" applyFill="1" applyBorder="1" applyAlignment="1">
      <alignment horizontal="center" wrapText="1"/>
    </xf>
    <xf numFmtId="0" fontId="5" fillId="0" borderId="57" xfId="0" applyFont="1" applyBorder="1" applyAlignment="1">
      <alignment horizontal="left" vertical="center" wrapText="1"/>
    </xf>
    <xf numFmtId="49" fontId="14" fillId="0" borderId="57" xfId="0" applyNumberFormat="1" applyFont="1" applyBorder="1" applyAlignment="1">
      <alignment horizontal="left" vertical="center"/>
    </xf>
    <xf numFmtId="0" fontId="5" fillId="0" borderId="57" xfId="0" applyFont="1" applyBorder="1" applyAlignment="1">
      <alignment horizontal="right" vertical="center" wrapText="1"/>
    </xf>
    <xf numFmtId="0" fontId="12" fillId="0" borderId="2" xfId="0" applyFont="1" applyBorder="1" applyAlignment="1">
      <alignment horizontal="center" vertical="center" textRotation="90"/>
    </xf>
    <xf numFmtId="0" fontId="12" fillId="0" borderId="12" xfId="0" applyFont="1" applyBorder="1" applyAlignment="1">
      <alignment horizontal="center" vertical="center" textRotation="90"/>
    </xf>
    <xf numFmtId="0" fontId="12" fillId="0" borderId="42" xfId="0" applyFont="1" applyBorder="1" applyAlignment="1">
      <alignment horizontal="center" vertical="center" textRotation="90"/>
    </xf>
    <xf numFmtId="0" fontId="12" fillId="7" borderId="4" xfId="0" applyFont="1" applyFill="1" applyBorder="1" applyAlignment="1">
      <alignment horizontal="left" vertical="center" wrapText="1"/>
    </xf>
    <xf numFmtId="0" fontId="12" fillId="7" borderId="5" xfId="0" applyFont="1" applyFill="1" applyBorder="1" applyAlignment="1">
      <alignment horizontal="left" vertical="center" wrapText="1"/>
    </xf>
    <xf numFmtId="0" fontId="12" fillId="7" borderId="69" xfId="0" applyFont="1" applyFill="1" applyBorder="1" applyAlignment="1">
      <alignment horizontal="left" vertical="center" wrapText="1"/>
    </xf>
    <xf numFmtId="0" fontId="12" fillId="7" borderId="14" xfId="0" applyFont="1" applyFill="1" applyBorder="1" applyAlignment="1">
      <alignment horizontal="left" vertical="center" wrapText="1"/>
    </xf>
    <xf numFmtId="0" fontId="12" fillId="7" borderId="15" xfId="0" applyFont="1" applyFill="1" applyBorder="1" applyAlignment="1">
      <alignment horizontal="left" vertical="center" wrapText="1"/>
    </xf>
    <xf numFmtId="0" fontId="12" fillId="7" borderId="31" xfId="0" applyFont="1" applyFill="1" applyBorder="1" applyAlignment="1">
      <alignment horizontal="left" vertical="center" wrapText="1"/>
    </xf>
    <xf numFmtId="1" fontId="13" fillId="7" borderId="32" xfId="0" applyNumberFormat="1" applyFont="1" applyFill="1" applyBorder="1" applyAlignment="1">
      <alignment horizontal="center" vertical="center" textRotation="90"/>
    </xf>
    <xf numFmtId="1" fontId="13" fillId="7" borderId="13" xfId="0" applyNumberFormat="1" applyFont="1" applyFill="1" applyBorder="1" applyAlignment="1">
      <alignment horizontal="center" vertical="center" textRotation="90"/>
    </xf>
    <xf numFmtId="0" fontId="5" fillId="7" borderId="33" xfId="0" applyFont="1" applyFill="1" applyBorder="1" applyAlignment="1">
      <alignment horizontal="left" vertical="top" wrapText="1"/>
    </xf>
    <xf numFmtId="0" fontId="5" fillId="7" borderId="24" xfId="0" applyFont="1" applyFill="1" applyBorder="1" applyAlignment="1">
      <alignment horizontal="left" vertical="top" wrapText="1"/>
    </xf>
    <xf numFmtId="0" fontId="5" fillId="7" borderId="25" xfId="0" applyFont="1" applyFill="1" applyBorder="1" applyAlignment="1">
      <alignment horizontal="left" vertical="top" wrapText="1"/>
    </xf>
    <xf numFmtId="0" fontId="5" fillId="7" borderId="14" xfId="0" applyFont="1" applyFill="1" applyBorder="1" applyAlignment="1">
      <alignment horizontal="left" vertical="top" wrapText="1"/>
    </xf>
    <xf numFmtId="0" fontId="5" fillId="7" borderId="15" xfId="0" applyFont="1" applyFill="1" applyBorder="1" applyAlignment="1">
      <alignment horizontal="left" vertical="top" wrapText="1"/>
    </xf>
    <xf numFmtId="0" fontId="5" fillId="7" borderId="16" xfId="0" applyFont="1" applyFill="1" applyBorder="1" applyAlignment="1">
      <alignment horizontal="left" vertical="top" wrapText="1"/>
    </xf>
    <xf numFmtId="0" fontId="61" fillId="0" borderId="26"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0" borderId="30"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2" fontId="13" fillId="7" borderId="32" xfId="0" applyNumberFormat="1" applyFont="1" applyFill="1" applyBorder="1" applyAlignment="1">
      <alignment horizontal="center" vertical="center" textRotation="90"/>
    </xf>
    <xf numFmtId="2" fontId="13" fillId="7" borderId="13" xfId="0" applyNumberFormat="1" applyFont="1" applyFill="1" applyBorder="1" applyAlignment="1">
      <alignment horizontal="center" vertical="center" textRotation="90"/>
    </xf>
    <xf numFmtId="1" fontId="13" fillId="7" borderId="43" xfId="0" applyNumberFormat="1" applyFont="1" applyFill="1" applyBorder="1" applyAlignment="1">
      <alignment horizontal="center" vertical="center" textRotation="90"/>
    </xf>
    <xf numFmtId="0" fontId="5" fillId="7" borderId="44" xfId="0" applyFont="1" applyFill="1" applyBorder="1" applyAlignment="1">
      <alignment horizontal="left" vertical="top" wrapText="1"/>
    </xf>
    <xf numFmtId="0" fontId="5" fillId="7" borderId="1" xfId="0" applyFont="1" applyFill="1" applyBorder="1" applyAlignment="1">
      <alignment horizontal="left" vertical="top" wrapText="1"/>
    </xf>
    <xf numFmtId="0" fontId="5" fillId="7" borderId="45" xfId="0" applyFont="1" applyFill="1" applyBorder="1" applyAlignment="1">
      <alignment horizontal="left" vertical="top" wrapText="1"/>
    </xf>
    <xf numFmtId="15" fontId="61" fillId="0" borderId="26" xfId="0" applyNumberFormat="1" applyFont="1" applyBorder="1" applyAlignment="1" applyProtection="1">
      <alignment horizontal="center" vertical="center"/>
      <protection locked="0"/>
    </xf>
    <xf numFmtId="15" fontId="61" fillId="0" borderId="24" xfId="0" applyNumberFormat="1" applyFont="1" applyBorder="1" applyAlignment="1" applyProtection="1">
      <alignment horizontal="center" vertical="center"/>
      <protection locked="0"/>
    </xf>
    <xf numFmtId="15" fontId="61" fillId="0" borderId="46" xfId="0" applyNumberFormat="1" applyFont="1" applyBorder="1" applyAlignment="1" applyProtection="1">
      <alignment horizontal="center" vertical="center"/>
      <protection locked="0"/>
    </xf>
    <xf numFmtId="15" fontId="61" fillId="0" borderId="1" xfId="0" applyNumberFormat="1" applyFont="1" applyBorder="1" applyAlignment="1" applyProtection="1">
      <alignment horizontal="center" vertical="center"/>
      <protection locked="0"/>
    </xf>
    <xf numFmtId="2" fontId="13" fillId="7" borderId="43" xfId="0" applyNumberFormat="1" applyFont="1" applyFill="1" applyBorder="1" applyAlignment="1">
      <alignment horizontal="center" vertical="center" textRotation="90"/>
    </xf>
    <xf numFmtId="0" fontId="61" fillId="0" borderId="4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61" fillId="0" borderId="35" xfId="0" applyFont="1" applyBorder="1" applyAlignment="1" applyProtection="1">
      <alignment horizontal="center" vertical="center"/>
      <protection locked="0"/>
    </xf>
    <xf numFmtId="0" fontId="61" fillId="0" borderId="36" xfId="0" applyFont="1" applyBorder="1" applyAlignment="1" applyProtection="1">
      <alignment horizontal="center" vertical="center"/>
      <protection locked="0"/>
    </xf>
    <xf numFmtId="0" fontId="61" fillId="0" borderId="40" xfId="0" applyFont="1" applyBorder="1" applyAlignment="1" applyProtection="1">
      <alignment horizontal="center" vertical="center"/>
      <protection locked="0"/>
    </xf>
    <xf numFmtId="0" fontId="61" fillId="0" borderId="37" xfId="0" applyFont="1" applyBorder="1" applyAlignment="1" applyProtection="1">
      <alignment horizontal="center" vertical="center"/>
      <protection locked="0"/>
    </xf>
    <xf numFmtId="0" fontId="61" fillId="0" borderId="61" xfId="0" applyFont="1" applyBorder="1" applyAlignment="1" applyProtection="1">
      <alignment horizontal="center" vertical="center"/>
      <protection locked="0"/>
    </xf>
    <xf numFmtId="0" fontId="61" fillId="0" borderId="59" xfId="0" applyFont="1" applyBorder="1" applyAlignment="1" applyProtection="1">
      <alignment horizontal="center" vertical="center"/>
      <protection locked="0"/>
    </xf>
    <xf numFmtId="0" fontId="61" fillId="0" borderId="60" xfId="0" applyFont="1" applyBorder="1" applyAlignment="1" applyProtection="1">
      <alignment horizontal="center" vertical="center"/>
      <protection locked="0"/>
    </xf>
    <xf numFmtId="0" fontId="62" fillId="0" borderId="61" xfId="0" applyFont="1" applyBorder="1" applyAlignment="1" applyProtection="1">
      <alignment horizontal="center" vertical="center"/>
      <protection locked="0"/>
    </xf>
    <xf numFmtId="0" fontId="62" fillId="0" borderId="59" xfId="0" applyFont="1" applyBorder="1" applyAlignment="1" applyProtection="1">
      <alignment horizontal="center" vertical="center"/>
      <protection locked="0"/>
    </xf>
    <xf numFmtId="0" fontId="62" fillId="0" borderId="62" xfId="0" applyFont="1" applyBorder="1" applyAlignment="1" applyProtection="1">
      <alignment horizontal="center" vertical="center"/>
      <protection locked="0"/>
    </xf>
    <xf numFmtId="1" fontId="13" fillId="7" borderId="3" xfId="0" applyNumberFormat="1" applyFont="1" applyFill="1" applyBorder="1" applyAlignment="1">
      <alignment horizontal="center" vertical="center" textRotation="90"/>
    </xf>
    <xf numFmtId="0" fontId="61" fillId="0" borderId="4"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14" xfId="0" applyFont="1" applyBorder="1" applyAlignment="1" applyProtection="1">
      <alignment horizontal="center" vertical="center"/>
      <protection locked="0"/>
    </xf>
    <xf numFmtId="0" fontId="5" fillId="7" borderId="4" xfId="0" applyFont="1" applyFill="1" applyBorder="1" applyAlignment="1">
      <alignment horizontal="left" vertical="top" wrapText="1"/>
    </xf>
    <xf numFmtId="0" fontId="5" fillId="7" borderId="5" xfId="0" applyFont="1" applyFill="1" applyBorder="1" applyAlignment="1">
      <alignment horizontal="left" vertical="top" wrapText="1"/>
    </xf>
    <xf numFmtId="0" fontId="5" fillId="7" borderId="6" xfId="0" applyFont="1" applyFill="1" applyBorder="1" applyAlignment="1">
      <alignment horizontal="left" vertical="top" wrapText="1"/>
    </xf>
    <xf numFmtId="1" fontId="13" fillId="7" borderId="71" xfId="0" applyNumberFormat="1" applyFont="1" applyFill="1" applyBorder="1" applyAlignment="1">
      <alignment horizontal="center" vertical="center" textRotation="90"/>
    </xf>
    <xf numFmtId="49" fontId="61" fillId="0" borderId="33" xfId="0" applyNumberFormat="1" applyFont="1" applyBorder="1" applyAlignment="1" applyProtection="1">
      <alignment horizontal="center" vertical="center"/>
      <protection locked="0"/>
    </xf>
    <xf numFmtId="49" fontId="61" fillId="0" borderId="24" xfId="0" applyNumberFormat="1" applyFont="1" applyBorder="1" applyAlignment="1" applyProtection="1">
      <alignment horizontal="center" vertical="center"/>
      <protection locked="0"/>
    </xf>
    <xf numFmtId="49" fontId="61" fillId="0" borderId="34" xfId="0" applyNumberFormat="1" applyFont="1" applyBorder="1" applyAlignment="1" applyProtection="1">
      <alignment horizontal="center" vertical="center"/>
      <protection locked="0"/>
    </xf>
    <xf numFmtId="49" fontId="61" fillId="0" borderId="14" xfId="0" applyNumberFormat="1" applyFont="1" applyBorder="1" applyAlignment="1" applyProtection="1">
      <alignment horizontal="center" vertical="center"/>
      <protection locked="0"/>
    </xf>
    <xf numFmtId="49" fontId="61" fillId="0" borderId="15" xfId="0" applyNumberFormat="1" applyFont="1" applyBorder="1" applyAlignment="1" applyProtection="1">
      <alignment horizontal="center" vertical="center"/>
      <protection locked="0"/>
    </xf>
    <xf numFmtId="49" fontId="61" fillId="0" borderId="38" xfId="0" applyNumberFormat="1" applyFont="1" applyBorder="1" applyAlignment="1" applyProtection="1">
      <alignment horizontal="center" vertical="center"/>
      <protection locked="0"/>
    </xf>
    <xf numFmtId="0" fontId="61" fillId="0" borderId="67" xfId="0" applyFont="1" applyBorder="1" applyAlignment="1" applyProtection="1">
      <alignment horizontal="center" vertical="center"/>
      <protection locked="0"/>
    </xf>
    <xf numFmtId="49" fontId="61" fillId="0" borderId="67" xfId="0" applyNumberFormat="1" applyFont="1" applyBorder="1" applyAlignment="1" applyProtection="1">
      <alignment horizontal="center" vertical="center"/>
      <protection locked="0"/>
    </xf>
    <xf numFmtId="49" fontId="61" fillId="0" borderId="5" xfId="0" applyNumberFormat="1" applyFont="1" applyBorder="1" applyAlignment="1" applyProtection="1">
      <alignment horizontal="center" vertical="center"/>
      <protection locked="0"/>
    </xf>
    <xf numFmtId="49" fontId="61" fillId="0" borderId="30" xfId="0" applyNumberFormat="1" applyFont="1" applyBorder="1" applyAlignment="1" applyProtection="1">
      <alignment horizontal="center" vertical="center"/>
      <protection locked="0"/>
    </xf>
    <xf numFmtId="0" fontId="5" fillId="7" borderId="34" xfId="0" applyFont="1" applyFill="1" applyBorder="1" applyAlignment="1">
      <alignment horizontal="left" vertical="top" wrapText="1"/>
    </xf>
    <xf numFmtId="0" fontId="5" fillId="7" borderId="38" xfId="0" applyFont="1" applyFill="1" applyBorder="1" applyAlignment="1">
      <alignment horizontal="left" vertical="top" wrapText="1"/>
    </xf>
    <xf numFmtId="0" fontId="5" fillId="7" borderId="33" xfId="0" applyFont="1" applyFill="1" applyBorder="1" applyAlignment="1">
      <alignment horizontal="center" vertical="top" wrapText="1"/>
    </xf>
    <xf numFmtId="0" fontId="5" fillId="7" borderId="24" xfId="0" applyFont="1" applyFill="1" applyBorder="1" applyAlignment="1">
      <alignment horizontal="center" vertical="top" wrapText="1"/>
    </xf>
    <xf numFmtId="0" fontId="5" fillId="7" borderId="34" xfId="0" applyFont="1" applyFill="1" applyBorder="1" applyAlignment="1">
      <alignment horizontal="center" vertical="top" wrapText="1"/>
    </xf>
    <xf numFmtId="0" fontId="5" fillId="7" borderId="91" xfId="0" applyFont="1" applyFill="1" applyBorder="1" applyAlignment="1">
      <alignment horizontal="center" vertical="top" wrapText="1"/>
    </xf>
    <xf numFmtId="0" fontId="5" fillId="7" borderId="0" xfId="0" applyFont="1" applyFill="1" applyAlignment="1">
      <alignment horizontal="center" vertical="top" wrapText="1"/>
    </xf>
    <xf numFmtId="0" fontId="5" fillId="7" borderId="78" xfId="0" applyFont="1" applyFill="1" applyBorder="1" applyAlignment="1">
      <alignment horizontal="center" vertical="top" wrapText="1"/>
    </xf>
    <xf numFmtId="1" fontId="13" fillId="7" borderId="33" xfId="0" applyNumberFormat="1" applyFont="1" applyFill="1" applyBorder="1" applyAlignment="1">
      <alignment horizontal="center" vertical="center" textRotation="90"/>
    </xf>
    <xf numFmtId="1" fontId="13" fillId="7" borderId="91" xfId="0" applyNumberFormat="1" applyFont="1" applyFill="1" applyBorder="1" applyAlignment="1">
      <alignment horizontal="center" vertical="center" textRotation="90"/>
    </xf>
    <xf numFmtId="1" fontId="13" fillId="7" borderId="24" xfId="0" applyNumberFormat="1" applyFont="1" applyFill="1" applyBorder="1" applyAlignment="1">
      <alignment horizontal="center" vertical="center" textRotation="90"/>
    </xf>
    <xf numFmtId="1" fontId="13" fillId="7" borderId="0" xfId="0" applyNumberFormat="1" applyFont="1" applyFill="1" applyAlignment="1">
      <alignment horizontal="center" vertical="center" textRotation="90"/>
    </xf>
    <xf numFmtId="0" fontId="5" fillId="7" borderId="68" xfId="0" applyFont="1" applyFill="1" applyBorder="1" applyAlignment="1">
      <alignment horizontal="left" vertical="top" wrapText="1"/>
    </xf>
    <xf numFmtId="166" fontId="23" fillId="0" borderId="57" xfId="0" applyNumberFormat="1" applyFont="1" applyBorder="1" applyAlignment="1">
      <alignment horizontal="center" vertical="center"/>
    </xf>
    <xf numFmtId="166" fontId="23" fillId="0" borderId="65" xfId="0" applyNumberFormat="1" applyFont="1" applyBorder="1" applyAlignment="1">
      <alignment horizontal="center" vertical="center"/>
    </xf>
    <xf numFmtId="0" fontId="5" fillId="7" borderId="27" xfId="0" applyFont="1" applyFill="1" applyBorder="1" applyAlignment="1">
      <alignment horizontal="center" vertical="top" wrapText="1"/>
    </xf>
    <xf numFmtId="0" fontId="5" fillId="7" borderId="79" xfId="0" applyFont="1" applyFill="1" applyBorder="1" applyAlignment="1">
      <alignment horizontal="center" vertical="top" wrapText="1"/>
    </xf>
    <xf numFmtId="0" fontId="5" fillId="7" borderId="72" xfId="0" applyFont="1" applyFill="1" applyBorder="1" applyAlignment="1">
      <alignment horizontal="left" vertical="center" wrapText="1"/>
    </xf>
    <xf numFmtId="0" fontId="5" fillId="7" borderId="73" xfId="0" applyFont="1" applyFill="1" applyBorder="1" applyAlignment="1">
      <alignment horizontal="left" vertical="center" wrapText="1"/>
    </xf>
    <xf numFmtId="0" fontId="8" fillId="7" borderId="72" xfId="0" applyFont="1" applyFill="1" applyBorder="1" applyAlignment="1">
      <alignment horizontal="left" vertical="center" wrapText="1"/>
    </xf>
    <xf numFmtId="0" fontId="8" fillId="7" borderId="73" xfId="0" applyFont="1" applyFill="1" applyBorder="1" applyAlignment="1">
      <alignment horizontal="left" vertical="center" wrapText="1"/>
    </xf>
    <xf numFmtId="2" fontId="5" fillId="7" borderId="56" xfId="0" applyNumberFormat="1" applyFont="1" applyFill="1" applyBorder="1" applyAlignment="1">
      <alignment horizontal="left" vertical="center"/>
    </xf>
    <xf numFmtId="2" fontId="5" fillId="7" borderId="57" xfId="0" applyNumberFormat="1" applyFont="1" applyFill="1" applyBorder="1" applyAlignment="1">
      <alignment horizontal="left" vertical="center"/>
    </xf>
    <xf numFmtId="2" fontId="5" fillId="7" borderId="65" xfId="0" applyNumberFormat="1" applyFont="1" applyFill="1" applyBorder="1" applyAlignment="1">
      <alignment horizontal="left" vertical="center"/>
    </xf>
    <xf numFmtId="0" fontId="12" fillId="0" borderId="2" xfId="0" applyFont="1" applyBorder="1" applyAlignment="1">
      <alignment horizontal="center" textRotation="90"/>
    </xf>
    <xf numFmtId="0" fontId="12" fillId="0" borderId="12" xfId="0" applyFont="1" applyBorder="1" applyAlignment="1">
      <alignment horizontal="center" textRotation="90"/>
    </xf>
    <xf numFmtId="0" fontId="12" fillId="0" borderId="42" xfId="0" applyFont="1" applyBorder="1" applyAlignment="1">
      <alignment horizontal="center" textRotation="90"/>
    </xf>
    <xf numFmtId="0" fontId="61" fillId="0" borderId="7" xfId="0" applyFont="1" applyBorder="1" applyAlignment="1" applyProtection="1">
      <alignment horizontal="center" vertical="top"/>
      <protection locked="0"/>
    </xf>
    <xf numFmtId="0" fontId="61" fillId="0" borderId="8" xfId="0" applyFont="1" applyBorder="1" applyAlignment="1" applyProtection="1">
      <alignment horizontal="center" vertical="top"/>
      <protection locked="0"/>
    </xf>
    <xf numFmtId="0" fontId="61" fillId="0" borderId="9" xfId="0" applyFont="1" applyBorder="1" applyAlignment="1" applyProtection="1">
      <alignment horizontal="center" vertical="top"/>
      <protection locked="0"/>
    </xf>
    <xf numFmtId="0" fontId="5" fillId="7" borderId="7" xfId="0" applyFont="1" applyFill="1" applyBorder="1" applyAlignment="1">
      <alignment horizontal="center" vertical="center"/>
    </xf>
    <xf numFmtId="0" fontId="5" fillId="7" borderId="8" xfId="0" applyFont="1" applyFill="1" applyBorder="1" applyAlignment="1">
      <alignment horizontal="center" vertical="center"/>
    </xf>
    <xf numFmtId="0" fontId="5" fillId="7" borderId="11" xfId="0" applyFont="1" applyFill="1" applyBorder="1" applyAlignment="1">
      <alignment horizontal="center" vertical="center"/>
    </xf>
    <xf numFmtId="0" fontId="61" fillId="0" borderId="17" xfId="0" applyFont="1" applyBorder="1" applyAlignment="1" applyProtection="1">
      <alignment horizontal="center" vertical="top"/>
      <protection locked="0"/>
    </xf>
    <xf numFmtId="0" fontId="61" fillId="0" borderId="18" xfId="0" applyFont="1" applyBorder="1" applyAlignment="1" applyProtection="1">
      <alignment horizontal="center" vertical="top"/>
      <protection locked="0"/>
    </xf>
    <xf numFmtId="0" fontId="61" fillId="0" borderId="19" xfId="0" applyFont="1" applyBorder="1" applyAlignment="1" applyProtection="1">
      <alignment horizontal="center" vertical="top"/>
      <protection locked="0"/>
    </xf>
    <xf numFmtId="0" fontId="64" fillId="0" borderId="17" xfId="0" applyFont="1" applyBorder="1" applyAlignment="1" applyProtection="1">
      <alignment horizontal="center" vertical="center"/>
      <protection locked="0"/>
    </xf>
    <xf numFmtId="0" fontId="64" fillId="0" borderId="18" xfId="0" applyFont="1" applyBorder="1" applyAlignment="1" applyProtection="1">
      <alignment horizontal="center" vertical="center"/>
      <protection locked="0"/>
    </xf>
    <xf numFmtId="0" fontId="64" fillId="0" borderId="21" xfId="0" applyFont="1" applyBorder="1" applyAlignment="1" applyProtection="1">
      <alignment horizontal="center" vertical="center"/>
      <protection locked="0"/>
    </xf>
    <xf numFmtId="1" fontId="13" fillId="8" borderId="22" xfId="0" applyNumberFormat="1" applyFont="1" applyFill="1" applyBorder="1" applyAlignment="1">
      <alignment horizontal="center" vertical="center" textRotation="90"/>
    </xf>
    <xf numFmtId="1" fontId="13" fillId="8" borderId="28" xfId="0" applyNumberFormat="1" applyFont="1" applyFill="1" applyBorder="1" applyAlignment="1">
      <alignment horizontal="center" vertical="center" textRotation="90"/>
    </xf>
    <xf numFmtId="0" fontId="5" fillId="7" borderId="23" xfId="0" applyFont="1" applyFill="1" applyBorder="1" applyAlignment="1">
      <alignment horizontal="left" vertical="top" wrapText="1"/>
    </xf>
    <xf numFmtId="0" fontId="61" fillId="0" borderId="63" xfId="0" applyFont="1" applyBorder="1" applyAlignment="1" applyProtection="1">
      <alignment horizontal="center" vertical="center"/>
      <protection locked="0"/>
    </xf>
    <xf numFmtId="0" fontId="5" fillId="7" borderId="23" xfId="0" applyFont="1" applyFill="1" applyBorder="1" applyAlignment="1">
      <alignment horizontal="left" vertical="center" wrapText="1"/>
    </xf>
    <xf numFmtId="0" fontId="5" fillId="7" borderId="25" xfId="0" applyFont="1" applyFill="1" applyBorder="1" applyAlignment="1">
      <alignment horizontal="left" vertical="center" wrapText="1"/>
    </xf>
    <xf numFmtId="0" fontId="5" fillId="7" borderId="29" xfId="0" applyFont="1" applyFill="1" applyBorder="1" applyAlignment="1">
      <alignment horizontal="left" vertical="center" wrapText="1"/>
    </xf>
    <xf numFmtId="0" fontId="5" fillId="7" borderId="16" xfId="0" applyFont="1" applyFill="1" applyBorder="1" applyAlignment="1">
      <alignment horizontal="left" vertical="center" wrapText="1"/>
    </xf>
    <xf numFmtId="0" fontId="61" fillId="0" borderId="35" xfId="0" applyFont="1" applyBorder="1" applyAlignment="1" applyProtection="1">
      <alignment horizontal="center" vertical="top"/>
      <protection locked="0"/>
    </xf>
    <xf numFmtId="0" fontId="61" fillId="0" borderId="36" xfId="0" applyFont="1" applyBorder="1" applyAlignment="1" applyProtection="1">
      <alignment horizontal="center" vertical="top"/>
      <protection locked="0"/>
    </xf>
    <xf numFmtId="0" fontId="5" fillId="7" borderId="15" xfId="0" applyFont="1" applyFill="1" applyBorder="1" applyAlignment="1">
      <alignment horizontal="left" vertical="center" wrapText="1"/>
    </xf>
    <xf numFmtId="0" fontId="61" fillId="0" borderId="18" xfId="0" applyFont="1" applyBorder="1" applyAlignment="1" applyProtection="1">
      <alignment horizontal="center" vertical="center" wrapText="1"/>
      <protection locked="0"/>
    </xf>
    <xf numFmtId="0" fontId="61" fillId="0" borderId="64" xfId="0" applyFont="1" applyBorder="1" applyAlignment="1" applyProtection="1">
      <alignment horizontal="center" vertical="center" wrapText="1"/>
      <protection locked="0"/>
    </xf>
    <xf numFmtId="0" fontId="61" fillId="0" borderId="7"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0" fontId="61" fillId="0" borderId="9" xfId="0" applyFont="1" applyBorder="1" applyAlignment="1" applyProtection="1">
      <alignment horizontal="center" vertical="center"/>
      <protection locked="0"/>
    </xf>
    <xf numFmtId="0" fontId="61" fillId="0" borderId="11" xfId="0" applyFont="1" applyBorder="1" applyAlignment="1" applyProtection="1">
      <alignment horizontal="center" vertical="center"/>
      <protection locked="0"/>
    </xf>
    <xf numFmtId="0" fontId="61" fillId="0" borderId="17" xfId="0" applyFont="1" applyBorder="1" applyAlignment="1" applyProtection="1">
      <alignment horizontal="center" vertical="center"/>
      <protection locked="0"/>
    </xf>
    <xf numFmtId="0" fontId="61" fillId="0" borderId="18" xfId="0" applyFont="1" applyBorder="1" applyAlignment="1" applyProtection="1">
      <alignment horizontal="center" vertical="center"/>
      <protection locked="0"/>
    </xf>
    <xf numFmtId="0" fontId="61" fillId="0" borderId="19" xfId="0" applyFont="1" applyBorder="1" applyAlignment="1" applyProtection="1">
      <alignment horizontal="center" vertical="center"/>
      <protection locked="0"/>
    </xf>
    <xf numFmtId="0" fontId="62" fillId="0" borderId="53" xfId="0" applyFont="1" applyBorder="1" applyAlignment="1" applyProtection="1">
      <alignment horizontal="center" vertical="center"/>
      <protection locked="0"/>
    </xf>
    <xf numFmtId="0" fontId="62" fillId="0" borderId="54" xfId="0" applyFont="1" applyBorder="1" applyAlignment="1" applyProtection="1">
      <alignment horizontal="center" vertical="center"/>
      <protection locked="0"/>
    </xf>
    <xf numFmtId="0" fontId="62" fillId="0" borderId="55" xfId="0" applyFont="1" applyBorder="1" applyAlignment="1" applyProtection="1">
      <alignment horizontal="center" vertical="center"/>
      <protection locked="0"/>
    </xf>
    <xf numFmtId="2" fontId="5" fillId="7" borderId="58" xfId="0" applyNumberFormat="1" applyFont="1" applyFill="1" applyBorder="1" applyAlignment="1">
      <alignment vertical="center"/>
    </xf>
    <xf numFmtId="2" fontId="5" fillId="7" borderId="59" xfId="0" applyNumberFormat="1" applyFont="1" applyFill="1" applyBorder="1" applyAlignment="1">
      <alignment vertical="center"/>
    </xf>
    <xf numFmtId="2" fontId="5" fillId="7" borderId="60" xfId="0" applyNumberFormat="1" applyFont="1" applyFill="1" applyBorder="1" applyAlignment="1">
      <alignment vertical="center"/>
    </xf>
    <xf numFmtId="2" fontId="61" fillId="0" borderId="61" xfId="0" applyNumberFormat="1" applyFont="1" applyBorder="1" applyAlignment="1" applyProtection="1">
      <alignment horizontal="center" vertical="center"/>
      <protection locked="0"/>
    </xf>
    <xf numFmtId="2" fontId="61" fillId="0" borderId="59" xfId="0" applyNumberFormat="1" applyFont="1" applyBorder="1" applyAlignment="1" applyProtection="1">
      <alignment horizontal="center" vertical="center"/>
      <protection locked="0"/>
    </xf>
    <xf numFmtId="2" fontId="61" fillId="0" borderId="62" xfId="0" applyNumberFormat="1" applyFont="1" applyBorder="1" applyAlignment="1" applyProtection="1">
      <alignment horizontal="center" vertical="center"/>
      <protection locked="0"/>
    </xf>
    <xf numFmtId="0" fontId="61" fillId="0" borderId="234" xfId="0" applyFont="1" applyBorder="1" applyAlignment="1" applyProtection="1">
      <alignment horizontal="center" vertical="center"/>
      <protection locked="0"/>
    </xf>
    <xf numFmtId="0" fontId="5" fillId="7" borderId="24" xfId="0" applyFont="1" applyFill="1" applyBorder="1" applyAlignment="1">
      <alignment horizontal="left" vertical="center" wrapText="1"/>
    </xf>
    <xf numFmtId="0" fontId="63" fillId="0" borderId="35" xfId="0" applyFont="1" applyBorder="1" applyAlignment="1" applyProtection="1">
      <alignment horizontal="center" vertical="center" wrapText="1"/>
      <protection locked="0"/>
    </xf>
    <xf numFmtId="0" fontId="63" fillId="0" borderId="36" xfId="0" applyFont="1" applyBorder="1" applyAlignment="1" applyProtection="1">
      <alignment horizontal="center" vertical="center" wrapText="1"/>
      <protection locked="0"/>
    </xf>
    <xf numFmtId="0" fontId="63" fillId="0" borderId="37"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wrapText="1"/>
      <protection locked="0"/>
    </xf>
    <xf numFmtId="0" fontId="63" fillId="0" borderId="18" xfId="0" applyFont="1" applyBorder="1" applyAlignment="1" applyProtection="1">
      <alignment horizontal="center" vertical="center" wrapText="1"/>
      <protection locked="0"/>
    </xf>
    <xf numFmtId="0" fontId="63" fillId="0" borderId="21" xfId="0" applyFont="1" applyBorder="1" applyAlignment="1" applyProtection="1">
      <alignment horizontal="center" vertical="center" wrapText="1"/>
      <protection locked="0"/>
    </xf>
    <xf numFmtId="0" fontId="62" fillId="0" borderId="17" xfId="0" applyFont="1" applyBorder="1" applyAlignment="1" applyProtection="1">
      <alignment horizontal="center" vertical="center"/>
      <protection locked="0"/>
    </xf>
    <xf numFmtId="0" fontId="62" fillId="0" borderId="18" xfId="0" applyFont="1" applyBorder="1" applyAlignment="1" applyProtection="1">
      <alignment horizontal="center" vertical="center"/>
      <protection locked="0"/>
    </xf>
    <xf numFmtId="0" fontId="62" fillId="0" borderId="21" xfId="0" applyFont="1" applyBorder="1" applyAlignment="1" applyProtection="1">
      <alignment horizontal="center" vertical="center"/>
      <protection locked="0"/>
    </xf>
    <xf numFmtId="0" fontId="61" fillId="0" borderId="24" xfId="0" applyNumberFormat="1" applyFont="1" applyBorder="1" applyAlignment="1" applyProtection="1">
      <alignment horizontal="center" vertical="center" wrapText="1"/>
      <protection locked="0"/>
    </xf>
    <xf numFmtId="0" fontId="61" fillId="0" borderId="15" xfId="0" applyNumberFormat="1" applyFont="1" applyBorder="1" applyAlignment="1" applyProtection="1">
      <alignment horizontal="center" vertical="center" wrapText="1"/>
      <protection locked="0"/>
    </xf>
    <xf numFmtId="0" fontId="61" fillId="0" borderId="26" xfId="0" applyFont="1" applyBorder="1" applyAlignment="1" applyProtection="1">
      <alignment horizontal="center" vertical="center" wrapText="1"/>
      <protection locked="0"/>
    </xf>
    <xf numFmtId="0" fontId="61" fillId="0" borderId="24" xfId="0" applyFont="1" applyBorder="1" applyAlignment="1" applyProtection="1">
      <alignment horizontal="center" vertical="center" wrapText="1"/>
      <protection locked="0"/>
    </xf>
    <xf numFmtId="0" fontId="61" fillId="0" borderId="46" xfId="0" applyFont="1" applyBorder="1" applyAlignment="1" applyProtection="1">
      <alignment horizontal="center" vertical="center" wrapText="1"/>
      <protection locked="0"/>
    </xf>
    <xf numFmtId="0" fontId="61" fillId="0" borderId="1" xfId="0" applyFont="1" applyBorder="1" applyAlignment="1" applyProtection="1">
      <alignment horizontal="center" vertical="center" wrapText="1"/>
      <protection locked="0"/>
    </xf>
    <xf numFmtId="49" fontId="61" fillId="0" borderId="26" xfId="0" applyNumberFormat="1" applyFont="1" applyBorder="1" applyAlignment="1" applyProtection="1">
      <alignment horizontal="center" vertical="center"/>
      <protection locked="0"/>
    </xf>
    <xf numFmtId="49" fontId="61" fillId="0" borderId="46" xfId="0" applyNumberFormat="1" applyFont="1" applyBorder="1" applyAlignment="1" applyProtection="1">
      <alignment horizontal="center" vertical="center"/>
      <protection locked="0"/>
    </xf>
    <xf numFmtId="49" fontId="61" fillId="0" borderId="1" xfId="0" applyNumberFormat="1" applyFont="1" applyBorder="1" applyAlignment="1" applyProtection="1">
      <alignment horizontal="center" vertical="center"/>
      <protection locked="0"/>
    </xf>
    <xf numFmtId="0" fontId="61" fillId="0" borderId="30" xfId="0" applyFont="1" applyBorder="1" applyAlignment="1" applyProtection="1">
      <alignment horizontal="center" vertical="center" wrapText="1"/>
      <protection locked="0"/>
    </xf>
    <xf numFmtId="0" fontId="61" fillId="0" borderId="15" xfId="0" applyFont="1" applyBorder="1" applyAlignment="1" applyProtection="1">
      <alignment horizontal="center" vertical="center" wrapText="1"/>
      <protection locked="0"/>
    </xf>
    <xf numFmtId="0" fontId="6" fillId="0" borderId="0" xfId="0" applyFont="1" applyAlignment="1">
      <alignment horizontal="left" vertical="top" wrapText="1"/>
    </xf>
    <xf numFmtId="0" fontId="8" fillId="0" borderId="0" xfId="0" applyFont="1" applyAlignment="1">
      <alignment horizontal="right" vertical="top" wrapText="1"/>
    </xf>
    <xf numFmtId="164" fontId="8" fillId="0" borderId="0" xfId="0" applyNumberFormat="1" applyFont="1" applyAlignment="1">
      <alignment horizontal="left" vertical="top" wrapText="1"/>
    </xf>
    <xf numFmtId="0" fontId="9" fillId="0" borderId="0" xfId="0" applyFont="1" applyAlignment="1">
      <alignment horizontal="right" vertical="top" wrapText="1"/>
    </xf>
    <xf numFmtId="0" fontId="8" fillId="0" borderId="1" xfId="0" applyFont="1" applyBorder="1" applyAlignment="1">
      <alignment horizontal="right" wrapText="1"/>
    </xf>
    <xf numFmtId="0" fontId="33" fillId="0" borderId="33" xfId="0" applyFont="1" applyBorder="1" applyAlignment="1">
      <alignment horizontal="left" vertical="top" wrapText="1"/>
    </xf>
    <xf numFmtId="0" fontId="33" fillId="0" borderId="24" xfId="0" applyFont="1" applyBorder="1" applyAlignment="1">
      <alignment horizontal="left" vertical="top" wrapText="1"/>
    </xf>
    <xf numFmtId="0" fontId="33" fillId="0" borderId="34" xfId="0" applyFont="1" applyBorder="1" applyAlignment="1">
      <alignment horizontal="left" vertical="top" wrapText="1"/>
    </xf>
    <xf numFmtId="0" fontId="65" fillId="0" borderId="91" xfId="0" applyFont="1" applyBorder="1" applyAlignment="1" applyProtection="1">
      <alignment horizontal="left" vertical="top" wrapText="1"/>
      <protection locked="0"/>
    </xf>
    <xf numFmtId="0" fontId="65" fillId="0" borderId="0" xfId="0" applyFont="1" applyAlignment="1" applyProtection="1">
      <alignment horizontal="left" vertical="top" wrapText="1"/>
      <protection locked="0"/>
    </xf>
    <xf numFmtId="0" fontId="65" fillId="0" borderId="78" xfId="0" applyFont="1" applyBorder="1" applyAlignment="1" applyProtection="1">
      <alignment horizontal="left" vertical="top" wrapText="1"/>
      <protection locked="0"/>
    </xf>
    <xf numFmtId="0" fontId="65" fillId="0" borderId="14" xfId="0" applyFont="1" applyBorder="1" applyAlignment="1" applyProtection="1">
      <alignment horizontal="left" vertical="top" wrapText="1"/>
      <protection locked="0"/>
    </xf>
    <xf numFmtId="0" fontId="65" fillId="0" borderId="15" xfId="0" applyFont="1" applyBorder="1" applyAlignment="1" applyProtection="1">
      <alignment horizontal="left" vertical="top" wrapText="1"/>
      <protection locked="0"/>
    </xf>
    <xf numFmtId="0" fontId="65" fillId="0" borderId="38" xfId="0" applyFont="1" applyBorder="1" applyAlignment="1" applyProtection="1">
      <alignment horizontal="left" vertical="top" wrapText="1"/>
      <protection locked="0"/>
    </xf>
    <xf numFmtId="0" fontId="5" fillId="9" borderId="32" xfId="0" applyFont="1" applyFill="1" applyBorder="1" applyAlignment="1">
      <alignment horizontal="left" vertical="top" wrapText="1"/>
    </xf>
    <xf numFmtId="0" fontId="5" fillId="9" borderId="43" xfId="0" applyFont="1" applyFill="1" applyBorder="1" applyAlignment="1">
      <alignment horizontal="left" vertical="top" wrapText="1"/>
    </xf>
    <xf numFmtId="15" fontId="61" fillId="0" borderId="33" xfId="0" applyNumberFormat="1" applyFont="1" applyBorder="1" applyAlignment="1" applyProtection="1">
      <alignment horizontal="center" vertical="center" wrapText="1"/>
      <protection locked="0"/>
    </xf>
    <xf numFmtId="15" fontId="61" fillId="0" borderId="24" xfId="0" applyNumberFormat="1" applyFont="1" applyBorder="1" applyAlignment="1" applyProtection="1">
      <alignment horizontal="center" vertical="center" wrapText="1"/>
      <protection locked="0"/>
    </xf>
    <xf numFmtId="15" fontId="61" fillId="0" borderId="34" xfId="0" applyNumberFormat="1" applyFont="1" applyBorder="1" applyAlignment="1" applyProtection="1">
      <alignment horizontal="center" vertical="center" wrapText="1"/>
      <protection locked="0"/>
    </xf>
    <xf numFmtId="15" fontId="61" fillId="0" borderId="44" xfId="0" applyNumberFormat="1" applyFont="1" applyBorder="1" applyAlignment="1" applyProtection="1">
      <alignment horizontal="center" vertical="center" wrapText="1"/>
      <protection locked="0"/>
    </xf>
    <xf numFmtId="15" fontId="61" fillId="0" borderId="1" xfId="0" applyNumberFormat="1" applyFont="1" applyBorder="1" applyAlignment="1" applyProtection="1">
      <alignment horizontal="center" vertical="center" wrapText="1"/>
      <protection locked="0"/>
    </xf>
    <xf numFmtId="15" fontId="61" fillId="0" borderId="47" xfId="0" applyNumberFormat="1" applyFont="1" applyBorder="1" applyAlignment="1" applyProtection="1">
      <alignment horizontal="center" vertical="center" wrapText="1"/>
      <protection locked="0"/>
    </xf>
    <xf numFmtId="0" fontId="5" fillId="9" borderId="33" xfId="0" applyFont="1" applyFill="1" applyBorder="1" applyAlignment="1">
      <alignment horizontal="left" vertical="top" wrapText="1"/>
    </xf>
    <xf numFmtId="0" fontId="5" fillId="9" borderId="24" xfId="0" applyFont="1" applyFill="1" applyBorder="1" applyAlignment="1">
      <alignment horizontal="left" vertical="top" wrapText="1"/>
    </xf>
    <xf numFmtId="0" fontId="5" fillId="9" borderId="34" xfId="0" applyFont="1" applyFill="1" applyBorder="1" applyAlignment="1">
      <alignment horizontal="left" vertical="top" wrapText="1"/>
    </xf>
    <xf numFmtId="0" fontId="5" fillId="9" borderId="44" xfId="0" applyFont="1" applyFill="1" applyBorder="1" applyAlignment="1">
      <alignment horizontal="left" vertical="top" wrapText="1"/>
    </xf>
    <xf numFmtId="0" fontId="5" fillId="9" borderId="1" xfId="0" applyFont="1" applyFill="1" applyBorder="1" applyAlignment="1">
      <alignment horizontal="left" vertical="top" wrapText="1"/>
    </xf>
    <xf numFmtId="0" fontId="5" fillId="9" borderId="47" xfId="0" applyFont="1" applyFill="1" applyBorder="1" applyAlignment="1">
      <alignment horizontal="left" vertical="top" wrapText="1"/>
    </xf>
    <xf numFmtId="0" fontId="61" fillId="0" borderId="33"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61" fillId="0" borderId="44" xfId="0" applyFont="1" applyBorder="1" applyAlignment="1" applyProtection="1">
      <alignment horizontal="center" vertical="center" wrapText="1"/>
      <protection locked="0"/>
    </xf>
    <xf numFmtId="0" fontId="61" fillId="0" borderId="47" xfId="0" applyFont="1" applyBorder="1" applyAlignment="1" applyProtection="1">
      <alignment horizontal="center" vertical="center" wrapText="1"/>
      <protection locked="0"/>
    </xf>
    <xf numFmtId="0" fontId="12" fillId="0" borderId="90" xfId="0" applyFont="1" applyBorder="1" applyAlignment="1">
      <alignment horizontal="center" vertical="center" textRotation="90"/>
    </xf>
    <xf numFmtId="1" fontId="13" fillId="9" borderId="32" xfId="0" applyNumberFormat="1" applyFont="1" applyFill="1" applyBorder="1" applyAlignment="1">
      <alignment horizontal="center" vertical="center" textRotation="90"/>
    </xf>
    <xf numFmtId="1" fontId="13" fillId="9" borderId="71" xfId="0" applyNumberFormat="1" applyFont="1" applyFill="1" applyBorder="1" applyAlignment="1">
      <alignment horizontal="center" vertical="center" textRotation="90"/>
    </xf>
    <xf numFmtId="1" fontId="13" fillId="9" borderId="43" xfId="0" applyNumberFormat="1" applyFont="1" applyFill="1" applyBorder="1" applyAlignment="1">
      <alignment horizontal="center" vertical="center" textRotation="90"/>
    </xf>
    <xf numFmtId="2" fontId="5" fillId="0" borderId="33" xfId="0" applyNumberFormat="1" applyFont="1" applyBorder="1" applyAlignment="1">
      <alignment horizontal="left" vertical="center"/>
    </xf>
    <xf numFmtId="2" fontId="5" fillId="0" borderId="24" xfId="0" applyNumberFormat="1" applyFont="1" applyBorder="1" applyAlignment="1">
      <alignment horizontal="left" vertical="center"/>
    </xf>
    <xf numFmtId="2" fontId="5" fillId="0" borderId="27" xfId="0" applyNumberFormat="1" applyFont="1" applyBorder="1" applyAlignment="1">
      <alignment horizontal="left" vertical="center"/>
    </xf>
    <xf numFmtId="2" fontId="65" fillId="0" borderId="91" xfId="0" applyNumberFormat="1" applyFont="1" applyBorder="1" applyAlignment="1" applyProtection="1">
      <alignment horizontal="center" vertical="top"/>
      <protection locked="0"/>
    </xf>
    <xf numFmtId="2" fontId="65" fillId="0" borderId="0" xfId="0" applyNumberFormat="1" applyFont="1" applyAlignment="1" applyProtection="1">
      <alignment horizontal="center" vertical="top"/>
      <protection locked="0"/>
    </xf>
    <xf numFmtId="2" fontId="65" fillId="0" borderId="79" xfId="0" applyNumberFormat="1" applyFont="1" applyBorder="1" applyAlignment="1" applyProtection="1">
      <alignment horizontal="center" vertical="top"/>
      <protection locked="0"/>
    </xf>
    <xf numFmtId="2" fontId="65" fillId="0" borderId="44" xfId="0" applyNumberFormat="1" applyFont="1" applyBorder="1" applyAlignment="1" applyProtection="1">
      <alignment horizontal="center" vertical="top"/>
      <protection locked="0"/>
    </xf>
    <xf numFmtId="2" fontId="65" fillId="0" borderId="1" xfId="0" applyNumberFormat="1" applyFont="1" applyBorder="1" applyAlignment="1" applyProtection="1">
      <alignment horizontal="center" vertical="top"/>
      <protection locked="0"/>
    </xf>
    <xf numFmtId="2" fontId="65" fillId="0" borderId="48" xfId="0" applyNumberFormat="1" applyFont="1" applyBorder="1" applyAlignment="1" applyProtection="1">
      <alignment horizontal="center" vertical="top"/>
      <protection locked="0"/>
    </xf>
    <xf numFmtId="1" fontId="13" fillId="9" borderId="3" xfId="0" applyNumberFormat="1" applyFont="1" applyFill="1" applyBorder="1" applyAlignment="1">
      <alignment horizontal="center" vertical="center" textRotation="90"/>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8" xfId="0" applyFont="1" applyBorder="1" applyAlignment="1">
      <alignment horizontal="left" vertical="top" wrapText="1"/>
    </xf>
    <xf numFmtId="0" fontId="5" fillId="0" borderId="91" xfId="0" applyFont="1" applyBorder="1" applyAlignment="1">
      <alignment horizontal="left" vertical="top" wrapText="1"/>
    </xf>
    <xf numFmtId="0" fontId="5" fillId="0" borderId="0" xfId="0" applyFont="1" applyAlignment="1">
      <alignment horizontal="left" vertical="top" wrapText="1"/>
    </xf>
    <xf numFmtId="0" fontId="5" fillId="0" borderId="78"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38" xfId="0" applyFont="1" applyBorder="1" applyAlignment="1">
      <alignment horizontal="left" vertical="top" wrapText="1"/>
    </xf>
    <xf numFmtId="0" fontId="5" fillId="0" borderId="4" xfId="0" applyFont="1" applyBorder="1" applyAlignment="1">
      <alignment vertical="top"/>
    </xf>
    <xf numFmtId="0" fontId="5" fillId="0" borderId="5" xfId="0" applyFont="1" applyBorder="1" applyAlignment="1">
      <alignment vertical="top"/>
    </xf>
    <xf numFmtId="0" fontId="5" fillId="0" borderId="69" xfId="0" applyFont="1" applyBorder="1" applyAlignment="1">
      <alignment vertical="top"/>
    </xf>
    <xf numFmtId="0" fontId="32" fillId="0" borderId="91" xfId="0" applyFont="1" applyBorder="1" applyAlignment="1" applyProtection="1">
      <alignment vertical="top"/>
      <protection locked="0"/>
    </xf>
    <xf numFmtId="0" fontId="32" fillId="0" borderId="0" xfId="0" applyFont="1" applyAlignment="1" applyProtection="1">
      <alignment vertical="top"/>
      <protection locked="0"/>
    </xf>
    <xf numFmtId="0" fontId="32" fillId="0" borderId="79" xfId="0" applyFont="1" applyBorder="1" applyAlignment="1" applyProtection="1">
      <alignment vertical="top"/>
      <protection locked="0"/>
    </xf>
    <xf numFmtId="0" fontId="32" fillId="0" borderId="44" xfId="0" applyFont="1" applyBorder="1" applyAlignment="1" applyProtection="1">
      <alignment vertical="top"/>
      <protection locked="0"/>
    </xf>
    <xf numFmtId="0" fontId="32" fillId="0" borderId="1" xfId="0" applyFont="1" applyBorder="1" applyAlignment="1" applyProtection="1">
      <alignment vertical="top"/>
      <protection locked="0"/>
    </xf>
    <xf numFmtId="0" fontId="32" fillId="0" borderId="48" xfId="0" applyFont="1" applyBorder="1" applyAlignment="1" applyProtection="1">
      <alignment vertical="top"/>
      <protection locked="0"/>
    </xf>
    <xf numFmtId="1" fontId="5" fillId="0" borderId="32" xfId="0" applyNumberFormat="1" applyFont="1" applyBorder="1" applyAlignment="1">
      <alignment horizontal="center" vertical="center"/>
    </xf>
    <xf numFmtId="1" fontId="5" fillId="0" borderId="13" xfId="0" applyNumberFormat="1" applyFont="1" applyBorder="1" applyAlignment="1">
      <alignment horizontal="center" vertical="center"/>
    </xf>
    <xf numFmtId="2" fontId="61" fillId="0" borderId="33" xfId="0" applyNumberFormat="1" applyFont="1" applyBorder="1" applyAlignment="1" applyProtection="1">
      <alignment horizontal="left" vertical="center"/>
      <protection locked="0"/>
    </xf>
    <xf numFmtId="2" fontId="61" fillId="0" borderId="24" xfId="0" applyNumberFormat="1" applyFont="1" applyBorder="1" applyAlignment="1" applyProtection="1">
      <alignment horizontal="left" vertical="center"/>
      <protection locked="0"/>
    </xf>
    <xf numFmtId="2" fontId="61" fillId="0" borderId="34" xfId="0" applyNumberFormat="1" applyFont="1" applyBorder="1" applyAlignment="1" applyProtection="1">
      <alignment horizontal="left" vertical="center"/>
      <protection locked="0"/>
    </xf>
    <xf numFmtId="2" fontId="61" fillId="0" borderId="14" xfId="0" applyNumberFormat="1" applyFont="1" applyBorder="1" applyAlignment="1" applyProtection="1">
      <alignment horizontal="left" vertical="center"/>
      <protection locked="0"/>
    </xf>
    <xf numFmtId="2" fontId="61" fillId="0" borderId="15" xfId="0" applyNumberFormat="1" applyFont="1" applyBorder="1" applyAlignment="1" applyProtection="1">
      <alignment horizontal="left" vertical="center"/>
      <protection locked="0"/>
    </xf>
    <xf numFmtId="2" fontId="61" fillId="0" borderId="38" xfId="0" applyNumberFormat="1" applyFont="1" applyBorder="1" applyAlignment="1" applyProtection="1">
      <alignment horizontal="left" vertical="center"/>
      <protection locked="0"/>
    </xf>
    <xf numFmtId="2" fontId="61" fillId="0" borderId="32" xfId="0" applyNumberFormat="1" applyFont="1" applyBorder="1" applyAlignment="1">
      <alignment horizontal="center" vertical="center"/>
    </xf>
    <xf numFmtId="2" fontId="61" fillId="0" borderId="13" xfId="0" applyNumberFormat="1" applyFont="1" applyBorder="1" applyAlignment="1">
      <alignment horizontal="center" vertical="center"/>
    </xf>
    <xf numFmtId="14" fontId="61" fillId="0" borderId="33" xfId="0" applyNumberFormat="1" applyFont="1" applyBorder="1" applyAlignment="1" applyProtection="1">
      <alignment horizontal="center" vertical="center"/>
      <protection locked="0"/>
    </xf>
    <xf numFmtId="14" fontId="61" fillId="0" borderId="24" xfId="0" applyNumberFormat="1" applyFont="1" applyBorder="1" applyAlignment="1" applyProtection="1">
      <alignment horizontal="center" vertical="center"/>
      <protection locked="0"/>
    </xf>
    <xf numFmtId="14" fontId="61" fillId="0" borderId="34" xfId="0" applyNumberFormat="1" applyFont="1" applyBorder="1" applyAlignment="1" applyProtection="1">
      <alignment horizontal="center" vertical="center"/>
      <protection locked="0"/>
    </xf>
    <xf numFmtId="14" fontId="61" fillId="0" borderId="14" xfId="0" applyNumberFormat="1" applyFont="1" applyBorder="1" applyAlignment="1" applyProtection="1">
      <alignment horizontal="center" vertical="center"/>
      <protection locked="0"/>
    </xf>
    <xf numFmtId="14" fontId="61" fillId="0" borderId="15" xfId="0" applyNumberFormat="1" applyFont="1" applyBorder="1" applyAlignment="1" applyProtection="1">
      <alignment horizontal="center" vertical="center"/>
      <protection locked="0"/>
    </xf>
    <xf numFmtId="14" fontId="61" fillId="0" borderId="38" xfId="0" applyNumberFormat="1" applyFont="1" applyBorder="1" applyAlignment="1" applyProtection="1">
      <alignment horizontal="center" vertical="center"/>
      <protection locked="0"/>
    </xf>
    <xf numFmtId="2" fontId="61" fillId="0" borderId="33" xfId="0" applyNumberFormat="1" applyFont="1" applyBorder="1" applyAlignment="1" applyProtection="1">
      <alignment horizontal="center" vertical="center"/>
      <protection locked="0"/>
    </xf>
    <xf numFmtId="2" fontId="61" fillId="0" borderId="24" xfId="0" applyNumberFormat="1" applyFont="1" applyBorder="1" applyAlignment="1" applyProtection="1">
      <alignment horizontal="center" vertical="center"/>
      <protection locked="0"/>
    </xf>
    <xf numFmtId="2" fontId="61" fillId="0" borderId="34" xfId="0" applyNumberFormat="1" applyFont="1" applyBorder="1" applyAlignment="1" applyProtection="1">
      <alignment horizontal="center" vertical="center"/>
      <protection locked="0"/>
    </xf>
    <xf numFmtId="2" fontId="61" fillId="0" borderId="14" xfId="0" applyNumberFormat="1" applyFont="1" applyBorder="1" applyAlignment="1" applyProtection="1">
      <alignment horizontal="center" vertical="center"/>
      <protection locked="0"/>
    </xf>
    <xf numFmtId="2" fontId="61" fillId="0" borderId="15" xfId="0" applyNumberFormat="1" applyFont="1" applyBorder="1" applyAlignment="1" applyProtection="1">
      <alignment horizontal="center" vertical="center"/>
      <protection locked="0"/>
    </xf>
    <xf numFmtId="2" fontId="61" fillId="0" borderId="38" xfId="0" applyNumberFormat="1" applyFont="1" applyBorder="1" applyAlignment="1" applyProtection="1">
      <alignment horizontal="center" vertical="center"/>
      <protection locked="0"/>
    </xf>
    <xf numFmtId="0" fontId="61" fillId="0" borderId="33" xfId="0" applyFont="1" applyBorder="1" applyAlignment="1" applyProtection="1">
      <alignment horizontal="center" vertical="center"/>
      <protection locked="0"/>
    </xf>
    <xf numFmtId="0" fontId="61" fillId="0" borderId="27" xfId="0" applyFont="1" applyBorder="1" applyAlignment="1" applyProtection="1">
      <alignment horizontal="center" vertical="center"/>
      <protection locked="0"/>
    </xf>
    <xf numFmtId="0" fontId="61" fillId="0" borderId="31" xfId="0" applyFont="1" applyBorder="1" applyAlignment="1" applyProtection="1">
      <alignment horizontal="center" vertical="center"/>
      <protection locked="0"/>
    </xf>
    <xf numFmtId="0" fontId="61" fillId="0" borderId="82" xfId="0" applyFont="1" applyBorder="1" applyAlignment="1" applyProtection="1">
      <alignment horizontal="center" vertical="top"/>
      <protection locked="0"/>
    </xf>
    <xf numFmtId="0" fontId="61" fillId="0" borderId="66" xfId="0" applyFont="1" applyBorder="1" applyAlignment="1" applyProtection="1">
      <alignment horizontal="center" vertical="top"/>
      <protection locked="0"/>
    </xf>
    <xf numFmtId="0" fontId="61" fillId="0" borderId="85" xfId="0" applyFont="1" applyBorder="1" applyAlignment="1" applyProtection="1">
      <alignment horizontal="center" vertical="top"/>
      <protection locked="0"/>
    </xf>
    <xf numFmtId="0" fontId="8" fillId="0" borderId="1" xfId="0" applyFont="1" applyBorder="1" applyAlignment="1">
      <alignment horizontal="right" vertical="center"/>
    </xf>
    <xf numFmtId="0" fontId="5" fillId="9" borderId="80" xfId="0" applyFont="1" applyFill="1" applyBorder="1" applyAlignment="1">
      <alignment horizontal="center" vertical="top"/>
    </xf>
    <xf numFmtId="0" fontId="5" fillId="9" borderId="81" xfId="0" applyFont="1" applyFill="1" applyBorder="1" applyAlignment="1">
      <alignment horizontal="center" vertical="top"/>
    </xf>
    <xf numFmtId="0" fontId="61" fillId="0" borderId="82" xfId="0" applyFont="1" applyFill="1" applyBorder="1" applyAlignment="1">
      <alignment horizontal="center" vertical="center" wrapText="1"/>
    </xf>
    <xf numFmtId="0" fontId="61" fillId="0" borderId="66" xfId="0" applyFont="1" applyFill="1" applyBorder="1" applyAlignment="1">
      <alignment horizontal="center" vertical="center" wrapText="1"/>
    </xf>
    <xf numFmtId="0" fontId="61" fillId="0" borderId="83" xfId="0" applyFont="1" applyFill="1" applyBorder="1" applyAlignment="1">
      <alignment horizontal="center" vertical="center" wrapText="1"/>
    </xf>
    <xf numFmtId="0" fontId="5" fillId="9" borderId="84" xfId="0" applyFont="1" applyFill="1" applyBorder="1" applyAlignment="1">
      <alignment horizontal="left" vertical="top"/>
    </xf>
    <xf numFmtId="0" fontId="5" fillId="9" borderId="66" xfId="0" applyFont="1" applyFill="1" applyBorder="1" applyAlignment="1">
      <alignment horizontal="left" vertical="top"/>
    </xf>
    <xf numFmtId="0" fontId="5" fillId="9" borderId="81" xfId="0" applyFont="1" applyFill="1" applyBorder="1" applyAlignment="1">
      <alignment horizontal="left" vertical="top"/>
    </xf>
    <xf numFmtId="0" fontId="61" fillId="0" borderId="81" xfId="0" applyFont="1" applyBorder="1" applyAlignment="1" applyProtection="1">
      <alignment horizontal="center" vertical="top"/>
      <protection locked="0"/>
    </xf>
    <xf numFmtId="0" fontId="5" fillId="9" borderId="82" xfId="0" applyFont="1" applyFill="1" applyBorder="1" applyAlignment="1">
      <alignment horizontal="center" vertical="top"/>
    </xf>
    <xf numFmtId="0" fontId="12" fillId="0" borderId="89" xfId="0" applyFont="1" applyBorder="1" applyAlignment="1">
      <alignment horizontal="center" vertical="center" textRotation="90"/>
    </xf>
    <xf numFmtId="0" fontId="29" fillId="9" borderId="86" xfId="0" applyFont="1" applyFill="1" applyBorder="1" applyAlignment="1">
      <alignment horizontal="left" vertical="center" wrapText="1"/>
    </xf>
    <xf numFmtId="0" fontId="29" fillId="9" borderId="87" xfId="0" applyFont="1" applyFill="1" applyBorder="1" applyAlignment="1">
      <alignment horizontal="left" vertical="center" wrapText="1"/>
    </xf>
    <xf numFmtId="0" fontId="29" fillId="9" borderId="88" xfId="0" applyFont="1" applyFill="1" applyBorder="1" applyAlignment="1">
      <alignment horizontal="left" vertical="center" wrapText="1"/>
    </xf>
    <xf numFmtId="1" fontId="13" fillId="9" borderId="13" xfId="0" applyNumberFormat="1" applyFont="1" applyFill="1" applyBorder="1" applyAlignment="1">
      <alignment horizontal="center" vertical="center" textRotation="90"/>
    </xf>
    <xf numFmtId="2" fontId="10" fillId="9" borderId="33" xfId="0" applyNumberFormat="1" applyFont="1" applyFill="1" applyBorder="1" applyAlignment="1">
      <alignment horizontal="center" vertical="center" wrapText="1"/>
    </xf>
    <xf numFmtId="2" fontId="10" fillId="9" borderId="24" xfId="0" applyNumberFormat="1" applyFont="1" applyFill="1" applyBorder="1" applyAlignment="1">
      <alignment horizontal="center" vertical="center" wrapText="1"/>
    </xf>
    <xf numFmtId="2" fontId="10" fillId="9" borderId="34" xfId="0" applyNumberFormat="1" applyFont="1" applyFill="1" applyBorder="1" applyAlignment="1">
      <alignment horizontal="center" vertical="center" wrapText="1"/>
    </xf>
    <xf numFmtId="0" fontId="10" fillId="9" borderId="33" xfId="0" applyFont="1" applyFill="1" applyBorder="1" applyAlignment="1">
      <alignment horizontal="center" vertical="center" wrapText="1"/>
    </xf>
    <xf numFmtId="0" fontId="10" fillId="9" borderId="24" xfId="0" applyFont="1" applyFill="1" applyBorder="1" applyAlignment="1">
      <alignment horizontal="center" vertical="center" wrapText="1"/>
    </xf>
    <xf numFmtId="0" fontId="10" fillId="9" borderId="34"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0" fillId="9" borderId="38" xfId="0" applyFont="1" applyFill="1" applyBorder="1" applyAlignment="1">
      <alignment horizontal="center" vertical="center" wrapText="1"/>
    </xf>
    <xf numFmtId="0" fontId="10" fillId="9" borderId="33" xfId="0" applyFont="1" applyFill="1" applyBorder="1" applyAlignment="1">
      <alignment horizontal="center" vertical="center"/>
    </xf>
    <xf numFmtId="0" fontId="10" fillId="9" borderId="24" xfId="0" applyFont="1" applyFill="1" applyBorder="1" applyAlignment="1">
      <alignment horizontal="center" vertical="center"/>
    </xf>
    <xf numFmtId="0" fontId="10" fillId="9" borderId="27" xfId="0" applyFont="1" applyFill="1" applyBorder="1" applyAlignment="1">
      <alignment horizontal="center" vertical="center"/>
    </xf>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0" fontId="10" fillId="9" borderId="31" xfId="0" applyFont="1" applyFill="1" applyBorder="1" applyAlignment="1">
      <alignment horizontal="center" vertical="center"/>
    </xf>
    <xf numFmtId="2" fontId="10" fillId="9" borderId="14" xfId="0" applyNumberFormat="1" applyFont="1" applyFill="1" applyBorder="1" applyAlignment="1">
      <alignment horizontal="right" vertical="center" wrapText="1"/>
    </xf>
    <xf numFmtId="2" fontId="10" fillId="9" borderId="15" xfId="0" applyNumberFormat="1" applyFont="1" applyFill="1" applyBorder="1" applyAlignment="1">
      <alignment horizontal="right" vertical="center" wrapText="1"/>
    </xf>
    <xf numFmtId="2" fontId="10" fillId="9" borderId="38" xfId="0" applyNumberFormat="1" applyFont="1" applyFill="1" applyBorder="1" applyAlignment="1">
      <alignment horizontal="right" vertical="center" wrapText="1"/>
    </xf>
    <xf numFmtId="14" fontId="61" fillId="0" borderId="33" xfId="0" applyNumberFormat="1" applyFont="1" applyBorder="1" applyAlignment="1" applyProtection="1">
      <alignment horizontal="center" vertical="center" wrapText="1"/>
      <protection locked="0"/>
    </xf>
    <xf numFmtId="14" fontId="61" fillId="0" borderId="24" xfId="0" applyNumberFormat="1" applyFont="1" applyBorder="1" applyAlignment="1" applyProtection="1">
      <alignment horizontal="center" vertical="center" wrapText="1"/>
      <protection locked="0"/>
    </xf>
    <xf numFmtId="14" fontId="61" fillId="0" borderId="34" xfId="0" applyNumberFormat="1" applyFont="1" applyBorder="1" applyAlignment="1" applyProtection="1">
      <alignment horizontal="center" vertical="center" wrapText="1"/>
      <protection locked="0"/>
    </xf>
    <xf numFmtId="14" fontId="61" fillId="0" borderId="14" xfId="0" applyNumberFormat="1" applyFont="1" applyBorder="1" applyAlignment="1" applyProtection="1">
      <alignment horizontal="center" vertical="center" wrapText="1"/>
      <protection locked="0"/>
    </xf>
    <xf numFmtId="14" fontId="61" fillId="0" borderId="15" xfId="0" applyNumberFormat="1" applyFont="1" applyBorder="1" applyAlignment="1" applyProtection="1">
      <alignment horizontal="center" vertical="center" wrapText="1"/>
      <protection locked="0"/>
    </xf>
    <xf numFmtId="14" fontId="61" fillId="0" borderId="38" xfId="0" applyNumberFormat="1"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0" borderId="38" xfId="0" applyFont="1" applyBorder="1" applyAlignment="1" applyProtection="1">
      <alignment horizontal="center" vertical="center" wrapText="1"/>
      <protection locked="0"/>
    </xf>
    <xf numFmtId="0" fontId="6" fillId="0" borderId="1" xfId="0" applyFont="1" applyBorder="1" applyAlignment="1">
      <alignment horizontal="left" vertical="top" wrapText="1"/>
    </xf>
    <xf numFmtId="0" fontId="9" fillId="0" borderId="0" xfId="0" applyFont="1" applyFill="1" applyAlignment="1">
      <alignment horizontal="right" vertical="top" wrapText="1"/>
    </xf>
    <xf numFmtId="0" fontId="61" fillId="0" borderId="26" xfId="0" applyFont="1" applyFill="1" applyBorder="1" applyAlignment="1" applyProtection="1">
      <alignment horizontal="center" vertical="center" wrapText="1"/>
      <protection locked="0"/>
    </xf>
    <xf numFmtId="0" fontId="61" fillId="0" borderId="24" xfId="0"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wrapText="1"/>
      <protection locked="0"/>
    </xf>
    <xf numFmtId="0" fontId="61" fillId="0" borderId="15" xfId="0" applyFont="1" applyFill="1" applyBorder="1" applyAlignment="1" applyProtection="1">
      <alignment horizontal="center" vertical="center" wrapText="1"/>
      <protection locked="0"/>
    </xf>
    <xf numFmtId="1" fontId="13" fillId="10" borderId="32" xfId="0" applyNumberFormat="1" applyFont="1" applyFill="1" applyBorder="1" applyAlignment="1">
      <alignment horizontal="center" vertical="center" textRotation="90"/>
    </xf>
    <xf numFmtId="1" fontId="13" fillId="10" borderId="43" xfId="0" applyNumberFormat="1" applyFont="1" applyFill="1" applyBorder="1" applyAlignment="1">
      <alignment horizontal="center" vertical="center" textRotation="90"/>
    </xf>
    <xf numFmtId="0" fontId="6" fillId="10" borderId="33" xfId="0" applyFont="1" applyFill="1" applyBorder="1" applyAlignment="1">
      <alignment horizontal="left" vertical="top" wrapText="1"/>
    </xf>
    <xf numFmtId="0" fontId="6" fillId="10" borderId="24" xfId="0" applyFont="1" applyFill="1" applyBorder="1" applyAlignment="1">
      <alignment horizontal="left" vertical="top" wrapText="1"/>
    </xf>
    <xf numFmtId="0" fontId="6" fillId="10" borderId="25" xfId="0" applyFont="1" applyFill="1" applyBorder="1" applyAlignment="1">
      <alignment horizontal="left" vertical="top" wrapText="1"/>
    </xf>
    <xf numFmtId="0" fontId="6" fillId="10" borderId="44" xfId="0" applyFont="1" applyFill="1" applyBorder="1" applyAlignment="1">
      <alignment horizontal="left" vertical="top" wrapText="1"/>
    </xf>
    <xf numFmtId="0" fontId="6" fillId="10" borderId="1" xfId="0" applyFont="1" applyFill="1" applyBorder="1" applyAlignment="1">
      <alignment horizontal="left" vertical="top" wrapText="1"/>
    </xf>
    <xf numFmtId="0" fontId="6" fillId="10" borderId="45" xfId="0" applyFont="1" applyFill="1" applyBorder="1" applyAlignment="1">
      <alignment horizontal="left" vertical="top" wrapText="1"/>
    </xf>
    <xf numFmtId="0" fontId="61" fillId="0" borderId="46" xfId="0"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12" fillId="0" borderId="2" xfId="0" applyFont="1" applyFill="1" applyBorder="1" applyAlignment="1">
      <alignment horizontal="center" vertical="center" textRotation="90"/>
    </xf>
    <xf numFmtId="0" fontId="12" fillId="0" borderId="12" xfId="0" applyFont="1" applyFill="1" applyBorder="1" applyAlignment="1">
      <alignment horizontal="center" vertical="center" textRotation="90"/>
    </xf>
    <xf numFmtId="0" fontId="12" fillId="0" borderId="42" xfId="0" applyFont="1" applyFill="1" applyBorder="1" applyAlignment="1">
      <alignment horizontal="center" vertical="center" textRotation="90"/>
    </xf>
    <xf numFmtId="0" fontId="29" fillId="10" borderId="86" xfId="0" applyFont="1" applyFill="1" applyBorder="1" applyAlignment="1">
      <alignment horizontal="left" vertical="center" wrapText="1"/>
    </xf>
    <xf numFmtId="0" fontId="29" fillId="10" borderId="87" xfId="0" applyFont="1" applyFill="1" applyBorder="1" applyAlignment="1">
      <alignment horizontal="left" vertical="center" wrapText="1"/>
    </xf>
    <xf numFmtId="0" fontId="29" fillId="10" borderId="88" xfId="0" applyFont="1" applyFill="1" applyBorder="1" applyAlignment="1">
      <alignment horizontal="left" vertical="center" wrapText="1"/>
    </xf>
    <xf numFmtId="1" fontId="13" fillId="10" borderId="71" xfId="0" applyNumberFormat="1" applyFont="1" applyFill="1" applyBorder="1" applyAlignment="1">
      <alignment horizontal="center" vertical="center" textRotation="90"/>
    </xf>
    <xf numFmtId="0" fontId="31" fillId="0" borderId="33" xfId="0" applyFont="1" applyFill="1" applyBorder="1" applyAlignment="1" applyProtection="1">
      <alignment horizontal="left" vertical="top" wrapText="1"/>
      <protection locked="0"/>
    </xf>
    <xf numFmtId="0" fontId="31" fillId="0" borderId="24" xfId="0" applyFont="1" applyFill="1" applyBorder="1" applyAlignment="1" applyProtection="1">
      <alignment horizontal="left" vertical="top" wrapText="1"/>
      <protection locked="0"/>
    </xf>
    <xf numFmtId="0" fontId="31" fillId="0" borderId="27" xfId="0" applyFont="1" applyFill="1" applyBorder="1" applyAlignment="1" applyProtection="1">
      <alignment horizontal="left" vertical="top" wrapText="1"/>
      <protection locked="0"/>
    </xf>
    <xf numFmtId="0" fontId="31" fillId="0" borderId="91" xfId="0" applyFont="1" applyFill="1" applyBorder="1" applyAlignment="1" applyProtection="1">
      <alignment horizontal="left" vertical="top" wrapText="1"/>
      <protection locked="0"/>
    </xf>
    <xf numFmtId="0" fontId="31" fillId="0" borderId="0" xfId="0" applyFont="1" applyFill="1" applyAlignment="1" applyProtection="1">
      <alignment horizontal="left" vertical="top" wrapText="1"/>
      <protection locked="0"/>
    </xf>
    <xf numFmtId="0" fontId="31" fillId="0" borderId="79" xfId="0" applyFont="1" applyFill="1" applyBorder="1" applyAlignment="1" applyProtection="1">
      <alignment horizontal="left" vertical="top" wrapText="1"/>
      <protection locked="0"/>
    </xf>
    <xf numFmtId="0" fontId="31" fillId="0" borderId="44" xfId="0" applyFont="1" applyFill="1" applyBorder="1" applyAlignment="1" applyProtection="1">
      <alignment horizontal="left" vertical="top" wrapText="1"/>
      <protection locked="0"/>
    </xf>
    <xf numFmtId="0" fontId="31" fillId="0" borderId="1" xfId="0" applyFont="1" applyFill="1" applyBorder="1" applyAlignment="1" applyProtection="1">
      <alignment horizontal="left" vertical="top" wrapText="1"/>
      <protection locked="0"/>
    </xf>
    <xf numFmtId="0" fontId="31" fillId="0" borderId="48" xfId="0" applyFont="1" applyFill="1" applyBorder="1" applyAlignment="1" applyProtection="1">
      <alignment horizontal="left" vertical="top" wrapText="1"/>
      <protection locked="0"/>
    </xf>
    <xf numFmtId="0" fontId="6" fillId="10" borderId="23" xfId="0" applyFont="1" applyFill="1" applyBorder="1" applyAlignment="1">
      <alignment horizontal="left" vertical="top" wrapText="1"/>
    </xf>
    <xf numFmtId="0" fontId="6" fillId="10" borderId="29" xfId="0" applyFont="1" applyFill="1" applyBorder="1" applyAlignment="1">
      <alignment horizontal="left" vertical="top" wrapText="1"/>
    </xf>
    <xf numFmtId="0" fontId="6" fillId="10" borderId="15" xfId="0" applyFont="1" applyFill="1" applyBorder="1" applyAlignment="1">
      <alignment horizontal="left" vertical="top" wrapText="1"/>
    </xf>
    <xf numFmtId="0" fontId="6" fillId="10" borderId="16" xfId="0" applyFont="1" applyFill="1" applyBorder="1" applyAlignment="1">
      <alignment horizontal="left" vertical="top" wrapText="1"/>
    </xf>
    <xf numFmtId="0" fontId="61" fillId="2" borderId="26" xfId="0"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30" xfId="0" applyFont="1" applyFill="1" applyBorder="1" applyAlignment="1">
      <alignment horizontal="center" vertical="center" wrapText="1"/>
    </xf>
    <xf numFmtId="0" fontId="61" fillId="2" borderId="15" xfId="0" applyFont="1" applyFill="1" applyBorder="1" applyAlignment="1">
      <alignment horizontal="center" vertical="center" wrapText="1"/>
    </xf>
    <xf numFmtId="1" fontId="13" fillId="10" borderId="13" xfId="0" applyNumberFormat="1" applyFont="1" applyFill="1" applyBorder="1" applyAlignment="1">
      <alignment horizontal="center" vertical="center" textRotation="90"/>
    </xf>
    <xf numFmtId="0" fontId="6" fillId="10" borderId="14" xfId="0" applyFont="1" applyFill="1" applyBorder="1" applyAlignment="1">
      <alignment horizontal="left" vertical="top" wrapText="1"/>
    </xf>
    <xf numFmtId="2" fontId="29" fillId="0" borderId="86" xfId="0" applyNumberFormat="1" applyFont="1" applyFill="1" applyBorder="1" applyAlignment="1">
      <alignment horizontal="left" vertical="top"/>
    </xf>
    <xf numFmtId="2" fontId="29" fillId="0" borderId="87" xfId="0" applyNumberFormat="1" applyFont="1" applyFill="1" applyBorder="1" applyAlignment="1">
      <alignment horizontal="left" vertical="top"/>
    </xf>
    <xf numFmtId="2" fontId="29" fillId="0" borderId="88" xfId="0" applyNumberFormat="1" applyFont="1" applyFill="1" applyBorder="1" applyAlignment="1">
      <alignment horizontal="left" vertical="top"/>
    </xf>
    <xf numFmtId="0" fontId="5" fillId="0" borderId="0" xfId="0" applyFont="1" applyFill="1" applyAlignment="1">
      <alignment vertical="top" wrapText="1"/>
    </xf>
    <xf numFmtId="0" fontId="5" fillId="0" borderId="0" xfId="0" applyFont="1" applyFill="1" applyAlignment="1">
      <alignment horizontal="left" vertical="top"/>
    </xf>
    <xf numFmtId="0" fontId="5" fillId="0" borderId="0" xfId="0" applyFont="1" applyFill="1" applyAlignment="1">
      <alignment vertical="top"/>
    </xf>
    <xf numFmtId="1" fontId="13" fillId="10" borderId="3" xfId="0" applyNumberFormat="1" applyFont="1" applyFill="1" applyBorder="1" applyAlignment="1">
      <alignment horizontal="center" vertical="center" textRotation="90"/>
    </xf>
    <xf numFmtId="0" fontId="6" fillId="10" borderId="4" xfId="0" applyFont="1" applyFill="1" applyBorder="1" applyAlignment="1">
      <alignment horizontal="left" vertical="top" wrapText="1"/>
    </xf>
    <xf numFmtId="0" fontId="6" fillId="10" borderId="5" xfId="0" applyFont="1" applyFill="1" applyBorder="1" applyAlignment="1">
      <alignment horizontal="left" vertical="top" wrapText="1"/>
    </xf>
    <xf numFmtId="0" fontId="6" fillId="10" borderId="6" xfId="0" applyFont="1" applyFill="1" applyBorder="1" applyAlignment="1">
      <alignment horizontal="left" vertical="top" wrapText="1"/>
    </xf>
    <xf numFmtId="0" fontId="61" fillId="0" borderId="67" xfId="0" applyFont="1" applyFill="1" applyBorder="1" applyAlignment="1" applyProtection="1">
      <alignment horizontal="left" vertical="center" wrapText="1"/>
      <protection locked="0"/>
    </xf>
    <xf numFmtId="0" fontId="61" fillId="0" borderId="5" xfId="0" applyFont="1" applyFill="1" applyBorder="1" applyAlignment="1" applyProtection="1">
      <alignment horizontal="left" vertical="center" wrapText="1"/>
      <protection locked="0"/>
    </xf>
    <xf numFmtId="0" fontId="61" fillId="0" borderId="69" xfId="0" applyFont="1" applyFill="1" applyBorder="1" applyAlignment="1" applyProtection="1">
      <alignment horizontal="left" vertical="center" wrapText="1"/>
      <protection locked="0"/>
    </xf>
    <xf numFmtId="0" fontId="61" fillId="0" borderId="30" xfId="0" applyFont="1" applyFill="1" applyBorder="1" applyAlignment="1" applyProtection="1">
      <alignment horizontal="left" vertical="center" wrapText="1"/>
      <protection locked="0"/>
    </xf>
    <xf numFmtId="0" fontId="61" fillId="0" borderId="15" xfId="0" applyFont="1" applyFill="1" applyBorder="1" applyAlignment="1" applyProtection="1">
      <alignment horizontal="left" vertical="center" wrapText="1"/>
      <protection locked="0"/>
    </xf>
    <xf numFmtId="0" fontId="61" fillId="0" borderId="31" xfId="0" applyFont="1" applyFill="1" applyBorder="1" applyAlignment="1" applyProtection="1">
      <alignment horizontal="left" vertical="center" wrapText="1"/>
      <protection locked="0"/>
    </xf>
    <xf numFmtId="0" fontId="61" fillId="0" borderId="26" xfId="0" applyFont="1" applyFill="1" applyBorder="1" applyAlignment="1" applyProtection="1">
      <alignment horizontal="left" vertical="center" wrapText="1"/>
      <protection locked="0"/>
    </xf>
    <xf numFmtId="0" fontId="61" fillId="0" borderId="24" xfId="0" applyFont="1" applyFill="1" applyBorder="1" applyAlignment="1" applyProtection="1">
      <alignment horizontal="left" vertical="center" wrapText="1"/>
      <protection locked="0"/>
    </xf>
    <xf numFmtId="0" fontId="61" fillId="0" borderId="27" xfId="0" applyFont="1" applyFill="1" applyBorder="1" applyAlignment="1" applyProtection="1">
      <alignment horizontal="left" vertical="center" wrapText="1"/>
      <protection locked="0"/>
    </xf>
    <xf numFmtId="0" fontId="61" fillId="0" borderId="46" xfId="0" applyFont="1" applyFill="1" applyBorder="1" applyAlignment="1" applyProtection="1">
      <alignment horizontal="left" vertical="center" wrapText="1"/>
      <protection locked="0"/>
    </xf>
    <xf numFmtId="0" fontId="61" fillId="0" borderId="1" xfId="0" applyFont="1" applyFill="1" applyBorder="1" applyAlignment="1" applyProtection="1">
      <alignment horizontal="left" vertical="center" wrapText="1"/>
      <protection locked="0"/>
    </xf>
    <xf numFmtId="0" fontId="61" fillId="0" borderId="48" xfId="0" applyFont="1" applyFill="1" applyBorder="1" applyAlignment="1" applyProtection="1">
      <alignment horizontal="left" vertical="center" wrapText="1"/>
      <protection locked="0"/>
    </xf>
    <xf numFmtId="0" fontId="6" fillId="10" borderId="33" xfId="0" applyFont="1" applyFill="1" applyBorder="1" applyAlignment="1">
      <alignment horizontal="left" vertical="top"/>
    </xf>
    <xf numFmtId="0" fontId="6" fillId="10" borderId="24" xfId="0" applyFont="1" applyFill="1" applyBorder="1" applyAlignment="1">
      <alignment horizontal="left" vertical="top"/>
    </xf>
    <xf numFmtId="0" fontId="6" fillId="10" borderId="25" xfId="0" applyFont="1" applyFill="1" applyBorder="1" applyAlignment="1">
      <alignment horizontal="left" vertical="top"/>
    </xf>
    <xf numFmtId="0" fontId="6" fillId="10" borderId="14" xfId="0" applyFont="1" applyFill="1" applyBorder="1" applyAlignment="1">
      <alignment horizontal="left" vertical="top"/>
    </xf>
    <xf numFmtId="0" fontId="6" fillId="10" borderId="15" xfId="0" applyFont="1" applyFill="1" applyBorder="1" applyAlignment="1">
      <alignment horizontal="left" vertical="top"/>
    </xf>
    <xf numFmtId="0" fontId="6" fillId="10" borderId="16" xfId="0" applyFont="1" applyFill="1" applyBorder="1" applyAlignment="1">
      <alignment horizontal="left" vertical="top"/>
    </xf>
    <xf numFmtId="0" fontId="7" fillId="0" borderId="2" xfId="0" applyFont="1" applyFill="1" applyBorder="1" applyAlignment="1">
      <alignment horizontal="center" vertical="center" textRotation="90"/>
    </xf>
    <xf numFmtId="0" fontId="7" fillId="0" borderId="12" xfId="0" applyFont="1" applyFill="1" applyBorder="1" applyAlignment="1">
      <alignment horizontal="center" vertical="center" textRotation="90"/>
    </xf>
    <xf numFmtId="0" fontId="7" fillId="0" borderId="42" xfId="0" applyFont="1" applyFill="1" applyBorder="1" applyAlignment="1">
      <alignment horizontal="center" vertical="center" textRotation="90"/>
    </xf>
    <xf numFmtId="2" fontId="29" fillId="10" borderId="4" xfId="0" applyNumberFormat="1" applyFont="1" applyFill="1" applyBorder="1" applyAlignment="1">
      <alignment horizontal="left" vertical="top" wrapText="1"/>
    </xf>
    <xf numFmtId="2" fontId="29" fillId="10" borderId="5" xfId="0" applyNumberFormat="1" applyFont="1" applyFill="1" applyBorder="1" applyAlignment="1">
      <alignment horizontal="left" vertical="top" wrapText="1"/>
    </xf>
    <xf numFmtId="2" fontId="29" fillId="10" borderId="69" xfId="0" applyNumberFormat="1" applyFont="1" applyFill="1" applyBorder="1" applyAlignment="1">
      <alignment horizontal="left" vertical="top" wrapText="1"/>
    </xf>
    <xf numFmtId="2" fontId="29" fillId="10" borderId="91" xfId="0" applyNumberFormat="1" applyFont="1" applyFill="1" applyBorder="1" applyAlignment="1">
      <alignment horizontal="left" vertical="top" wrapText="1"/>
    </xf>
    <xf numFmtId="2" fontId="29" fillId="10" borderId="0" xfId="0" applyNumberFormat="1" applyFont="1" applyFill="1" applyAlignment="1">
      <alignment horizontal="left" vertical="top" wrapText="1"/>
    </xf>
    <xf numFmtId="2" fontId="29" fillId="10" borderId="79" xfId="0" applyNumberFormat="1" applyFont="1" applyFill="1" applyBorder="1" applyAlignment="1">
      <alignment horizontal="left" vertical="top" wrapText="1"/>
    </xf>
    <xf numFmtId="0" fontId="13" fillId="10" borderId="32" xfId="0" applyFont="1" applyFill="1" applyBorder="1" applyAlignment="1">
      <alignment horizontal="center" vertical="center" textRotation="90"/>
    </xf>
    <xf numFmtId="0" fontId="13" fillId="10" borderId="71" xfId="0" applyFont="1" applyFill="1" applyBorder="1" applyAlignment="1">
      <alignment horizontal="center" vertical="center" textRotation="90"/>
    </xf>
    <xf numFmtId="0" fontId="13" fillId="10" borderId="13" xfId="0" applyFont="1" applyFill="1" applyBorder="1" applyAlignment="1">
      <alignment horizontal="center" vertical="center" textRotation="90"/>
    </xf>
    <xf numFmtId="0" fontId="6" fillId="10" borderId="72" xfId="0" applyFont="1" applyFill="1" applyBorder="1" applyAlignment="1">
      <alignment horizontal="left" vertical="center" wrapText="1"/>
    </xf>
    <xf numFmtId="0" fontId="6" fillId="10" borderId="73" xfId="0" applyFont="1" applyFill="1" applyBorder="1" applyAlignment="1">
      <alignment horizontal="left" vertical="center" wrapText="1"/>
    </xf>
    <xf numFmtId="0" fontId="6" fillId="10" borderId="116" xfId="0" applyFont="1" applyFill="1" applyBorder="1" applyAlignment="1">
      <alignment horizontal="left" vertical="center" wrapText="1"/>
    </xf>
    <xf numFmtId="0" fontId="6" fillId="10" borderId="76" xfId="0" applyFont="1" applyFill="1" applyBorder="1" applyAlignment="1">
      <alignment horizontal="left" vertical="center" wrapText="1"/>
    </xf>
    <xf numFmtId="0" fontId="69" fillId="10" borderId="72" xfId="0" applyFont="1" applyFill="1" applyBorder="1" applyAlignment="1">
      <alignment horizontal="left" vertical="center" wrapText="1"/>
    </xf>
    <xf numFmtId="0" fontId="69" fillId="10" borderId="73" xfId="0" applyFont="1" applyFill="1" applyBorder="1" applyAlignment="1">
      <alignment horizontal="left" vertical="center" wrapText="1"/>
    </xf>
    <xf numFmtId="0" fontId="69" fillId="10" borderId="76" xfId="0" applyFont="1" applyFill="1" applyBorder="1" applyAlignment="1">
      <alignment horizontal="left" vertical="center" wrapText="1"/>
    </xf>
    <xf numFmtId="2" fontId="5" fillId="10" borderId="33" xfId="0" applyNumberFormat="1" applyFont="1" applyFill="1" applyBorder="1" applyAlignment="1">
      <alignment horizontal="left" vertical="center"/>
    </xf>
    <xf numFmtId="2" fontId="5" fillId="10" borderId="24" xfId="0" applyNumberFormat="1" applyFont="1" applyFill="1" applyBorder="1" applyAlignment="1">
      <alignment horizontal="left" vertical="center"/>
    </xf>
    <xf numFmtId="2" fontId="5" fillId="10" borderId="34" xfId="0" applyNumberFormat="1" applyFont="1" applyFill="1" applyBorder="1" applyAlignment="1">
      <alignment horizontal="left" vertical="center"/>
    </xf>
    <xf numFmtId="0" fontId="5" fillId="10" borderId="33" xfId="0" applyFont="1" applyFill="1" applyBorder="1" applyAlignment="1">
      <alignment horizontal="left" vertical="top" wrapText="1"/>
    </xf>
    <xf numFmtId="0" fontId="5" fillId="10" borderId="24" xfId="0" applyFont="1" applyFill="1" applyBorder="1" applyAlignment="1">
      <alignment horizontal="left" vertical="top" wrapText="1"/>
    </xf>
    <xf numFmtId="0" fontId="5" fillId="10" borderId="25" xfId="0" applyFont="1" applyFill="1" applyBorder="1" applyAlignment="1">
      <alignment horizontal="left" vertical="top" wrapText="1"/>
    </xf>
    <xf numFmtId="0" fontId="5" fillId="10" borderId="44" xfId="0" applyFont="1" applyFill="1" applyBorder="1" applyAlignment="1">
      <alignment horizontal="left" vertical="top" wrapText="1"/>
    </xf>
    <xf numFmtId="0" fontId="5" fillId="10" borderId="1" xfId="0" applyFont="1" applyFill="1" applyBorder="1" applyAlignment="1">
      <alignment horizontal="left" vertical="top" wrapText="1"/>
    </xf>
    <xf numFmtId="0" fontId="5" fillId="10" borderId="45" xfId="0" applyFont="1" applyFill="1" applyBorder="1" applyAlignment="1">
      <alignment horizontal="left" vertical="top" wrapText="1"/>
    </xf>
    <xf numFmtId="0" fontId="14" fillId="0" borderId="26"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protection locked="0"/>
    </xf>
    <xf numFmtId="0" fontId="14" fillId="0" borderId="46"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2" fontId="5" fillId="10" borderId="44" xfId="0" applyNumberFormat="1" applyFont="1" applyFill="1" applyBorder="1" applyAlignment="1">
      <alignment horizontal="left" vertical="center"/>
    </xf>
    <xf numFmtId="2" fontId="5" fillId="10" borderId="1" xfId="0" applyNumberFormat="1" applyFont="1" applyFill="1" applyBorder="1" applyAlignment="1">
      <alignment horizontal="left" vertical="center"/>
    </xf>
    <xf numFmtId="0" fontId="6" fillId="10" borderId="72" xfId="0" applyFont="1" applyFill="1" applyBorder="1" applyAlignment="1">
      <alignment horizontal="center" vertical="center" wrapText="1"/>
    </xf>
    <xf numFmtId="0" fontId="6" fillId="10" borderId="116" xfId="0" applyFont="1" applyFill="1" applyBorder="1" applyAlignment="1">
      <alignment horizontal="center" vertical="center" wrapText="1"/>
    </xf>
    <xf numFmtId="0" fontId="6" fillId="10" borderId="72" xfId="0" applyFont="1" applyFill="1" applyBorder="1" applyAlignment="1">
      <alignment vertical="center" wrapText="1"/>
    </xf>
    <xf numFmtId="0" fontId="6" fillId="10" borderId="116" xfId="0" applyFont="1" applyFill="1" applyBorder="1" applyAlignment="1">
      <alignment vertical="center" wrapText="1"/>
    </xf>
    <xf numFmtId="0" fontId="6" fillId="10" borderId="56" xfId="0" applyFont="1" applyFill="1" applyBorder="1" applyAlignment="1">
      <alignment horizontal="center" vertical="center" wrapText="1"/>
    </xf>
    <xf numFmtId="0" fontId="6" fillId="10" borderId="77" xfId="0" applyFont="1" applyFill="1" applyBorder="1" applyAlignment="1">
      <alignment horizontal="center" vertical="center" wrapText="1"/>
    </xf>
    <xf numFmtId="0" fontId="6" fillId="10" borderId="56" xfId="0" applyFont="1" applyFill="1" applyBorder="1" applyAlignment="1">
      <alignment horizontal="left" vertical="center" wrapText="1"/>
    </xf>
    <xf numFmtId="0" fontId="6" fillId="10" borderId="57" xfId="0" applyFont="1" applyFill="1" applyBorder="1" applyAlignment="1">
      <alignment horizontal="left" vertical="center" wrapText="1"/>
    </xf>
    <xf numFmtId="0" fontId="6" fillId="10" borderId="77" xfId="0" applyFont="1" applyFill="1" applyBorder="1" applyAlignment="1">
      <alignment horizontal="left" vertical="center" wrapText="1"/>
    </xf>
    <xf numFmtId="0" fontId="6" fillId="10" borderId="65" xfId="0" applyFont="1" applyFill="1" applyBorder="1" applyAlignment="1">
      <alignment horizontal="left" vertical="center" wrapText="1"/>
    </xf>
    <xf numFmtId="0" fontId="5" fillId="10" borderId="34" xfId="0" applyFont="1" applyFill="1" applyBorder="1" applyAlignment="1">
      <alignment horizontal="left" vertical="top" wrapText="1"/>
    </xf>
    <xf numFmtId="0" fontId="5" fillId="10" borderId="47" xfId="0" applyFont="1" applyFill="1" applyBorder="1" applyAlignment="1">
      <alignment horizontal="left" vertical="top" wrapText="1"/>
    </xf>
    <xf numFmtId="0" fontId="61" fillId="0" borderId="33" xfId="0" applyFont="1" applyFill="1" applyBorder="1" applyAlignment="1" applyProtection="1">
      <alignment horizontal="center" vertical="center" wrapText="1"/>
      <protection locked="0"/>
    </xf>
    <xf numFmtId="0" fontId="61" fillId="0" borderId="44" xfId="0" applyFont="1" applyFill="1" applyBorder="1" applyAlignment="1" applyProtection="1">
      <alignment horizontal="center" vertical="center" wrapText="1"/>
      <protection locked="0"/>
    </xf>
    <xf numFmtId="2" fontId="5" fillId="10" borderId="47" xfId="0" applyNumberFormat="1" applyFont="1" applyFill="1" applyBorder="1" applyAlignment="1">
      <alignment horizontal="left" vertical="center"/>
    </xf>
    <xf numFmtId="0" fontId="13" fillId="10" borderId="43" xfId="0" applyFont="1" applyFill="1" applyBorder="1" applyAlignment="1">
      <alignment horizontal="center" vertical="center" textRotation="90"/>
    </xf>
    <xf numFmtId="0" fontId="6" fillId="0" borderId="72" xfId="0" applyFont="1" applyFill="1" applyBorder="1" applyAlignment="1">
      <alignment horizontal="left" vertical="center" wrapText="1"/>
    </xf>
    <xf numFmtId="0" fontId="6" fillId="0" borderId="73" xfId="0" applyFont="1" applyFill="1" applyBorder="1" applyAlignment="1">
      <alignment horizontal="left" vertical="center" wrapText="1"/>
    </xf>
    <xf numFmtId="0" fontId="6" fillId="0" borderId="116" xfId="0" applyFont="1" applyFill="1" applyBorder="1" applyAlignment="1">
      <alignment horizontal="left" vertical="center" wrapText="1"/>
    </xf>
    <xf numFmtId="0" fontId="6" fillId="0" borderId="72" xfId="0" applyFont="1" applyFill="1" applyBorder="1" applyAlignment="1">
      <alignment vertical="center" wrapText="1"/>
    </xf>
    <xf numFmtId="0" fontId="6" fillId="0" borderId="73" xfId="0" applyFont="1" applyFill="1" applyBorder="1" applyAlignment="1">
      <alignment vertical="center" wrapText="1"/>
    </xf>
    <xf numFmtId="0" fontId="6" fillId="0" borderId="76" xfId="0" applyFont="1" applyFill="1" applyBorder="1" applyAlignment="1">
      <alignment vertical="center" wrapText="1"/>
    </xf>
    <xf numFmtId="0" fontId="6" fillId="0" borderId="116" xfId="0" applyFont="1" applyFill="1" applyBorder="1" applyAlignment="1">
      <alignment vertical="center" wrapText="1"/>
    </xf>
    <xf numFmtId="0" fontId="12" fillId="10" borderId="2" xfId="0" applyFont="1" applyFill="1" applyBorder="1" applyAlignment="1">
      <alignment horizontal="center" vertical="center" textRotation="90"/>
    </xf>
    <xf numFmtId="0" fontId="12" fillId="10" borderId="12" xfId="0" applyFont="1" applyFill="1" applyBorder="1" applyAlignment="1">
      <alignment horizontal="center" vertical="center" textRotation="90"/>
    </xf>
    <xf numFmtId="0" fontId="12" fillId="10" borderId="42" xfId="0" applyFont="1" applyFill="1" applyBorder="1" applyAlignment="1">
      <alignment horizontal="center" vertical="center" textRotation="90"/>
    </xf>
    <xf numFmtId="2" fontId="29" fillId="10" borderId="44" xfId="0" applyNumberFormat="1" applyFont="1" applyFill="1" applyBorder="1" applyAlignment="1">
      <alignment horizontal="left" vertical="top" wrapText="1"/>
    </xf>
    <xf numFmtId="2" fontId="29" fillId="10" borderId="1" xfId="0" applyNumberFormat="1" applyFont="1" applyFill="1" applyBorder="1" applyAlignment="1">
      <alignment horizontal="left" vertical="top" wrapText="1"/>
    </xf>
    <xf numFmtId="2" fontId="29" fillId="10" borderId="48" xfId="0" applyNumberFormat="1" applyFont="1" applyFill="1" applyBorder="1" applyAlignment="1">
      <alignment horizontal="left" vertical="top" wrapText="1"/>
    </xf>
    <xf numFmtId="0" fontId="6" fillId="0" borderId="33" xfId="0" applyFont="1" applyFill="1" applyBorder="1" applyAlignment="1">
      <alignment horizontal="left" vertical="top" wrapText="1"/>
    </xf>
    <xf numFmtId="0" fontId="6" fillId="0" borderId="24" xfId="0" applyFont="1" applyFill="1" applyBorder="1" applyAlignment="1">
      <alignment horizontal="left" vertical="top" wrapText="1"/>
    </xf>
    <xf numFmtId="0" fontId="6" fillId="0" borderId="25"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16" xfId="0" applyFont="1" applyFill="1" applyBorder="1" applyAlignment="1">
      <alignment horizontal="left" vertical="top" wrapText="1"/>
    </xf>
    <xf numFmtId="0" fontId="61" fillId="0" borderId="26" xfId="0" applyFont="1" applyFill="1" applyBorder="1" applyAlignment="1" applyProtection="1">
      <alignment horizontal="center" vertical="center"/>
      <protection locked="0"/>
    </xf>
    <xf numFmtId="0" fontId="61" fillId="0" borderId="24" xfId="0" applyFont="1" applyFill="1" applyBorder="1" applyAlignment="1" applyProtection="1">
      <alignment horizontal="center" vertical="center"/>
      <protection locked="0"/>
    </xf>
    <xf numFmtId="0" fontId="61" fillId="0" borderId="30" xfId="0" applyFont="1" applyFill="1" applyBorder="1" applyAlignment="1" applyProtection="1">
      <alignment horizontal="center" vertical="center"/>
      <protection locked="0"/>
    </xf>
    <xf numFmtId="0" fontId="61" fillId="0" borderId="15" xfId="0" applyFont="1" applyFill="1" applyBorder="1" applyAlignment="1" applyProtection="1">
      <alignment horizontal="center" vertical="center"/>
      <protection locked="0"/>
    </xf>
    <xf numFmtId="0" fontId="6" fillId="11" borderId="15" xfId="0" applyFont="1" applyFill="1" applyBorder="1" applyAlignment="1">
      <alignment horizontal="right" vertical="top" wrapText="1"/>
    </xf>
    <xf numFmtId="0" fontId="6" fillId="11" borderId="16" xfId="0" applyFont="1" applyFill="1" applyBorder="1" applyAlignment="1">
      <alignment horizontal="right" vertical="top" wrapText="1"/>
    </xf>
    <xf numFmtId="0" fontId="61" fillId="0" borderId="17" xfId="0" applyFont="1" applyFill="1" applyBorder="1" applyAlignment="1" applyProtection="1">
      <alignment horizontal="center" vertical="center"/>
      <protection locked="0"/>
    </xf>
    <xf numFmtId="0" fontId="61" fillId="0" borderId="18" xfId="0" applyFont="1" applyFill="1" applyBorder="1" applyAlignment="1" applyProtection="1">
      <alignment horizontal="center" vertical="center"/>
      <protection locked="0"/>
    </xf>
    <xf numFmtId="1" fontId="13" fillId="11" borderId="32" xfId="0" applyNumberFormat="1" applyFont="1" applyFill="1" applyBorder="1" applyAlignment="1">
      <alignment horizontal="center" vertical="center" textRotation="90"/>
    </xf>
    <xf numFmtId="1" fontId="13" fillId="11" borderId="43" xfId="0" applyNumberFormat="1" applyFont="1" applyFill="1" applyBorder="1" applyAlignment="1">
      <alignment horizontal="center" vertical="center" textRotation="90"/>
    </xf>
    <xf numFmtId="0" fontId="6" fillId="11" borderId="33" xfId="0" applyFont="1" applyFill="1" applyBorder="1" applyAlignment="1">
      <alignment horizontal="left" vertical="center" wrapText="1"/>
    </xf>
    <xf numFmtId="0" fontId="6" fillId="11" borderId="24" xfId="0" applyFont="1" applyFill="1" applyBorder="1" applyAlignment="1">
      <alignment horizontal="left" vertical="center" wrapText="1"/>
    </xf>
    <xf numFmtId="0" fontId="6" fillId="11" borderId="25" xfId="0" applyFont="1" applyFill="1" applyBorder="1" applyAlignment="1">
      <alignment horizontal="left" vertical="center" wrapText="1"/>
    </xf>
    <xf numFmtId="0" fontId="6" fillId="11" borderId="44" xfId="0" applyFont="1" applyFill="1" applyBorder="1" applyAlignment="1">
      <alignment horizontal="left" vertical="center" wrapText="1"/>
    </xf>
    <xf numFmtId="0" fontId="6" fillId="11" borderId="1" xfId="0" applyFont="1" applyFill="1" applyBorder="1" applyAlignment="1">
      <alignment horizontal="left" vertical="center" wrapText="1"/>
    </xf>
    <xf numFmtId="0" fontId="6" fillId="11" borderId="45" xfId="0" applyFont="1" applyFill="1" applyBorder="1" applyAlignment="1">
      <alignment horizontal="left" vertical="center" wrapText="1"/>
    </xf>
    <xf numFmtId="1" fontId="13" fillId="11" borderId="3" xfId="0" applyNumberFormat="1" applyFont="1" applyFill="1" applyBorder="1" applyAlignment="1">
      <alignment horizontal="center" vertical="center" textRotation="90"/>
    </xf>
    <xf numFmtId="1" fontId="13" fillId="11" borderId="13" xfId="0" applyNumberFormat="1" applyFont="1" applyFill="1" applyBorder="1" applyAlignment="1">
      <alignment horizontal="center" vertical="center" textRotation="90"/>
    </xf>
    <xf numFmtId="0" fontId="6" fillId="0" borderId="4"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6" xfId="0" applyFont="1" applyFill="1" applyBorder="1" applyAlignment="1">
      <alignment horizontal="left" vertical="top" wrapText="1"/>
    </xf>
    <xf numFmtId="0" fontId="61" fillId="0" borderId="67" xfId="0"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wrapText="1"/>
      <protection locked="0"/>
    </xf>
    <xf numFmtId="0" fontId="61" fillId="0" borderId="17" xfId="0" applyFont="1" applyFill="1" applyBorder="1" applyAlignment="1" applyProtection="1">
      <alignment horizontal="center" vertical="center" wrapText="1"/>
      <protection locked="0"/>
    </xf>
    <xf numFmtId="0" fontId="61" fillId="0" borderId="18" xfId="0" applyFont="1" applyFill="1" applyBorder="1" applyAlignment="1" applyProtection="1">
      <alignment horizontal="center" vertical="center" wrapText="1"/>
      <protection locked="0"/>
    </xf>
    <xf numFmtId="0" fontId="6" fillId="11" borderId="33" xfId="0" applyFont="1" applyFill="1" applyBorder="1" applyAlignment="1">
      <alignment horizontal="left" vertical="top" wrapText="1"/>
    </xf>
    <xf numFmtId="0" fontId="6" fillId="11" borderId="14" xfId="0" applyFont="1" applyFill="1" applyBorder="1" applyAlignment="1">
      <alignment horizontal="left" vertical="top" wrapText="1"/>
    </xf>
    <xf numFmtId="0" fontId="6" fillId="11" borderId="24" xfId="0" applyFont="1" applyFill="1" applyBorder="1" applyAlignment="1">
      <alignment horizontal="right" vertical="top" wrapText="1"/>
    </xf>
    <xf numFmtId="0" fontId="6" fillId="11" borderId="25" xfId="0" applyFont="1" applyFill="1" applyBorder="1" applyAlignment="1">
      <alignment horizontal="right" vertical="top" wrapText="1"/>
    </xf>
    <xf numFmtId="0" fontId="61" fillId="0" borderId="35" xfId="0" applyFont="1" applyFill="1" applyBorder="1" applyAlignment="1" applyProtection="1">
      <alignment horizontal="center" vertical="center"/>
      <protection locked="0"/>
    </xf>
    <xf numFmtId="0" fontId="61" fillId="0" borderId="36" xfId="0" applyFont="1" applyFill="1" applyBorder="1" applyAlignment="1" applyProtection="1">
      <alignment horizontal="center" vertical="center"/>
      <protection locked="0"/>
    </xf>
    <xf numFmtId="1" fontId="13" fillId="8" borderId="103" xfId="0" applyNumberFormat="1" applyFont="1" applyFill="1" applyBorder="1" applyAlignment="1">
      <alignment horizontal="center" vertical="center" textRotation="90"/>
    </xf>
    <xf numFmtId="0" fontId="6" fillId="11" borderId="23" xfId="0" applyFont="1" applyFill="1" applyBorder="1" applyAlignment="1">
      <alignment horizontal="left" vertical="top" wrapText="1"/>
    </xf>
    <xf numFmtId="0" fontId="6" fillId="11" borderId="24" xfId="0" applyFont="1" applyFill="1" applyBorder="1" applyAlignment="1">
      <alignment horizontal="left" vertical="top" wrapText="1"/>
    </xf>
    <xf numFmtId="0" fontId="6" fillId="11" borderId="25" xfId="0" applyFont="1" applyFill="1" applyBorder="1" applyAlignment="1">
      <alignment horizontal="left" vertical="top" wrapText="1"/>
    </xf>
    <xf numFmtId="0" fontId="6" fillId="11" borderId="104" xfId="0" applyFont="1" applyFill="1" applyBorder="1" applyAlignment="1">
      <alignment horizontal="left" vertical="top" wrapText="1"/>
    </xf>
    <xf numFmtId="0" fontId="6" fillId="11" borderId="1" xfId="0" applyFont="1" applyFill="1" applyBorder="1" applyAlignment="1">
      <alignment horizontal="left" vertical="top" wrapText="1"/>
    </xf>
    <xf numFmtId="0" fontId="6" fillId="11" borderId="45" xfId="0" applyFont="1" applyFill="1" applyBorder="1" applyAlignment="1">
      <alignment horizontal="left" vertical="top" wrapText="1"/>
    </xf>
    <xf numFmtId="0" fontId="61" fillId="0" borderId="46" xfId="0" applyFont="1" applyFill="1" applyBorder="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1" fontId="13" fillId="8" borderId="112" xfId="0" applyNumberFormat="1" applyFont="1" applyFill="1" applyBorder="1" applyAlignment="1">
      <alignment horizontal="center" vertical="center" textRotation="90"/>
    </xf>
    <xf numFmtId="0" fontId="6" fillId="11" borderId="113" xfId="0" applyFont="1" applyFill="1" applyBorder="1" applyAlignment="1">
      <alignment horizontal="left" vertical="top" wrapText="1"/>
    </xf>
    <xf numFmtId="0" fontId="6" fillId="11" borderId="29" xfId="0" applyFont="1" applyFill="1" applyBorder="1" applyAlignment="1">
      <alignment horizontal="left" vertical="top" wrapText="1"/>
    </xf>
    <xf numFmtId="0" fontId="6" fillId="11" borderId="5" xfId="0" applyFont="1" applyFill="1" applyBorder="1" applyAlignment="1">
      <alignment horizontal="right" vertical="top" wrapText="1"/>
    </xf>
    <xf numFmtId="0" fontId="6" fillId="11" borderId="6" xfId="0" applyFont="1" applyFill="1" applyBorder="1" applyAlignment="1">
      <alignment horizontal="right" vertical="top" wrapText="1"/>
    </xf>
    <xf numFmtId="0" fontId="61" fillId="0" borderId="7" xfId="0" applyFont="1" applyFill="1" applyBorder="1" applyAlignment="1" applyProtection="1">
      <alignment horizontal="center" vertical="center" wrapText="1"/>
      <protection locked="0"/>
    </xf>
    <xf numFmtId="0" fontId="61" fillId="0" borderId="8" xfId="0" applyFont="1" applyFill="1" applyBorder="1" applyAlignment="1" applyProtection="1">
      <alignment horizontal="center" vertical="center" wrapText="1"/>
      <protection locked="0"/>
    </xf>
    <xf numFmtId="0" fontId="6" fillId="11" borderId="23" xfId="0" applyFont="1" applyFill="1" applyBorder="1" applyAlignment="1">
      <alignment horizontal="left" vertical="center" wrapText="1"/>
    </xf>
    <xf numFmtId="0" fontId="6" fillId="11" borderId="29" xfId="0" applyFont="1" applyFill="1" applyBorder="1" applyAlignment="1">
      <alignment horizontal="left" vertical="center" wrapText="1"/>
    </xf>
    <xf numFmtId="0" fontId="6" fillId="11" borderId="15" xfId="0" applyFont="1" applyFill="1" applyBorder="1" applyAlignment="1">
      <alignment horizontal="left" vertical="center" wrapText="1"/>
    </xf>
    <xf numFmtId="0" fontId="6" fillId="11" borderId="16" xfId="0" applyFont="1" applyFill="1" applyBorder="1" applyAlignment="1">
      <alignment horizontal="left" vertical="center" wrapText="1"/>
    </xf>
    <xf numFmtId="0" fontId="6" fillId="11" borderId="15" xfId="0" applyFont="1" applyFill="1" applyBorder="1" applyAlignment="1">
      <alignment horizontal="left" vertical="top" wrapText="1"/>
    </xf>
    <xf numFmtId="0" fontId="6" fillId="11" borderId="16" xfId="0" applyFont="1" applyFill="1" applyBorder="1" applyAlignment="1">
      <alignment horizontal="left" vertical="top" wrapText="1"/>
    </xf>
    <xf numFmtId="0" fontId="68" fillId="0" borderId="18" xfId="0" applyFont="1" applyFill="1" applyBorder="1" applyAlignment="1">
      <alignment horizontal="center" vertical="center"/>
    </xf>
    <xf numFmtId="0" fontId="37" fillId="0" borderId="18" xfId="0" applyFont="1" applyFill="1" applyBorder="1" applyAlignment="1">
      <alignment horizontal="center" vertical="center"/>
    </xf>
    <xf numFmtId="1" fontId="13" fillId="0" borderId="33" xfId="0" applyNumberFormat="1" applyFont="1" applyFill="1" applyBorder="1" applyAlignment="1">
      <alignment horizontal="center" vertical="center" textRotation="90"/>
    </xf>
    <xf numFmtId="1" fontId="13" fillId="0" borderId="14" xfId="0" applyNumberFormat="1" applyFont="1" applyFill="1" applyBorder="1" applyAlignment="1">
      <alignment horizontal="center" vertical="center" textRotation="90"/>
    </xf>
    <xf numFmtId="0" fontId="14" fillId="0" borderId="24" xfId="0" applyFont="1" applyFill="1" applyBorder="1" applyAlignment="1">
      <alignment horizontal="center" vertical="center"/>
    </xf>
    <xf numFmtId="0" fontId="14" fillId="0" borderId="15" xfId="0" applyFont="1" applyFill="1" applyBorder="1" applyAlignment="1">
      <alignment horizontal="center" vertical="center"/>
    </xf>
    <xf numFmtId="0" fontId="6" fillId="10" borderId="113" xfId="0" applyFont="1" applyFill="1" applyBorder="1" applyAlignment="1">
      <alignment horizontal="left" vertical="top" wrapText="1"/>
    </xf>
    <xf numFmtId="0" fontId="61" fillId="0" borderId="7" xfId="0" applyFont="1" applyFill="1" applyBorder="1" applyAlignment="1" applyProtection="1">
      <alignment horizontal="center" vertical="center"/>
      <protection locked="0"/>
    </xf>
    <xf numFmtId="0" fontId="61" fillId="0" borderId="8" xfId="0" applyFont="1" applyFill="1" applyBorder="1" applyAlignment="1" applyProtection="1">
      <alignment horizontal="center" vertical="center"/>
      <protection locked="0"/>
    </xf>
    <xf numFmtId="0" fontId="61" fillId="0" borderId="67" xfId="0" applyFont="1" applyFill="1" applyBorder="1" applyAlignment="1" applyProtection="1">
      <alignment horizontal="center" vertical="center"/>
      <protection locked="0"/>
    </xf>
    <xf numFmtId="0" fontId="61" fillId="0" borderId="5" xfId="0" applyFont="1" applyFill="1" applyBorder="1" applyAlignment="1" applyProtection="1">
      <alignment horizontal="center" vertical="center"/>
      <protection locked="0"/>
    </xf>
    <xf numFmtId="0" fontId="6" fillId="11" borderId="5" xfId="0" applyFont="1" applyFill="1" applyBorder="1" applyAlignment="1">
      <alignment horizontal="left" vertical="top" wrapText="1"/>
    </xf>
    <xf numFmtId="0" fontId="6" fillId="11" borderId="6" xfId="0" applyFont="1" applyFill="1" applyBorder="1" applyAlignment="1">
      <alignment horizontal="left" vertical="top" wrapText="1"/>
    </xf>
    <xf numFmtId="0" fontId="6" fillId="11" borderId="4" xfId="0" applyFont="1" applyFill="1" applyBorder="1" applyAlignment="1">
      <alignment horizontal="left" vertical="top" wrapText="1"/>
    </xf>
    <xf numFmtId="0" fontId="6" fillId="11" borderId="44" xfId="0" applyFont="1" applyFill="1" applyBorder="1" applyAlignment="1">
      <alignment horizontal="left" vertical="top" wrapText="1"/>
    </xf>
    <xf numFmtId="0" fontId="6" fillId="10" borderId="104" xfId="0" applyFont="1" applyFill="1" applyBorder="1" applyAlignment="1">
      <alignment horizontal="left" vertical="top" wrapText="1"/>
    </xf>
    <xf numFmtId="1" fontId="6" fillId="10" borderId="33" xfId="0" applyNumberFormat="1" applyFont="1" applyFill="1" applyBorder="1" applyAlignment="1">
      <alignment vertical="center" wrapText="1"/>
    </xf>
    <xf numFmtId="1" fontId="6" fillId="10" borderId="24" xfId="0" applyNumberFormat="1" applyFont="1" applyFill="1" applyBorder="1" applyAlignment="1">
      <alignment vertical="center" wrapText="1"/>
    </xf>
    <xf numFmtId="1" fontId="6" fillId="10" borderId="27" xfId="0" applyNumberFormat="1" applyFont="1" applyFill="1" applyBorder="1" applyAlignment="1">
      <alignment vertical="center" wrapText="1"/>
    </xf>
    <xf numFmtId="1" fontId="6" fillId="10" borderId="44" xfId="0" applyNumberFormat="1" applyFont="1" applyFill="1" applyBorder="1" applyAlignment="1">
      <alignment vertical="center" wrapText="1"/>
    </xf>
    <xf numFmtId="1" fontId="6" fillId="10" borderId="1" xfId="0" applyNumberFormat="1" applyFont="1" applyFill="1" applyBorder="1" applyAlignment="1">
      <alignment vertical="center" wrapText="1"/>
    </xf>
    <xf numFmtId="1" fontId="6" fillId="10" borderId="48" xfId="0" applyNumberFormat="1" applyFont="1" applyFill="1" applyBorder="1" applyAlignment="1">
      <alignment vertical="center" wrapText="1"/>
    </xf>
    <xf numFmtId="0" fontId="6" fillId="10" borderId="24" xfId="0" applyFont="1" applyFill="1" applyBorder="1" applyAlignment="1">
      <alignment horizontal="right" vertical="top" wrapText="1"/>
    </xf>
    <xf numFmtId="0" fontId="6" fillId="10" borderId="25" xfId="0" applyFont="1" applyFill="1" applyBorder="1" applyAlignment="1">
      <alignment horizontal="right" vertical="top" wrapText="1"/>
    </xf>
    <xf numFmtId="0" fontId="6" fillId="10" borderId="15" xfId="0" applyFont="1" applyFill="1" applyBorder="1" applyAlignment="1">
      <alignment horizontal="right" vertical="top" wrapText="1"/>
    </xf>
    <xf numFmtId="0" fontId="6" fillId="10" borderId="16" xfId="0" applyFont="1" applyFill="1" applyBorder="1" applyAlignment="1">
      <alignment horizontal="right" vertical="top" wrapText="1"/>
    </xf>
    <xf numFmtId="0" fontId="6" fillId="0" borderId="113" xfId="0" applyFont="1" applyFill="1" applyBorder="1" applyAlignment="1">
      <alignment horizontal="left" vertical="top" wrapText="1"/>
    </xf>
    <xf numFmtId="0" fontId="6" fillId="0" borderId="29" xfId="0" applyFont="1" applyFill="1" applyBorder="1" applyAlignment="1">
      <alignment horizontal="left" vertical="top" wrapText="1"/>
    </xf>
    <xf numFmtId="1" fontId="13" fillId="0" borderId="32" xfId="0" applyNumberFormat="1" applyFont="1" applyFill="1" applyBorder="1" applyAlignment="1">
      <alignment horizontal="center" vertical="center" textRotation="90"/>
    </xf>
    <xf numFmtId="1" fontId="13" fillId="0" borderId="43" xfId="0" applyNumberFormat="1" applyFont="1" applyFill="1" applyBorder="1" applyAlignment="1">
      <alignment horizontal="center" vertical="center" textRotation="90"/>
    </xf>
    <xf numFmtId="0" fontId="6" fillId="0" borderId="44"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45" xfId="0" applyFont="1" applyFill="1" applyBorder="1" applyAlignment="1">
      <alignment horizontal="left" vertical="top" wrapText="1"/>
    </xf>
    <xf numFmtId="0" fontId="6" fillId="0" borderId="5" xfId="0" applyFont="1" applyFill="1" applyBorder="1" applyAlignment="1">
      <alignment horizontal="right" vertical="top" wrapText="1"/>
    </xf>
    <xf numFmtId="0" fontId="6" fillId="0" borderId="6" xfId="0" applyFont="1" applyFill="1" applyBorder="1" applyAlignment="1">
      <alignment horizontal="right" vertical="top" wrapText="1"/>
    </xf>
    <xf numFmtId="0" fontId="6" fillId="0" borderId="15" xfId="0" applyFont="1" applyFill="1" applyBorder="1" applyAlignment="1">
      <alignment horizontal="right" vertical="top" wrapText="1"/>
    </xf>
    <xf numFmtId="0" fontId="6" fillId="0" borderId="16" xfId="0" applyFont="1" applyFill="1" applyBorder="1" applyAlignment="1">
      <alignment horizontal="right" vertical="top" wrapText="1"/>
    </xf>
    <xf numFmtId="168" fontId="61" fillId="0" borderId="67" xfId="0" applyNumberFormat="1" applyFont="1" applyFill="1" applyBorder="1" applyAlignment="1" applyProtection="1">
      <alignment horizontal="center" vertical="center"/>
      <protection locked="0"/>
    </xf>
    <xf numFmtId="168" fontId="61" fillId="0" borderId="5" xfId="0" applyNumberFormat="1" applyFont="1" applyFill="1" applyBorder="1" applyAlignment="1" applyProtection="1">
      <alignment horizontal="center" vertical="center"/>
      <protection locked="0"/>
    </xf>
    <xf numFmtId="168" fontId="61" fillId="0" borderId="30" xfId="0" applyNumberFormat="1" applyFont="1" applyFill="1" applyBorder="1" applyAlignment="1" applyProtection="1">
      <alignment horizontal="center" vertical="center"/>
      <protection locked="0"/>
    </xf>
    <xf numFmtId="168" fontId="61" fillId="0" borderId="15" xfId="0" applyNumberFormat="1" applyFont="1" applyFill="1" applyBorder="1" applyAlignment="1" applyProtection="1">
      <alignment horizontal="center" vertical="center"/>
      <protection locked="0"/>
    </xf>
    <xf numFmtId="1" fontId="13" fillId="0" borderId="3" xfId="0" applyNumberFormat="1" applyFont="1" applyFill="1" applyBorder="1" applyAlignment="1">
      <alignment horizontal="center" vertical="center" textRotation="90"/>
    </xf>
    <xf numFmtId="1" fontId="13" fillId="0" borderId="13" xfId="0" applyNumberFormat="1" applyFont="1" applyFill="1" applyBorder="1" applyAlignment="1">
      <alignment horizontal="center" vertical="center" textRotation="90"/>
    </xf>
    <xf numFmtId="168" fontId="61" fillId="0" borderId="26" xfId="0" applyNumberFormat="1" applyFont="1" applyFill="1" applyBorder="1" applyAlignment="1" applyProtection="1">
      <alignment horizontal="center" vertical="center"/>
      <protection locked="0"/>
    </xf>
    <xf numFmtId="168" fontId="61" fillId="0" borderId="24" xfId="0" applyNumberFormat="1" applyFont="1" applyFill="1" applyBorder="1" applyAlignment="1" applyProtection="1">
      <alignment horizontal="center" vertical="center"/>
      <protection locked="0"/>
    </xf>
    <xf numFmtId="168" fontId="61" fillId="0" borderId="46" xfId="0" applyNumberFormat="1" applyFont="1" applyFill="1" applyBorder="1" applyAlignment="1" applyProtection="1">
      <alignment horizontal="center" vertical="center"/>
      <protection locked="0"/>
    </xf>
    <xf numFmtId="168" fontId="61" fillId="0" borderId="1" xfId="0" applyNumberFormat="1" applyFont="1" applyFill="1" applyBorder="1" applyAlignment="1" applyProtection="1">
      <alignment horizontal="center" vertical="center"/>
      <protection locked="0"/>
    </xf>
    <xf numFmtId="0" fontId="6" fillId="0" borderId="24" xfId="0" applyFont="1" applyFill="1" applyBorder="1" applyAlignment="1">
      <alignment horizontal="right" vertical="top" wrapText="1"/>
    </xf>
    <xf numFmtId="0" fontId="6" fillId="0" borderId="25" xfId="0" applyFont="1" applyFill="1" applyBorder="1" applyAlignment="1">
      <alignment horizontal="right" vertical="top" wrapText="1"/>
    </xf>
    <xf numFmtId="49" fontId="61" fillId="0" borderId="26" xfId="0" applyNumberFormat="1" applyFont="1" applyFill="1" applyBorder="1" applyAlignment="1" applyProtection="1">
      <alignment horizontal="center" vertical="center"/>
      <protection locked="0"/>
    </xf>
    <xf numFmtId="49" fontId="61" fillId="0" borderId="24" xfId="0" applyNumberFormat="1" applyFont="1" applyFill="1" applyBorder="1" applyAlignment="1" applyProtection="1">
      <alignment horizontal="center" vertical="center"/>
      <protection locked="0"/>
    </xf>
    <xf numFmtId="49" fontId="61" fillId="0" borderId="46" xfId="0" applyNumberFormat="1" applyFont="1" applyFill="1" applyBorder="1" applyAlignment="1" applyProtection="1">
      <alignment horizontal="center" vertical="center"/>
      <protection locked="0"/>
    </xf>
    <xf numFmtId="49" fontId="61" fillId="0" borderId="1" xfId="0" applyNumberFormat="1" applyFont="1" applyFill="1" applyBorder="1" applyAlignment="1" applyProtection="1">
      <alignment horizontal="center" vertical="center"/>
      <protection locked="0"/>
    </xf>
    <xf numFmtId="0" fontId="8" fillId="10" borderId="5" xfId="0" applyFont="1" applyFill="1" applyBorder="1" applyAlignment="1">
      <alignment horizontal="right" vertical="top" wrapText="1"/>
    </xf>
    <xf numFmtId="0" fontId="8" fillId="10" borderId="6" xfId="0" applyFont="1" applyFill="1" applyBorder="1" applyAlignment="1">
      <alignment horizontal="right" vertical="top" wrapText="1"/>
    </xf>
    <xf numFmtId="0" fontId="6" fillId="10" borderId="1" xfId="0" applyFont="1" applyFill="1" applyBorder="1" applyAlignment="1">
      <alignment horizontal="right" vertical="top" wrapText="1"/>
    </xf>
    <xf numFmtId="0" fontId="6" fillId="10" borderId="45" xfId="0" applyFont="1" applyFill="1" applyBorder="1" applyAlignment="1">
      <alignment horizontal="right" vertical="top" wrapText="1"/>
    </xf>
    <xf numFmtId="0" fontId="61" fillId="0" borderId="61" xfId="0" applyFont="1" applyFill="1" applyBorder="1" applyAlignment="1" applyProtection="1">
      <alignment horizontal="center" vertical="center"/>
      <protection locked="0"/>
    </xf>
    <xf numFmtId="0" fontId="61" fillId="0" borderId="59" xfId="0" applyFont="1" applyFill="1" applyBorder="1" applyAlignment="1" applyProtection="1">
      <alignment horizontal="center" vertical="center"/>
      <protection locked="0"/>
    </xf>
    <xf numFmtId="0" fontId="6" fillId="10" borderId="5" xfId="0" applyFont="1" applyFill="1" applyBorder="1" applyAlignment="1">
      <alignment horizontal="right" vertical="top" wrapText="1"/>
    </xf>
    <xf numFmtId="0" fontId="6" fillId="10" borderId="6" xfId="0" applyFont="1" applyFill="1" applyBorder="1" applyAlignment="1">
      <alignment horizontal="right" vertical="top" wrapText="1"/>
    </xf>
    <xf numFmtId="0" fontId="61" fillId="0" borderId="109" xfId="0" applyFont="1" applyFill="1" applyBorder="1" applyAlignment="1" applyProtection="1">
      <alignment horizontal="center" vertical="center"/>
      <protection locked="0"/>
    </xf>
    <xf numFmtId="0" fontId="61" fillId="0" borderId="114" xfId="0" applyFont="1" applyFill="1" applyBorder="1" applyAlignment="1" applyProtection="1">
      <alignment horizontal="center" vertical="center"/>
      <protection locked="0"/>
    </xf>
    <xf numFmtId="1" fontId="13" fillId="8" borderId="99" xfId="0" applyNumberFormat="1" applyFont="1" applyFill="1" applyBorder="1" applyAlignment="1">
      <alignment horizontal="center" vertical="center" textRotation="90"/>
    </xf>
    <xf numFmtId="0" fontId="6" fillId="10" borderId="100" xfId="0" applyFont="1" applyFill="1" applyBorder="1" applyAlignment="1">
      <alignment horizontal="left" vertical="top" wrapText="1"/>
    </xf>
    <xf numFmtId="0" fontId="6" fillId="10" borderId="101" xfId="0" applyFont="1" applyFill="1" applyBorder="1" applyAlignment="1">
      <alignment horizontal="left" vertical="top" wrapText="1"/>
    </xf>
    <xf numFmtId="2" fontId="6" fillId="10" borderId="33" xfId="0" applyNumberFormat="1" applyFont="1" applyFill="1" applyBorder="1" applyAlignment="1">
      <alignment horizontal="left" vertical="top" wrapText="1"/>
    </xf>
    <xf numFmtId="2" fontId="6" fillId="10" borderId="24" xfId="0" applyNumberFormat="1" applyFont="1" applyFill="1" applyBorder="1" applyAlignment="1">
      <alignment horizontal="left" vertical="top" wrapText="1"/>
    </xf>
    <xf numFmtId="2" fontId="6" fillId="10" borderId="44" xfId="0" applyNumberFormat="1" applyFont="1" applyFill="1" applyBorder="1" applyAlignment="1">
      <alignment horizontal="left" vertical="top" wrapText="1"/>
    </xf>
    <xf numFmtId="2" fontId="6" fillId="10" borderId="1" xfId="0" applyNumberFormat="1" applyFont="1" applyFill="1" applyBorder="1" applyAlignment="1">
      <alignment horizontal="left" vertical="top" wrapText="1"/>
    </xf>
    <xf numFmtId="2" fontId="66" fillId="0" borderId="35" xfId="0" applyNumberFormat="1" applyFont="1" applyFill="1" applyBorder="1" applyAlignment="1" applyProtection="1">
      <alignment horizontal="center" vertical="center"/>
      <protection locked="0"/>
    </xf>
    <xf numFmtId="2" fontId="66" fillId="0" borderId="36" xfId="0" applyNumberFormat="1" applyFont="1" applyFill="1" applyBorder="1" applyAlignment="1" applyProtection="1">
      <alignment horizontal="center" vertical="center"/>
      <protection locked="0"/>
    </xf>
    <xf numFmtId="2" fontId="66" fillId="0" borderId="61" xfId="0" applyNumberFormat="1" applyFont="1" applyFill="1" applyBorder="1" applyAlignment="1" applyProtection="1">
      <alignment horizontal="center" vertical="center"/>
      <protection locked="0"/>
    </xf>
    <xf numFmtId="2" fontId="66" fillId="0" borderId="59" xfId="0" applyNumberFormat="1" applyFont="1" applyFill="1" applyBorder="1" applyAlignment="1" applyProtection="1">
      <alignment horizontal="center" vertical="center"/>
      <protection locked="0"/>
    </xf>
    <xf numFmtId="49" fontId="61" fillId="0" borderId="67" xfId="0" applyNumberFormat="1" applyFont="1" applyFill="1" applyBorder="1" applyAlignment="1" applyProtection="1">
      <alignment horizontal="center" vertical="center" wrapText="1"/>
      <protection locked="0"/>
    </xf>
    <xf numFmtId="49" fontId="61" fillId="0" borderId="5" xfId="0" applyNumberFormat="1" applyFont="1" applyFill="1" applyBorder="1" applyAlignment="1" applyProtection="1">
      <alignment horizontal="center" vertical="center" wrapText="1"/>
      <protection locked="0"/>
    </xf>
    <xf numFmtId="49" fontId="61" fillId="0" borderId="30" xfId="0" applyNumberFormat="1" applyFont="1" applyFill="1" applyBorder="1" applyAlignment="1" applyProtection="1">
      <alignment horizontal="center" vertical="center" wrapText="1"/>
      <protection locked="0"/>
    </xf>
    <xf numFmtId="49" fontId="61" fillId="0" borderId="15" xfId="0" applyNumberFormat="1" applyFont="1" applyFill="1" applyBorder="1" applyAlignment="1" applyProtection="1">
      <alignment horizontal="center" vertical="center" wrapText="1"/>
      <protection locked="0"/>
    </xf>
    <xf numFmtId="2" fontId="29" fillId="10" borderId="86" xfId="0" applyNumberFormat="1" applyFont="1" applyFill="1" applyBorder="1" applyAlignment="1">
      <alignment horizontal="left" vertical="top"/>
    </xf>
    <xf numFmtId="2" fontId="29" fillId="10" borderId="87" xfId="0" applyNumberFormat="1" applyFont="1" applyFill="1" applyBorder="1" applyAlignment="1">
      <alignment horizontal="left" vertical="top"/>
    </xf>
    <xf numFmtId="2" fontId="29" fillId="10" borderId="88" xfId="0" applyNumberFormat="1" applyFont="1" applyFill="1" applyBorder="1" applyAlignment="1">
      <alignment horizontal="left" vertical="top"/>
    </xf>
    <xf numFmtId="0" fontId="12" fillId="0" borderId="90" xfId="0" applyFont="1" applyFill="1" applyBorder="1" applyAlignment="1">
      <alignment horizontal="center" vertical="center" textRotation="90"/>
    </xf>
    <xf numFmtId="0" fontId="61" fillId="2" borderId="7" xfId="0" applyFont="1" applyFill="1" applyBorder="1" applyAlignment="1">
      <alignment horizontal="center" vertical="center"/>
    </xf>
    <xf numFmtId="0" fontId="61" fillId="2" borderId="8" xfId="0" applyFont="1" applyFill="1" applyBorder="1" applyAlignment="1">
      <alignment horizontal="center" vertical="center"/>
    </xf>
    <xf numFmtId="0" fontId="61" fillId="2" borderId="11" xfId="0" applyFont="1" applyFill="1" applyBorder="1" applyAlignment="1">
      <alignment horizontal="center" vertical="center"/>
    </xf>
    <xf numFmtId="0" fontId="61" fillId="2" borderId="17" xfId="0" applyFont="1" applyFill="1" applyBorder="1" applyAlignment="1">
      <alignment horizontal="center" vertical="center"/>
    </xf>
    <xf numFmtId="0" fontId="61" fillId="2" borderId="18" xfId="0" applyFont="1" applyFill="1" applyBorder="1" applyAlignment="1">
      <alignment horizontal="center" vertical="center"/>
    </xf>
    <xf numFmtId="0" fontId="61" fillId="2" borderId="21" xfId="0" applyFont="1" applyFill="1" applyBorder="1" applyAlignment="1">
      <alignment horizontal="center" vertical="center"/>
    </xf>
    <xf numFmtId="0" fontId="6" fillId="11" borderId="100" xfId="0" applyFont="1" applyFill="1" applyBorder="1" applyAlignment="1">
      <alignment horizontal="left" vertical="top" wrapText="1"/>
    </xf>
    <xf numFmtId="0" fontId="6" fillId="11" borderId="0" xfId="0" applyFont="1" applyFill="1" applyAlignment="1">
      <alignment horizontal="left" vertical="top" wrapText="1"/>
    </xf>
    <xf numFmtId="0" fontId="6" fillId="11" borderId="101" xfId="0" applyFont="1" applyFill="1" applyBorder="1" applyAlignment="1">
      <alignment horizontal="left" vertical="top" wrapText="1"/>
    </xf>
    <xf numFmtId="0" fontId="61" fillId="0" borderId="102" xfId="0" applyFont="1" applyFill="1" applyBorder="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 fillId="10" borderId="23" xfId="0" applyFont="1" applyFill="1" applyBorder="1" applyAlignment="1">
      <alignment vertical="top" wrapText="1"/>
    </xf>
    <xf numFmtId="0" fontId="6" fillId="10" borderId="24" xfId="0" applyFont="1" applyFill="1" applyBorder="1" applyAlignment="1">
      <alignment vertical="top" wrapText="1"/>
    </xf>
    <xf numFmtId="0" fontId="6" fillId="10" borderId="29" xfId="0" applyFont="1" applyFill="1" applyBorder="1" applyAlignment="1">
      <alignment vertical="top" wrapText="1"/>
    </xf>
    <xf numFmtId="0" fontId="6" fillId="10" borderId="15" xfId="0" applyFont="1" applyFill="1" applyBorder="1" applyAlignment="1">
      <alignment vertical="top" wrapText="1"/>
    </xf>
    <xf numFmtId="0" fontId="61" fillId="2" borderId="35" xfId="0" applyFont="1" applyFill="1" applyBorder="1" applyAlignment="1">
      <alignment horizontal="center" vertical="center"/>
    </xf>
    <xf numFmtId="0" fontId="61" fillId="2" borderId="36" xfId="0" applyFont="1" applyFill="1" applyBorder="1" applyAlignment="1">
      <alignment horizontal="center" vertical="center"/>
    </xf>
    <xf numFmtId="0" fontId="29" fillId="10" borderId="4" xfId="0" applyFont="1" applyFill="1" applyBorder="1" applyAlignment="1">
      <alignment horizontal="left" vertical="top" wrapText="1"/>
    </xf>
    <xf numFmtId="0" fontId="29" fillId="10" borderId="5" xfId="0" applyFont="1" applyFill="1" applyBorder="1" applyAlignment="1">
      <alignment horizontal="left" vertical="top" wrapText="1"/>
    </xf>
    <xf numFmtId="0" fontId="29" fillId="10" borderId="69" xfId="0" applyFont="1" applyFill="1" applyBorder="1" applyAlignment="1">
      <alignment horizontal="left" vertical="top" wrapText="1"/>
    </xf>
    <xf numFmtId="0" fontId="29" fillId="10" borderId="91" xfId="0" applyFont="1" applyFill="1" applyBorder="1" applyAlignment="1">
      <alignment horizontal="left" vertical="top" wrapText="1"/>
    </xf>
    <xf numFmtId="0" fontId="29" fillId="10" borderId="0" xfId="0" applyFont="1" applyFill="1" applyAlignment="1">
      <alignment horizontal="left" vertical="top" wrapText="1"/>
    </xf>
    <xf numFmtId="0" fontId="29" fillId="10" borderId="79" xfId="0" applyFont="1" applyFill="1" applyBorder="1" applyAlignment="1">
      <alignment horizontal="left" vertical="top" wrapText="1"/>
    </xf>
    <xf numFmtId="0" fontId="29" fillId="10" borderId="44" xfId="0" applyFont="1" applyFill="1" applyBorder="1" applyAlignment="1">
      <alignment horizontal="left" vertical="top" wrapText="1"/>
    </xf>
    <xf numFmtId="0" fontId="29" fillId="10" borderId="1" xfId="0" applyFont="1" applyFill="1" applyBorder="1" applyAlignment="1">
      <alignment horizontal="left" vertical="top" wrapText="1"/>
    </xf>
    <xf numFmtId="0" fontId="29" fillId="10" borderId="48" xfId="0" applyFont="1" applyFill="1" applyBorder="1" applyAlignment="1">
      <alignment horizontal="left" vertical="top" wrapText="1"/>
    </xf>
    <xf numFmtId="0" fontId="61" fillId="2" borderId="67"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26" xfId="0" applyFont="1" applyFill="1" applyBorder="1" applyAlignment="1">
      <alignment horizontal="center" vertical="center"/>
    </xf>
    <xf numFmtId="0" fontId="61" fillId="2" borderId="24" xfId="0" applyFont="1" applyFill="1" applyBorder="1" applyAlignment="1">
      <alignment horizontal="center" vertical="center"/>
    </xf>
    <xf numFmtId="0" fontId="61" fillId="2" borderId="30" xfId="0" applyFont="1" applyFill="1" applyBorder="1" applyAlignment="1">
      <alignment horizontal="center" vertical="center"/>
    </xf>
    <xf numFmtId="0" fontId="61" fillId="2" borderId="15" xfId="0" applyFont="1" applyFill="1" applyBorder="1" applyAlignment="1">
      <alignment horizontal="center" vertical="center"/>
    </xf>
    <xf numFmtId="0" fontId="6" fillId="0" borderId="23" xfId="0" applyFont="1" applyFill="1" applyBorder="1" applyAlignment="1">
      <alignment horizontal="left" vertical="top" wrapText="1"/>
    </xf>
    <xf numFmtId="49" fontId="65" fillId="2" borderId="35" xfId="0" applyNumberFormat="1" applyFont="1" applyFill="1" applyBorder="1" applyAlignment="1">
      <alignment horizontal="center" vertical="center"/>
    </xf>
    <xf numFmtId="49" fontId="65" fillId="2" borderId="36" xfId="0" applyNumberFormat="1" applyFont="1" applyFill="1" applyBorder="1" applyAlignment="1">
      <alignment horizontal="center" vertical="center"/>
    </xf>
    <xf numFmtId="49" fontId="65" fillId="2" borderId="37" xfId="0" applyNumberFormat="1" applyFont="1" applyFill="1" applyBorder="1" applyAlignment="1">
      <alignment horizontal="center" vertical="center"/>
    </xf>
    <xf numFmtId="49" fontId="65" fillId="2" borderId="17" xfId="0" applyNumberFormat="1" applyFont="1" applyFill="1" applyBorder="1" applyAlignment="1">
      <alignment horizontal="center" vertical="center"/>
    </xf>
    <xf numFmtId="49" fontId="65" fillId="2" borderId="18" xfId="0" applyNumberFormat="1" applyFont="1" applyFill="1" applyBorder="1" applyAlignment="1">
      <alignment horizontal="center" vertical="center"/>
    </xf>
    <xf numFmtId="49" fontId="65" fillId="2" borderId="21" xfId="0" applyNumberFormat="1" applyFont="1" applyFill="1" applyBorder="1" applyAlignment="1">
      <alignment horizontal="center" vertical="center"/>
    </xf>
    <xf numFmtId="0" fontId="8" fillId="0" borderId="0" xfId="0" applyFont="1" applyFill="1" applyAlignment="1">
      <alignment horizontal="right" vertical="top" wrapText="1"/>
    </xf>
    <xf numFmtId="164" fontId="8" fillId="0" borderId="0" xfId="0" applyNumberFormat="1" applyFont="1" applyFill="1" applyAlignment="1">
      <alignment horizontal="left" vertical="top" wrapText="1"/>
    </xf>
    <xf numFmtId="0" fontId="6" fillId="10" borderId="80" xfId="0" applyFont="1" applyFill="1" applyBorder="1" applyAlignment="1">
      <alignment horizontal="center" vertical="top"/>
    </xf>
    <xf numFmtId="0" fontId="6" fillId="10" borderId="81" xfId="0" applyFont="1" applyFill="1" applyBorder="1" applyAlignment="1">
      <alignment horizontal="center" vertical="top"/>
    </xf>
    <xf numFmtId="0" fontId="6" fillId="10" borderId="84" xfId="0" applyFont="1" applyFill="1" applyBorder="1" applyAlignment="1">
      <alignment horizontal="left" vertical="top"/>
    </xf>
    <xf numFmtId="0" fontId="6" fillId="10" borderId="81" xfId="0" applyFont="1" applyFill="1" applyBorder="1" applyAlignment="1">
      <alignment horizontal="left" vertical="top"/>
    </xf>
    <xf numFmtId="167" fontId="61" fillId="0" borderId="82" xfId="0" applyNumberFormat="1" applyFont="1" applyFill="1" applyBorder="1" applyAlignment="1" applyProtection="1">
      <alignment horizontal="center" vertical="top"/>
      <protection locked="0"/>
    </xf>
    <xf numFmtId="167" fontId="61" fillId="0" borderId="66" xfId="0" applyNumberFormat="1" applyFont="1" applyFill="1" applyBorder="1" applyAlignment="1" applyProtection="1">
      <alignment horizontal="center" vertical="top"/>
      <protection locked="0"/>
    </xf>
    <xf numFmtId="167" fontId="61" fillId="0" borderId="83" xfId="0" applyNumberFormat="1" applyFont="1" applyFill="1" applyBorder="1" applyAlignment="1" applyProtection="1">
      <alignment horizontal="center" vertical="top"/>
      <protection locked="0"/>
    </xf>
    <xf numFmtId="0" fontId="61" fillId="0" borderId="82" xfId="0" applyFont="1" applyFill="1" applyBorder="1" applyAlignment="1" applyProtection="1">
      <alignment horizontal="center" vertical="top"/>
      <protection locked="0"/>
    </xf>
    <xf numFmtId="0" fontId="61" fillId="0" borderId="66" xfId="0" applyFont="1" applyFill="1" applyBorder="1" applyAlignment="1" applyProtection="1">
      <alignment horizontal="center" vertical="top"/>
      <protection locked="0"/>
    </xf>
    <xf numFmtId="0" fontId="61" fillId="0" borderId="85" xfId="0" applyFont="1" applyFill="1" applyBorder="1" applyAlignment="1" applyProtection="1">
      <alignment horizontal="center" vertical="top"/>
      <protection locked="0"/>
    </xf>
    <xf numFmtId="0" fontId="8" fillId="0" borderId="9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9" xfId="0" applyFont="1" applyFill="1" applyBorder="1" applyAlignment="1">
      <alignment horizontal="center" vertical="center" wrapText="1"/>
    </xf>
    <xf numFmtId="0" fontId="8" fillId="0" borderId="9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48" xfId="0" applyFont="1" applyFill="1" applyBorder="1" applyAlignment="1">
      <alignment horizontal="center" vertical="center" wrapText="1"/>
    </xf>
    <xf numFmtId="0" fontId="61" fillId="2" borderId="61" xfId="0" applyFont="1" applyFill="1" applyBorder="1" applyAlignment="1">
      <alignment horizontal="center" vertical="center"/>
    </xf>
    <xf numFmtId="0" fontId="61" fillId="2" borderId="59" xfId="0" applyFont="1" applyFill="1" applyBorder="1" applyAlignment="1">
      <alignment horizontal="center" vertical="center"/>
    </xf>
    <xf numFmtId="2" fontId="5" fillId="10" borderId="33" xfId="0" applyNumberFormat="1" applyFont="1" applyFill="1" applyBorder="1" applyAlignment="1">
      <alignment horizontal="left" vertical="center" wrapText="1"/>
    </xf>
    <xf numFmtId="2" fontId="5" fillId="10" borderId="24" xfId="0" applyNumberFormat="1" applyFont="1" applyFill="1" applyBorder="1" applyAlignment="1">
      <alignment horizontal="left" vertical="center" wrapText="1"/>
    </xf>
    <xf numFmtId="2" fontId="5" fillId="10" borderId="25" xfId="0" applyNumberFormat="1" applyFont="1" applyFill="1" applyBorder="1" applyAlignment="1">
      <alignment horizontal="left" vertical="center" wrapText="1"/>
    </xf>
    <xf numFmtId="2" fontId="5" fillId="10" borderId="14" xfId="0" applyNumberFormat="1" applyFont="1" applyFill="1" applyBorder="1" applyAlignment="1">
      <alignment horizontal="left" vertical="center" wrapText="1"/>
    </xf>
    <xf numFmtId="2" fontId="5" fillId="10" borderId="15" xfId="0" applyNumberFormat="1" applyFont="1" applyFill="1" applyBorder="1" applyAlignment="1">
      <alignment horizontal="left" vertical="center" wrapText="1"/>
    </xf>
    <xf numFmtId="2" fontId="5" fillId="10" borderId="16" xfId="0" applyNumberFormat="1" applyFont="1" applyFill="1" applyBorder="1" applyAlignment="1">
      <alignment horizontal="left" vertical="center" wrapText="1"/>
    </xf>
    <xf numFmtId="2" fontId="66" fillId="0" borderId="26" xfId="0" applyNumberFormat="1" applyFont="1" applyFill="1" applyBorder="1" applyAlignment="1" applyProtection="1">
      <alignment horizontal="center" vertical="center" wrapText="1"/>
      <protection locked="0"/>
    </xf>
    <xf numFmtId="2" fontId="66" fillId="0" borderId="24" xfId="0" applyNumberFormat="1" applyFont="1" applyFill="1" applyBorder="1" applyAlignment="1" applyProtection="1">
      <alignment horizontal="center" vertical="center" wrapText="1"/>
      <protection locked="0"/>
    </xf>
    <xf numFmtId="2" fontId="66" fillId="0" borderId="30" xfId="0" applyNumberFormat="1" applyFont="1" applyFill="1" applyBorder="1" applyAlignment="1" applyProtection="1">
      <alignment horizontal="center" vertical="center" wrapText="1"/>
      <protection locked="0"/>
    </xf>
    <xf numFmtId="2" fontId="66" fillId="0" borderId="15" xfId="0" applyNumberFormat="1" applyFont="1" applyFill="1" applyBorder="1" applyAlignment="1" applyProtection="1">
      <alignment horizontal="center" vertical="center" wrapText="1"/>
      <protection locked="0"/>
    </xf>
    <xf numFmtId="2" fontId="61" fillId="0" borderId="91" xfId="0" applyNumberFormat="1" applyFont="1" applyFill="1" applyBorder="1" applyAlignment="1" applyProtection="1">
      <alignment horizontal="left" vertical="top" wrapText="1"/>
      <protection locked="0"/>
    </xf>
    <xf numFmtId="2" fontId="61" fillId="0" borderId="0" xfId="0" applyNumberFormat="1" applyFont="1" applyFill="1" applyAlignment="1" applyProtection="1">
      <alignment horizontal="left" vertical="top" wrapText="1"/>
      <protection locked="0"/>
    </xf>
    <xf numFmtId="2" fontId="61" fillId="0" borderId="78" xfId="0" applyNumberFormat="1" applyFont="1" applyFill="1" applyBorder="1" applyAlignment="1" applyProtection="1">
      <alignment horizontal="left" vertical="top" wrapText="1"/>
      <protection locked="0"/>
    </xf>
    <xf numFmtId="2" fontId="61" fillId="0" borderId="14" xfId="0" applyNumberFormat="1" applyFont="1" applyFill="1" applyBorder="1" applyAlignment="1" applyProtection="1">
      <alignment horizontal="left" vertical="top" wrapText="1"/>
      <protection locked="0"/>
    </xf>
    <xf numFmtId="2" fontId="61" fillId="0" borderId="15" xfId="0" applyNumberFormat="1" applyFont="1" applyFill="1" applyBorder="1" applyAlignment="1" applyProtection="1">
      <alignment horizontal="left" vertical="top" wrapText="1"/>
      <protection locked="0"/>
    </xf>
    <xf numFmtId="2" fontId="61" fillId="0" borderId="38" xfId="0" applyNumberFormat="1" applyFont="1" applyFill="1" applyBorder="1" applyAlignment="1" applyProtection="1">
      <alignment horizontal="left" vertical="top" wrapText="1"/>
      <protection locked="0"/>
    </xf>
    <xf numFmtId="0" fontId="5" fillId="0" borderId="33" xfId="0" applyFont="1" applyFill="1" applyBorder="1" applyAlignment="1">
      <alignment vertical="top"/>
    </xf>
    <xf numFmtId="0" fontId="5" fillId="0" borderId="24" xfId="0" applyFont="1" applyFill="1" applyBorder="1" applyAlignment="1">
      <alignment vertical="top"/>
    </xf>
    <xf numFmtId="0" fontId="5" fillId="0" borderId="27" xfId="0" applyFont="1" applyFill="1" applyBorder="1" applyAlignment="1">
      <alignment vertical="top"/>
    </xf>
    <xf numFmtId="0" fontId="32" fillId="0" borderId="91" xfId="0" applyFont="1" applyFill="1" applyBorder="1" applyAlignment="1" applyProtection="1">
      <alignment horizontal="center" vertical="top"/>
      <protection locked="0"/>
    </xf>
    <xf numFmtId="0" fontId="32" fillId="0" borderId="0" xfId="0" applyFont="1" applyFill="1" applyAlignment="1" applyProtection="1">
      <alignment horizontal="center" vertical="top"/>
      <protection locked="0"/>
    </xf>
    <xf numFmtId="0" fontId="32" fillId="0" borderId="79" xfId="0" applyFont="1" applyFill="1" applyBorder="1" applyAlignment="1" applyProtection="1">
      <alignment horizontal="center" vertical="top"/>
      <protection locked="0"/>
    </xf>
    <xf numFmtId="0" fontId="32" fillId="0" borderId="44" xfId="0" applyFont="1" applyFill="1" applyBorder="1" applyAlignment="1" applyProtection="1">
      <alignment horizontal="center" vertical="top"/>
      <protection locked="0"/>
    </xf>
    <xf numFmtId="0" fontId="32" fillId="0" borderId="1" xfId="0" applyFont="1" applyFill="1" applyBorder="1" applyAlignment="1" applyProtection="1">
      <alignment horizontal="center" vertical="top"/>
      <protection locked="0"/>
    </xf>
    <xf numFmtId="0" fontId="32" fillId="0" borderId="48" xfId="0" applyFont="1" applyFill="1" applyBorder="1" applyAlignment="1" applyProtection="1">
      <alignment horizontal="center" vertical="top"/>
      <protection locked="0"/>
    </xf>
    <xf numFmtId="0" fontId="5" fillId="10" borderId="91" xfId="0" applyFont="1" applyFill="1" applyBorder="1" applyAlignment="1">
      <alignment horizontal="left" vertical="top" wrapText="1"/>
    </xf>
    <xf numFmtId="0" fontId="5" fillId="10" borderId="0" xfId="0" applyFont="1" applyFill="1" applyAlignment="1">
      <alignment horizontal="left" vertical="top" wrapText="1"/>
    </xf>
    <xf numFmtId="0" fontId="5" fillId="10" borderId="78" xfId="0" applyFont="1" applyFill="1" applyBorder="1" applyAlignment="1">
      <alignment horizontal="left" vertical="top" wrapText="1"/>
    </xf>
    <xf numFmtId="0" fontId="5" fillId="10" borderId="14" xfId="0" applyFont="1" applyFill="1" applyBorder="1" applyAlignment="1">
      <alignment horizontal="left" vertical="top" wrapText="1"/>
    </xf>
    <xf numFmtId="0" fontId="5" fillId="10" borderId="15" xfId="0" applyFont="1" applyFill="1" applyBorder="1" applyAlignment="1">
      <alignment horizontal="left" vertical="top" wrapText="1"/>
    </xf>
    <xf numFmtId="0" fontId="5" fillId="10" borderId="38" xfId="0" applyFont="1" applyFill="1" applyBorder="1" applyAlignment="1">
      <alignment horizontal="left" vertical="top" wrapText="1"/>
    </xf>
    <xf numFmtId="15" fontId="61" fillId="0" borderId="33" xfId="0" applyNumberFormat="1" applyFont="1" applyFill="1" applyBorder="1" applyAlignment="1" applyProtection="1">
      <alignment horizontal="center" vertical="center" wrapText="1"/>
      <protection locked="0"/>
    </xf>
    <xf numFmtId="15" fontId="61" fillId="0" borderId="24" xfId="0" applyNumberFormat="1" applyFont="1" applyFill="1" applyBorder="1" applyAlignment="1" applyProtection="1">
      <alignment horizontal="center" vertical="center" wrapText="1"/>
      <protection locked="0"/>
    </xf>
    <xf numFmtId="15" fontId="61" fillId="0" borderId="34" xfId="0" applyNumberFormat="1" applyFont="1" applyFill="1" applyBorder="1" applyAlignment="1" applyProtection="1">
      <alignment horizontal="center" vertical="center" wrapText="1"/>
      <protection locked="0"/>
    </xf>
    <xf numFmtId="15" fontId="61" fillId="0" borderId="44" xfId="0" applyNumberFormat="1" applyFont="1" applyFill="1" applyBorder="1" applyAlignment="1" applyProtection="1">
      <alignment horizontal="center" vertical="center" wrapText="1"/>
      <protection locked="0"/>
    </xf>
    <xf numFmtId="15" fontId="61" fillId="0" borderId="1" xfId="0" applyNumberFormat="1" applyFont="1" applyFill="1" applyBorder="1" applyAlignment="1" applyProtection="1">
      <alignment horizontal="center" vertical="center" wrapText="1"/>
      <protection locked="0"/>
    </xf>
    <xf numFmtId="15" fontId="61" fillId="0" borderId="47" xfId="0" applyNumberFormat="1" applyFont="1" applyFill="1" applyBorder="1" applyAlignment="1" applyProtection="1">
      <alignment horizontal="center" vertical="center" wrapText="1"/>
      <protection locked="0"/>
    </xf>
    <xf numFmtId="0" fontId="61" fillId="0" borderId="34" xfId="0" applyFont="1" applyFill="1" applyBorder="1" applyAlignment="1" applyProtection="1">
      <alignment horizontal="center" vertical="center" wrapText="1"/>
      <protection locked="0"/>
    </xf>
    <xf numFmtId="0" fontId="61" fillId="0" borderId="47" xfId="0" applyFont="1" applyFill="1" applyBorder="1" applyAlignment="1" applyProtection="1">
      <alignment horizontal="center" vertical="center" wrapText="1"/>
      <protection locked="0"/>
    </xf>
    <xf numFmtId="2" fontId="5" fillId="0" borderId="33" xfId="0" applyNumberFormat="1" applyFont="1" applyFill="1" applyBorder="1" applyAlignment="1">
      <alignment vertical="top" wrapText="1"/>
    </xf>
    <xf numFmtId="2" fontId="5" fillId="0" borderId="24" xfId="0" applyNumberFormat="1" applyFont="1" applyFill="1" applyBorder="1" applyAlignment="1">
      <alignment vertical="top" wrapText="1"/>
    </xf>
    <xf numFmtId="2" fontId="5" fillId="0" borderId="34" xfId="0" applyNumberFormat="1" applyFont="1" applyFill="1" applyBorder="1" applyAlignment="1">
      <alignment vertical="top" wrapText="1"/>
    </xf>
    <xf numFmtId="0" fontId="61" fillId="2" borderId="40"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36" xfId="0" applyFont="1" applyFill="1" applyBorder="1" applyAlignment="1">
      <alignment horizontal="center" vertical="center"/>
    </xf>
    <xf numFmtId="0" fontId="6" fillId="0" borderId="37" xfId="0" applyFont="1" applyFill="1" applyBorder="1" applyAlignment="1">
      <alignment horizontal="center" vertical="center"/>
    </xf>
    <xf numFmtId="0" fontId="61" fillId="2" borderId="19" xfId="0" applyFont="1" applyFill="1" applyBorder="1" applyAlignment="1">
      <alignment horizontal="center" vertical="center"/>
    </xf>
    <xf numFmtId="0" fontId="12" fillId="0" borderId="89" xfId="0" applyFont="1" applyFill="1" applyBorder="1" applyAlignment="1">
      <alignment horizontal="center" vertical="center" textRotation="90"/>
    </xf>
    <xf numFmtId="2" fontId="6" fillId="10" borderId="33" xfId="0" applyNumberFormat="1" applyFont="1" applyFill="1" applyBorder="1" applyAlignment="1">
      <alignment horizontal="left" vertical="center" wrapText="1"/>
    </xf>
    <xf numFmtId="2" fontId="6" fillId="10" borderId="24" xfId="0" applyNumberFormat="1" applyFont="1" applyFill="1" applyBorder="1" applyAlignment="1">
      <alignment horizontal="left" vertical="center" wrapText="1"/>
    </xf>
    <xf numFmtId="2" fontId="6" fillId="10" borderId="14" xfId="0" applyNumberFormat="1" applyFont="1" applyFill="1" applyBorder="1" applyAlignment="1">
      <alignment horizontal="left" vertical="center" wrapText="1"/>
    </xf>
    <xf numFmtId="2" fontId="6" fillId="10" borderId="15" xfId="0" applyNumberFormat="1" applyFont="1" applyFill="1" applyBorder="1" applyAlignment="1">
      <alignment horizontal="left" vertical="center" wrapText="1"/>
    </xf>
    <xf numFmtId="2" fontId="6" fillId="10" borderId="27" xfId="0" applyNumberFormat="1" applyFont="1" applyFill="1" applyBorder="1" applyAlignment="1">
      <alignment horizontal="left" vertical="center" wrapText="1"/>
    </xf>
    <xf numFmtId="2" fontId="6" fillId="10" borderId="31" xfId="0" applyNumberFormat="1" applyFont="1" applyFill="1" applyBorder="1" applyAlignment="1">
      <alignment horizontal="left" vertical="center" wrapText="1"/>
    </xf>
    <xf numFmtId="0" fontId="61" fillId="2" borderId="82" xfId="0" applyFont="1" applyFill="1" applyBorder="1" applyAlignment="1">
      <alignment horizontal="left" vertical="center" wrapText="1"/>
    </xf>
    <xf numFmtId="0" fontId="61" fillId="2" borderId="66" xfId="0" applyFont="1" applyFill="1" applyBorder="1" applyAlignment="1">
      <alignment horizontal="left" vertical="center" wrapText="1"/>
    </xf>
    <xf numFmtId="0" fontId="61" fillId="2" borderId="83" xfId="0" applyFont="1" applyFill="1" applyBorder="1" applyAlignment="1">
      <alignment horizontal="left" vertical="center" wrapText="1"/>
    </xf>
    <xf numFmtId="0" fontId="65" fillId="0" borderId="35" xfId="0" applyFont="1" applyFill="1" applyBorder="1" applyAlignment="1">
      <alignment horizontal="center" vertical="center"/>
    </xf>
    <xf numFmtId="0" fontId="65" fillId="0" borderId="36" xfId="0" applyFont="1" applyFill="1" applyBorder="1" applyAlignment="1">
      <alignment horizontal="center" vertical="center"/>
    </xf>
    <xf numFmtId="0" fontId="65" fillId="0" borderId="37" xfId="0" applyFont="1" applyFill="1" applyBorder="1" applyAlignment="1">
      <alignment horizontal="center" vertical="center"/>
    </xf>
    <xf numFmtId="0" fontId="65" fillId="0" borderId="17" xfId="0" applyFont="1" applyFill="1" applyBorder="1" applyAlignment="1">
      <alignment horizontal="center" vertical="center"/>
    </xf>
    <xf numFmtId="0" fontId="65" fillId="0" borderId="18" xfId="0" applyFont="1" applyFill="1" applyBorder="1" applyAlignment="1">
      <alignment horizontal="center" vertical="center"/>
    </xf>
    <xf numFmtId="0" fontId="65" fillId="0" borderId="21" xfId="0" applyFont="1" applyFill="1" applyBorder="1" applyAlignment="1">
      <alignment horizontal="center" vertical="center"/>
    </xf>
    <xf numFmtId="0" fontId="12" fillId="0" borderId="32" xfId="0" applyFont="1" applyFill="1" applyBorder="1" applyAlignment="1">
      <alignment horizontal="center" vertical="center" textRotation="90"/>
    </xf>
    <xf numFmtId="0" fontId="12" fillId="0" borderId="71" xfId="0" applyFont="1" applyFill="1" applyBorder="1" applyAlignment="1">
      <alignment horizontal="center" vertical="center" textRotation="90"/>
    </xf>
    <xf numFmtId="0" fontId="12" fillId="0" borderId="13" xfId="0" applyFont="1" applyFill="1" applyBorder="1" applyAlignment="1">
      <alignment horizontal="center" vertical="center" textRotation="90"/>
    </xf>
    <xf numFmtId="0" fontId="70" fillId="0" borderId="91" xfId="0" applyFont="1" applyFill="1" applyBorder="1" applyAlignment="1" applyProtection="1">
      <alignment horizontal="left" vertical="top" wrapText="1"/>
      <protection locked="0"/>
    </xf>
    <xf numFmtId="0" fontId="70" fillId="0" borderId="0" xfId="0" applyFont="1" applyFill="1" applyAlignment="1" applyProtection="1">
      <alignment horizontal="left" vertical="top" wrapText="1"/>
      <protection locked="0"/>
    </xf>
    <xf numFmtId="0" fontId="70" fillId="0" borderId="78" xfId="0" applyFont="1" applyFill="1" applyBorder="1" applyAlignment="1" applyProtection="1">
      <alignment horizontal="left" vertical="top" wrapText="1"/>
      <protection locked="0"/>
    </xf>
    <xf numFmtId="0" fontId="70" fillId="0" borderId="14" xfId="0" applyFont="1" applyFill="1" applyBorder="1" applyAlignment="1" applyProtection="1">
      <alignment horizontal="left" vertical="top" wrapText="1"/>
      <protection locked="0"/>
    </xf>
    <xf numFmtId="0" fontId="70" fillId="0" borderId="15" xfId="0" applyFont="1" applyFill="1" applyBorder="1" applyAlignment="1" applyProtection="1">
      <alignment horizontal="left" vertical="top" wrapText="1"/>
      <protection locked="0"/>
    </xf>
    <xf numFmtId="0" fontId="70" fillId="0" borderId="38" xfId="0" applyFont="1" applyFill="1" applyBorder="1" applyAlignment="1" applyProtection="1">
      <alignment horizontal="left" vertical="top" wrapText="1"/>
      <protection locked="0"/>
    </xf>
    <xf numFmtId="2" fontId="61" fillId="0" borderId="91" xfId="0" quotePrefix="1" applyNumberFormat="1" applyFont="1" applyFill="1" applyBorder="1" applyAlignment="1" applyProtection="1">
      <alignment horizontal="left" vertical="top" wrapText="1"/>
      <protection locked="0"/>
    </xf>
    <xf numFmtId="0" fontId="5" fillId="0" borderId="34" xfId="0" applyFont="1" applyFill="1" applyBorder="1" applyAlignment="1">
      <alignment vertical="top"/>
    </xf>
    <xf numFmtId="0" fontId="32" fillId="0" borderId="78" xfId="0" applyFont="1" applyFill="1" applyBorder="1" applyAlignment="1" applyProtection="1">
      <alignment horizontal="center" vertical="top"/>
      <protection locked="0"/>
    </xf>
    <xf numFmtId="0" fontId="32" fillId="0" borderId="14" xfId="0" applyFont="1" applyFill="1" applyBorder="1" applyAlignment="1" applyProtection="1">
      <alignment horizontal="center" vertical="top"/>
      <protection locked="0"/>
    </xf>
    <xf numFmtId="0" fontId="32" fillId="0" borderId="15" xfId="0" applyFont="1" applyFill="1" applyBorder="1" applyAlignment="1" applyProtection="1">
      <alignment horizontal="center" vertical="top"/>
      <protection locked="0"/>
    </xf>
    <xf numFmtId="0" fontId="32" fillId="0" borderId="38" xfId="0" applyFont="1" applyFill="1" applyBorder="1" applyAlignment="1" applyProtection="1">
      <alignment horizontal="center" vertical="top"/>
      <protection locked="0"/>
    </xf>
    <xf numFmtId="15" fontId="61" fillId="0" borderId="14" xfId="0" applyNumberFormat="1" applyFont="1" applyFill="1" applyBorder="1" applyAlignment="1" applyProtection="1">
      <alignment horizontal="center" vertical="center" wrapText="1"/>
      <protection locked="0"/>
    </xf>
    <xf numFmtId="15" fontId="61" fillId="0" borderId="15" xfId="0" applyNumberFormat="1" applyFont="1" applyFill="1" applyBorder="1" applyAlignment="1" applyProtection="1">
      <alignment horizontal="center" vertical="center" wrapText="1"/>
      <protection locked="0"/>
    </xf>
    <xf numFmtId="15" fontId="61" fillId="0" borderId="38" xfId="0" applyNumberFormat="1" applyFont="1" applyFill="1" applyBorder="1" applyAlignment="1" applyProtection="1">
      <alignment horizontal="center" vertical="center" wrapText="1"/>
      <protection locked="0"/>
    </xf>
    <xf numFmtId="0" fontId="61" fillId="0" borderId="118" xfId="0" applyFont="1" applyFill="1" applyBorder="1" applyAlignment="1" applyProtection="1">
      <alignment horizontal="center" vertical="top"/>
      <protection locked="0"/>
    </xf>
    <xf numFmtId="0" fontId="61" fillId="0" borderId="120" xfId="0" applyFont="1" applyFill="1" applyBorder="1" applyAlignment="1">
      <alignment horizontal="center" vertical="top"/>
    </xf>
    <xf numFmtId="0" fontId="61" fillId="2" borderId="118" xfId="0" applyFont="1" applyFill="1" applyBorder="1" applyAlignment="1" applyProtection="1">
      <alignment horizontal="left" vertical="top"/>
      <protection locked="0"/>
    </xf>
    <xf numFmtId="0" fontId="61" fillId="2" borderId="119" xfId="0" applyFont="1" applyFill="1" applyBorder="1" applyAlignment="1" applyProtection="1">
      <alignment horizontal="left" vertical="top"/>
      <protection locked="0"/>
    </xf>
    <xf numFmtId="0" fontId="61" fillId="0" borderId="118" xfId="0" applyFont="1" applyFill="1" applyBorder="1" applyAlignment="1">
      <alignment horizontal="center" vertical="top"/>
    </xf>
    <xf numFmtId="0" fontId="61" fillId="0" borderId="14" xfId="0" applyFont="1" applyFill="1" applyBorder="1" applyAlignment="1" applyProtection="1">
      <alignment horizontal="center" vertical="center" wrapText="1"/>
      <protection locked="0"/>
    </xf>
    <xf numFmtId="0" fontId="61" fillId="0" borderId="38" xfId="0" applyFont="1" applyFill="1" applyBorder="1" applyAlignment="1" applyProtection="1">
      <alignment horizontal="center" vertical="center" wrapText="1"/>
      <protection locked="0"/>
    </xf>
    <xf numFmtId="0" fontId="61" fillId="0" borderId="119" xfId="0" applyFont="1" applyFill="1" applyBorder="1" applyAlignment="1">
      <alignment horizontal="center" vertical="top"/>
    </xf>
    <xf numFmtId="49" fontId="61" fillId="2" borderId="5" xfId="0" applyNumberFormat="1" applyFont="1" applyFill="1" applyBorder="1" applyAlignment="1">
      <alignment horizontal="center" vertical="center" wrapText="1"/>
    </xf>
    <xf numFmtId="15" fontId="61" fillId="0" borderId="91" xfId="0" applyNumberFormat="1" applyFont="1" applyFill="1" applyBorder="1" applyAlignment="1" applyProtection="1">
      <alignment horizontal="center" vertical="center" wrapText="1"/>
      <protection locked="0"/>
    </xf>
    <xf numFmtId="15" fontId="61" fillId="0" borderId="0" xfId="0" applyNumberFormat="1" applyFont="1" applyFill="1" applyAlignment="1" applyProtection="1">
      <alignment horizontal="center" vertical="center" wrapText="1"/>
      <protection locked="0"/>
    </xf>
    <xf numFmtId="15" fontId="61" fillId="0" borderId="78" xfId="0" applyNumberFormat="1" applyFont="1" applyFill="1" applyBorder="1" applyAlignment="1" applyProtection="1">
      <alignment horizontal="center" vertical="center" wrapText="1"/>
      <protection locked="0"/>
    </xf>
    <xf numFmtId="0" fontId="61" fillId="0" borderId="91" xfId="0" applyFont="1" applyFill="1" applyBorder="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78" xfId="0" applyFont="1" applyFill="1" applyBorder="1" applyAlignment="1" applyProtection="1">
      <alignment horizontal="center" vertical="center" wrapText="1"/>
      <protection locked="0"/>
    </xf>
    <xf numFmtId="1" fontId="6" fillId="0" borderId="33" xfId="0" applyNumberFormat="1" applyFont="1" applyFill="1" applyBorder="1" applyAlignment="1">
      <alignment horizontal="left" vertical="top" wrapText="1"/>
    </xf>
    <xf numFmtId="1" fontId="6" fillId="0" borderId="24" xfId="0" applyNumberFormat="1" applyFont="1" applyFill="1" applyBorder="1" applyAlignment="1">
      <alignment horizontal="left" vertical="top" wrapText="1"/>
    </xf>
    <xf numFmtId="1" fontId="6" fillId="0" borderId="34" xfId="0" applyNumberFormat="1" applyFont="1" applyFill="1" applyBorder="1" applyAlignment="1">
      <alignment horizontal="left" vertical="top" wrapText="1"/>
    </xf>
    <xf numFmtId="1" fontId="6" fillId="0" borderId="44" xfId="0" applyNumberFormat="1" applyFont="1" applyFill="1" applyBorder="1" applyAlignment="1">
      <alignment horizontal="left" vertical="top" wrapText="1"/>
    </xf>
    <xf numFmtId="1" fontId="6" fillId="0" borderId="1" xfId="0" applyNumberFormat="1" applyFont="1" applyFill="1" applyBorder="1" applyAlignment="1">
      <alignment horizontal="left" vertical="top" wrapText="1"/>
    </xf>
    <xf numFmtId="1" fontId="6" fillId="0" borderId="47" xfId="0" applyNumberFormat="1" applyFont="1" applyFill="1" applyBorder="1" applyAlignment="1">
      <alignment horizontal="left" vertical="top" wrapText="1"/>
    </xf>
    <xf numFmtId="0" fontId="5" fillId="0" borderId="91" xfId="0" applyFont="1" applyFill="1" applyBorder="1" applyAlignment="1">
      <alignment vertical="top"/>
    </xf>
    <xf numFmtId="0" fontId="5" fillId="0" borderId="79" xfId="0" applyFont="1" applyFill="1" applyBorder="1" applyAlignment="1">
      <alignment vertical="top"/>
    </xf>
    <xf numFmtId="2" fontId="75" fillId="0" borderId="91" xfId="0" applyNumberFormat="1" applyFont="1" applyFill="1" applyBorder="1" applyAlignment="1" applyProtection="1">
      <alignment vertical="top" wrapText="1"/>
      <protection locked="0"/>
    </xf>
    <xf numFmtId="2" fontId="75" fillId="0" borderId="0" xfId="0" applyNumberFormat="1" applyFont="1" applyFill="1" applyAlignment="1" applyProtection="1">
      <alignment vertical="top" wrapText="1"/>
      <protection locked="0"/>
    </xf>
    <xf numFmtId="2" fontId="75" fillId="0" borderId="78" xfId="0" applyNumberFormat="1" applyFont="1" applyFill="1" applyBorder="1" applyAlignment="1" applyProtection="1">
      <alignment vertical="top" wrapText="1"/>
      <protection locked="0"/>
    </xf>
    <xf numFmtId="2" fontId="75" fillId="0" borderId="14" xfId="0" applyNumberFormat="1" applyFont="1" applyFill="1" applyBorder="1" applyAlignment="1" applyProtection="1">
      <alignment vertical="top" wrapText="1"/>
      <protection locked="0"/>
    </xf>
    <xf numFmtId="2" fontId="75" fillId="0" borderId="15" xfId="0" applyNumberFormat="1" applyFont="1" applyFill="1" applyBorder="1" applyAlignment="1" applyProtection="1">
      <alignment vertical="top" wrapText="1"/>
      <protection locked="0"/>
    </xf>
    <xf numFmtId="2" fontId="75" fillId="0" borderId="38" xfId="0" applyNumberFormat="1" applyFont="1" applyFill="1" applyBorder="1" applyAlignment="1" applyProtection="1">
      <alignment vertical="top" wrapText="1"/>
      <protection locked="0"/>
    </xf>
    <xf numFmtId="2" fontId="5" fillId="0" borderId="91" xfId="0" applyNumberFormat="1" applyFont="1" applyFill="1" applyBorder="1" applyAlignment="1" applyProtection="1">
      <alignment horizontal="left" vertical="center"/>
      <protection locked="0"/>
    </xf>
    <xf numFmtId="2" fontId="5" fillId="0" borderId="0" xfId="0" applyNumberFormat="1" applyFont="1" applyFill="1" applyAlignment="1" applyProtection="1">
      <alignment horizontal="left" vertical="center"/>
      <protection locked="0"/>
    </xf>
    <xf numFmtId="2" fontId="5" fillId="0" borderId="79" xfId="0" applyNumberFormat="1" applyFont="1" applyFill="1" applyBorder="1" applyAlignment="1" applyProtection="1">
      <alignment horizontal="left" vertical="center"/>
      <protection locked="0"/>
    </xf>
    <xf numFmtId="2" fontId="5" fillId="10" borderId="33" xfId="0" applyNumberFormat="1" applyFont="1" applyFill="1" applyBorder="1" applyAlignment="1">
      <alignment vertical="top" wrapText="1"/>
    </xf>
    <xf numFmtId="2" fontId="5" fillId="10" borderId="24" xfId="0" applyNumberFormat="1" applyFont="1" applyFill="1" applyBorder="1" applyAlignment="1">
      <alignment vertical="top" wrapText="1"/>
    </xf>
    <xf numFmtId="2" fontId="5" fillId="10" borderId="34" xfId="0" applyNumberFormat="1" applyFont="1" applyFill="1" applyBorder="1" applyAlignment="1">
      <alignment vertical="top" wrapText="1"/>
    </xf>
    <xf numFmtId="2" fontId="73" fillId="0" borderId="91" xfId="0" applyNumberFormat="1" applyFont="1" applyFill="1" applyBorder="1" applyAlignment="1" applyProtection="1">
      <alignment horizontal="left" vertical="top" wrapText="1"/>
      <protection locked="0"/>
    </xf>
    <xf numFmtId="0" fontId="71" fillId="0" borderId="0" xfId="0" applyFont="1" applyFill="1"/>
    <xf numFmtId="0" fontId="71" fillId="0" borderId="78" xfId="0" applyFont="1" applyFill="1" applyBorder="1"/>
    <xf numFmtId="0" fontId="71" fillId="0" borderId="91" xfId="0" applyFont="1" applyFill="1" applyBorder="1"/>
    <xf numFmtId="2" fontId="61" fillId="0" borderId="14" xfId="0" applyNumberFormat="1" applyFont="1" applyFill="1" applyBorder="1" applyAlignment="1">
      <alignment horizontal="left" vertical="top" wrapText="1"/>
    </xf>
    <xf numFmtId="2" fontId="61" fillId="0" borderId="15" xfId="0" applyNumberFormat="1" applyFont="1" applyFill="1" applyBorder="1" applyAlignment="1">
      <alignment horizontal="left" vertical="top" wrapText="1"/>
    </xf>
    <xf numFmtId="2" fontId="61" fillId="0" borderId="38" xfId="0" applyNumberFormat="1" applyFont="1" applyFill="1" applyBorder="1" applyAlignment="1">
      <alignment horizontal="left" vertical="top" wrapText="1"/>
    </xf>
    <xf numFmtId="2" fontId="13" fillId="0" borderId="0" xfId="0" applyNumberFormat="1" applyFont="1" applyFill="1" applyAlignment="1">
      <alignment horizontal="left" vertical="top" wrapText="1"/>
    </xf>
    <xf numFmtId="2" fontId="39" fillId="0" borderId="0" xfId="0" applyNumberFormat="1" applyFont="1" applyFill="1" applyAlignment="1">
      <alignment horizontal="center" vertical="top"/>
    </xf>
    <xf numFmtId="0" fontId="33" fillId="0" borderId="15" xfId="0" applyFont="1" applyFill="1" applyBorder="1"/>
    <xf numFmtId="0" fontId="51" fillId="0" borderId="15" xfId="0" applyFont="1" applyFill="1" applyBorder="1"/>
    <xf numFmtId="0" fontId="75" fillId="0" borderId="26" xfId="0" applyFont="1" applyFill="1" applyBorder="1" applyAlignment="1" applyProtection="1">
      <alignment horizontal="left" vertical="center"/>
      <protection locked="0"/>
    </xf>
    <xf numFmtId="0" fontId="75" fillId="0" borderId="30" xfId="0" applyFont="1" applyFill="1" applyBorder="1" applyAlignment="1" applyProtection="1">
      <alignment horizontal="left" vertical="center"/>
      <protection locked="0"/>
    </xf>
    <xf numFmtId="1" fontId="13" fillId="0" borderId="122" xfId="0" applyNumberFormat="1" applyFont="1" applyFill="1" applyBorder="1" applyAlignment="1">
      <alignment vertical="top"/>
    </xf>
    <xf numFmtId="170" fontId="72" fillId="10" borderId="102" xfId="0" applyNumberFormat="1" applyFont="1" applyFill="1" applyBorder="1" applyAlignment="1" applyProtection="1">
      <alignment horizontal="center" vertical="top"/>
      <protection locked="0"/>
    </xf>
    <xf numFmtId="170" fontId="72" fillId="10" borderId="0" xfId="0" applyNumberFormat="1" applyFont="1" applyFill="1" applyAlignment="1" applyProtection="1">
      <alignment horizontal="center" vertical="top"/>
      <protection locked="0"/>
    </xf>
    <xf numFmtId="170" fontId="72" fillId="10" borderId="101" xfId="0" applyNumberFormat="1" applyFont="1" applyFill="1" applyBorder="1" applyAlignment="1" applyProtection="1">
      <alignment horizontal="center" vertical="top"/>
      <protection locked="0"/>
    </xf>
    <xf numFmtId="1" fontId="72" fillId="0" borderId="102" xfId="0" applyNumberFormat="1" applyFont="1" applyFill="1" applyBorder="1" applyAlignment="1" applyProtection="1">
      <alignment horizontal="center" vertical="top"/>
      <protection locked="0"/>
    </xf>
    <xf numFmtId="1" fontId="72" fillId="0" borderId="0" xfId="0" applyNumberFormat="1" applyFont="1" applyFill="1" applyAlignment="1" applyProtection="1">
      <alignment horizontal="center" vertical="top"/>
      <protection locked="0"/>
    </xf>
    <xf numFmtId="1" fontId="72" fillId="0" borderId="101" xfId="0" applyNumberFormat="1" applyFont="1" applyFill="1" applyBorder="1" applyAlignment="1" applyProtection="1">
      <alignment horizontal="center" vertical="top"/>
      <protection locked="0"/>
    </xf>
    <xf numFmtId="1" fontId="13" fillId="0" borderId="0" xfId="0" applyNumberFormat="1" applyFont="1" applyFill="1" applyAlignment="1">
      <alignment vertical="top"/>
    </xf>
    <xf numFmtId="170" fontId="72" fillId="0" borderId="123" xfId="0" applyNumberFormat="1" applyFont="1" applyFill="1" applyBorder="1" applyAlignment="1">
      <alignment horizontal="center" vertical="top"/>
    </xf>
    <xf numFmtId="170" fontId="72" fillId="0" borderId="124" xfId="0" applyNumberFormat="1" applyFont="1" applyFill="1" applyBorder="1" applyAlignment="1">
      <alignment horizontal="center" vertical="top"/>
    </xf>
    <xf numFmtId="170" fontId="72" fillId="0" borderId="125" xfId="0" applyNumberFormat="1" applyFont="1" applyFill="1" applyBorder="1" applyAlignment="1">
      <alignment horizontal="center" vertical="top"/>
    </xf>
    <xf numFmtId="0" fontId="6" fillId="10" borderId="91" xfId="0" applyFont="1" applyFill="1" applyBorder="1" applyAlignment="1">
      <alignment horizontal="left" vertical="top" wrapText="1"/>
    </xf>
    <xf numFmtId="0" fontId="6" fillId="10" borderId="0" xfId="0" applyFont="1" applyFill="1" applyAlignment="1">
      <alignment horizontal="left" vertical="top" wrapText="1"/>
    </xf>
    <xf numFmtId="0" fontId="6" fillId="10" borderId="78" xfId="0" applyFont="1" applyFill="1" applyBorder="1" applyAlignment="1">
      <alignment horizontal="left" vertical="top" wrapText="1"/>
    </xf>
    <xf numFmtId="0" fontId="6" fillId="10" borderId="38" xfId="0" applyFont="1" applyFill="1" applyBorder="1" applyAlignment="1">
      <alignment horizontal="left" vertical="top" wrapText="1"/>
    </xf>
    <xf numFmtId="1" fontId="13" fillId="0" borderId="24" xfId="0" applyNumberFormat="1" applyFont="1" applyFill="1" applyBorder="1" applyAlignment="1">
      <alignment horizontal="center" vertical="center" textRotation="90"/>
    </xf>
    <xf numFmtId="1" fontId="13" fillId="0" borderId="27" xfId="0" applyNumberFormat="1" applyFont="1" applyFill="1" applyBorder="1" applyAlignment="1">
      <alignment horizontal="center" vertical="center" textRotation="90"/>
    </xf>
    <xf numFmtId="1" fontId="13" fillId="0" borderId="91" xfId="0" applyNumberFormat="1" applyFont="1" applyFill="1" applyBorder="1" applyAlignment="1">
      <alignment horizontal="center" vertical="center" textRotation="90"/>
    </xf>
    <xf numFmtId="1" fontId="13" fillId="0" borderId="0" xfId="0" applyNumberFormat="1" applyFont="1" applyFill="1" applyAlignment="1">
      <alignment horizontal="center" vertical="center" textRotation="90"/>
    </xf>
    <xf numFmtId="1" fontId="13" fillId="0" borderId="79" xfId="0" applyNumberFormat="1" applyFont="1" applyFill="1" applyBorder="1" applyAlignment="1">
      <alignment horizontal="center" vertical="center" textRotation="90"/>
    </xf>
    <xf numFmtId="1" fontId="13" fillId="0" borderId="44" xfId="0" applyNumberFormat="1" applyFont="1" applyFill="1" applyBorder="1" applyAlignment="1">
      <alignment horizontal="center" vertical="center" textRotation="90"/>
    </xf>
    <xf numFmtId="1" fontId="13" fillId="0" borderId="1" xfId="0" applyNumberFormat="1" applyFont="1" applyFill="1" applyBorder="1" applyAlignment="1">
      <alignment horizontal="center" vertical="center" textRotation="90"/>
    </xf>
    <xf numFmtId="1" fontId="13" fillId="0" borderId="48" xfId="0" applyNumberFormat="1" applyFont="1" applyFill="1" applyBorder="1" applyAlignment="1">
      <alignment horizontal="center" vertical="center" textRotation="90"/>
    </xf>
    <xf numFmtId="1" fontId="13" fillId="0" borderId="137" xfId="0" applyNumberFormat="1" applyFont="1" applyFill="1" applyBorder="1" applyAlignment="1">
      <alignment horizontal="left" vertical="top"/>
    </xf>
    <xf numFmtId="1" fontId="13" fillId="0" borderId="139" xfId="0" applyNumberFormat="1" applyFont="1" applyFill="1" applyBorder="1" applyAlignment="1">
      <alignment horizontal="center" vertical="center" wrapText="1"/>
    </xf>
    <xf numFmtId="1" fontId="13" fillId="0" borderId="139" xfId="0" quotePrefix="1" applyNumberFormat="1" applyFont="1" applyFill="1" applyBorder="1" applyAlignment="1">
      <alignment horizontal="center" vertical="center"/>
    </xf>
    <xf numFmtId="1" fontId="13" fillId="0" borderId="140" xfId="0" quotePrefix="1" applyNumberFormat="1" applyFont="1" applyFill="1" applyBorder="1" applyAlignment="1">
      <alignment horizontal="center" vertical="center"/>
    </xf>
    <xf numFmtId="2" fontId="10" fillId="0" borderId="0" xfId="0" applyNumberFormat="1" applyFont="1" applyFill="1" applyAlignment="1">
      <alignment horizontal="left" vertical="top" wrapText="1"/>
    </xf>
    <xf numFmtId="1" fontId="72" fillId="10" borderId="102" xfId="0" applyNumberFormat="1" applyFont="1" applyFill="1" applyBorder="1" applyAlignment="1" applyProtection="1">
      <alignment horizontal="center" vertical="top"/>
      <protection locked="0"/>
    </xf>
    <xf numFmtId="1" fontId="72" fillId="10" borderId="0" xfId="0" applyNumberFormat="1" applyFont="1" applyFill="1" applyAlignment="1" applyProtection="1">
      <alignment horizontal="center" vertical="top"/>
      <protection locked="0"/>
    </xf>
    <xf numFmtId="1" fontId="72" fillId="10" borderId="101" xfId="0" applyNumberFormat="1" applyFont="1" applyFill="1" applyBorder="1" applyAlignment="1" applyProtection="1">
      <alignment horizontal="center" vertical="top"/>
      <protection locked="0"/>
    </xf>
    <xf numFmtId="0" fontId="13" fillId="0" borderId="138" xfId="0" applyFont="1" applyFill="1" applyBorder="1" applyAlignment="1">
      <alignment horizontal="left" vertical="top"/>
    </xf>
    <xf numFmtId="0" fontId="5" fillId="0" borderId="138" xfId="0" applyFont="1" applyFill="1" applyBorder="1" applyAlignment="1">
      <alignment horizontal="left" vertical="top"/>
    </xf>
    <xf numFmtId="1" fontId="72" fillId="2" borderId="102" xfId="0" applyNumberFormat="1" applyFont="1" applyFill="1" applyBorder="1" applyAlignment="1">
      <alignment horizontal="center" vertical="top"/>
    </xf>
    <xf numFmtId="1" fontId="72" fillId="2" borderId="0" xfId="0" applyNumberFormat="1" applyFont="1" applyFill="1" applyAlignment="1">
      <alignment horizontal="center" vertical="top"/>
    </xf>
    <xf numFmtId="1" fontId="72" fillId="2" borderId="101" xfId="0" applyNumberFormat="1" applyFont="1" applyFill="1" applyBorder="1" applyAlignment="1">
      <alignment horizontal="center" vertical="top"/>
    </xf>
    <xf numFmtId="1" fontId="66" fillId="2" borderId="75" xfId="0" applyNumberFormat="1" applyFont="1" applyFill="1" applyBorder="1" applyAlignment="1">
      <alignment horizontal="center" vertical="top"/>
    </xf>
    <xf numFmtId="1" fontId="66" fillId="2" borderId="73" xfId="0" applyNumberFormat="1" applyFont="1" applyFill="1" applyBorder="1" applyAlignment="1">
      <alignment horizontal="center" vertical="top"/>
    </xf>
    <xf numFmtId="1" fontId="66" fillId="2" borderId="74" xfId="0" applyNumberFormat="1" applyFont="1" applyFill="1" applyBorder="1" applyAlignment="1">
      <alignment horizontal="center" vertical="top"/>
    </xf>
    <xf numFmtId="1" fontId="13" fillId="0" borderId="122" xfId="0" applyNumberFormat="1" applyFont="1" applyFill="1" applyBorder="1" applyAlignment="1">
      <alignment horizontal="right" vertical="top"/>
    </xf>
    <xf numFmtId="1" fontId="72" fillId="10" borderId="123" xfId="0" applyNumberFormat="1" applyFont="1" applyFill="1" applyBorder="1" applyAlignment="1" applyProtection="1">
      <alignment horizontal="center" vertical="top"/>
      <protection locked="0"/>
    </xf>
    <xf numFmtId="1" fontId="72" fillId="10" borderId="124" xfId="0" applyNumberFormat="1" applyFont="1" applyFill="1" applyBorder="1" applyAlignment="1" applyProtection="1">
      <alignment horizontal="center" vertical="top"/>
      <protection locked="0"/>
    </xf>
    <xf numFmtId="1" fontId="72" fillId="10" borderId="125" xfId="0" applyNumberFormat="1" applyFont="1" applyFill="1" applyBorder="1" applyAlignment="1" applyProtection="1">
      <alignment horizontal="center" vertical="top"/>
      <protection locked="0"/>
    </xf>
    <xf numFmtId="1" fontId="13" fillId="0" borderId="133" xfId="0" applyNumberFormat="1" applyFont="1" applyFill="1" applyBorder="1" applyAlignment="1">
      <alignment horizontal="left" vertical="top"/>
    </xf>
    <xf numFmtId="1" fontId="72" fillId="2" borderId="134" xfId="0" applyNumberFormat="1" applyFont="1" applyFill="1" applyBorder="1" applyAlignment="1">
      <alignment horizontal="center" vertical="top"/>
    </xf>
    <xf numFmtId="1" fontId="72" fillId="2" borderId="135" xfId="0" applyNumberFormat="1" applyFont="1" applyFill="1" applyBorder="1" applyAlignment="1">
      <alignment horizontal="center" vertical="top"/>
    </xf>
    <xf numFmtId="1" fontId="72" fillId="2" borderId="136" xfId="0" applyNumberFormat="1" applyFont="1" applyFill="1" applyBorder="1" applyAlignment="1">
      <alignment horizontal="center" vertical="top"/>
    </xf>
    <xf numFmtId="172" fontId="3" fillId="2" borderId="120" xfId="0" applyNumberFormat="1" applyFont="1" applyFill="1" applyBorder="1" applyAlignment="1">
      <alignment horizontal="center" wrapText="1"/>
    </xf>
    <xf numFmtId="0" fontId="3" fillId="0" borderId="0" xfId="0" applyFont="1" applyFill="1" applyAlignment="1">
      <alignment wrapText="1"/>
    </xf>
    <xf numFmtId="0" fontId="3" fillId="0" borderId="79" xfId="0" applyFont="1" applyFill="1" applyBorder="1" applyAlignment="1">
      <alignment wrapText="1"/>
    </xf>
    <xf numFmtId="2" fontId="72" fillId="10" borderId="102" xfId="0" applyNumberFormat="1" applyFont="1" applyFill="1" applyBorder="1" applyAlignment="1" applyProtection="1">
      <alignment horizontal="center" vertical="top"/>
      <protection locked="0"/>
    </xf>
    <xf numFmtId="2" fontId="72" fillId="10" borderId="0" xfId="0" applyNumberFormat="1" applyFont="1" applyFill="1" applyAlignment="1" applyProtection="1">
      <alignment horizontal="center" vertical="top"/>
      <protection locked="0"/>
    </xf>
    <xf numFmtId="2" fontId="72" fillId="10" borderId="101" xfId="0" applyNumberFormat="1" applyFont="1" applyFill="1" applyBorder="1" applyAlignment="1" applyProtection="1">
      <alignment horizontal="center" vertical="top"/>
      <protection locked="0"/>
    </xf>
    <xf numFmtId="1" fontId="72" fillId="2" borderId="127" xfId="0" applyNumberFormat="1" applyFont="1" applyFill="1" applyBorder="1" applyAlignment="1">
      <alignment horizontal="center" vertical="top"/>
    </xf>
    <xf numFmtId="1" fontId="72" fillId="2" borderId="128" xfId="0" applyNumberFormat="1" applyFont="1" applyFill="1" applyBorder="1" applyAlignment="1">
      <alignment horizontal="center" vertical="top"/>
    </xf>
    <xf numFmtId="1" fontId="72" fillId="2" borderId="129" xfId="0" applyNumberFormat="1" applyFont="1" applyFill="1" applyBorder="1" applyAlignment="1">
      <alignment horizontal="center" vertical="top"/>
    </xf>
    <xf numFmtId="170" fontId="72" fillId="10" borderId="26" xfId="0" applyNumberFormat="1" applyFont="1" applyFill="1" applyBorder="1" applyAlignment="1" applyProtection="1">
      <alignment horizontal="center" vertical="top"/>
      <protection locked="0"/>
    </xf>
    <xf numFmtId="170" fontId="72" fillId="10" borderId="24" xfId="0" applyNumberFormat="1" applyFont="1" applyFill="1" applyBorder="1" applyAlignment="1" applyProtection="1">
      <alignment horizontal="center" vertical="top"/>
      <protection locked="0"/>
    </xf>
    <xf numFmtId="170" fontId="72" fillId="10" borderId="25" xfId="0" applyNumberFormat="1" applyFont="1" applyFill="1" applyBorder="1" applyAlignment="1" applyProtection="1">
      <alignment horizontal="center" vertical="top"/>
      <protection locked="0"/>
    </xf>
    <xf numFmtId="0" fontId="10" fillId="0" borderId="0" xfId="0" applyFont="1" applyFill="1" applyAlignment="1">
      <alignment horizontal="right" vertical="top"/>
    </xf>
    <xf numFmtId="171" fontId="3" fillId="2" borderId="120" xfId="1" applyNumberFormat="1" applyFont="1" applyFill="1" applyBorder="1" applyAlignment="1">
      <alignment horizontal="center" wrapText="1"/>
    </xf>
    <xf numFmtId="0" fontId="5" fillId="0" borderId="126" xfId="0" applyFont="1" applyFill="1" applyBorder="1" applyAlignment="1">
      <alignment vertical="top"/>
    </xf>
    <xf numFmtId="171" fontId="10" fillId="2" borderId="118" xfId="0" applyNumberFormat="1" applyFont="1" applyFill="1" applyBorder="1" applyAlignment="1">
      <alignment horizontal="center" vertical="top"/>
    </xf>
    <xf numFmtId="1" fontId="10" fillId="2" borderId="120" xfId="0" applyNumberFormat="1" applyFont="1" applyFill="1" applyBorder="1" applyAlignment="1">
      <alignment horizontal="center" vertical="top"/>
    </xf>
    <xf numFmtId="0" fontId="61" fillId="0" borderId="17" xfId="0" applyFont="1" applyFill="1" applyBorder="1" applyAlignment="1">
      <alignment horizontal="center" vertical="center"/>
    </xf>
    <xf numFmtId="0" fontId="61" fillId="0" borderId="18" xfId="0" applyFont="1" applyFill="1" applyBorder="1" applyAlignment="1">
      <alignment horizontal="center" vertical="center"/>
    </xf>
    <xf numFmtId="0" fontId="61" fillId="0" borderId="19" xfId="0" applyFont="1" applyFill="1" applyBorder="1" applyAlignment="1">
      <alignment horizontal="center" vertical="center"/>
    </xf>
    <xf numFmtId="0" fontId="61" fillId="0" borderId="21" xfId="0" applyFont="1" applyFill="1" applyBorder="1" applyAlignment="1">
      <alignment horizontal="center" vertical="center"/>
    </xf>
    <xf numFmtId="0" fontId="65" fillId="0" borderId="30" xfId="0" applyFont="1" applyFill="1" applyBorder="1" applyAlignment="1">
      <alignment horizontal="center" vertical="center"/>
    </xf>
    <xf numFmtId="0" fontId="65" fillId="0" borderId="15" xfId="0" applyFont="1" applyFill="1" applyBorder="1" applyAlignment="1">
      <alignment horizontal="center" vertical="center"/>
    </xf>
    <xf numFmtId="0" fontId="65" fillId="0" borderId="31" xfId="0" applyFont="1" applyFill="1" applyBorder="1" applyAlignment="1">
      <alignment horizontal="center" vertical="center"/>
    </xf>
    <xf numFmtId="0" fontId="6" fillId="10" borderId="73" xfId="0" applyFont="1" applyFill="1" applyBorder="1" applyAlignment="1">
      <alignment horizontal="left" vertical="top" wrapText="1"/>
    </xf>
    <xf numFmtId="0" fontId="3" fillId="10" borderId="73" xfId="0" applyFont="1" applyFill="1" applyBorder="1"/>
    <xf numFmtId="0" fontId="3" fillId="10" borderId="74" xfId="0" applyFont="1" applyFill="1" applyBorder="1"/>
    <xf numFmtId="0" fontId="71" fillId="0" borderId="24" xfId="0" applyFont="1" applyFill="1" applyBorder="1" applyProtection="1">
      <protection locked="0"/>
    </xf>
    <xf numFmtId="0" fontId="3" fillId="10" borderId="81" xfId="0" applyFont="1" applyFill="1" applyBorder="1"/>
    <xf numFmtId="0" fontId="71" fillId="0" borderId="66" xfId="0" applyFont="1" applyFill="1" applyBorder="1" applyProtection="1">
      <protection locked="0"/>
    </xf>
    <xf numFmtId="0" fontId="71" fillId="0" borderId="85" xfId="0" applyFont="1" applyFill="1" applyBorder="1" applyProtection="1">
      <protection locked="0"/>
    </xf>
    <xf numFmtId="0" fontId="61" fillId="0" borderId="5" xfId="0" applyFont="1" applyFill="1" applyBorder="1" applyAlignment="1">
      <alignment horizontal="center" vertical="center"/>
    </xf>
    <xf numFmtId="0" fontId="61" fillId="0" borderId="15" xfId="0" applyFont="1" applyFill="1" applyBorder="1" applyAlignment="1">
      <alignment horizontal="center" vertical="center"/>
    </xf>
    <xf numFmtId="0" fontId="61" fillId="0" borderId="5" xfId="0" applyFont="1" applyFill="1" applyBorder="1" applyAlignment="1">
      <alignment horizontal="center" vertical="center" wrapText="1"/>
    </xf>
    <xf numFmtId="0" fontId="61" fillId="0" borderId="15" xfId="0" applyFont="1" applyFill="1" applyBorder="1" applyAlignment="1">
      <alignment horizontal="center" vertical="center" wrapText="1"/>
    </xf>
    <xf numFmtId="0" fontId="6" fillId="0" borderId="0" xfId="0" applyFont="1" applyFill="1" applyAlignment="1">
      <alignment horizontal="left" vertical="top" wrapText="1"/>
    </xf>
    <xf numFmtId="0" fontId="9" fillId="0" borderId="0" xfId="0" applyFont="1" applyFill="1" applyAlignment="1">
      <alignment horizontal="left" vertical="top" wrapText="1"/>
    </xf>
    <xf numFmtId="0" fontId="6" fillId="10" borderId="66" xfId="0" applyFont="1" applyFill="1" applyBorder="1" applyAlignment="1">
      <alignment horizontal="center" vertical="top"/>
    </xf>
    <xf numFmtId="0" fontId="61" fillId="0" borderId="82" xfId="0" applyFont="1" applyFill="1" applyBorder="1" applyAlignment="1">
      <alignment horizontal="left" vertical="center" wrapText="1"/>
    </xf>
    <xf numFmtId="0" fontId="61" fillId="0" borderId="66" xfId="0" applyFont="1" applyFill="1" applyBorder="1" applyAlignment="1">
      <alignment horizontal="left" vertical="center" wrapText="1"/>
    </xf>
    <xf numFmtId="0" fontId="61" fillId="0" borderId="83" xfId="0" applyFont="1" applyFill="1" applyBorder="1" applyAlignment="1">
      <alignment horizontal="left" vertical="center" wrapText="1"/>
    </xf>
    <xf numFmtId="0" fontId="71" fillId="0" borderId="83" xfId="0" applyFont="1" applyFill="1" applyBorder="1" applyProtection="1">
      <protection locked="0"/>
    </xf>
    <xf numFmtId="0" fontId="61" fillId="0" borderId="35" xfId="0" applyFont="1" applyFill="1" applyBorder="1" applyAlignment="1">
      <alignment horizontal="center" vertical="center"/>
    </xf>
    <xf numFmtId="0" fontId="61" fillId="0" borderId="36" xfId="0" applyFont="1" applyFill="1" applyBorder="1" applyAlignment="1">
      <alignment horizontal="center" vertical="center"/>
    </xf>
    <xf numFmtId="0" fontId="61" fillId="0" borderId="40" xfId="0" applyFont="1" applyFill="1" applyBorder="1" applyAlignment="1">
      <alignment horizontal="center" vertical="center"/>
    </xf>
    <xf numFmtId="0" fontId="40" fillId="0" borderId="0" xfId="0" applyFont="1" applyAlignment="1">
      <alignment horizontal="left" vertical="top" wrapText="1"/>
    </xf>
    <xf numFmtId="0" fontId="0" fillId="0" borderId="12" xfId="0" applyBorder="1" applyAlignment="1">
      <alignment horizontal="center" vertical="center" textRotation="90"/>
    </xf>
    <xf numFmtId="0" fontId="75" fillId="0" borderId="5"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15" xfId="0" applyFont="1" applyBorder="1" applyAlignment="1" applyProtection="1">
      <alignment horizontal="left" vertical="top" wrapText="1"/>
      <protection locked="0"/>
    </xf>
    <xf numFmtId="0" fontId="0" fillId="0" borderId="12" xfId="0" applyBorder="1"/>
    <xf numFmtId="0" fontId="0" fillId="0" borderId="42" xfId="0" applyBorder="1"/>
    <xf numFmtId="0" fontId="29" fillId="0" borderId="24" xfId="0" applyFont="1" applyBorder="1" applyAlignment="1">
      <alignment horizontal="center" vertical="center" wrapText="1"/>
    </xf>
    <xf numFmtId="2" fontId="66" fillId="0" borderId="26" xfId="0" applyNumberFormat="1" applyFont="1" applyBorder="1" applyAlignment="1" applyProtection="1">
      <alignment horizontal="center" vertical="center" wrapText="1"/>
      <protection locked="0"/>
    </xf>
    <xf numFmtId="2" fontId="66" fillId="0" borderId="24" xfId="0" applyNumberFormat="1" applyFont="1" applyBorder="1" applyAlignment="1" applyProtection="1">
      <alignment horizontal="center" vertical="center" wrapText="1"/>
      <protection locked="0"/>
    </xf>
    <xf numFmtId="2" fontId="66" fillId="0" borderId="30" xfId="0" applyNumberFormat="1" applyFont="1" applyBorder="1" applyAlignment="1" applyProtection="1">
      <alignment horizontal="center" vertical="center" wrapText="1"/>
      <protection locked="0"/>
    </xf>
    <xf numFmtId="2" fontId="66" fillId="0" borderId="15" xfId="0" applyNumberFormat="1" applyFont="1" applyBorder="1" applyAlignment="1" applyProtection="1">
      <alignment horizontal="center" vertical="center" wrapText="1"/>
      <protection locked="0"/>
    </xf>
    <xf numFmtId="2" fontId="61" fillId="0" borderId="91" xfId="0" applyNumberFormat="1" applyFont="1" applyBorder="1" applyAlignment="1" applyProtection="1">
      <alignment horizontal="left" vertical="top" wrapText="1"/>
      <protection locked="0"/>
    </xf>
    <xf numFmtId="2" fontId="61" fillId="0" borderId="0" xfId="0" applyNumberFormat="1" applyFont="1" applyAlignment="1" applyProtection="1">
      <alignment horizontal="left" vertical="top" wrapText="1"/>
      <protection locked="0"/>
    </xf>
    <xf numFmtId="2" fontId="61" fillId="0" borderId="78" xfId="0" applyNumberFormat="1" applyFont="1" applyBorder="1" applyAlignment="1" applyProtection="1">
      <alignment horizontal="left" vertical="top" wrapText="1"/>
      <protection locked="0"/>
    </xf>
    <xf numFmtId="2" fontId="61" fillId="0" borderId="14" xfId="0" applyNumberFormat="1" applyFont="1" applyBorder="1" applyAlignment="1" applyProtection="1">
      <alignment horizontal="left" vertical="top" wrapText="1"/>
      <protection locked="0"/>
    </xf>
    <xf numFmtId="2" fontId="61" fillId="0" borderId="15" xfId="0" applyNumberFormat="1" applyFont="1" applyBorder="1" applyAlignment="1" applyProtection="1">
      <alignment horizontal="left" vertical="top" wrapText="1"/>
      <protection locked="0"/>
    </xf>
    <xf numFmtId="2" fontId="61" fillId="0" borderId="38" xfId="0" applyNumberFormat="1" applyFont="1" applyBorder="1" applyAlignment="1" applyProtection="1">
      <alignment horizontal="left" vertical="top" wrapText="1"/>
      <protection locked="0"/>
    </xf>
    <xf numFmtId="0" fontId="5" fillId="0" borderId="33" xfId="0" applyFont="1" applyBorder="1" applyAlignment="1">
      <alignment vertical="top"/>
    </xf>
    <xf numFmtId="0" fontId="5" fillId="0" borderId="24" xfId="0" applyFont="1" applyBorder="1" applyAlignment="1">
      <alignment vertical="top"/>
    </xf>
    <xf numFmtId="0" fontId="5" fillId="0" borderId="27" xfId="0" applyFont="1" applyBorder="1" applyAlignment="1">
      <alignment vertical="top"/>
    </xf>
    <xf numFmtId="0" fontId="32" fillId="0" borderId="91" xfId="0" applyFont="1" applyBorder="1" applyAlignment="1" applyProtection="1">
      <alignment horizontal="center" vertical="top"/>
      <protection locked="0"/>
    </xf>
    <xf numFmtId="0" fontId="32" fillId="0" borderId="0" xfId="0" applyFont="1" applyAlignment="1" applyProtection="1">
      <alignment horizontal="center" vertical="top"/>
      <protection locked="0"/>
    </xf>
    <xf numFmtId="0" fontId="32" fillId="0" borderId="79" xfId="0" applyFont="1" applyBorder="1" applyAlignment="1" applyProtection="1">
      <alignment horizontal="center" vertical="top"/>
      <protection locked="0"/>
    </xf>
    <xf numFmtId="0" fontId="32" fillId="0" borderId="44" xfId="0" applyFont="1" applyBorder="1" applyAlignment="1" applyProtection="1">
      <alignment horizontal="center" vertical="top"/>
      <protection locked="0"/>
    </xf>
    <xf numFmtId="0" fontId="32" fillId="0" borderId="1" xfId="0" applyFont="1" applyBorder="1" applyAlignment="1" applyProtection="1">
      <alignment horizontal="center" vertical="top"/>
      <protection locked="0"/>
    </xf>
    <xf numFmtId="0" fontId="32" fillId="0" borderId="48" xfId="0" applyFont="1" applyBorder="1" applyAlignment="1" applyProtection="1">
      <alignment horizontal="center" vertical="top"/>
      <protection locked="0"/>
    </xf>
    <xf numFmtId="0" fontId="5" fillId="0" borderId="33" xfId="0" applyFont="1" applyBorder="1" applyAlignment="1">
      <alignment horizontal="left" vertical="top" wrapText="1"/>
    </xf>
    <xf numFmtId="0" fontId="5" fillId="0" borderId="24" xfId="0" applyFont="1" applyBorder="1" applyAlignment="1">
      <alignment horizontal="left" vertical="top" wrapText="1"/>
    </xf>
    <xf numFmtId="0" fontId="5" fillId="0" borderId="34" xfId="0" applyFont="1" applyBorder="1" applyAlignment="1">
      <alignment horizontal="left" vertical="top" wrapText="1"/>
    </xf>
    <xf numFmtId="2" fontId="5" fillId="0" borderId="33" xfId="0" applyNumberFormat="1" applyFont="1" applyBorder="1" applyAlignment="1">
      <alignment vertical="top" wrapText="1"/>
    </xf>
    <xf numFmtId="2" fontId="5" fillId="0" borderId="24" xfId="0" applyNumberFormat="1" applyFont="1" applyBorder="1" applyAlignment="1">
      <alignment vertical="top" wrapText="1"/>
    </xf>
    <xf numFmtId="2" fontId="5" fillId="0" borderId="34" xfId="0" applyNumberFormat="1" applyFont="1" applyBorder="1" applyAlignment="1">
      <alignment vertical="top" wrapText="1"/>
    </xf>
    <xf numFmtId="0" fontId="6" fillId="10" borderId="35" xfId="0" applyFont="1" applyFill="1" applyBorder="1" applyAlignment="1">
      <alignment horizontal="center" vertical="center"/>
    </xf>
    <xf numFmtId="0" fontId="6" fillId="10" borderId="36" xfId="0" applyFont="1" applyFill="1" applyBorder="1" applyAlignment="1">
      <alignment horizontal="center" vertical="center"/>
    </xf>
    <xf numFmtId="0" fontId="6" fillId="10" borderId="37" xfId="0" applyFont="1" applyFill="1" applyBorder="1" applyAlignment="1">
      <alignment horizontal="center" vertical="center"/>
    </xf>
    <xf numFmtId="0" fontId="75" fillId="0" borderId="33" xfId="0" applyFont="1" applyFill="1" applyBorder="1" applyAlignment="1" applyProtection="1">
      <alignment horizontal="left" vertical="center"/>
      <protection locked="0"/>
    </xf>
    <xf numFmtId="0" fontId="75" fillId="0" borderId="24" xfId="0" applyFont="1" applyFill="1" applyBorder="1" applyAlignment="1" applyProtection="1">
      <alignment horizontal="left" vertical="center"/>
      <protection locked="0"/>
    </xf>
    <xf numFmtId="0" fontId="75" fillId="0" borderId="27" xfId="0" applyFont="1" applyFill="1" applyBorder="1" applyAlignment="1" applyProtection="1">
      <alignment horizontal="left" vertical="center"/>
      <protection locked="0"/>
    </xf>
    <xf numFmtId="0" fontId="75" fillId="0" borderId="14" xfId="0" applyFont="1" applyFill="1" applyBorder="1" applyAlignment="1" applyProtection="1">
      <alignment horizontal="left" vertical="center"/>
      <protection locked="0"/>
    </xf>
    <xf numFmtId="0" fontId="75" fillId="0" borderId="15" xfId="0" applyFont="1" applyFill="1" applyBorder="1" applyAlignment="1" applyProtection="1">
      <alignment horizontal="left" vertical="center"/>
      <protection locked="0"/>
    </xf>
    <xf numFmtId="0" fontId="75" fillId="0" borderId="31" xfId="0" applyFont="1" applyFill="1" applyBorder="1" applyAlignment="1" applyProtection="1">
      <alignment horizontal="left" vertical="center"/>
      <protection locked="0"/>
    </xf>
    <xf numFmtId="0" fontId="54" fillId="0" borderId="24" xfId="0" applyFont="1" applyBorder="1" applyAlignment="1">
      <alignment horizontal="center" textRotation="90"/>
    </xf>
    <xf numFmtId="0" fontId="54" fillId="0" borderId="0" xfId="0" applyFont="1" applyAlignment="1">
      <alignment horizontal="center" textRotation="90"/>
    </xf>
    <xf numFmtId="0" fontId="76" fillId="0" borderId="0" xfId="0" applyFont="1" applyAlignment="1">
      <alignment vertical="top" wrapText="1"/>
    </xf>
    <xf numFmtId="0" fontId="52" fillId="2" borderId="15" xfId="0" applyFont="1" applyFill="1" applyBorder="1" applyAlignment="1" applyProtection="1">
      <alignment horizontal="center" vertical="top"/>
      <protection locked="0"/>
    </xf>
    <xf numFmtId="0" fontId="65" fillId="2" borderId="35" xfId="0" applyFont="1" applyFill="1" applyBorder="1" applyAlignment="1">
      <alignment horizontal="center" vertical="center"/>
    </xf>
    <xf numFmtId="0" fontId="65" fillId="2" borderId="36" xfId="0" applyFont="1" applyFill="1" applyBorder="1" applyAlignment="1">
      <alignment horizontal="center" vertical="center"/>
    </xf>
    <xf numFmtId="0" fontId="65" fillId="2" borderId="37"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18" xfId="0" applyFont="1" applyFill="1" applyBorder="1" applyAlignment="1">
      <alignment horizontal="center" vertical="center"/>
    </xf>
    <xf numFmtId="0" fontId="65" fillId="2" borderId="21" xfId="0" applyFont="1" applyFill="1" applyBorder="1" applyAlignment="1">
      <alignment horizontal="center" vertical="center"/>
    </xf>
    <xf numFmtId="167" fontId="61" fillId="0" borderId="82" xfId="0" applyNumberFormat="1" applyFont="1" applyBorder="1" applyAlignment="1" applyProtection="1">
      <alignment horizontal="center" vertical="top"/>
      <protection locked="0"/>
    </xf>
    <xf numFmtId="167" fontId="61" fillId="0" borderId="66" xfId="0" applyNumberFormat="1" applyFont="1" applyBorder="1" applyAlignment="1" applyProtection="1">
      <alignment horizontal="center" vertical="top"/>
      <protection locked="0"/>
    </xf>
    <xf numFmtId="167" fontId="61" fillId="0" borderId="83" xfId="0" applyNumberFormat="1" applyFont="1" applyBorder="1" applyAlignment="1" applyProtection="1">
      <alignment horizontal="center" vertical="top"/>
      <protection locked="0"/>
    </xf>
    <xf numFmtId="0" fontId="12" fillId="12" borderId="106" xfId="0" applyFont="1" applyFill="1" applyBorder="1" applyAlignment="1">
      <alignment horizontal="center" vertical="center" textRotation="90"/>
    </xf>
    <xf numFmtId="0" fontId="12" fillId="12" borderId="143" xfId="0" applyFont="1" applyFill="1" applyBorder="1" applyAlignment="1">
      <alignment horizontal="center" vertical="center" textRotation="90"/>
    </xf>
    <xf numFmtId="0" fontId="12" fillId="12" borderId="144" xfId="0" applyFont="1" applyFill="1" applyBorder="1" applyAlignment="1">
      <alignment horizontal="center" vertical="center" textRotation="90"/>
    </xf>
    <xf numFmtId="0" fontId="29" fillId="12" borderId="86" xfId="0" applyFont="1" applyFill="1" applyBorder="1" applyAlignment="1">
      <alignment horizontal="left" vertical="center" wrapText="1"/>
    </xf>
    <xf numFmtId="0" fontId="29" fillId="12" borderId="87" xfId="0" applyFont="1" applyFill="1" applyBorder="1" applyAlignment="1">
      <alignment horizontal="left" vertical="center" wrapText="1"/>
    </xf>
    <xf numFmtId="0" fontId="29" fillId="12" borderId="88" xfId="0" applyFont="1" applyFill="1" applyBorder="1" applyAlignment="1">
      <alignment horizontal="left" vertical="center" wrapText="1"/>
    </xf>
    <xf numFmtId="1" fontId="13" fillId="0" borderId="71" xfId="0" applyNumberFormat="1" applyFont="1" applyFill="1" applyBorder="1" applyAlignment="1">
      <alignment horizontal="center" vertical="center" textRotation="90"/>
    </xf>
    <xf numFmtId="0" fontId="65" fillId="0" borderId="33" xfId="0" applyFont="1" applyFill="1" applyBorder="1" applyAlignment="1" applyProtection="1">
      <alignment horizontal="left" vertical="top" wrapText="1"/>
      <protection locked="0"/>
    </xf>
    <xf numFmtId="0" fontId="65" fillId="0" borderId="24" xfId="0" applyFont="1" applyFill="1" applyBorder="1" applyAlignment="1" applyProtection="1">
      <alignment horizontal="left" vertical="top" wrapText="1"/>
      <protection locked="0"/>
    </xf>
    <xf numFmtId="0" fontId="65" fillId="0" borderId="27" xfId="0" applyFont="1" applyFill="1" applyBorder="1" applyAlignment="1" applyProtection="1">
      <alignment horizontal="left" vertical="top" wrapText="1"/>
      <protection locked="0"/>
    </xf>
    <xf numFmtId="0" fontId="65" fillId="0" borderId="91" xfId="0" applyFont="1" applyFill="1" applyBorder="1" applyAlignment="1" applyProtection="1">
      <alignment horizontal="left" vertical="top" wrapText="1"/>
      <protection locked="0"/>
    </xf>
    <xf numFmtId="0" fontId="65" fillId="0" borderId="0" xfId="0" applyFont="1" applyFill="1" applyAlignment="1" applyProtection="1">
      <alignment horizontal="left" vertical="top" wrapText="1"/>
      <protection locked="0"/>
    </xf>
    <xf numFmtId="0" fontId="65" fillId="0" borderId="79" xfId="0" applyFont="1" applyFill="1" applyBorder="1" applyAlignment="1" applyProtection="1">
      <alignment horizontal="left" vertical="top" wrapText="1"/>
      <protection locked="0"/>
    </xf>
    <xf numFmtId="0" fontId="65" fillId="0" borderId="44" xfId="0" applyFont="1" applyFill="1" applyBorder="1" applyAlignment="1" applyProtection="1">
      <alignment horizontal="left" vertical="top" wrapText="1"/>
      <protection locked="0"/>
    </xf>
    <xf numFmtId="0" fontId="65" fillId="0" borderId="1" xfId="0" applyFont="1" applyFill="1" applyBorder="1" applyAlignment="1" applyProtection="1">
      <alignment horizontal="left" vertical="top" wrapText="1"/>
      <protection locked="0"/>
    </xf>
    <xf numFmtId="0" fontId="65" fillId="0" borderId="48" xfId="0" applyFont="1" applyFill="1" applyBorder="1" applyAlignment="1" applyProtection="1">
      <alignment horizontal="left" vertical="top" wrapText="1"/>
      <protection locked="0"/>
    </xf>
    <xf numFmtId="1" fontId="13" fillId="12" borderId="147" xfId="0" applyNumberFormat="1" applyFont="1" applyFill="1" applyBorder="1" applyAlignment="1">
      <alignment horizontal="center" vertical="center" textRotation="90"/>
    </xf>
    <xf numFmtId="1" fontId="13" fillId="12" borderId="115" xfId="0" applyNumberFormat="1" applyFont="1" applyFill="1" applyBorder="1" applyAlignment="1">
      <alignment horizontal="center" vertical="center" textRotation="90"/>
    </xf>
    <xf numFmtId="0" fontId="6" fillId="12" borderId="147" xfId="0" applyFont="1" applyFill="1" applyBorder="1" applyAlignment="1">
      <alignment horizontal="left" vertical="top" wrapText="1"/>
    </xf>
    <xf numFmtId="0" fontId="6" fillId="12" borderId="148" xfId="0" applyFont="1" applyFill="1" applyBorder="1" applyAlignment="1">
      <alignment horizontal="left" vertical="top" wrapText="1"/>
    </xf>
    <xf numFmtId="0" fontId="6" fillId="12" borderId="115" xfId="0" applyFont="1" applyFill="1" applyBorder="1" applyAlignment="1">
      <alignment horizontal="left" vertical="top" wrapText="1"/>
    </xf>
    <xf numFmtId="0" fontId="6" fillId="12" borderId="149" xfId="0" applyFont="1" applyFill="1" applyBorder="1" applyAlignment="1">
      <alignment horizontal="left" vertical="top" wrapText="1"/>
    </xf>
    <xf numFmtId="1" fontId="13" fillId="12" borderId="117" xfId="0" applyNumberFormat="1" applyFont="1" applyFill="1" applyBorder="1" applyAlignment="1">
      <alignment horizontal="center" vertical="center" textRotation="90"/>
    </xf>
    <xf numFmtId="0" fontId="6" fillId="12" borderId="117" xfId="0" applyFont="1" applyFill="1" applyBorder="1" applyAlignment="1">
      <alignment horizontal="left" vertical="top" wrapText="1"/>
    </xf>
    <xf numFmtId="0" fontId="6" fillId="12" borderId="150" xfId="0" applyFont="1" applyFill="1" applyBorder="1" applyAlignment="1">
      <alignment horizontal="left" vertical="top" wrapText="1"/>
    </xf>
    <xf numFmtId="0" fontId="6" fillId="12" borderId="24" xfId="0" applyFont="1" applyFill="1" applyBorder="1" applyAlignment="1">
      <alignment horizontal="left" vertical="top" wrapText="1"/>
    </xf>
    <xf numFmtId="0" fontId="6" fillId="12" borderId="25" xfId="0" applyFont="1" applyFill="1" applyBorder="1" applyAlignment="1">
      <alignment horizontal="left" vertical="top" wrapText="1"/>
    </xf>
    <xf numFmtId="0" fontId="6" fillId="12" borderId="15" xfId="0" applyFont="1" applyFill="1" applyBorder="1" applyAlignment="1">
      <alignment horizontal="left" vertical="top" wrapText="1"/>
    </xf>
    <xf numFmtId="0" fontId="6" fillId="12" borderId="16" xfId="0" applyFont="1" applyFill="1" applyBorder="1" applyAlignment="1">
      <alignment horizontal="left" vertical="top" wrapText="1"/>
    </xf>
    <xf numFmtId="1" fontId="13" fillId="12" borderId="32" xfId="0" applyNumberFormat="1" applyFont="1" applyFill="1" applyBorder="1" applyAlignment="1">
      <alignment horizontal="center" vertical="center" textRotation="90"/>
    </xf>
    <xf numFmtId="1" fontId="13" fillId="12" borderId="13" xfId="0" applyNumberFormat="1" applyFont="1" applyFill="1" applyBorder="1" applyAlignment="1">
      <alignment horizontal="center" vertical="center" textRotation="90"/>
    </xf>
    <xf numFmtId="0" fontId="6" fillId="12" borderId="33" xfId="0" applyFont="1" applyFill="1" applyBorder="1" applyAlignment="1">
      <alignment horizontal="left" vertical="top" wrapText="1"/>
    </xf>
    <xf numFmtId="0" fontId="6" fillId="12" borderId="14" xfId="0" applyFont="1" applyFill="1" applyBorder="1" applyAlignment="1">
      <alignment horizontal="left" vertical="top" wrapText="1"/>
    </xf>
    <xf numFmtId="1" fontId="13" fillId="12" borderId="43" xfId="0" applyNumberFormat="1" applyFont="1" applyFill="1" applyBorder="1" applyAlignment="1">
      <alignment horizontal="center" vertical="center" textRotation="90"/>
    </xf>
    <xf numFmtId="0" fontId="6" fillId="12" borderId="91" xfId="0" applyFont="1" applyFill="1" applyBorder="1" applyAlignment="1">
      <alignment horizontal="left" vertical="top" wrapText="1"/>
    </xf>
    <xf numFmtId="0" fontId="6" fillId="12" borderId="0" xfId="0" applyFont="1" applyFill="1" applyAlignment="1">
      <alignment horizontal="left" vertical="top" wrapText="1"/>
    </xf>
    <xf numFmtId="0" fontId="6" fillId="12" borderId="101" xfId="0" applyFont="1" applyFill="1" applyBorder="1" applyAlignment="1">
      <alignment horizontal="left" vertical="top" wrapText="1"/>
    </xf>
    <xf numFmtId="0" fontId="6" fillId="12" borderId="44" xfId="0" applyFont="1" applyFill="1" applyBorder="1" applyAlignment="1">
      <alignment horizontal="left" vertical="top" wrapText="1"/>
    </xf>
    <xf numFmtId="0" fontId="6" fillId="12" borderId="1" xfId="0" applyFont="1" applyFill="1" applyBorder="1" applyAlignment="1">
      <alignment horizontal="left" vertical="top" wrapText="1"/>
    </xf>
    <xf numFmtId="0" fontId="6" fillId="12" borderId="45" xfId="0" applyFont="1" applyFill="1" applyBorder="1" applyAlignment="1">
      <alignment horizontal="left" vertical="top" wrapText="1"/>
    </xf>
    <xf numFmtId="0" fontId="6" fillId="12" borderId="33" xfId="0" applyFont="1" applyFill="1" applyBorder="1" applyAlignment="1">
      <alignment horizontal="left" vertical="top"/>
    </xf>
    <xf numFmtId="0" fontId="6" fillId="12" borderId="24" xfId="0" applyFont="1" applyFill="1" applyBorder="1" applyAlignment="1">
      <alignment horizontal="left" vertical="top"/>
    </xf>
    <xf numFmtId="0" fontId="6" fillId="12" borderId="25" xfId="0" applyFont="1" applyFill="1" applyBorder="1" applyAlignment="1">
      <alignment horizontal="left" vertical="top"/>
    </xf>
    <xf numFmtId="0" fontId="6" fillId="12" borderId="14" xfId="0" applyFont="1" applyFill="1" applyBorder="1" applyAlignment="1">
      <alignment horizontal="left" vertical="top"/>
    </xf>
    <xf numFmtId="0" fontId="6" fillId="12" borderId="15" xfId="0" applyFont="1" applyFill="1" applyBorder="1" applyAlignment="1">
      <alignment horizontal="left" vertical="top"/>
    </xf>
    <xf numFmtId="0" fontId="6" fillId="12" borderId="16" xfId="0" applyFont="1" applyFill="1" applyBorder="1" applyAlignment="1">
      <alignment horizontal="left" vertical="top"/>
    </xf>
    <xf numFmtId="2" fontId="29" fillId="12" borderId="4" xfId="0" applyNumberFormat="1" applyFont="1" applyFill="1" applyBorder="1" applyAlignment="1">
      <alignment vertical="top" wrapText="1"/>
    </xf>
    <xf numFmtId="2" fontId="29" fillId="12" borderId="5" xfId="0" applyNumberFormat="1" applyFont="1" applyFill="1" applyBorder="1" applyAlignment="1">
      <alignment vertical="top" wrapText="1"/>
    </xf>
    <xf numFmtId="2" fontId="29" fillId="12" borderId="69" xfId="0" applyNumberFormat="1" applyFont="1" applyFill="1" applyBorder="1" applyAlignment="1">
      <alignment vertical="top" wrapText="1"/>
    </xf>
    <xf numFmtId="2" fontId="29" fillId="12" borderId="91" xfId="0" applyNumberFormat="1" applyFont="1" applyFill="1" applyBorder="1" applyAlignment="1">
      <alignment vertical="top" wrapText="1"/>
    </xf>
    <xf numFmtId="2" fontId="29" fillId="12" borderId="0" xfId="0" applyNumberFormat="1" applyFont="1" applyFill="1" applyAlignment="1">
      <alignment vertical="top" wrapText="1"/>
    </xf>
    <xf numFmtId="2" fontId="29" fillId="12" borderId="79" xfId="0" applyNumberFormat="1" applyFont="1" applyFill="1" applyBorder="1" applyAlignment="1">
      <alignment vertical="top" wrapText="1"/>
    </xf>
    <xf numFmtId="2" fontId="29" fillId="12" borderId="14" xfId="0" applyNumberFormat="1" applyFont="1" applyFill="1" applyBorder="1" applyAlignment="1">
      <alignment vertical="top" wrapText="1"/>
    </xf>
    <xf numFmtId="2" fontId="29" fillId="12" borderId="15" xfId="0" applyNumberFormat="1" applyFont="1" applyFill="1" applyBorder="1" applyAlignment="1">
      <alignment vertical="top" wrapText="1"/>
    </xf>
    <xf numFmtId="2" fontId="29" fillId="12" borderId="31" xfId="0" applyNumberFormat="1" applyFont="1" applyFill="1" applyBorder="1" applyAlignment="1">
      <alignment vertical="top" wrapText="1"/>
    </xf>
    <xf numFmtId="1" fontId="13" fillId="12" borderId="71" xfId="0" applyNumberFormat="1" applyFont="1" applyFill="1" applyBorder="1" applyAlignment="1">
      <alignment horizontal="center" vertical="center" textRotation="90"/>
    </xf>
    <xf numFmtId="2" fontId="5" fillId="12" borderId="91" xfId="0" applyNumberFormat="1" applyFont="1" applyFill="1" applyBorder="1" applyAlignment="1">
      <alignment horizontal="left" vertical="center"/>
    </xf>
    <xf numFmtId="2" fontId="5" fillId="12" borderId="0" xfId="0" applyNumberFormat="1" applyFont="1" applyFill="1" applyAlignment="1">
      <alignment horizontal="left" vertical="center"/>
    </xf>
    <xf numFmtId="2" fontId="5" fillId="12" borderId="78" xfId="0" applyNumberFormat="1" applyFont="1" applyFill="1" applyBorder="1" applyAlignment="1">
      <alignment horizontal="left" vertical="center"/>
    </xf>
    <xf numFmtId="0" fontId="5" fillId="12" borderId="91" xfId="0" applyFont="1" applyFill="1" applyBorder="1" applyAlignment="1">
      <alignment horizontal="left" vertical="top" wrapText="1"/>
    </xf>
    <xf numFmtId="0" fontId="5" fillId="12" borderId="0" xfId="0" applyFont="1" applyFill="1" applyAlignment="1">
      <alignment horizontal="left" vertical="top" wrapText="1"/>
    </xf>
    <xf numFmtId="0" fontId="5" fillId="12" borderId="101" xfId="0" applyFont="1" applyFill="1" applyBorder="1" applyAlignment="1">
      <alignment horizontal="left" vertical="top" wrapText="1"/>
    </xf>
    <xf numFmtId="0" fontId="5" fillId="12" borderId="44" xfId="0" applyFont="1" applyFill="1" applyBorder="1" applyAlignment="1">
      <alignment horizontal="left" vertical="top" wrapText="1"/>
    </xf>
    <xf numFmtId="0" fontId="5" fillId="12" borderId="1" xfId="0" applyFont="1" applyFill="1" applyBorder="1" applyAlignment="1">
      <alignment horizontal="left" vertical="top" wrapText="1"/>
    </xf>
    <xf numFmtId="0" fontId="5" fillId="12" borderId="45" xfId="0" applyFont="1" applyFill="1" applyBorder="1" applyAlignment="1">
      <alignment horizontal="left" vertical="top" wrapText="1"/>
    </xf>
    <xf numFmtId="2" fontId="5" fillId="12" borderId="44" xfId="0" applyNumberFormat="1" applyFont="1" applyFill="1" applyBorder="1" applyAlignment="1">
      <alignment horizontal="left" vertical="center"/>
    </xf>
    <xf numFmtId="2" fontId="5" fillId="12" borderId="1" xfId="0" applyNumberFormat="1" applyFont="1" applyFill="1" applyBorder="1" applyAlignment="1">
      <alignment horizontal="left" vertical="center"/>
    </xf>
    <xf numFmtId="0" fontId="6" fillId="12" borderId="72" xfId="0" applyFont="1" applyFill="1" applyBorder="1" applyAlignment="1">
      <alignment horizontal="center" vertical="center" wrapText="1"/>
    </xf>
    <xf numFmtId="0" fontId="6" fillId="12" borderId="116" xfId="0" applyFont="1" applyFill="1" applyBorder="1" applyAlignment="1">
      <alignment horizontal="center" vertical="center" wrapText="1"/>
    </xf>
    <xf numFmtId="0" fontId="6" fillId="12" borderId="72" xfId="0" applyFont="1" applyFill="1" applyBorder="1" applyAlignment="1">
      <alignment horizontal="left" vertical="center" wrapText="1"/>
    </xf>
    <xf numFmtId="0" fontId="6" fillId="12" borderId="73" xfId="0" applyFont="1" applyFill="1" applyBorder="1" applyAlignment="1">
      <alignment horizontal="left" vertical="center" wrapText="1"/>
    </xf>
    <xf numFmtId="0" fontId="6" fillId="12" borderId="116" xfId="0" applyFont="1" applyFill="1" applyBorder="1" applyAlignment="1">
      <alignment horizontal="left" vertical="center" wrapText="1"/>
    </xf>
    <xf numFmtId="0" fontId="6" fillId="12" borderId="115" xfId="0" applyFont="1" applyFill="1" applyBorder="1" applyAlignment="1">
      <alignment horizontal="left" vertical="center" wrapText="1"/>
    </xf>
    <xf numFmtId="0" fontId="6" fillId="12" borderId="145" xfId="0" applyFont="1" applyFill="1" applyBorder="1" applyAlignment="1">
      <alignment horizontal="left" vertical="center" wrapText="1"/>
    </xf>
    <xf numFmtId="0" fontId="6" fillId="12" borderId="56" xfId="0" applyFont="1" applyFill="1" applyBorder="1" applyAlignment="1">
      <alignment horizontal="center" vertical="center" wrapText="1"/>
    </xf>
    <xf numFmtId="0" fontId="6" fillId="12" borderId="77" xfId="0" applyFont="1" applyFill="1" applyBorder="1" applyAlignment="1">
      <alignment horizontal="center" vertical="center" wrapText="1"/>
    </xf>
    <xf numFmtId="0" fontId="6" fillId="12" borderId="56" xfId="0" applyFont="1" applyFill="1" applyBorder="1" applyAlignment="1">
      <alignment horizontal="left" vertical="center" wrapText="1"/>
    </xf>
    <xf numFmtId="0" fontId="6" fillId="12" borderId="57" xfId="0" applyFont="1" applyFill="1" applyBorder="1" applyAlignment="1">
      <alignment horizontal="left" vertical="center" wrapText="1"/>
    </xf>
    <xf numFmtId="0" fontId="6" fillId="12" borderId="77" xfId="0" applyFont="1" applyFill="1" applyBorder="1" applyAlignment="1">
      <alignment horizontal="left" vertical="center" wrapText="1"/>
    </xf>
    <xf numFmtId="0" fontId="6" fillId="12" borderId="117" xfId="0" applyFont="1" applyFill="1" applyBorder="1" applyAlignment="1">
      <alignment horizontal="left" vertical="center" wrapText="1"/>
    </xf>
    <xf numFmtId="0" fontId="6" fillId="12" borderId="146" xfId="0" applyFont="1" applyFill="1" applyBorder="1" applyAlignment="1">
      <alignment horizontal="left" vertical="center" wrapText="1"/>
    </xf>
    <xf numFmtId="2" fontId="29" fillId="12" borderId="4" xfId="0" applyNumberFormat="1" applyFont="1" applyFill="1" applyBorder="1" applyAlignment="1">
      <alignment horizontal="left" vertical="top" wrapText="1"/>
    </xf>
    <xf numFmtId="2" fontId="29" fillId="12" borderId="5" xfId="0" applyNumberFormat="1" applyFont="1" applyFill="1" applyBorder="1" applyAlignment="1">
      <alignment horizontal="left" vertical="top" wrapText="1"/>
    </xf>
    <xf numFmtId="2" fontId="29" fillId="12" borderId="69" xfId="0" applyNumberFormat="1" applyFont="1" applyFill="1" applyBorder="1" applyAlignment="1">
      <alignment horizontal="left" vertical="top" wrapText="1"/>
    </xf>
    <xf numFmtId="2" fontId="29" fillId="12" borderId="91" xfId="0" applyNumberFormat="1" applyFont="1" applyFill="1" applyBorder="1" applyAlignment="1">
      <alignment horizontal="left" vertical="top" wrapText="1"/>
    </xf>
    <xf numFmtId="2" fontId="29" fillId="12" borderId="0" xfId="0" applyNumberFormat="1" applyFont="1" applyFill="1" applyAlignment="1">
      <alignment horizontal="left" vertical="top" wrapText="1"/>
    </xf>
    <xf numFmtId="2" fontId="29" fillId="12" borderId="79" xfId="0" applyNumberFormat="1" applyFont="1" applyFill="1" applyBorder="1" applyAlignment="1">
      <alignment horizontal="left" vertical="top" wrapText="1"/>
    </xf>
    <xf numFmtId="0" fontId="13" fillId="12" borderId="32" xfId="0" applyFont="1" applyFill="1" applyBorder="1" applyAlignment="1">
      <alignment horizontal="center" vertical="center" textRotation="90"/>
    </xf>
    <xf numFmtId="0" fontId="13" fillId="12" borderId="71" xfId="0" applyFont="1" applyFill="1" applyBorder="1" applyAlignment="1">
      <alignment horizontal="center" vertical="center" textRotation="90"/>
    </xf>
    <xf numFmtId="0" fontId="13" fillId="12" borderId="43" xfId="0" applyFont="1" applyFill="1" applyBorder="1" applyAlignment="1">
      <alignment horizontal="center" vertical="center" textRotation="90"/>
    </xf>
    <xf numFmtId="0" fontId="12" fillId="0" borderId="106" xfId="0" applyFont="1" applyFill="1" applyBorder="1" applyAlignment="1">
      <alignment horizontal="center" vertical="center" textRotation="90"/>
    </xf>
    <xf numFmtId="0" fontId="12" fillId="0" borderId="143" xfId="0" applyFont="1" applyFill="1" applyBorder="1" applyAlignment="1">
      <alignment horizontal="center" vertical="center" textRotation="90"/>
    </xf>
    <xf numFmtId="0" fontId="12" fillId="0" borderId="144" xfId="0" applyFont="1" applyFill="1" applyBorder="1" applyAlignment="1">
      <alignment horizontal="center" vertical="center" textRotation="90"/>
    </xf>
    <xf numFmtId="2" fontId="29" fillId="12" borderId="44" xfId="0" applyNumberFormat="1" applyFont="1" applyFill="1" applyBorder="1" applyAlignment="1">
      <alignment horizontal="left" vertical="top" wrapText="1"/>
    </xf>
    <xf numFmtId="2" fontId="29" fillId="12" borderId="1" xfId="0" applyNumberFormat="1" applyFont="1" applyFill="1" applyBorder="1" applyAlignment="1">
      <alignment horizontal="left" vertical="top" wrapText="1"/>
    </xf>
    <xf numFmtId="2" fontId="29" fillId="12" borderId="48" xfId="0" applyNumberFormat="1" applyFont="1" applyFill="1" applyBorder="1" applyAlignment="1">
      <alignment horizontal="left" vertical="top" wrapText="1"/>
    </xf>
    <xf numFmtId="2" fontId="12" fillId="12" borderId="0" xfId="0" applyNumberFormat="1" applyFont="1" applyFill="1" applyAlignment="1">
      <alignment horizontal="left" vertical="center"/>
    </xf>
    <xf numFmtId="2" fontId="12" fillId="12" borderId="78" xfId="0" applyNumberFormat="1" applyFont="1" applyFill="1" applyBorder="1" applyAlignment="1">
      <alignment horizontal="left" vertical="center"/>
    </xf>
    <xf numFmtId="0" fontId="5" fillId="12" borderId="13" xfId="0" applyFont="1" applyFill="1" applyBorder="1" applyAlignment="1">
      <alignment horizontal="left" vertical="top" wrapText="1"/>
    </xf>
    <xf numFmtId="0" fontId="5" fillId="12" borderId="117" xfId="0" applyFont="1" applyFill="1" applyBorder="1" applyAlignment="1">
      <alignment horizontal="left" vertical="top" wrapText="1"/>
    </xf>
    <xf numFmtId="0" fontId="14" fillId="0" borderId="91" xfId="0" applyFont="1" applyFill="1" applyBorder="1" applyAlignment="1" applyProtection="1">
      <alignment horizontal="center" vertical="center" wrapText="1"/>
      <protection locked="0"/>
    </xf>
    <xf numFmtId="0" fontId="14" fillId="0" borderId="0" xfId="0" applyFont="1" applyFill="1" applyAlignment="1" applyProtection="1">
      <alignment horizontal="center" vertical="center" wrapText="1"/>
      <protection locked="0"/>
    </xf>
    <xf numFmtId="0" fontId="14" fillId="0" borderId="44"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2" fontId="5" fillId="12" borderId="47" xfId="0" applyNumberFormat="1" applyFont="1" applyFill="1" applyBorder="1" applyAlignment="1">
      <alignment horizontal="left" vertical="center"/>
    </xf>
    <xf numFmtId="1" fontId="13" fillId="8" borderId="71" xfId="0" applyNumberFormat="1" applyFont="1" applyFill="1" applyBorder="1" applyAlignment="1">
      <alignment horizontal="center" vertical="center" textRotation="90"/>
    </xf>
    <xf numFmtId="1" fontId="13" fillId="8" borderId="43" xfId="0" applyNumberFormat="1" applyFont="1" applyFill="1" applyBorder="1" applyAlignment="1">
      <alignment horizontal="center" vertical="center" textRotation="90"/>
    </xf>
    <xf numFmtId="0" fontId="6" fillId="11" borderId="91" xfId="0" applyFont="1" applyFill="1" applyBorder="1" applyAlignment="1">
      <alignment horizontal="left" vertical="center" wrapText="1"/>
    </xf>
    <xf numFmtId="0" fontId="6" fillId="11" borderId="0" xfId="0" applyFont="1" applyFill="1" applyAlignment="1">
      <alignment horizontal="left" vertical="center" wrapText="1"/>
    </xf>
    <xf numFmtId="0" fontId="6" fillId="11" borderId="101" xfId="0" applyFont="1" applyFill="1" applyBorder="1" applyAlignment="1">
      <alignment horizontal="left" vertical="center" wrapText="1"/>
    </xf>
    <xf numFmtId="0" fontId="61" fillId="0" borderId="102" xfId="0" applyFont="1" applyFill="1" applyBorder="1" applyAlignment="1" applyProtection="1">
      <alignment horizontal="center" vertical="center" wrapText="1"/>
      <protection locked="0"/>
    </xf>
    <xf numFmtId="0" fontId="14" fillId="0" borderId="35" xfId="0" applyFont="1" applyFill="1" applyBorder="1" applyAlignment="1" applyProtection="1">
      <alignment horizontal="center" vertical="center"/>
      <protection locked="0"/>
    </xf>
    <xf numFmtId="0" fontId="14" fillId="0" borderId="36" xfId="0" applyFont="1" applyFill="1" applyBorder="1" applyAlignment="1" applyProtection="1">
      <alignment horizontal="center" vertical="center"/>
      <protection locked="0"/>
    </xf>
    <xf numFmtId="1" fontId="13" fillId="11" borderId="71" xfId="0" applyNumberFormat="1" applyFont="1" applyFill="1" applyBorder="1" applyAlignment="1">
      <alignment horizontal="center" vertical="center" textRotation="90"/>
    </xf>
    <xf numFmtId="0" fontId="6" fillId="11" borderId="91" xfId="0" applyFont="1" applyFill="1" applyBorder="1" applyAlignment="1">
      <alignment horizontal="left" vertical="top" wrapText="1"/>
    </xf>
    <xf numFmtId="0" fontId="6" fillId="12" borderId="24" xfId="0" applyFont="1" applyFill="1" applyBorder="1" applyAlignment="1">
      <alignment horizontal="right" vertical="top" wrapText="1"/>
    </xf>
    <xf numFmtId="0" fontId="6" fillId="12" borderId="25" xfId="0" applyFont="1" applyFill="1" applyBorder="1" applyAlignment="1">
      <alignment horizontal="right" vertical="top" wrapText="1"/>
    </xf>
    <xf numFmtId="1" fontId="13" fillId="12" borderId="22" xfId="0" applyNumberFormat="1" applyFont="1" applyFill="1" applyBorder="1" applyAlignment="1">
      <alignment horizontal="center" vertical="center" textRotation="90"/>
    </xf>
    <xf numFmtId="1" fontId="13" fillId="12" borderId="28" xfId="0" applyNumberFormat="1" applyFont="1" applyFill="1" applyBorder="1" applyAlignment="1">
      <alignment horizontal="center" vertical="center" textRotation="90"/>
    </xf>
    <xf numFmtId="0" fontId="6" fillId="12" borderId="15" xfId="0" applyFont="1" applyFill="1" applyBorder="1" applyAlignment="1">
      <alignment horizontal="right" vertical="top" wrapText="1"/>
    </xf>
    <xf numFmtId="0" fontId="6" fillId="12" borderId="16" xfId="0" applyFont="1" applyFill="1" applyBorder="1" applyAlignment="1">
      <alignment horizontal="right" vertical="top" wrapText="1"/>
    </xf>
    <xf numFmtId="0" fontId="14" fillId="0" borderId="24" xfId="0" applyFont="1" applyFill="1" applyBorder="1" applyAlignment="1">
      <alignment horizontal="center" vertical="center" wrapText="1"/>
    </xf>
    <xf numFmtId="0" fontId="14" fillId="0" borderId="15" xfId="0" applyFont="1" applyFill="1" applyBorder="1" applyAlignment="1">
      <alignment horizontal="center" vertical="center" wrapText="1"/>
    </xf>
    <xf numFmtId="1" fontId="13" fillId="12" borderId="3" xfId="0" applyNumberFormat="1" applyFont="1" applyFill="1" applyBorder="1" applyAlignment="1">
      <alignment horizontal="center" vertical="center" textRotation="90"/>
    </xf>
    <xf numFmtId="0" fontId="6" fillId="12" borderId="5" xfId="0" applyFont="1" applyFill="1" applyBorder="1" applyAlignment="1">
      <alignment horizontal="left" vertical="top" wrapText="1"/>
    </xf>
    <xf numFmtId="0" fontId="6" fillId="12" borderId="6" xfId="0" applyFont="1" applyFill="1" applyBorder="1" applyAlignment="1">
      <alignment horizontal="left" vertical="top" wrapText="1"/>
    </xf>
    <xf numFmtId="1" fontId="13" fillId="12" borderId="112" xfId="0" applyNumberFormat="1" applyFont="1" applyFill="1" applyBorder="1" applyAlignment="1">
      <alignment horizontal="center" vertical="center" textRotation="90"/>
    </xf>
    <xf numFmtId="0" fontId="6" fillId="12" borderId="113" xfId="0" applyFont="1" applyFill="1" applyBorder="1" applyAlignment="1">
      <alignment horizontal="left" vertical="top" wrapText="1"/>
    </xf>
    <xf numFmtId="0" fontId="6" fillId="12" borderId="29" xfId="0" applyFont="1" applyFill="1" applyBorder="1" applyAlignment="1">
      <alignment horizontal="left" vertical="top" wrapText="1"/>
    </xf>
    <xf numFmtId="0" fontId="6" fillId="12" borderId="4" xfId="0" applyFont="1" applyFill="1" applyBorder="1" applyAlignment="1">
      <alignment horizontal="left" vertical="top" wrapText="1"/>
    </xf>
    <xf numFmtId="49" fontId="61" fillId="0" borderId="30" xfId="0" applyNumberFormat="1" applyFont="1" applyFill="1" applyBorder="1" applyAlignment="1" applyProtection="1">
      <alignment horizontal="center" vertical="center"/>
      <protection locked="0"/>
    </xf>
    <xf numFmtId="49" fontId="61" fillId="0" borderId="15" xfId="0" applyNumberFormat="1" applyFont="1" applyFill="1" applyBorder="1" applyAlignment="1" applyProtection="1">
      <alignment horizontal="center" vertical="center"/>
      <protection locked="0"/>
    </xf>
    <xf numFmtId="0" fontId="6" fillId="12" borderId="104" xfId="0" applyFont="1" applyFill="1" applyBorder="1" applyAlignment="1">
      <alignment horizontal="left" vertical="top" wrapText="1"/>
    </xf>
    <xf numFmtId="0" fontId="6" fillId="12" borderId="5" xfId="0" applyFont="1" applyFill="1" applyBorder="1" applyAlignment="1">
      <alignment horizontal="right" vertical="top" wrapText="1"/>
    </xf>
    <xf numFmtId="0" fontId="6" fillId="12" borderId="6" xfId="0" applyFont="1" applyFill="1" applyBorder="1" applyAlignment="1">
      <alignment horizontal="right" vertical="top" wrapText="1"/>
    </xf>
    <xf numFmtId="0" fontId="6" fillId="12" borderId="1" xfId="0" applyFont="1" applyFill="1" applyBorder="1" applyAlignment="1">
      <alignment horizontal="right" vertical="top" wrapText="1"/>
    </xf>
    <xf numFmtId="0" fontId="6" fillId="12" borderId="45" xfId="0" applyFont="1" applyFill="1" applyBorder="1" applyAlignment="1">
      <alignment horizontal="right" vertical="top" wrapText="1"/>
    </xf>
    <xf numFmtId="0" fontId="61" fillId="0" borderId="41" xfId="0" applyFont="1" applyFill="1" applyBorder="1" applyAlignment="1" applyProtection="1">
      <alignment horizontal="center" vertical="center"/>
      <protection locked="0"/>
    </xf>
    <xf numFmtId="0" fontId="61" fillId="0" borderId="107" xfId="0" applyFont="1" applyFill="1" applyBorder="1" applyAlignment="1" applyProtection="1">
      <alignment horizontal="center" vertical="center"/>
      <protection locked="0"/>
    </xf>
    <xf numFmtId="0" fontId="61" fillId="0" borderId="10" xfId="0" applyFont="1" applyFill="1" applyBorder="1" applyAlignment="1" applyProtection="1">
      <alignment horizontal="center" vertical="center"/>
      <protection locked="0"/>
    </xf>
    <xf numFmtId="0" fontId="61" fillId="0" borderId="105" xfId="0" applyFont="1" applyFill="1" applyBorder="1" applyAlignment="1" applyProtection="1">
      <alignment horizontal="center" vertical="center"/>
      <protection locked="0"/>
    </xf>
    <xf numFmtId="0" fontId="6" fillId="12" borderId="100" xfId="0" applyFont="1" applyFill="1" applyBorder="1" applyAlignment="1">
      <alignment horizontal="left" vertical="top" wrapText="1"/>
    </xf>
    <xf numFmtId="0" fontId="6" fillId="12" borderId="23" xfId="0" applyFont="1" applyFill="1" applyBorder="1" applyAlignment="1">
      <alignment horizontal="left" vertical="top" wrapText="1"/>
    </xf>
    <xf numFmtId="0" fontId="6" fillId="12" borderId="0" xfId="0" applyFont="1" applyFill="1" applyAlignment="1">
      <alignment horizontal="right" vertical="top" wrapText="1"/>
    </xf>
    <xf numFmtId="0" fontId="6" fillId="12" borderId="101" xfId="0" applyFont="1" applyFill="1" applyBorder="1" applyAlignment="1">
      <alignment horizontal="right" vertical="top" wrapText="1"/>
    </xf>
    <xf numFmtId="49" fontId="61" fillId="0" borderId="102" xfId="0" applyNumberFormat="1" applyFont="1" applyFill="1" applyBorder="1" applyAlignment="1" applyProtection="1">
      <alignment horizontal="center" vertical="center" wrapText="1"/>
      <protection locked="0"/>
    </xf>
    <xf numFmtId="49" fontId="61" fillId="0" borderId="0" xfId="0" applyNumberFormat="1" applyFont="1" applyFill="1" applyAlignment="1" applyProtection="1">
      <alignment horizontal="center" vertical="center" wrapText="1"/>
      <protection locked="0"/>
    </xf>
    <xf numFmtId="1" fontId="13" fillId="8" borderId="141" xfId="0" applyNumberFormat="1" applyFont="1" applyFill="1" applyBorder="1" applyAlignment="1">
      <alignment horizontal="center" vertical="center" textRotation="90"/>
    </xf>
    <xf numFmtId="1" fontId="13" fillId="8" borderId="142" xfId="0" applyNumberFormat="1" applyFont="1" applyFill="1" applyBorder="1" applyAlignment="1">
      <alignment horizontal="center" vertical="center" textRotation="90"/>
    </xf>
    <xf numFmtId="0" fontId="71" fillId="0" borderId="30" xfId="0"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2" fontId="29" fillId="12" borderId="84" xfId="0" applyNumberFormat="1" applyFont="1" applyFill="1" applyBorder="1" applyAlignment="1">
      <alignment horizontal="left" vertical="top"/>
    </xf>
    <xf numFmtId="2" fontId="29" fillId="12" borderId="66" xfId="0" applyNumberFormat="1" applyFont="1" applyFill="1" applyBorder="1" applyAlignment="1">
      <alignment horizontal="left" vertical="top"/>
    </xf>
    <xf numFmtId="2" fontId="29" fillId="12" borderId="85" xfId="0" applyNumberFormat="1" applyFont="1" applyFill="1" applyBorder="1" applyAlignment="1">
      <alignment horizontal="left" vertical="top"/>
    </xf>
    <xf numFmtId="0" fontId="61" fillId="0" borderId="39" xfId="0" applyFont="1" applyFill="1" applyBorder="1" applyAlignment="1" applyProtection="1">
      <alignment horizontal="center" vertical="center"/>
      <protection locked="0"/>
    </xf>
    <xf numFmtId="0" fontId="0" fillId="0" borderId="12" xfId="0" applyFill="1" applyBorder="1" applyAlignment="1">
      <alignment horizontal="center" vertical="center" textRotation="90"/>
    </xf>
    <xf numFmtId="0" fontId="0" fillId="0" borderId="42" xfId="0" applyFill="1" applyBorder="1" applyAlignment="1">
      <alignment horizontal="center" vertical="center" textRotation="90"/>
    </xf>
    <xf numFmtId="0" fontId="61" fillId="2" borderId="109" xfId="0" applyFont="1" applyFill="1" applyBorder="1" applyAlignment="1">
      <alignment horizontal="center" vertical="center"/>
    </xf>
    <xf numFmtId="0" fontId="61" fillId="2" borderId="114" xfId="0" applyFont="1" applyFill="1" applyBorder="1" applyAlignment="1">
      <alignment horizontal="center" vertical="center"/>
    </xf>
    <xf numFmtId="0" fontId="61" fillId="2" borderId="110" xfId="0" applyFont="1" applyFill="1" applyBorder="1" applyAlignment="1">
      <alignment horizontal="center" vertical="center"/>
    </xf>
    <xf numFmtId="0" fontId="61" fillId="2" borderId="31" xfId="0" applyFont="1" applyFill="1" applyBorder="1" applyAlignment="1">
      <alignment horizontal="center" vertical="center"/>
    </xf>
    <xf numFmtId="0" fontId="19" fillId="0" borderId="24" xfId="0" applyFont="1" applyFill="1" applyBorder="1" applyAlignment="1">
      <alignment horizontal="center" vertical="center"/>
    </xf>
    <xf numFmtId="0" fontId="19" fillId="0" borderId="1" xfId="0" applyFont="1" applyFill="1" applyBorder="1" applyAlignment="1">
      <alignment horizontal="center" vertical="center"/>
    </xf>
    <xf numFmtId="0" fontId="29" fillId="12" borderId="4" xfId="0" applyFont="1" applyFill="1" applyBorder="1" applyAlignment="1">
      <alignment horizontal="left" vertical="top" wrapText="1"/>
    </xf>
    <xf numFmtId="0" fontId="21" fillId="12" borderId="5" xfId="0" applyFont="1" applyFill="1" applyBorder="1" applyAlignment="1">
      <alignment horizontal="left" vertical="top" wrapText="1"/>
    </xf>
    <xf numFmtId="0" fontId="21" fillId="12" borderId="69" xfId="0" applyFont="1" applyFill="1" applyBorder="1" applyAlignment="1">
      <alignment horizontal="left" vertical="top" wrapText="1"/>
    </xf>
    <xf numFmtId="0" fontId="42" fillId="12" borderId="91" xfId="0" applyFont="1" applyFill="1" applyBorder="1" applyAlignment="1">
      <alignment horizontal="left" vertical="top" wrapText="1"/>
    </xf>
    <xf numFmtId="0" fontId="21" fillId="12" borderId="0" xfId="0" applyFont="1" applyFill="1" applyAlignment="1">
      <alignment horizontal="left" vertical="top" wrapText="1"/>
    </xf>
    <xf numFmtId="0" fontId="21" fillId="12" borderId="79" xfId="0" applyFont="1" applyFill="1" applyBorder="1" applyAlignment="1">
      <alignment horizontal="left" vertical="top" wrapText="1"/>
    </xf>
    <xf numFmtId="0" fontId="21" fillId="12" borderId="44" xfId="0" applyFont="1" applyFill="1" applyBorder="1" applyAlignment="1">
      <alignment horizontal="left" vertical="top" wrapText="1"/>
    </xf>
    <xf numFmtId="0" fontId="21" fillId="12" borderId="1" xfId="0" applyFont="1" applyFill="1" applyBorder="1" applyAlignment="1">
      <alignment horizontal="left" vertical="top" wrapText="1"/>
    </xf>
    <xf numFmtId="0" fontId="21" fillId="12" borderId="48" xfId="0" applyFont="1" applyFill="1" applyBorder="1" applyAlignment="1">
      <alignment horizontal="left" vertical="top" wrapText="1"/>
    </xf>
    <xf numFmtId="49" fontId="65" fillId="2" borderId="30" xfId="0" applyNumberFormat="1" applyFont="1" applyFill="1" applyBorder="1" applyAlignment="1">
      <alignment horizontal="center" vertical="center"/>
    </xf>
    <xf numFmtId="49" fontId="65" fillId="2" borderId="15" xfId="0" applyNumberFormat="1" applyFont="1" applyFill="1" applyBorder="1" applyAlignment="1">
      <alignment horizontal="center" vertical="center"/>
    </xf>
    <xf numFmtId="49" fontId="65" fillId="2" borderId="31" xfId="0" applyNumberFormat="1" applyFont="1" applyFill="1" applyBorder="1" applyAlignment="1">
      <alignment horizontal="center" vertical="center"/>
    </xf>
    <xf numFmtId="0" fontId="3" fillId="12" borderId="24" xfId="0" applyFont="1" applyFill="1" applyBorder="1"/>
    <xf numFmtId="0" fontId="3" fillId="12" borderId="25" xfId="0" applyFont="1" applyFill="1" applyBorder="1"/>
    <xf numFmtId="0" fontId="3" fillId="12" borderId="15" xfId="0" applyFont="1" applyFill="1" applyBorder="1"/>
    <xf numFmtId="0" fontId="3" fillId="12" borderId="16" xfId="0" applyFont="1" applyFill="1" applyBorder="1"/>
    <xf numFmtId="0" fontId="71" fillId="0" borderId="30" xfId="0" applyFont="1" applyFill="1" applyBorder="1" applyProtection="1">
      <protection locked="0"/>
    </xf>
    <xf numFmtId="0" fontId="71" fillId="0" borderId="15" xfId="0" applyFont="1" applyFill="1" applyBorder="1" applyProtection="1">
      <protection locked="0"/>
    </xf>
    <xf numFmtId="0" fontId="6" fillId="12" borderId="80" xfId="0" applyFont="1" applyFill="1" applyBorder="1" applyAlignment="1">
      <alignment horizontal="center" vertical="top"/>
    </xf>
    <xf numFmtId="0" fontId="6" fillId="12" borderId="66" xfId="0" applyFont="1" applyFill="1" applyBorder="1" applyAlignment="1">
      <alignment horizontal="center" vertical="top"/>
    </xf>
    <xf numFmtId="0" fontId="71" fillId="0" borderId="66" xfId="0" applyFont="1" applyFill="1" applyBorder="1"/>
    <xf numFmtId="0" fontId="71" fillId="0" borderId="83" xfId="0" applyFont="1" applyFill="1" applyBorder="1"/>
    <xf numFmtId="0" fontId="6" fillId="12" borderId="84" xfId="0" applyFont="1" applyFill="1" applyBorder="1" applyAlignment="1">
      <alignment horizontal="left" vertical="top"/>
    </xf>
    <xf numFmtId="0" fontId="3" fillId="12" borderId="81" xfId="0" applyFont="1" applyFill="1" applyBorder="1"/>
    <xf numFmtId="0" fontId="61" fillId="2" borderId="10" xfId="0" applyFont="1" applyFill="1" applyBorder="1" applyAlignment="1">
      <alignment horizontal="center" vertical="center"/>
    </xf>
    <xf numFmtId="0" fontId="61" fillId="2" borderId="97" xfId="0" applyFont="1" applyFill="1" applyBorder="1" applyAlignment="1">
      <alignment horizontal="center" vertical="center"/>
    </xf>
    <xf numFmtId="0" fontId="61" fillId="2" borderId="49" xfId="0" applyFont="1" applyFill="1" applyBorder="1" applyAlignment="1">
      <alignment horizontal="center" vertical="center"/>
    </xf>
    <xf numFmtId="0" fontId="29" fillId="13" borderId="86" xfId="0" applyFont="1" applyFill="1" applyBorder="1" applyAlignment="1">
      <alignment horizontal="left" vertical="center" wrapText="1"/>
    </xf>
    <xf numFmtId="0" fontId="29" fillId="13" borderId="87" xfId="0" applyFont="1" applyFill="1" applyBorder="1" applyAlignment="1">
      <alignment horizontal="left" vertical="center" wrapText="1"/>
    </xf>
    <xf numFmtId="0" fontId="29" fillId="13" borderId="88" xfId="0" applyFont="1" applyFill="1" applyBorder="1" applyAlignment="1">
      <alignment horizontal="left" vertical="center" wrapText="1"/>
    </xf>
    <xf numFmtId="1" fontId="13" fillId="13" borderId="71" xfId="0" applyNumberFormat="1" applyFont="1" applyFill="1" applyBorder="1" applyAlignment="1">
      <alignment horizontal="center" vertical="center" textRotation="90"/>
    </xf>
    <xf numFmtId="1" fontId="13" fillId="13" borderId="43" xfId="0" applyNumberFormat="1" applyFont="1" applyFill="1" applyBorder="1" applyAlignment="1">
      <alignment horizontal="center" vertical="center" textRotation="90"/>
    </xf>
    <xf numFmtId="1" fontId="13" fillId="13" borderId="147" xfId="0" applyNumberFormat="1" applyFont="1" applyFill="1" applyBorder="1" applyAlignment="1">
      <alignment horizontal="center" vertical="center" textRotation="90"/>
    </xf>
    <xf numFmtId="1" fontId="13" fillId="13" borderId="115" xfId="0" applyNumberFormat="1" applyFont="1" applyFill="1" applyBorder="1" applyAlignment="1">
      <alignment horizontal="center" vertical="center" textRotation="90"/>
    </xf>
    <xf numFmtId="0" fontId="6" fillId="13" borderId="147" xfId="0" applyFont="1" applyFill="1" applyBorder="1" applyAlignment="1">
      <alignment horizontal="left" vertical="top" wrapText="1"/>
    </xf>
    <xf numFmtId="0" fontId="6" fillId="13" borderId="148" xfId="0" applyFont="1" applyFill="1" applyBorder="1" applyAlignment="1">
      <alignment horizontal="left" vertical="top" wrapText="1"/>
    </xf>
    <xf numFmtId="0" fontId="6" fillId="13" borderId="115" xfId="0" applyFont="1" applyFill="1" applyBorder="1" applyAlignment="1">
      <alignment horizontal="left" vertical="top" wrapText="1"/>
    </xf>
    <xf numFmtId="0" fontId="6" fillId="13" borderId="149" xfId="0" applyFont="1" applyFill="1" applyBorder="1" applyAlignment="1">
      <alignment horizontal="left" vertical="top" wrapText="1"/>
    </xf>
    <xf numFmtId="1" fontId="13" fillId="13" borderId="117" xfId="0" applyNumberFormat="1" applyFont="1" applyFill="1" applyBorder="1" applyAlignment="1">
      <alignment horizontal="center" vertical="center" textRotation="90"/>
    </xf>
    <xf numFmtId="0" fontId="6" fillId="13" borderId="117" xfId="0" applyFont="1" applyFill="1" applyBorder="1" applyAlignment="1">
      <alignment horizontal="left" vertical="top" wrapText="1"/>
    </xf>
    <xf numFmtId="0" fontId="6" fillId="13" borderId="150" xfId="0" applyFont="1" applyFill="1" applyBorder="1" applyAlignment="1">
      <alignment horizontal="left" vertical="top" wrapText="1"/>
    </xf>
    <xf numFmtId="0" fontId="6" fillId="13" borderId="24" xfId="0" applyFont="1" applyFill="1" applyBorder="1" applyAlignment="1">
      <alignment horizontal="left" vertical="top" wrapText="1"/>
    </xf>
    <xf numFmtId="0" fontId="6" fillId="13" borderId="25" xfId="0" applyFont="1" applyFill="1" applyBorder="1" applyAlignment="1">
      <alignment horizontal="left" vertical="top" wrapText="1"/>
    </xf>
    <xf numFmtId="0" fontId="6" fillId="13" borderId="15" xfId="0" applyFont="1" applyFill="1" applyBorder="1" applyAlignment="1">
      <alignment horizontal="left" vertical="top" wrapText="1"/>
    </xf>
    <xf numFmtId="0" fontId="6" fillId="13" borderId="16" xfId="0" applyFont="1" applyFill="1" applyBorder="1" applyAlignment="1">
      <alignment horizontal="left" vertical="top" wrapText="1"/>
    </xf>
    <xf numFmtId="1" fontId="13" fillId="13" borderId="32" xfId="0" applyNumberFormat="1" applyFont="1" applyFill="1" applyBorder="1" applyAlignment="1">
      <alignment horizontal="center" vertical="center" textRotation="90"/>
    </xf>
    <xf numFmtId="1" fontId="13" fillId="13" borderId="13" xfId="0" applyNumberFormat="1" applyFont="1" applyFill="1" applyBorder="1" applyAlignment="1">
      <alignment horizontal="center" vertical="center" textRotation="90"/>
    </xf>
    <xf numFmtId="0" fontId="6" fillId="13" borderId="33" xfId="0" applyFont="1" applyFill="1" applyBorder="1" applyAlignment="1">
      <alignment horizontal="left" vertical="top" wrapText="1"/>
    </xf>
    <xf numFmtId="0" fontId="6" fillId="13" borderId="14" xfId="0" applyFont="1" applyFill="1" applyBorder="1" applyAlignment="1">
      <alignment horizontal="left" vertical="top" wrapText="1"/>
    </xf>
    <xf numFmtId="0" fontId="6" fillId="13" borderId="91" xfId="0" applyFont="1" applyFill="1" applyBorder="1" applyAlignment="1">
      <alignment horizontal="left" vertical="top" wrapText="1"/>
    </xf>
    <xf numFmtId="0" fontId="6" fillId="13" borderId="0" xfId="0" applyFont="1" applyFill="1" applyAlignment="1">
      <alignment horizontal="left" vertical="top" wrapText="1"/>
    </xf>
    <xf numFmtId="0" fontId="6" fillId="13" borderId="101" xfId="0" applyFont="1" applyFill="1" applyBorder="1" applyAlignment="1">
      <alignment horizontal="left" vertical="top" wrapText="1"/>
    </xf>
    <xf numFmtId="0" fontId="6" fillId="13" borderId="44" xfId="0" applyFont="1" applyFill="1" applyBorder="1" applyAlignment="1">
      <alignment horizontal="left" vertical="top" wrapText="1"/>
    </xf>
    <xf numFmtId="0" fontId="6" fillId="13" borderId="1" xfId="0" applyFont="1" applyFill="1" applyBorder="1" applyAlignment="1">
      <alignment horizontal="left" vertical="top" wrapText="1"/>
    </xf>
    <xf numFmtId="0" fontId="6" fillId="13" borderId="45" xfId="0" applyFont="1" applyFill="1" applyBorder="1" applyAlignment="1">
      <alignment horizontal="left" vertical="top" wrapText="1"/>
    </xf>
    <xf numFmtId="0" fontId="6" fillId="13" borderId="33" xfId="0" applyFont="1" applyFill="1" applyBorder="1" applyAlignment="1">
      <alignment horizontal="left" vertical="top"/>
    </xf>
    <xf numFmtId="0" fontId="6" fillId="13" borderId="24" xfId="0" applyFont="1" applyFill="1" applyBorder="1" applyAlignment="1">
      <alignment horizontal="left" vertical="top"/>
    </xf>
    <xf numFmtId="0" fontId="6" fillId="13" borderId="25" xfId="0" applyFont="1" applyFill="1" applyBorder="1" applyAlignment="1">
      <alignment horizontal="left" vertical="top"/>
    </xf>
    <xf numFmtId="0" fontId="6" fillId="13" borderId="14" xfId="0" applyFont="1" applyFill="1" applyBorder="1" applyAlignment="1">
      <alignment horizontal="left" vertical="top"/>
    </xf>
    <xf numFmtId="0" fontId="6" fillId="13" borderId="15" xfId="0" applyFont="1" applyFill="1" applyBorder="1" applyAlignment="1">
      <alignment horizontal="left" vertical="top"/>
    </xf>
    <xf numFmtId="0" fontId="6" fillId="13" borderId="16" xfId="0" applyFont="1" applyFill="1" applyBorder="1" applyAlignment="1">
      <alignment horizontal="left" vertical="top"/>
    </xf>
    <xf numFmtId="2" fontId="29" fillId="13" borderId="86" xfId="0" applyNumberFormat="1" applyFont="1" applyFill="1" applyBorder="1" applyAlignment="1">
      <alignment horizontal="left" vertical="top"/>
    </xf>
    <xf numFmtId="2" fontId="29" fillId="13" borderId="87" xfId="0" applyNumberFormat="1" applyFont="1" applyFill="1" applyBorder="1" applyAlignment="1">
      <alignment horizontal="left" vertical="top"/>
    </xf>
    <xf numFmtId="2" fontId="29" fillId="13" borderId="88" xfId="0" applyNumberFormat="1" applyFont="1" applyFill="1" applyBorder="1" applyAlignment="1">
      <alignment horizontal="left" vertical="top"/>
    </xf>
    <xf numFmtId="0" fontId="6" fillId="13" borderId="56" xfId="0" applyFont="1" applyFill="1" applyBorder="1" applyAlignment="1">
      <alignment horizontal="center" vertical="center" wrapText="1"/>
    </xf>
    <xf numFmtId="0" fontId="6" fillId="13" borderId="77" xfId="0" applyFont="1" applyFill="1" applyBorder="1" applyAlignment="1">
      <alignment horizontal="center" vertical="center" wrapText="1"/>
    </xf>
    <xf numFmtId="0" fontId="6" fillId="13" borderId="56" xfId="0" applyFont="1" applyFill="1" applyBorder="1" applyAlignment="1">
      <alignment horizontal="left" vertical="center" wrapText="1"/>
    </xf>
    <xf numFmtId="0" fontId="6" fillId="13" borderId="57" xfId="0" applyFont="1" applyFill="1" applyBorder="1" applyAlignment="1">
      <alignment horizontal="left" vertical="center" wrapText="1"/>
    </xf>
    <xf numFmtId="0" fontId="6" fillId="13" borderId="77" xfId="0" applyFont="1" applyFill="1" applyBorder="1" applyAlignment="1">
      <alignment horizontal="left" vertical="center" wrapText="1"/>
    </xf>
    <xf numFmtId="0" fontId="6" fillId="13" borderId="117" xfId="0" applyFont="1" applyFill="1" applyBorder="1" applyAlignment="1">
      <alignment horizontal="left" vertical="center" wrapText="1"/>
    </xf>
    <xf numFmtId="0" fontId="6" fillId="13" borderId="146" xfId="0" applyFont="1" applyFill="1" applyBorder="1" applyAlignment="1">
      <alignment horizontal="left" vertical="center" wrapText="1"/>
    </xf>
    <xf numFmtId="2" fontId="29" fillId="13" borderId="4" xfId="0" applyNumberFormat="1" applyFont="1" applyFill="1" applyBorder="1" applyAlignment="1">
      <alignment horizontal="left" vertical="top" wrapText="1"/>
    </xf>
    <xf numFmtId="2" fontId="29" fillId="13" borderId="5" xfId="0" applyNumberFormat="1" applyFont="1" applyFill="1" applyBorder="1" applyAlignment="1">
      <alignment horizontal="left" vertical="top" wrapText="1"/>
    </xf>
    <xf numFmtId="2" fontId="29" fillId="13" borderId="69" xfId="0" applyNumberFormat="1" applyFont="1" applyFill="1" applyBorder="1" applyAlignment="1">
      <alignment horizontal="left" vertical="top" wrapText="1"/>
    </xf>
    <xf numFmtId="2" fontId="29" fillId="13" borderId="91" xfId="0" applyNumberFormat="1" applyFont="1" applyFill="1" applyBorder="1" applyAlignment="1">
      <alignment horizontal="left" vertical="top" wrapText="1"/>
    </xf>
    <xf numFmtId="2" fontId="29" fillId="13" borderId="0" xfId="0" applyNumberFormat="1" applyFont="1" applyFill="1" applyAlignment="1">
      <alignment horizontal="left" vertical="top" wrapText="1"/>
    </xf>
    <xf numFmtId="2" fontId="29" fillId="13" borderId="79" xfId="0" applyNumberFormat="1" applyFont="1" applyFill="1" applyBorder="1" applyAlignment="1">
      <alignment horizontal="left" vertical="top" wrapText="1"/>
    </xf>
    <xf numFmtId="0" fontId="13" fillId="13" borderId="32" xfId="0" applyFont="1" applyFill="1" applyBorder="1" applyAlignment="1">
      <alignment horizontal="center" vertical="center" textRotation="90"/>
    </xf>
    <xf numFmtId="0" fontId="13" fillId="13" borderId="13" xfId="0" applyFont="1" applyFill="1" applyBorder="1" applyAlignment="1">
      <alignment horizontal="center" vertical="center" textRotation="90"/>
    </xf>
    <xf numFmtId="0" fontId="6" fillId="13" borderId="72" xfId="0" applyFont="1" applyFill="1" applyBorder="1" applyAlignment="1">
      <alignment horizontal="left" vertical="center" wrapText="1"/>
    </xf>
    <xf numFmtId="0" fontId="6" fillId="13" borderId="73" xfId="0" applyFont="1" applyFill="1" applyBorder="1" applyAlignment="1">
      <alignment horizontal="left" vertical="center" wrapText="1"/>
    </xf>
    <xf numFmtId="0" fontId="6" fillId="13" borderId="116" xfId="0" applyFont="1" applyFill="1" applyBorder="1" applyAlignment="1">
      <alignment horizontal="left" vertical="center" wrapText="1"/>
    </xf>
    <xf numFmtId="0" fontId="6" fillId="0" borderId="76" xfId="0" applyFont="1" applyFill="1" applyBorder="1" applyAlignment="1">
      <alignment horizontal="left" vertical="center" wrapText="1"/>
    </xf>
    <xf numFmtId="2" fontId="5" fillId="13" borderId="91" xfId="0" applyNumberFormat="1" applyFont="1" applyFill="1" applyBorder="1" applyAlignment="1">
      <alignment horizontal="left" vertical="center"/>
    </xf>
    <xf numFmtId="2" fontId="5" fillId="13" borderId="0" xfId="0" applyNumberFormat="1" applyFont="1" applyFill="1" applyAlignment="1">
      <alignment horizontal="left" vertical="center"/>
    </xf>
    <xf numFmtId="2" fontId="5" fillId="13" borderId="78" xfId="0" applyNumberFormat="1" applyFont="1" applyFill="1" applyBorder="1" applyAlignment="1">
      <alignment horizontal="left" vertical="center"/>
    </xf>
    <xf numFmtId="0" fontId="5" fillId="13" borderId="91" xfId="0" applyFont="1" applyFill="1" applyBorder="1" applyAlignment="1">
      <alignment horizontal="left" vertical="top" wrapText="1"/>
    </xf>
    <xf numFmtId="0" fontId="5" fillId="13" borderId="0" xfId="0" applyFont="1" applyFill="1" applyAlignment="1">
      <alignment horizontal="left" vertical="top" wrapText="1"/>
    </xf>
    <xf numFmtId="0" fontId="5" fillId="13" borderId="101" xfId="0" applyFont="1" applyFill="1" applyBorder="1" applyAlignment="1">
      <alignment horizontal="left" vertical="top" wrapText="1"/>
    </xf>
    <xf numFmtId="0" fontId="6" fillId="13" borderId="72" xfId="0" applyFont="1" applyFill="1" applyBorder="1" applyAlignment="1">
      <alignment horizontal="center" vertical="center" wrapText="1"/>
    </xf>
    <xf numFmtId="0" fontId="6" fillId="13" borderId="116" xfId="0" applyFont="1" applyFill="1" applyBorder="1" applyAlignment="1">
      <alignment horizontal="center" vertical="center" wrapText="1"/>
    </xf>
    <xf numFmtId="0" fontId="6" fillId="13" borderId="115" xfId="0" applyFont="1" applyFill="1" applyBorder="1" applyAlignment="1">
      <alignment horizontal="left" vertical="center" wrapText="1"/>
    </xf>
    <xf numFmtId="0" fontId="6" fillId="13" borderId="145" xfId="0" applyFont="1" applyFill="1" applyBorder="1" applyAlignment="1">
      <alignment horizontal="left" vertical="center" wrapText="1"/>
    </xf>
    <xf numFmtId="0" fontId="13" fillId="13" borderId="71" xfId="0" applyFont="1" applyFill="1" applyBorder="1" applyAlignment="1">
      <alignment horizontal="center" vertical="center" textRotation="90"/>
    </xf>
    <xf numFmtId="0" fontId="13" fillId="13" borderId="43" xfId="0" applyFont="1" applyFill="1" applyBorder="1" applyAlignment="1">
      <alignment horizontal="center" vertical="center" textRotation="90"/>
    </xf>
    <xf numFmtId="2" fontId="29" fillId="13" borderId="44" xfId="0" applyNumberFormat="1" applyFont="1" applyFill="1" applyBorder="1" applyAlignment="1">
      <alignment horizontal="left" vertical="top" wrapText="1"/>
    </xf>
    <xf numFmtId="2" fontId="29" fillId="13" borderId="1" xfId="0" applyNumberFormat="1" applyFont="1" applyFill="1" applyBorder="1" applyAlignment="1">
      <alignment horizontal="left" vertical="top" wrapText="1"/>
    </xf>
    <xf numFmtId="2" fontId="29" fillId="13" borderId="48" xfId="0" applyNumberFormat="1" applyFont="1" applyFill="1" applyBorder="1" applyAlignment="1">
      <alignment horizontal="left" vertical="top" wrapText="1"/>
    </xf>
    <xf numFmtId="0" fontId="6" fillId="13" borderId="72" xfId="0" applyFont="1" applyFill="1" applyBorder="1" applyAlignment="1">
      <alignment vertical="center" wrapText="1"/>
    </xf>
    <xf numFmtId="0" fontId="6" fillId="13" borderId="73" xfId="0" applyFont="1" applyFill="1" applyBorder="1" applyAlignment="1">
      <alignment vertical="center" wrapText="1"/>
    </xf>
    <xf numFmtId="0" fontId="6" fillId="13" borderId="76" xfId="0" applyFont="1" applyFill="1" applyBorder="1" applyAlignment="1">
      <alignment vertical="center" wrapText="1"/>
    </xf>
    <xf numFmtId="2" fontId="12" fillId="13" borderId="0" xfId="0" applyNumberFormat="1" applyFont="1" applyFill="1" applyAlignment="1">
      <alignment horizontal="left" vertical="center"/>
    </xf>
    <xf numFmtId="2" fontId="12" fillId="13" borderId="78" xfId="0" applyNumberFormat="1" applyFont="1" applyFill="1" applyBorder="1" applyAlignment="1">
      <alignment horizontal="left" vertical="center"/>
    </xf>
    <xf numFmtId="0" fontId="5" fillId="13" borderId="13" xfId="0" applyFont="1" applyFill="1" applyBorder="1" applyAlignment="1">
      <alignment horizontal="left" vertical="top" wrapText="1"/>
    </xf>
    <xf numFmtId="0" fontId="5" fillId="13" borderId="117" xfId="0" applyFont="1" applyFill="1" applyBorder="1" applyAlignment="1">
      <alignment horizontal="left" vertical="top" wrapText="1"/>
    </xf>
    <xf numFmtId="2" fontId="5" fillId="13" borderId="44" xfId="0" applyNumberFormat="1" applyFont="1" applyFill="1" applyBorder="1" applyAlignment="1">
      <alignment horizontal="left" vertical="center"/>
    </xf>
    <xf numFmtId="2" fontId="5" fillId="13" borderId="1" xfId="0" applyNumberFormat="1" applyFont="1" applyFill="1" applyBorder="1" applyAlignment="1">
      <alignment horizontal="left" vertical="center"/>
    </xf>
    <xf numFmtId="2" fontId="5" fillId="13" borderId="47" xfId="0" applyNumberFormat="1" applyFont="1" applyFill="1" applyBorder="1" applyAlignment="1">
      <alignment horizontal="left" vertical="center"/>
    </xf>
    <xf numFmtId="0" fontId="6" fillId="13" borderId="116" xfId="0" applyFont="1" applyFill="1" applyBorder="1" applyAlignment="1">
      <alignment vertical="center" wrapText="1"/>
    </xf>
    <xf numFmtId="1" fontId="13" fillId="13" borderId="3" xfId="0" applyNumberFormat="1" applyFont="1" applyFill="1" applyBorder="1" applyAlignment="1">
      <alignment horizontal="center" vertical="center" textRotation="90"/>
    </xf>
    <xf numFmtId="0" fontId="6" fillId="13" borderId="4" xfId="0" applyFont="1" applyFill="1" applyBorder="1" applyAlignment="1">
      <alignment horizontal="left" vertical="top" wrapText="1"/>
    </xf>
    <xf numFmtId="0" fontId="6" fillId="13" borderId="5" xfId="0" applyFont="1" applyFill="1" applyBorder="1" applyAlignment="1">
      <alignment horizontal="left" vertical="top" wrapText="1"/>
    </xf>
    <xf numFmtId="0" fontId="6" fillId="13" borderId="6" xfId="0" applyFont="1" applyFill="1" applyBorder="1" applyAlignment="1">
      <alignment horizontal="left" vertical="top" wrapText="1"/>
    </xf>
    <xf numFmtId="0" fontId="6" fillId="13" borderId="24" xfId="0" applyFont="1" applyFill="1" applyBorder="1" applyAlignment="1">
      <alignment horizontal="right" vertical="top" wrapText="1"/>
    </xf>
    <xf numFmtId="0" fontId="6" fillId="13" borderId="25" xfId="0" applyFont="1" applyFill="1" applyBorder="1" applyAlignment="1">
      <alignment horizontal="right" vertical="top" wrapText="1"/>
    </xf>
    <xf numFmtId="0" fontId="6" fillId="13" borderId="15" xfId="0" applyFont="1" applyFill="1" applyBorder="1" applyAlignment="1">
      <alignment horizontal="right" vertical="top" wrapText="1"/>
    </xf>
    <xf numFmtId="0" fontId="6" fillId="13" borderId="16" xfId="0" applyFont="1" applyFill="1" applyBorder="1" applyAlignment="1">
      <alignment horizontal="right" vertical="top" wrapText="1"/>
    </xf>
    <xf numFmtId="0" fontId="6" fillId="13" borderId="5" xfId="0" applyFont="1" applyFill="1" applyBorder="1" applyAlignment="1">
      <alignment horizontal="right" vertical="top" wrapText="1"/>
    </xf>
    <xf numFmtId="0" fontId="6" fillId="13" borderId="6" xfId="0" applyFont="1" applyFill="1" applyBorder="1" applyAlignment="1">
      <alignment horizontal="right" vertical="top" wrapText="1"/>
    </xf>
    <xf numFmtId="0" fontId="6" fillId="13" borderId="113" xfId="0" applyFont="1" applyFill="1" applyBorder="1" applyAlignment="1">
      <alignment horizontal="left" vertical="top" wrapText="1"/>
    </xf>
    <xf numFmtId="0" fontId="6" fillId="13" borderId="29" xfId="0" applyFont="1" applyFill="1" applyBorder="1" applyAlignment="1">
      <alignment horizontal="left" vertical="top" wrapText="1"/>
    </xf>
    <xf numFmtId="0" fontId="19" fillId="0" borderId="15" xfId="0" applyFont="1" applyFill="1" applyBorder="1" applyAlignment="1">
      <alignment horizontal="center" vertical="center"/>
    </xf>
    <xf numFmtId="168" fontId="61" fillId="0" borderId="35" xfId="0" applyNumberFormat="1" applyFont="1" applyFill="1" applyBorder="1" applyAlignment="1" applyProtection="1">
      <alignment horizontal="center" vertical="center"/>
      <protection locked="0"/>
    </xf>
    <xf numFmtId="168" fontId="61" fillId="0" borderId="36" xfId="0" applyNumberFormat="1" applyFont="1" applyFill="1" applyBorder="1" applyAlignment="1" applyProtection="1">
      <alignment horizontal="center" vertical="center"/>
      <protection locked="0"/>
    </xf>
    <xf numFmtId="168" fontId="61" fillId="0" borderId="53" xfId="0" applyNumberFormat="1" applyFont="1" applyFill="1" applyBorder="1" applyAlignment="1" applyProtection="1">
      <alignment horizontal="center" vertical="center"/>
      <protection locked="0"/>
    </xf>
    <xf numFmtId="168" fontId="61" fillId="0" borderId="54" xfId="0" applyNumberFormat="1" applyFont="1" applyFill="1" applyBorder="1" applyAlignment="1" applyProtection="1">
      <alignment horizontal="center" vertical="center"/>
      <protection locked="0"/>
    </xf>
    <xf numFmtId="168" fontId="61" fillId="0" borderId="61" xfId="0" applyNumberFormat="1" applyFont="1" applyFill="1" applyBorder="1" applyAlignment="1" applyProtection="1">
      <alignment horizontal="center" vertical="center"/>
      <protection locked="0"/>
    </xf>
    <xf numFmtId="168" fontId="61" fillId="0" borderId="59" xfId="0" applyNumberFormat="1" applyFont="1" applyFill="1" applyBorder="1" applyAlignment="1" applyProtection="1">
      <alignment horizontal="center" vertical="center"/>
      <protection locked="0"/>
    </xf>
    <xf numFmtId="0" fontId="6" fillId="13" borderId="1" xfId="0" applyFont="1" applyFill="1" applyBorder="1" applyAlignment="1">
      <alignment horizontal="right" vertical="top" wrapText="1"/>
    </xf>
    <xf numFmtId="0" fontId="6" fillId="13" borderId="45" xfId="0" applyFont="1" applyFill="1" applyBorder="1" applyAlignment="1">
      <alignment horizontal="right" vertical="top" wrapText="1"/>
    </xf>
    <xf numFmtId="0" fontId="6" fillId="13" borderId="104" xfId="0" applyFont="1" applyFill="1" applyBorder="1" applyAlignment="1">
      <alignment horizontal="left" vertical="top" wrapText="1"/>
    </xf>
    <xf numFmtId="0" fontId="19" fillId="0" borderId="0" xfId="0" applyFont="1" applyFill="1" applyAlignment="1">
      <alignment horizontal="center" vertical="center"/>
    </xf>
    <xf numFmtId="0" fontId="6" fillId="13" borderId="100" xfId="0" applyFont="1" applyFill="1" applyBorder="1" applyAlignment="1">
      <alignment horizontal="left" vertical="top" wrapText="1"/>
    </xf>
    <xf numFmtId="0" fontId="3" fillId="13" borderId="24" xfId="0" applyFont="1" applyFill="1" applyBorder="1"/>
    <xf numFmtId="0" fontId="3" fillId="13" borderId="25" xfId="0" applyFont="1" applyFill="1" applyBorder="1"/>
    <xf numFmtId="0" fontId="3" fillId="13" borderId="15" xfId="0" applyFont="1" applyFill="1" applyBorder="1"/>
    <xf numFmtId="0" fontId="3" fillId="13" borderId="16" xfId="0" applyFont="1" applyFill="1" applyBorder="1"/>
    <xf numFmtId="0" fontId="6" fillId="13" borderId="23" xfId="0" applyFont="1" applyFill="1" applyBorder="1" applyAlignment="1">
      <alignment horizontal="left" vertical="top" wrapText="1"/>
    </xf>
    <xf numFmtId="0" fontId="73" fillId="0" borderId="26" xfId="0" applyFont="1" applyFill="1" applyBorder="1" applyAlignment="1" applyProtection="1">
      <alignment horizontal="center" vertical="center"/>
      <protection locked="0"/>
    </xf>
    <xf numFmtId="0" fontId="73" fillId="0" borderId="24" xfId="0" applyFont="1" applyFill="1" applyBorder="1" applyAlignment="1" applyProtection="1">
      <alignment horizontal="center" vertical="center"/>
      <protection locked="0"/>
    </xf>
    <xf numFmtId="0" fontId="73" fillId="0" borderId="30"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29" fillId="13" borderId="4" xfId="0" applyFont="1" applyFill="1" applyBorder="1" applyAlignment="1">
      <alignment horizontal="left" vertical="top" wrapText="1"/>
    </xf>
    <xf numFmtId="0" fontId="21" fillId="13" borderId="5" xfId="0" applyFont="1" applyFill="1" applyBorder="1" applyAlignment="1">
      <alignment horizontal="left" vertical="top" wrapText="1"/>
    </xf>
    <xf numFmtId="0" fontId="21" fillId="13" borderId="69" xfId="0" applyFont="1" applyFill="1" applyBorder="1" applyAlignment="1">
      <alignment horizontal="left" vertical="top" wrapText="1"/>
    </xf>
    <xf numFmtId="0" fontId="42" fillId="13" borderId="91" xfId="0" applyFont="1" applyFill="1" applyBorder="1" applyAlignment="1">
      <alignment horizontal="left" vertical="top" wrapText="1"/>
    </xf>
    <xf numFmtId="0" fontId="21" fillId="13" borderId="0" xfId="0" applyFont="1" applyFill="1" applyAlignment="1">
      <alignment horizontal="left" vertical="top" wrapText="1"/>
    </xf>
    <xf numFmtId="0" fontId="21" fillId="13" borderId="79" xfId="0" applyFont="1" applyFill="1" applyBorder="1" applyAlignment="1">
      <alignment horizontal="left" vertical="top" wrapText="1"/>
    </xf>
    <xf numFmtId="0" fontId="21" fillId="13" borderId="44" xfId="0" applyFont="1" applyFill="1" applyBorder="1" applyAlignment="1">
      <alignment horizontal="left" vertical="top" wrapText="1"/>
    </xf>
    <xf numFmtId="0" fontId="21" fillId="13" borderId="1" xfId="0" applyFont="1" applyFill="1" applyBorder="1" applyAlignment="1">
      <alignment horizontal="left" vertical="top" wrapText="1"/>
    </xf>
    <xf numFmtId="0" fontId="21" fillId="13" borderId="48" xfId="0" applyFont="1" applyFill="1" applyBorder="1" applyAlignment="1">
      <alignment horizontal="left" vertical="top" wrapText="1"/>
    </xf>
    <xf numFmtId="0" fontId="6" fillId="13" borderId="80" xfId="0" applyFont="1" applyFill="1" applyBorder="1" applyAlignment="1">
      <alignment horizontal="center" vertical="top"/>
    </xf>
    <xf numFmtId="0" fontId="6" fillId="13" borderId="66" xfId="0" applyFont="1" applyFill="1" applyBorder="1" applyAlignment="1">
      <alignment horizontal="center" vertical="top"/>
    </xf>
    <xf numFmtId="0" fontId="6" fillId="13" borderId="84" xfId="0" applyFont="1" applyFill="1" applyBorder="1" applyAlignment="1">
      <alignment horizontal="left" vertical="top"/>
    </xf>
    <xf numFmtId="0" fontId="3" fillId="13" borderId="81" xfId="0" applyFont="1" applyFill="1" applyBorder="1"/>
    <xf numFmtId="0" fontId="61" fillId="0" borderId="10" xfId="0" applyFont="1" applyFill="1" applyBorder="1" applyAlignment="1">
      <alignment horizontal="center" vertical="center"/>
    </xf>
    <xf numFmtId="0" fontId="61" fillId="0" borderId="7" xfId="0" applyFont="1" applyFill="1" applyBorder="1" applyAlignment="1">
      <alignment horizontal="center" vertical="center"/>
    </xf>
    <xf numFmtId="0" fontId="61" fillId="0" borderId="97" xfId="0" applyFont="1" applyFill="1" applyBorder="1" applyAlignment="1">
      <alignment horizontal="center" vertical="center"/>
    </xf>
    <xf numFmtId="0" fontId="61" fillId="0" borderId="49" xfId="0" applyFont="1" applyFill="1" applyBorder="1" applyAlignment="1">
      <alignment horizontal="center" vertical="center"/>
    </xf>
    <xf numFmtId="0" fontId="29" fillId="14" borderId="86" xfId="0" applyFont="1" applyFill="1" applyBorder="1" applyAlignment="1">
      <alignment horizontal="left" vertical="center" wrapText="1"/>
    </xf>
    <xf numFmtId="0" fontId="29" fillId="14" borderId="87" xfId="0" applyFont="1" applyFill="1" applyBorder="1" applyAlignment="1">
      <alignment horizontal="left" vertical="center" wrapText="1"/>
    </xf>
    <xf numFmtId="0" fontId="29" fillId="14" borderId="88" xfId="0" applyFont="1" applyFill="1" applyBorder="1" applyAlignment="1">
      <alignment horizontal="left" vertical="center" wrapText="1"/>
    </xf>
    <xf numFmtId="1" fontId="13" fillId="14" borderId="71" xfId="0" applyNumberFormat="1" applyFont="1" applyFill="1" applyBorder="1" applyAlignment="1">
      <alignment horizontal="center" vertical="center" textRotation="90"/>
    </xf>
    <xf numFmtId="1" fontId="13" fillId="14" borderId="43" xfId="0" applyNumberFormat="1" applyFont="1" applyFill="1" applyBorder="1" applyAlignment="1">
      <alignment horizontal="center" vertical="center" textRotation="90"/>
    </xf>
    <xf numFmtId="1" fontId="13" fillId="14" borderId="147" xfId="0" applyNumberFormat="1" applyFont="1" applyFill="1" applyBorder="1" applyAlignment="1">
      <alignment horizontal="center" vertical="center" textRotation="90"/>
    </xf>
    <xf numFmtId="1" fontId="13" fillId="14" borderId="115" xfId="0" applyNumberFormat="1" applyFont="1" applyFill="1" applyBorder="1" applyAlignment="1">
      <alignment horizontal="center" vertical="center" textRotation="90"/>
    </xf>
    <xf numFmtId="0" fontId="6" fillId="14" borderId="147" xfId="0" applyFont="1" applyFill="1" applyBorder="1" applyAlignment="1">
      <alignment horizontal="left" vertical="top" wrapText="1"/>
    </xf>
    <xf numFmtId="0" fontId="6" fillId="14" borderId="148" xfId="0" applyFont="1" applyFill="1" applyBorder="1" applyAlignment="1">
      <alignment horizontal="left" vertical="top" wrapText="1"/>
    </xf>
    <xf numFmtId="0" fontId="6" fillId="14" borderId="115" xfId="0" applyFont="1" applyFill="1" applyBorder="1" applyAlignment="1">
      <alignment horizontal="left" vertical="top" wrapText="1"/>
    </xf>
    <xf numFmtId="0" fontId="6" fillId="14" borderId="149" xfId="0" applyFont="1" applyFill="1" applyBorder="1" applyAlignment="1">
      <alignment horizontal="left" vertical="top" wrapText="1"/>
    </xf>
    <xf numFmtId="1" fontId="13" fillId="14" borderId="117" xfId="0" applyNumberFormat="1" applyFont="1" applyFill="1" applyBorder="1" applyAlignment="1">
      <alignment horizontal="center" vertical="center" textRotation="90"/>
    </xf>
    <xf numFmtId="0" fontId="6" fillId="14" borderId="117" xfId="0" applyFont="1" applyFill="1" applyBorder="1" applyAlignment="1">
      <alignment horizontal="left" vertical="top" wrapText="1"/>
    </xf>
    <xf numFmtId="0" fontId="6" fillId="14" borderId="150" xfId="0" applyFont="1" applyFill="1" applyBorder="1" applyAlignment="1">
      <alignment horizontal="left" vertical="top" wrapText="1"/>
    </xf>
    <xf numFmtId="1" fontId="13" fillId="14" borderId="32" xfId="0" applyNumberFormat="1" applyFont="1" applyFill="1" applyBorder="1" applyAlignment="1">
      <alignment horizontal="center" vertical="center" textRotation="90"/>
    </xf>
    <xf numFmtId="1" fontId="13" fillId="14" borderId="13" xfId="0" applyNumberFormat="1" applyFont="1" applyFill="1" applyBorder="1" applyAlignment="1">
      <alignment horizontal="center" vertical="center" textRotation="90"/>
    </xf>
    <xf numFmtId="0" fontId="6" fillId="14" borderId="33" xfId="0" applyFont="1" applyFill="1" applyBorder="1" applyAlignment="1">
      <alignment horizontal="left" vertical="top" wrapText="1"/>
    </xf>
    <xf numFmtId="0" fontId="6" fillId="14" borderId="24" xfId="0" applyFont="1" applyFill="1" applyBorder="1" applyAlignment="1">
      <alignment horizontal="left" vertical="top" wrapText="1"/>
    </xf>
    <xf numFmtId="0" fontId="6" fillId="14" borderId="25" xfId="0" applyFont="1" applyFill="1" applyBorder="1" applyAlignment="1">
      <alignment horizontal="left" vertical="top" wrapText="1"/>
    </xf>
    <xf numFmtId="0" fontId="6" fillId="14" borderId="14" xfId="0" applyFont="1" applyFill="1" applyBorder="1" applyAlignment="1">
      <alignment horizontal="left" vertical="top" wrapText="1"/>
    </xf>
    <xf numFmtId="0" fontId="6" fillId="14" borderId="15" xfId="0" applyFont="1" applyFill="1" applyBorder="1" applyAlignment="1">
      <alignment horizontal="left" vertical="top" wrapText="1"/>
    </xf>
    <xf numFmtId="0" fontId="6" fillId="14" borderId="16" xfId="0" applyFont="1" applyFill="1" applyBorder="1" applyAlignment="1">
      <alignment horizontal="left" vertical="top" wrapText="1"/>
    </xf>
    <xf numFmtId="0" fontId="6" fillId="14" borderId="91" xfId="0" applyFont="1" applyFill="1" applyBorder="1" applyAlignment="1">
      <alignment horizontal="left" vertical="top" wrapText="1"/>
    </xf>
    <xf numFmtId="0" fontId="6" fillId="14" borderId="0" xfId="0" applyFont="1" applyFill="1" applyAlignment="1">
      <alignment horizontal="left" vertical="top" wrapText="1"/>
    </xf>
    <xf numFmtId="0" fontId="6" fillId="14" borderId="101" xfId="0" applyFont="1" applyFill="1" applyBorder="1" applyAlignment="1">
      <alignment horizontal="left" vertical="top" wrapText="1"/>
    </xf>
    <xf numFmtId="0" fontId="6" fillId="14" borderId="44" xfId="0" applyFont="1" applyFill="1" applyBorder="1" applyAlignment="1">
      <alignment horizontal="left" vertical="top" wrapText="1"/>
    </xf>
    <xf numFmtId="0" fontId="6" fillId="14" borderId="1" xfId="0" applyFont="1" applyFill="1" applyBorder="1" applyAlignment="1">
      <alignment horizontal="left" vertical="top" wrapText="1"/>
    </xf>
    <xf numFmtId="0" fontId="6" fillId="14" borderId="45" xfId="0" applyFont="1" applyFill="1" applyBorder="1" applyAlignment="1">
      <alignment horizontal="left" vertical="top" wrapText="1"/>
    </xf>
    <xf numFmtId="0" fontId="7" fillId="0" borderId="2" xfId="0" applyFont="1" applyFill="1" applyBorder="1" applyAlignment="1">
      <alignment vertical="center" textRotation="90"/>
    </xf>
    <xf numFmtId="0" fontId="7" fillId="0" borderId="12" xfId="0" applyFont="1" applyFill="1" applyBorder="1" applyAlignment="1">
      <alignment vertical="center" textRotation="90"/>
    </xf>
    <xf numFmtId="0" fontId="7" fillId="0" borderId="42" xfId="0" applyFont="1" applyFill="1" applyBorder="1" applyAlignment="1">
      <alignment vertical="center" textRotation="90"/>
    </xf>
    <xf numFmtId="2" fontId="29" fillId="14" borderId="4" xfId="0" applyNumberFormat="1" applyFont="1" applyFill="1" applyBorder="1" applyAlignment="1">
      <alignment horizontal="left" vertical="top" wrapText="1"/>
    </xf>
    <xf numFmtId="2" fontId="29" fillId="14" borderId="5" xfId="0" applyNumberFormat="1" applyFont="1" applyFill="1" applyBorder="1" applyAlignment="1">
      <alignment horizontal="left" vertical="top" wrapText="1"/>
    </xf>
    <xf numFmtId="2" fontId="29" fillId="14" borderId="69" xfId="0" applyNumberFormat="1" applyFont="1" applyFill="1" applyBorder="1" applyAlignment="1">
      <alignment horizontal="left" vertical="top" wrapText="1"/>
    </xf>
    <xf numFmtId="2" fontId="29" fillId="14" borderId="91" xfId="0" applyNumberFormat="1" applyFont="1" applyFill="1" applyBorder="1" applyAlignment="1">
      <alignment horizontal="left" vertical="top" wrapText="1"/>
    </xf>
    <xf numFmtId="2" fontId="29" fillId="14" borderId="0" xfId="0" applyNumberFormat="1" applyFont="1" applyFill="1" applyAlignment="1">
      <alignment horizontal="left" vertical="top" wrapText="1"/>
    </xf>
    <xf numFmtId="2" fontId="29" fillId="14" borderId="79" xfId="0" applyNumberFormat="1" applyFont="1" applyFill="1" applyBorder="1" applyAlignment="1">
      <alignment horizontal="left" vertical="top" wrapText="1"/>
    </xf>
    <xf numFmtId="0" fontId="13" fillId="14" borderId="32" xfId="0" applyFont="1" applyFill="1" applyBorder="1" applyAlignment="1">
      <alignment horizontal="center" vertical="center" textRotation="90"/>
    </xf>
    <xf numFmtId="0" fontId="13" fillId="14" borderId="13" xfId="0" applyFont="1" applyFill="1" applyBorder="1" applyAlignment="1">
      <alignment horizontal="center" vertical="center" textRotation="90"/>
    </xf>
    <xf numFmtId="0" fontId="6" fillId="14" borderId="72" xfId="0" applyFont="1" applyFill="1" applyBorder="1" applyAlignment="1">
      <alignment horizontal="left" vertical="center" wrapText="1"/>
    </xf>
    <xf numFmtId="0" fontId="6" fillId="14" borderId="73" xfId="0" applyFont="1" applyFill="1" applyBorder="1" applyAlignment="1">
      <alignment horizontal="left" vertical="center" wrapText="1"/>
    </xf>
    <xf numFmtId="0" fontId="6" fillId="14" borderId="116" xfId="0" applyFont="1" applyFill="1" applyBorder="1" applyAlignment="1">
      <alignment horizontal="left" vertical="center" wrapText="1"/>
    </xf>
    <xf numFmtId="2" fontId="5" fillId="14" borderId="91" xfId="0" applyNumberFormat="1" applyFont="1" applyFill="1" applyBorder="1" applyAlignment="1">
      <alignment horizontal="left" vertical="center"/>
    </xf>
    <xf numFmtId="2" fontId="5" fillId="14" borderId="0" xfId="0" applyNumberFormat="1" applyFont="1" applyFill="1" applyAlignment="1">
      <alignment horizontal="left" vertical="center"/>
    </xf>
    <xf numFmtId="0" fontId="6" fillId="14" borderId="33" xfId="0" applyFont="1" applyFill="1" applyBorder="1" applyAlignment="1">
      <alignment horizontal="left" vertical="top"/>
    </xf>
    <xf numFmtId="0" fontId="6" fillId="14" borderId="24" xfId="0" applyFont="1" applyFill="1" applyBorder="1" applyAlignment="1">
      <alignment horizontal="left" vertical="top"/>
    </xf>
    <xf numFmtId="0" fontId="6" fillId="14" borderId="25" xfId="0" applyFont="1" applyFill="1" applyBorder="1" applyAlignment="1">
      <alignment horizontal="left" vertical="top"/>
    </xf>
    <xf numFmtId="0" fontId="6" fillId="14" borderId="14" xfId="0" applyFont="1" applyFill="1" applyBorder="1" applyAlignment="1">
      <alignment horizontal="left" vertical="top"/>
    </xf>
    <xf numFmtId="0" fontId="6" fillId="14" borderId="15" xfId="0" applyFont="1" applyFill="1" applyBorder="1" applyAlignment="1">
      <alignment horizontal="left" vertical="top"/>
    </xf>
    <xf numFmtId="0" fontId="6" fillId="14" borderId="16" xfId="0" applyFont="1" applyFill="1" applyBorder="1" applyAlignment="1">
      <alignment horizontal="left" vertical="top"/>
    </xf>
    <xf numFmtId="1" fontId="13" fillId="14" borderId="22" xfId="0" applyNumberFormat="1" applyFont="1" applyFill="1" applyBorder="1" applyAlignment="1">
      <alignment horizontal="center" vertical="center" textRotation="90"/>
    </xf>
    <xf numFmtId="1" fontId="13" fillId="14" borderId="28" xfId="0" applyNumberFormat="1" applyFont="1" applyFill="1" applyBorder="1" applyAlignment="1">
      <alignment horizontal="center" vertical="center" textRotation="90"/>
    </xf>
    <xf numFmtId="0" fontId="6" fillId="14" borderId="72" xfId="0" applyFont="1" applyFill="1" applyBorder="1" applyAlignment="1">
      <alignment horizontal="center" vertical="center" wrapText="1"/>
    </xf>
    <xf numFmtId="0" fontId="6" fillId="14" borderId="116" xfId="0" applyFont="1" applyFill="1" applyBorder="1" applyAlignment="1">
      <alignment horizontal="center" vertical="center" wrapText="1"/>
    </xf>
    <xf numFmtId="0" fontId="6" fillId="14" borderId="115" xfId="0" applyFont="1" applyFill="1" applyBorder="1" applyAlignment="1">
      <alignment horizontal="left" vertical="center" wrapText="1"/>
    </xf>
    <xf numFmtId="0" fontId="6" fillId="14" borderId="145" xfId="0" applyFont="1" applyFill="1" applyBorder="1" applyAlignment="1">
      <alignment horizontal="left" vertical="center" wrapText="1"/>
    </xf>
    <xf numFmtId="2" fontId="5" fillId="14" borderId="78" xfId="0" applyNumberFormat="1" applyFont="1" applyFill="1" applyBorder="1" applyAlignment="1">
      <alignment horizontal="left" vertical="center"/>
    </xf>
    <xf numFmtId="0" fontId="5" fillId="14" borderId="91" xfId="0" applyFont="1" applyFill="1" applyBorder="1" applyAlignment="1">
      <alignment horizontal="left" vertical="top" wrapText="1"/>
    </xf>
    <xf numFmtId="0" fontId="5" fillId="14" borderId="0" xfId="0" applyFont="1" applyFill="1" applyAlignment="1">
      <alignment horizontal="left" vertical="top" wrapText="1"/>
    </xf>
    <xf numFmtId="0" fontId="5" fillId="14" borderId="101" xfId="0" applyFont="1" applyFill="1" applyBorder="1" applyAlignment="1">
      <alignment horizontal="left" vertical="top" wrapText="1"/>
    </xf>
    <xf numFmtId="0" fontId="5" fillId="14" borderId="44" xfId="0" applyFont="1" applyFill="1" applyBorder="1" applyAlignment="1">
      <alignment horizontal="left" vertical="top" wrapText="1"/>
    </xf>
    <xf numFmtId="0" fontId="5" fillId="14" borderId="1" xfId="0" applyFont="1" applyFill="1" applyBorder="1" applyAlignment="1">
      <alignment horizontal="left" vertical="top" wrapText="1"/>
    </xf>
    <xf numFmtId="0" fontId="5" fillId="14" borderId="45" xfId="0" applyFont="1" applyFill="1" applyBorder="1" applyAlignment="1">
      <alignment horizontal="left" vertical="top" wrapText="1"/>
    </xf>
    <xf numFmtId="0" fontId="14" fillId="0" borderId="102"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2" fontId="5" fillId="14" borderId="44" xfId="0" applyNumberFormat="1" applyFont="1" applyFill="1" applyBorder="1" applyAlignment="1">
      <alignment horizontal="left" vertical="center"/>
    </xf>
    <xf numFmtId="2" fontId="5" fillId="14" borderId="1" xfId="0" applyNumberFormat="1" applyFont="1" applyFill="1" applyBorder="1" applyAlignment="1">
      <alignment horizontal="left" vertical="center"/>
    </xf>
    <xf numFmtId="0" fontId="13" fillId="14" borderId="71" xfId="0" applyFont="1" applyFill="1" applyBorder="1" applyAlignment="1">
      <alignment horizontal="center" vertical="center" textRotation="90"/>
    </xf>
    <xf numFmtId="0" fontId="13" fillId="14" borderId="43" xfId="0" applyFont="1" applyFill="1" applyBorder="1" applyAlignment="1">
      <alignment horizontal="center" vertical="center" textRotation="90"/>
    </xf>
    <xf numFmtId="0" fontId="6" fillId="14" borderId="56" xfId="0" applyFont="1" applyFill="1" applyBorder="1" applyAlignment="1">
      <alignment horizontal="center" vertical="center" wrapText="1"/>
    </xf>
    <xf numFmtId="0" fontId="6" fillId="14" borderId="77" xfId="0" applyFont="1" applyFill="1" applyBorder="1" applyAlignment="1">
      <alignment horizontal="center" vertical="center" wrapText="1"/>
    </xf>
    <xf numFmtId="0" fontId="6" fillId="14" borderId="56" xfId="0" applyFont="1" applyFill="1" applyBorder="1" applyAlignment="1">
      <alignment horizontal="left" vertical="center" wrapText="1"/>
    </xf>
    <xf numFmtId="0" fontId="6" fillId="14" borderId="57" xfId="0" applyFont="1" applyFill="1" applyBorder="1" applyAlignment="1">
      <alignment horizontal="left" vertical="center" wrapText="1"/>
    </xf>
    <xf numFmtId="0" fontId="6" fillId="14" borderId="77" xfId="0" applyFont="1" applyFill="1" applyBorder="1" applyAlignment="1">
      <alignment horizontal="left" vertical="center" wrapText="1"/>
    </xf>
    <xf numFmtId="0" fontId="6" fillId="14" borderId="117" xfId="0" applyFont="1" applyFill="1" applyBorder="1" applyAlignment="1">
      <alignment horizontal="left" vertical="center" wrapText="1"/>
    </xf>
    <xf numFmtId="0" fontId="6" fillId="14" borderId="146" xfId="0" applyFont="1" applyFill="1" applyBorder="1" applyAlignment="1">
      <alignment horizontal="left" vertical="center" wrapText="1"/>
    </xf>
    <xf numFmtId="2" fontId="29" fillId="14" borderId="44" xfId="0" applyNumberFormat="1" applyFont="1" applyFill="1" applyBorder="1" applyAlignment="1">
      <alignment horizontal="left" vertical="top" wrapText="1"/>
    </xf>
    <xf numFmtId="2" fontId="29" fillId="14" borderId="1" xfId="0" applyNumberFormat="1" applyFont="1" applyFill="1" applyBorder="1" applyAlignment="1">
      <alignment horizontal="left" vertical="top" wrapText="1"/>
    </xf>
    <xf numFmtId="2" fontId="29" fillId="14" borderId="48" xfId="0" applyNumberFormat="1" applyFont="1" applyFill="1" applyBorder="1" applyAlignment="1">
      <alignment horizontal="left" vertical="top" wrapText="1"/>
    </xf>
    <xf numFmtId="0" fontId="6" fillId="14" borderId="72" xfId="0" applyFont="1" applyFill="1" applyBorder="1" applyAlignment="1">
      <alignment vertical="center" wrapText="1"/>
    </xf>
    <xf numFmtId="0" fontId="6" fillId="14" borderId="73" xfId="0" applyFont="1" applyFill="1" applyBorder="1" applyAlignment="1">
      <alignment vertical="center" wrapText="1"/>
    </xf>
    <xf numFmtId="0" fontId="6" fillId="14" borderId="76" xfId="0" applyFont="1" applyFill="1" applyBorder="1" applyAlignment="1">
      <alignment vertical="center" wrapText="1"/>
    </xf>
    <xf numFmtId="2" fontId="12" fillId="14" borderId="0" xfId="0" applyNumberFormat="1" applyFont="1" applyFill="1" applyAlignment="1">
      <alignment horizontal="left" vertical="center"/>
    </xf>
    <xf numFmtId="2" fontId="12" fillId="14" borderId="78" xfId="0" applyNumberFormat="1" applyFont="1" applyFill="1" applyBorder="1" applyAlignment="1">
      <alignment horizontal="left" vertical="center"/>
    </xf>
    <xf numFmtId="0" fontId="5" fillId="14" borderId="13" xfId="0" applyFont="1" applyFill="1" applyBorder="1" applyAlignment="1">
      <alignment horizontal="left" vertical="top" wrapText="1"/>
    </xf>
    <xf numFmtId="0" fontId="5" fillId="14" borderId="117" xfId="0" applyFont="1" applyFill="1" applyBorder="1" applyAlignment="1">
      <alignment horizontal="left" vertical="top" wrapText="1"/>
    </xf>
    <xf numFmtId="2" fontId="5" fillId="14" borderId="47" xfId="0" applyNumberFormat="1" applyFont="1" applyFill="1" applyBorder="1" applyAlignment="1">
      <alignment horizontal="left" vertical="center"/>
    </xf>
    <xf numFmtId="0" fontId="6" fillId="14" borderId="24" xfId="0" applyFont="1" applyFill="1" applyBorder="1" applyAlignment="1">
      <alignment horizontal="right" vertical="top" wrapText="1"/>
    </xf>
    <xf numFmtId="0" fontId="6" fillId="14" borderId="25" xfId="0" applyFont="1" applyFill="1" applyBorder="1" applyAlignment="1">
      <alignment horizontal="right" vertical="top" wrapText="1"/>
    </xf>
    <xf numFmtId="0" fontId="6" fillId="14" borderId="15" xfId="0" applyFont="1" applyFill="1" applyBorder="1" applyAlignment="1">
      <alignment horizontal="right" vertical="top" wrapText="1"/>
    </xf>
    <xf numFmtId="0" fontId="6" fillId="14" borderId="16" xfId="0" applyFont="1" applyFill="1" applyBorder="1" applyAlignment="1">
      <alignment horizontal="right" vertical="top" wrapText="1"/>
    </xf>
    <xf numFmtId="0" fontId="6" fillId="14" borderId="5" xfId="0" applyFont="1" applyFill="1" applyBorder="1" applyAlignment="1">
      <alignment horizontal="left" vertical="top" wrapText="1"/>
    </xf>
    <xf numFmtId="0" fontId="6" fillId="14" borderId="6" xfId="0" applyFont="1" applyFill="1" applyBorder="1" applyAlignment="1">
      <alignment horizontal="left" vertical="top" wrapText="1"/>
    </xf>
    <xf numFmtId="0" fontId="6" fillId="14" borderId="5" xfId="0" applyFont="1" applyFill="1" applyBorder="1" applyAlignment="1">
      <alignment horizontal="right" vertical="top" wrapText="1"/>
    </xf>
    <xf numFmtId="0" fontId="6" fillId="14" borderId="6" xfId="0" applyFont="1" applyFill="1" applyBorder="1" applyAlignment="1">
      <alignment horizontal="right" vertical="top" wrapText="1"/>
    </xf>
    <xf numFmtId="0" fontId="6" fillId="14" borderId="113" xfId="0" applyFont="1" applyFill="1" applyBorder="1" applyAlignment="1">
      <alignment horizontal="left" vertical="top" wrapText="1"/>
    </xf>
    <xf numFmtId="0" fontId="6" fillId="14" borderId="29" xfId="0" applyFont="1" applyFill="1" applyBorder="1" applyAlignment="1">
      <alignment horizontal="left" vertical="top" wrapText="1"/>
    </xf>
    <xf numFmtId="1" fontId="13" fillId="14" borderId="3" xfId="0" applyNumberFormat="1" applyFont="1" applyFill="1" applyBorder="1" applyAlignment="1">
      <alignment horizontal="center" vertical="center" textRotation="90"/>
    </xf>
    <xf numFmtId="0" fontId="6" fillId="14" borderId="4" xfId="0" applyFont="1" applyFill="1" applyBorder="1" applyAlignment="1">
      <alignment horizontal="left" vertical="top" wrapText="1"/>
    </xf>
    <xf numFmtId="0" fontId="14" fillId="0" borderId="30" xfId="0" applyFont="1" applyFill="1" applyBorder="1" applyAlignment="1" applyProtection="1">
      <alignment horizontal="center" vertical="center"/>
      <protection locked="0"/>
    </xf>
    <xf numFmtId="0" fontId="14" fillId="0" borderId="15" xfId="0" applyFont="1" applyFill="1" applyBorder="1" applyAlignment="1" applyProtection="1">
      <alignment horizontal="center" vertical="center"/>
      <protection locked="0"/>
    </xf>
    <xf numFmtId="0" fontId="6" fillId="14" borderId="100" xfId="0" applyFont="1" applyFill="1" applyBorder="1" applyAlignment="1">
      <alignment horizontal="left" vertical="top" wrapText="1"/>
    </xf>
    <xf numFmtId="0" fontId="6" fillId="14" borderId="104" xfId="0" applyFont="1" applyFill="1" applyBorder="1" applyAlignment="1">
      <alignment horizontal="left" vertical="top" wrapText="1"/>
    </xf>
    <xf numFmtId="0" fontId="6" fillId="14" borderId="0" xfId="0" applyFont="1" applyFill="1" applyAlignment="1">
      <alignment horizontal="right" vertical="top" wrapText="1"/>
    </xf>
    <xf numFmtId="0" fontId="6" fillId="14" borderId="101" xfId="0" applyFont="1" applyFill="1" applyBorder="1" applyAlignment="1">
      <alignment horizontal="right" vertical="top" wrapText="1"/>
    </xf>
    <xf numFmtId="0" fontId="6" fillId="14" borderId="1" xfId="0" applyFont="1" applyFill="1" applyBorder="1" applyAlignment="1">
      <alignment horizontal="right" vertical="top" wrapText="1"/>
    </xf>
    <xf numFmtId="0" fontId="6" fillId="14" borderId="45" xfId="0" applyFont="1" applyFill="1" applyBorder="1" applyAlignment="1">
      <alignment horizontal="right" vertical="top" wrapText="1"/>
    </xf>
    <xf numFmtId="2" fontId="29" fillId="14" borderId="86" xfId="0" applyNumberFormat="1" applyFont="1" applyFill="1" applyBorder="1" applyAlignment="1">
      <alignment horizontal="left" vertical="top"/>
    </xf>
    <xf numFmtId="2" fontId="29" fillId="14" borderId="87" xfId="0" applyNumberFormat="1" applyFont="1" applyFill="1" applyBorder="1" applyAlignment="1">
      <alignment horizontal="left" vertical="top"/>
    </xf>
    <xf numFmtId="2" fontId="29" fillId="14" borderId="88" xfId="0" applyNumberFormat="1" applyFont="1" applyFill="1" applyBorder="1" applyAlignment="1">
      <alignment horizontal="left" vertical="top"/>
    </xf>
    <xf numFmtId="0" fontId="61" fillId="0" borderId="20" xfId="0" applyFont="1" applyFill="1" applyBorder="1" applyAlignment="1" applyProtection="1">
      <alignment horizontal="center" vertical="center"/>
      <protection locked="0"/>
    </xf>
    <xf numFmtId="0" fontId="3" fillId="14" borderId="24" xfId="0" applyFont="1" applyFill="1" applyBorder="1"/>
    <xf numFmtId="0" fontId="3" fillId="14" borderId="25" xfId="0" applyFont="1" applyFill="1" applyBorder="1"/>
    <xf numFmtId="0" fontId="3" fillId="14" borderId="15" xfId="0" applyFont="1" applyFill="1" applyBorder="1"/>
    <xf numFmtId="0" fontId="3" fillId="14" borderId="16" xfId="0" applyFont="1" applyFill="1" applyBorder="1"/>
    <xf numFmtId="0" fontId="6" fillId="14" borderId="23" xfId="0" applyFont="1" applyFill="1" applyBorder="1" applyAlignment="1">
      <alignment horizontal="left" vertical="top" wrapText="1"/>
    </xf>
    <xf numFmtId="0" fontId="29" fillId="14" borderId="4" xfId="0" applyFont="1" applyFill="1" applyBorder="1" applyAlignment="1">
      <alignment horizontal="left" vertical="top" wrapText="1"/>
    </xf>
    <xf numFmtId="0" fontId="21" fillId="14" borderId="5" xfId="0" applyFont="1" applyFill="1" applyBorder="1" applyAlignment="1">
      <alignment horizontal="left" vertical="top" wrapText="1"/>
    </xf>
    <xf numFmtId="0" fontId="21" fillId="14" borderId="69" xfId="0" applyFont="1" applyFill="1" applyBorder="1" applyAlignment="1">
      <alignment horizontal="left" vertical="top" wrapText="1"/>
    </xf>
    <xf numFmtId="0" fontId="42" fillId="14" borderId="91" xfId="0" applyFont="1" applyFill="1" applyBorder="1" applyAlignment="1">
      <alignment horizontal="left" vertical="top" wrapText="1"/>
    </xf>
    <xf numFmtId="0" fontId="21" fillId="14" borderId="0" xfId="0" applyFont="1" applyFill="1" applyAlignment="1">
      <alignment horizontal="left" vertical="top" wrapText="1"/>
    </xf>
    <xf numFmtId="0" fontId="21" fillId="14" borderId="79" xfId="0" applyFont="1" applyFill="1" applyBorder="1" applyAlignment="1">
      <alignment horizontal="left" vertical="top" wrapText="1"/>
    </xf>
    <xf numFmtId="0" fontId="21" fillId="14" borderId="44" xfId="0" applyFont="1" applyFill="1" applyBorder="1" applyAlignment="1">
      <alignment horizontal="left" vertical="top" wrapText="1"/>
    </xf>
    <xf numFmtId="0" fontId="21" fillId="14" borderId="1" xfId="0" applyFont="1" applyFill="1" applyBorder="1" applyAlignment="1">
      <alignment horizontal="left" vertical="top" wrapText="1"/>
    </xf>
    <xf numFmtId="0" fontId="21" fillId="14" borderId="48" xfId="0" applyFont="1" applyFill="1" applyBorder="1" applyAlignment="1">
      <alignment horizontal="left" vertical="top" wrapText="1"/>
    </xf>
    <xf numFmtId="0" fontId="6" fillId="14" borderId="80" xfId="0" applyFont="1" applyFill="1" applyBorder="1" applyAlignment="1">
      <alignment horizontal="center" vertical="top"/>
    </xf>
    <xf numFmtId="0" fontId="6" fillId="14" borderId="66" xfId="0" applyFont="1" applyFill="1" applyBorder="1" applyAlignment="1">
      <alignment horizontal="center" vertical="top"/>
    </xf>
    <xf numFmtId="0" fontId="6" fillId="14" borderId="84" xfId="0" applyFont="1" applyFill="1" applyBorder="1" applyAlignment="1">
      <alignment horizontal="left" vertical="top"/>
    </xf>
    <xf numFmtId="0" fontId="3" fillId="14" borderId="81" xfId="0" applyFont="1" applyFill="1" applyBorder="1"/>
    <xf numFmtId="0" fontId="14" fillId="0" borderId="82" xfId="0" applyFont="1" applyFill="1" applyBorder="1" applyAlignment="1" applyProtection="1">
      <alignment horizontal="center" vertical="top"/>
      <protection locked="0"/>
    </xf>
    <xf numFmtId="0" fontId="41" fillId="0" borderId="66" xfId="0" applyFont="1" applyFill="1" applyBorder="1" applyProtection="1">
      <protection locked="0"/>
    </xf>
    <xf numFmtId="0" fontId="41" fillId="0" borderId="83" xfId="0" applyFont="1" applyFill="1" applyBorder="1" applyProtection="1">
      <protection locked="0"/>
    </xf>
    <xf numFmtId="0" fontId="41" fillId="0" borderId="85" xfId="0" applyFont="1" applyFill="1" applyBorder="1" applyProtection="1">
      <protection locked="0"/>
    </xf>
    <xf numFmtId="0" fontId="29" fillId="15" borderId="86" xfId="0" applyFont="1" applyFill="1" applyBorder="1" applyAlignment="1">
      <alignment horizontal="left" vertical="center" wrapText="1"/>
    </xf>
    <xf numFmtId="0" fontId="29" fillId="15" borderId="87" xfId="0" applyFont="1" applyFill="1" applyBorder="1" applyAlignment="1">
      <alignment horizontal="left" vertical="center" wrapText="1"/>
    </xf>
    <xf numFmtId="0" fontId="29" fillId="15" borderId="88" xfId="0" applyFont="1" applyFill="1" applyBorder="1" applyAlignment="1">
      <alignment horizontal="left" vertical="center" wrapText="1"/>
    </xf>
    <xf numFmtId="1" fontId="13" fillId="15" borderId="71" xfId="0" applyNumberFormat="1" applyFont="1" applyFill="1" applyBorder="1" applyAlignment="1">
      <alignment horizontal="center" vertical="center" textRotation="90"/>
    </xf>
    <xf numFmtId="1" fontId="13" fillId="15" borderId="43" xfId="0" applyNumberFormat="1" applyFont="1" applyFill="1" applyBorder="1" applyAlignment="1">
      <alignment horizontal="center" vertical="center" textRotation="90"/>
    </xf>
    <xf numFmtId="1" fontId="13" fillId="15" borderId="147" xfId="0" applyNumberFormat="1" applyFont="1" applyFill="1" applyBorder="1" applyAlignment="1">
      <alignment horizontal="center" vertical="center" textRotation="90"/>
    </xf>
    <xf numFmtId="1" fontId="13" fillId="15" borderId="115" xfId="0" applyNumberFormat="1" applyFont="1" applyFill="1" applyBorder="1" applyAlignment="1">
      <alignment horizontal="center" vertical="center" textRotation="90"/>
    </xf>
    <xf numFmtId="0" fontId="6" fillId="15" borderId="147" xfId="0" applyFont="1" applyFill="1" applyBorder="1" applyAlignment="1">
      <alignment horizontal="left" vertical="top" wrapText="1"/>
    </xf>
    <xf numFmtId="0" fontId="6" fillId="15" borderId="148" xfId="0" applyFont="1" applyFill="1" applyBorder="1" applyAlignment="1">
      <alignment horizontal="left" vertical="top" wrapText="1"/>
    </xf>
    <xf numFmtId="0" fontId="6" fillId="15" borderId="115" xfId="0" applyFont="1" applyFill="1" applyBorder="1" applyAlignment="1">
      <alignment horizontal="left" vertical="top" wrapText="1"/>
    </xf>
    <xf numFmtId="0" fontId="6" fillId="15" borderId="149" xfId="0" applyFont="1" applyFill="1" applyBorder="1" applyAlignment="1">
      <alignment horizontal="left" vertical="top" wrapText="1"/>
    </xf>
    <xf numFmtId="1" fontId="13" fillId="15" borderId="117" xfId="0" applyNumberFormat="1" applyFont="1" applyFill="1" applyBorder="1" applyAlignment="1">
      <alignment horizontal="center" vertical="center" textRotation="90"/>
    </xf>
    <xf numFmtId="0" fontId="6" fillId="15" borderId="117" xfId="0" applyFont="1" applyFill="1" applyBorder="1" applyAlignment="1">
      <alignment horizontal="left" vertical="top" wrapText="1"/>
    </xf>
    <xf numFmtId="0" fontId="6" fillId="15" borderId="150" xfId="0" applyFont="1" applyFill="1" applyBorder="1" applyAlignment="1">
      <alignment horizontal="left" vertical="top" wrapText="1"/>
    </xf>
    <xf numFmtId="1" fontId="13" fillId="15" borderId="32" xfId="0" applyNumberFormat="1" applyFont="1" applyFill="1" applyBorder="1" applyAlignment="1">
      <alignment horizontal="center" vertical="center" textRotation="90"/>
    </xf>
    <xf numFmtId="1" fontId="13" fillId="15" borderId="13" xfId="0" applyNumberFormat="1" applyFont="1" applyFill="1" applyBorder="1" applyAlignment="1">
      <alignment horizontal="center" vertical="center" textRotation="90"/>
    </xf>
    <xf numFmtId="0" fontId="6" fillId="15" borderId="33" xfId="0" applyFont="1" applyFill="1" applyBorder="1" applyAlignment="1">
      <alignment horizontal="left" vertical="top" wrapText="1"/>
    </xf>
    <xf numFmtId="0" fontId="6" fillId="15" borderId="24" xfId="0" applyFont="1" applyFill="1" applyBorder="1" applyAlignment="1">
      <alignment horizontal="left" vertical="top" wrapText="1"/>
    </xf>
    <xf numFmtId="0" fontId="6" fillId="15" borderId="25" xfId="0" applyFont="1" applyFill="1" applyBorder="1" applyAlignment="1">
      <alignment horizontal="left" vertical="top" wrapText="1"/>
    </xf>
    <xf numFmtId="0" fontId="6" fillId="15" borderId="14" xfId="0" applyFont="1" applyFill="1" applyBorder="1" applyAlignment="1">
      <alignment horizontal="left" vertical="top" wrapText="1"/>
    </xf>
    <xf numFmtId="0" fontId="6" fillId="15" borderId="15" xfId="0" applyFont="1" applyFill="1" applyBorder="1" applyAlignment="1">
      <alignment horizontal="left" vertical="top" wrapText="1"/>
    </xf>
    <xf numFmtId="0" fontId="6" fillId="15" borderId="16" xfId="0" applyFont="1" applyFill="1" applyBorder="1" applyAlignment="1">
      <alignment horizontal="left" vertical="top" wrapText="1"/>
    </xf>
    <xf numFmtId="0" fontId="6" fillId="15" borderId="91" xfId="0" applyFont="1" applyFill="1" applyBorder="1" applyAlignment="1">
      <alignment horizontal="left" vertical="top" wrapText="1"/>
    </xf>
    <xf numFmtId="0" fontId="6" fillId="15" borderId="0" xfId="0" applyFont="1" applyFill="1" applyAlignment="1">
      <alignment horizontal="left" vertical="top" wrapText="1"/>
    </xf>
    <xf numFmtId="0" fontId="6" fillId="15" borderId="101" xfId="0" applyFont="1" applyFill="1" applyBorder="1" applyAlignment="1">
      <alignment horizontal="left" vertical="top" wrapText="1"/>
    </xf>
    <xf numFmtId="0" fontId="6" fillId="15" borderId="44" xfId="0" applyFont="1" applyFill="1" applyBorder="1" applyAlignment="1">
      <alignment horizontal="left" vertical="top" wrapText="1"/>
    </xf>
    <xf numFmtId="0" fontId="6" fillId="15" borderId="1" xfId="0" applyFont="1" applyFill="1" applyBorder="1" applyAlignment="1">
      <alignment horizontal="left" vertical="top" wrapText="1"/>
    </xf>
    <xf numFmtId="0" fontId="6" fillId="15" borderId="45" xfId="0" applyFont="1" applyFill="1" applyBorder="1" applyAlignment="1">
      <alignment horizontal="left" vertical="top" wrapText="1"/>
    </xf>
    <xf numFmtId="2" fontId="5" fillId="15" borderId="0" xfId="0" applyNumberFormat="1" applyFont="1" applyFill="1" applyAlignment="1">
      <alignment horizontal="left" vertical="center"/>
    </xf>
    <xf numFmtId="2" fontId="5" fillId="15" borderId="78" xfId="0" applyNumberFormat="1" applyFont="1" applyFill="1" applyBorder="1" applyAlignment="1">
      <alignment horizontal="left" vertical="center"/>
    </xf>
    <xf numFmtId="0" fontId="5" fillId="15" borderId="91" xfId="0" applyFont="1" applyFill="1" applyBorder="1" applyAlignment="1">
      <alignment horizontal="left" vertical="top" wrapText="1"/>
    </xf>
    <xf numFmtId="0" fontId="5" fillId="15" borderId="0" xfId="0" applyFont="1" applyFill="1" applyAlignment="1">
      <alignment horizontal="left" vertical="top" wrapText="1"/>
    </xf>
    <xf numFmtId="0" fontId="5" fillId="15" borderId="101" xfId="0" applyFont="1" applyFill="1" applyBorder="1" applyAlignment="1">
      <alignment horizontal="left" vertical="top" wrapText="1"/>
    </xf>
    <xf numFmtId="2" fontId="5" fillId="15" borderId="91" xfId="0" applyNumberFormat="1" applyFont="1" applyFill="1" applyBorder="1" applyAlignment="1">
      <alignment horizontal="left" vertical="center"/>
    </xf>
    <xf numFmtId="0" fontId="6" fillId="15" borderId="33" xfId="0" applyFont="1" applyFill="1" applyBorder="1" applyAlignment="1">
      <alignment horizontal="left" vertical="top"/>
    </xf>
    <xf numFmtId="0" fontId="6" fillId="15" borderId="24" xfId="0" applyFont="1" applyFill="1" applyBorder="1" applyAlignment="1">
      <alignment horizontal="left" vertical="top"/>
    </xf>
    <xf numFmtId="0" fontId="6" fillId="15" borderId="25" xfId="0" applyFont="1" applyFill="1" applyBorder="1" applyAlignment="1">
      <alignment horizontal="left" vertical="top"/>
    </xf>
    <xf numFmtId="0" fontId="6" fillId="15" borderId="14" xfId="0" applyFont="1" applyFill="1" applyBorder="1" applyAlignment="1">
      <alignment horizontal="left" vertical="top"/>
    </xf>
    <xf numFmtId="0" fontId="6" fillId="15" borderId="15" xfId="0" applyFont="1" applyFill="1" applyBorder="1" applyAlignment="1">
      <alignment horizontal="left" vertical="top"/>
    </xf>
    <xf numFmtId="0" fontId="6" fillId="15" borderId="16" xfId="0" applyFont="1" applyFill="1" applyBorder="1" applyAlignment="1">
      <alignment horizontal="left" vertical="top"/>
    </xf>
    <xf numFmtId="2" fontId="29" fillId="15" borderId="86" xfId="0" applyNumberFormat="1" applyFont="1" applyFill="1" applyBorder="1" applyAlignment="1">
      <alignment horizontal="left" vertical="top"/>
    </xf>
    <xf numFmtId="2" fontId="29" fillId="15" borderId="87" xfId="0" applyNumberFormat="1" applyFont="1" applyFill="1" applyBorder="1" applyAlignment="1">
      <alignment horizontal="left" vertical="top"/>
    </xf>
    <xf numFmtId="2" fontId="29" fillId="15" borderId="88" xfId="0" applyNumberFormat="1" applyFont="1" applyFill="1" applyBorder="1" applyAlignment="1">
      <alignment horizontal="left" vertical="top"/>
    </xf>
    <xf numFmtId="2" fontId="29" fillId="15" borderId="4" xfId="0" applyNumberFormat="1" applyFont="1" applyFill="1" applyBorder="1" applyAlignment="1">
      <alignment horizontal="left" vertical="top" wrapText="1"/>
    </xf>
    <xf numFmtId="2" fontId="29" fillId="15" borderId="5" xfId="0" applyNumberFormat="1" applyFont="1" applyFill="1" applyBorder="1" applyAlignment="1">
      <alignment horizontal="left" vertical="top" wrapText="1"/>
    </xf>
    <xf numFmtId="2" fontId="29" fillId="15" borderId="69" xfId="0" applyNumberFormat="1" applyFont="1" applyFill="1" applyBorder="1" applyAlignment="1">
      <alignment horizontal="left" vertical="top" wrapText="1"/>
    </xf>
    <xf numFmtId="2" fontId="29" fillId="15" borderId="91" xfId="0" applyNumberFormat="1" applyFont="1" applyFill="1" applyBorder="1" applyAlignment="1">
      <alignment horizontal="left" vertical="top" wrapText="1"/>
    </xf>
    <xf numFmtId="2" fontId="29" fillId="15" borderId="0" xfId="0" applyNumberFormat="1" applyFont="1" applyFill="1" applyAlignment="1">
      <alignment horizontal="left" vertical="top" wrapText="1"/>
    </xf>
    <xf numFmtId="2" fontId="29" fillId="15" borderId="79" xfId="0" applyNumberFormat="1" applyFont="1" applyFill="1" applyBorder="1" applyAlignment="1">
      <alignment horizontal="left" vertical="top" wrapText="1"/>
    </xf>
    <xf numFmtId="0" fontId="13" fillId="15" borderId="32" xfId="0" applyFont="1" applyFill="1" applyBorder="1" applyAlignment="1">
      <alignment horizontal="center" vertical="center" textRotation="90"/>
    </xf>
    <xf numFmtId="0" fontId="13" fillId="15" borderId="13" xfId="0" applyFont="1" applyFill="1" applyBorder="1" applyAlignment="1">
      <alignment horizontal="center" vertical="center" textRotation="90"/>
    </xf>
    <xf numFmtId="0" fontId="6" fillId="15" borderId="72" xfId="0" applyFont="1" applyFill="1" applyBorder="1" applyAlignment="1">
      <alignment horizontal="center" vertical="center" wrapText="1"/>
    </xf>
    <xf numFmtId="0" fontId="6" fillId="15" borderId="116" xfId="0" applyFont="1" applyFill="1" applyBorder="1" applyAlignment="1">
      <alignment horizontal="center" vertical="center" wrapText="1"/>
    </xf>
    <xf numFmtId="0" fontId="6" fillId="15" borderId="72" xfId="0" applyFont="1" applyFill="1" applyBorder="1" applyAlignment="1">
      <alignment horizontal="left" vertical="center" wrapText="1"/>
    </xf>
    <xf numFmtId="0" fontId="6" fillId="15" borderId="73" xfId="0" applyFont="1" applyFill="1" applyBorder="1" applyAlignment="1">
      <alignment horizontal="left" vertical="center" wrapText="1"/>
    </xf>
    <xf numFmtId="0" fontId="6" fillId="15" borderId="116" xfId="0" applyFont="1" applyFill="1" applyBorder="1" applyAlignment="1">
      <alignment horizontal="left" vertical="center" wrapText="1"/>
    </xf>
    <xf numFmtId="0" fontId="6" fillId="15" borderId="115" xfId="0" applyFont="1" applyFill="1" applyBorder="1" applyAlignment="1">
      <alignment horizontal="left" vertical="center" wrapText="1"/>
    </xf>
    <xf numFmtId="0" fontId="6" fillId="15" borderId="145" xfId="0" applyFont="1" applyFill="1" applyBorder="1" applyAlignment="1">
      <alignment horizontal="left" vertical="center" wrapText="1"/>
    </xf>
    <xf numFmtId="0" fontId="6" fillId="15" borderId="56" xfId="0" applyFont="1" applyFill="1" applyBorder="1" applyAlignment="1">
      <alignment horizontal="center" vertical="center" wrapText="1"/>
    </xf>
    <xf numFmtId="0" fontId="6" fillId="15" borderId="77" xfId="0" applyFont="1" applyFill="1" applyBorder="1" applyAlignment="1">
      <alignment horizontal="center" vertical="center" wrapText="1"/>
    </xf>
    <xf numFmtId="0" fontId="6" fillId="15" borderId="56" xfId="0" applyFont="1" applyFill="1" applyBorder="1" applyAlignment="1">
      <alignment horizontal="left" vertical="center" wrapText="1"/>
    </xf>
    <xf numFmtId="0" fontId="6" fillId="15" borderId="57" xfId="0" applyFont="1" applyFill="1" applyBorder="1" applyAlignment="1">
      <alignment horizontal="left" vertical="center" wrapText="1"/>
    </xf>
    <xf numFmtId="0" fontId="6" fillId="15" borderId="77" xfId="0" applyFont="1" applyFill="1" applyBorder="1" applyAlignment="1">
      <alignment horizontal="left" vertical="center" wrapText="1"/>
    </xf>
    <xf numFmtId="0" fontId="6" fillId="15" borderId="117" xfId="0" applyFont="1" applyFill="1" applyBorder="1" applyAlignment="1">
      <alignment horizontal="left" vertical="center" wrapText="1"/>
    </xf>
    <xf numFmtId="0" fontId="6" fillId="15" borderId="146" xfId="0" applyFont="1" applyFill="1" applyBorder="1" applyAlignment="1">
      <alignment horizontal="left" vertical="center" wrapText="1"/>
    </xf>
    <xf numFmtId="0" fontId="13" fillId="15" borderId="71" xfId="0" applyFont="1" applyFill="1" applyBorder="1" applyAlignment="1">
      <alignment horizontal="center" vertical="center" textRotation="90"/>
    </xf>
    <xf numFmtId="0" fontId="13" fillId="15" borderId="43" xfId="0" applyFont="1" applyFill="1" applyBorder="1" applyAlignment="1">
      <alignment horizontal="center" vertical="center" textRotation="90"/>
    </xf>
    <xf numFmtId="0" fontId="6" fillId="15" borderId="73" xfId="0" applyFont="1" applyFill="1" applyBorder="1" applyAlignment="1">
      <alignment horizontal="center" vertical="center" wrapText="1"/>
    </xf>
    <xf numFmtId="2" fontId="29" fillId="15" borderId="44" xfId="0" applyNumberFormat="1" applyFont="1" applyFill="1" applyBorder="1" applyAlignment="1">
      <alignment horizontal="left" vertical="top" wrapText="1"/>
    </xf>
    <xf numFmtId="2" fontId="29" fillId="15" borderId="1" xfId="0" applyNumberFormat="1" applyFont="1" applyFill="1" applyBorder="1" applyAlignment="1">
      <alignment horizontal="left" vertical="top" wrapText="1"/>
    </xf>
    <xf numFmtId="2" fontId="29" fillId="15" borderId="48" xfId="0" applyNumberFormat="1" applyFont="1" applyFill="1" applyBorder="1" applyAlignment="1">
      <alignment horizontal="left" vertical="top" wrapText="1"/>
    </xf>
    <xf numFmtId="0" fontId="6" fillId="15" borderId="72" xfId="0" applyFont="1" applyFill="1" applyBorder="1" applyAlignment="1">
      <alignment vertical="center" wrapText="1"/>
    </xf>
    <xf numFmtId="0" fontId="6" fillId="15" borderId="73" xfId="0" applyFont="1" applyFill="1" applyBorder="1" applyAlignment="1">
      <alignment vertical="center" wrapText="1"/>
    </xf>
    <xf numFmtId="0" fontId="6" fillId="15" borderId="76" xfId="0" applyFont="1" applyFill="1" applyBorder="1" applyAlignment="1">
      <alignment vertical="center" wrapText="1"/>
    </xf>
    <xf numFmtId="2" fontId="12" fillId="15" borderId="0" xfId="0" applyNumberFormat="1" applyFont="1" applyFill="1" applyAlignment="1">
      <alignment horizontal="left" vertical="center"/>
    </xf>
    <xf numFmtId="2" fontId="12" fillId="15" borderId="78" xfId="0" applyNumberFormat="1" applyFont="1" applyFill="1" applyBorder="1" applyAlignment="1">
      <alignment horizontal="left" vertical="center"/>
    </xf>
    <xf numFmtId="0" fontId="5" fillId="15" borderId="13" xfId="0" applyFont="1" applyFill="1" applyBorder="1" applyAlignment="1">
      <alignment horizontal="left" vertical="top" wrapText="1"/>
    </xf>
    <xf numFmtId="0" fontId="5" fillId="15" borderId="117" xfId="0" applyFont="1" applyFill="1" applyBorder="1" applyAlignment="1">
      <alignment horizontal="left" vertical="top" wrapText="1"/>
    </xf>
    <xf numFmtId="2" fontId="5" fillId="15" borderId="44" xfId="0" applyNumberFormat="1" applyFont="1" applyFill="1" applyBorder="1" applyAlignment="1">
      <alignment horizontal="left" vertical="center"/>
    </xf>
    <xf numFmtId="2" fontId="5" fillId="15" borderId="1" xfId="0" applyNumberFormat="1" applyFont="1" applyFill="1" applyBorder="1" applyAlignment="1">
      <alignment horizontal="left" vertical="center"/>
    </xf>
    <xf numFmtId="2" fontId="5" fillId="15" borderId="47" xfId="0" applyNumberFormat="1" applyFont="1" applyFill="1" applyBorder="1" applyAlignment="1">
      <alignment horizontal="left" vertical="center"/>
    </xf>
    <xf numFmtId="1" fontId="13" fillId="11" borderId="99" xfId="0" applyNumberFormat="1" applyFont="1" applyFill="1" applyBorder="1" applyAlignment="1">
      <alignment horizontal="center" vertical="center" textRotation="90"/>
    </xf>
    <xf numFmtId="1" fontId="13" fillId="11" borderId="28" xfId="0" applyNumberFormat="1" applyFont="1" applyFill="1" applyBorder="1" applyAlignment="1">
      <alignment horizontal="center" vertical="center" textRotation="90"/>
    </xf>
    <xf numFmtId="0" fontId="6" fillId="15" borderId="24" xfId="0" applyFont="1" applyFill="1" applyBorder="1" applyAlignment="1">
      <alignment horizontal="right" vertical="top" wrapText="1"/>
    </xf>
    <xf numFmtId="0" fontId="6" fillId="15" borderId="25" xfId="0" applyFont="1" applyFill="1" applyBorder="1" applyAlignment="1">
      <alignment horizontal="right" vertical="top" wrapText="1"/>
    </xf>
    <xf numFmtId="0" fontId="6" fillId="15" borderId="15" xfId="0" applyFont="1" applyFill="1" applyBorder="1" applyAlignment="1">
      <alignment horizontal="right" vertical="top" wrapText="1"/>
    </xf>
    <xf numFmtId="0" fontId="6" fillId="15" borderId="16" xfId="0" applyFont="1" applyFill="1" applyBorder="1" applyAlignment="1">
      <alignment horizontal="right" vertical="top" wrapText="1"/>
    </xf>
    <xf numFmtId="0" fontId="6" fillId="15" borderId="5" xfId="0" applyFont="1" applyFill="1" applyBorder="1" applyAlignment="1">
      <alignment horizontal="left" vertical="top" wrapText="1"/>
    </xf>
    <xf numFmtId="0" fontId="6" fillId="15" borderId="6" xfId="0" applyFont="1" applyFill="1" applyBorder="1" applyAlignment="1">
      <alignment horizontal="left" vertical="top" wrapText="1"/>
    </xf>
    <xf numFmtId="1" fontId="13" fillId="15" borderId="78" xfId="0" applyNumberFormat="1" applyFont="1" applyFill="1" applyBorder="1" applyAlignment="1">
      <alignment horizontal="center" vertical="center" textRotation="90"/>
    </xf>
    <xf numFmtId="1" fontId="13" fillId="15" borderId="38" xfId="0" applyNumberFormat="1" applyFont="1" applyFill="1" applyBorder="1" applyAlignment="1">
      <alignment horizontal="center" vertical="center" textRotation="90"/>
    </xf>
    <xf numFmtId="0" fontId="7" fillId="15" borderId="33" xfId="0" applyFont="1" applyFill="1" applyBorder="1" applyAlignment="1">
      <alignment horizontal="left" vertical="center" wrapText="1"/>
    </xf>
    <xf numFmtId="0" fontId="7" fillId="15" borderId="24" xfId="0" applyFont="1" applyFill="1" applyBorder="1" applyAlignment="1">
      <alignment horizontal="left" vertical="center" wrapText="1"/>
    </xf>
    <xf numFmtId="0" fontId="7" fillId="15" borderId="27" xfId="0" applyFont="1" applyFill="1" applyBorder="1" applyAlignment="1">
      <alignment horizontal="left" vertical="center" wrapText="1"/>
    </xf>
    <xf numFmtId="0" fontId="7" fillId="15" borderId="44" xfId="0" applyFont="1" applyFill="1" applyBorder="1" applyAlignment="1">
      <alignment horizontal="left" vertical="center" wrapText="1"/>
    </xf>
    <xf numFmtId="0" fontId="7" fillId="15" borderId="1" xfId="0" applyFont="1" applyFill="1" applyBorder="1" applyAlignment="1">
      <alignment horizontal="left" vertical="center" wrapText="1"/>
    </xf>
    <xf numFmtId="0" fontId="7" fillId="15" borderId="48" xfId="0" applyFont="1" applyFill="1" applyBorder="1" applyAlignment="1">
      <alignment horizontal="left" vertical="center" wrapText="1"/>
    </xf>
    <xf numFmtId="0" fontId="6" fillId="15" borderId="113" xfId="0" applyFont="1" applyFill="1" applyBorder="1" applyAlignment="1">
      <alignment horizontal="left" vertical="top" wrapText="1"/>
    </xf>
    <xf numFmtId="0" fontId="6" fillId="15" borderId="29" xfId="0" applyFont="1" applyFill="1" applyBorder="1" applyAlignment="1">
      <alignment horizontal="left" vertical="top" wrapText="1"/>
    </xf>
    <xf numFmtId="0" fontId="6" fillId="15" borderId="5" xfId="0" applyFont="1" applyFill="1" applyBorder="1" applyAlignment="1">
      <alignment horizontal="right" vertical="top" wrapText="1"/>
    </xf>
    <xf numFmtId="0" fontId="6" fillId="15" borderId="6" xfId="0" applyFont="1" applyFill="1" applyBorder="1" applyAlignment="1">
      <alignment horizontal="right" vertical="top" wrapText="1"/>
    </xf>
    <xf numFmtId="0" fontId="19" fillId="0" borderId="7" xfId="0" applyFont="1" applyFill="1" applyBorder="1" applyAlignment="1" applyProtection="1">
      <alignment horizontal="center" vertical="center"/>
      <protection locked="0"/>
    </xf>
    <xf numFmtId="0" fontId="19" fillId="0" borderId="8"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1" fontId="13" fillId="15" borderId="3" xfId="0" applyNumberFormat="1" applyFont="1" applyFill="1" applyBorder="1" applyAlignment="1">
      <alignment horizontal="center" vertical="center" textRotation="90"/>
    </xf>
    <xf numFmtId="0" fontId="6" fillId="15" borderId="4" xfId="0" applyFont="1" applyFill="1" applyBorder="1" applyAlignment="1">
      <alignment horizontal="left" vertical="top" wrapText="1"/>
    </xf>
    <xf numFmtId="0" fontId="6" fillId="15" borderId="0" xfId="0" applyFont="1" applyFill="1" applyAlignment="1">
      <alignment horizontal="right" vertical="top" wrapText="1"/>
    </xf>
    <xf numFmtId="0" fontId="6" fillId="15" borderId="101" xfId="0" applyFont="1" applyFill="1" applyBorder="1" applyAlignment="1">
      <alignment horizontal="right" vertical="top" wrapText="1"/>
    </xf>
    <xf numFmtId="0" fontId="6" fillId="15" borderId="1" xfId="0" applyFont="1" applyFill="1" applyBorder="1" applyAlignment="1">
      <alignment horizontal="right" vertical="top" wrapText="1"/>
    </xf>
    <xf numFmtId="0" fontId="6" fillId="15" borderId="45" xfId="0" applyFont="1" applyFill="1" applyBorder="1" applyAlignment="1">
      <alignment horizontal="right" vertical="top" wrapText="1"/>
    </xf>
    <xf numFmtId="0" fontId="6" fillId="15" borderId="100" xfId="0" applyFont="1" applyFill="1" applyBorder="1" applyAlignment="1">
      <alignment horizontal="left" vertical="top" wrapText="1"/>
    </xf>
    <xf numFmtId="0" fontId="6" fillId="15" borderId="104" xfId="0" applyFont="1" applyFill="1" applyBorder="1" applyAlignment="1">
      <alignment horizontal="left" vertical="top" wrapText="1"/>
    </xf>
    <xf numFmtId="0" fontId="12" fillId="15" borderId="2" xfId="0" applyFont="1" applyFill="1" applyBorder="1" applyAlignment="1">
      <alignment horizontal="center" vertical="center" textRotation="90"/>
    </xf>
    <xf numFmtId="0" fontId="12" fillId="15" borderId="12" xfId="0" applyFont="1" applyFill="1" applyBorder="1" applyAlignment="1">
      <alignment horizontal="center" vertical="center" textRotation="90"/>
    </xf>
    <xf numFmtId="0" fontId="12" fillId="15" borderId="42" xfId="0" applyFont="1" applyFill="1" applyBorder="1" applyAlignment="1">
      <alignment horizontal="center" vertical="center" textRotation="90"/>
    </xf>
    <xf numFmtId="1" fontId="13" fillId="0" borderId="154" xfId="0" applyNumberFormat="1" applyFont="1" applyFill="1" applyBorder="1" applyAlignment="1">
      <alignment horizontal="center" vertical="center" textRotation="90"/>
    </xf>
    <xf numFmtId="1" fontId="13" fillId="0" borderId="156" xfId="0" applyNumberFormat="1" applyFont="1" applyFill="1" applyBorder="1" applyAlignment="1">
      <alignment horizontal="center" vertical="center" textRotation="90"/>
    </xf>
    <xf numFmtId="49" fontId="29" fillId="0" borderId="24" xfId="0" applyNumberFormat="1" applyFont="1" applyFill="1" applyBorder="1" applyAlignment="1">
      <alignment horizontal="center" vertical="center"/>
    </xf>
    <xf numFmtId="49" fontId="29" fillId="0" borderId="1" xfId="0" applyNumberFormat="1" applyFont="1" applyFill="1" applyBorder="1" applyAlignment="1">
      <alignment horizontal="center" vertical="center"/>
    </xf>
    <xf numFmtId="0" fontId="6" fillId="15" borderId="68" xfId="0" applyFont="1" applyFill="1" applyBorder="1" applyAlignment="1">
      <alignment horizontal="left" vertical="top" wrapText="1"/>
    </xf>
    <xf numFmtId="0" fontId="6" fillId="15" borderId="38" xfId="0" applyFont="1" applyFill="1" applyBorder="1" applyAlignment="1">
      <alignment horizontal="left" vertical="top" wrapText="1"/>
    </xf>
    <xf numFmtId="0" fontId="6" fillId="15" borderId="69" xfId="0" applyFont="1" applyFill="1" applyBorder="1" applyAlignment="1">
      <alignment horizontal="left" vertical="top" wrapText="1"/>
    </xf>
    <xf numFmtId="0" fontId="6" fillId="15" borderId="31" xfId="0" applyFont="1" applyFill="1" applyBorder="1" applyAlignment="1">
      <alignment horizontal="left" vertical="top" wrapText="1"/>
    </xf>
    <xf numFmtId="1" fontId="13" fillId="0" borderId="155" xfId="0" applyNumberFormat="1" applyFont="1" applyFill="1" applyBorder="1" applyAlignment="1">
      <alignment horizontal="center" vertical="center" textRotation="90"/>
    </xf>
    <xf numFmtId="49" fontId="29" fillId="0" borderId="15" xfId="0" applyNumberFormat="1" applyFont="1" applyFill="1" applyBorder="1" applyAlignment="1">
      <alignment horizontal="center" vertical="center"/>
    </xf>
    <xf numFmtId="0" fontId="14" fillId="0" borderId="7" xfId="0" applyFont="1" applyFill="1" applyBorder="1" applyAlignment="1" applyProtection="1">
      <alignment horizontal="center" vertical="center"/>
      <protection locked="0"/>
    </xf>
    <xf numFmtId="0" fontId="14" fillId="0" borderId="8" xfId="0" applyFont="1" applyFill="1" applyBorder="1" applyAlignment="1" applyProtection="1">
      <alignment horizontal="center" vertical="center"/>
      <protection locked="0"/>
    </xf>
    <xf numFmtId="0" fontId="0" fillId="0" borderId="12" xfId="0" applyFill="1" applyBorder="1"/>
    <xf numFmtId="0" fontId="0" fillId="0" borderId="42" xfId="0" applyFill="1" applyBorder="1"/>
    <xf numFmtId="0" fontId="6" fillId="15" borderId="23" xfId="0" applyFont="1" applyFill="1" applyBorder="1" applyAlignment="1">
      <alignment horizontal="left" vertical="top" wrapText="1"/>
    </xf>
    <xf numFmtId="1" fontId="13" fillId="15" borderId="22" xfId="0" applyNumberFormat="1" applyFont="1" applyFill="1" applyBorder="1" applyAlignment="1">
      <alignment horizontal="center" vertical="center" textRotation="90"/>
    </xf>
    <xf numFmtId="1" fontId="13" fillId="15" borderId="103" xfId="0" applyNumberFormat="1" applyFont="1" applyFill="1" applyBorder="1" applyAlignment="1">
      <alignment horizontal="center" vertical="center" textRotation="90"/>
    </xf>
    <xf numFmtId="0" fontId="5" fillId="0" borderId="15" xfId="0" applyFont="1" applyFill="1" applyBorder="1" applyAlignment="1" applyProtection="1">
      <alignment horizontal="center" vertical="center"/>
      <protection locked="0"/>
    </xf>
    <xf numFmtId="0" fontId="5" fillId="0" borderId="31" xfId="0" applyFont="1" applyFill="1" applyBorder="1" applyAlignment="1" applyProtection="1">
      <alignment horizontal="center" vertical="center"/>
      <protection locked="0"/>
    </xf>
    <xf numFmtId="1" fontId="13" fillId="15" borderId="28" xfId="0" applyNumberFormat="1" applyFont="1" applyFill="1" applyBorder="1" applyAlignment="1">
      <alignment horizontal="center" vertical="center" textRotation="90"/>
    </xf>
    <xf numFmtId="0" fontId="29" fillId="15" borderId="4" xfId="0" applyFont="1" applyFill="1" applyBorder="1" applyAlignment="1">
      <alignment horizontal="left" vertical="top" wrapText="1"/>
    </xf>
    <xf numFmtId="0" fontId="21" fillId="15" borderId="5" xfId="0" applyFont="1" applyFill="1" applyBorder="1" applyAlignment="1">
      <alignment horizontal="left" vertical="top" wrapText="1"/>
    </xf>
    <xf numFmtId="0" fontId="21" fillId="15" borderId="69" xfId="0" applyFont="1" applyFill="1" applyBorder="1" applyAlignment="1">
      <alignment horizontal="left" vertical="top" wrapText="1"/>
    </xf>
    <xf numFmtId="0" fontId="42" fillId="15" borderId="91" xfId="0" applyFont="1" applyFill="1" applyBorder="1" applyAlignment="1">
      <alignment horizontal="left" vertical="top" wrapText="1"/>
    </xf>
    <xf numFmtId="0" fontId="21" fillId="15" borderId="0" xfId="0" applyFont="1" applyFill="1" applyAlignment="1">
      <alignment horizontal="left" vertical="top" wrapText="1"/>
    </xf>
    <xf numFmtId="0" fontId="21" fillId="15" borderId="79" xfId="0" applyFont="1" applyFill="1" applyBorder="1" applyAlignment="1">
      <alignment horizontal="left" vertical="top" wrapText="1"/>
    </xf>
    <xf numFmtId="0" fontId="21" fillId="15" borderId="44" xfId="0" applyFont="1" applyFill="1" applyBorder="1" applyAlignment="1">
      <alignment horizontal="left" vertical="top" wrapText="1"/>
    </xf>
    <xf numFmtId="0" fontId="21" fillId="15" borderId="1" xfId="0" applyFont="1" applyFill="1" applyBorder="1" applyAlignment="1">
      <alignment horizontal="left" vertical="top" wrapText="1"/>
    </xf>
    <xf numFmtId="0" fontId="21" fillId="15" borderId="48" xfId="0" applyFont="1" applyFill="1" applyBorder="1" applyAlignment="1">
      <alignment horizontal="left" vertical="top" wrapText="1"/>
    </xf>
    <xf numFmtId="49" fontId="65" fillId="0" borderId="35" xfId="0" applyNumberFormat="1" applyFont="1" applyFill="1" applyBorder="1" applyAlignment="1">
      <alignment horizontal="center" vertical="center"/>
    </xf>
    <xf numFmtId="49" fontId="65" fillId="0" borderId="36" xfId="0" applyNumberFormat="1" applyFont="1" applyFill="1" applyBorder="1" applyAlignment="1">
      <alignment horizontal="center" vertical="center"/>
    </xf>
    <xf numFmtId="49" fontId="65" fillId="0" borderId="37" xfId="0" applyNumberFormat="1" applyFont="1" applyFill="1" applyBorder="1" applyAlignment="1">
      <alignment horizontal="center" vertical="center"/>
    </xf>
    <xf numFmtId="49" fontId="65" fillId="0" borderId="30" xfId="0" applyNumberFormat="1" applyFont="1" applyFill="1" applyBorder="1" applyAlignment="1">
      <alignment horizontal="center" vertical="center"/>
    </xf>
    <xf numFmtId="49" fontId="65" fillId="0" borderId="15" xfId="0" applyNumberFormat="1" applyFont="1" applyFill="1" applyBorder="1" applyAlignment="1">
      <alignment horizontal="center" vertical="center"/>
    </xf>
    <xf numFmtId="49" fontId="65" fillId="0" borderId="31" xfId="0" applyNumberFormat="1" applyFont="1" applyFill="1" applyBorder="1" applyAlignment="1">
      <alignment horizontal="center" vertical="center"/>
    </xf>
    <xf numFmtId="0" fontId="3" fillId="15" borderId="24" xfId="0" applyFont="1" applyFill="1" applyBorder="1"/>
    <xf numFmtId="0" fontId="3" fillId="15" borderId="25" xfId="0" applyFont="1" applyFill="1" applyBorder="1"/>
    <xf numFmtId="0" fontId="3" fillId="15" borderId="15" xfId="0" applyFont="1" applyFill="1" applyBorder="1"/>
    <xf numFmtId="0" fontId="3" fillId="15" borderId="16" xfId="0" applyFont="1" applyFill="1" applyBorder="1"/>
    <xf numFmtId="0" fontId="6" fillId="15" borderId="80" xfId="0" applyFont="1" applyFill="1" applyBorder="1" applyAlignment="1">
      <alignment horizontal="center" vertical="top"/>
    </xf>
    <xf numFmtId="0" fontId="6" fillId="15" borderId="66" xfId="0" applyFont="1" applyFill="1" applyBorder="1" applyAlignment="1">
      <alignment horizontal="center" vertical="top"/>
    </xf>
    <xf numFmtId="0" fontId="6" fillId="15" borderId="84" xfId="0" applyFont="1" applyFill="1" applyBorder="1" applyAlignment="1">
      <alignment horizontal="left" vertical="top"/>
    </xf>
    <xf numFmtId="0" fontId="3" fillId="15" borderId="81" xfId="0" applyFont="1" applyFill="1" applyBorder="1"/>
    <xf numFmtId="0" fontId="6" fillId="43" borderId="72" xfId="0" applyFont="1" applyFill="1" applyBorder="1" applyAlignment="1">
      <alignment horizontal="center" vertical="top"/>
    </xf>
    <xf numFmtId="0" fontId="6" fillId="43" borderId="73" xfId="0" applyFont="1" applyFill="1" applyBorder="1" applyAlignment="1">
      <alignment horizontal="center" vertical="top"/>
    </xf>
    <xf numFmtId="0" fontId="61" fillId="2" borderId="75" xfId="0" applyFont="1" applyFill="1" applyBorder="1" applyAlignment="1" applyProtection="1">
      <alignment horizontal="center" vertical="center" wrapText="1"/>
      <protection locked="0"/>
    </xf>
    <xf numFmtId="0" fontId="71" fillId="2" borderId="73" xfId="0" applyFont="1" applyFill="1" applyBorder="1" applyProtection="1">
      <protection locked="0"/>
    </xf>
    <xf numFmtId="0" fontId="71" fillId="2" borderId="116" xfId="0" applyFont="1" applyFill="1" applyBorder="1" applyProtection="1">
      <protection locked="0"/>
    </xf>
    <xf numFmtId="0" fontId="6" fillId="43" borderId="72" xfId="0" applyFont="1" applyFill="1" applyBorder="1" applyAlignment="1">
      <alignment horizontal="left" vertical="top"/>
    </xf>
    <xf numFmtId="0" fontId="3" fillId="43" borderId="74" xfId="0" applyFont="1" applyFill="1" applyBorder="1"/>
    <xf numFmtId="167" fontId="61" fillId="0" borderId="75" xfId="0" applyNumberFormat="1" applyFont="1" applyFill="1" applyBorder="1" applyAlignment="1" applyProtection="1">
      <alignment horizontal="center" vertical="top"/>
      <protection locked="0"/>
    </xf>
    <xf numFmtId="0" fontId="71" fillId="0" borderId="73" xfId="0" applyFont="1" applyFill="1" applyBorder="1" applyProtection="1">
      <protection locked="0"/>
    </xf>
    <xf numFmtId="0" fontId="71" fillId="0" borderId="116" xfId="0" applyFont="1" applyFill="1" applyBorder="1" applyProtection="1">
      <protection locked="0"/>
    </xf>
    <xf numFmtId="0" fontId="61" fillId="0" borderId="75" xfId="0" applyFont="1" applyFill="1" applyBorder="1" applyAlignment="1" applyProtection="1">
      <alignment horizontal="center" vertical="top"/>
      <protection locked="0"/>
    </xf>
    <xf numFmtId="1" fontId="164" fillId="43" borderId="33" xfId="0" applyNumberFormat="1" applyFont="1" applyFill="1" applyBorder="1" applyAlignment="1">
      <alignment horizontal="center" vertical="center" textRotation="90"/>
    </xf>
    <xf numFmtId="1" fontId="164" fillId="43" borderId="91" xfId="0" applyNumberFormat="1" applyFont="1" applyFill="1" applyBorder="1" applyAlignment="1">
      <alignment horizontal="center" vertical="center" textRotation="90"/>
    </xf>
    <xf numFmtId="0" fontId="165" fillId="43" borderId="23" xfId="0" applyFont="1" applyFill="1" applyBorder="1" applyAlignment="1">
      <alignment horizontal="left" vertical="top" wrapText="1"/>
    </xf>
    <xf numFmtId="0" fontId="165" fillId="43" borderId="24" xfId="0" applyFont="1" applyFill="1" applyBorder="1" applyAlignment="1">
      <alignment horizontal="left" vertical="top" wrapText="1"/>
    </xf>
    <xf numFmtId="0" fontId="165" fillId="43" borderId="25" xfId="0" applyFont="1" applyFill="1" applyBorder="1" applyAlignment="1">
      <alignment horizontal="left" vertical="top" wrapText="1"/>
    </xf>
    <xf numFmtId="0" fontId="165" fillId="43" borderId="100" xfId="0" applyFont="1" applyFill="1" applyBorder="1" applyAlignment="1">
      <alignment horizontal="left" vertical="top" wrapText="1"/>
    </xf>
    <xf numFmtId="0" fontId="165" fillId="43" borderId="0" xfId="0" applyFont="1" applyFill="1" applyAlignment="1">
      <alignment horizontal="left" vertical="top" wrapText="1"/>
    </xf>
    <xf numFmtId="0" fontId="165" fillId="43" borderId="101" xfId="0" applyFont="1" applyFill="1" applyBorder="1" applyAlignment="1">
      <alignment horizontal="left" vertical="top" wrapText="1"/>
    </xf>
    <xf numFmtId="10" fontId="61" fillId="2" borderId="26" xfId="0" applyNumberFormat="1" applyFont="1" applyFill="1" applyBorder="1" applyAlignment="1" applyProtection="1">
      <alignment horizontal="center" vertical="center"/>
      <protection locked="0"/>
    </xf>
    <xf numFmtId="0" fontId="61" fillId="2" borderId="24" xfId="0" applyFont="1" applyFill="1" applyBorder="1" applyAlignment="1" applyProtection="1">
      <alignment horizontal="center" vertical="center"/>
      <protection locked="0"/>
    </xf>
    <xf numFmtId="0" fontId="71" fillId="2" borderId="34" xfId="0" applyFont="1" applyFill="1" applyBorder="1" applyAlignment="1" applyProtection="1">
      <alignment horizontal="center"/>
      <protection locked="0"/>
    </xf>
    <xf numFmtId="0" fontId="61" fillId="2" borderId="102" xfId="0" applyFont="1" applyFill="1" applyBorder="1" applyAlignment="1" applyProtection="1">
      <alignment horizontal="center" vertical="center"/>
      <protection locked="0"/>
    </xf>
    <xf numFmtId="0" fontId="61" fillId="2" borderId="0" xfId="0" applyFont="1" applyFill="1" applyAlignment="1" applyProtection="1">
      <alignment horizontal="center" vertical="center"/>
      <protection locked="0"/>
    </xf>
    <xf numFmtId="0" fontId="71" fillId="2" borderId="78" xfId="0" applyFont="1" applyFill="1" applyBorder="1" applyAlignment="1" applyProtection="1">
      <alignment horizontal="center"/>
      <protection locked="0"/>
    </xf>
    <xf numFmtId="2" fontId="65" fillId="2" borderId="35" xfId="0" applyNumberFormat="1" applyFont="1" applyFill="1" applyBorder="1" applyAlignment="1">
      <alignment horizontal="center" vertical="center"/>
    </xf>
    <xf numFmtId="2" fontId="65" fillId="2" borderId="36" xfId="0" applyNumberFormat="1" applyFont="1" applyFill="1" applyBorder="1" applyAlignment="1">
      <alignment horizontal="center" vertical="center"/>
    </xf>
    <xf numFmtId="2" fontId="65" fillId="2" borderId="63" xfId="0" applyNumberFormat="1" applyFont="1" applyFill="1" applyBorder="1" applyAlignment="1">
      <alignment horizontal="center" vertical="center"/>
    </xf>
    <xf numFmtId="2" fontId="65" fillId="2" borderId="102" xfId="0" applyNumberFormat="1" applyFont="1" applyFill="1" applyBorder="1" applyAlignment="1">
      <alignment horizontal="center" vertical="center"/>
    </xf>
    <xf numFmtId="2" fontId="65" fillId="2" borderId="0" xfId="0" applyNumberFormat="1" applyFont="1" applyFill="1" applyAlignment="1">
      <alignment horizontal="center" vertical="center"/>
    </xf>
    <xf numFmtId="2" fontId="65" fillId="2" borderId="78" xfId="0" applyNumberFormat="1" applyFont="1" applyFill="1" applyBorder="1" applyAlignment="1">
      <alignment horizontal="center" vertical="center"/>
    </xf>
    <xf numFmtId="0" fontId="17" fillId="0" borderId="0" xfId="0" applyFont="1" applyFill="1" applyAlignment="1">
      <alignment horizontal="center" vertical="center" wrapText="1"/>
    </xf>
    <xf numFmtId="0" fontId="6" fillId="43" borderId="33" xfId="0" applyFont="1" applyFill="1" applyBorder="1" applyAlignment="1">
      <alignment horizontal="left" vertical="top" wrapText="1"/>
    </xf>
    <xf numFmtId="0" fontId="6" fillId="43" borderId="24" xfId="0" applyFont="1" applyFill="1" applyBorder="1" applyAlignment="1">
      <alignment horizontal="left" vertical="top" wrapText="1"/>
    </xf>
    <xf numFmtId="0" fontId="0" fillId="43" borderId="34" xfId="0" applyFill="1" applyBorder="1"/>
    <xf numFmtId="0" fontId="6" fillId="43" borderId="14" xfId="0" applyFont="1" applyFill="1" applyBorder="1" applyAlignment="1">
      <alignment horizontal="left" vertical="top" wrapText="1"/>
    </xf>
    <xf numFmtId="0" fontId="6" fillId="43" borderId="15" xfId="0" applyFont="1" applyFill="1" applyBorder="1" applyAlignment="1">
      <alignment horizontal="left" vertical="top" wrapText="1"/>
    </xf>
    <xf numFmtId="0" fontId="0" fillId="43" borderId="38" xfId="0" applyFill="1" applyBorder="1"/>
    <xf numFmtId="0" fontId="61" fillId="2" borderId="72" xfId="0" applyFont="1" applyFill="1" applyBorder="1" applyAlignment="1" applyProtection="1">
      <alignment horizontal="center" vertical="center" wrapText="1"/>
      <protection locked="0"/>
    </xf>
    <xf numFmtId="0" fontId="0" fillId="0" borderId="71" xfId="0" applyFill="1" applyBorder="1" applyAlignment="1">
      <alignment horizontal="center" vertical="center" textRotation="90"/>
    </xf>
    <xf numFmtId="0" fontId="0" fillId="0" borderId="13" xfId="0" applyFill="1" applyBorder="1" applyAlignment="1">
      <alignment horizontal="center" vertical="center" textRotation="90"/>
    </xf>
    <xf numFmtId="0" fontId="29" fillId="43" borderId="24" xfId="0" applyFont="1" applyFill="1" applyBorder="1" applyAlignment="1">
      <alignment horizontal="left" vertical="top" wrapText="1"/>
    </xf>
    <xf numFmtId="0" fontId="21" fillId="43" borderId="24" xfId="0" applyFont="1" applyFill="1" applyBorder="1" applyAlignment="1">
      <alignment horizontal="left" vertical="top" wrapText="1"/>
    </xf>
    <xf numFmtId="0" fontId="21" fillId="43" borderId="34" xfId="0" applyFont="1" applyFill="1" applyBorder="1" applyAlignment="1">
      <alignment horizontal="left" vertical="top" wrapText="1"/>
    </xf>
    <xf numFmtId="0" fontId="42" fillId="43" borderId="0" xfId="0" applyFont="1" applyFill="1" applyAlignment="1">
      <alignment horizontal="left" vertical="top" wrapText="1"/>
    </xf>
    <xf numFmtId="0" fontId="21" fillId="43" borderId="0" xfId="0" applyFont="1" applyFill="1" applyAlignment="1">
      <alignment horizontal="left" vertical="top" wrapText="1"/>
    </xf>
    <xf numFmtId="0" fontId="21" fillId="43" borderId="78" xfId="0" applyFont="1" applyFill="1" applyBorder="1" applyAlignment="1">
      <alignment horizontal="left" vertical="top" wrapText="1"/>
    </xf>
    <xf numFmtId="1" fontId="164" fillId="43" borderId="14" xfId="0" applyNumberFormat="1" applyFont="1" applyFill="1" applyBorder="1" applyAlignment="1">
      <alignment horizontal="center" vertical="center" textRotation="90"/>
    </xf>
    <xf numFmtId="0" fontId="165" fillId="43" borderId="29" xfId="0" applyFont="1" applyFill="1" applyBorder="1" applyAlignment="1">
      <alignment horizontal="left" vertical="top" wrapText="1"/>
    </xf>
    <xf numFmtId="0" fontId="165" fillId="43" borderId="15" xfId="0" applyFont="1" applyFill="1" applyBorder="1" applyAlignment="1">
      <alignment horizontal="left" vertical="top" wrapText="1"/>
    </xf>
    <xf numFmtId="0" fontId="165" fillId="43" borderId="16" xfId="0" applyFont="1" applyFill="1" applyBorder="1" applyAlignment="1">
      <alignment horizontal="left" vertical="top" wrapText="1"/>
    </xf>
    <xf numFmtId="0" fontId="61" fillId="2" borderId="26"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61" fillId="2" borderId="15" xfId="0" applyFont="1" applyFill="1" applyBorder="1" applyAlignment="1" applyProtection="1">
      <alignment horizontal="center" vertical="center"/>
      <protection locked="0"/>
    </xf>
    <xf numFmtId="2" fontId="61" fillId="0" borderId="17" xfId="0" applyNumberFormat="1" applyFont="1" applyFill="1" applyBorder="1" applyAlignment="1" applyProtection="1">
      <alignment horizontal="center" vertical="center"/>
      <protection locked="0"/>
    </xf>
    <xf numFmtId="2" fontId="61" fillId="0" borderId="18" xfId="0" applyNumberFormat="1" applyFont="1" applyFill="1" applyBorder="1" applyAlignment="1" applyProtection="1">
      <alignment horizontal="center" vertical="center"/>
      <protection locked="0"/>
    </xf>
    <xf numFmtId="2" fontId="61" fillId="0" borderId="222" xfId="0" applyNumberFormat="1" applyFont="1" applyFill="1" applyBorder="1" applyAlignment="1" applyProtection="1">
      <alignment horizontal="center" vertical="center"/>
      <protection locked="0"/>
    </xf>
    <xf numFmtId="2" fontId="61" fillId="0" borderId="223" xfId="0" applyNumberFormat="1" applyFont="1" applyFill="1" applyBorder="1" applyAlignment="1" applyProtection="1">
      <alignment horizontal="center" vertical="center"/>
      <protection locked="0"/>
    </xf>
    <xf numFmtId="0" fontId="165" fillId="43" borderId="15" xfId="0" applyFont="1" applyFill="1" applyBorder="1" applyAlignment="1">
      <alignment horizontal="right" vertical="top" wrapText="1"/>
    </xf>
    <xf numFmtId="0" fontId="165" fillId="43" borderId="16" xfId="0" applyFont="1" applyFill="1" applyBorder="1" applyAlignment="1">
      <alignment horizontal="right" vertical="top" wrapText="1"/>
    </xf>
    <xf numFmtId="0" fontId="71" fillId="0" borderId="64" xfId="0" applyFont="1" applyFill="1" applyBorder="1" applyAlignment="1" applyProtection="1">
      <alignment horizontal="center"/>
      <protection locked="0"/>
    </xf>
    <xf numFmtId="0" fontId="165" fillId="43" borderId="29" xfId="0" applyFont="1" applyFill="1" applyBorder="1" applyAlignment="1">
      <alignment horizontal="right" vertical="top" wrapText="1"/>
    </xf>
    <xf numFmtId="0" fontId="0" fillId="43" borderId="15" xfId="0" applyFill="1" applyBorder="1" applyAlignment="1">
      <alignment vertical="top" wrapText="1"/>
    </xf>
    <xf numFmtId="0" fontId="0" fillId="43" borderId="16" xfId="0" applyFill="1" applyBorder="1" applyAlignment="1">
      <alignment vertical="top" wrapText="1"/>
    </xf>
    <xf numFmtId="2" fontId="61" fillId="0" borderId="30" xfId="0" applyNumberFormat="1" applyFont="1" applyFill="1" applyBorder="1" applyAlignment="1" applyProtection="1">
      <alignment horizontal="center" vertical="center"/>
      <protection locked="0"/>
    </xf>
    <xf numFmtId="2" fontId="61" fillId="0" borderId="15" xfId="0" applyNumberFormat="1" applyFont="1" applyFill="1" applyBorder="1" applyAlignment="1" applyProtection="1">
      <alignment horizontal="center" vertical="center"/>
      <protection locked="0"/>
    </xf>
    <xf numFmtId="0" fontId="165" fillId="43" borderId="23" xfId="0" applyFont="1" applyFill="1" applyBorder="1" applyAlignment="1">
      <alignment vertical="top" wrapText="1"/>
    </xf>
    <xf numFmtId="0" fontId="0" fillId="43" borderId="24" xfId="0" applyFill="1" applyBorder="1" applyAlignment="1">
      <alignment vertical="top" wrapText="1"/>
    </xf>
    <xf numFmtId="0" fontId="0" fillId="43" borderId="25" xfId="0" applyFill="1" applyBorder="1" applyAlignment="1">
      <alignment vertical="top" wrapText="1"/>
    </xf>
    <xf numFmtId="1" fontId="164" fillId="43" borderId="24" xfId="0" applyNumberFormat="1" applyFont="1" applyFill="1" applyBorder="1" applyAlignment="1">
      <alignment horizontal="center" vertical="center" textRotation="90"/>
    </xf>
    <xf numFmtId="1" fontId="164" fillId="43" borderId="15" xfId="0" applyNumberFormat="1" applyFont="1" applyFill="1" applyBorder="1" applyAlignment="1">
      <alignment horizontal="center" vertical="center" textRotation="90"/>
    </xf>
    <xf numFmtId="0" fontId="165" fillId="43" borderId="162" xfId="0" applyFont="1" applyFill="1" applyBorder="1" applyAlignment="1">
      <alignment horizontal="right" vertical="top" wrapText="1"/>
    </xf>
    <xf numFmtId="0" fontId="0" fillId="43" borderId="135" xfId="0" applyFill="1" applyBorder="1" applyAlignment="1">
      <alignment vertical="top" wrapText="1"/>
    </xf>
    <xf numFmtId="0" fontId="0" fillId="43" borderId="136" xfId="0" applyFill="1" applyBorder="1" applyAlignment="1">
      <alignment vertical="top" wrapText="1"/>
    </xf>
    <xf numFmtId="1" fontId="164" fillId="43" borderId="221" xfId="0" applyNumberFormat="1" applyFont="1" applyFill="1" applyBorder="1" applyAlignment="1">
      <alignment horizontal="center" vertical="center" textRotation="90"/>
    </xf>
    <xf numFmtId="0" fontId="165" fillId="43" borderId="162" xfId="0" applyFont="1" applyFill="1" applyBorder="1" applyAlignment="1">
      <alignment horizontal="left" vertical="top" wrapText="1"/>
    </xf>
    <xf numFmtId="0" fontId="165" fillId="43" borderId="135" xfId="0" applyFont="1" applyFill="1" applyBorder="1" applyAlignment="1">
      <alignment horizontal="right" vertical="top" wrapText="1"/>
    </xf>
    <xf numFmtId="0" fontId="165" fillId="43" borderId="136" xfId="0" applyFont="1" applyFill="1" applyBorder="1" applyAlignment="1">
      <alignment horizontal="right" vertical="top" wrapText="1"/>
    </xf>
    <xf numFmtId="0" fontId="61" fillId="0" borderId="222" xfId="0" applyFont="1" applyFill="1" applyBorder="1" applyAlignment="1" applyProtection="1">
      <alignment horizontal="center" vertical="center"/>
      <protection locked="0"/>
    </xf>
    <xf numFmtId="0" fontId="61" fillId="0" borderId="223" xfId="0" applyFont="1" applyFill="1" applyBorder="1" applyAlignment="1" applyProtection="1">
      <alignment horizontal="center" vertical="center"/>
      <protection locked="0"/>
    </xf>
    <xf numFmtId="0" fontId="71" fillId="0" borderId="224" xfId="0" applyFont="1" applyFill="1" applyBorder="1" applyAlignment="1" applyProtection="1">
      <alignment horizontal="center"/>
      <protection locked="0"/>
    </xf>
    <xf numFmtId="1" fontId="164" fillId="43" borderId="135" xfId="0" applyNumberFormat="1" applyFont="1" applyFill="1" applyBorder="1" applyAlignment="1">
      <alignment horizontal="center" vertical="center" textRotation="90"/>
    </xf>
    <xf numFmtId="10" fontId="61" fillId="0" borderId="26" xfId="0" applyNumberFormat="1" applyFont="1" applyFill="1" applyBorder="1" applyAlignment="1" applyProtection="1">
      <alignment horizontal="center" vertical="center"/>
      <protection locked="0"/>
    </xf>
    <xf numFmtId="0" fontId="71" fillId="0" borderId="34" xfId="0" applyFont="1" applyFill="1" applyBorder="1" applyAlignment="1" applyProtection="1">
      <alignment horizontal="center"/>
      <protection locked="0"/>
    </xf>
    <xf numFmtId="0" fontId="71" fillId="0" borderId="78" xfId="0" applyFont="1" applyFill="1" applyBorder="1" applyAlignment="1" applyProtection="1">
      <alignment horizontal="center"/>
      <protection locked="0"/>
    </xf>
    <xf numFmtId="1" fontId="164" fillId="43" borderId="0" xfId="0" applyNumberFormat="1" applyFont="1" applyFill="1" applyAlignment="1">
      <alignment horizontal="center" vertical="center" textRotation="90"/>
    </xf>
    <xf numFmtId="0" fontId="0" fillId="43" borderId="15" xfId="0" applyFill="1" applyBorder="1" applyAlignment="1">
      <alignment horizontal="left" vertical="top" wrapText="1"/>
    </xf>
    <xf numFmtId="0" fontId="0" fillId="43" borderId="16" xfId="0" applyFill="1" applyBorder="1" applyAlignment="1">
      <alignment horizontal="left" vertical="top" wrapText="1"/>
    </xf>
    <xf numFmtId="0" fontId="71" fillId="0" borderId="30" xfId="0" applyFont="1" applyFill="1" applyBorder="1" applyAlignment="1">
      <alignment horizontal="center" vertical="center"/>
    </xf>
    <xf numFmtId="0" fontId="71" fillId="0" borderId="15" xfId="0" applyFont="1" applyFill="1" applyBorder="1" applyAlignment="1">
      <alignment horizontal="center" vertical="center"/>
    </xf>
    <xf numFmtId="0" fontId="165" fillId="43" borderId="24" xfId="0" applyFont="1" applyFill="1" applyBorder="1" applyAlignment="1">
      <alignment horizontal="right" vertical="top" wrapText="1"/>
    </xf>
    <xf numFmtId="0" fontId="165" fillId="43" borderId="25" xfId="0" applyFont="1" applyFill="1" applyBorder="1" applyAlignment="1">
      <alignment horizontal="right" vertical="top" wrapText="1"/>
    </xf>
    <xf numFmtId="1" fontId="164" fillId="43" borderId="22" xfId="0" applyNumberFormat="1" applyFont="1" applyFill="1" applyBorder="1" applyAlignment="1">
      <alignment horizontal="center" vertical="center" textRotation="90"/>
    </xf>
    <xf numFmtId="1" fontId="164" fillId="43" borderId="28" xfId="0" applyNumberFormat="1" applyFont="1" applyFill="1" applyBorder="1" applyAlignment="1">
      <alignment horizontal="center" vertical="center" textRotation="90"/>
    </xf>
    <xf numFmtId="0" fontId="71" fillId="0" borderId="34" xfId="0" applyFont="1" applyFill="1" applyBorder="1" applyProtection="1">
      <protection locked="0"/>
    </xf>
    <xf numFmtId="0" fontId="71" fillId="0" borderId="38" xfId="0" applyFont="1" applyFill="1" applyBorder="1" applyProtection="1">
      <protection locked="0"/>
    </xf>
    <xf numFmtId="0" fontId="12" fillId="0" borderId="91" xfId="0" applyFont="1" applyFill="1" applyBorder="1" applyAlignment="1">
      <alignment horizontal="center" vertical="center" textRotation="90"/>
    </xf>
    <xf numFmtId="0" fontId="0" fillId="0" borderId="91" xfId="0" applyFill="1" applyBorder="1" applyAlignment="1">
      <alignment horizontal="center" vertical="center" textRotation="90"/>
    </xf>
    <xf numFmtId="1" fontId="13" fillId="43" borderId="33" xfId="0" applyNumberFormat="1" applyFont="1" applyFill="1" applyBorder="1" applyAlignment="1">
      <alignment horizontal="center" vertical="center" textRotation="90"/>
    </xf>
    <xf numFmtId="1" fontId="13" fillId="43" borderId="91" xfId="0" applyNumberFormat="1" applyFont="1" applyFill="1" applyBorder="1" applyAlignment="1">
      <alignment horizontal="center" vertical="center" textRotation="90"/>
    </xf>
    <xf numFmtId="0" fontId="6" fillId="43" borderId="23" xfId="0" applyFont="1" applyFill="1" applyBorder="1" applyAlignment="1">
      <alignment horizontal="left" vertical="top" wrapText="1"/>
    </xf>
    <xf numFmtId="0" fontId="6" fillId="43" borderId="100" xfId="0" applyFont="1" applyFill="1" applyBorder="1" applyAlignment="1">
      <alignment horizontal="left" vertical="top" wrapText="1"/>
    </xf>
    <xf numFmtId="0" fontId="6" fillId="43" borderId="24" xfId="0" applyFont="1" applyFill="1" applyBorder="1" applyAlignment="1">
      <alignment horizontal="right" vertical="top" wrapText="1"/>
    </xf>
    <xf numFmtId="0" fontId="6" fillId="43" borderId="25" xfId="0" applyFont="1" applyFill="1" applyBorder="1" applyAlignment="1">
      <alignment horizontal="right" vertical="top" wrapText="1"/>
    </xf>
    <xf numFmtId="0" fontId="6" fillId="43" borderId="0" xfId="0" applyFont="1" applyFill="1" applyAlignment="1">
      <alignment horizontal="right" vertical="top" wrapText="1"/>
    </xf>
    <xf numFmtId="0" fontId="6" fillId="43" borderId="101" xfId="0" applyFont="1" applyFill="1" applyBorder="1" applyAlignment="1">
      <alignment horizontal="right" vertical="top" wrapText="1"/>
    </xf>
    <xf numFmtId="0" fontId="61" fillId="0" borderId="49" xfId="0" applyFont="1" applyFill="1" applyBorder="1" applyAlignment="1" applyProtection="1">
      <alignment horizontal="center" vertical="center"/>
      <protection locked="0"/>
    </xf>
    <xf numFmtId="0" fontId="61" fillId="0" borderId="50" xfId="0" applyFont="1" applyFill="1" applyBorder="1" applyAlignment="1" applyProtection="1">
      <alignment horizontal="center" vertical="center"/>
      <protection locked="0"/>
    </xf>
    <xf numFmtId="0" fontId="71" fillId="0" borderId="217" xfId="0" applyFont="1" applyFill="1" applyBorder="1" applyAlignment="1" applyProtection="1">
      <alignment horizontal="center"/>
      <protection locked="0"/>
    </xf>
    <xf numFmtId="1" fontId="13" fillId="43" borderId="14" xfId="0" applyNumberFormat="1" applyFont="1" applyFill="1" applyBorder="1" applyAlignment="1">
      <alignment horizontal="center" vertical="center" textRotation="90"/>
    </xf>
    <xf numFmtId="0" fontId="6" fillId="43" borderId="29" xfId="0" applyFont="1" applyFill="1" applyBorder="1" applyAlignment="1">
      <alignment horizontal="left" vertical="top" wrapText="1"/>
    </xf>
    <xf numFmtId="0" fontId="6" fillId="43" borderId="15" xfId="0" applyFont="1" applyFill="1" applyBorder="1" applyAlignment="1">
      <alignment horizontal="right" vertical="top" wrapText="1"/>
    </xf>
    <xf numFmtId="0" fontId="6" fillId="43" borderId="16" xfId="0" applyFont="1" applyFill="1" applyBorder="1" applyAlignment="1">
      <alignment horizontal="right" vertical="top" wrapText="1"/>
    </xf>
    <xf numFmtId="0" fontId="71" fillId="0" borderId="63" xfId="0" applyFont="1" applyFill="1" applyBorder="1" applyAlignment="1" applyProtection="1">
      <alignment horizontal="center"/>
      <protection locked="0"/>
    </xf>
    <xf numFmtId="1" fontId="13" fillId="43" borderId="24" xfId="0" applyNumberFormat="1" applyFont="1" applyFill="1" applyBorder="1" applyAlignment="1">
      <alignment horizontal="center" vertical="center" textRotation="90"/>
    </xf>
    <xf numFmtId="1" fontId="13" fillId="43" borderId="0" xfId="0" applyNumberFormat="1" applyFont="1" applyFill="1" applyAlignment="1">
      <alignment horizontal="center" vertical="center" textRotation="90"/>
    </xf>
    <xf numFmtId="0" fontId="6" fillId="43" borderId="25" xfId="0" applyFont="1" applyFill="1" applyBorder="1" applyAlignment="1">
      <alignment horizontal="left" vertical="top" wrapText="1"/>
    </xf>
    <xf numFmtId="0" fontId="6" fillId="43" borderId="0" xfId="0" applyFont="1" applyFill="1" applyAlignment="1">
      <alignment horizontal="left" vertical="top" wrapText="1"/>
    </xf>
    <xf numFmtId="0" fontId="6" fillId="43" borderId="101" xfId="0" applyFont="1" applyFill="1" applyBorder="1" applyAlignment="1">
      <alignment horizontal="left" vertical="top" wrapText="1"/>
    </xf>
    <xf numFmtId="1" fontId="13" fillId="43" borderId="22" xfId="0" applyNumberFormat="1" applyFont="1" applyFill="1" applyBorder="1" applyAlignment="1">
      <alignment horizontal="center" vertical="center" textRotation="90"/>
    </xf>
    <xf numFmtId="1" fontId="13" fillId="43" borderId="28" xfId="0" applyNumberFormat="1" applyFont="1" applyFill="1" applyBorder="1" applyAlignment="1">
      <alignment horizontal="center" vertical="center" textRotation="90"/>
    </xf>
    <xf numFmtId="0" fontId="6" fillId="43" borderId="16" xfId="0" applyFont="1" applyFill="1" applyBorder="1" applyAlignment="1">
      <alignment horizontal="left" vertical="top" wrapText="1"/>
    </xf>
    <xf numFmtId="1" fontId="13" fillId="43" borderId="15" xfId="0" applyNumberFormat="1" applyFont="1" applyFill="1" applyBorder="1" applyAlignment="1">
      <alignment horizontal="center" vertical="center" textRotation="90"/>
    </xf>
    <xf numFmtId="0" fontId="0" fillId="43" borderId="24" xfId="0" applyFill="1" applyBorder="1" applyAlignment="1">
      <alignment horizontal="left" vertical="top" wrapText="1"/>
    </xf>
    <xf numFmtId="0" fontId="0" fillId="43" borderId="25" xfId="0" applyFill="1" applyBorder="1" applyAlignment="1">
      <alignment horizontal="left" vertical="top" wrapText="1"/>
    </xf>
    <xf numFmtId="0" fontId="0" fillId="43" borderId="29" xfId="0" applyFill="1" applyBorder="1" applyAlignment="1">
      <alignment horizontal="left" vertical="top" wrapText="1"/>
    </xf>
    <xf numFmtId="0" fontId="71" fillId="0" borderId="38" xfId="0" applyFont="1" applyFill="1" applyBorder="1" applyAlignment="1" applyProtection="1">
      <alignment horizontal="center"/>
      <protection locked="0"/>
    </xf>
    <xf numFmtId="0" fontId="7" fillId="43" borderId="100" xfId="0" applyFont="1" applyFill="1" applyBorder="1" applyAlignment="1">
      <alignment horizontal="left" vertical="top" wrapText="1"/>
    </xf>
    <xf numFmtId="0" fontId="7" fillId="43" borderId="0" xfId="0" applyFont="1" applyFill="1" applyAlignment="1">
      <alignment horizontal="left" vertical="top" wrapText="1"/>
    </xf>
    <xf numFmtId="0" fontId="7" fillId="43" borderId="101" xfId="0" applyFont="1" applyFill="1" applyBorder="1" applyAlignment="1">
      <alignment horizontal="left" vertical="top" wrapText="1"/>
    </xf>
    <xf numFmtId="0" fontId="0" fillId="43" borderId="100" xfId="0" applyFill="1" applyBorder="1" applyAlignment="1">
      <alignment horizontal="left" vertical="top" wrapText="1"/>
    </xf>
    <xf numFmtId="0" fontId="0" fillId="43" borderId="0" xfId="0" applyFill="1" applyAlignment="1">
      <alignment horizontal="left" vertical="top" wrapText="1"/>
    </xf>
    <xf numFmtId="0" fontId="0" fillId="43" borderId="101" xfId="0" applyFill="1" applyBorder="1" applyAlignment="1">
      <alignment horizontal="left" vertical="top" wrapText="1"/>
    </xf>
    <xf numFmtId="0" fontId="0" fillId="43" borderId="14" xfId="0" applyFill="1" applyBorder="1" applyAlignment="1">
      <alignment horizontal="center" vertical="center" textRotation="90"/>
    </xf>
    <xf numFmtId="0" fontId="124" fillId="43" borderId="23" xfId="0" applyFont="1" applyFill="1" applyBorder="1" applyAlignment="1">
      <alignment horizontal="left" vertical="top" wrapText="1"/>
    </xf>
    <xf numFmtId="0" fontId="124" fillId="43" borderId="24" xfId="0" applyFont="1" applyFill="1" applyBorder="1" applyAlignment="1">
      <alignment horizontal="left" vertical="top" wrapText="1"/>
    </xf>
    <xf numFmtId="0" fontId="124" fillId="43" borderId="25" xfId="0" applyFont="1" applyFill="1" applyBorder="1" applyAlignment="1">
      <alignment horizontal="left" vertical="top" wrapText="1"/>
    </xf>
    <xf numFmtId="0" fontId="124" fillId="43" borderId="29" xfId="0" applyFont="1" applyFill="1" applyBorder="1" applyAlignment="1">
      <alignment horizontal="left" vertical="top" wrapText="1"/>
    </xf>
    <xf numFmtId="0" fontId="124" fillId="43" borderId="15" xfId="0" applyFont="1" applyFill="1" applyBorder="1" applyAlignment="1">
      <alignment horizontal="left" vertical="top" wrapText="1"/>
    </xf>
    <xf numFmtId="0" fontId="124" fillId="43" borderId="16" xfId="0" applyFont="1" applyFill="1" applyBorder="1" applyAlignment="1">
      <alignment horizontal="left" vertical="top" wrapText="1"/>
    </xf>
    <xf numFmtId="0" fontId="0" fillId="43" borderId="91" xfId="0" applyFill="1" applyBorder="1" applyAlignment="1">
      <alignment horizontal="center" vertical="center" textRotation="90"/>
    </xf>
    <xf numFmtId="0" fontId="71" fillId="0" borderId="30" xfId="0" applyFont="1" applyFill="1" applyBorder="1" applyAlignment="1" applyProtection="1">
      <alignment horizontal="center"/>
      <protection locked="0"/>
    </xf>
    <xf numFmtId="0" fontId="71" fillId="0" borderId="15" xfId="0" applyFont="1" applyFill="1" applyBorder="1" applyAlignment="1" applyProtection="1">
      <alignment horizontal="center"/>
      <protection locked="0"/>
    </xf>
    <xf numFmtId="0" fontId="71" fillId="0" borderId="102" xfId="0" applyFont="1" applyFill="1" applyBorder="1" applyAlignment="1" applyProtection="1">
      <alignment horizontal="center"/>
      <protection locked="0"/>
    </xf>
    <xf numFmtId="0" fontId="71" fillId="0" borderId="0" xfId="0" applyFont="1" applyFill="1" applyAlignment="1" applyProtection="1">
      <alignment horizontal="center"/>
      <protection locked="0"/>
    </xf>
    <xf numFmtId="0" fontId="3" fillId="43" borderId="24" xfId="0" applyFont="1" applyFill="1" applyBorder="1" applyAlignment="1">
      <alignment vertical="top" wrapText="1"/>
    </xf>
    <xf numFmtId="0" fontId="3" fillId="43" borderId="25" xfId="0" applyFont="1" applyFill="1" applyBorder="1" applyAlignment="1">
      <alignment vertical="top" wrapText="1"/>
    </xf>
    <xf numFmtId="0" fontId="3" fillId="43" borderId="15" xfId="0" applyFont="1" applyFill="1" applyBorder="1" applyAlignment="1">
      <alignment vertical="top" wrapText="1"/>
    </xf>
    <xf numFmtId="0" fontId="3" fillId="43" borderId="16" xfId="0" applyFont="1" applyFill="1" applyBorder="1" applyAlignment="1">
      <alignment vertical="top" wrapText="1"/>
    </xf>
    <xf numFmtId="0" fontId="0" fillId="43" borderId="29" xfId="0" applyFill="1" applyBorder="1" applyAlignment="1">
      <alignment vertical="top" wrapText="1"/>
    </xf>
    <xf numFmtId="0" fontId="0" fillId="43" borderId="0" xfId="0" applyFill="1" applyAlignment="1">
      <alignment vertical="top" wrapText="1"/>
    </xf>
    <xf numFmtId="0" fontId="0" fillId="43" borderId="101" xfId="0" applyFill="1" applyBorder="1" applyAlignment="1">
      <alignment vertical="top" wrapText="1"/>
    </xf>
    <xf numFmtId="0" fontId="71" fillId="0" borderId="24" xfId="0" applyFont="1" applyFill="1" applyBorder="1" applyAlignment="1" applyProtection="1">
      <alignment horizontal="center" vertical="center"/>
      <protection locked="0"/>
    </xf>
    <xf numFmtId="0" fontId="8" fillId="43" borderId="24" xfId="0" applyFont="1" applyFill="1" applyBorder="1" applyAlignment="1">
      <alignment horizontal="right" vertical="top" wrapText="1"/>
    </xf>
    <xf numFmtId="0" fontId="8" fillId="43" borderId="25" xfId="0" applyFont="1" applyFill="1" applyBorder="1" applyAlignment="1">
      <alignment horizontal="right" vertical="top" wrapText="1"/>
    </xf>
    <xf numFmtId="2" fontId="61" fillId="0" borderId="35" xfId="0" applyNumberFormat="1" applyFont="1" applyFill="1" applyBorder="1" applyAlignment="1" applyProtection="1">
      <alignment horizontal="center" vertical="center"/>
      <protection locked="0"/>
    </xf>
    <xf numFmtId="2" fontId="61" fillId="0" borderId="36" xfId="0" applyNumberFormat="1" applyFont="1" applyFill="1" applyBorder="1" applyAlignment="1" applyProtection="1">
      <alignment horizontal="center" vertical="center"/>
      <protection locked="0"/>
    </xf>
    <xf numFmtId="0" fontId="71" fillId="0" borderId="36" xfId="0" applyFont="1" applyFill="1" applyBorder="1" applyAlignment="1" applyProtection="1">
      <alignment horizontal="center"/>
      <protection locked="0"/>
    </xf>
    <xf numFmtId="0" fontId="71" fillId="0" borderId="18" xfId="0" applyFont="1" applyFill="1" applyBorder="1" applyAlignment="1" applyProtection="1">
      <alignment horizontal="center"/>
      <protection locked="0"/>
    </xf>
    <xf numFmtId="1" fontId="13" fillId="43" borderId="32" xfId="0" applyNumberFormat="1" applyFont="1" applyFill="1" applyBorder="1" applyAlignment="1">
      <alignment horizontal="center" vertical="center" textRotation="90"/>
    </xf>
    <xf numFmtId="1" fontId="13" fillId="43" borderId="13" xfId="0" applyNumberFormat="1" applyFont="1" applyFill="1" applyBorder="1" applyAlignment="1">
      <alignment horizontal="center" vertical="center" textRotation="90"/>
    </xf>
    <xf numFmtId="0" fontId="12" fillId="0" borderId="33" xfId="0" applyFont="1" applyFill="1" applyBorder="1" applyAlignment="1">
      <alignment horizontal="center" vertical="center" textRotation="90"/>
    </xf>
    <xf numFmtId="0" fontId="29" fillId="43" borderId="33" xfId="0" applyFont="1" applyFill="1" applyBorder="1" applyAlignment="1">
      <alignment horizontal="left" vertical="top" wrapText="1"/>
    </xf>
    <xf numFmtId="0" fontId="29" fillId="43" borderId="34" xfId="0" applyFont="1" applyFill="1" applyBorder="1" applyAlignment="1">
      <alignment horizontal="left" vertical="top" wrapText="1"/>
    </xf>
    <xf numFmtId="0" fontId="29" fillId="43" borderId="14" xfId="0" applyFont="1" applyFill="1" applyBorder="1" applyAlignment="1">
      <alignment horizontal="left" vertical="top" wrapText="1"/>
    </xf>
    <xf numFmtId="0" fontId="29" fillId="43" borderId="15" xfId="0" applyFont="1" applyFill="1" applyBorder="1" applyAlignment="1">
      <alignment horizontal="left" vertical="top" wrapText="1"/>
    </xf>
    <xf numFmtId="0" fontId="29" fillId="43" borderId="38" xfId="0" applyFont="1" applyFill="1" applyBorder="1" applyAlignment="1">
      <alignment horizontal="left" vertical="top" wrapText="1"/>
    </xf>
    <xf numFmtId="0" fontId="6" fillId="43" borderId="91" xfId="0" applyFont="1" applyFill="1" applyBorder="1" applyAlignment="1">
      <alignment horizontal="left" vertical="top" wrapText="1"/>
    </xf>
    <xf numFmtId="0" fontId="0" fillId="43" borderId="24" xfId="0" applyFill="1" applyBorder="1"/>
    <xf numFmtId="0" fontId="0" fillId="43" borderId="25" xfId="0" applyFill="1" applyBorder="1"/>
    <xf numFmtId="0" fontId="0" fillId="43" borderId="100" xfId="0" applyFill="1" applyBorder="1"/>
    <xf numFmtId="0" fontId="0" fillId="43" borderId="0" xfId="0" applyFill="1"/>
    <xf numFmtId="0" fontId="0" fillId="43" borderId="101" xfId="0" applyFill="1" applyBorder="1"/>
    <xf numFmtId="1" fontId="13" fillId="43" borderId="99" xfId="0" applyNumberFormat="1" applyFont="1" applyFill="1" applyBorder="1" applyAlignment="1">
      <alignment horizontal="center" vertical="center" textRotation="90"/>
    </xf>
    <xf numFmtId="0" fontId="6" fillId="43" borderId="72" xfId="0" applyFont="1" applyFill="1" applyBorder="1" applyAlignment="1">
      <alignment horizontal="left" vertical="center" wrapText="1"/>
    </xf>
    <xf numFmtId="0" fontId="0" fillId="43" borderId="73" xfId="0" applyFill="1" applyBorder="1" applyAlignment="1">
      <alignment vertical="center" wrapText="1"/>
    </xf>
    <xf numFmtId="0" fontId="0" fillId="43" borderId="116" xfId="0" applyFill="1" applyBorder="1" applyAlignment="1">
      <alignment vertical="center" wrapText="1"/>
    </xf>
    <xf numFmtId="0" fontId="6" fillId="43" borderId="73" xfId="0" applyFont="1" applyFill="1" applyBorder="1" applyAlignment="1">
      <alignment horizontal="left" vertical="center" wrapText="1"/>
    </xf>
    <xf numFmtId="0" fontId="6" fillId="43" borderId="116" xfId="0" applyFont="1" applyFill="1" applyBorder="1" applyAlignment="1">
      <alignment horizontal="left" vertical="center" wrapText="1"/>
    </xf>
    <xf numFmtId="0" fontId="7" fillId="0" borderId="91" xfId="0" applyFont="1" applyFill="1" applyBorder="1" applyAlignment="1">
      <alignment horizontal="center" vertical="center" textRotation="90"/>
    </xf>
    <xf numFmtId="2" fontId="29" fillId="43" borderId="72" xfId="0" applyNumberFormat="1" applyFont="1" applyFill="1" applyBorder="1" applyAlignment="1">
      <alignment horizontal="left" vertical="top" wrapText="1"/>
    </xf>
    <xf numFmtId="2" fontId="29" fillId="43" borderId="73" xfId="0" applyNumberFormat="1" applyFont="1" applyFill="1" applyBorder="1" applyAlignment="1">
      <alignment horizontal="left" vertical="top" wrapText="1"/>
    </xf>
    <xf numFmtId="2" fontId="29" fillId="43" borderId="116" xfId="0" applyNumberFormat="1" applyFont="1" applyFill="1" applyBorder="1" applyAlignment="1">
      <alignment horizontal="left" vertical="top" wrapText="1"/>
    </xf>
    <xf numFmtId="0" fontId="13" fillId="43" borderId="32" xfId="0" applyFont="1" applyFill="1" applyBorder="1" applyAlignment="1">
      <alignment horizontal="center" vertical="center" textRotation="90"/>
    </xf>
    <xf numFmtId="0" fontId="13" fillId="43" borderId="71" xfId="0" applyFont="1" applyFill="1" applyBorder="1" applyAlignment="1">
      <alignment horizontal="center" vertical="center" textRotation="90"/>
    </xf>
    <xf numFmtId="0" fontId="13" fillId="43" borderId="13" xfId="0" applyFont="1" applyFill="1" applyBorder="1" applyAlignment="1">
      <alignment horizontal="center" vertical="center" textRotation="90"/>
    </xf>
    <xf numFmtId="0" fontId="6" fillId="43" borderId="33" xfId="0" applyFont="1" applyFill="1" applyBorder="1" applyAlignment="1">
      <alignment horizontal="left" vertical="center" wrapText="1"/>
    </xf>
    <xf numFmtId="0" fontId="0" fillId="43" borderId="24" xfId="0" applyFill="1" applyBorder="1" applyAlignment="1">
      <alignment vertical="center" wrapText="1"/>
    </xf>
    <xf numFmtId="0" fontId="0" fillId="43" borderId="34" xfId="0" applyFill="1" applyBorder="1" applyAlignment="1">
      <alignment vertical="center" wrapText="1"/>
    </xf>
    <xf numFmtId="0" fontId="6" fillId="43" borderId="72" xfId="0" applyFont="1" applyFill="1" applyBorder="1" applyAlignment="1" applyProtection="1">
      <alignment horizontal="left" vertical="center" wrapText="1"/>
      <protection locked="0"/>
    </xf>
    <xf numFmtId="0" fontId="6" fillId="43" borderId="73" xfId="0" applyFont="1" applyFill="1" applyBorder="1" applyAlignment="1" applyProtection="1">
      <alignment horizontal="left" vertical="center" wrapText="1"/>
      <protection locked="0"/>
    </xf>
    <xf numFmtId="0" fontId="6" fillId="43" borderId="116" xfId="0" applyFont="1" applyFill="1" applyBorder="1" applyAlignment="1" applyProtection="1">
      <alignment horizontal="left" vertical="center" wrapText="1"/>
      <protection locked="0"/>
    </xf>
    <xf numFmtId="2" fontId="29" fillId="43" borderId="33" xfId="0" applyNumberFormat="1" applyFont="1" applyFill="1" applyBorder="1" applyAlignment="1">
      <alignment horizontal="left" vertical="top" wrapText="1"/>
    </xf>
    <xf numFmtId="2" fontId="29" fillId="43" borderId="24" xfId="0" applyNumberFormat="1" applyFont="1" applyFill="1" applyBorder="1" applyAlignment="1">
      <alignment horizontal="left" vertical="top" wrapText="1"/>
    </xf>
    <xf numFmtId="2" fontId="29" fillId="43" borderId="34" xfId="0" applyNumberFormat="1" applyFont="1" applyFill="1" applyBorder="1" applyAlignment="1">
      <alignment horizontal="left" vertical="top" wrapText="1"/>
    </xf>
    <xf numFmtId="2" fontId="29" fillId="43" borderId="14" xfId="0" applyNumberFormat="1" applyFont="1" applyFill="1" applyBorder="1" applyAlignment="1">
      <alignment horizontal="left" vertical="top" wrapText="1"/>
    </xf>
    <xf numFmtId="2" fontId="29" fillId="43" borderId="15" xfId="0" applyNumberFormat="1" applyFont="1" applyFill="1" applyBorder="1" applyAlignment="1">
      <alignment horizontal="left" vertical="top" wrapText="1"/>
    </xf>
    <xf numFmtId="2" fontId="29" fillId="43" borderId="38" xfId="0" applyNumberFormat="1" applyFont="1" applyFill="1" applyBorder="1" applyAlignment="1">
      <alignment horizontal="left" vertical="top" wrapText="1"/>
    </xf>
    <xf numFmtId="0" fontId="6" fillId="43" borderId="14" xfId="0" applyFont="1" applyFill="1" applyBorder="1" applyAlignment="1">
      <alignment horizontal="left" vertical="center" wrapText="1"/>
    </xf>
    <xf numFmtId="0" fontId="6" fillId="43" borderId="15" xfId="0" applyFont="1" applyFill="1" applyBorder="1" applyAlignment="1">
      <alignment horizontal="left" vertical="center" wrapText="1"/>
    </xf>
    <xf numFmtId="0" fontId="6" fillId="43" borderId="38" xfId="0" applyFont="1" applyFill="1" applyBorder="1" applyAlignment="1">
      <alignment horizontal="left" vertical="center" wrapText="1"/>
    </xf>
    <xf numFmtId="0" fontId="6" fillId="43" borderId="24" xfId="0" applyFont="1" applyFill="1" applyBorder="1" applyAlignment="1">
      <alignment horizontal="left" vertical="center" wrapText="1"/>
    </xf>
    <xf numFmtId="0" fontId="6" fillId="43" borderId="34" xfId="0" applyFont="1" applyFill="1" applyBorder="1" applyAlignment="1">
      <alignment horizontal="left" vertical="center" wrapText="1"/>
    </xf>
    <xf numFmtId="2" fontId="12" fillId="0" borderId="72" xfId="0" applyNumberFormat="1" applyFont="1" applyFill="1" applyBorder="1" applyAlignment="1">
      <alignment horizontal="center" vertical="center" textRotation="90"/>
    </xf>
    <xf numFmtId="0" fontId="0" fillId="0" borderId="73" xfId="0" applyFill="1" applyBorder="1"/>
    <xf numFmtId="0" fontId="0" fillId="0" borderId="116" xfId="0" applyFill="1" applyBorder="1"/>
    <xf numFmtId="2" fontId="29" fillId="43" borderId="14" xfId="0" applyNumberFormat="1" applyFont="1" applyFill="1" applyBorder="1" applyAlignment="1">
      <alignment horizontal="left" vertical="top"/>
    </xf>
    <xf numFmtId="2" fontId="29" fillId="43" borderId="15" xfId="0" applyNumberFormat="1" applyFont="1" applyFill="1" applyBorder="1" applyAlignment="1">
      <alignment horizontal="left" vertical="top"/>
    </xf>
    <xf numFmtId="2" fontId="29" fillId="43" borderId="38" xfId="0" applyNumberFormat="1" applyFont="1" applyFill="1" applyBorder="1" applyAlignment="1">
      <alignment horizontal="left" vertical="top"/>
    </xf>
    <xf numFmtId="2" fontId="12" fillId="0" borderId="33" xfId="0" applyNumberFormat="1" applyFont="1" applyFill="1" applyBorder="1" applyAlignment="1">
      <alignment vertical="center" textRotation="90"/>
    </xf>
    <xf numFmtId="0" fontId="0" fillId="0" borderId="24" xfId="0" applyFill="1" applyBorder="1"/>
    <xf numFmtId="0" fontId="0" fillId="0" borderId="34" xfId="0" applyFill="1" applyBorder="1"/>
    <xf numFmtId="0" fontId="0" fillId="0" borderId="91" xfId="0" applyFill="1" applyBorder="1"/>
    <xf numFmtId="0" fontId="0" fillId="0" borderId="0" xfId="0" applyFill="1"/>
    <xf numFmtId="0" fontId="0" fillId="0" borderId="78" xfId="0" applyFill="1" applyBorder="1"/>
    <xf numFmtId="0" fontId="0" fillId="0" borderId="14" xfId="0" applyFill="1" applyBorder="1"/>
    <xf numFmtId="0" fontId="0" fillId="0" borderId="15" xfId="0" applyFill="1" applyBorder="1"/>
    <xf numFmtId="0" fontId="0" fillId="0" borderId="38" xfId="0" applyFill="1" applyBorder="1"/>
    <xf numFmtId="0" fontId="6" fillId="43" borderId="33" xfId="0" applyFont="1" applyFill="1" applyBorder="1" applyAlignment="1">
      <alignment horizontal="left" vertical="top"/>
    </xf>
    <xf numFmtId="0" fontId="6" fillId="43" borderId="24" xfId="0" applyFont="1" applyFill="1" applyBorder="1" applyAlignment="1">
      <alignment horizontal="left" vertical="top"/>
    </xf>
    <xf numFmtId="0" fontId="6" fillId="43" borderId="25" xfId="0" applyFont="1" applyFill="1" applyBorder="1" applyAlignment="1">
      <alignment horizontal="left" vertical="top"/>
    </xf>
    <xf numFmtId="0" fontId="6" fillId="43" borderId="14" xfId="0" applyFont="1" applyFill="1" applyBorder="1" applyAlignment="1">
      <alignment horizontal="left" vertical="top"/>
    </xf>
    <xf numFmtId="0" fontId="6" fillId="43" borderId="15" xfId="0" applyFont="1" applyFill="1" applyBorder="1" applyAlignment="1">
      <alignment horizontal="left" vertical="top"/>
    </xf>
    <xf numFmtId="0" fontId="6" fillId="43" borderId="16" xfId="0" applyFont="1" applyFill="1" applyBorder="1" applyAlignment="1">
      <alignment horizontal="left" vertical="top"/>
    </xf>
    <xf numFmtId="1" fontId="13" fillId="43" borderId="71" xfId="0" applyNumberFormat="1" applyFont="1" applyFill="1" applyBorder="1" applyAlignment="1">
      <alignment horizontal="center" vertical="center" textRotation="90"/>
    </xf>
    <xf numFmtId="0" fontId="0" fillId="0" borderId="71" xfId="0" applyFill="1" applyBorder="1"/>
    <xf numFmtId="0" fontId="0" fillId="0" borderId="13" xfId="0" applyFill="1" applyBorder="1"/>
    <xf numFmtId="0" fontId="29" fillId="43" borderId="72" xfId="0" applyFont="1" applyFill="1" applyBorder="1" applyAlignment="1">
      <alignment horizontal="left" vertical="center" wrapText="1"/>
    </xf>
    <xf numFmtId="0" fontId="29" fillId="43" borderId="73" xfId="0" applyFont="1" applyFill="1" applyBorder="1" applyAlignment="1">
      <alignment horizontal="left" vertical="center" wrapText="1"/>
    </xf>
    <xf numFmtId="0" fontId="29" fillId="43" borderId="116" xfId="0" applyFont="1" applyFill="1" applyBorder="1" applyAlignment="1">
      <alignment horizontal="left" vertical="center" wrapText="1"/>
    </xf>
    <xf numFmtId="0" fontId="65" fillId="0" borderId="34" xfId="0" applyFont="1" applyFill="1" applyBorder="1" applyAlignment="1" applyProtection="1">
      <alignment horizontal="left" vertical="top" wrapText="1"/>
      <protection locked="0"/>
    </xf>
    <xf numFmtId="0" fontId="65" fillId="0" borderId="78" xfId="0" applyFont="1" applyFill="1" applyBorder="1" applyAlignment="1" applyProtection="1">
      <alignment horizontal="left" vertical="top" wrapText="1"/>
      <protection locked="0"/>
    </xf>
    <xf numFmtId="0" fontId="65" fillId="0" borderId="14" xfId="0" applyFont="1" applyFill="1" applyBorder="1" applyAlignment="1" applyProtection="1">
      <alignment horizontal="left" vertical="top" wrapText="1"/>
      <protection locked="0"/>
    </xf>
    <xf numFmtId="0" fontId="65" fillId="0" borderId="15" xfId="0" applyFont="1" applyFill="1" applyBorder="1" applyAlignment="1" applyProtection="1">
      <alignment horizontal="left" vertical="top" wrapText="1"/>
      <protection locked="0"/>
    </xf>
    <xf numFmtId="0" fontId="65" fillId="0" borderId="38" xfId="0" applyFont="1" applyFill="1" applyBorder="1" applyAlignment="1" applyProtection="1">
      <alignment horizontal="left" vertical="top" wrapText="1"/>
      <protection locked="0"/>
    </xf>
    <xf numFmtId="1" fontId="13" fillId="43" borderId="115" xfId="0" applyNumberFormat="1" applyFont="1" applyFill="1" applyBorder="1" applyAlignment="1">
      <alignment horizontal="center" vertical="center" textRotation="90"/>
    </xf>
    <xf numFmtId="0" fontId="6" fillId="43" borderId="115" xfId="0" applyFont="1" applyFill="1" applyBorder="1" applyAlignment="1">
      <alignment horizontal="left" vertical="top" wrapText="1"/>
    </xf>
    <xf numFmtId="0" fontId="6" fillId="43" borderId="149" xfId="0" applyFont="1" applyFill="1" applyBorder="1" applyAlignment="1">
      <alignment horizontal="left" vertical="top" wrapText="1"/>
    </xf>
    <xf numFmtId="0" fontId="61" fillId="0" borderId="34" xfId="0" applyFont="1" applyFill="1" applyBorder="1" applyAlignment="1" applyProtection="1">
      <alignment horizontal="left" vertical="center" wrapText="1"/>
      <protection locked="0"/>
    </xf>
    <xf numFmtId="0" fontId="61" fillId="0" borderId="38" xfId="0" applyFont="1" applyFill="1" applyBorder="1" applyAlignment="1" applyProtection="1">
      <alignment horizontal="left" vertical="center" wrapText="1"/>
      <protection locked="0"/>
    </xf>
    <xf numFmtId="2" fontId="68" fillId="2" borderId="33" xfId="0" applyNumberFormat="1" applyFont="1" applyFill="1" applyBorder="1" applyAlignment="1">
      <alignment horizontal="center" vertical="center"/>
    </xf>
    <xf numFmtId="2" fontId="68" fillId="2" borderId="24" xfId="0" applyNumberFormat="1" applyFont="1" applyFill="1" applyBorder="1" applyAlignment="1">
      <alignment horizontal="center" vertical="center"/>
    </xf>
    <xf numFmtId="2" fontId="68" fillId="2" borderId="34" xfId="0" applyNumberFormat="1" applyFont="1" applyFill="1" applyBorder="1" applyAlignment="1">
      <alignment horizontal="center" vertical="center"/>
    </xf>
    <xf numFmtId="2" fontId="68" fillId="2" borderId="14" xfId="0" applyNumberFormat="1" applyFont="1" applyFill="1" applyBorder="1" applyAlignment="1">
      <alignment horizontal="center" vertical="center"/>
    </xf>
    <xf numFmtId="2" fontId="68" fillId="2" borderId="15" xfId="0" applyNumberFormat="1" applyFont="1" applyFill="1" applyBorder="1" applyAlignment="1">
      <alignment horizontal="center" vertical="center"/>
    </xf>
    <xf numFmtId="2" fontId="68" fillId="2" borderId="38" xfId="0" applyNumberFormat="1" applyFont="1" applyFill="1" applyBorder="1" applyAlignment="1">
      <alignment horizontal="center" vertical="center"/>
    </xf>
    <xf numFmtId="0" fontId="0" fillId="43" borderId="100" xfId="0" applyFill="1" applyBorder="1" applyAlignment="1">
      <alignment vertical="top" wrapText="1"/>
    </xf>
    <xf numFmtId="0" fontId="66" fillId="24" borderId="216" xfId="0" applyFont="1" applyFill="1" applyBorder="1" applyAlignment="1" applyProtection="1">
      <alignment horizontal="center" vertical="center" wrapText="1"/>
      <protection locked="0"/>
    </xf>
    <xf numFmtId="0" fontId="66" fillId="24" borderId="50" xfId="0" applyFont="1" applyFill="1" applyBorder="1" applyAlignment="1" applyProtection="1">
      <alignment horizontal="center" vertical="center" wrapText="1"/>
      <protection locked="0"/>
    </xf>
    <xf numFmtId="0" fontId="66" fillId="24" borderId="203" xfId="0" applyFont="1" applyFill="1" applyBorder="1" applyAlignment="1" applyProtection="1">
      <alignment horizontal="center" vertical="center" wrapText="1"/>
      <protection locked="0"/>
    </xf>
    <xf numFmtId="0" fontId="66" fillId="24" borderId="190" xfId="0" applyFont="1" applyFill="1" applyBorder="1" applyAlignment="1" applyProtection="1">
      <alignment horizontal="center" vertical="center" wrapText="1"/>
      <protection locked="0"/>
    </xf>
    <xf numFmtId="0" fontId="184" fillId="24" borderId="232" xfId="0" quotePrefix="1" applyFont="1" applyFill="1" applyBorder="1" applyAlignment="1" applyProtection="1">
      <alignment horizontal="center" vertical="center"/>
      <protection locked="0"/>
    </xf>
    <xf numFmtId="0" fontId="184" fillId="24" borderId="54" xfId="0" applyFont="1" applyFill="1" applyBorder="1" applyAlignment="1" applyProtection="1">
      <alignment horizontal="center" vertical="center"/>
      <protection locked="0"/>
    </xf>
    <xf numFmtId="0" fontId="184" fillId="24" borderId="152" xfId="0" applyFont="1" applyFill="1" applyBorder="1" applyAlignment="1" applyProtection="1">
      <alignment horizontal="center" vertical="center"/>
      <protection locked="0"/>
    </xf>
    <xf numFmtId="0" fontId="119" fillId="0" borderId="54" xfId="0" applyFont="1" applyFill="1" applyBorder="1" applyAlignment="1" applyProtection="1">
      <alignment horizontal="center" vertical="center"/>
      <protection locked="0"/>
    </xf>
    <xf numFmtId="0" fontId="119" fillId="0" borderId="55" xfId="0" applyFont="1" applyFill="1" applyBorder="1" applyAlignment="1" applyProtection="1">
      <alignment horizontal="center" vertical="center"/>
      <protection locked="0"/>
    </xf>
    <xf numFmtId="0" fontId="61" fillId="0" borderId="27" xfId="0" applyFont="1" applyFill="1" applyBorder="1" applyAlignment="1" applyProtection="1">
      <alignment horizontal="center" vertical="center" wrapText="1"/>
      <protection locked="0"/>
    </xf>
    <xf numFmtId="0" fontId="61" fillId="0" borderId="31" xfId="0" applyFont="1" applyFill="1" applyBorder="1" applyAlignment="1" applyProtection="1">
      <alignment horizontal="center" vertical="center" wrapText="1"/>
      <protection locked="0"/>
    </xf>
    <xf numFmtId="0" fontId="6" fillId="32" borderId="23" xfId="0" applyFont="1" applyFill="1" applyBorder="1" applyAlignment="1">
      <alignment horizontal="left" vertical="top" wrapText="1"/>
    </xf>
    <xf numFmtId="0" fontId="6" fillId="32" borderId="24" xfId="0" applyFont="1" applyFill="1" applyBorder="1" applyAlignment="1">
      <alignment horizontal="left" vertical="top" wrapText="1"/>
    </xf>
    <xf numFmtId="0" fontId="6" fillId="32" borderId="25" xfId="0" applyFont="1" applyFill="1" applyBorder="1" applyAlignment="1">
      <alignment horizontal="left" vertical="top" wrapText="1"/>
    </xf>
    <xf numFmtId="0" fontId="6" fillId="32" borderId="29" xfId="0" applyFont="1" applyFill="1" applyBorder="1" applyAlignment="1">
      <alignment horizontal="left" vertical="top" wrapText="1"/>
    </xf>
    <xf numFmtId="0" fontId="6" fillId="32" borderId="15" xfId="0" applyFont="1" applyFill="1" applyBorder="1" applyAlignment="1">
      <alignment horizontal="left" vertical="top" wrapText="1"/>
    </xf>
    <xf numFmtId="0" fontId="6" fillId="32" borderId="16" xfId="0" applyFont="1" applyFill="1" applyBorder="1" applyAlignment="1">
      <alignment horizontal="left" vertical="top" wrapText="1"/>
    </xf>
    <xf numFmtId="0" fontId="6" fillId="32" borderId="33" xfId="0" applyFont="1" applyFill="1" applyBorder="1" applyAlignment="1">
      <alignment horizontal="left" vertical="top" wrapText="1"/>
    </xf>
    <xf numFmtId="0" fontId="6" fillId="32" borderId="14" xfId="0" applyFont="1" applyFill="1" applyBorder="1" applyAlignment="1">
      <alignment horizontal="left" vertical="top" wrapText="1"/>
    </xf>
    <xf numFmtId="0" fontId="119" fillId="0" borderId="152" xfId="0" applyFont="1" applyFill="1" applyBorder="1" applyAlignment="1" applyProtection="1">
      <alignment horizontal="center" vertical="center"/>
      <protection locked="0"/>
    </xf>
    <xf numFmtId="0" fontId="119" fillId="0" borderId="59" xfId="0" applyFont="1" applyFill="1" applyBorder="1" applyAlignment="1" applyProtection="1">
      <alignment horizontal="center" vertical="center"/>
      <protection locked="0"/>
    </xf>
    <xf numFmtId="0" fontId="119" fillId="0" borderId="60" xfId="0" applyFont="1" applyFill="1" applyBorder="1" applyAlignment="1" applyProtection="1">
      <alignment horizontal="center" vertical="center"/>
      <protection locked="0"/>
    </xf>
    <xf numFmtId="0" fontId="114" fillId="24" borderId="228" xfId="0" applyFont="1" applyFill="1" applyBorder="1" applyAlignment="1" applyProtection="1">
      <alignment horizontal="center" vertical="center"/>
      <protection locked="0"/>
    </xf>
    <xf numFmtId="0" fontId="114" fillId="24" borderId="5" xfId="0" applyFont="1" applyFill="1" applyBorder="1" applyAlignment="1" applyProtection="1">
      <alignment horizontal="center" vertical="center"/>
      <protection locked="0"/>
    </xf>
    <xf numFmtId="0" fontId="114" fillId="24" borderId="227" xfId="0" applyFont="1" applyFill="1" applyBorder="1" applyAlignment="1" applyProtection="1">
      <alignment horizontal="center" vertical="center"/>
      <protection locked="0"/>
    </xf>
    <xf numFmtId="0" fontId="114" fillId="24" borderId="1" xfId="0" applyFont="1" applyFill="1" applyBorder="1" applyAlignment="1" applyProtection="1">
      <alignment horizontal="center" vertical="center"/>
      <protection locked="0"/>
    </xf>
    <xf numFmtId="0" fontId="114" fillId="24" borderId="67" xfId="0" applyFont="1" applyFill="1" applyBorder="1" applyAlignment="1" applyProtection="1">
      <alignment horizontal="center" vertical="center"/>
      <protection locked="0"/>
    </xf>
    <xf numFmtId="0" fontId="114" fillId="24" borderId="68" xfId="0" applyFont="1" applyFill="1" applyBorder="1" applyAlignment="1" applyProtection="1">
      <alignment horizontal="center" vertical="center"/>
      <protection locked="0"/>
    </xf>
    <xf numFmtId="0" fontId="114" fillId="24" borderId="46" xfId="0" applyFont="1" applyFill="1" applyBorder="1" applyAlignment="1" applyProtection="1">
      <alignment horizontal="center" vertical="center"/>
      <protection locked="0"/>
    </xf>
    <xf numFmtId="0" fontId="114" fillId="24" borderId="47" xfId="0" applyFont="1" applyFill="1" applyBorder="1" applyAlignment="1" applyProtection="1">
      <alignment horizontal="center" vertical="center"/>
      <protection locked="0"/>
    </xf>
    <xf numFmtId="0" fontId="17" fillId="32" borderId="32" xfId="0" applyFont="1" applyFill="1" applyBorder="1" applyAlignment="1">
      <alignment horizontal="left" vertical="center" textRotation="90"/>
    </xf>
    <xf numFmtId="0" fontId="17" fillId="32" borderId="43" xfId="0" applyFont="1" applyFill="1" applyBorder="1" applyAlignment="1">
      <alignment horizontal="left" vertical="center" textRotation="90"/>
    </xf>
    <xf numFmtId="0" fontId="114" fillId="24" borderId="195" xfId="0" applyFont="1" applyFill="1" applyBorder="1" applyAlignment="1" applyProtection="1">
      <alignment horizontal="center" vertical="center"/>
      <protection locked="0"/>
    </xf>
    <xf numFmtId="0" fontId="186" fillId="24" borderId="195" xfId="0" applyFont="1" applyFill="1" applyBorder="1" applyAlignment="1" applyProtection="1">
      <alignment horizontal="center" vertical="center"/>
      <protection locked="0"/>
    </xf>
    <xf numFmtId="0" fontId="186" fillId="24" borderId="1" xfId="0" applyFont="1" applyFill="1" applyBorder="1" applyAlignment="1" applyProtection="1">
      <alignment horizontal="center" vertical="center"/>
      <protection locked="0"/>
    </xf>
    <xf numFmtId="0" fontId="17" fillId="32" borderId="13" xfId="0" applyFont="1" applyFill="1" applyBorder="1" applyAlignment="1">
      <alignment horizontal="left" vertical="center" textRotation="90"/>
    </xf>
    <xf numFmtId="0" fontId="17" fillId="32" borderId="34" xfId="0" applyFont="1" applyFill="1" applyBorder="1" applyAlignment="1">
      <alignment horizontal="left" vertical="center" textRotation="90"/>
    </xf>
    <xf numFmtId="0" fontId="17" fillId="32" borderId="47" xfId="0" applyFont="1" applyFill="1" applyBorder="1" applyAlignment="1">
      <alignment horizontal="left" vertical="center" textRotation="90"/>
    </xf>
    <xf numFmtId="0" fontId="29" fillId="32" borderId="72" xfId="0" applyFont="1" applyFill="1" applyBorder="1" applyAlignment="1">
      <alignment horizontal="center" vertical="center" wrapText="1"/>
    </xf>
    <xf numFmtId="0" fontId="29" fillId="32" borderId="73" xfId="0" applyFont="1" applyFill="1" applyBorder="1" applyAlignment="1">
      <alignment horizontal="center" vertical="center" wrapText="1"/>
    </xf>
    <xf numFmtId="0" fontId="29" fillId="32" borderId="76" xfId="0" applyFont="1" applyFill="1" applyBorder="1" applyAlignment="1">
      <alignment horizontal="center" vertical="center" wrapText="1"/>
    </xf>
    <xf numFmtId="0" fontId="6" fillId="32" borderId="44" xfId="0" applyFont="1" applyFill="1" applyBorder="1" applyAlignment="1">
      <alignment horizontal="left" vertical="top" wrapText="1"/>
    </xf>
    <xf numFmtId="0" fontId="6" fillId="32" borderId="1" xfId="0" applyFont="1" applyFill="1" applyBorder="1" applyAlignment="1">
      <alignment horizontal="left" vertical="top" wrapText="1"/>
    </xf>
    <xf numFmtId="0" fontId="6" fillId="32" borderId="45" xfId="0" applyFont="1" applyFill="1" applyBorder="1" applyAlignment="1">
      <alignment horizontal="left" vertical="top" wrapText="1"/>
    </xf>
    <xf numFmtId="0" fontId="61" fillId="0" borderId="48" xfId="0" applyFont="1" applyFill="1" applyBorder="1" applyAlignment="1" applyProtection="1">
      <alignment horizontal="center" vertical="center" wrapText="1"/>
      <protection locked="0"/>
    </xf>
    <xf numFmtId="2" fontId="68" fillId="0" borderId="33" xfId="0" applyNumberFormat="1" applyFont="1" applyFill="1" applyBorder="1" applyAlignment="1" applyProtection="1">
      <alignment horizontal="center" vertical="center"/>
      <protection locked="0"/>
    </xf>
    <xf numFmtId="2" fontId="68" fillId="0" borderId="24" xfId="0" applyNumberFormat="1" applyFont="1" applyFill="1" applyBorder="1" applyAlignment="1" applyProtection="1">
      <alignment horizontal="center" vertical="center"/>
      <protection locked="0"/>
    </xf>
    <xf numFmtId="2" fontId="68" fillId="0" borderId="27" xfId="0" applyNumberFormat="1" applyFont="1" applyFill="1" applyBorder="1" applyAlignment="1" applyProtection="1">
      <alignment horizontal="center" vertical="center"/>
      <protection locked="0"/>
    </xf>
    <xf numFmtId="2" fontId="68" fillId="0" borderId="91" xfId="0" applyNumberFormat="1" applyFont="1" applyFill="1" applyBorder="1" applyAlignment="1" applyProtection="1">
      <alignment horizontal="center" vertical="center"/>
      <protection locked="0"/>
    </xf>
    <xf numFmtId="2" fontId="68" fillId="0" borderId="0" xfId="0" applyNumberFormat="1" applyFont="1" applyFill="1" applyBorder="1" applyAlignment="1" applyProtection="1">
      <alignment horizontal="center" vertical="center"/>
      <protection locked="0"/>
    </xf>
    <xf numFmtId="2" fontId="68" fillId="0" borderId="79" xfId="0" applyNumberFormat="1" applyFont="1" applyFill="1" applyBorder="1" applyAlignment="1" applyProtection="1">
      <alignment horizontal="center" vertical="center"/>
      <protection locked="0"/>
    </xf>
    <xf numFmtId="2" fontId="68" fillId="0" borderId="14" xfId="0" applyNumberFormat="1" applyFont="1" applyFill="1" applyBorder="1" applyAlignment="1" applyProtection="1">
      <alignment horizontal="center" vertical="center"/>
      <protection locked="0"/>
    </xf>
    <xf numFmtId="2" fontId="68" fillId="0" borderId="15" xfId="0" applyNumberFormat="1" applyFont="1" applyFill="1" applyBorder="1" applyAlignment="1" applyProtection="1">
      <alignment horizontal="center" vertical="center"/>
      <protection locked="0"/>
    </xf>
    <xf numFmtId="2" fontId="68" fillId="0" borderId="31" xfId="0" applyNumberFormat="1" applyFont="1" applyFill="1" applyBorder="1" applyAlignment="1" applyProtection="1">
      <alignment horizontal="center" vertical="center"/>
      <protection locked="0"/>
    </xf>
    <xf numFmtId="0" fontId="175" fillId="24" borderId="237" xfId="0" applyFont="1" applyFill="1" applyBorder="1" applyAlignment="1">
      <alignment horizontal="center" vertical="center" textRotation="90" wrapText="1"/>
    </xf>
    <xf numFmtId="0" fontId="175" fillId="24" borderId="180" xfId="0" applyFont="1" applyFill="1" applyBorder="1" applyAlignment="1">
      <alignment horizontal="center" vertical="center" textRotation="90" wrapText="1"/>
    </xf>
    <xf numFmtId="0" fontId="175" fillId="24" borderId="181" xfId="0" applyFont="1" applyFill="1" applyBorder="1" applyAlignment="1">
      <alignment horizontal="center" vertical="center" textRotation="90" wrapText="1"/>
    </xf>
    <xf numFmtId="2" fontId="29" fillId="32" borderId="86" xfId="0" applyNumberFormat="1" applyFont="1" applyFill="1" applyBorder="1" applyAlignment="1">
      <alignment horizontal="left" vertical="top"/>
    </xf>
    <xf numFmtId="2" fontId="29" fillId="32" borderId="87" xfId="0" applyNumberFormat="1" applyFont="1" applyFill="1" applyBorder="1" applyAlignment="1">
      <alignment horizontal="left" vertical="top"/>
    </xf>
    <xf numFmtId="2" fontId="29" fillId="32" borderId="88" xfId="0" applyNumberFormat="1" applyFont="1" applyFill="1" applyBorder="1" applyAlignment="1">
      <alignment horizontal="left" vertical="top"/>
    </xf>
    <xf numFmtId="0" fontId="174" fillId="2" borderId="5" xfId="0" applyFont="1" applyFill="1" applyBorder="1" applyAlignment="1">
      <alignment horizontal="center" vertical="center"/>
    </xf>
    <xf numFmtId="0" fontId="174" fillId="2" borderId="114" xfId="0" applyFont="1" applyFill="1" applyBorder="1" applyAlignment="1">
      <alignment horizontal="center" vertical="center"/>
    </xf>
    <xf numFmtId="0" fontId="174" fillId="2" borderId="68" xfId="0" applyFont="1" applyFill="1" applyBorder="1" applyAlignment="1">
      <alignment horizontal="center" vertical="center"/>
    </xf>
    <xf numFmtId="0" fontId="174" fillId="2" borderId="185" xfId="0" applyFont="1" applyFill="1" applyBorder="1" applyAlignment="1">
      <alignment horizontal="center" vertical="center"/>
    </xf>
    <xf numFmtId="1" fontId="13" fillId="32" borderId="71" xfId="0" applyNumberFormat="1" applyFont="1" applyFill="1" applyBorder="1" applyAlignment="1">
      <alignment horizontal="center" vertical="center" textRotation="90"/>
    </xf>
    <xf numFmtId="1" fontId="13" fillId="32" borderId="43" xfId="0" applyNumberFormat="1" applyFont="1" applyFill="1" applyBorder="1" applyAlignment="1">
      <alignment horizontal="center" vertical="center" textRotation="90"/>
    </xf>
    <xf numFmtId="0" fontId="182" fillId="24" borderId="3" xfId="0" applyFont="1" applyFill="1" applyBorder="1" applyAlignment="1">
      <alignment horizontal="center" vertical="center" textRotation="90"/>
    </xf>
    <xf numFmtId="0" fontId="182" fillId="24" borderId="43" xfId="0" applyFont="1" applyFill="1" applyBorder="1" applyAlignment="1">
      <alignment horizontal="center" vertical="center" textRotation="90"/>
    </xf>
    <xf numFmtId="0" fontId="17" fillId="32" borderId="3" xfId="0" applyFont="1" applyFill="1" applyBorder="1" applyAlignment="1">
      <alignment horizontal="left" vertical="center" textRotation="90"/>
    </xf>
    <xf numFmtId="0" fontId="114" fillId="24" borderId="49" xfId="0" applyFont="1" applyFill="1" applyBorder="1" applyAlignment="1" applyProtection="1">
      <alignment horizontal="center" vertical="center"/>
      <protection locked="0"/>
    </xf>
    <xf numFmtId="0" fontId="114" fillId="24" borderId="50" xfId="0" applyFont="1" applyFill="1" applyBorder="1" applyAlignment="1" applyProtection="1">
      <alignment horizontal="center" vertical="center"/>
      <protection locked="0"/>
    </xf>
    <xf numFmtId="0" fontId="186" fillId="24" borderId="114" xfId="0" applyFont="1" applyFill="1" applyBorder="1" applyAlignment="1" applyProtection="1">
      <alignment horizontal="center" vertical="center"/>
      <protection locked="0"/>
    </xf>
    <xf numFmtId="0" fontId="114" fillId="24" borderId="0" xfId="0" applyFont="1" applyFill="1" applyBorder="1" applyAlignment="1" applyProtection="1">
      <alignment horizontal="center" vertical="center"/>
      <protection locked="0"/>
    </xf>
    <xf numFmtId="0" fontId="114" fillId="24" borderId="190" xfId="0" applyFont="1" applyFill="1" applyBorder="1" applyAlignment="1" applyProtection="1">
      <alignment horizontal="center" vertical="center"/>
      <protection locked="0"/>
    </xf>
    <xf numFmtId="0" fontId="114" fillId="24" borderId="109" xfId="0" applyFont="1" applyFill="1" applyBorder="1" applyAlignment="1" applyProtection="1">
      <alignment horizontal="center" vertical="center"/>
      <protection locked="0"/>
    </xf>
    <xf numFmtId="0" fontId="114" fillId="24" borderId="114" xfId="0" applyFont="1" applyFill="1" applyBorder="1" applyAlignment="1" applyProtection="1">
      <alignment horizontal="center" vertical="center"/>
      <protection locked="0"/>
    </xf>
    <xf numFmtId="0" fontId="175" fillId="24" borderId="2" xfId="0" applyFont="1" applyFill="1" applyBorder="1" applyAlignment="1">
      <alignment horizontal="center" vertical="center" textRotation="90" wrapText="1"/>
    </xf>
    <xf numFmtId="0" fontId="175" fillId="24" borderId="12" xfId="0" applyFont="1" applyFill="1" applyBorder="1" applyAlignment="1">
      <alignment horizontal="center" vertical="center" textRotation="90" wrapText="1"/>
    </xf>
    <xf numFmtId="0" fontId="175" fillId="24" borderId="12" xfId="0" applyFont="1" applyFill="1" applyBorder="1" applyAlignment="1">
      <alignment horizontal="center" vertical="center" textRotation="90"/>
    </xf>
    <xf numFmtId="0" fontId="175" fillId="24" borderId="42" xfId="0" applyFont="1" applyFill="1" applyBorder="1" applyAlignment="1">
      <alignment horizontal="center" vertical="center" textRotation="90"/>
    </xf>
    <xf numFmtId="0" fontId="29" fillId="24" borderId="0" xfId="0" applyFont="1" applyFill="1" applyBorder="1" applyAlignment="1">
      <alignment horizontal="center" vertical="top"/>
    </xf>
    <xf numFmtId="2" fontId="29" fillId="32" borderId="4" xfId="0" applyNumberFormat="1" applyFont="1" applyFill="1" applyBorder="1" applyAlignment="1">
      <alignment horizontal="center" vertical="top" wrapText="1"/>
    </xf>
    <xf numFmtId="2" fontId="29" fillId="32" borderId="5" xfId="0" applyNumberFormat="1" applyFont="1" applyFill="1" applyBorder="1" applyAlignment="1">
      <alignment horizontal="center" vertical="top" wrapText="1"/>
    </xf>
    <xf numFmtId="2" fontId="29" fillId="32" borderId="69" xfId="0" applyNumberFormat="1" applyFont="1" applyFill="1" applyBorder="1" applyAlignment="1">
      <alignment horizontal="center" vertical="top" wrapText="1"/>
    </xf>
    <xf numFmtId="2" fontId="29" fillId="32" borderId="14" xfId="0" applyNumberFormat="1" applyFont="1" applyFill="1" applyBorder="1" applyAlignment="1">
      <alignment horizontal="center" vertical="top" wrapText="1"/>
    </xf>
    <xf numFmtId="2" fontId="29" fillId="32" borderId="15" xfId="0" applyNumberFormat="1" applyFont="1" applyFill="1" applyBorder="1" applyAlignment="1">
      <alignment horizontal="center" vertical="top" wrapText="1"/>
    </xf>
    <xf numFmtId="2" fontId="29" fillId="32" borderId="31" xfId="0" applyNumberFormat="1" applyFont="1" applyFill="1" applyBorder="1" applyAlignment="1">
      <alignment horizontal="center" vertical="top" wrapText="1"/>
    </xf>
    <xf numFmtId="1" fontId="13" fillId="32" borderId="115" xfId="0" applyNumberFormat="1" applyFont="1" applyFill="1" applyBorder="1" applyAlignment="1">
      <alignment horizontal="center" vertical="center" textRotation="90"/>
    </xf>
    <xf numFmtId="1" fontId="13" fillId="32" borderId="117" xfId="0" applyNumberFormat="1" applyFont="1" applyFill="1" applyBorder="1" applyAlignment="1">
      <alignment horizontal="center" vertical="center" textRotation="90"/>
    </xf>
    <xf numFmtId="1" fontId="13" fillId="32" borderId="32" xfId="0" applyNumberFormat="1" applyFont="1" applyFill="1" applyBorder="1" applyAlignment="1">
      <alignment horizontal="center" vertical="center" textRotation="90"/>
    </xf>
    <xf numFmtId="1" fontId="13" fillId="32" borderId="13" xfId="0" applyNumberFormat="1" applyFont="1" applyFill="1" applyBorder="1" applyAlignment="1">
      <alignment horizontal="center" vertical="center" textRotation="90"/>
    </xf>
    <xf numFmtId="1" fontId="13" fillId="32" borderId="22" xfId="0" applyNumberFormat="1" applyFont="1" applyFill="1" applyBorder="1" applyAlignment="1">
      <alignment horizontal="center" vertical="center" textRotation="90"/>
    </xf>
    <xf numFmtId="1" fontId="13" fillId="32" borderId="28" xfId="0" applyNumberFormat="1" applyFont="1" applyFill="1" applyBorder="1" applyAlignment="1">
      <alignment horizontal="center" vertical="center" textRotation="90"/>
    </xf>
    <xf numFmtId="0" fontId="184" fillId="24" borderId="58" xfId="0" quotePrefix="1" applyFont="1" applyFill="1" applyBorder="1" applyAlignment="1" applyProtection="1">
      <alignment horizontal="center" vertical="center"/>
      <protection locked="0"/>
    </xf>
    <xf numFmtId="0" fontId="184" fillId="24" borderId="59" xfId="0" applyFont="1" applyFill="1" applyBorder="1" applyAlignment="1" applyProtection="1">
      <alignment horizontal="center" vertical="center"/>
      <protection locked="0"/>
    </xf>
    <xf numFmtId="0" fontId="184" fillId="24" borderId="60" xfId="0" applyFont="1" applyFill="1" applyBorder="1" applyAlignment="1" applyProtection="1">
      <alignment horizontal="center" vertical="center"/>
      <protection locked="0"/>
    </xf>
    <xf numFmtId="0" fontId="175" fillId="24" borderId="3" xfId="0" applyFont="1" applyFill="1" applyBorder="1" applyAlignment="1">
      <alignment horizontal="center" vertical="center" textRotation="90" wrapText="1"/>
    </xf>
    <xf numFmtId="0" fontId="175" fillId="24" borderId="71" xfId="0" applyFont="1" applyFill="1" applyBorder="1" applyAlignment="1">
      <alignment vertical="center" textRotation="90" wrapText="1"/>
    </xf>
    <xf numFmtId="0" fontId="175" fillId="24" borderId="43" xfId="0" applyFont="1" applyFill="1" applyBorder="1" applyAlignment="1">
      <alignment vertical="center" textRotation="90" wrapText="1"/>
    </xf>
    <xf numFmtId="0" fontId="6" fillId="24" borderId="0" xfId="0" applyFont="1" applyFill="1" applyAlignment="1">
      <alignment horizontal="left" vertical="top" wrapText="1"/>
    </xf>
    <xf numFmtId="0" fontId="154" fillId="24" borderId="0" xfId="0" applyFont="1" applyFill="1" applyAlignment="1">
      <alignment horizontal="right" vertical="top" wrapText="1"/>
    </xf>
    <xf numFmtId="0" fontId="114" fillId="2" borderId="188" xfId="0" applyFont="1" applyFill="1" applyBorder="1" applyAlignment="1">
      <alignment horizontal="center" vertical="center"/>
    </xf>
    <xf numFmtId="0" fontId="114" fillId="2" borderId="0" xfId="0" applyFont="1" applyFill="1" applyBorder="1" applyAlignment="1">
      <alignment horizontal="center" vertical="center"/>
    </xf>
    <xf numFmtId="0" fontId="114" fillId="2" borderId="203" xfId="0" applyFont="1" applyFill="1" applyBorder="1" applyAlignment="1">
      <alignment horizontal="center" vertical="center"/>
    </xf>
    <xf numFmtId="0" fontId="114" fillId="2" borderId="190" xfId="0" applyFont="1" applyFill="1" applyBorder="1" applyAlignment="1">
      <alignment horizontal="center" vertical="center"/>
    </xf>
    <xf numFmtId="0" fontId="119" fillId="0" borderId="234" xfId="0" applyFont="1" applyFill="1" applyBorder="1" applyAlignment="1" applyProtection="1">
      <alignment horizontal="center" vertical="center"/>
      <protection locked="0"/>
    </xf>
    <xf numFmtId="0" fontId="6" fillId="32" borderId="93" xfId="0" applyFont="1" applyFill="1" applyBorder="1" applyAlignment="1">
      <alignment horizontal="center" vertical="top"/>
    </xf>
    <xf numFmtId="0" fontId="6" fillId="32" borderId="5" xfId="0" applyFont="1" applyFill="1" applyBorder="1" applyAlignment="1">
      <alignment horizontal="center" vertical="top"/>
    </xf>
    <xf numFmtId="0" fontId="71" fillId="2" borderId="5" xfId="0" applyFont="1" applyFill="1" applyBorder="1"/>
    <xf numFmtId="0" fontId="71" fillId="2" borderId="68" xfId="0" applyFont="1" applyFill="1" applyBorder="1"/>
    <xf numFmtId="0" fontId="6" fillId="32" borderId="4" xfId="0" applyFont="1" applyFill="1" applyBorder="1" applyAlignment="1">
      <alignment horizontal="left" vertical="top"/>
    </xf>
    <xf numFmtId="0" fontId="3" fillId="32" borderId="6" xfId="0" applyFont="1" applyFill="1" applyBorder="1"/>
    <xf numFmtId="0" fontId="14" fillId="24" borderId="67" xfId="0" applyFont="1" applyFill="1" applyBorder="1" applyAlignment="1" applyProtection="1">
      <alignment horizontal="center" vertical="top"/>
      <protection locked="0"/>
    </xf>
    <xf numFmtId="0" fontId="41" fillId="24" borderId="5" xfId="0" applyFont="1" applyFill="1" applyBorder="1" applyProtection="1">
      <protection locked="0"/>
    </xf>
    <xf numFmtId="0" fontId="41" fillId="24" borderId="68" xfId="0" applyFont="1" applyFill="1" applyBorder="1" applyProtection="1">
      <protection locked="0"/>
    </xf>
    <xf numFmtId="0" fontId="41" fillId="24" borderId="69" xfId="0" applyFont="1" applyFill="1" applyBorder="1" applyProtection="1">
      <protection locked="0"/>
    </xf>
    <xf numFmtId="0" fontId="8" fillId="24" borderId="0" xfId="0" applyFont="1" applyFill="1" applyAlignment="1">
      <alignment horizontal="right" vertical="top" wrapText="1"/>
    </xf>
    <xf numFmtId="164" fontId="8" fillId="24" borderId="0" xfId="0" applyNumberFormat="1" applyFont="1" applyFill="1" applyAlignment="1">
      <alignment horizontal="left" vertical="top" wrapText="1"/>
    </xf>
    <xf numFmtId="0" fontId="119" fillId="0" borderId="62" xfId="0" applyFont="1" applyFill="1" applyBorder="1" applyAlignment="1" applyProtection="1">
      <alignment horizontal="center" vertical="center"/>
      <protection locked="0"/>
    </xf>
    <xf numFmtId="0" fontId="7" fillId="32" borderId="4" xfId="0" applyFont="1" applyFill="1" applyBorder="1" applyAlignment="1">
      <alignment horizontal="center" vertical="center"/>
    </xf>
    <xf numFmtId="0" fontId="7" fillId="32" borderId="5" xfId="0" applyFont="1" applyFill="1" applyBorder="1" applyAlignment="1">
      <alignment horizontal="center" vertical="center"/>
    </xf>
    <xf numFmtId="0" fontId="7" fillId="32" borderId="69" xfId="0" applyFont="1" applyFill="1" applyBorder="1" applyAlignment="1">
      <alignment horizontal="center" vertical="center"/>
    </xf>
    <xf numFmtId="0" fontId="66" fillId="24" borderId="227" xfId="0" applyFont="1" applyFill="1" applyBorder="1" applyAlignment="1" applyProtection="1">
      <alignment horizontal="center" vertical="center" wrapText="1"/>
      <protection locked="0"/>
    </xf>
    <xf numFmtId="0" fontId="66" fillId="24" borderId="1" xfId="0" applyFont="1" applyFill="1" applyBorder="1" applyAlignment="1" applyProtection="1">
      <alignment horizontal="center" vertical="center" wrapText="1"/>
      <protection locked="0"/>
    </xf>
    <xf numFmtId="0" fontId="186" fillId="24" borderId="5" xfId="0" applyFont="1" applyFill="1" applyBorder="1" applyAlignment="1" applyProtection="1">
      <alignment horizontal="center" vertical="center"/>
      <protection locked="0"/>
    </xf>
    <xf numFmtId="0" fontId="186" fillId="24" borderId="0" xfId="0" applyFont="1" applyFill="1" applyBorder="1" applyAlignment="1" applyProtection="1">
      <alignment horizontal="center" vertical="center"/>
      <protection locked="0"/>
    </xf>
    <xf numFmtId="0" fontId="17" fillId="24" borderId="7" xfId="0" applyFont="1" applyFill="1" applyBorder="1" applyAlignment="1">
      <alignment horizontal="center" vertical="center"/>
    </xf>
    <xf numFmtId="0" fontId="17" fillId="24" borderId="111" xfId="0" applyFont="1" applyFill="1" applyBorder="1" applyAlignment="1">
      <alignment horizontal="center" vertical="center"/>
    </xf>
    <xf numFmtId="0" fontId="17" fillId="24" borderId="53" xfId="0" applyFont="1" applyFill="1" applyBorder="1" applyAlignment="1">
      <alignment horizontal="center" vertical="center"/>
    </xf>
    <xf numFmtId="0" fontId="17" fillId="24" borderId="153" xfId="0" applyFont="1" applyFill="1" applyBorder="1" applyAlignment="1">
      <alignment horizontal="center" vertical="center"/>
    </xf>
    <xf numFmtId="0" fontId="188" fillId="24" borderId="7" xfId="0" applyFont="1" applyFill="1" applyBorder="1" applyAlignment="1" applyProtection="1">
      <alignment horizontal="center"/>
      <protection locked="0"/>
    </xf>
    <xf numFmtId="0" fontId="188" fillId="24" borderId="8" xfId="0" applyFont="1" applyFill="1" applyBorder="1" applyAlignment="1" applyProtection="1">
      <alignment horizontal="center"/>
      <protection locked="0"/>
    </xf>
    <xf numFmtId="0" fontId="188" fillId="24" borderId="53" xfId="0" applyFont="1" applyFill="1" applyBorder="1" applyAlignment="1" applyProtection="1">
      <alignment horizontal="center"/>
      <protection locked="0"/>
    </xf>
    <xf numFmtId="0" fontId="188" fillId="24" borderId="54" xfId="0" applyFont="1" applyFill="1" applyBorder="1" applyAlignment="1" applyProtection="1">
      <alignment horizontal="center"/>
      <protection locked="0"/>
    </xf>
    <xf numFmtId="0" fontId="17" fillId="32" borderId="38" xfId="0" applyFont="1" applyFill="1" applyBorder="1" applyAlignment="1">
      <alignment horizontal="left" vertical="center" textRotation="90"/>
    </xf>
    <xf numFmtId="0" fontId="17" fillId="24" borderId="151" xfId="0" applyFont="1" applyFill="1" applyBorder="1" applyAlignment="1">
      <alignment horizontal="center" vertical="center"/>
    </xf>
    <xf numFmtId="0" fontId="17" fillId="24" borderId="49" xfId="0" applyFont="1" applyFill="1" applyBorder="1" applyAlignment="1">
      <alignment horizontal="center" vertical="center"/>
    </xf>
    <xf numFmtId="0" fontId="17" fillId="24" borderId="109" xfId="0" applyFont="1" applyFill="1" applyBorder="1" applyAlignment="1">
      <alignment horizontal="center" vertical="center"/>
    </xf>
    <xf numFmtId="0" fontId="114" fillId="24" borderId="51" xfId="0" applyFont="1" applyFill="1" applyBorder="1" applyAlignment="1" applyProtection="1">
      <alignment horizontal="center" vertical="center"/>
      <protection locked="0"/>
    </xf>
    <xf numFmtId="0" fontId="114" fillId="24" borderId="108" xfId="0" applyFont="1" applyFill="1" applyBorder="1" applyAlignment="1" applyProtection="1">
      <alignment horizontal="center" vertical="center"/>
      <protection locked="0"/>
    </xf>
    <xf numFmtId="0" fontId="187" fillId="24" borderId="50" xfId="0" applyFont="1" applyFill="1" applyBorder="1" applyAlignment="1" applyProtection="1">
      <alignment horizontal="center" vertical="center"/>
      <protection locked="0"/>
    </xf>
    <xf numFmtId="0" fontId="187" fillId="24" borderId="51" xfId="0" applyFont="1" applyFill="1" applyBorder="1" applyAlignment="1" applyProtection="1">
      <alignment horizontal="center" vertical="center"/>
      <protection locked="0"/>
    </xf>
    <xf numFmtId="0" fontId="187" fillId="24" borderId="114" xfId="0" applyFont="1" applyFill="1" applyBorder="1" applyAlignment="1" applyProtection="1">
      <alignment horizontal="center" vertical="center"/>
      <protection locked="0"/>
    </xf>
    <xf numFmtId="0" fontId="187" fillId="24" borderId="108" xfId="0" applyFont="1" applyFill="1" applyBorder="1" applyAlignment="1" applyProtection="1">
      <alignment horizontal="center" vertical="center"/>
      <protection locked="0"/>
    </xf>
    <xf numFmtId="0" fontId="17" fillId="24" borderId="97" xfId="0" applyFont="1" applyFill="1" applyBorder="1" applyAlignment="1">
      <alignment horizontal="center" vertical="center"/>
    </xf>
    <xf numFmtId="0" fontId="17" fillId="24" borderId="107" xfId="0" applyFont="1" applyFill="1" applyBorder="1" applyAlignment="1">
      <alignment horizontal="center" vertical="center"/>
    </xf>
    <xf numFmtId="0" fontId="17" fillId="32" borderId="68" xfId="0" applyFont="1" applyFill="1" applyBorder="1" applyAlignment="1">
      <alignment horizontal="left" vertical="center" textRotation="90"/>
    </xf>
    <xf numFmtId="0" fontId="114" fillId="24" borderId="102" xfId="0" applyFont="1" applyFill="1" applyBorder="1" applyAlignment="1" applyProtection="1">
      <alignment horizontal="center" vertical="center"/>
      <protection locked="0"/>
    </xf>
    <xf numFmtId="0" fontId="71" fillId="24" borderId="50" xfId="0" applyFont="1" applyFill="1" applyBorder="1" applyAlignment="1" applyProtection="1">
      <alignment horizontal="center" vertical="center"/>
      <protection locked="0"/>
    </xf>
    <xf numFmtId="0" fontId="71" fillId="24" borderId="114" xfId="0" applyFont="1" applyFill="1" applyBorder="1" applyAlignment="1" applyProtection="1">
      <alignment horizontal="center" vertical="center"/>
      <protection locked="0"/>
    </xf>
    <xf numFmtId="0" fontId="114" fillId="24" borderId="49" xfId="0" applyFont="1" applyFill="1" applyBorder="1" applyAlignment="1" applyProtection="1">
      <alignment horizontal="center" vertical="center" wrapText="1"/>
      <protection locked="0"/>
    </xf>
    <xf numFmtId="0" fontId="114" fillId="24" borderId="50" xfId="0" applyFont="1" applyFill="1" applyBorder="1" applyAlignment="1" applyProtection="1">
      <alignment horizontal="center" vertical="center" wrapText="1"/>
      <protection locked="0"/>
    </xf>
    <xf numFmtId="0" fontId="114" fillId="24" borderId="98" xfId="0" applyFont="1" applyFill="1" applyBorder="1" applyAlignment="1" applyProtection="1">
      <alignment horizontal="center" vertical="center" wrapText="1"/>
      <protection locked="0"/>
    </xf>
    <xf numFmtId="0" fontId="114" fillId="24" borderId="109" xfId="0" applyFont="1" applyFill="1" applyBorder="1" applyAlignment="1" applyProtection="1">
      <alignment horizontal="center" vertical="center" wrapText="1"/>
      <protection locked="0"/>
    </xf>
    <xf numFmtId="0" fontId="114" fillId="24" borderId="114" xfId="0" applyFont="1" applyFill="1" applyBorder="1" applyAlignment="1" applyProtection="1">
      <alignment horizontal="center" vertical="center" wrapText="1"/>
      <protection locked="0"/>
    </xf>
    <xf numFmtId="0" fontId="114" fillId="24" borderId="110" xfId="0" applyFont="1" applyFill="1" applyBorder="1" applyAlignment="1" applyProtection="1">
      <alignment horizontal="center" vertical="center" wrapText="1"/>
      <protection locked="0"/>
    </xf>
    <xf numFmtId="0" fontId="17" fillId="32" borderId="90" xfId="0" applyFont="1" applyFill="1" applyBorder="1" applyAlignment="1">
      <alignment horizontal="left" vertical="center" textRotation="90"/>
    </xf>
    <xf numFmtId="0" fontId="17" fillId="32" borderId="42" xfId="0" applyFont="1" applyFill="1" applyBorder="1" applyAlignment="1">
      <alignment horizontal="left" vertical="center" textRotation="90"/>
    </xf>
    <xf numFmtId="0" fontId="114" fillId="24" borderId="216" xfId="0" applyFont="1" applyFill="1" applyBorder="1" applyAlignment="1" applyProtection="1">
      <alignment horizontal="center" vertical="center"/>
      <protection locked="0"/>
    </xf>
    <xf numFmtId="0" fontId="186" fillId="24" borderId="50" xfId="0" applyFont="1" applyFill="1" applyBorder="1" applyAlignment="1" applyProtection="1">
      <alignment horizontal="center" vertical="center"/>
      <protection locked="0"/>
    </xf>
    <xf numFmtId="0" fontId="186" fillId="24" borderId="227" xfId="0" applyFont="1" applyFill="1" applyBorder="1" applyAlignment="1" applyProtection="1">
      <alignment horizontal="center" vertical="center"/>
      <protection locked="0"/>
    </xf>
    <xf numFmtId="0" fontId="66" fillId="24" borderId="228" xfId="0" applyFont="1" applyFill="1" applyBorder="1" applyAlignment="1" applyProtection="1">
      <alignment horizontal="center" vertical="center" wrapText="1"/>
      <protection locked="0"/>
    </xf>
    <xf numFmtId="0" fontId="66" fillId="24" borderId="5" xfId="0" applyFont="1" applyFill="1" applyBorder="1" applyAlignment="1" applyProtection="1">
      <alignment horizontal="center" vertical="center" wrapText="1"/>
      <protection locked="0"/>
    </xf>
    <xf numFmtId="0" fontId="8" fillId="32" borderId="214" xfId="0" applyFont="1" applyFill="1" applyBorder="1" applyAlignment="1">
      <alignment horizontal="left" vertical="center"/>
    </xf>
    <xf numFmtId="0" fontId="8" fillId="32" borderId="50" xfId="0" applyFont="1" applyFill="1" applyBorder="1" applyAlignment="1">
      <alignment horizontal="left" vertical="center"/>
    </xf>
    <xf numFmtId="0" fontId="114" fillId="24" borderId="102" xfId="0" applyFont="1" applyFill="1" applyBorder="1" applyAlignment="1" applyProtection="1">
      <alignment horizontal="center" vertical="center" wrapText="1"/>
      <protection locked="0"/>
    </xf>
    <xf numFmtId="0" fontId="114" fillId="24" borderId="0" xfId="0" applyFont="1" applyFill="1" applyBorder="1" applyAlignment="1" applyProtection="1">
      <alignment horizontal="center" vertical="center" wrapText="1"/>
      <protection locked="0"/>
    </xf>
    <xf numFmtId="0" fontId="114" fillId="24" borderId="79" xfId="0" applyFont="1" applyFill="1" applyBorder="1" applyAlignment="1" applyProtection="1">
      <alignment horizontal="center" vertical="center" wrapText="1"/>
      <protection locked="0"/>
    </xf>
    <xf numFmtId="0" fontId="114" fillId="24" borderId="46" xfId="0" applyFont="1" applyFill="1" applyBorder="1" applyAlignment="1" applyProtection="1">
      <alignment horizontal="center" vertical="center" wrapText="1"/>
      <protection locked="0"/>
    </xf>
    <xf numFmtId="0" fontId="114" fillId="24" borderId="1" xfId="0" applyFont="1" applyFill="1" applyBorder="1" applyAlignment="1" applyProtection="1">
      <alignment horizontal="center" vertical="center" wrapText="1"/>
      <protection locked="0"/>
    </xf>
    <xf numFmtId="0" fontId="114" fillId="24" borderId="48" xfId="0" applyFont="1" applyFill="1" applyBorder="1" applyAlignment="1" applyProtection="1">
      <alignment horizontal="center" vertical="center" wrapText="1"/>
      <protection locked="0"/>
    </xf>
    <xf numFmtId="0" fontId="8" fillId="32" borderId="44" xfId="0" applyFont="1" applyFill="1" applyBorder="1" applyAlignment="1">
      <alignment horizontal="left" vertical="center"/>
    </xf>
    <xf numFmtId="0" fontId="8" fillId="32" borderId="1" xfId="0" applyFont="1" applyFill="1" applyBorder="1" applyAlignment="1">
      <alignment horizontal="left" vertical="center"/>
    </xf>
    <xf numFmtId="0" fontId="17" fillId="32" borderId="2" xfId="0" applyFont="1" applyFill="1" applyBorder="1" applyAlignment="1">
      <alignment horizontal="left" vertical="center" textRotation="90"/>
    </xf>
    <xf numFmtId="0" fontId="17" fillId="32" borderId="89" xfId="0" applyFont="1" applyFill="1" applyBorder="1" applyAlignment="1">
      <alignment horizontal="left" vertical="center" textRotation="90"/>
    </xf>
    <xf numFmtId="0" fontId="114" fillId="24" borderId="50" xfId="0" applyFont="1" applyFill="1" applyBorder="1" applyAlignment="1" applyProtection="1">
      <alignment horizontal="center" wrapText="1"/>
      <protection locked="0"/>
    </xf>
    <xf numFmtId="0" fontId="114" fillId="24" borderId="46" xfId="0" applyFont="1" applyFill="1" applyBorder="1" applyAlignment="1" applyProtection="1">
      <alignment horizontal="center" wrapText="1"/>
      <protection locked="0"/>
    </xf>
    <xf numFmtId="0" fontId="114" fillId="24" borderId="1" xfId="0" applyFont="1" applyFill="1" applyBorder="1" applyAlignment="1" applyProtection="1">
      <alignment horizontal="center" wrapText="1"/>
      <protection locked="0"/>
    </xf>
    <xf numFmtId="0" fontId="73" fillId="24" borderId="0" xfId="8" applyFont="1" applyFill="1" applyBorder="1" applyAlignment="1" applyProtection="1">
      <alignment horizontal="center" vertical="center"/>
      <protection locked="0"/>
    </xf>
    <xf numFmtId="0" fontId="73" fillId="24" borderId="114" xfId="8" applyFont="1" applyFill="1" applyBorder="1" applyAlignment="1" applyProtection="1">
      <alignment horizontal="center" vertical="center"/>
      <protection locked="0"/>
    </xf>
    <xf numFmtId="3" fontId="174" fillId="2" borderId="228" xfId="0" applyNumberFormat="1" applyFont="1" applyFill="1" applyBorder="1" applyAlignment="1">
      <alignment horizontal="center" vertical="center"/>
    </xf>
    <xf numFmtId="0" fontId="0" fillId="2" borderId="5" xfId="0" applyFill="1" applyBorder="1" applyAlignment="1">
      <alignment horizontal="center" vertical="center"/>
    </xf>
    <xf numFmtId="0" fontId="0" fillId="2" borderId="213" xfId="0" applyFill="1" applyBorder="1" applyAlignment="1">
      <alignment horizontal="center" vertical="center"/>
    </xf>
    <xf numFmtId="0" fontId="0" fillId="2" borderId="114" xfId="0" applyFill="1" applyBorder="1" applyAlignment="1">
      <alignment horizontal="center" vertical="center"/>
    </xf>
    <xf numFmtId="0" fontId="174" fillId="2" borderId="49" xfId="0" applyFont="1" applyFill="1" applyBorder="1" applyAlignment="1" applyProtection="1">
      <alignment horizontal="center" vertical="center"/>
      <protection locked="0"/>
    </xf>
    <xf numFmtId="0" fontId="174" fillId="2" borderId="50" xfId="0" applyFont="1" applyFill="1" applyBorder="1" applyAlignment="1" applyProtection="1">
      <alignment horizontal="center" vertical="center"/>
      <protection locked="0"/>
    </xf>
    <xf numFmtId="0" fontId="174" fillId="2" borderId="109" xfId="0" applyFont="1" applyFill="1" applyBorder="1" applyAlignment="1" applyProtection="1">
      <alignment horizontal="center" vertical="center"/>
      <protection locked="0"/>
    </xf>
    <xf numFmtId="0" fontId="174" fillId="2" borderId="114" xfId="0" applyFont="1" applyFill="1" applyBorder="1" applyAlignment="1" applyProtection="1">
      <alignment horizontal="center" vertical="center"/>
      <protection locked="0"/>
    </xf>
    <xf numFmtId="0" fontId="17" fillId="32" borderId="71" xfId="0" applyFont="1" applyFill="1" applyBorder="1" applyAlignment="1">
      <alignment horizontal="left" vertical="center" textRotation="90"/>
    </xf>
    <xf numFmtId="0" fontId="8" fillId="0" borderId="0" xfId="0" applyFont="1" applyFill="1" applyAlignment="1">
      <alignment horizontal="center" vertical="top" wrapText="1"/>
    </xf>
    <xf numFmtId="0" fontId="9" fillId="0" borderId="79" xfId="0" applyFont="1" applyFill="1" applyBorder="1" applyAlignment="1">
      <alignment horizontal="right" vertical="top" wrapText="1"/>
    </xf>
    <xf numFmtId="0" fontId="6" fillId="20" borderId="80" xfId="0" applyFont="1" applyFill="1" applyBorder="1" applyAlignment="1">
      <alignment horizontal="center" vertical="top"/>
    </xf>
    <xf numFmtId="0" fontId="6" fillId="20" borderId="81" xfId="0" applyFont="1" applyFill="1" applyBorder="1" applyAlignment="1">
      <alignment horizontal="center" vertical="top"/>
    </xf>
    <xf numFmtId="0" fontId="6" fillId="20" borderId="84" xfId="0" applyFont="1" applyFill="1" applyBorder="1" applyAlignment="1">
      <alignment horizontal="left" vertical="top"/>
    </xf>
    <xf numFmtId="0" fontId="6" fillId="20" borderId="81" xfId="0" applyFont="1" applyFill="1" applyBorder="1" applyAlignment="1">
      <alignment horizontal="left" vertical="top"/>
    </xf>
    <xf numFmtId="167" fontId="14" fillId="0" borderId="82" xfId="0" applyNumberFormat="1" applyFont="1" applyFill="1" applyBorder="1" applyAlignment="1" applyProtection="1">
      <alignment horizontal="center" vertical="top"/>
      <protection locked="0"/>
    </xf>
    <xf numFmtId="167" fontId="14" fillId="0" borderId="66" xfId="0" applyNumberFormat="1" applyFont="1" applyFill="1" applyBorder="1" applyAlignment="1" applyProtection="1">
      <alignment horizontal="center" vertical="top"/>
      <protection locked="0"/>
    </xf>
    <xf numFmtId="167" fontId="14" fillId="0" borderId="83" xfId="0" applyNumberFormat="1" applyFont="1" applyFill="1" applyBorder="1" applyAlignment="1" applyProtection="1">
      <alignment horizontal="center" vertical="top"/>
      <protection locked="0"/>
    </xf>
    <xf numFmtId="0" fontId="14" fillId="0" borderId="66" xfId="0" applyFont="1" applyFill="1" applyBorder="1" applyAlignment="1" applyProtection="1">
      <alignment horizontal="center" vertical="top"/>
      <protection locked="0"/>
    </xf>
    <xf numFmtId="0" fontId="14" fillId="0" borderId="85" xfId="0" applyFont="1" applyFill="1" applyBorder="1" applyAlignment="1" applyProtection="1">
      <alignment horizontal="center" vertical="top"/>
      <protection locked="0"/>
    </xf>
    <xf numFmtId="0" fontId="61" fillId="0" borderId="8" xfId="0" applyFont="1" applyFill="1" applyBorder="1" applyAlignment="1">
      <alignment horizontal="center" vertical="center"/>
    </xf>
    <xf numFmtId="0" fontId="61" fillId="0" borderId="11" xfId="0" applyFont="1" applyFill="1" applyBorder="1" applyAlignment="1">
      <alignment horizontal="center" vertical="center"/>
    </xf>
    <xf numFmtId="0" fontId="61" fillId="0" borderId="61" xfId="0" applyFont="1" applyFill="1" applyBorder="1" applyAlignment="1">
      <alignment horizontal="center" vertical="center"/>
    </xf>
    <xf numFmtId="0" fontId="61" fillId="0" borderId="59" xfId="0" applyFont="1" applyFill="1" applyBorder="1" applyAlignment="1">
      <alignment horizontal="center" vertical="center"/>
    </xf>
    <xf numFmtId="0" fontId="61" fillId="0" borderId="62" xfId="0" applyFont="1" applyFill="1" applyBorder="1" applyAlignment="1">
      <alignment horizontal="center" vertical="center"/>
    </xf>
    <xf numFmtId="0" fontId="29" fillId="20" borderId="4" xfId="0" applyFont="1" applyFill="1" applyBorder="1" applyAlignment="1">
      <alignment horizontal="left" vertical="top" wrapText="1"/>
    </xf>
    <xf numFmtId="0" fontId="29" fillId="20" borderId="5" xfId="0" applyFont="1" applyFill="1" applyBorder="1" applyAlignment="1">
      <alignment horizontal="left" vertical="top" wrapText="1"/>
    </xf>
    <xf numFmtId="0" fontId="29" fillId="20" borderId="69" xfId="0" applyFont="1" applyFill="1" applyBorder="1" applyAlignment="1">
      <alignment horizontal="left" vertical="top" wrapText="1"/>
    </xf>
    <xf numFmtId="0" fontId="29" fillId="20" borderId="91" xfId="0" applyFont="1" applyFill="1" applyBorder="1" applyAlignment="1">
      <alignment horizontal="left" vertical="top" wrapText="1"/>
    </xf>
    <xf numFmtId="0" fontId="29" fillId="20" borderId="0" xfId="0" applyFont="1" applyFill="1" applyAlignment="1">
      <alignment horizontal="left" vertical="top" wrapText="1"/>
    </xf>
    <xf numFmtId="0" fontId="29" fillId="20" borderId="79" xfId="0" applyFont="1" applyFill="1" applyBorder="1" applyAlignment="1">
      <alignment horizontal="left" vertical="top" wrapText="1"/>
    </xf>
    <xf numFmtId="0" fontId="29" fillId="20" borderId="44" xfId="0" applyFont="1" applyFill="1" applyBorder="1" applyAlignment="1">
      <alignment horizontal="left" vertical="top" wrapText="1"/>
    </xf>
    <xf numFmtId="0" fontId="29" fillId="20" borderId="1" xfId="0" applyFont="1" applyFill="1" applyBorder="1" applyAlignment="1">
      <alignment horizontal="left" vertical="top" wrapText="1"/>
    </xf>
    <xf numFmtId="0" fontId="29" fillId="20" borderId="48" xfId="0" applyFont="1" applyFill="1" applyBorder="1" applyAlignment="1">
      <alignment horizontal="left" vertical="top" wrapText="1"/>
    </xf>
    <xf numFmtId="1" fontId="13" fillId="20" borderId="3" xfId="0" applyNumberFormat="1" applyFont="1" applyFill="1" applyBorder="1" applyAlignment="1">
      <alignment horizontal="center" vertical="center" textRotation="90"/>
    </xf>
    <xf numFmtId="1" fontId="13" fillId="20" borderId="13" xfId="0" applyNumberFormat="1" applyFont="1" applyFill="1" applyBorder="1" applyAlignment="1">
      <alignment horizontal="center" vertical="center" textRotation="90"/>
    </xf>
    <xf numFmtId="0" fontId="6" fillId="20" borderId="4" xfId="0" applyFont="1" applyFill="1" applyBorder="1" applyAlignment="1">
      <alignment horizontal="left" vertical="top" wrapText="1"/>
    </xf>
    <xf numFmtId="0" fontId="6" fillId="20" borderId="5" xfId="0" applyFont="1" applyFill="1" applyBorder="1" applyAlignment="1">
      <alignment horizontal="left" vertical="top" wrapText="1"/>
    </xf>
    <xf numFmtId="0" fontId="6" fillId="20" borderId="6" xfId="0" applyFont="1" applyFill="1" applyBorder="1" applyAlignment="1">
      <alignment horizontal="left" vertical="top" wrapText="1"/>
    </xf>
    <xf numFmtId="0" fontId="6" fillId="20" borderId="14" xfId="0" applyFont="1" applyFill="1" applyBorder="1" applyAlignment="1">
      <alignment horizontal="left" vertical="top" wrapText="1"/>
    </xf>
    <xf numFmtId="0" fontId="6" fillId="20" borderId="15" xfId="0" applyFont="1" applyFill="1" applyBorder="1" applyAlignment="1">
      <alignment horizontal="left" vertical="top" wrapText="1"/>
    </xf>
    <xf numFmtId="0" fontId="6" fillId="20" borderId="16" xfId="0" applyFont="1" applyFill="1" applyBorder="1" applyAlignment="1">
      <alignment horizontal="left" vertical="top" wrapText="1"/>
    </xf>
    <xf numFmtId="1" fontId="13" fillId="8" borderId="32" xfId="0" applyNumberFormat="1" applyFont="1" applyFill="1" applyBorder="1" applyAlignment="1">
      <alignment horizontal="center" vertical="center" textRotation="90"/>
    </xf>
    <xf numFmtId="1" fontId="13" fillId="8" borderId="13" xfId="0" applyNumberFormat="1" applyFont="1" applyFill="1" applyBorder="1" applyAlignment="1">
      <alignment horizontal="center" vertical="center" textRotation="90"/>
    </xf>
    <xf numFmtId="0" fontId="6" fillId="20" borderId="23" xfId="0" applyFont="1" applyFill="1" applyBorder="1" applyAlignment="1">
      <alignment horizontal="left" vertical="top" wrapText="1"/>
    </xf>
    <xf numFmtId="0" fontId="6" fillId="20" borderId="24" xfId="0" applyFont="1" applyFill="1" applyBorder="1" applyAlignment="1">
      <alignment horizontal="left" vertical="top" wrapText="1"/>
    </xf>
    <xf numFmtId="0" fontId="6" fillId="20" borderId="25" xfId="0" applyFont="1" applyFill="1" applyBorder="1" applyAlignment="1">
      <alignment horizontal="left" vertical="top" wrapText="1"/>
    </xf>
    <xf numFmtId="0" fontId="6" fillId="20" borderId="29" xfId="0" applyFont="1" applyFill="1" applyBorder="1" applyAlignment="1">
      <alignment horizontal="left" vertical="top" wrapText="1"/>
    </xf>
    <xf numFmtId="0" fontId="61" fillId="2" borderId="5" xfId="0" applyNumberFormat="1" applyFont="1" applyFill="1" applyBorder="1" applyAlignment="1">
      <alignment horizontal="center" vertical="center" wrapText="1"/>
    </xf>
    <xf numFmtId="0" fontId="61" fillId="2" borderId="15" xfId="0" applyNumberFormat="1" applyFont="1" applyFill="1" applyBorder="1" applyAlignment="1">
      <alignment horizontal="center" vertical="center" wrapText="1"/>
    </xf>
    <xf numFmtId="1" fontId="13" fillId="20" borderId="32" xfId="0" applyNumberFormat="1" applyFont="1" applyFill="1" applyBorder="1" applyAlignment="1">
      <alignment horizontal="center" vertical="center" textRotation="90"/>
    </xf>
    <xf numFmtId="0" fontId="6" fillId="20" borderId="33" xfId="0" applyFont="1" applyFill="1" applyBorder="1" applyAlignment="1">
      <alignment horizontal="left" vertical="top" wrapText="1"/>
    </xf>
    <xf numFmtId="1" fontId="13" fillId="20" borderId="43" xfId="0" applyNumberFormat="1" applyFont="1" applyFill="1" applyBorder="1" applyAlignment="1">
      <alignment horizontal="center" vertical="center" textRotation="90"/>
    </xf>
    <xf numFmtId="0" fontId="6" fillId="20" borderId="23" xfId="0" applyFont="1" applyFill="1" applyBorder="1" applyAlignment="1">
      <alignment vertical="top" wrapText="1"/>
    </xf>
    <xf numFmtId="0" fontId="6" fillId="20" borderId="24" xfId="0" applyFont="1" applyFill="1" applyBorder="1" applyAlignment="1">
      <alignment vertical="top" wrapText="1"/>
    </xf>
    <xf numFmtId="0" fontId="6" fillId="20" borderId="29" xfId="0" applyFont="1" applyFill="1" applyBorder="1" applyAlignment="1">
      <alignment vertical="top" wrapText="1"/>
    </xf>
    <xf numFmtId="0" fontId="6" fillId="20" borderId="15" xfId="0" applyFont="1" applyFill="1" applyBorder="1" applyAlignment="1">
      <alignment vertical="top" wrapText="1"/>
    </xf>
    <xf numFmtId="1" fontId="61" fillId="0" borderId="35" xfId="0" applyNumberFormat="1" applyFont="1" applyFill="1" applyBorder="1" applyAlignment="1">
      <alignment horizontal="center" vertical="center"/>
    </xf>
    <xf numFmtId="1" fontId="61" fillId="0" borderId="36" xfId="0" applyNumberFormat="1" applyFont="1" applyFill="1" applyBorder="1" applyAlignment="1">
      <alignment horizontal="center" vertical="center"/>
    </xf>
    <xf numFmtId="1" fontId="61" fillId="0" borderId="17" xfId="0" applyNumberFormat="1" applyFont="1" applyFill="1" applyBorder="1" applyAlignment="1">
      <alignment horizontal="center" vertical="center"/>
    </xf>
    <xf numFmtId="1" fontId="61" fillId="0" borderId="18" xfId="0" applyNumberFormat="1" applyFont="1" applyFill="1" applyBorder="1" applyAlignment="1">
      <alignment horizontal="center" vertical="center"/>
    </xf>
    <xf numFmtId="0" fontId="6" fillId="20" borderId="104" xfId="0" applyFont="1" applyFill="1" applyBorder="1" applyAlignment="1">
      <alignment horizontal="left" vertical="top" wrapText="1"/>
    </xf>
    <xf numFmtId="0" fontId="6" fillId="20" borderId="45" xfId="0" applyFont="1" applyFill="1" applyBorder="1" applyAlignment="1">
      <alignment horizontal="left" vertical="top" wrapText="1"/>
    </xf>
    <xf numFmtId="3" fontId="61" fillId="0" borderId="35" xfId="0" applyNumberFormat="1" applyFont="1" applyFill="1" applyBorder="1" applyAlignment="1" applyProtection="1">
      <alignment horizontal="center" vertical="center"/>
      <protection locked="0"/>
    </xf>
    <xf numFmtId="3" fontId="61" fillId="0" borderId="36" xfId="0" applyNumberFormat="1" applyFont="1" applyFill="1" applyBorder="1" applyAlignment="1" applyProtection="1">
      <alignment horizontal="center" vertical="center"/>
      <protection locked="0"/>
    </xf>
    <xf numFmtId="3" fontId="61" fillId="0" borderId="61" xfId="0" applyNumberFormat="1" applyFont="1" applyFill="1" applyBorder="1" applyAlignment="1" applyProtection="1">
      <alignment horizontal="center" vertical="center"/>
      <protection locked="0"/>
    </xf>
    <xf numFmtId="3" fontId="61" fillId="0" borderId="59" xfId="0" applyNumberFormat="1" applyFont="1" applyFill="1" applyBorder="1" applyAlignment="1" applyProtection="1">
      <alignment horizontal="center" vertical="center"/>
      <protection locked="0"/>
    </xf>
    <xf numFmtId="2" fontId="29" fillId="20" borderId="4" xfId="0" applyNumberFormat="1" applyFont="1" applyFill="1" applyBorder="1" applyAlignment="1">
      <alignment horizontal="left" vertical="top" wrapText="1"/>
    </xf>
    <xf numFmtId="2" fontId="29" fillId="20" borderId="5" xfId="0" applyNumberFormat="1" applyFont="1" applyFill="1" applyBorder="1" applyAlignment="1">
      <alignment horizontal="left" vertical="top" wrapText="1"/>
    </xf>
    <xf numFmtId="2" fontId="29" fillId="20" borderId="69" xfId="0" applyNumberFormat="1" applyFont="1" applyFill="1" applyBorder="1" applyAlignment="1">
      <alignment horizontal="left" vertical="top" wrapText="1"/>
    </xf>
    <xf numFmtId="2" fontId="29" fillId="20" borderId="91" xfId="0" applyNumberFormat="1" applyFont="1" applyFill="1" applyBorder="1" applyAlignment="1">
      <alignment horizontal="left" vertical="top" wrapText="1"/>
    </xf>
    <xf numFmtId="2" fontId="29" fillId="20" borderId="0" xfId="0" applyNumberFormat="1" applyFont="1" applyFill="1" applyAlignment="1">
      <alignment horizontal="left" vertical="top" wrapText="1"/>
    </xf>
    <xf numFmtId="2" fontId="29" fillId="20" borderId="79" xfId="0" applyNumberFormat="1" applyFont="1" applyFill="1" applyBorder="1" applyAlignment="1">
      <alignment horizontal="left" vertical="top" wrapText="1"/>
    </xf>
    <xf numFmtId="2" fontId="29" fillId="20" borderId="44" xfId="0" applyNumberFormat="1" applyFont="1" applyFill="1" applyBorder="1" applyAlignment="1">
      <alignment horizontal="left" vertical="top" wrapText="1"/>
    </xf>
    <xf numFmtId="2" fontId="29" fillId="20" borderId="1" xfId="0" applyNumberFormat="1" applyFont="1" applyFill="1" applyBorder="1" applyAlignment="1">
      <alignment horizontal="left" vertical="top" wrapText="1"/>
    </xf>
    <xf numFmtId="2" fontId="29" fillId="20" borderId="48" xfId="0" applyNumberFormat="1" applyFont="1" applyFill="1" applyBorder="1" applyAlignment="1">
      <alignment horizontal="left" vertical="top" wrapText="1"/>
    </xf>
    <xf numFmtId="2" fontId="29" fillId="20" borderId="86" xfId="0" applyNumberFormat="1" applyFont="1" applyFill="1" applyBorder="1" applyAlignment="1">
      <alignment horizontal="left" vertical="top"/>
    </xf>
    <xf numFmtId="2" fontId="29" fillId="20" borderId="87" xfId="0" applyNumberFormat="1" applyFont="1" applyFill="1" applyBorder="1" applyAlignment="1">
      <alignment horizontal="left" vertical="top"/>
    </xf>
    <xf numFmtId="2" fontId="29" fillId="20" borderId="88" xfId="0" applyNumberFormat="1" applyFont="1" applyFill="1" applyBorder="1" applyAlignment="1">
      <alignment horizontal="left" vertical="top"/>
    </xf>
    <xf numFmtId="0" fontId="0" fillId="20" borderId="5" xfId="0" applyFill="1" applyBorder="1" applyAlignment="1">
      <alignment horizontal="left" vertical="top" wrapText="1"/>
    </xf>
    <xf numFmtId="0" fontId="0" fillId="20" borderId="15" xfId="0" applyFill="1" applyBorder="1" applyAlignment="1">
      <alignment horizontal="left" vertical="top" wrapText="1"/>
    </xf>
    <xf numFmtId="0" fontId="58" fillId="0" borderId="12" xfId="0" applyFont="1" applyFill="1" applyBorder="1" applyAlignment="1">
      <alignment horizontal="center" vertical="center" textRotation="90"/>
    </xf>
    <xf numFmtId="1" fontId="61" fillId="0" borderId="35" xfId="0" applyNumberFormat="1" applyFont="1" applyFill="1" applyBorder="1" applyAlignment="1" applyProtection="1">
      <alignment horizontal="center" vertical="center"/>
      <protection locked="0"/>
    </xf>
    <xf numFmtId="1" fontId="61" fillId="0" borderId="36" xfId="0" applyNumberFormat="1" applyFont="1" applyFill="1" applyBorder="1" applyAlignment="1" applyProtection="1">
      <alignment horizontal="center" vertical="center"/>
      <protection locked="0"/>
    </xf>
    <xf numFmtId="1" fontId="61" fillId="0" borderId="17" xfId="0" applyNumberFormat="1" applyFont="1" applyFill="1" applyBorder="1" applyAlignment="1" applyProtection="1">
      <alignment horizontal="center" vertical="center"/>
      <protection locked="0"/>
    </xf>
    <xf numFmtId="1" fontId="61" fillId="0" borderId="18" xfId="0" applyNumberFormat="1" applyFont="1" applyFill="1" applyBorder="1" applyAlignment="1" applyProtection="1">
      <alignment horizontal="center" vertical="center"/>
      <protection locked="0"/>
    </xf>
    <xf numFmtId="1" fontId="61" fillId="0" borderId="61" xfId="0" applyNumberFormat="1" applyFont="1" applyFill="1" applyBorder="1" applyAlignment="1" applyProtection="1">
      <alignment horizontal="center" vertical="center"/>
      <protection locked="0"/>
    </xf>
    <xf numFmtId="1" fontId="61" fillId="0" borderId="59" xfId="0" applyNumberFormat="1" applyFont="1" applyFill="1" applyBorder="1" applyAlignment="1" applyProtection="1">
      <alignment horizontal="center" vertical="center"/>
      <protection locked="0"/>
    </xf>
    <xf numFmtId="0" fontId="6" fillId="20" borderId="0" xfId="0" applyFont="1" applyFill="1" applyAlignment="1">
      <alignment horizontal="left" vertical="top" wrapText="1"/>
    </xf>
    <xf numFmtId="0" fontId="6" fillId="20" borderId="101" xfId="0" applyFont="1" applyFill="1" applyBorder="1" applyAlignment="1">
      <alignment horizontal="left" vertical="top" wrapText="1"/>
    </xf>
    <xf numFmtId="0" fontId="6" fillId="20" borderId="1" xfId="0" applyFont="1" applyFill="1" applyBorder="1" applyAlignment="1">
      <alignment horizontal="left" vertical="top" wrapText="1"/>
    </xf>
    <xf numFmtId="0" fontId="13" fillId="0" borderId="2" xfId="0" applyFont="1" applyFill="1" applyBorder="1" applyAlignment="1">
      <alignment horizontal="center" vertical="center" textRotation="90"/>
    </xf>
    <xf numFmtId="0" fontId="13" fillId="0" borderId="42" xfId="0" applyFont="1" applyFill="1" applyBorder="1" applyAlignment="1">
      <alignment horizontal="center" vertical="center" textRotation="90"/>
    </xf>
    <xf numFmtId="0" fontId="61" fillId="0" borderId="69" xfId="0" applyFont="1" applyFill="1" applyBorder="1" applyAlignment="1" applyProtection="1">
      <alignment horizontal="center" vertical="center" wrapText="1"/>
      <protection locked="0"/>
    </xf>
    <xf numFmtId="0" fontId="6" fillId="20" borderId="1" xfId="0" applyFont="1" applyFill="1" applyBorder="1" applyAlignment="1">
      <alignment horizontal="right" vertical="top" wrapText="1"/>
    </xf>
    <xf numFmtId="0" fontId="6" fillId="20" borderId="45" xfId="0" applyFont="1" applyFill="1" applyBorder="1" applyAlignment="1">
      <alignment horizontal="right" vertical="top" wrapText="1"/>
    </xf>
    <xf numFmtId="0" fontId="13" fillId="0" borderId="12" xfId="0" applyFont="1" applyFill="1" applyBorder="1" applyAlignment="1">
      <alignment horizontal="center" vertical="center" textRotation="90"/>
    </xf>
    <xf numFmtId="1" fontId="13" fillId="20" borderId="4" xfId="0" applyNumberFormat="1" applyFont="1" applyFill="1" applyBorder="1" applyAlignment="1">
      <alignment horizontal="center" vertical="center" textRotation="90"/>
    </xf>
    <xf numFmtId="1" fontId="13" fillId="20" borderId="14" xfId="0" applyNumberFormat="1" applyFont="1" applyFill="1" applyBorder="1" applyAlignment="1">
      <alignment horizontal="center" vertical="center" textRotation="90"/>
    </xf>
    <xf numFmtId="1" fontId="61" fillId="0" borderId="67" xfId="0" applyNumberFormat="1" applyFont="1" applyFill="1" applyBorder="1" applyAlignment="1" applyProtection="1">
      <alignment horizontal="center" vertical="center"/>
      <protection locked="0"/>
    </xf>
    <xf numFmtId="1" fontId="61" fillId="0" borderId="5" xfId="0" applyNumberFormat="1" applyFont="1" applyFill="1" applyBorder="1" applyAlignment="1" applyProtection="1">
      <alignment horizontal="center" vertical="center"/>
      <protection locked="0"/>
    </xf>
    <xf numFmtId="1" fontId="61" fillId="0" borderId="30" xfId="0" applyNumberFormat="1" applyFont="1" applyFill="1" applyBorder="1" applyAlignment="1" applyProtection="1">
      <alignment horizontal="center" vertical="center"/>
      <protection locked="0"/>
    </xf>
    <xf numFmtId="1" fontId="61" fillId="0" borderId="15" xfId="0" applyNumberFormat="1" applyFont="1" applyFill="1" applyBorder="1" applyAlignment="1" applyProtection="1">
      <alignment horizontal="center" vertical="center"/>
      <protection locked="0"/>
    </xf>
    <xf numFmtId="0" fontId="6" fillId="20" borderId="5" xfId="0" applyFont="1" applyFill="1" applyBorder="1" applyAlignment="1">
      <alignment horizontal="right" vertical="top" wrapText="1"/>
    </xf>
    <xf numFmtId="0" fontId="6" fillId="20" borderId="6" xfId="0" applyFont="1" applyFill="1" applyBorder="1" applyAlignment="1">
      <alignment horizontal="right" vertical="top" wrapText="1"/>
    </xf>
    <xf numFmtId="0" fontId="6" fillId="20" borderId="15" xfId="0" applyFont="1" applyFill="1" applyBorder="1" applyAlignment="1">
      <alignment horizontal="right" vertical="top" wrapText="1"/>
    </xf>
    <xf numFmtId="0" fontId="6" fillId="20" borderId="16" xfId="0" applyFont="1" applyFill="1" applyBorder="1" applyAlignment="1">
      <alignment horizontal="right" vertical="top" wrapText="1"/>
    </xf>
    <xf numFmtId="0" fontId="6" fillId="20" borderId="24" xfId="0" applyFont="1" applyFill="1" applyBorder="1" applyAlignment="1">
      <alignment horizontal="right" vertical="top" wrapText="1"/>
    </xf>
    <xf numFmtId="0" fontId="6" fillId="20" borderId="25" xfId="0" applyFont="1" applyFill="1" applyBorder="1" applyAlignment="1">
      <alignment horizontal="right" vertical="top" wrapText="1"/>
    </xf>
    <xf numFmtId="1" fontId="13" fillId="20" borderId="33" xfId="0" applyNumberFormat="1" applyFont="1" applyFill="1" applyBorder="1" applyAlignment="1">
      <alignment horizontal="center" vertical="center" textRotation="90"/>
    </xf>
    <xf numFmtId="1" fontId="13" fillId="20" borderId="44" xfId="0" applyNumberFormat="1" applyFont="1" applyFill="1" applyBorder="1" applyAlignment="1">
      <alignment horizontal="center" vertical="center" textRotation="90"/>
    </xf>
    <xf numFmtId="0" fontId="6" fillId="20" borderId="44" xfId="0" applyFont="1" applyFill="1" applyBorder="1" applyAlignment="1">
      <alignment horizontal="left" vertical="top" wrapText="1"/>
    </xf>
    <xf numFmtId="1" fontId="13" fillId="20" borderId="91" xfId="0" applyNumberFormat="1" applyFont="1" applyFill="1" applyBorder="1" applyAlignment="1">
      <alignment horizontal="center" vertical="center" textRotation="90"/>
    </xf>
    <xf numFmtId="0" fontId="6" fillId="20" borderId="91" xfId="0" applyFont="1" applyFill="1" applyBorder="1" applyAlignment="1">
      <alignment horizontal="left" vertical="top" wrapText="1"/>
    </xf>
    <xf numFmtId="0" fontId="75" fillId="0" borderId="26" xfId="0" applyFont="1" applyFill="1" applyBorder="1" applyAlignment="1" applyProtection="1">
      <alignment horizontal="center" vertical="top"/>
      <protection locked="0"/>
    </xf>
    <xf numFmtId="0" fontId="75" fillId="0" borderId="24" xfId="0" applyFont="1" applyFill="1" applyBorder="1" applyAlignment="1" applyProtection="1">
      <alignment horizontal="center" vertical="top"/>
      <protection locked="0"/>
    </xf>
    <xf numFmtId="0" fontId="75" fillId="0" borderId="30" xfId="0" applyFont="1" applyFill="1" applyBorder="1" applyAlignment="1" applyProtection="1">
      <alignment horizontal="center" vertical="top"/>
      <protection locked="0"/>
    </xf>
    <xf numFmtId="0" fontId="75" fillId="0" borderId="15" xfId="0" applyFont="1" applyFill="1" applyBorder="1" applyAlignment="1" applyProtection="1">
      <alignment horizontal="center" vertical="top"/>
      <protection locked="0"/>
    </xf>
    <xf numFmtId="1" fontId="13" fillId="20" borderId="15" xfId="0" applyNumberFormat="1" applyFont="1" applyFill="1" applyBorder="1" applyAlignment="1">
      <alignment horizontal="center" vertical="center" textRotation="90"/>
    </xf>
    <xf numFmtId="1" fontId="61" fillId="0" borderId="102" xfId="0" applyNumberFormat="1" applyFont="1" applyFill="1" applyBorder="1" applyAlignment="1" applyProtection="1">
      <alignment horizontal="center" vertical="center"/>
      <protection locked="0"/>
    </xf>
    <xf numFmtId="1" fontId="61" fillId="0" borderId="0" xfId="0" applyNumberFormat="1" applyFont="1" applyFill="1" applyAlignment="1" applyProtection="1">
      <alignment horizontal="center" vertical="center"/>
      <protection locked="0"/>
    </xf>
    <xf numFmtId="0" fontId="17" fillId="0" borderId="15" xfId="0" applyFont="1" applyFill="1" applyBorder="1" applyAlignment="1">
      <alignment horizontal="center"/>
    </xf>
    <xf numFmtId="0" fontId="17" fillId="0" borderId="31" xfId="0" applyFont="1" applyFill="1" applyBorder="1" applyAlignment="1">
      <alignment horizontal="center"/>
    </xf>
    <xf numFmtId="1" fontId="13" fillId="20" borderId="115" xfId="0" applyNumberFormat="1" applyFont="1" applyFill="1" applyBorder="1" applyAlignment="1">
      <alignment horizontal="center" vertical="center" textRotation="90"/>
    </xf>
    <xf numFmtId="1" fontId="13" fillId="20" borderId="117" xfId="0" applyNumberFormat="1" applyFont="1" applyFill="1" applyBorder="1" applyAlignment="1">
      <alignment horizontal="center" vertical="center" textRotation="90"/>
    </xf>
    <xf numFmtId="1" fontId="61" fillId="0" borderId="26" xfId="0" applyNumberFormat="1" applyFont="1" applyFill="1" applyBorder="1" applyAlignment="1" applyProtection="1">
      <alignment horizontal="center" vertical="center" wrapText="1"/>
      <protection locked="0"/>
    </xf>
    <xf numFmtId="1" fontId="61" fillId="0" borderId="24" xfId="0" applyNumberFormat="1" applyFont="1" applyFill="1" applyBorder="1" applyAlignment="1" applyProtection="1">
      <alignment horizontal="center" vertical="center" wrapText="1"/>
      <protection locked="0"/>
    </xf>
    <xf numFmtId="1" fontId="61" fillId="0" borderId="30" xfId="0" applyNumberFormat="1" applyFont="1" applyFill="1" applyBorder="1" applyAlignment="1" applyProtection="1">
      <alignment horizontal="center" vertical="center" wrapText="1"/>
      <protection locked="0"/>
    </xf>
    <xf numFmtId="1" fontId="61" fillId="0" borderId="15" xfId="0" applyNumberFormat="1" applyFont="1" applyFill="1" applyBorder="1" applyAlignment="1" applyProtection="1">
      <alignment horizontal="center" vertical="center" wrapText="1"/>
      <protection locked="0"/>
    </xf>
    <xf numFmtId="0" fontId="68" fillId="0" borderId="26" xfId="0" applyFont="1" applyFill="1" applyBorder="1" applyAlignment="1" applyProtection="1">
      <alignment horizontal="center" vertical="center"/>
      <protection locked="0"/>
    </xf>
    <xf numFmtId="0" fontId="68" fillId="0" borderId="24" xfId="0" applyFont="1" applyFill="1" applyBorder="1" applyAlignment="1" applyProtection="1">
      <alignment horizontal="center" vertical="center"/>
      <protection locked="0"/>
    </xf>
    <xf numFmtId="0" fontId="68" fillId="0" borderId="30" xfId="0" applyFont="1" applyFill="1" applyBorder="1" applyAlignment="1" applyProtection="1">
      <alignment horizontal="center" vertical="center"/>
      <protection locked="0"/>
    </xf>
    <xf numFmtId="0" fontId="68" fillId="0" borderId="15" xfId="0" applyFont="1" applyFill="1" applyBorder="1" applyAlignment="1" applyProtection="1">
      <alignment horizontal="center" vertical="center"/>
      <protection locked="0"/>
    </xf>
    <xf numFmtId="0" fontId="14" fillId="0" borderId="17" xfId="0" applyFont="1" applyFill="1" applyBorder="1" applyAlignment="1" applyProtection="1">
      <alignment horizontal="center" vertical="center"/>
      <protection locked="0"/>
    </xf>
    <xf numFmtId="0" fontId="14" fillId="0" borderId="18" xfId="0" applyFont="1" applyFill="1" applyBorder="1" applyAlignment="1" applyProtection="1">
      <alignment horizontal="center" vertical="center"/>
      <protection locked="0"/>
    </xf>
    <xf numFmtId="0" fontId="78" fillId="0" borderId="33" xfId="0" applyFont="1" applyFill="1" applyBorder="1" applyAlignment="1">
      <alignment horizontal="left" vertical="top" wrapText="1"/>
    </xf>
    <xf numFmtId="0" fontId="21" fillId="0" borderId="3" xfId="0" applyFont="1" applyFill="1" applyBorder="1" applyAlignment="1" applyProtection="1">
      <alignment horizontal="center" vertical="center"/>
      <protection locked="0"/>
    </xf>
    <xf numFmtId="0" fontId="21" fillId="0" borderId="13" xfId="0" applyFont="1" applyFill="1" applyBorder="1" applyAlignment="1" applyProtection="1">
      <alignment horizontal="center" vertical="center"/>
      <protection locked="0"/>
    </xf>
    <xf numFmtId="1" fontId="13" fillId="20" borderId="71" xfId="0" applyNumberFormat="1" applyFont="1" applyFill="1" applyBorder="1" applyAlignment="1">
      <alignment horizontal="center" vertical="center" textRotation="90"/>
    </xf>
    <xf numFmtId="49" fontId="21" fillId="0" borderId="32" xfId="0" applyNumberFormat="1" applyFont="1" applyFill="1" applyBorder="1" applyAlignment="1" applyProtection="1">
      <alignment horizontal="center" vertical="center"/>
      <protection locked="0"/>
    </xf>
    <xf numFmtId="49" fontId="21" fillId="0" borderId="13" xfId="0" applyNumberFormat="1" applyFont="1" applyFill="1" applyBorder="1" applyAlignment="1" applyProtection="1">
      <alignment horizontal="center" vertical="center"/>
      <protection locked="0"/>
    </xf>
    <xf numFmtId="49" fontId="61" fillId="0" borderId="33" xfId="0" applyNumberFormat="1" applyFont="1" applyFill="1" applyBorder="1" applyAlignment="1" applyProtection="1">
      <alignment horizontal="center" vertical="center"/>
      <protection locked="0"/>
    </xf>
    <xf numFmtId="49" fontId="61" fillId="0" borderId="14" xfId="0" applyNumberFormat="1" applyFont="1" applyFill="1" applyBorder="1" applyAlignment="1" applyProtection="1">
      <alignment horizontal="center" vertical="center"/>
      <protection locked="0"/>
    </xf>
    <xf numFmtId="0" fontId="0" fillId="0" borderId="44" xfId="0" applyFill="1" applyBorder="1" applyAlignment="1">
      <alignment horizontal="center" vertical="center" textRotation="90"/>
    </xf>
    <xf numFmtId="168" fontId="14" fillId="0" borderId="26" xfId="0" applyNumberFormat="1" applyFont="1" applyFill="1" applyBorder="1" applyAlignment="1" applyProtection="1">
      <alignment horizontal="center" vertical="center"/>
      <protection locked="0"/>
    </xf>
    <xf numFmtId="168" fontId="14" fillId="0" borderId="24" xfId="0" applyNumberFormat="1" applyFont="1" applyFill="1" applyBorder="1" applyAlignment="1" applyProtection="1">
      <alignment horizontal="center" vertical="center"/>
      <protection locked="0"/>
    </xf>
    <xf numFmtId="168" fontId="14" fillId="0" borderId="46" xfId="0" applyNumberFormat="1" applyFont="1" applyFill="1" applyBorder="1" applyAlignment="1" applyProtection="1">
      <alignment horizontal="center" vertical="center"/>
      <protection locked="0"/>
    </xf>
    <xf numFmtId="168" fontId="14" fillId="0" borderId="1" xfId="0" applyNumberFormat="1" applyFont="1" applyFill="1" applyBorder="1" applyAlignment="1" applyProtection="1">
      <alignment horizontal="center" vertical="center"/>
      <protection locked="0"/>
    </xf>
    <xf numFmtId="0" fontId="0" fillId="20" borderId="43" xfId="0" applyFill="1" applyBorder="1" applyAlignment="1">
      <alignment horizontal="center" vertical="center" textRotation="90"/>
    </xf>
    <xf numFmtId="0" fontId="66" fillId="0" borderId="26" xfId="0" applyFont="1" applyFill="1" applyBorder="1" applyAlignment="1">
      <alignment horizontal="center" vertical="center"/>
    </xf>
    <xf numFmtId="0" fontId="66" fillId="0" borderId="24" xfId="0" applyFont="1" applyFill="1" applyBorder="1" applyAlignment="1">
      <alignment horizontal="center" vertical="center"/>
    </xf>
    <xf numFmtId="0" fontId="66" fillId="0" borderId="46" xfId="0" applyFont="1" applyFill="1" applyBorder="1" applyAlignment="1">
      <alignment horizontal="center" vertical="center"/>
    </xf>
    <xf numFmtId="0" fontId="66" fillId="0" borderId="1" xfId="0" applyFont="1" applyFill="1" applyBorder="1" applyAlignment="1">
      <alignment horizontal="center" vertical="center"/>
    </xf>
    <xf numFmtId="0" fontId="13" fillId="20" borderId="32" xfId="0" applyFont="1" applyFill="1" applyBorder="1" applyAlignment="1">
      <alignment horizontal="center" vertical="center" textRotation="90"/>
    </xf>
    <xf numFmtId="0" fontId="13" fillId="20" borderId="71" xfId="0" applyFont="1" applyFill="1" applyBorder="1" applyAlignment="1">
      <alignment horizontal="center" vertical="center" textRotation="90"/>
    </xf>
    <xf numFmtId="0" fontId="6" fillId="20" borderId="72" xfId="0" applyFont="1" applyFill="1" applyBorder="1" applyAlignment="1">
      <alignment horizontal="left" vertical="center" wrapText="1"/>
    </xf>
    <xf numFmtId="0" fontId="6" fillId="20" borderId="73" xfId="0" applyFont="1" applyFill="1" applyBorder="1" applyAlignment="1">
      <alignment horizontal="left" vertical="center" wrapText="1"/>
    </xf>
    <xf numFmtId="0" fontId="6" fillId="20" borderId="116" xfId="0" applyFont="1" applyFill="1" applyBorder="1" applyAlignment="1">
      <alignment horizontal="left" vertical="center" wrapText="1"/>
    </xf>
    <xf numFmtId="0" fontId="6" fillId="20" borderId="72" xfId="0" applyFont="1" applyFill="1" applyBorder="1" applyAlignment="1">
      <alignment vertical="center" wrapText="1"/>
    </xf>
    <xf numFmtId="0" fontId="6" fillId="20" borderId="73" xfId="0" applyFont="1" applyFill="1" applyBorder="1" applyAlignment="1">
      <alignment vertical="center" wrapText="1"/>
    </xf>
    <xf numFmtId="0" fontId="6" fillId="20" borderId="76" xfId="0" applyFont="1" applyFill="1" applyBorder="1" applyAlignment="1">
      <alignment vertical="center" wrapText="1"/>
    </xf>
    <xf numFmtId="0" fontId="79" fillId="0" borderId="2" xfId="0" applyFont="1" applyFill="1" applyBorder="1" applyAlignment="1">
      <alignment horizontal="center" vertical="center" textRotation="90"/>
    </xf>
    <xf numFmtId="0" fontId="79" fillId="0" borderId="171" xfId="0" applyFont="1" applyFill="1" applyBorder="1" applyAlignment="1">
      <alignment horizontal="center" vertical="center" textRotation="90"/>
    </xf>
    <xf numFmtId="0" fontId="6" fillId="20" borderId="172" xfId="0" applyFont="1" applyFill="1" applyBorder="1" applyAlignment="1">
      <alignment horizontal="left" vertical="top" wrapText="1"/>
    </xf>
    <xf numFmtId="0" fontId="6" fillId="20" borderId="173" xfId="0" applyFont="1" applyFill="1" applyBorder="1" applyAlignment="1">
      <alignment horizontal="left" vertical="top" wrapText="1"/>
    </xf>
    <xf numFmtId="0" fontId="6" fillId="20" borderId="174" xfId="0" applyFont="1" applyFill="1" applyBorder="1" applyAlignment="1">
      <alignment horizontal="left" vertical="top" wrapText="1"/>
    </xf>
    <xf numFmtId="0" fontId="61" fillId="0" borderId="175" xfId="0" applyFont="1" applyFill="1" applyBorder="1" applyAlignment="1" applyProtection="1">
      <alignment horizontal="center" vertical="center"/>
      <protection locked="0"/>
    </xf>
    <xf numFmtId="0" fontId="61" fillId="0" borderId="173" xfId="0" applyFont="1" applyFill="1" applyBorder="1" applyAlignment="1" applyProtection="1">
      <alignment horizontal="center" vertical="center"/>
      <protection locked="0"/>
    </xf>
    <xf numFmtId="2" fontId="5" fillId="20" borderId="33" xfId="0" applyNumberFormat="1" applyFont="1" applyFill="1" applyBorder="1" applyAlignment="1">
      <alignment horizontal="left" vertical="center"/>
    </xf>
    <xf numFmtId="2" fontId="5" fillId="20" borderId="24" xfId="0" applyNumberFormat="1" applyFont="1" applyFill="1" applyBorder="1" applyAlignment="1">
      <alignment horizontal="left" vertical="center"/>
    </xf>
    <xf numFmtId="2" fontId="5" fillId="20" borderId="34" xfId="0" applyNumberFormat="1" applyFont="1" applyFill="1" applyBorder="1" applyAlignment="1">
      <alignment horizontal="left" vertical="center"/>
    </xf>
    <xf numFmtId="0" fontId="5" fillId="20" borderId="33" xfId="0" applyFont="1" applyFill="1" applyBorder="1" applyAlignment="1">
      <alignment horizontal="left" vertical="top" wrapText="1"/>
    </xf>
    <xf numFmtId="0" fontId="5" fillId="20" borderId="24" xfId="0" applyFont="1" applyFill="1" applyBorder="1" applyAlignment="1">
      <alignment horizontal="left" vertical="top" wrapText="1"/>
    </xf>
    <xf numFmtId="0" fontId="5" fillId="20" borderId="34" xfId="0" applyFont="1" applyFill="1" applyBorder="1" applyAlignment="1">
      <alignment horizontal="left" vertical="top" wrapText="1"/>
    </xf>
    <xf numFmtId="0" fontId="5" fillId="20" borderId="44" xfId="0" applyFont="1" applyFill="1" applyBorder="1" applyAlignment="1">
      <alignment horizontal="left" vertical="top" wrapText="1"/>
    </xf>
    <xf numFmtId="0" fontId="5" fillId="20" borderId="1" xfId="0" applyFont="1" applyFill="1" applyBorder="1" applyAlignment="1">
      <alignment horizontal="left" vertical="top" wrapText="1"/>
    </xf>
    <xf numFmtId="0" fontId="5" fillId="20" borderId="47" xfId="0" applyFont="1" applyFill="1" applyBorder="1" applyAlignment="1">
      <alignment horizontal="left" vertical="top" wrapText="1"/>
    </xf>
    <xf numFmtId="2" fontId="5" fillId="20" borderId="44" xfId="0" applyNumberFormat="1" applyFont="1" applyFill="1" applyBorder="1" applyAlignment="1">
      <alignment horizontal="left" vertical="center"/>
    </xf>
    <xf numFmtId="2" fontId="5" fillId="20" borderId="1" xfId="0" applyNumberFormat="1" applyFont="1" applyFill="1" applyBorder="1" applyAlignment="1">
      <alignment horizontal="left" vertical="center"/>
    </xf>
    <xf numFmtId="2" fontId="5" fillId="20" borderId="47" xfId="0" applyNumberFormat="1" applyFont="1" applyFill="1" applyBorder="1" applyAlignment="1">
      <alignment horizontal="left" vertical="center"/>
    </xf>
    <xf numFmtId="0" fontId="6" fillId="20" borderId="72" xfId="0" applyFont="1" applyFill="1" applyBorder="1" applyAlignment="1">
      <alignment horizontal="center" vertical="center" wrapText="1"/>
    </xf>
    <xf numFmtId="0" fontId="6" fillId="20" borderId="116" xfId="0" applyFont="1" applyFill="1" applyBorder="1" applyAlignment="1">
      <alignment horizontal="center" vertical="center" wrapText="1"/>
    </xf>
    <xf numFmtId="0" fontId="6" fillId="20" borderId="76" xfId="0" applyFont="1" applyFill="1" applyBorder="1" applyAlignment="1">
      <alignment horizontal="left" vertical="center" wrapText="1"/>
    </xf>
    <xf numFmtId="0" fontId="13" fillId="0" borderId="78" xfId="0" applyFont="1" applyFill="1" applyBorder="1" applyAlignment="1">
      <alignment horizontal="center" vertical="center" textRotation="90"/>
    </xf>
    <xf numFmtId="0" fontId="13" fillId="0" borderId="71" xfId="0" applyFont="1" applyFill="1" applyBorder="1" applyAlignment="1">
      <alignment horizontal="center" vertical="center" textRotation="90"/>
    </xf>
    <xf numFmtId="0" fontId="13" fillId="0" borderId="43" xfId="0" applyFont="1" applyFill="1" applyBorder="1" applyAlignment="1">
      <alignment horizontal="center" vertical="center" textRotation="90"/>
    </xf>
    <xf numFmtId="0" fontId="6" fillId="20" borderId="72" xfId="0" applyFont="1" applyFill="1" applyBorder="1" applyAlignment="1">
      <alignment horizontal="left" vertical="top" wrapText="1"/>
    </xf>
    <xf numFmtId="0" fontId="6" fillId="20" borderId="73" xfId="0" applyFont="1" applyFill="1" applyBorder="1" applyAlignment="1">
      <alignment horizontal="left" vertical="top" wrapText="1"/>
    </xf>
    <xf numFmtId="0" fontId="6" fillId="20" borderId="116" xfId="0" applyFont="1" applyFill="1" applyBorder="1" applyAlignment="1">
      <alignment horizontal="left" vertical="top" wrapText="1"/>
    </xf>
    <xf numFmtId="0" fontId="13" fillId="20" borderId="43" xfId="0" applyFont="1" applyFill="1" applyBorder="1" applyAlignment="1">
      <alignment horizontal="center" vertical="center" textRotation="90"/>
    </xf>
    <xf numFmtId="0" fontId="6" fillId="20" borderId="56" xfId="0" applyFont="1" applyFill="1" applyBorder="1" applyAlignment="1">
      <alignment horizontal="center" vertical="center" wrapText="1"/>
    </xf>
    <xf numFmtId="0" fontId="6" fillId="20" borderId="77" xfId="0" applyFont="1" applyFill="1" applyBorder="1" applyAlignment="1">
      <alignment horizontal="center" vertical="center" wrapText="1"/>
    </xf>
    <xf numFmtId="0" fontId="6" fillId="20" borderId="56" xfId="0" applyFont="1" applyFill="1" applyBorder="1" applyAlignment="1">
      <alignment horizontal="left" vertical="top" wrapText="1"/>
    </xf>
    <xf numFmtId="0" fontId="6" fillId="20" borderId="57" xfId="0" applyFont="1" applyFill="1" applyBorder="1" applyAlignment="1">
      <alignment horizontal="left" vertical="top" wrapText="1"/>
    </xf>
    <xf numFmtId="0" fontId="6" fillId="20" borderId="77" xfId="0" applyFont="1" applyFill="1" applyBorder="1" applyAlignment="1">
      <alignment horizontal="left" vertical="top" wrapText="1"/>
    </xf>
    <xf numFmtId="0" fontId="8" fillId="20" borderId="56" xfId="0" applyFont="1" applyFill="1" applyBorder="1" applyAlignment="1">
      <alignment horizontal="left" vertical="center" wrapText="1"/>
    </xf>
    <xf numFmtId="0" fontId="8" fillId="20" borderId="57" xfId="0" applyFont="1" applyFill="1" applyBorder="1" applyAlignment="1">
      <alignment horizontal="left" vertical="center" wrapText="1"/>
    </xf>
    <xf numFmtId="0" fontId="8" fillId="20" borderId="65" xfId="0" applyFont="1" applyFill="1" applyBorder="1" applyAlignment="1">
      <alignment horizontal="left" vertical="center" wrapText="1"/>
    </xf>
    <xf numFmtId="0" fontId="6" fillId="20" borderId="33" xfId="0" applyFont="1" applyFill="1" applyBorder="1" applyAlignment="1">
      <alignment horizontal="left" vertical="top"/>
    </xf>
    <xf numFmtId="0" fontId="6" fillId="20" borderId="24" xfId="0" applyFont="1" applyFill="1" applyBorder="1" applyAlignment="1">
      <alignment horizontal="left" vertical="top"/>
    </xf>
    <xf numFmtId="0" fontId="6" fillId="20" borderId="25" xfId="0" applyFont="1" applyFill="1" applyBorder="1" applyAlignment="1">
      <alignment horizontal="left" vertical="top"/>
    </xf>
    <xf numFmtId="0" fontId="6" fillId="20" borderId="14" xfId="0" applyFont="1" applyFill="1" applyBorder="1" applyAlignment="1">
      <alignment horizontal="left" vertical="top"/>
    </xf>
    <xf numFmtId="0" fontId="6" fillId="20" borderId="15" xfId="0" applyFont="1" applyFill="1" applyBorder="1" applyAlignment="1">
      <alignment horizontal="left" vertical="top"/>
    </xf>
    <xf numFmtId="0" fontId="6" fillId="20" borderId="16" xfId="0" applyFont="1" applyFill="1" applyBorder="1" applyAlignment="1">
      <alignment horizontal="left" vertical="top"/>
    </xf>
    <xf numFmtId="1" fontId="13" fillId="20" borderId="22" xfId="0" applyNumberFormat="1" applyFont="1" applyFill="1" applyBorder="1" applyAlignment="1">
      <alignment horizontal="center" vertical="center" textRotation="90"/>
    </xf>
    <xf numFmtId="1" fontId="13" fillId="20" borderId="28" xfId="0" applyNumberFormat="1" applyFont="1" applyFill="1" applyBorder="1" applyAlignment="1">
      <alignment horizontal="center" vertical="center" textRotation="90"/>
    </xf>
    <xf numFmtId="0" fontId="12" fillId="0" borderId="93" xfId="0" applyFont="1" applyFill="1" applyBorder="1" applyAlignment="1">
      <alignment horizontal="center" vertical="center" textRotation="90"/>
    </xf>
    <xf numFmtId="0" fontId="12" fillId="0" borderId="92" xfId="0" applyFont="1" applyFill="1" applyBorder="1" applyAlignment="1">
      <alignment horizontal="center" vertical="center" textRotation="90"/>
    </xf>
    <xf numFmtId="0" fontId="12" fillId="0" borderId="95" xfId="0" applyFont="1" applyFill="1" applyBorder="1" applyAlignment="1">
      <alignment horizontal="center" vertical="center" textRotation="90"/>
    </xf>
    <xf numFmtId="0" fontId="29" fillId="20" borderId="86" xfId="0" applyFont="1" applyFill="1" applyBorder="1" applyAlignment="1">
      <alignment horizontal="left" vertical="center" wrapText="1"/>
    </xf>
    <xf numFmtId="0" fontId="29" fillId="20" borderId="87" xfId="0" applyFont="1" applyFill="1" applyBorder="1" applyAlignment="1">
      <alignment horizontal="left" vertical="center" wrapText="1"/>
    </xf>
    <xf numFmtId="0" fontId="29" fillId="20" borderId="88" xfId="0" applyFont="1" applyFill="1" applyBorder="1" applyAlignment="1">
      <alignment horizontal="left" vertical="center" wrapText="1"/>
    </xf>
    <xf numFmtId="0" fontId="97" fillId="21" borderId="72" xfId="4" applyFont="1" applyBorder="1" applyAlignment="1" applyProtection="1">
      <alignment vertical="top" wrapText="1"/>
    </xf>
    <xf numFmtId="0" fontId="97" fillId="21" borderId="116" xfId="4" applyFont="1" applyBorder="1" applyAlignment="1" applyProtection="1">
      <alignment vertical="top" wrapText="1"/>
    </xf>
    <xf numFmtId="0" fontId="81" fillId="21" borderId="15" xfId="4" applyBorder="1" applyAlignment="1" applyProtection="1">
      <alignment horizontal="right"/>
    </xf>
    <xf numFmtId="0" fontId="85" fillId="0" borderId="72" xfId="0" applyFont="1" applyBorder="1" applyAlignment="1" applyProtection="1">
      <alignment horizontal="center" vertical="top" wrapText="1"/>
    </xf>
    <xf numFmtId="0" fontId="85" fillId="0" borderId="116" xfId="0" applyFont="1" applyBorder="1" applyAlignment="1" applyProtection="1">
      <alignment horizontal="center" vertical="top" wrapText="1"/>
    </xf>
    <xf numFmtId="0" fontId="83" fillId="4" borderId="72" xfId="0" applyFont="1" applyFill="1" applyBorder="1" applyAlignment="1" applyProtection="1">
      <alignment horizontal="center" vertical="top" wrapText="1"/>
    </xf>
    <xf numFmtId="0" fontId="83" fillId="4" borderId="116" xfId="0" applyFont="1" applyFill="1" applyBorder="1" applyAlignment="1" applyProtection="1">
      <alignment horizontal="center" vertical="top" wrapText="1"/>
    </xf>
    <xf numFmtId="0" fontId="90" fillId="23" borderId="33" xfId="0" applyFont="1" applyFill="1" applyBorder="1" applyAlignment="1" applyProtection="1">
      <alignment vertical="top"/>
      <protection locked="0"/>
    </xf>
    <xf numFmtId="0" fontId="90" fillId="23" borderId="24" xfId="0" applyFont="1" applyFill="1" applyBorder="1" applyAlignment="1" applyProtection="1">
      <alignment vertical="top"/>
      <protection locked="0"/>
    </xf>
    <xf numFmtId="0" fontId="91" fillId="23" borderId="91" xfId="0" applyFont="1" applyFill="1" applyBorder="1" applyAlignment="1" applyProtection="1">
      <alignment vertical="top"/>
      <protection locked="0"/>
    </xf>
    <xf numFmtId="0" fontId="91" fillId="23" borderId="0" xfId="0" applyFont="1" applyFill="1" applyAlignment="1" applyProtection="1">
      <alignment vertical="top"/>
      <protection locked="0"/>
    </xf>
    <xf numFmtId="0" fontId="91" fillId="23" borderId="14" xfId="0" applyFont="1" applyFill="1" applyBorder="1" applyAlignment="1" applyProtection="1">
      <alignment vertical="top"/>
      <protection locked="0"/>
    </xf>
    <xf numFmtId="0" fontId="91" fillId="23" borderId="15" xfId="0" applyFont="1" applyFill="1" applyBorder="1" applyAlignment="1" applyProtection="1">
      <alignment vertical="top"/>
      <protection locked="0"/>
    </xf>
    <xf numFmtId="0" fontId="81" fillId="22" borderId="15" xfId="5" applyBorder="1" applyAlignment="1">
      <alignment horizontal="right"/>
    </xf>
    <xf numFmtId="0" fontId="85" fillId="0" borderId="72" xfId="0" applyFont="1" applyBorder="1" applyAlignment="1">
      <alignment horizontal="center" vertical="top" wrapText="1"/>
    </xf>
    <xf numFmtId="0" fontId="85" fillId="0" borderId="116" xfId="0" applyFont="1" applyBorder="1" applyAlignment="1">
      <alignment horizontal="center" vertical="top" wrapText="1"/>
    </xf>
    <xf numFmtId="0" fontId="97" fillId="22" borderId="72" xfId="5" applyFont="1" applyBorder="1" applyAlignment="1" applyProtection="1">
      <alignment vertical="top" wrapText="1"/>
    </xf>
    <xf numFmtId="0" fontId="97" fillId="22" borderId="116" xfId="5" applyFont="1" applyBorder="1" applyAlignment="1" applyProtection="1">
      <alignment vertical="top" wrapText="1"/>
    </xf>
    <xf numFmtId="0" fontId="97" fillId="22" borderId="72" xfId="5" applyFont="1" applyBorder="1" applyAlignment="1">
      <alignment vertical="top" wrapText="1"/>
    </xf>
    <xf numFmtId="0" fontId="97" fillId="22" borderId="116" xfId="5" applyFont="1" applyBorder="1" applyAlignment="1">
      <alignment vertical="top" wrapText="1"/>
    </xf>
    <xf numFmtId="0" fontId="97" fillId="29" borderId="72" xfId="5" applyFont="1" applyFill="1" applyBorder="1" applyAlignment="1">
      <alignment vertical="top" wrapText="1"/>
    </xf>
    <xf numFmtId="0" fontId="97" fillId="29" borderId="116" xfId="5" applyFont="1" applyFill="1" applyBorder="1" applyAlignment="1">
      <alignment vertical="top" wrapText="1"/>
    </xf>
    <xf numFmtId="0" fontId="97" fillId="22" borderId="72" xfId="5" applyFont="1" applyBorder="1" applyAlignment="1">
      <alignment horizontal="left" vertical="top" wrapText="1"/>
    </xf>
    <xf numFmtId="0" fontId="97" fillId="22" borderId="116" xfId="5" applyFont="1" applyBorder="1" applyAlignment="1">
      <alignment horizontal="left" vertical="top" wrapText="1"/>
    </xf>
    <xf numFmtId="0" fontId="58" fillId="0" borderId="15" xfId="0" applyFont="1" applyBorder="1" applyAlignment="1">
      <alignment horizontal="left" vertical="top"/>
    </xf>
    <xf numFmtId="168" fontId="82" fillId="23" borderId="91" xfId="0" applyNumberFormat="1" applyFont="1" applyFill="1" applyBorder="1" applyAlignment="1" applyProtection="1">
      <alignment horizontal="center" vertical="top"/>
      <protection locked="0"/>
    </xf>
    <xf numFmtId="168" fontId="82" fillId="23" borderId="0" xfId="0" applyNumberFormat="1" applyFont="1" applyFill="1" applyAlignment="1" applyProtection="1">
      <alignment horizontal="center" vertical="top"/>
      <protection locked="0"/>
    </xf>
    <xf numFmtId="0" fontId="83" fillId="23" borderId="33" xfId="0" applyFont="1" applyFill="1" applyBorder="1" applyAlignment="1" applyProtection="1">
      <alignment horizontal="center" vertical="top"/>
      <protection locked="0"/>
    </xf>
    <xf numFmtId="0" fontId="83" fillId="23" borderId="24" xfId="0" applyFont="1" applyFill="1" applyBorder="1" applyAlignment="1" applyProtection="1">
      <alignment horizontal="center" vertical="top"/>
      <protection locked="0"/>
    </xf>
    <xf numFmtId="0" fontId="83" fillId="23" borderId="34" xfId="0" applyFont="1" applyFill="1" applyBorder="1" applyAlignment="1" applyProtection="1">
      <alignment horizontal="center" vertical="top"/>
      <protection locked="0"/>
    </xf>
    <xf numFmtId="0" fontId="83" fillId="23" borderId="91" xfId="0" applyFont="1" applyFill="1" applyBorder="1" applyAlignment="1" applyProtection="1">
      <alignment horizontal="center" vertical="top"/>
      <protection locked="0"/>
    </xf>
    <xf numFmtId="0" fontId="83" fillId="23" borderId="0" xfId="0" applyFont="1" applyFill="1" applyBorder="1" applyAlignment="1" applyProtection="1">
      <alignment horizontal="center" vertical="top"/>
      <protection locked="0"/>
    </xf>
    <xf numFmtId="0" fontId="83" fillId="23" borderId="78" xfId="0" applyFont="1" applyFill="1" applyBorder="1" applyAlignment="1" applyProtection="1">
      <alignment horizontal="center" vertical="top"/>
      <protection locked="0"/>
    </xf>
    <xf numFmtId="0" fontId="83" fillId="23" borderId="14" xfId="0" applyFont="1" applyFill="1" applyBorder="1" applyAlignment="1" applyProtection="1">
      <alignment horizontal="center" vertical="top"/>
      <protection locked="0"/>
    </xf>
    <xf numFmtId="0" fontId="83" fillId="23" borderId="15" xfId="0" applyFont="1" applyFill="1" applyBorder="1" applyAlignment="1" applyProtection="1">
      <alignment horizontal="center" vertical="top"/>
      <protection locked="0"/>
    </xf>
    <xf numFmtId="0" fontId="83" fillId="23" borderId="38" xfId="0" applyFont="1" applyFill="1" applyBorder="1" applyAlignment="1" applyProtection="1">
      <alignment horizontal="center" vertical="top"/>
      <protection locked="0"/>
    </xf>
    <xf numFmtId="0" fontId="81" fillId="22" borderId="72" xfId="5" applyBorder="1" applyAlignment="1">
      <alignment horizontal="left" vertical="top" wrapText="1"/>
    </xf>
    <xf numFmtId="0" fontId="81" fillId="22" borderId="73" xfId="5" applyBorder="1" applyAlignment="1">
      <alignment horizontal="left" vertical="top" wrapText="1"/>
    </xf>
    <xf numFmtId="168" fontId="82" fillId="23" borderId="33" xfId="0" applyNumberFormat="1" applyFont="1" applyFill="1" applyBorder="1" applyAlignment="1" applyProtection="1">
      <alignment horizontal="center" vertical="top"/>
      <protection locked="0"/>
    </xf>
    <xf numFmtId="168" fontId="82" fillId="23" borderId="24" xfId="0" applyNumberFormat="1" applyFont="1" applyFill="1" applyBorder="1" applyAlignment="1" applyProtection="1">
      <alignment horizontal="center" vertical="top"/>
      <protection locked="0"/>
    </xf>
    <xf numFmtId="168" fontId="82" fillId="23" borderId="14" xfId="0" applyNumberFormat="1" applyFont="1" applyFill="1" applyBorder="1" applyAlignment="1" applyProtection="1">
      <alignment horizontal="center" vertical="top"/>
      <protection locked="0"/>
    </xf>
    <xf numFmtId="168" fontId="82" fillId="23" borderId="15" xfId="0" applyNumberFormat="1" applyFont="1" applyFill="1" applyBorder="1" applyAlignment="1" applyProtection="1">
      <alignment horizontal="center" vertical="top"/>
      <protection locked="0"/>
    </xf>
    <xf numFmtId="0" fontId="82" fillId="0" borderId="33" xfId="0" applyFont="1" applyBorder="1" applyAlignment="1">
      <alignment horizontal="center" vertical="top" wrapText="1"/>
    </xf>
    <xf numFmtId="0" fontId="82" fillId="0" borderId="91" xfId="0" applyFont="1" applyBorder="1" applyAlignment="1">
      <alignment horizontal="center" vertical="top" wrapText="1"/>
    </xf>
    <xf numFmtId="0" fontId="82" fillId="0" borderId="14" xfId="0" applyFont="1" applyBorder="1" applyAlignment="1">
      <alignment horizontal="center" vertical="top" wrapText="1"/>
    </xf>
    <xf numFmtId="168" fontId="89" fillId="0" borderId="32" xfId="0" applyNumberFormat="1" applyFont="1" applyBorder="1" applyAlignment="1">
      <alignment horizontal="center" vertical="top"/>
    </xf>
    <xf numFmtId="168" fontId="89" fillId="0" borderId="71" xfId="0" applyNumberFormat="1" applyFont="1" applyBorder="1" applyAlignment="1">
      <alignment horizontal="center" vertical="top"/>
    </xf>
    <xf numFmtId="168" fontId="89" fillId="0" borderId="13" xfId="0" applyNumberFormat="1" applyFont="1" applyBorder="1" applyAlignment="1">
      <alignment horizontal="center" vertical="top"/>
    </xf>
    <xf numFmtId="168" fontId="82" fillId="0" borderId="32" xfId="0" applyNumberFormat="1" applyFont="1" applyBorder="1" applyAlignment="1">
      <alignment horizontal="center" vertical="top"/>
    </xf>
    <xf numFmtId="168" fontId="82" fillId="0" borderId="71" xfId="0" applyNumberFormat="1" applyFont="1" applyBorder="1" applyAlignment="1">
      <alignment horizontal="center" vertical="top"/>
    </xf>
    <xf numFmtId="168" fontId="82" fillId="0" borderId="13" xfId="0" applyNumberFormat="1" applyFont="1" applyBorder="1" applyAlignment="1">
      <alignment horizontal="center" vertical="top"/>
    </xf>
    <xf numFmtId="0" fontId="82" fillId="0" borderId="33" xfId="0" applyFont="1" applyBorder="1" applyAlignment="1">
      <alignment horizontal="left" vertical="top" wrapText="1"/>
    </xf>
    <xf numFmtId="0" fontId="82" fillId="0" borderId="91" xfId="0" applyFont="1" applyBorder="1" applyAlignment="1">
      <alignment horizontal="left" vertical="top" wrapText="1"/>
    </xf>
    <xf numFmtId="0" fontId="82" fillId="0" borderId="14" xfId="0" applyFont="1" applyBorder="1" applyAlignment="1">
      <alignment horizontal="left" vertical="top" wrapText="1"/>
    </xf>
    <xf numFmtId="168" fontId="82" fillId="0" borderId="115" xfId="0" applyNumberFormat="1" applyFont="1" applyBorder="1" applyAlignment="1">
      <alignment horizontal="center" vertical="center"/>
    </xf>
    <xf numFmtId="0" fontId="0" fillId="0" borderId="115" xfId="0" applyBorder="1" applyAlignment="1" applyProtection="1">
      <alignment horizontal="center" vertical="top"/>
      <protection locked="0"/>
    </xf>
    <xf numFmtId="0" fontId="96" fillId="0" borderId="115" xfId="0" applyFont="1" applyBorder="1" applyAlignment="1">
      <alignment horizontal="center" vertical="top"/>
    </xf>
    <xf numFmtId="0" fontId="70" fillId="0" borderId="34" xfId="6" applyFont="1" applyBorder="1" applyAlignment="1" applyProtection="1">
      <alignment horizontal="center" vertical="center" wrapText="1"/>
    </xf>
    <xf numFmtId="0" fontId="70" fillId="0" borderId="38" xfId="6" applyFont="1" applyBorder="1" applyAlignment="1" applyProtection="1">
      <alignment horizontal="center" vertical="center" wrapText="1"/>
    </xf>
    <xf numFmtId="0" fontId="70" fillId="0" borderId="115" xfId="6" applyFont="1" applyBorder="1" applyAlignment="1" applyProtection="1">
      <alignment horizontal="center" vertical="center" wrapText="1"/>
      <protection locked="0"/>
    </xf>
    <xf numFmtId="0" fontId="70" fillId="0" borderId="72" xfId="6" applyFont="1" applyBorder="1" applyAlignment="1" applyProtection="1">
      <alignment horizontal="center" vertical="center" wrapText="1"/>
      <protection locked="0"/>
    </xf>
    <xf numFmtId="0" fontId="70" fillId="0" borderId="34" xfId="6" applyFont="1" applyBorder="1" applyAlignment="1" applyProtection="1">
      <alignment horizontal="center" vertical="center" wrapText="1"/>
      <protection locked="0"/>
    </xf>
    <xf numFmtId="0" fontId="70" fillId="0" borderId="38" xfId="6" applyFont="1" applyBorder="1" applyAlignment="1" applyProtection="1">
      <alignment horizontal="center" vertical="center" wrapText="1"/>
      <protection locked="0"/>
    </xf>
    <xf numFmtId="0" fontId="70" fillId="0" borderId="116" xfId="6" applyFont="1" applyBorder="1" applyAlignment="1" applyProtection="1">
      <alignment horizontal="center" vertical="center" wrapText="1"/>
    </xf>
    <xf numFmtId="0" fontId="2" fillId="26" borderId="0" xfId="6" applyFill="1" applyAlignment="1" applyProtection="1">
      <alignment horizontal="center" vertical="center" textRotation="90" wrapText="1"/>
    </xf>
    <xf numFmtId="0" fontId="103" fillId="25" borderId="115" xfId="6" applyFont="1" applyFill="1" applyBorder="1" applyAlignment="1" applyProtection="1">
      <alignment vertical="center" textRotation="90"/>
    </xf>
    <xf numFmtId="0" fontId="99" fillId="25" borderId="33" xfId="6" applyFont="1" applyFill="1" applyBorder="1" applyAlignment="1" applyProtection="1">
      <alignment horizontal="left" vertical="center" wrapText="1"/>
    </xf>
    <xf numFmtId="0" fontId="99" fillId="25" borderId="24" xfId="6" applyFont="1" applyFill="1" applyBorder="1" applyAlignment="1" applyProtection="1">
      <alignment horizontal="left" vertical="center" wrapText="1"/>
    </xf>
    <xf numFmtId="0" fontId="99" fillId="25" borderId="14" xfId="6" applyFont="1" applyFill="1" applyBorder="1" applyAlignment="1" applyProtection="1">
      <alignment horizontal="left" vertical="center" wrapText="1"/>
    </xf>
    <xf numFmtId="0" fontId="99" fillId="25" borderId="15" xfId="6" applyFont="1" applyFill="1" applyBorder="1" applyAlignment="1" applyProtection="1">
      <alignment horizontal="left" vertical="center" wrapText="1"/>
    </xf>
    <xf numFmtId="0" fontId="2" fillId="26" borderId="115" xfId="6" applyFill="1" applyBorder="1" applyAlignment="1" applyProtection="1">
      <alignment horizontal="center" vertical="center" textRotation="90" wrapText="1"/>
      <protection locked="0"/>
    </xf>
    <xf numFmtId="0" fontId="2" fillId="2" borderId="115" xfId="6" applyFill="1" applyBorder="1" applyAlignment="1" applyProtection="1">
      <alignment horizontal="center" vertical="center" textRotation="90" wrapText="1"/>
    </xf>
    <xf numFmtId="0" fontId="2" fillId="26" borderId="32" xfId="6" applyFill="1" applyBorder="1" applyAlignment="1" applyProtection="1">
      <alignment horizontal="center" vertical="center" textRotation="90" wrapText="1"/>
    </xf>
    <xf numFmtId="0" fontId="2" fillId="26" borderId="13" xfId="6" applyFill="1" applyBorder="1" applyAlignment="1" applyProtection="1">
      <alignment horizontal="center" vertical="center" textRotation="90" wrapText="1"/>
    </xf>
    <xf numFmtId="0" fontId="99" fillId="25" borderId="34" xfId="6" applyFont="1" applyFill="1" applyBorder="1" applyAlignment="1" applyProtection="1">
      <alignment horizontal="left" vertical="center" wrapText="1"/>
    </xf>
    <xf numFmtId="0" fontId="99" fillId="25" borderId="38" xfId="6" applyFont="1" applyFill="1" applyBorder="1" applyAlignment="1" applyProtection="1">
      <alignment horizontal="left" vertical="center" wrapText="1"/>
    </xf>
    <xf numFmtId="0" fontId="2" fillId="26" borderId="115" xfId="6" applyFill="1" applyBorder="1" applyAlignment="1" applyProtection="1">
      <alignment horizontal="center" vertical="center" textRotation="90" wrapText="1"/>
    </xf>
    <xf numFmtId="0" fontId="114" fillId="0" borderId="33" xfId="6" applyFont="1" applyBorder="1" applyAlignment="1" applyProtection="1">
      <alignment horizontal="center" vertical="center"/>
      <protection locked="0"/>
    </xf>
    <xf numFmtId="0" fontId="114" fillId="0" borderId="24" xfId="6" applyFont="1" applyBorder="1" applyAlignment="1" applyProtection="1">
      <alignment horizontal="center" vertical="center"/>
      <protection locked="0"/>
    </xf>
    <xf numFmtId="0" fontId="114" fillId="0" borderId="34" xfId="6" applyFont="1" applyBorder="1" applyAlignment="1" applyProtection="1">
      <alignment horizontal="center" vertical="center"/>
      <protection locked="0"/>
    </xf>
    <xf numFmtId="0" fontId="114" fillId="0" borderId="14" xfId="6" applyFont="1" applyBorder="1" applyAlignment="1" applyProtection="1">
      <alignment horizontal="center" vertical="center"/>
      <protection locked="0"/>
    </xf>
    <xf numFmtId="0" fontId="114" fillId="0" borderId="15" xfId="6" applyFont="1" applyBorder="1" applyAlignment="1" applyProtection="1">
      <alignment horizontal="center" vertical="center"/>
      <protection locked="0"/>
    </xf>
    <xf numFmtId="0" fontId="114" fillId="0" borderId="38" xfId="6" applyFont="1" applyBorder="1" applyAlignment="1" applyProtection="1">
      <alignment horizontal="center" vertical="center"/>
      <protection locked="0"/>
    </xf>
    <xf numFmtId="0" fontId="115" fillId="0" borderId="33" xfId="6" applyFont="1" applyBorder="1" applyAlignment="1" applyProtection="1">
      <alignment horizontal="center" vertical="center"/>
      <protection locked="0"/>
    </xf>
    <xf numFmtId="0" fontId="115" fillId="0" borderId="24" xfId="6" applyFont="1" applyBorder="1" applyAlignment="1" applyProtection="1">
      <alignment horizontal="center" vertical="center"/>
      <protection locked="0"/>
    </xf>
    <xf numFmtId="0" fontId="115" fillId="0" borderId="34" xfId="6" applyFont="1" applyBorder="1" applyAlignment="1" applyProtection="1">
      <alignment horizontal="center" vertical="center"/>
      <protection locked="0"/>
    </xf>
    <xf numFmtId="0" fontId="115" fillId="0" borderId="14" xfId="6" applyFont="1" applyBorder="1" applyAlignment="1" applyProtection="1">
      <alignment horizontal="center" vertical="center"/>
      <protection locked="0"/>
    </xf>
    <xf numFmtId="0" fontId="115" fillId="0" borderId="15" xfId="6" applyFont="1" applyBorder="1" applyAlignment="1" applyProtection="1">
      <alignment horizontal="center" vertical="center"/>
      <protection locked="0"/>
    </xf>
    <xf numFmtId="0" fontId="115" fillId="0" borderId="38" xfId="6" applyFont="1" applyBorder="1" applyAlignment="1" applyProtection="1">
      <alignment horizontal="center" vertical="center"/>
      <protection locked="0"/>
    </xf>
    <xf numFmtId="0" fontId="6" fillId="25" borderId="33" xfId="6" applyFont="1" applyFill="1" applyBorder="1" applyAlignment="1" applyProtection="1">
      <alignment horizontal="left" vertical="center" wrapText="1"/>
    </xf>
    <xf numFmtId="0" fontId="6" fillId="25" borderId="24" xfId="6" applyFont="1" applyFill="1" applyBorder="1" applyAlignment="1" applyProtection="1">
      <alignment horizontal="left" vertical="center" wrapText="1"/>
    </xf>
    <xf numFmtId="0" fontId="6" fillId="25" borderId="34" xfId="6" applyFont="1" applyFill="1" applyBorder="1" applyAlignment="1" applyProtection="1">
      <alignment horizontal="left" vertical="center" wrapText="1"/>
    </xf>
    <xf numFmtId="0" fontId="6" fillId="25" borderId="72" xfId="6" applyFont="1" applyFill="1" applyBorder="1" applyAlignment="1" applyProtection="1">
      <alignment horizontal="left" vertical="center" wrapText="1"/>
    </xf>
    <xf numFmtId="0" fontId="6" fillId="25" borderId="73" xfId="6" applyFont="1" applyFill="1" applyBorder="1" applyAlignment="1" applyProtection="1">
      <alignment horizontal="left" vertical="center" wrapText="1"/>
    </xf>
    <xf numFmtId="0" fontId="6" fillId="25" borderId="116" xfId="6" applyFont="1" applyFill="1" applyBorder="1" applyAlignment="1" applyProtection="1">
      <alignment horizontal="left" vertical="center" wrapText="1"/>
    </xf>
    <xf numFmtId="0" fontId="2" fillId="26" borderId="32" xfId="6" applyFill="1" applyBorder="1" applyAlignment="1" applyProtection="1">
      <alignment horizontal="center" vertical="center" textRotation="90" wrapText="1"/>
      <protection locked="0"/>
    </xf>
    <xf numFmtId="0" fontId="2" fillId="26" borderId="13" xfId="6" applyFill="1" applyBorder="1" applyAlignment="1" applyProtection="1">
      <alignment horizontal="center" vertical="center" textRotation="90" wrapText="1"/>
      <protection locked="0"/>
    </xf>
    <xf numFmtId="0" fontId="70" fillId="0" borderId="73" xfId="6" applyFont="1" applyBorder="1" applyAlignment="1" applyProtection="1">
      <alignment horizontal="center" vertical="center" wrapText="1"/>
      <protection locked="0"/>
    </xf>
    <xf numFmtId="0" fontId="99" fillId="25" borderId="33" xfId="6" applyFont="1" applyFill="1" applyBorder="1" applyAlignment="1" applyProtection="1">
      <alignment vertical="center" wrapText="1"/>
    </xf>
    <xf numFmtId="0" fontId="99" fillId="25" borderId="24" xfId="6" applyFont="1" applyFill="1" applyBorder="1" applyAlignment="1" applyProtection="1">
      <alignment vertical="center" wrapText="1"/>
    </xf>
    <xf numFmtId="0" fontId="99" fillId="25" borderId="34" xfId="6" applyFont="1" applyFill="1" applyBorder="1" applyAlignment="1" applyProtection="1">
      <alignment vertical="center" wrapText="1"/>
    </xf>
    <xf numFmtId="0" fontId="99" fillId="25" borderId="14" xfId="6" applyFont="1" applyFill="1" applyBorder="1" applyAlignment="1" applyProtection="1">
      <alignment vertical="center" wrapText="1"/>
    </xf>
    <xf numFmtId="0" fontId="99" fillId="25" borderId="15" xfId="6" applyFont="1" applyFill="1" applyBorder="1" applyAlignment="1" applyProtection="1">
      <alignment vertical="center" wrapText="1"/>
    </xf>
    <xf numFmtId="0" fontId="99" fillId="25" borderId="38" xfId="6" applyFont="1" applyFill="1" applyBorder="1" applyAlignment="1" applyProtection="1">
      <alignment vertical="center" wrapText="1"/>
    </xf>
    <xf numFmtId="0" fontId="113" fillId="0" borderId="72" xfId="6" applyFont="1" applyBorder="1" applyAlignment="1" applyProtection="1">
      <alignment horizontal="center" vertical="center"/>
      <protection locked="0"/>
    </xf>
    <xf numFmtId="0" fontId="113" fillId="0" borderId="73" xfId="6" applyFont="1" applyBorder="1" applyAlignment="1" applyProtection="1">
      <alignment horizontal="center" vertical="center"/>
      <protection locked="0"/>
    </xf>
    <xf numFmtId="0" fontId="70" fillId="2" borderId="33" xfId="6" applyFont="1" applyFill="1" applyBorder="1" applyAlignment="1" applyProtection="1">
      <alignment horizontal="center" vertical="center" wrapText="1"/>
    </xf>
    <xf numFmtId="0" fontId="70" fillId="2" borderId="24" xfId="6" applyFont="1" applyFill="1" applyBorder="1" applyAlignment="1" applyProtection="1">
      <alignment horizontal="center" vertical="center" wrapText="1"/>
    </xf>
    <xf numFmtId="0" fontId="70" fillId="2" borderId="14" xfId="6" applyFont="1" applyFill="1" applyBorder="1" applyAlignment="1" applyProtection="1">
      <alignment horizontal="center" vertical="center" wrapText="1"/>
    </xf>
    <xf numFmtId="0" fontId="70" fillId="2" borderId="15" xfId="6" applyFont="1" applyFill="1" applyBorder="1" applyAlignment="1" applyProtection="1">
      <alignment horizontal="center" vertical="center" wrapText="1"/>
    </xf>
    <xf numFmtId="0" fontId="70" fillId="0" borderId="33" xfId="6" applyFont="1" applyBorder="1" applyAlignment="1" applyProtection="1">
      <alignment horizontal="center" vertical="center" wrapText="1"/>
      <protection locked="0"/>
    </xf>
    <xf numFmtId="0" fontId="70" fillId="0" borderId="24" xfId="6" applyFont="1" applyBorder="1" applyAlignment="1" applyProtection="1">
      <alignment horizontal="center" vertical="center" wrapText="1"/>
      <protection locked="0"/>
    </xf>
    <xf numFmtId="0" fontId="70" fillId="0" borderId="14" xfId="6" applyFont="1" applyBorder="1" applyAlignment="1" applyProtection="1">
      <alignment horizontal="center" vertical="center" wrapText="1"/>
      <protection locked="0"/>
    </xf>
    <xf numFmtId="0" fontId="70" fillId="0" borderId="15" xfId="6" applyFont="1" applyBorder="1" applyAlignment="1" applyProtection="1">
      <alignment horizontal="center" vertical="center" wrapText="1"/>
      <protection locked="0"/>
    </xf>
    <xf numFmtId="0" fontId="113" fillId="0" borderId="33" xfId="6" applyFont="1" applyBorder="1" applyAlignment="1" applyProtection="1">
      <alignment horizontal="center" vertical="center" wrapText="1"/>
      <protection locked="0"/>
    </xf>
    <xf numFmtId="0" fontId="113" fillId="0" borderId="24" xfId="6" applyFont="1" applyBorder="1" applyAlignment="1" applyProtection="1">
      <alignment horizontal="center" vertical="center" wrapText="1"/>
      <protection locked="0"/>
    </xf>
    <xf numFmtId="0" fontId="113" fillId="0" borderId="34" xfId="6" applyFont="1" applyBorder="1" applyAlignment="1" applyProtection="1">
      <alignment horizontal="center" vertical="center" wrapText="1"/>
      <protection locked="0"/>
    </xf>
    <xf numFmtId="0" fontId="113" fillId="0" borderId="14" xfId="6" applyFont="1" applyBorder="1" applyAlignment="1" applyProtection="1">
      <alignment horizontal="center" vertical="center" wrapText="1"/>
      <protection locked="0"/>
    </xf>
    <xf numFmtId="0" fontId="113" fillId="0" borderId="15" xfId="6" applyFont="1" applyBorder="1" applyAlignment="1" applyProtection="1">
      <alignment horizontal="center" vertical="center" wrapText="1"/>
      <protection locked="0"/>
    </xf>
    <xf numFmtId="0" fontId="113" fillId="0" borderId="38" xfId="6" applyFont="1" applyBorder="1" applyAlignment="1" applyProtection="1">
      <alignment horizontal="center" vertical="center" wrapText="1"/>
      <protection locked="0"/>
    </xf>
    <xf numFmtId="0" fontId="2" fillId="0" borderId="34" xfId="6" applyBorder="1" applyAlignment="1" applyProtection="1">
      <alignment horizontal="center" vertical="center" wrapText="1"/>
    </xf>
    <xf numFmtId="0" fontId="2" fillId="0" borderId="38" xfId="6" applyBorder="1" applyAlignment="1" applyProtection="1">
      <alignment horizontal="center" vertical="center" wrapText="1"/>
    </xf>
    <xf numFmtId="0" fontId="99" fillId="0" borderId="115" xfId="6" applyFont="1" applyBorder="1" applyAlignment="1" applyProtection="1">
      <alignment horizontal="center" vertical="center" wrapText="1"/>
      <protection locked="0"/>
    </xf>
    <xf numFmtId="0" fontId="113" fillId="0" borderId="115" xfId="6" applyFont="1" applyBorder="1" applyAlignment="1" applyProtection="1">
      <alignment horizontal="center" vertical="center"/>
      <protection locked="0"/>
    </xf>
    <xf numFmtId="0" fontId="99" fillId="25" borderId="115" xfId="6" applyFont="1" applyFill="1" applyBorder="1" applyAlignment="1" applyProtection="1">
      <alignment horizontal="center" vertical="center" wrapText="1"/>
    </xf>
    <xf numFmtId="0" fontId="12" fillId="0" borderId="115" xfId="6" applyFont="1" applyBorder="1" applyAlignment="1" applyProtection="1">
      <alignment horizontal="center" vertical="center" textRotation="90"/>
    </xf>
    <xf numFmtId="2" fontId="29" fillId="25" borderId="72" xfId="6" applyNumberFormat="1" applyFont="1" applyFill="1" applyBorder="1" applyAlignment="1" applyProtection="1">
      <alignment horizontal="left" vertical="top"/>
    </xf>
    <xf numFmtId="2" fontId="29" fillId="25" borderId="73" xfId="6" applyNumberFormat="1" applyFont="1" applyFill="1" applyBorder="1" applyAlignment="1" applyProtection="1">
      <alignment horizontal="left" vertical="top"/>
    </xf>
    <xf numFmtId="2" fontId="29" fillId="25" borderId="116" xfId="6" applyNumberFormat="1" applyFont="1" applyFill="1" applyBorder="1" applyAlignment="1" applyProtection="1">
      <alignment horizontal="left" vertical="top"/>
    </xf>
    <xf numFmtId="0" fontId="103" fillId="25" borderId="32" xfId="6" applyFont="1" applyFill="1" applyBorder="1" applyAlignment="1" applyProtection="1">
      <alignment vertical="center" textRotation="90" wrapText="1"/>
    </xf>
    <xf numFmtId="0" fontId="103" fillId="25" borderId="71" xfId="6" applyFont="1" applyFill="1" applyBorder="1" applyAlignment="1" applyProtection="1">
      <alignment vertical="center" textRotation="90" wrapText="1"/>
    </xf>
    <xf numFmtId="0" fontId="103" fillId="25" borderId="13" xfId="6" applyFont="1" applyFill="1" applyBorder="1" applyAlignment="1" applyProtection="1">
      <alignment vertical="center" textRotation="90" wrapText="1"/>
    </xf>
    <xf numFmtId="0" fontId="191" fillId="0" borderId="33" xfId="6" applyFont="1" applyBorder="1" applyAlignment="1" applyProtection="1">
      <alignment horizontal="left" vertical="top" wrapText="1"/>
      <protection locked="0"/>
    </xf>
    <xf numFmtId="0" fontId="191" fillId="0" borderId="24" xfId="6" applyFont="1" applyBorder="1" applyAlignment="1" applyProtection="1">
      <alignment horizontal="left" vertical="top" wrapText="1"/>
      <protection locked="0"/>
    </xf>
    <xf numFmtId="0" fontId="192" fillId="0" borderId="24" xfId="6" applyFont="1" applyBorder="1" applyAlignment="1" applyProtection="1">
      <alignment wrapText="1"/>
      <protection locked="0"/>
    </xf>
    <xf numFmtId="0" fontId="192" fillId="0" borderId="34" xfId="6" applyFont="1" applyBorder="1" applyAlignment="1" applyProtection="1">
      <alignment wrapText="1"/>
      <protection locked="0"/>
    </xf>
    <xf numFmtId="0" fontId="191" fillId="0" borderId="91" xfId="6" applyFont="1" applyBorder="1" applyAlignment="1" applyProtection="1">
      <alignment horizontal="left" vertical="top" wrapText="1"/>
      <protection locked="0"/>
    </xf>
    <xf numFmtId="0" fontId="191" fillId="0" borderId="0" xfId="6" applyFont="1" applyAlignment="1" applyProtection="1">
      <alignment horizontal="left" vertical="top" wrapText="1"/>
      <protection locked="0"/>
    </xf>
    <xf numFmtId="0" fontId="192" fillId="0" borderId="0" xfId="6" applyFont="1" applyAlignment="1" applyProtection="1">
      <alignment wrapText="1"/>
      <protection locked="0"/>
    </xf>
    <xf numFmtId="0" fontId="192" fillId="0" borderId="78" xfId="6" applyFont="1" applyBorder="1" applyAlignment="1" applyProtection="1">
      <alignment wrapText="1"/>
      <protection locked="0"/>
    </xf>
    <xf numFmtId="0" fontId="192" fillId="0" borderId="91" xfId="6" applyFont="1" applyBorder="1" applyAlignment="1" applyProtection="1">
      <alignment wrapText="1"/>
      <protection locked="0"/>
    </xf>
    <xf numFmtId="0" fontId="192" fillId="0" borderId="14" xfId="6" applyFont="1" applyBorder="1" applyAlignment="1" applyProtection="1">
      <alignment wrapText="1"/>
      <protection locked="0"/>
    </xf>
    <xf numFmtId="0" fontId="192" fillId="0" borderId="15" xfId="6" applyFont="1" applyBorder="1" applyAlignment="1" applyProtection="1">
      <alignment wrapText="1"/>
      <protection locked="0"/>
    </xf>
    <xf numFmtId="0" fontId="192" fillId="0" borderId="38" xfId="6" applyFont="1" applyBorder="1" applyAlignment="1" applyProtection="1">
      <alignment wrapText="1"/>
      <protection locked="0"/>
    </xf>
    <xf numFmtId="0" fontId="70" fillId="2" borderId="34" xfId="6" applyFont="1" applyFill="1" applyBorder="1" applyAlignment="1" applyProtection="1">
      <alignment horizontal="center" vertical="center" wrapText="1"/>
    </xf>
    <xf numFmtId="0" fontId="70" fillId="2" borderId="38" xfId="6" applyFont="1" applyFill="1" applyBorder="1" applyAlignment="1" applyProtection="1">
      <alignment horizontal="center" vertical="center" wrapText="1"/>
    </xf>
    <xf numFmtId="0" fontId="6" fillId="0" borderId="33" xfId="6" applyFont="1" applyFill="1" applyBorder="1" applyAlignment="1" applyProtection="1">
      <alignment horizontal="center" vertical="center" wrapText="1"/>
      <protection locked="0"/>
    </xf>
    <xf numFmtId="0" fontId="6" fillId="0" borderId="24" xfId="6" applyFont="1" applyFill="1" applyBorder="1" applyAlignment="1" applyProtection="1">
      <alignment horizontal="center" vertical="center" wrapText="1"/>
      <protection locked="0"/>
    </xf>
    <xf numFmtId="0" fontId="6" fillId="0" borderId="34" xfId="6" applyFont="1" applyFill="1" applyBorder="1" applyAlignment="1" applyProtection="1">
      <alignment horizontal="center" vertical="center" wrapText="1"/>
      <protection locked="0"/>
    </xf>
    <xf numFmtId="0" fontId="6" fillId="0" borderId="14" xfId="6" applyFont="1" applyFill="1" applyBorder="1" applyAlignment="1" applyProtection="1">
      <alignment horizontal="center" vertical="center" wrapText="1"/>
      <protection locked="0"/>
    </xf>
    <xf numFmtId="0" fontId="6" fillId="0" borderId="15" xfId="6" applyFont="1" applyFill="1" applyBorder="1" applyAlignment="1" applyProtection="1">
      <alignment horizontal="center" vertical="center" wrapText="1"/>
      <protection locked="0"/>
    </xf>
    <xf numFmtId="0" fontId="6" fillId="0" borderId="38" xfId="6" applyFont="1" applyFill="1" applyBorder="1" applyAlignment="1" applyProtection="1">
      <alignment horizontal="center" vertical="center" wrapText="1"/>
      <protection locked="0"/>
    </xf>
    <xf numFmtId="0" fontId="13" fillId="0" borderId="115" xfId="6" applyFont="1" applyBorder="1" applyAlignment="1" applyProtection="1">
      <alignment horizontal="center" vertical="center" textRotation="90"/>
    </xf>
    <xf numFmtId="0" fontId="6" fillId="25" borderId="115" xfId="6" applyFont="1" applyFill="1" applyBorder="1" applyAlignment="1" applyProtection="1">
      <alignment horizontal="left" vertical="top" wrapText="1"/>
    </xf>
    <xf numFmtId="0" fontId="61" fillId="0" borderId="33" xfId="6" applyFont="1" applyBorder="1" applyAlignment="1" applyProtection="1">
      <alignment horizontal="center" vertical="center" wrapText="1"/>
      <protection locked="0"/>
    </xf>
    <xf numFmtId="0" fontId="61" fillId="0" borderId="24" xfId="6" applyFont="1" applyBorder="1" applyAlignment="1" applyProtection="1">
      <alignment horizontal="center" vertical="center" wrapText="1"/>
      <protection locked="0"/>
    </xf>
    <xf numFmtId="0" fontId="61" fillId="0" borderId="34" xfId="6" applyFont="1" applyBorder="1" applyAlignment="1" applyProtection="1">
      <alignment horizontal="center" vertical="center" wrapText="1"/>
      <protection locked="0"/>
    </xf>
    <xf numFmtId="0" fontId="61" fillId="0" borderId="14" xfId="6" applyFont="1" applyBorder="1" applyAlignment="1" applyProtection="1">
      <alignment horizontal="center" vertical="center" wrapText="1"/>
      <protection locked="0"/>
    </xf>
    <xf numFmtId="0" fontId="61" fillId="0" borderId="15" xfId="6" applyFont="1" applyBorder="1" applyAlignment="1" applyProtection="1">
      <alignment horizontal="center" vertical="center" wrapText="1"/>
      <protection locked="0"/>
    </xf>
    <xf numFmtId="0" fontId="61" fillId="0" borderId="38" xfId="6" applyFont="1" applyBorder="1" applyAlignment="1" applyProtection="1">
      <alignment horizontal="center" vertical="center" wrapText="1"/>
      <protection locked="0"/>
    </xf>
    <xf numFmtId="0" fontId="8" fillId="25" borderId="115" xfId="6" applyFont="1" applyFill="1" applyBorder="1" applyAlignment="1" applyProtection="1">
      <alignment horizontal="left" vertical="top" wrapText="1"/>
    </xf>
    <xf numFmtId="0" fontId="61" fillId="0" borderId="115" xfId="6" applyFont="1" applyBorder="1" applyAlignment="1" applyProtection="1">
      <alignment horizontal="center" vertical="center" wrapText="1"/>
      <protection locked="0"/>
    </xf>
    <xf numFmtId="0" fontId="190" fillId="0" borderId="115" xfId="6" applyFont="1" applyBorder="1" applyAlignment="1" applyProtection="1">
      <alignment horizontal="center" vertical="center" wrapText="1"/>
      <protection locked="0"/>
    </xf>
    <xf numFmtId="0" fontId="61" fillId="2" borderId="33" xfId="0"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61" fillId="2" borderId="14"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61" fillId="2" borderId="38" xfId="0" applyFont="1" applyFill="1" applyBorder="1" applyAlignment="1" applyProtection="1">
      <alignment horizontal="center" vertical="center" wrapText="1"/>
    </xf>
    <xf numFmtId="0" fontId="7" fillId="0" borderId="32" xfId="6" applyFont="1" applyBorder="1" applyAlignment="1" applyProtection="1">
      <alignment horizontal="center" vertical="center" textRotation="90"/>
    </xf>
    <xf numFmtId="0" fontId="7" fillId="0" borderId="71" xfId="6" applyFont="1" applyBorder="1" applyAlignment="1" applyProtection="1">
      <alignment horizontal="center" vertical="center" textRotation="90"/>
    </xf>
    <xf numFmtId="0" fontId="7" fillId="0" borderId="13" xfId="6" applyFont="1" applyBorder="1" applyAlignment="1" applyProtection="1">
      <alignment horizontal="center" vertical="center" textRotation="90"/>
    </xf>
    <xf numFmtId="0" fontId="109" fillId="25" borderId="33" xfId="6" applyFont="1" applyFill="1" applyBorder="1" applyAlignment="1" applyProtection="1">
      <alignment horizontal="left" vertical="top" wrapText="1"/>
    </xf>
    <xf numFmtId="0" fontId="109" fillId="25" borderId="24" xfId="6" applyFont="1" applyFill="1" applyBorder="1" applyAlignment="1" applyProtection="1">
      <alignment horizontal="left" vertical="top" wrapText="1"/>
    </xf>
    <xf numFmtId="0" fontId="109" fillId="25" borderId="34" xfId="6" applyFont="1" applyFill="1" applyBorder="1" applyAlignment="1" applyProtection="1">
      <alignment horizontal="left" vertical="top" wrapText="1"/>
    </xf>
    <xf numFmtId="0" fontId="109" fillId="25" borderId="91" xfId="6" applyFont="1" applyFill="1" applyBorder="1" applyAlignment="1" applyProtection="1">
      <alignment horizontal="left" vertical="top" wrapText="1"/>
    </xf>
    <xf numFmtId="0" fontId="109" fillId="25" borderId="0" xfId="6" applyFont="1" applyFill="1" applyAlignment="1" applyProtection="1">
      <alignment horizontal="left" vertical="top" wrapText="1"/>
    </xf>
    <xf numFmtId="0" fontId="109" fillId="25" borderId="78" xfId="6" applyFont="1" applyFill="1" applyBorder="1" applyAlignment="1" applyProtection="1">
      <alignment horizontal="left" vertical="top" wrapText="1"/>
    </xf>
    <xf numFmtId="0" fontId="6" fillId="0" borderId="33" xfId="6" applyFont="1" applyBorder="1" applyAlignment="1" applyProtection="1">
      <alignment horizontal="center" vertical="center" wrapText="1"/>
    </xf>
    <xf numFmtId="0" fontId="6" fillId="0" borderId="24" xfId="6" applyFont="1" applyBorder="1" applyAlignment="1" applyProtection="1">
      <alignment horizontal="center" vertical="center" wrapText="1"/>
    </xf>
    <xf numFmtId="0" fontId="6" fillId="0" borderId="34" xfId="6" applyFont="1" applyBorder="1" applyAlignment="1" applyProtection="1">
      <alignment horizontal="center" vertical="center" wrapText="1"/>
    </xf>
    <xf numFmtId="0" fontId="2" fillId="0" borderId="14" xfId="6" applyBorder="1" applyAlignment="1" applyProtection="1">
      <alignment horizontal="center" vertical="center" wrapText="1"/>
    </xf>
    <xf numFmtId="0" fontId="2" fillId="0" borderId="15" xfId="6" applyBorder="1" applyAlignment="1" applyProtection="1">
      <alignment horizontal="center" vertical="center" wrapText="1"/>
    </xf>
    <xf numFmtId="0" fontId="6" fillId="25" borderId="33" xfId="6" applyFont="1" applyFill="1" applyBorder="1" applyAlignment="1" applyProtection="1">
      <alignment horizontal="center" vertical="center" wrapText="1"/>
    </xf>
    <xf numFmtId="0" fontId="6" fillId="25" borderId="24" xfId="6" applyFont="1" applyFill="1" applyBorder="1" applyAlignment="1" applyProtection="1">
      <alignment horizontal="center" vertical="center" wrapText="1"/>
    </xf>
    <xf numFmtId="2" fontId="5" fillId="25" borderId="33" xfId="6" applyNumberFormat="1" applyFont="1" applyFill="1" applyBorder="1" applyAlignment="1" applyProtection="1">
      <alignment horizontal="left" vertical="center"/>
    </xf>
    <xf numFmtId="2" fontId="5" fillId="25" borderId="24" xfId="6" applyNumberFormat="1" applyFont="1" applyFill="1" applyBorder="1" applyAlignment="1" applyProtection="1">
      <alignment horizontal="left" vertical="center"/>
    </xf>
    <xf numFmtId="2" fontId="12" fillId="0" borderId="33" xfId="6" applyNumberFormat="1" applyFont="1" applyBorder="1" applyAlignment="1" applyProtection="1">
      <alignment horizontal="center" vertical="center" textRotation="90"/>
    </xf>
    <xf numFmtId="2" fontId="12" fillId="0" borderId="24" xfId="6" applyNumberFormat="1" applyFont="1" applyBorder="1" applyAlignment="1" applyProtection="1">
      <alignment horizontal="center" vertical="center" textRotation="90"/>
    </xf>
    <xf numFmtId="2" fontId="12" fillId="0" borderId="34" xfId="6" applyNumberFormat="1" applyFont="1" applyBorder="1" applyAlignment="1" applyProtection="1">
      <alignment horizontal="center" vertical="center" textRotation="90"/>
    </xf>
    <xf numFmtId="2" fontId="12" fillId="0" borderId="91" xfId="6" applyNumberFormat="1" applyFont="1" applyBorder="1" applyAlignment="1" applyProtection="1">
      <alignment horizontal="center" vertical="center" textRotation="90"/>
    </xf>
    <xf numFmtId="2" fontId="12" fillId="0" borderId="0" xfId="6" applyNumberFormat="1" applyFont="1" applyAlignment="1" applyProtection="1">
      <alignment horizontal="center" vertical="center" textRotation="90"/>
    </xf>
    <xf numFmtId="2" fontId="12" fillId="0" borderId="78" xfId="6" applyNumberFormat="1" applyFont="1" applyBorder="1" applyAlignment="1" applyProtection="1">
      <alignment horizontal="center" vertical="center" textRotation="90"/>
    </xf>
    <xf numFmtId="2" fontId="12" fillId="0" borderId="14" xfId="6" applyNumberFormat="1" applyFont="1" applyBorder="1" applyAlignment="1" applyProtection="1">
      <alignment horizontal="center" vertical="center" textRotation="90"/>
    </xf>
    <xf numFmtId="2" fontId="12" fillId="0" borderId="15" xfId="6" applyNumberFormat="1" applyFont="1" applyBorder="1" applyAlignment="1" applyProtection="1">
      <alignment horizontal="center" vertical="center" textRotation="90"/>
    </xf>
    <xf numFmtId="2" fontId="12" fillId="0" borderId="38" xfId="6" applyNumberFormat="1" applyFont="1" applyBorder="1" applyAlignment="1" applyProtection="1">
      <alignment horizontal="center" vertical="center" textRotation="90"/>
    </xf>
    <xf numFmtId="0" fontId="17" fillId="28" borderId="33" xfId="6" applyFont="1" applyFill="1" applyBorder="1" applyAlignment="1" applyProtection="1">
      <alignment horizontal="center" vertical="center"/>
    </xf>
    <xf numFmtId="0" fontId="17" fillId="28" borderId="24" xfId="6" applyFont="1" applyFill="1" applyBorder="1" applyAlignment="1" applyProtection="1">
      <alignment horizontal="center" vertical="center"/>
    </xf>
    <xf numFmtId="0" fontId="17" fillId="28" borderId="34" xfId="6" applyFont="1" applyFill="1" applyBorder="1" applyAlignment="1" applyProtection="1">
      <alignment horizontal="center" vertical="center"/>
    </xf>
    <xf numFmtId="0" fontId="17" fillId="28" borderId="14" xfId="6" applyFont="1" applyFill="1" applyBorder="1" applyAlignment="1" applyProtection="1">
      <alignment horizontal="center" vertical="center"/>
    </xf>
    <xf numFmtId="0" fontId="17" fillId="28" borderId="15" xfId="6" applyFont="1" applyFill="1" applyBorder="1" applyAlignment="1" applyProtection="1">
      <alignment horizontal="center" vertical="center"/>
    </xf>
    <xf numFmtId="0" fontId="17" fillId="28" borderId="38" xfId="6" applyFont="1" applyFill="1" applyBorder="1" applyAlignment="1" applyProtection="1">
      <alignment horizontal="center" vertical="center"/>
    </xf>
    <xf numFmtId="49" fontId="17" fillId="28" borderId="32" xfId="6" applyNumberFormat="1" applyFont="1" applyFill="1" applyBorder="1" applyAlignment="1" applyProtection="1">
      <alignment horizontal="center" vertical="center" textRotation="90"/>
    </xf>
    <xf numFmtId="49" fontId="17" fillId="28" borderId="13" xfId="6" applyNumberFormat="1" applyFont="1" applyFill="1" applyBorder="1" applyAlignment="1" applyProtection="1">
      <alignment horizontal="center" vertical="center" textRotation="90"/>
    </xf>
    <xf numFmtId="2" fontId="5" fillId="25" borderId="34" xfId="6" applyNumberFormat="1" applyFont="1" applyFill="1" applyBorder="1" applyAlignment="1" applyProtection="1">
      <alignment horizontal="left" vertical="center"/>
    </xf>
    <xf numFmtId="0" fontId="5" fillId="25" borderId="33" xfId="6" applyFont="1" applyFill="1" applyBorder="1" applyAlignment="1" applyProtection="1">
      <alignment horizontal="left" vertical="top" wrapText="1"/>
    </xf>
    <xf numFmtId="0" fontId="5" fillId="25" borderId="24" xfId="6" applyFont="1" applyFill="1" applyBorder="1" applyAlignment="1" applyProtection="1">
      <alignment horizontal="left" vertical="top" wrapText="1"/>
    </xf>
    <xf numFmtId="0" fontId="5" fillId="25" borderId="34" xfId="6" applyFont="1" applyFill="1" applyBorder="1" applyAlignment="1" applyProtection="1">
      <alignment horizontal="left" vertical="top" wrapText="1"/>
    </xf>
    <xf numFmtId="0" fontId="5" fillId="25" borderId="14" xfId="6" applyFont="1" applyFill="1" applyBorder="1" applyAlignment="1" applyProtection="1">
      <alignment horizontal="left" vertical="top" wrapText="1"/>
    </xf>
    <xf numFmtId="0" fontId="5" fillId="25" borderId="15" xfId="6" applyFont="1" applyFill="1" applyBorder="1" applyAlignment="1" applyProtection="1">
      <alignment horizontal="left" vertical="top" wrapText="1"/>
    </xf>
    <xf numFmtId="0" fontId="5" fillId="25" borderId="38" xfId="6" applyFont="1" applyFill="1" applyBorder="1" applyAlignment="1" applyProtection="1">
      <alignment horizontal="left" vertical="top" wrapText="1"/>
    </xf>
    <xf numFmtId="2" fontId="5" fillId="25" borderId="14" xfId="6" applyNumberFormat="1" applyFont="1" applyFill="1" applyBorder="1" applyAlignment="1" applyProtection="1">
      <alignment horizontal="left" vertical="center"/>
    </xf>
    <xf numFmtId="2" fontId="5" fillId="25" borderId="15" xfId="6" applyNumberFormat="1" applyFont="1" applyFill="1" applyBorder="1" applyAlignment="1" applyProtection="1">
      <alignment horizontal="left" vertical="center"/>
    </xf>
    <xf numFmtId="2" fontId="5" fillId="25" borderId="38" xfId="6" applyNumberFormat="1" applyFont="1" applyFill="1" applyBorder="1" applyAlignment="1" applyProtection="1">
      <alignment horizontal="left" vertical="center"/>
    </xf>
    <xf numFmtId="0" fontId="34" fillId="0" borderId="179" xfId="6" applyFont="1" applyBorder="1" applyAlignment="1" applyProtection="1">
      <alignment horizontal="center" vertical="center" textRotation="90"/>
    </xf>
    <xf numFmtId="0" fontId="34" fillId="0" borderId="180" xfId="6" applyFont="1" applyBorder="1" applyAlignment="1" applyProtection="1">
      <alignment horizontal="center" vertical="center" textRotation="90"/>
    </xf>
    <xf numFmtId="0" fontId="34" fillId="0" borderId="181" xfId="6" applyFont="1" applyBorder="1" applyAlignment="1" applyProtection="1">
      <alignment horizontal="center" vertical="center" textRotation="90"/>
    </xf>
    <xf numFmtId="0" fontId="99" fillId="28" borderId="33" xfId="6" applyFont="1" applyFill="1" applyBorder="1" applyAlignment="1" applyProtection="1">
      <alignment horizontal="left" vertical="center" wrapText="1"/>
    </xf>
    <xf numFmtId="0" fontId="99" fillId="28" borderId="24" xfId="6" applyFont="1" applyFill="1" applyBorder="1" applyAlignment="1" applyProtection="1">
      <alignment horizontal="left" vertical="center" wrapText="1"/>
    </xf>
    <xf numFmtId="0" fontId="99" fillId="28" borderId="34" xfId="6" applyFont="1" applyFill="1" applyBorder="1" applyAlignment="1" applyProtection="1">
      <alignment horizontal="left" vertical="center" wrapText="1"/>
    </xf>
    <xf numFmtId="0" fontId="99" fillId="28" borderId="14" xfId="6" applyFont="1" applyFill="1" applyBorder="1" applyAlignment="1" applyProtection="1">
      <alignment horizontal="left" vertical="center" wrapText="1"/>
    </xf>
    <xf numFmtId="0" fontId="99" fillId="28" borderId="15" xfId="6" applyFont="1" applyFill="1" applyBorder="1" applyAlignment="1" applyProtection="1">
      <alignment horizontal="left" vertical="center" wrapText="1"/>
    </xf>
    <xf numFmtId="0" fontId="99" fillId="28" borderId="38" xfId="6" applyFont="1" applyFill="1" applyBorder="1" applyAlignment="1" applyProtection="1">
      <alignment horizontal="left" vertical="center" wrapText="1"/>
    </xf>
    <xf numFmtId="0" fontId="115" fillId="0" borderId="72" xfId="6" applyFont="1" applyBorder="1" applyAlignment="1" applyProtection="1">
      <alignment horizontal="center" vertical="center" wrapText="1"/>
      <protection locked="0"/>
    </xf>
    <xf numFmtId="0" fontId="115" fillId="0" borderId="73" xfId="6" applyFont="1" applyBorder="1" applyAlignment="1" applyProtection="1">
      <alignment horizontal="center" vertical="center" wrapText="1"/>
      <protection locked="0"/>
    </xf>
    <xf numFmtId="0" fontId="115" fillId="0" borderId="116" xfId="6" applyFont="1" applyBorder="1" applyAlignment="1" applyProtection="1">
      <alignment horizontal="center" vertical="center" wrapText="1"/>
      <protection locked="0"/>
    </xf>
    <xf numFmtId="0" fontId="13" fillId="25" borderId="32" xfId="6" applyFont="1" applyFill="1" applyBorder="1" applyAlignment="1" applyProtection="1">
      <alignment horizontal="center" vertical="center" textRotation="90"/>
    </xf>
    <xf numFmtId="0" fontId="13" fillId="25" borderId="71" xfId="6" applyFont="1" applyFill="1" applyBorder="1" applyAlignment="1" applyProtection="1">
      <alignment horizontal="center" vertical="center" textRotation="90"/>
    </xf>
    <xf numFmtId="0" fontId="13" fillId="25" borderId="13" xfId="6" applyFont="1" applyFill="1" applyBorder="1" applyAlignment="1" applyProtection="1">
      <alignment horizontal="center" vertical="center" textRotation="90"/>
    </xf>
    <xf numFmtId="0" fontId="115" fillId="0" borderId="91" xfId="6" applyFont="1" applyBorder="1" applyAlignment="1" applyProtection="1">
      <alignment horizontal="center" vertical="center" wrapText="1"/>
      <protection locked="0"/>
    </xf>
    <xf numFmtId="0" fontId="115" fillId="0" borderId="0" xfId="6" applyFont="1" applyAlignment="1" applyProtection="1">
      <alignment horizontal="center" vertical="center" wrapText="1"/>
      <protection locked="0"/>
    </xf>
    <xf numFmtId="0" fontId="115" fillId="0" borderId="78" xfId="6" applyFont="1" applyBorder="1" applyAlignment="1" applyProtection="1">
      <alignment horizontal="center" vertical="center" wrapText="1"/>
      <protection locked="0"/>
    </xf>
    <xf numFmtId="0" fontId="115" fillId="0" borderId="14" xfId="6" applyFont="1" applyBorder="1" applyAlignment="1" applyProtection="1">
      <alignment horizontal="center" vertical="center" wrapText="1"/>
      <protection locked="0"/>
    </xf>
    <xf numFmtId="0" fontId="115" fillId="0" borderId="15" xfId="6" applyFont="1" applyBorder="1" applyAlignment="1" applyProtection="1">
      <alignment horizontal="center" vertical="center" wrapText="1"/>
      <protection locked="0"/>
    </xf>
    <xf numFmtId="0" fontId="115" fillId="0" borderId="38" xfId="6" applyFont="1" applyBorder="1" applyAlignment="1" applyProtection="1">
      <alignment horizontal="center" vertical="center" wrapText="1"/>
      <protection locked="0"/>
    </xf>
    <xf numFmtId="0" fontId="116" fillId="0" borderId="33" xfId="6" applyFont="1" applyBorder="1" applyAlignment="1" applyProtection="1">
      <alignment horizontal="center" vertical="center"/>
      <protection locked="0"/>
    </xf>
    <xf numFmtId="0" fontId="116" fillId="0" borderId="24" xfId="6" applyFont="1" applyBorder="1" applyAlignment="1" applyProtection="1">
      <alignment horizontal="center" vertical="center"/>
      <protection locked="0"/>
    </xf>
    <xf numFmtId="0" fontId="116" fillId="0" borderId="34" xfId="6" applyFont="1" applyBorder="1" applyAlignment="1" applyProtection="1">
      <alignment horizontal="center" vertical="center"/>
      <protection locked="0"/>
    </xf>
    <xf numFmtId="0" fontId="116" fillId="0" borderId="14" xfId="6" applyFont="1" applyBorder="1" applyAlignment="1" applyProtection="1">
      <alignment horizontal="center" vertical="center"/>
      <protection locked="0"/>
    </xf>
    <xf numFmtId="0" fontId="116" fillId="0" borderId="15" xfId="6" applyFont="1" applyBorder="1" applyAlignment="1" applyProtection="1">
      <alignment horizontal="center" vertical="center"/>
      <protection locked="0"/>
    </xf>
    <xf numFmtId="0" fontId="116" fillId="0" borderId="38" xfId="6" applyFont="1" applyBorder="1" applyAlignment="1" applyProtection="1">
      <alignment horizontal="center" vertical="center"/>
      <protection locked="0"/>
    </xf>
    <xf numFmtId="0" fontId="111" fillId="0" borderId="0" xfId="6" applyFont="1" applyAlignment="1" applyProtection="1">
      <alignment horizontal="center" vertical="center"/>
      <protection locked="0"/>
    </xf>
    <xf numFmtId="0" fontId="6" fillId="0" borderId="72" xfId="6" applyFont="1" applyBorder="1" applyAlignment="1" applyProtection="1">
      <alignment horizontal="center" vertical="center" wrapText="1"/>
    </xf>
    <xf numFmtId="0" fontId="6" fillId="0" borderId="73" xfId="6" applyFont="1" applyBorder="1" applyAlignment="1" applyProtection="1">
      <alignment horizontal="center" vertical="center" wrapText="1"/>
    </xf>
    <xf numFmtId="0" fontId="6" fillId="0" borderId="116" xfId="6" applyFont="1" applyBorder="1" applyAlignment="1" applyProtection="1">
      <alignment horizontal="center" vertical="center" wrapText="1"/>
    </xf>
    <xf numFmtId="0" fontId="108" fillId="0" borderId="32" xfId="6" applyFont="1" applyBorder="1" applyAlignment="1" applyProtection="1">
      <alignment horizontal="center" textRotation="90"/>
    </xf>
    <xf numFmtId="0" fontId="108" fillId="0" borderId="71" xfId="6" applyFont="1" applyBorder="1" applyAlignment="1" applyProtection="1">
      <alignment horizontal="center" textRotation="90"/>
    </xf>
    <xf numFmtId="0" fontId="108" fillId="0" borderId="13" xfId="6" applyFont="1" applyBorder="1" applyAlignment="1" applyProtection="1">
      <alignment horizontal="center" textRotation="90"/>
    </xf>
    <xf numFmtId="0" fontId="109" fillId="19" borderId="33" xfId="6" applyFont="1" applyFill="1" applyBorder="1" applyAlignment="1" applyProtection="1">
      <alignment horizontal="left" vertical="top" wrapText="1"/>
    </xf>
    <xf numFmtId="0" fontId="109" fillId="19" borderId="24" xfId="6" applyFont="1" applyFill="1" applyBorder="1" applyAlignment="1" applyProtection="1">
      <alignment horizontal="left" vertical="top"/>
    </xf>
    <xf numFmtId="0" fontId="109" fillId="19" borderId="34" xfId="6" applyFont="1" applyFill="1" applyBorder="1" applyAlignment="1" applyProtection="1">
      <alignment horizontal="left" vertical="top"/>
    </xf>
    <xf numFmtId="0" fontId="109" fillId="19" borderId="91" xfId="6" applyFont="1" applyFill="1" applyBorder="1" applyAlignment="1" applyProtection="1">
      <alignment horizontal="left" vertical="top"/>
    </xf>
    <xf numFmtId="0" fontId="109" fillId="19" borderId="0" xfId="6" applyFont="1" applyFill="1" applyAlignment="1" applyProtection="1">
      <alignment horizontal="left" vertical="top"/>
    </xf>
    <xf numFmtId="0" fontId="109" fillId="19" borderId="78" xfId="6" applyFont="1" applyFill="1" applyBorder="1" applyAlignment="1" applyProtection="1">
      <alignment horizontal="left" vertical="top"/>
    </xf>
    <xf numFmtId="0" fontId="109" fillId="19" borderId="14" xfId="6" applyFont="1" applyFill="1" applyBorder="1" applyAlignment="1" applyProtection="1">
      <alignment horizontal="left" vertical="top"/>
    </xf>
    <xf numFmtId="0" fontId="109" fillId="19" borderId="15" xfId="6" applyFont="1" applyFill="1" applyBorder="1" applyAlignment="1" applyProtection="1">
      <alignment horizontal="left" vertical="top"/>
    </xf>
    <xf numFmtId="0" fontId="109" fillId="19" borderId="38" xfId="6" applyFont="1" applyFill="1" applyBorder="1" applyAlignment="1" applyProtection="1">
      <alignment horizontal="left" vertical="top"/>
    </xf>
    <xf numFmtId="0" fontId="110" fillId="0" borderId="32" xfId="6" applyFont="1" applyBorder="1" applyAlignment="1" applyProtection="1">
      <alignment horizontal="center" vertical="center" textRotation="90"/>
    </xf>
    <xf numFmtId="0" fontId="110" fillId="0" borderId="71" xfId="6" applyFont="1" applyBorder="1" applyAlignment="1" applyProtection="1">
      <alignment horizontal="center" vertical="center" textRotation="90"/>
    </xf>
    <xf numFmtId="0" fontId="110" fillId="0" borderId="13" xfId="6" applyFont="1" applyBorder="1" applyAlignment="1" applyProtection="1">
      <alignment horizontal="center" vertical="center" textRotation="90"/>
    </xf>
    <xf numFmtId="0" fontId="107" fillId="0" borderId="32" xfId="6" applyFont="1" applyBorder="1" applyAlignment="1" applyProtection="1">
      <alignment horizontal="center" textRotation="90"/>
    </xf>
    <xf numFmtId="0" fontId="107" fillId="0" borderId="13" xfId="6" applyFont="1" applyBorder="1" applyAlignment="1" applyProtection="1">
      <alignment horizontal="center" textRotation="90"/>
    </xf>
    <xf numFmtId="0" fontId="2" fillId="2" borderId="115" xfId="6" applyFill="1" applyBorder="1" applyAlignment="1" applyProtection="1">
      <alignment horizontal="center" vertical="center" textRotation="90" wrapText="1"/>
      <protection locked="0"/>
    </xf>
    <xf numFmtId="0" fontId="7" fillId="0" borderId="115" xfId="6" applyFont="1" applyBorder="1" applyAlignment="1" applyProtection="1">
      <alignment horizontal="center" vertical="center" textRotation="90"/>
    </xf>
    <xf numFmtId="0" fontId="40" fillId="0" borderId="115" xfId="6" applyFont="1" applyBorder="1" applyAlignment="1" applyProtection="1">
      <alignment horizontal="center" vertical="center"/>
    </xf>
    <xf numFmtId="0" fontId="70" fillId="0" borderId="33" xfId="6" applyFont="1" applyBorder="1" applyAlignment="1" applyProtection="1">
      <alignment horizontal="center" vertical="center"/>
      <protection locked="0"/>
    </xf>
    <xf numFmtId="0" fontId="70" fillId="0" borderId="24" xfId="6" applyFont="1" applyBorder="1" applyAlignment="1" applyProtection="1">
      <alignment horizontal="center" vertical="center"/>
      <protection locked="0"/>
    </xf>
    <xf numFmtId="0" fontId="70" fillId="0" borderId="34" xfId="6" applyFont="1" applyBorder="1" applyAlignment="1" applyProtection="1">
      <alignment horizontal="center" vertical="center"/>
      <protection locked="0"/>
    </xf>
    <xf numFmtId="0" fontId="70" fillId="0" borderId="14" xfId="6" applyFont="1" applyBorder="1" applyAlignment="1" applyProtection="1">
      <alignment horizontal="center" vertical="center"/>
      <protection locked="0"/>
    </xf>
    <xf numFmtId="0" fontId="70" fillId="0" borderId="15" xfId="6" applyFont="1" applyBorder="1" applyAlignment="1" applyProtection="1">
      <alignment horizontal="center" vertical="center"/>
      <protection locked="0"/>
    </xf>
    <xf numFmtId="0" fontId="70" fillId="0" borderId="38" xfId="6" applyFont="1" applyBorder="1" applyAlignment="1" applyProtection="1">
      <alignment horizontal="center" vertical="center"/>
      <protection locked="0"/>
    </xf>
    <xf numFmtId="0" fontId="99" fillId="25" borderId="33" xfId="6" applyFont="1" applyFill="1" applyBorder="1" applyAlignment="1" applyProtection="1">
      <alignment horizontal="left" vertical="top" wrapText="1"/>
    </xf>
    <xf numFmtId="0" fontId="99" fillId="25" borderId="24" xfId="6" applyFont="1" applyFill="1" applyBorder="1" applyAlignment="1" applyProtection="1">
      <alignment horizontal="left" vertical="top" wrapText="1"/>
    </xf>
    <xf numFmtId="0" fontId="99" fillId="25" borderId="34" xfId="6" applyFont="1" applyFill="1" applyBorder="1" applyAlignment="1" applyProtection="1">
      <alignment horizontal="left" vertical="top" wrapText="1"/>
    </xf>
    <xf numFmtId="0" fontId="99" fillId="25" borderId="14" xfId="6" applyFont="1" applyFill="1" applyBorder="1" applyAlignment="1" applyProtection="1">
      <alignment horizontal="left" vertical="top" wrapText="1"/>
    </xf>
    <xf numFmtId="0" fontId="99" fillId="25" borderId="15" xfId="6" applyFont="1" applyFill="1" applyBorder="1" applyAlignment="1" applyProtection="1">
      <alignment horizontal="left" vertical="top" wrapText="1"/>
    </xf>
    <xf numFmtId="0" fontId="99" fillId="25" borderId="38" xfId="6" applyFont="1" applyFill="1" applyBorder="1" applyAlignment="1" applyProtection="1">
      <alignment horizontal="left" vertical="top" wrapText="1"/>
    </xf>
    <xf numFmtId="0" fontId="99" fillId="25" borderId="115" xfId="6" applyFont="1" applyFill="1" applyBorder="1" applyAlignment="1" applyProtection="1">
      <alignment horizontal="left" vertical="center" wrapText="1"/>
    </xf>
    <xf numFmtId="0" fontId="1" fillId="0" borderId="33" xfId="6" applyFont="1" applyBorder="1" applyAlignment="1" applyProtection="1">
      <alignment horizontal="center" vertical="center" wrapText="1"/>
      <protection locked="0"/>
    </xf>
    <xf numFmtId="0" fontId="2" fillId="0" borderId="24" xfId="6" applyBorder="1" applyAlignment="1" applyProtection="1">
      <alignment horizontal="center" vertical="center" wrapText="1"/>
      <protection locked="0"/>
    </xf>
    <xf numFmtId="0" fontId="2" fillId="0" borderId="34" xfId="6" applyBorder="1" applyAlignment="1" applyProtection="1">
      <alignment horizontal="center" vertical="center" wrapText="1"/>
      <protection locked="0"/>
    </xf>
    <xf numFmtId="0" fontId="2" fillId="0" borderId="14" xfId="6" applyBorder="1" applyAlignment="1" applyProtection="1">
      <alignment horizontal="center" vertical="center" wrapText="1"/>
      <protection locked="0"/>
    </xf>
    <xf numFmtId="0" fontId="2" fillId="0" borderId="15" xfId="6" applyBorder="1" applyAlignment="1" applyProtection="1">
      <alignment horizontal="center" vertical="center" wrapText="1"/>
      <protection locked="0"/>
    </xf>
    <xf numFmtId="0" fontId="2" fillId="0" borderId="38" xfId="6" applyBorder="1" applyAlignment="1" applyProtection="1">
      <alignment horizontal="center" vertical="center" wrapText="1"/>
      <protection locked="0"/>
    </xf>
    <xf numFmtId="0" fontId="70" fillId="24" borderId="115" xfId="6" applyFont="1" applyFill="1" applyBorder="1" applyAlignment="1" applyProtection="1">
      <alignment horizontal="center" vertical="center" wrapText="1"/>
      <protection locked="0"/>
    </xf>
    <xf numFmtId="0" fontId="113" fillId="0" borderId="24" xfId="6" applyFont="1" applyBorder="1" applyAlignment="1" applyProtection="1">
      <alignment wrapText="1"/>
      <protection locked="0"/>
    </xf>
    <xf numFmtId="0" fontId="113" fillId="0" borderId="34" xfId="6" applyFont="1" applyBorder="1" applyAlignment="1" applyProtection="1">
      <alignment wrapText="1"/>
      <protection locked="0"/>
    </xf>
    <xf numFmtId="0" fontId="113" fillId="0" borderId="15" xfId="6" applyFont="1" applyBorder="1" applyAlignment="1" applyProtection="1">
      <alignment wrapText="1"/>
      <protection locked="0"/>
    </xf>
    <xf numFmtId="0" fontId="113" fillId="0" borderId="38" xfId="6" applyFont="1" applyBorder="1" applyAlignment="1" applyProtection="1">
      <alignment wrapText="1"/>
      <protection locked="0"/>
    </xf>
    <xf numFmtId="0" fontId="113" fillId="0" borderId="115" xfId="6" applyFont="1" applyBorder="1" applyAlignment="1" applyProtection="1">
      <alignment horizontal="center" vertical="center" wrapText="1"/>
      <protection locked="0"/>
    </xf>
    <xf numFmtId="0" fontId="2" fillId="0" borderId="115" xfId="6" applyBorder="1" applyAlignment="1" applyProtection="1">
      <alignment horizontal="center" vertical="center" textRotation="90" wrapText="1"/>
    </xf>
    <xf numFmtId="0" fontId="105" fillId="0" borderId="115" xfId="6" applyFont="1" applyBorder="1" applyAlignment="1" applyProtection="1">
      <alignment horizontal="center" vertical="center" textRotation="90"/>
    </xf>
    <xf numFmtId="2" fontId="34" fillId="25" borderId="115" xfId="6" applyNumberFormat="1" applyFont="1" applyFill="1" applyBorder="1" applyAlignment="1" applyProtection="1">
      <alignment horizontal="left" vertical="center" wrapText="1"/>
    </xf>
    <xf numFmtId="2" fontId="29" fillId="25" borderId="115" xfId="6" applyNumberFormat="1" applyFont="1" applyFill="1" applyBorder="1" applyAlignment="1" applyProtection="1">
      <alignment horizontal="left" vertical="top"/>
    </xf>
    <xf numFmtId="0" fontId="70" fillId="0" borderId="115" xfId="6" applyFont="1" applyBorder="1" applyAlignment="1" applyProtection="1">
      <alignment horizontal="center" vertical="center"/>
      <protection locked="0"/>
    </xf>
    <xf numFmtId="0" fontId="113" fillId="0" borderId="115" xfId="6" applyFont="1" applyBorder="1" applyProtection="1">
      <protection locked="0"/>
    </xf>
    <xf numFmtId="0" fontId="103" fillId="0" borderId="116" xfId="6" applyFont="1" applyFill="1" applyBorder="1" applyAlignment="1" applyProtection="1">
      <alignment vertical="center" textRotation="90"/>
    </xf>
    <xf numFmtId="0" fontId="2" fillId="0" borderId="115" xfId="6" applyBorder="1" applyAlignment="1" applyProtection="1">
      <alignment horizontal="center" vertical="center"/>
    </xf>
    <xf numFmtId="0" fontId="70" fillId="24" borderId="24" xfId="6" applyFont="1" applyFill="1" applyBorder="1" applyAlignment="1" applyProtection="1">
      <alignment horizontal="center" vertical="center" wrapText="1"/>
      <protection locked="0"/>
    </xf>
    <xf numFmtId="0" fontId="70" fillId="24" borderId="34" xfId="6" applyFont="1" applyFill="1" applyBorder="1" applyAlignment="1" applyProtection="1">
      <alignment horizontal="center" vertical="center" wrapText="1"/>
      <protection locked="0"/>
    </xf>
    <xf numFmtId="0" fontId="70" fillId="24" borderId="14" xfId="6" applyFont="1" applyFill="1" applyBorder="1" applyAlignment="1" applyProtection="1">
      <alignment horizontal="center" vertical="center" wrapText="1"/>
      <protection locked="0"/>
    </xf>
    <xf numFmtId="0" fontId="70" fillId="24" borderId="15" xfId="6" applyFont="1" applyFill="1" applyBorder="1" applyAlignment="1" applyProtection="1">
      <alignment horizontal="center" vertical="center" wrapText="1"/>
      <protection locked="0"/>
    </xf>
    <xf numFmtId="0" fontId="70" fillId="24" borderId="38" xfId="6" applyFont="1" applyFill="1" applyBorder="1" applyAlignment="1" applyProtection="1">
      <alignment horizontal="center" vertical="center" wrapText="1"/>
      <protection locked="0"/>
    </xf>
    <xf numFmtId="0" fontId="34" fillId="25" borderId="115" xfId="6" applyFont="1" applyFill="1" applyBorder="1" applyAlignment="1" applyProtection="1">
      <alignment horizontal="left" vertical="center" wrapText="1"/>
    </xf>
    <xf numFmtId="0" fontId="70" fillId="2" borderId="115" xfId="6" applyFont="1" applyFill="1" applyBorder="1" applyAlignment="1" applyProtection="1">
      <alignment horizontal="center" vertical="center" wrapText="1"/>
    </xf>
    <xf numFmtId="49" fontId="99" fillId="2" borderId="33" xfId="6" applyNumberFormat="1" applyFont="1" applyFill="1" applyBorder="1" applyAlignment="1" applyProtection="1">
      <alignment horizontal="center" vertical="center" wrapText="1"/>
    </xf>
    <xf numFmtId="0" fontId="99" fillId="2" borderId="24" xfId="6" applyFont="1" applyFill="1" applyBorder="1" applyAlignment="1" applyProtection="1">
      <alignment horizontal="center" vertical="center" wrapText="1"/>
    </xf>
    <xf numFmtId="0" fontId="99" fillId="2" borderId="34" xfId="6" applyFont="1" applyFill="1" applyBorder="1" applyAlignment="1" applyProtection="1">
      <alignment horizontal="center" vertical="center" wrapText="1"/>
    </xf>
    <xf numFmtId="0" fontId="99" fillId="2" borderId="14" xfId="6" applyFont="1" applyFill="1" applyBorder="1" applyAlignment="1" applyProtection="1">
      <alignment horizontal="center" vertical="center" wrapText="1"/>
    </xf>
    <xf numFmtId="0" fontId="99" fillId="2" borderId="15" xfId="6" applyFont="1" applyFill="1" applyBorder="1" applyAlignment="1" applyProtection="1">
      <alignment horizontal="center" vertical="center" wrapText="1"/>
    </xf>
    <xf numFmtId="0" fontId="99" fillId="2" borderId="38" xfId="6" applyFont="1" applyFill="1" applyBorder="1" applyAlignment="1" applyProtection="1">
      <alignment horizontal="center" vertical="center" wrapText="1"/>
    </xf>
    <xf numFmtId="0" fontId="8" fillId="0" borderId="0" xfId="6" applyFont="1" applyAlignment="1" applyProtection="1">
      <alignment horizontal="right" vertical="center" wrapText="1"/>
    </xf>
    <xf numFmtId="164" fontId="8" fillId="0" borderId="0" xfId="6" applyNumberFormat="1" applyFont="1" applyAlignment="1" applyProtection="1">
      <alignment horizontal="left" vertical="center" wrapText="1"/>
    </xf>
    <xf numFmtId="0" fontId="101" fillId="0" borderId="0" xfId="6" applyFont="1" applyAlignment="1" applyProtection="1">
      <alignment horizontal="right" vertical="top" wrapText="1"/>
    </xf>
    <xf numFmtId="0" fontId="6" fillId="25" borderId="93" xfId="6" applyFont="1" applyFill="1" applyBorder="1" applyAlignment="1" applyProtection="1">
      <alignment horizontal="center" vertical="top"/>
    </xf>
    <xf numFmtId="0" fontId="6" fillId="25" borderId="6" xfId="6" applyFont="1" applyFill="1" applyBorder="1" applyAlignment="1" applyProtection="1">
      <alignment horizontal="center" vertical="top"/>
    </xf>
    <xf numFmtId="0" fontId="61" fillId="2" borderId="5" xfId="6" applyFont="1" applyFill="1" applyBorder="1" applyAlignment="1" applyProtection="1">
      <alignment horizontal="center" vertical="center" wrapText="1"/>
    </xf>
    <xf numFmtId="0" fontId="61" fillId="2" borderId="68" xfId="6" applyFont="1" applyFill="1" applyBorder="1" applyAlignment="1" applyProtection="1">
      <alignment horizontal="center" vertical="center" wrapText="1"/>
    </xf>
    <xf numFmtId="0" fontId="6" fillId="25" borderId="4" xfId="6" applyFont="1" applyFill="1" applyBorder="1" applyAlignment="1" applyProtection="1">
      <alignment horizontal="left" vertical="top"/>
    </xf>
    <xf numFmtId="0" fontId="3" fillId="25" borderId="6" xfId="6" applyFont="1" applyFill="1" applyBorder="1" applyProtection="1"/>
    <xf numFmtId="0" fontId="113" fillId="0" borderId="177" xfId="6" applyFont="1" applyBorder="1" applyAlignment="1" applyProtection="1">
      <alignment horizontal="center"/>
      <protection locked="0"/>
    </xf>
    <xf numFmtId="0" fontId="113" fillId="0" borderId="3" xfId="6" applyFont="1" applyBorder="1" applyAlignment="1" applyProtection="1">
      <alignment horizontal="center"/>
      <protection locked="0"/>
    </xf>
    <xf numFmtId="0" fontId="6" fillId="25" borderId="3" xfId="6" applyFont="1" applyFill="1" applyBorder="1" applyAlignment="1" applyProtection="1">
      <alignment horizontal="left" vertical="top"/>
    </xf>
    <xf numFmtId="0" fontId="3" fillId="25" borderId="178" xfId="6" applyFont="1" applyFill="1" applyBorder="1" applyProtection="1"/>
    <xf numFmtId="0" fontId="61" fillId="0" borderId="67" xfId="6" applyFont="1" applyBorder="1" applyAlignment="1" applyProtection="1">
      <alignment horizontal="center" vertical="top"/>
    </xf>
    <xf numFmtId="0" fontId="71" fillId="0" borderId="5" xfId="6" applyFont="1" applyBorder="1" applyProtection="1"/>
    <xf numFmtId="0" fontId="71" fillId="0" borderId="69" xfId="6" applyFont="1" applyBorder="1" applyProtection="1"/>
    <xf numFmtId="174" fontId="17" fillId="0" borderId="91" xfId="7" applyNumberFormat="1" applyBorder="1" applyAlignment="1">
      <alignment horizontal="center" vertical="top"/>
    </xf>
    <xf numFmtId="174" fontId="17" fillId="0" borderId="0" xfId="7" applyNumberFormat="1" applyAlignment="1">
      <alignment horizontal="center" vertical="top"/>
    </xf>
    <xf numFmtId="0" fontId="111" fillId="0" borderId="0" xfId="7" applyFont="1" applyBorder="1" applyAlignment="1">
      <alignment horizontal="right" vertical="top" wrapText="1"/>
    </xf>
    <xf numFmtId="0" fontId="111" fillId="0" borderId="0" xfId="7" applyFont="1" applyBorder="1" applyAlignment="1">
      <alignment horizontal="right" vertical="top"/>
    </xf>
    <xf numFmtId="0" fontId="129" fillId="0" borderId="75" xfId="7" applyFont="1" applyBorder="1" applyAlignment="1">
      <alignment horizontal="center" vertical="top"/>
    </xf>
    <xf numFmtId="0" fontId="129" fillId="0" borderId="73" xfId="7" applyFont="1" applyBorder="1" applyAlignment="1">
      <alignment horizontal="center" vertical="top"/>
    </xf>
    <xf numFmtId="0" fontId="129" fillId="0" borderId="116" xfId="7" applyFont="1" applyBorder="1" applyAlignment="1">
      <alignment horizontal="center" vertical="top"/>
    </xf>
    <xf numFmtId="174" fontId="17" fillId="0" borderId="33" xfId="7" applyNumberFormat="1" applyBorder="1" applyAlignment="1">
      <alignment horizontal="center" vertical="top"/>
    </xf>
    <xf numFmtId="174" fontId="17" fillId="0" borderId="24" xfId="7" applyNumberFormat="1" applyBorder="1" applyAlignment="1">
      <alignment horizontal="center" vertical="top"/>
    </xf>
    <xf numFmtId="0" fontId="118" fillId="0" borderId="54" xfId="7" applyFont="1" applyBorder="1" applyAlignment="1" applyProtection="1">
      <alignment horizontal="center" vertical="center" wrapText="1"/>
      <protection locked="0"/>
    </xf>
    <xf numFmtId="2" fontId="121" fillId="0" borderId="0" xfId="7" quotePrefix="1" applyNumberFormat="1" applyFont="1" applyAlignment="1" applyProtection="1">
      <alignment horizontal="center" vertical="center"/>
      <protection locked="0"/>
    </xf>
    <xf numFmtId="0" fontId="118" fillId="0" borderId="0" xfId="7" applyFont="1" applyAlignment="1" applyProtection="1">
      <alignment horizontal="center" vertical="center"/>
      <protection locked="0"/>
    </xf>
    <xf numFmtId="0" fontId="17" fillId="0" borderId="0" xfId="7" applyAlignment="1">
      <alignment horizontal="center" vertical="center"/>
    </xf>
    <xf numFmtId="2" fontId="121" fillId="30" borderId="32" xfId="7" applyNumberFormat="1" applyFont="1" applyFill="1" applyBorder="1" applyAlignment="1">
      <alignment horizontal="center" vertical="center" textRotation="90"/>
    </xf>
    <xf numFmtId="2" fontId="121" fillId="30" borderId="71" xfId="7" applyNumberFormat="1" applyFont="1" applyFill="1" applyBorder="1" applyAlignment="1">
      <alignment horizontal="center" vertical="center" textRotation="90"/>
    </xf>
    <xf numFmtId="2" fontId="121" fillId="30" borderId="13" xfId="7" applyNumberFormat="1" applyFont="1" applyFill="1" applyBorder="1" applyAlignment="1">
      <alignment horizontal="center" vertical="center" textRotation="90"/>
    </xf>
    <xf numFmtId="0" fontId="8" fillId="0" borderId="0" xfId="7" applyFont="1" applyAlignment="1">
      <alignment horizontal="center" vertical="top"/>
    </xf>
    <xf numFmtId="0" fontId="13" fillId="30" borderId="33" xfId="7" applyFont="1" applyFill="1" applyBorder="1" applyAlignment="1">
      <alignment horizontal="center" vertical="center" wrapText="1"/>
    </xf>
    <xf numFmtId="0" fontId="13" fillId="30" borderId="24" xfId="7" applyFont="1" applyFill="1" applyBorder="1" applyAlignment="1">
      <alignment horizontal="center" vertical="center" wrapText="1"/>
    </xf>
    <xf numFmtId="0" fontId="13" fillId="30" borderId="34" xfId="7" applyFont="1" applyFill="1" applyBorder="1" applyAlignment="1">
      <alignment horizontal="center" vertical="center" wrapText="1"/>
    </xf>
    <xf numFmtId="0" fontId="13" fillId="30" borderId="91" xfId="7" applyFont="1" applyFill="1" applyBorder="1" applyAlignment="1">
      <alignment horizontal="center" vertical="center" wrapText="1"/>
    </xf>
    <xf numFmtId="0" fontId="13" fillId="30" borderId="0" xfId="7" applyFont="1" applyFill="1" applyAlignment="1">
      <alignment horizontal="center" vertical="center" wrapText="1"/>
    </xf>
    <xf numFmtId="0" fontId="13" fillId="30" borderId="78" xfId="7" applyFont="1" applyFill="1" applyBorder="1" applyAlignment="1">
      <alignment horizontal="center" vertical="center" wrapText="1"/>
    </xf>
    <xf numFmtId="0" fontId="13" fillId="30" borderId="14" xfId="7" applyFont="1" applyFill="1" applyBorder="1" applyAlignment="1">
      <alignment horizontal="center" vertical="center" wrapText="1"/>
    </xf>
    <xf numFmtId="0" fontId="13" fillId="30" borderId="15" xfId="7" applyFont="1" applyFill="1" applyBorder="1" applyAlignment="1">
      <alignment horizontal="center" vertical="center" wrapText="1"/>
    </xf>
    <xf numFmtId="0" fontId="13" fillId="30" borderId="38" xfId="7" applyFont="1" applyFill="1" applyBorder="1" applyAlignment="1">
      <alignment horizontal="center" vertical="center" wrapText="1"/>
    </xf>
    <xf numFmtId="0" fontId="13" fillId="30" borderId="115" xfId="7" applyFont="1" applyFill="1" applyBorder="1" applyAlignment="1">
      <alignment horizontal="center" vertical="center" wrapText="1"/>
    </xf>
    <xf numFmtId="0" fontId="8" fillId="0" borderId="0" xfId="7" applyFont="1" applyAlignment="1">
      <alignment horizontal="center" vertical="center" textRotation="90"/>
    </xf>
    <xf numFmtId="0" fontId="17" fillId="0" borderId="0" xfId="7" applyAlignment="1">
      <alignment horizontal="center" vertical="center" textRotation="90"/>
    </xf>
    <xf numFmtId="2" fontId="121" fillId="30" borderId="33" xfId="7" applyNumberFormat="1" applyFont="1" applyFill="1" applyBorder="1" applyAlignment="1">
      <alignment horizontal="center" vertical="center" textRotation="90"/>
    </xf>
    <xf numFmtId="2" fontId="121" fillId="30" borderId="91" xfId="7" applyNumberFormat="1" applyFont="1" applyFill="1" applyBorder="1" applyAlignment="1">
      <alignment horizontal="center" vertical="center" textRotation="90"/>
    </xf>
    <xf numFmtId="2" fontId="121" fillId="30" borderId="14" xfId="7" applyNumberFormat="1" applyFont="1" applyFill="1" applyBorder="1" applyAlignment="1">
      <alignment horizontal="center" vertical="center" textRotation="90"/>
    </xf>
    <xf numFmtId="0" fontId="8" fillId="0" borderId="24" xfId="7" applyFont="1" applyBorder="1" applyAlignment="1">
      <alignment horizontal="center" vertical="center" wrapText="1"/>
    </xf>
    <xf numFmtId="0" fontId="8" fillId="0" borderId="0" xfId="7" applyFont="1" applyAlignment="1">
      <alignment horizontal="center" vertical="center" wrapText="1"/>
    </xf>
    <xf numFmtId="0" fontId="118" fillId="0" borderId="114" xfId="7" applyFont="1" applyBorder="1" applyAlignment="1" applyProtection="1">
      <alignment horizontal="center" vertical="center" wrapText="1"/>
      <protection locked="0"/>
    </xf>
    <xf numFmtId="2" fontId="121" fillId="0" borderId="0" xfId="7" quotePrefix="1" applyNumberFormat="1" applyFont="1" applyAlignment="1" applyProtection="1">
      <alignment horizontal="center"/>
      <protection locked="0"/>
    </xf>
    <xf numFmtId="0" fontId="125" fillId="31" borderId="0" xfId="7" applyFont="1" applyFill="1" applyAlignment="1" applyProtection="1">
      <alignment horizontal="center" vertical="center"/>
      <protection locked="0"/>
    </xf>
    <xf numFmtId="0" fontId="60" fillId="0" borderId="0" xfId="7" applyFont="1" applyAlignment="1">
      <alignment horizontal="center" vertical="center"/>
    </xf>
    <xf numFmtId="0" fontId="60" fillId="0" borderId="78" xfId="7" applyFont="1" applyBorder="1" applyAlignment="1">
      <alignment horizontal="center" vertical="center"/>
    </xf>
    <xf numFmtId="0" fontId="7" fillId="0" borderId="33" xfId="7" applyFont="1" applyBorder="1" applyAlignment="1">
      <alignment horizontal="left" vertical="top" wrapText="1"/>
    </xf>
    <xf numFmtId="0" fontId="7" fillId="0" borderId="24" xfId="7" applyFont="1" applyBorder="1" applyAlignment="1">
      <alignment horizontal="left" vertical="top" wrapText="1"/>
    </xf>
    <xf numFmtId="0" fontId="7" fillId="0" borderId="34" xfId="7" applyFont="1" applyBorder="1" applyAlignment="1">
      <alignment horizontal="left" vertical="top" wrapText="1"/>
    </xf>
    <xf numFmtId="0" fontId="7" fillId="0" borderId="14" xfId="7" applyFont="1" applyBorder="1" applyAlignment="1">
      <alignment horizontal="left" vertical="top" wrapText="1"/>
    </xf>
    <xf numFmtId="0" fontId="7" fillId="0" borderId="15" xfId="7" applyFont="1" applyBorder="1" applyAlignment="1">
      <alignment horizontal="left" vertical="top" wrapText="1"/>
    </xf>
    <xf numFmtId="0" fontId="7" fillId="0" borderId="38" xfId="7" applyFont="1" applyBorder="1" applyAlignment="1">
      <alignment horizontal="left" vertical="top" wrapText="1"/>
    </xf>
    <xf numFmtId="0" fontId="8" fillId="0" borderId="115" xfId="7" applyFont="1" applyBorder="1" applyAlignment="1">
      <alignment horizontal="center" vertical="top"/>
    </xf>
    <xf numFmtId="0" fontId="13" fillId="0" borderId="115" xfId="7" applyFont="1" applyBorder="1" applyAlignment="1">
      <alignment horizontal="center" vertical="center" textRotation="90"/>
    </xf>
    <xf numFmtId="0" fontId="8" fillId="0" borderId="115" xfId="7" applyFont="1" applyBorder="1" applyAlignment="1">
      <alignment horizontal="center"/>
    </xf>
    <xf numFmtId="174" fontId="6" fillId="0" borderId="72" xfId="7" applyNumberFormat="1" applyFont="1" applyBorder="1" applyAlignment="1">
      <alignment horizontal="left" vertical="center"/>
    </xf>
    <xf numFmtId="174" fontId="6" fillId="0" borderId="73" xfId="7" applyNumberFormat="1" applyFont="1" applyBorder="1" applyAlignment="1">
      <alignment horizontal="left" vertical="center"/>
    </xf>
    <xf numFmtId="174" fontId="6" fillId="0" borderId="116" xfId="7" applyNumberFormat="1" applyFont="1" applyBorder="1" applyAlignment="1">
      <alignment horizontal="left" vertical="center"/>
    </xf>
    <xf numFmtId="0" fontId="6" fillId="0" borderId="115" xfId="7" applyFont="1" applyBorder="1" applyAlignment="1">
      <alignment horizontal="center" vertical="top"/>
    </xf>
    <xf numFmtId="0" fontId="125" fillId="31" borderId="0" xfId="7" applyFont="1" applyFill="1" applyAlignment="1">
      <alignment horizontal="center" vertical="top"/>
    </xf>
    <xf numFmtId="0" fontId="82" fillId="0" borderId="15" xfId="7" applyFont="1" applyBorder="1" applyAlignment="1">
      <alignment horizontal="center"/>
    </xf>
    <xf numFmtId="0" fontId="6" fillId="0" borderId="72" xfId="7" applyFont="1" applyBorder="1" applyAlignment="1">
      <alignment vertical="top"/>
    </xf>
    <xf numFmtId="0" fontId="6" fillId="0" borderId="73" xfId="7" applyFont="1" applyBorder="1" applyAlignment="1">
      <alignment vertical="top"/>
    </xf>
    <xf numFmtId="0" fontId="6" fillId="0" borderId="116" xfId="7" applyFont="1" applyBorder="1" applyAlignment="1">
      <alignment vertical="top"/>
    </xf>
    <xf numFmtId="0" fontId="96" fillId="0" borderId="53" xfId="7" applyFont="1" applyBorder="1" applyAlignment="1" applyProtection="1">
      <alignment horizontal="center" vertical="center"/>
      <protection locked="0"/>
    </xf>
    <xf numFmtId="0" fontId="96" fillId="0" borderId="54" xfId="7" applyFont="1" applyBorder="1" applyAlignment="1" applyProtection="1">
      <alignment horizontal="center" vertical="center"/>
      <protection locked="0"/>
    </xf>
    <xf numFmtId="0" fontId="96" fillId="0" borderId="152" xfId="7" applyFont="1" applyBorder="1" applyAlignment="1" applyProtection="1">
      <alignment horizontal="center" vertical="center"/>
      <protection locked="0"/>
    </xf>
    <xf numFmtId="168" fontId="121" fillId="30" borderId="53" xfId="7" applyNumberFormat="1" applyFont="1" applyFill="1" applyBorder="1" applyAlignment="1">
      <alignment horizontal="center" vertical="center"/>
    </xf>
    <xf numFmtId="168" fontId="121" fillId="30" borderId="54" xfId="7" applyNumberFormat="1" applyFont="1" applyFill="1" applyBorder="1" applyAlignment="1">
      <alignment horizontal="center" vertical="center"/>
    </xf>
    <xf numFmtId="168" fontId="121" fillId="30" borderId="152" xfId="7" applyNumberFormat="1" applyFont="1" applyFill="1" applyBorder="1" applyAlignment="1">
      <alignment horizontal="center" vertical="center"/>
    </xf>
    <xf numFmtId="1" fontId="121" fillId="30" borderId="53" xfId="7" applyNumberFormat="1" applyFont="1" applyFill="1" applyBorder="1" applyAlignment="1">
      <alignment horizontal="center" vertical="center"/>
    </xf>
    <xf numFmtId="1" fontId="121" fillId="30" borderId="54" xfId="7" applyNumberFormat="1" applyFont="1" applyFill="1" applyBorder="1" applyAlignment="1">
      <alignment horizontal="center" vertical="center"/>
    </xf>
    <xf numFmtId="1" fontId="121" fillId="30" borderId="152" xfId="7" applyNumberFormat="1" applyFont="1" applyFill="1" applyBorder="1" applyAlignment="1">
      <alignment horizontal="center" vertical="center"/>
    </xf>
    <xf numFmtId="2" fontId="121" fillId="30" borderId="53" xfId="7" applyNumberFormat="1" applyFont="1" applyFill="1" applyBorder="1" applyAlignment="1">
      <alignment horizontal="center" vertical="center"/>
    </xf>
    <xf numFmtId="2" fontId="121" fillId="30" borderId="54" xfId="7" applyNumberFormat="1" applyFont="1" applyFill="1" applyBorder="1" applyAlignment="1">
      <alignment horizontal="center" vertical="center"/>
    </xf>
    <xf numFmtId="2" fontId="121" fillId="30" borderId="152" xfId="7" applyNumberFormat="1" applyFont="1" applyFill="1" applyBorder="1" applyAlignment="1">
      <alignment horizontal="center" vertical="center"/>
    </xf>
    <xf numFmtId="0" fontId="8" fillId="0" borderId="114" xfId="7" applyFont="1" applyBorder="1" applyAlignment="1">
      <alignment horizontal="center" vertical="top"/>
    </xf>
    <xf numFmtId="0" fontId="79" fillId="0" borderId="114" xfId="7" applyFont="1" applyBorder="1" applyAlignment="1">
      <alignment horizontal="center" vertical="center"/>
    </xf>
    <xf numFmtId="0" fontId="79" fillId="0" borderId="108" xfId="7" applyFont="1" applyBorder="1" applyAlignment="1">
      <alignment horizontal="center" vertical="center"/>
    </xf>
    <xf numFmtId="0" fontId="7" fillId="30" borderId="49" xfId="7" applyFont="1" applyFill="1" applyBorder="1" applyAlignment="1">
      <alignment horizontal="center" vertical="top"/>
    </xf>
    <xf numFmtId="0" fontId="7" fillId="30" borderId="50" xfId="7" applyFont="1" applyFill="1" applyBorder="1" applyAlignment="1">
      <alignment horizontal="center" vertical="top"/>
    </xf>
    <xf numFmtId="0" fontId="7" fillId="30" borderId="51" xfId="7" applyFont="1" applyFill="1" applyBorder="1" applyAlignment="1">
      <alignment horizontal="center" vertical="top"/>
    </xf>
    <xf numFmtId="2" fontId="121" fillId="31" borderId="71" xfId="7" applyNumberFormat="1" applyFont="1" applyFill="1" applyBorder="1" applyAlignment="1">
      <alignment horizontal="center" vertical="center" textRotation="90"/>
    </xf>
    <xf numFmtId="2" fontId="121" fillId="31" borderId="13" xfId="7" applyNumberFormat="1" applyFont="1" applyFill="1" applyBorder="1" applyAlignment="1">
      <alignment horizontal="center" vertical="center" textRotation="90"/>
    </xf>
    <xf numFmtId="0" fontId="112" fillId="0" borderId="26" xfId="7" applyFont="1" applyBorder="1" applyAlignment="1" applyProtection="1">
      <alignment horizontal="center" vertical="center" wrapText="1"/>
      <protection locked="0"/>
    </xf>
    <xf numFmtId="0" fontId="112" fillId="0" borderId="24" xfId="7" applyFont="1" applyBorder="1" applyAlignment="1" applyProtection="1">
      <alignment horizontal="center" vertical="center" wrapText="1"/>
      <protection locked="0"/>
    </xf>
    <xf numFmtId="0" fontId="112" fillId="0" borderId="34" xfId="7" applyFont="1" applyBorder="1" applyAlignment="1" applyProtection="1">
      <alignment horizontal="center" vertical="center" wrapText="1"/>
      <protection locked="0"/>
    </xf>
    <xf numFmtId="0" fontId="112" fillId="0" borderId="30" xfId="7" applyFont="1" applyBorder="1" applyAlignment="1" applyProtection="1">
      <alignment horizontal="center" vertical="center" wrapText="1"/>
      <protection locked="0"/>
    </xf>
    <xf numFmtId="0" fontId="112" fillId="0" borderId="15" xfId="7" applyFont="1" applyBorder="1" applyAlignment="1" applyProtection="1">
      <alignment horizontal="center" vertical="center" wrapText="1"/>
      <protection locked="0"/>
    </xf>
    <xf numFmtId="0" fontId="112" fillId="0" borderId="38" xfId="7" applyFont="1" applyBorder="1" applyAlignment="1" applyProtection="1">
      <alignment horizontal="center" vertical="center" wrapText="1"/>
      <protection locked="0"/>
    </xf>
    <xf numFmtId="2" fontId="121" fillId="31" borderId="32" xfId="7" applyNumberFormat="1" applyFont="1" applyFill="1" applyBorder="1" applyAlignment="1">
      <alignment horizontal="center" vertical="center" textRotation="90"/>
    </xf>
    <xf numFmtId="0" fontId="112" fillId="0" borderId="35" xfId="7" applyFont="1" applyBorder="1" applyAlignment="1" applyProtection="1">
      <alignment horizontal="center" vertical="center" wrapText="1"/>
      <protection locked="0"/>
    </xf>
    <xf numFmtId="0" fontId="112" fillId="0" borderId="36" xfId="7" applyFont="1" applyBorder="1" applyAlignment="1" applyProtection="1">
      <alignment horizontal="center" vertical="center" wrapText="1"/>
      <protection locked="0"/>
    </xf>
    <xf numFmtId="0" fontId="112" fillId="0" borderId="63" xfId="7" applyFont="1" applyBorder="1" applyAlignment="1" applyProtection="1">
      <alignment horizontal="center" vertical="center" wrapText="1"/>
      <protection locked="0"/>
    </xf>
    <xf numFmtId="0" fontId="117" fillId="0" borderId="78" xfId="7" applyFont="1" applyBorder="1" applyAlignment="1">
      <alignment horizontal="center" vertical="center" textRotation="90"/>
    </xf>
    <xf numFmtId="0" fontId="122" fillId="0" borderId="26" xfId="7" quotePrefix="1" applyFont="1" applyBorder="1" applyAlignment="1" applyProtection="1">
      <alignment horizontal="center" vertical="center" wrapText="1"/>
      <protection locked="0"/>
    </xf>
    <xf numFmtId="0" fontId="122" fillId="0" borderId="24" xfId="7" quotePrefix="1" applyFont="1" applyBorder="1" applyAlignment="1" applyProtection="1">
      <alignment horizontal="center" vertical="center" wrapText="1"/>
      <protection locked="0"/>
    </xf>
    <xf numFmtId="0" fontId="122" fillId="0" borderId="34" xfId="7" quotePrefix="1" applyFont="1" applyBorder="1" applyAlignment="1" applyProtection="1">
      <alignment horizontal="center" vertical="center" wrapText="1"/>
      <protection locked="0"/>
    </xf>
    <xf numFmtId="0" fontId="122" fillId="0" borderId="30" xfId="7" quotePrefix="1" applyFont="1" applyBorder="1" applyAlignment="1" applyProtection="1">
      <alignment horizontal="center" vertical="center" wrapText="1"/>
      <protection locked="0"/>
    </xf>
    <xf numFmtId="0" fontId="122" fillId="0" borderId="15" xfId="7" quotePrefix="1" applyFont="1" applyBorder="1" applyAlignment="1" applyProtection="1">
      <alignment horizontal="center" vertical="center" wrapText="1"/>
      <protection locked="0"/>
    </xf>
    <xf numFmtId="0" fontId="122" fillId="0" borderId="38" xfId="7" quotePrefix="1" applyFont="1" applyBorder="1" applyAlignment="1" applyProtection="1">
      <alignment horizontal="center" vertical="center" wrapText="1"/>
      <protection locked="0"/>
    </xf>
    <xf numFmtId="0" fontId="122" fillId="0" borderId="187" xfId="7" quotePrefix="1" applyFont="1" applyBorder="1" applyAlignment="1" applyProtection="1">
      <alignment horizontal="center" vertical="center" wrapText="1"/>
      <protection locked="0"/>
    </xf>
    <xf numFmtId="0" fontId="122" fillId="0" borderId="182" xfId="7" quotePrefix="1" applyFont="1" applyBorder="1" applyAlignment="1" applyProtection="1">
      <alignment horizontal="center" vertical="center" wrapText="1"/>
      <protection locked="0"/>
    </xf>
    <xf numFmtId="0" fontId="122" fillId="0" borderId="26" xfId="7" applyFont="1" applyBorder="1" applyAlignment="1" applyProtection="1">
      <alignment horizontal="center" vertical="center" wrapText="1"/>
      <protection locked="0"/>
    </xf>
    <xf numFmtId="0" fontId="122" fillId="0" borderId="24" xfId="7" applyFont="1" applyBorder="1" applyAlignment="1" applyProtection="1">
      <alignment horizontal="center" vertical="center" wrapText="1"/>
      <protection locked="0"/>
    </xf>
    <xf numFmtId="0" fontId="122" fillId="0" borderId="34" xfId="7" applyFont="1" applyBorder="1" applyAlignment="1" applyProtection="1">
      <alignment horizontal="center" vertical="center" wrapText="1"/>
      <protection locked="0"/>
    </xf>
    <xf numFmtId="0" fontId="122" fillId="0" borderId="30" xfId="7" applyFont="1" applyBorder="1" applyAlignment="1" applyProtection="1">
      <alignment horizontal="center" vertical="center" wrapText="1"/>
      <protection locked="0"/>
    </xf>
    <xf numFmtId="0" fontId="122" fillId="0" borderId="15" xfId="7" applyFont="1" applyBorder="1" applyAlignment="1" applyProtection="1">
      <alignment horizontal="center" vertical="center" wrapText="1"/>
      <protection locked="0"/>
    </xf>
    <xf numFmtId="0" fontId="122" fillId="0" borderId="38" xfId="7" applyFont="1" applyBorder="1" applyAlignment="1" applyProtection="1">
      <alignment horizontal="center" vertical="center" wrapText="1"/>
      <protection locked="0"/>
    </xf>
    <xf numFmtId="0" fontId="119" fillId="0" borderId="26" xfId="7" applyFont="1" applyBorder="1" applyAlignment="1" applyProtection="1">
      <alignment horizontal="center" vertical="center" wrapText="1"/>
      <protection locked="0"/>
    </xf>
    <xf numFmtId="0" fontId="119" fillId="0" borderId="24" xfId="7" applyFont="1" applyBorder="1" applyAlignment="1" applyProtection="1">
      <alignment horizontal="center" vertical="center" wrapText="1"/>
      <protection locked="0"/>
    </xf>
    <xf numFmtId="0" fontId="119" fillId="0" borderId="34" xfId="7" applyFont="1" applyBorder="1" applyAlignment="1" applyProtection="1">
      <alignment horizontal="center" vertical="center" wrapText="1"/>
      <protection locked="0"/>
    </xf>
    <xf numFmtId="0" fontId="119" fillId="0" borderId="30" xfId="7" applyFont="1" applyBorder="1" applyAlignment="1" applyProtection="1">
      <alignment horizontal="center" vertical="center" wrapText="1"/>
      <protection locked="0"/>
    </xf>
    <xf numFmtId="0" fontId="119" fillId="0" borderId="15" xfId="7" applyFont="1" applyBorder="1" applyAlignment="1" applyProtection="1">
      <alignment horizontal="center" vertical="center" wrapText="1"/>
      <protection locked="0"/>
    </xf>
    <xf numFmtId="0" fontId="119" fillId="0" borderId="38" xfId="7" applyFont="1" applyBorder="1" applyAlignment="1" applyProtection="1">
      <alignment horizontal="center" vertical="center" wrapText="1"/>
      <protection locked="0"/>
    </xf>
    <xf numFmtId="0" fontId="119" fillId="0" borderId="187" xfId="7" applyFont="1" applyBorder="1" applyAlignment="1" applyProtection="1">
      <alignment horizontal="center" vertical="center" wrapText="1"/>
      <protection locked="0"/>
    </xf>
    <xf numFmtId="0" fontId="119" fillId="0" borderId="182" xfId="7" applyFont="1" applyBorder="1" applyAlignment="1" applyProtection="1">
      <alignment horizontal="center" vertical="center" wrapText="1"/>
      <protection locked="0"/>
    </xf>
    <xf numFmtId="1" fontId="17" fillId="0" borderId="0" xfId="7" applyNumberFormat="1" applyAlignment="1">
      <alignment horizontal="center" vertical="top"/>
    </xf>
    <xf numFmtId="0" fontId="8" fillId="30" borderId="33" xfId="7" applyFont="1" applyFill="1" applyBorder="1" applyAlignment="1">
      <alignment horizontal="left" vertical="top" wrapText="1"/>
    </xf>
    <xf numFmtId="0" fontId="8" fillId="30" borderId="24" xfId="7" applyFont="1" applyFill="1" applyBorder="1" applyAlignment="1">
      <alignment horizontal="left" vertical="top" wrapText="1"/>
    </xf>
    <xf numFmtId="0" fontId="8" fillId="30" borderId="14" xfId="7" applyFont="1" applyFill="1" applyBorder="1" applyAlignment="1">
      <alignment horizontal="left" vertical="top" wrapText="1"/>
    </xf>
    <xf numFmtId="0" fontId="8" fillId="30" borderId="15" xfId="7" applyFont="1" applyFill="1" applyBorder="1" applyAlignment="1">
      <alignment horizontal="left" vertical="top" wrapText="1"/>
    </xf>
    <xf numFmtId="0" fontId="122" fillId="0" borderId="187" xfId="7" applyFont="1" applyBorder="1" applyAlignment="1" applyProtection="1">
      <alignment horizontal="center" vertical="center" wrapText="1"/>
      <protection locked="0"/>
    </xf>
    <xf numFmtId="0" fontId="122" fillId="0" borderId="109" xfId="7" applyFont="1" applyBorder="1" applyAlignment="1" applyProtection="1">
      <alignment horizontal="center" vertical="center" wrapText="1"/>
      <protection locked="0"/>
    </xf>
    <xf numFmtId="0" fontId="122" fillId="0" borderId="114" xfId="7" applyFont="1" applyBorder="1" applyAlignment="1" applyProtection="1">
      <alignment horizontal="center" vertical="center" wrapText="1"/>
      <protection locked="0"/>
    </xf>
    <xf numFmtId="0" fontId="122" fillId="0" borderId="184" xfId="7" applyFont="1" applyBorder="1" applyAlignment="1" applyProtection="1">
      <alignment horizontal="center" vertical="center" wrapText="1"/>
      <protection locked="0"/>
    </xf>
    <xf numFmtId="0" fontId="8" fillId="30" borderId="24" xfId="7" applyFont="1" applyFill="1" applyBorder="1" applyAlignment="1">
      <alignment horizontal="right" vertical="top" wrapText="1"/>
    </xf>
    <xf numFmtId="0" fontId="117" fillId="30" borderId="24" xfId="7" applyFont="1" applyFill="1" applyBorder="1" applyAlignment="1">
      <alignment horizontal="right" vertical="top"/>
    </xf>
    <xf numFmtId="0" fontId="117" fillId="30" borderId="25" xfId="7" applyFont="1" applyFill="1" applyBorder="1" applyAlignment="1">
      <alignment horizontal="right" vertical="top"/>
    </xf>
    <xf numFmtId="0" fontId="117" fillId="30" borderId="15" xfId="7" applyFont="1" applyFill="1" applyBorder="1" applyAlignment="1">
      <alignment horizontal="right" vertical="top"/>
    </xf>
    <xf numFmtId="0" fontId="117" fillId="30" borderId="16" xfId="7" applyFont="1" applyFill="1" applyBorder="1" applyAlignment="1">
      <alignment horizontal="right" vertical="top"/>
    </xf>
    <xf numFmtId="0" fontId="8" fillId="30" borderId="24" xfId="7" applyFont="1" applyFill="1" applyBorder="1" applyAlignment="1">
      <alignment horizontal="left" vertical="top"/>
    </xf>
    <xf numFmtId="0" fontId="8" fillId="30" borderId="14" xfId="7" applyFont="1" applyFill="1" applyBorder="1" applyAlignment="1">
      <alignment horizontal="left" vertical="top"/>
    </xf>
    <xf numFmtId="0" fontId="8" fillId="30" borderId="15" xfId="7" applyFont="1" applyFill="1" applyBorder="1" applyAlignment="1">
      <alignment horizontal="left" vertical="top"/>
    </xf>
    <xf numFmtId="0" fontId="8" fillId="30" borderId="25" xfId="7" applyFont="1" applyFill="1" applyBorder="1" applyAlignment="1">
      <alignment horizontal="right" vertical="top" wrapText="1"/>
    </xf>
    <xf numFmtId="0" fontId="8" fillId="30" borderId="15" xfId="7" applyFont="1" applyFill="1" applyBorder="1" applyAlignment="1">
      <alignment horizontal="right" vertical="top" wrapText="1"/>
    </xf>
    <xf numFmtId="0" fontId="8" fillId="30" borderId="16" xfId="7" applyFont="1" applyFill="1" applyBorder="1" applyAlignment="1">
      <alignment horizontal="right" vertical="top" wrapText="1"/>
    </xf>
    <xf numFmtId="0" fontId="122" fillId="0" borderId="182" xfId="7" applyFont="1" applyBorder="1" applyAlignment="1" applyProtection="1">
      <alignment horizontal="center" vertical="center" wrapText="1"/>
      <protection locked="0"/>
    </xf>
    <xf numFmtId="2" fontId="17" fillId="0" borderId="0" xfId="7" applyNumberFormat="1" applyAlignment="1">
      <alignment horizontal="center" vertical="top"/>
    </xf>
    <xf numFmtId="0" fontId="140" fillId="0" borderId="114" xfId="7" applyFont="1" applyBorder="1" applyAlignment="1" applyProtection="1">
      <alignment horizontal="center" vertical="top"/>
      <protection locked="0"/>
    </xf>
    <xf numFmtId="0" fontId="140" fillId="0" borderId="185" xfId="7" applyFont="1" applyBorder="1" applyAlignment="1" applyProtection="1">
      <alignment horizontal="center" vertical="top"/>
      <protection locked="0"/>
    </xf>
    <xf numFmtId="0" fontId="122" fillId="0" borderId="216" xfId="7" applyFont="1" applyBorder="1" applyAlignment="1" applyProtection="1">
      <alignment horizontal="center" vertical="center" wrapText="1"/>
      <protection locked="0"/>
    </xf>
    <xf numFmtId="0" fontId="122" fillId="0" borderId="50" xfId="7" applyFont="1" applyBorder="1" applyAlignment="1" applyProtection="1">
      <alignment horizontal="center" vertical="center" wrapText="1"/>
      <protection locked="0"/>
    </xf>
    <xf numFmtId="0" fontId="122" fillId="0" borderId="213" xfId="7" applyFont="1" applyBorder="1" applyAlignment="1" applyProtection="1">
      <alignment horizontal="center" vertical="center" wrapText="1"/>
      <protection locked="0"/>
    </xf>
    <xf numFmtId="0" fontId="122" fillId="0" borderId="49" xfId="7" applyFont="1" applyBorder="1" applyAlignment="1" applyProtection="1">
      <alignment horizontal="center" vertical="center" wrapText="1"/>
      <protection locked="0"/>
    </xf>
    <xf numFmtId="0" fontId="122" fillId="0" borderId="217" xfId="7" applyFont="1" applyBorder="1" applyAlignment="1" applyProtection="1">
      <alignment horizontal="center" vertical="center" wrapText="1"/>
      <protection locked="0"/>
    </xf>
    <xf numFmtId="0" fontId="122" fillId="0" borderId="185" xfId="7" applyFont="1" applyBorder="1" applyAlignment="1" applyProtection="1">
      <alignment horizontal="center" vertical="center" wrapText="1"/>
      <protection locked="0"/>
    </xf>
    <xf numFmtId="2" fontId="121" fillId="0" borderId="32" xfId="7" applyNumberFormat="1" applyFont="1" applyBorder="1" applyAlignment="1">
      <alignment horizontal="center" vertical="center" textRotation="90"/>
    </xf>
    <xf numFmtId="2" fontId="121" fillId="0" borderId="13" xfId="7" applyNumberFormat="1" applyFont="1" applyBorder="1" applyAlignment="1">
      <alignment horizontal="center" vertical="center" textRotation="90"/>
    </xf>
    <xf numFmtId="0" fontId="112" fillId="0" borderId="49" xfId="7" applyFont="1" applyBorder="1" applyAlignment="1" applyProtection="1">
      <alignment horizontal="center" vertical="top"/>
      <protection locked="0"/>
    </xf>
    <xf numFmtId="0" fontId="112" fillId="0" borderId="50" xfId="7" applyFont="1" applyBorder="1" applyAlignment="1" applyProtection="1">
      <alignment horizontal="center" vertical="top"/>
      <protection locked="0"/>
    </xf>
    <xf numFmtId="0" fontId="112" fillId="0" borderId="217" xfId="7" applyFont="1" applyBorder="1" applyAlignment="1" applyProtection="1">
      <alignment horizontal="center" vertical="top"/>
      <protection locked="0"/>
    </xf>
    <xf numFmtId="0" fontId="112" fillId="0" borderId="30" xfId="7" applyFont="1" applyBorder="1" applyAlignment="1" applyProtection="1">
      <alignment horizontal="center" vertical="top"/>
      <protection locked="0"/>
    </xf>
    <xf numFmtId="0" fontId="112" fillId="0" borderId="15" xfId="7" applyFont="1" applyBorder="1" applyAlignment="1" applyProtection="1">
      <alignment horizontal="center" vertical="top"/>
      <protection locked="0"/>
    </xf>
    <xf numFmtId="0" fontId="112" fillId="0" borderId="38" xfId="7" applyFont="1" applyBorder="1" applyAlignment="1" applyProtection="1">
      <alignment horizontal="center" vertical="top"/>
      <protection locked="0"/>
    </xf>
    <xf numFmtId="0" fontId="17" fillId="0" borderId="78" xfId="7" applyBorder="1" applyAlignment="1">
      <alignment horizontal="center" vertical="center" textRotation="90"/>
    </xf>
    <xf numFmtId="0" fontId="123" fillId="0" borderId="49" xfId="7" applyFont="1" applyBorder="1" applyAlignment="1" applyProtection="1">
      <alignment horizontal="center" vertical="top"/>
      <protection locked="0"/>
    </xf>
    <xf numFmtId="0" fontId="123" fillId="0" borderId="50" xfId="7" applyFont="1" applyBorder="1" applyAlignment="1" applyProtection="1">
      <alignment horizontal="center" vertical="top"/>
      <protection locked="0"/>
    </xf>
    <xf numFmtId="0" fontId="123" fillId="0" borderId="217" xfId="7" applyFont="1" applyBorder="1" applyAlignment="1" applyProtection="1">
      <alignment horizontal="center" vertical="top"/>
      <protection locked="0"/>
    </xf>
    <xf numFmtId="0" fontId="123" fillId="0" borderId="109" xfId="7" applyFont="1" applyBorder="1" applyAlignment="1" applyProtection="1">
      <alignment horizontal="center" vertical="center" wrapText="1"/>
      <protection locked="0"/>
    </xf>
    <xf numFmtId="0" fontId="123" fillId="0" borderId="114" xfId="7" applyFont="1" applyBorder="1" applyAlignment="1" applyProtection="1">
      <alignment horizontal="center" vertical="center" wrapText="1"/>
      <protection locked="0"/>
    </xf>
    <xf numFmtId="0" fontId="123" fillId="0" borderId="185" xfId="7" applyFont="1" applyBorder="1" applyAlignment="1" applyProtection="1">
      <alignment horizontal="center" vertical="center" wrapText="1"/>
      <protection locked="0"/>
    </xf>
    <xf numFmtId="0" fontId="122" fillId="0" borderId="0" xfId="7" applyFont="1" applyAlignment="1" applyProtection="1">
      <alignment horizontal="center" vertical="center" wrapText="1"/>
      <protection locked="0"/>
    </xf>
    <xf numFmtId="0" fontId="122" fillId="0" borderId="78" xfId="7" applyFont="1" applyBorder="1" applyAlignment="1" applyProtection="1">
      <alignment horizontal="center" vertical="center" wrapText="1"/>
      <protection locked="0"/>
    </xf>
    <xf numFmtId="0" fontId="122" fillId="0" borderId="102" xfId="7" applyFont="1" applyBorder="1" applyAlignment="1" applyProtection="1">
      <alignment horizontal="center" vertical="center" wrapText="1"/>
      <protection locked="0"/>
    </xf>
    <xf numFmtId="0" fontId="112" fillId="0" borderId="24" xfId="7" quotePrefix="1" applyFont="1" applyBorder="1" applyAlignment="1" applyProtection="1">
      <alignment horizontal="center" vertical="center"/>
      <protection locked="0"/>
    </xf>
    <xf numFmtId="0" fontId="112" fillId="0" borderId="34" xfId="7" quotePrefix="1" applyFont="1" applyBorder="1" applyAlignment="1" applyProtection="1">
      <alignment horizontal="center" vertical="center"/>
      <protection locked="0"/>
    </xf>
    <xf numFmtId="0" fontId="112" fillId="0" borderId="114" xfId="7" quotePrefix="1" applyFont="1" applyBorder="1" applyAlignment="1" applyProtection="1">
      <alignment horizontal="center" vertical="center"/>
      <protection locked="0"/>
    </xf>
    <xf numFmtId="0" fontId="112" fillId="0" borderId="185" xfId="7" quotePrefix="1" applyFont="1" applyBorder="1" applyAlignment="1" applyProtection="1">
      <alignment horizontal="center" vertical="center"/>
      <protection locked="0"/>
    </xf>
    <xf numFmtId="0" fontId="112" fillId="0" borderId="26" xfId="7" applyFont="1" applyBorder="1" applyAlignment="1" applyProtection="1">
      <alignment horizontal="center" vertical="center"/>
      <protection locked="0"/>
    </xf>
    <xf numFmtId="0" fontId="112" fillId="0" borderId="24" xfId="7" applyFont="1" applyBorder="1" applyAlignment="1" applyProtection="1">
      <alignment horizontal="center" vertical="center"/>
      <protection locked="0"/>
    </xf>
    <xf numFmtId="0" fontId="112" fillId="0" borderId="34" xfId="7" applyFont="1" applyBorder="1" applyAlignment="1" applyProtection="1">
      <alignment horizontal="center" vertical="center"/>
      <protection locked="0"/>
    </xf>
    <xf numFmtId="0" fontId="112" fillId="0" borderId="109" xfId="7" applyFont="1" applyBorder="1" applyAlignment="1" applyProtection="1">
      <alignment horizontal="center" vertical="center"/>
      <protection locked="0"/>
    </xf>
    <xf numFmtId="0" fontId="112" fillId="0" borderId="114" xfId="7" applyFont="1" applyBorder="1" applyAlignment="1" applyProtection="1">
      <alignment horizontal="center" vertical="center"/>
      <protection locked="0"/>
    </xf>
    <xf numFmtId="0" fontId="112" fillId="0" borderId="185" xfId="7" applyFont="1" applyBorder="1" applyAlignment="1" applyProtection="1">
      <alignment horizontal="center" vertical="center"/>
      <protection locked="0"/>
    </xf>
    <xf numFmtId="0" fontId="123" fillId="0" borderId="102" xfId="7" applyFont="1" applyBorder="1" applyAlignment="1" applyProtection="1">
      <alignment horizontal="center" vertical="center" wrapText="1"/>
      <protection locked="0"/>
    </xf>
    <xf numFmtId="0" fontId="123" fillId="0" borderId="0" xfId="7" applyFont="1" applyAlignment="1" applyProtection="1">
      <alignment horizontal="center" vertical="center" wrapText="1"/>
      <protection locked="0"/>
    </xf>
    <xf numFmtId="0" fontId="123" fillId="0" borderId="183" xfId="7" applyFont="1" applyBorder="1" applyAlignment="1" applyProtection="1">
      <alignment horizontal="center" vertical="center" wrapText="1"/>
      <protection locked="0"/>
    </xf>
    <xf numFmtId="0" fontId="123" fillId="0" borderId="30" xfId="7" applyFont="1" applyBorder="1" applyAlignment="1" applyProtection="1">
      <alignment horizontal="center" vertical="center" wrapText="1"/>
      <protection locked="0"/>
    </xf>
    <xf numFmtId="0" fontId="123" fillId="0" borderId="15" xfId="7" applyFont="1" applyBorder="1" applyAlignment="1" applyProtection="1">
      <alignment horizontal="center" vertical="center" wrapText="1"/>
      <protection locked="0"/>
    </xf>
    <xf numFmtId="0" fontId="123" fillId="0" borderId="182" xfId="7" applyFont="1" applyBorder="1" applyAlignment="1" applyProtection="1">
      <alignment horizontal="center" vertical="center" wrapText="1"/>
      <protection locked="0"/>
    </xf>
    <xf numFmtId="0" fontId="123" fillId="0" borderId="26" xfId="7" applyFont="1" applyBorder="1" applyAlignment="1" applyProtection="1">
      <alignment horizontal="center" vertical="center" wrapText="1"/>
      <protection locked="0"/>
    </xf>
    <xf numFmtId="0" fontId="123" fillId="0" borderId="24" xfId="7" applyFont="1" applyBorder="1" applyAlignment="1" applyProtection="1">
      <alignment horizontal="center" vertical="center" wrapText="1"/>
      <protection locked="0"/>
    </xf>
    <xf numFmtId="0" fontId="123" fillId="0" borderId="34" xfId="7" applyFont="1" applyBorder="1" applyAlignment="1" applyProtection="1">
      <alignment horizontal="center" vertical="center" wrapText="1"/>
      <protection locked="0"/>
    </xf>
    <xf numFmtId="0" fontId="123" fillId="0" borderId="35" xfId="7" applyFont="1" applyBorder="1" applyAlignment="1" applyProtection="1">
      <alignment horizontal="center" vertical="center" wrapText="1"/>
      <protection locked="0"/>
    </xf>
    <xf numFmtId="0" fontId="123" fillId="0" borderId="36" xfId="7" applyFont="1" applyBorder="1" applyAlignment="1" applyProtection="1">
      <alignment horizontal="center" vertical="center" wrapText="1"/>
      <protection locked="0"/>
    </xf>
    <xf numFmtId="0" fontId="123" fillId="0" borderId="63" xfId="7" applyFont="1" applyBorder="1" applyAlignment="1" applyProtection="1">
      <alignment horizontal="center" vertical="center" wrapText="1"/>
      <protection locked="0"/>
    </xf>
    <xf numFmtId="0" fontId="123" fillId="0" borderId="187" xfId="7" applyFont="1" applyBorder="1" applyAlignment="1" applyProtection="1">
      <alignment horizontal="center" vertical="center" wrapText="1"/>
      <protection locked="0"/>
    </xf>
    <xf numFmtId="0" fontId="123" fillId="0" borderId="184" xfId="7" applyFont="1" applyBorder="1" applyAlignment="1" applyProtection="1">
      <alignment horizontal="center" vertical="center" wrapText="1"/>
      <protection locked="0"/>
    </xf>
    <xf numFmtId="0" fontId="112" fillId="0" borderId="49" xfId="7" applyFont="1" applyBorder="1" applyAlignment="1" applyProtection="1">
      <alignment horizontal="center" vertical="center" wrapText="1"/>
      <protection locked="0"/>
    </xf>
    <xf numFmtId="0" fontId="112" fillId="0" borderId="50" xfId="7" applyFont="1" applyBorder="1" applyAlignment="1" applyProtection="1">
      <alignment horizontal="center" vertical="center" wrapText="1"/>
      <protection locked="0"/>
    </xf>
    <xf numFmtId="0" fontId="112" fillId="0" borderId="217" xfId="7" applyFont="1" applyBorder="1" applyAlignment="1" applyProtection="1">
      <alignment horizontal="center" vertical="center" wrapText="1"/>
      <protection locked="0"/>
    </xf>
    <xf numFmtId="0" fontId="112" fillId="0" borderId="109" xfId="7" applyFont="1" applyBorder="1" applyAlignment="1" applyProtection="1">
      <alignment horizontal="center" vertical="center" wrapText="1"/>
      <protection locked="0"/>
    </xf>
    <xf numFmtId="0" fontId="112" fillId="0" borderId="114" xfId="7" applyFont="1" applyBorder="1" applyAlignment="1" applyProtection="1">
      <alignment horizontal="center" vertical="center" wrapText="1"/>
      <protection locked="0"/>
    </xf>
    <xf numFmtId="0" fontId="112" fillId="0" borderId="185" xfId="7" applyFont="1" applyBorder="1" applyAlignment="1" applyProtection="1">
      <alignment horizontal="center" vertical="center" wrapText="1"/>
      <protection locked="0"/>
    </xf>
    <xf numFmtId="0" fontId="122" fillId="0" borderId="188" xfId="7" applyFont="1" applyBorder="1" applyAlignment="1" applyProtection="1">
      <alignment horizontal="center" vertical="center" wrapText="1"/>
      <protection locked="0"/>
    </xf>
    <xf numFmtId="0" fontId="122" fillId="0" borderId="210" xfId="7" applyFont="1" applyBorder="1" applyAlignment="1" applyProtection="1">
      <alignment horizontal="center" vertical="center" wrapText="1"/>
      <protection locked="0"/>
    </xf>
    <xf numFmtId="0" fontId="122" fillId="0" borderId="218" xfId="7" applyFont="1" applyBorder="1" applyAlignment="1" applyProtection="1">
      <alignment horizontal="center" vertical="center" wrapText="1"/>
      <protection locked="0"/>
    </xf>
    <xf numFmtId="0" fontId="122" fillId="0" borderId="203" xfId="7" applyFont="1" applyBorder="1" applyAlignment="1">
      <alignment horizontal="left" vertical="top"/>
    </xf>
    <xf numFmtId="0" fontId="122" fillId="0" borderId="190" xfId="7" applyFont="1" applyBorder="1" applyAlignment="1">
      <alignment horizontal="left" vertical="top"/>
    </xf>
    <xf numFmtId="0" fontId="122" fillId="0" borderId="202" xfId="7" applyFont="1" applyBorder="1" applyAlignment="1">
      <alignment horizontal="left" vertical="top"/>
    </xf>
    <xf numFmtId="0" fontId="122" fillId="0" borderId="201" xfId="7" applyFont="1" applyBorder="1" applyAlignment="1" applyProtection="1">
      <alignment horizontal="center" vertical="center" wrapText="1"/>
      <protection locked="0"/>
    </xf>
    <xf numFmtId="0" fontId="122" fillId="0" borderId="195" xfId="7" applyFont="1" applyBorder="1" applyAlignment="1" applyProtection="1">
      <alignment horizontal="center" vertical="center" wrapText="1"/>
      <protection locked="0"/>
    </xf>
    <xf numFmtId="0" fontId="122" fillId="0" borderId="196" xfId="7" applyFont="1" applyBorder="1" applyAlignment="1" applyProtection="1">
      <alignment horizontal="center" vertical="center" wrapText="1"/>
      <protection locked="0"/>
    </xf>
    <xf numFmtId="0" fontId="112" fillId="0" borderId="201" xfId="7" applyFont="1" applyBorder="1" applyAlignment="1" applyProtection="1">
      <alignment horizontal="center" vertical="center" wrapText="1"/>
      <protection locked="0"/>
    </xf>
    <xf numFmtId="0" fontId="112" fillId="0" borderId="195" xfId="7" applyFont="1" applyBorder="1" applyAlignment="1" applyProtection="1">
      <alignment horizontal="center" vertical="center" wrapText="1"/>
      <protection locked="0"/>
    </xf>
    <xf numFmtId="0" fontId="112" fillId="0" borderId="196" xfId="7" applyFont="1" applyBorder="1" applyAlignment="1" applyProtection="1">
      <alignment horizontal="center" vertical="center" wrapText="1"/>
      <protection locked="0"/>
    </xf>
    <xf numFmtId="0" fontId="112" fillId="0" borderId="213" xfId="7" applyFont="1" applyBorder="1" applyAlignment="1" applyProtection="1">
      <alignment horizontal="center" vertical="center" wrapText="1"/>
      <protection locked="0"/>
    </xf>
    <xf numFmtId="0" fontId="112" fillId="0" borderId="193" xfId="7" applyFont="1" applyBorder="1" applyAlignment="1" applyProtection="1">
      <alignment horizontal="center" vertical="center" wrapText="1"/>
      <protection locked="0"/>
    </xf>
    <xf numFmtId="0" fontId="112" fillId="0" borderId="192" xfId="7" applyFont="1" applyBorder="1" applyAlignment="1" applyProtection="1">
      <alignment horizontal="center" vertical="center" wrapText="1"/>
      <protection locked="0"/>
    </xf>
    <xf numFmtId="0" fontId="112" fillId="0" borderId="210" xfId="7" applyFont="1" applyBorder="1" applyAlignment="1" applyProtection="1">
      <alignment horizontal="center" vertical="center" wrapText="1"/>
      <protection locked="0"/>
    </xf>
    <xf numFmtId="0" fontId="122" fillId="0" borderId="26" xfId="7" applyFont="1" applyBorder="1" applyAlignment="1">
      <alignment horizontal="left" vertical="top"/>
    </xf>
    <xf numFmtId="0" fontId="122" fillId="0" borderId="24" xfId="7" applyFont="1" applyBorder="1" applyAlignment="1">
      <alignment horizontal="left" vertical="top"/>
    </xf>
    <xf numFmtId="0" fontId="122" fillId="0" borderId="187" xfId="7" applyFont="1" applyBorder="1" applyAlignment="1">
      <alignment horizontal="left" vertical="top"/>
    </xf>
    <xf numFmtId="0" fontId="8" fillId="0" borderId="78" xfId="7" applyFont="1" applyBorder="1" applyAlignment="1">
      <alignment horizontal="center" vertical="center" textRotation="90"/>
    </xf>
    <xf numFmtId="0" fontId="122" fillId="0" borderId="197" xfId="7" applyFont="1" applyBorder="1" applyAlignment="1" applyProtection="1">
      <alignment horizontal="center" vertical="center" wrapText="1"/>
      <protection locked="0"/>
    </xf>
    <xf numFmtId="0" fontId="122" fillId="0" borderId="199" xfId="7" applyFont="1" applyBorder="1" applyAlignment="1" applyProtection="1">
      <alignment horizontal="center" vertical="center" wrapText="1"/>
      <protection locked="0"/>
    </xf>
    <xf numFmtId="0" fontId="122" fillId="0" borderId="190" xfId="7" applyFont="1" applyBorder="1" applyAlignment="1" applyProtection="1">
      <alignment horizontal="center" vertical="center" wrapText="1"/>
      <protection locked="0"/>
    </xf>
    <xf numFmtId="0" fontId="122" fillId="0" borderId="198" xfId="7" applyFont="1" applyBorder="1" applyAlignment="1" applyProtection="1">
      <alignment horizontal="center" vertical="center" wrapText="1"/>
      <protection locked="0"/>
    </xf>
    <xf numFmtId="0" fontId="117" fillId="0" borderId="201" xfId="7" applyFont="1" applyBorder="1" applyAlignment="1">
      <alignment horizontal="center" vertical="center" wrapText="1"/>
    </xf>
    <xf numFmtId="0" fontId="117" fillId="0" borderId="195" xfId="7" applyFont="1" applyBorder="1" applyAlignment="1">
      <alignment horizontal="center" vertical="center" wrapText="1"/>
    </xf>
    <xf numFmtId="0" fontId="117" fillId="0" borderId="196" xfId="7" applyFont="1" applyBorder="1" applyAlignment="1">
      <alignment horizontal="center" vertical="center" wrapText="1"/>
    </xf>
    <xf numFmtId="0" fontId="117" fillId="0" borderId="203" xfId="7" applyFont="1" applyBorder="1" applyAlignment="1">
      <alignment horizontal="center" vertical="center" wrapText="1"/>
    </xf>
    <xf numFmtId="0" fontId="117" fillId="0" borderId="190" xfId="7" applyFont="1" applyBorder="1" applyAlignment="1">
      <alignment horizontal="center" vertical="center" wrapText="1"/>
    </xf>
    <xf numFmtId="0" fontId="117" fillId="0" borderId="198" xfId="7" applyFont="1" applyBorder="1" applyAlignment="1">
      <alignment horizontal="center" vertical="center" wrapText="1"/>
    </xf>
    <xf numFmtId="0" fontId="112" fillId="0" borderId="201" xfId="7" applyFont="1" applyBorder="1" applyAlignment="1" applyProtection="1">
      <alignment horizontal="center" vertical="center"/>
      <protection locked="0"/>
    </xf>
    <xf numFmtId="0" fontId="112" fillId="0" borderId="195" xfId="7" applyFont="1" applyBorder="1" applyAlignment="1" applyProtection="1">
      <alignment horizontal="center" vertical="center"/>
      <protection locked="0"/>
    </xf>
    <xf numFmtId="0" fontId="112" fillId="0" borderId="203" xfId="7" applyFont="1" applyBorder="1" applyAlignment="1" applyProtection="1">
      <alignment horizontal="center" vertical="center"/>
      <protection locked="0"/>
    </xf>
    <xf numFmtId="0" fontId="112" fillId="0" borderId="190" xfId="7" applyFont="1" applyBorder="1" applyAlignment="1" applyProtection="1">
      <alignment horizontal="center" vertical="center"/>
      <protection locked="0"/>
    </xf>
    <xf numFmtId="0" fontId="8" fillId="0" borderId="195" xfId="7" applyFont="1" applyBorder="1" applyAlignment="1" applyProtection="1">
      <alignment horizontal="left" vertical="center" wrapText="1"/>
      <protection locked="0"/>
    </xf>
    <xf numFmtId="0" fontId="8" fillId="0" borderId="205" xfId="7" applyFont="1" applyBorder="1" applyAlignment="1" applyProtection="1">
      <alignment horizontal="left" vertical="center" wrapText="1"/>
      <protection locked="0"/>
    </xf>
    <xf numFmtId="0" fontId="8" fillId="0" borderId="190" xfId="7" applyFont="1" applyBorder="1" applyAlignment="1" applyProtection="1">
      <alignment horizontal="left" vertical="center" wrapText="1"/>
      <protection locked="0"/>
    </xf>
    <xf numFmtId="0" fontId="8" fillId="0" borderId="202" xfId="7" applyFont="1" applyBorder="1" applyAlignment="1" applyProtection="1">
      <alignment horizontal="left" vertical="center" wrapText="1"/>
      <protection locked="0"/>
    </xf>
    <xf numFmtId="0" fontId="8" fillId="0" borderId="0" xfId="2" applyFont="1" applyAlignment="1">
      <alignment horizontal="left" vertical="top" wrapText="1"/>
    </xf>
    <xf numFmtId="0" fontId="8" fillId="0" borderId="209" xfId="7" applyFont="1" applyBorder="1" applyAlignment="1">
      <alignment horizontal="center" vertical="center"/>
    </xf>
    <xf numFmtId="0" fontId="136" fillId="0" borderId="208" xfId="7" quotePrefix="1" applyFont="1" applyBorder="1" applyAlignment="1">
      <alignment horizontal="center" vertical="center"/>
    </xf>
    <xf numFmtId="0" fontId="136" fillId="0" borderId="207" xfId="7" applyFont="1" applyBorder="1" applyAlignment="1">
      <alignment horizontal="center" vertical="center"/>
    </xf>
    <xf numFmtId="0" fontId="136" fillId="0" borderId="203" xfId="7" applyFont="1" applyBorder="1" applyAlignment="1">
      <alignment horizontal="center" vertical="center"/>
    </xf>
    <xf numFmtId="0" fontId="136" fillId="0" borderId="190" xfId="7" applyFont="1" applyBorder="1" applyAlignment="1">
      <alignment horizontal="center" vertical="center"/>
    </xf>
    <xf numFmtId="49" fontId="136" fillId="0" borderId="207" xfId="7" applyNumberFormat="1" applyFont="1" applyBorder="1" applyAlignment="1" applyProtection="1">
      <alignment horizontal="center" vertical="center" wrapText="1"/>
      <protection locked="0"/>
    </xf>
    <xf numFmtId="0" fontId="136" fillId="0" borderId="207" xfId="7" applyNumberFormat="1" applyFont="1" applyBorder="1" applyAlignment="1" applyProtection="1">
      <alignment horizontal="center" vertical="center" wrapText="1"/>
      <protection locked="0"/>
    </xf>
    <xf numFmtId="0" fontId="136" fillId="0" borderId="190" xfId="7" applyNumberFormat="1" applyFont="1" applyBorder="1" applyAlignment="1" applyProtection="1">
      <alignment horizontal="center" vertical="center" wrapText="1"/>
      <protection locked="0"/>
    </xf>
    <xf numFmtId="0" fontId="136" fillId="0" borderId="188" xfId="7" applyFont="1" applyBorder="1" applyAlignment="1">
      <alignment horizontal="center" vertical="center" wrapText="1"/>
    </xf>
    <xf numFmtId="0" fontId="136" fillId="0" borderId="0" xfId="7" applyFont="1" applyAlignment="1">
      <alignment horizontal="center" vertical="center" wrapText="1"/>
    </xf>
    <xf numFmtId="0" fontId="136" fillId="0" borderId="203" xfId="7" applyFont="1" applyBorder="1" applyAlignment="1">
      <alignment horizontal="center" vertical="center" wrapText="1"/>
    </xf>
    <xf numFmtId="0" fontId="136" fillId="0" borderId="190" xfId="7" applyFont="1" applyBorder="1" applyAlignment="1">
      <alignment horizontal="center" vertical="center" wrapText="1"/>
    </xf>
    <xf numFmtId="0" fontId="136" fillId="0" borderId="201" xfId="7" applyNumberFormat="1" applyFont="1" applyBorder="1" applyAlignment="1">
      <alignment horizontal="center" vertical="center" wrapText="1"/>
    </xf>
    <xf numFmtId="0" fontId="136" fillId="0" borderId="195" xfId="7" applyNumberFormat="1" applyFont="1" applyBorder="1" applyAlignment="1">
      <alignment horizontal="center" vertical="center" wrapText="1"/>
    </xf>
    <xf numFmtId="0" fontId="136" fillId="0" borderId="203" xfId="7" applyNumberFormat="1" applyFont="1" applyBorder="1" applyAlignment="1">
      <alignment horizontal="center" vertical="center" wrapText="1"/>
    </xf>
    <xf numFmtId="0" fontId="136" fillId="0" borderId="190" xfId="7" applyNumberFormat="1" applyFont="1" applyBorder="1" applyAlignment="1">
      <alignment horizontal="center" vertical="center" wrapText="1"/>
    </xf>
    <xf numFmtId="0" fontId="122" fillId="0" borderId="73" xfId="7" applyFont="1" applyBorder="1" applyAlignment="1" applyProtection="1">
      <alignment horizontal="center" vertical="center" wrapText="1"/>
      <protection locked="0"/>
    </xf>
    <xf numFmtId="0" fontId="122" fillId="0" borderId="193" xfId="7" applyFont="1" applyBorder="1" applyAlignment="1" applyProtection="1">
      <alignment horizontal="center" vertical="center" wrapText="1"/>
      <protection locked="0"/>
    </xf>
    <xf numFmtId="0" fontId="122" fillId="0" borderId="192" xfId="7" applyFont="1" applyBorder="1" applyAlignment="1" applyProtection="1">
      <alignment horizontal="center" vertical="center" wrapText="1"/>
      <protection locked="0"/>
    </xf>
    <xf numFmtId="0" fontId="112" fillId="0" borderId="73" xfId="7" applyFont="1" applyBorder="1" applyAlignment="1" applyProtection="1">
      <alignment horizontal="center" vertical="center" wrapText="1"/>
      <protection locked="0"/>
    </xf>
    <xf numFmtId="0" fontId="112" fillId="0" borderId="116" xfId="7" applyFont="1" applyBorder="1" applyAlignment="1" applyProtection="1">
      <alignment horizontal="center" vertical="center" wrapText="1"/>
      <protection locked="0"/>
    </xf>
    <xf numFmtId="0" fontId="136" fillId="0" borderId="207" xfId="7" applyFont="1" applyBorder="1" applyAlignment="1" applyProtection="1">
      <alignment horizontal="center" vertical="center" wrapText="1"/>
      <protection locked="0"/>
    </xf>
    <xf numFmtId="0" fontId="136" fillId="0" borderId="190" xfId="7" applyFont="1" applyBorder="1" applyAlignment="1" applyProtection="1">
      <alignment horizontal="center" vertical="center" wrapText="1"/>
      <protection locked="0"/>
    </xf>
    <xf numFmtId="0" fontId="8" fillId="30" borderId="73" xfId="7" applyFont="1" applyFill="1" applyBorder="1" applyAlignment="1">
      <alignment horizontal="center" vertical="top"/>
    </xf>
    <xf numFmtId="0" fontId="122" fillId="0" borderId="188" xfId="7" applyFont="1" applyBorder="1" applyAlignment="1">
      <alignment horizontal="left" vertical="top"/>
    </xf>
    <xf numFmtId="0" fontId="122" fillId="0" borderId="0" xfId="7" applyFont="1" applyAlignment="1">
      <alignment horizontal="left" vertical="top"/>
    </xf>
    <xf numFmtId="0" fontId="122" fillId="0" borderId="78" xfId="7" applyFont="1" applyBorder="1" applyAlignment="1">
      <alignment horizontal="left" vertical="top"/>
    </xf>
    <xf numFmtId="0" fontId="8" fillId="30" borderId="72" xfId="7" applyFont="1" applyFill="1" applyBorder="1" applyAlignment="1">
      <alignment vertical="center" wrapText="1"/>
    </xf>
    <xf numFmtId="0" fontId="8" fillId="30" borderId="73" xfId="7" applyFont="1" applyFill="1" applyBorder="1" applyAlignment="1">
      <alignment vertical="center" wrapText="1"/>
    </xf>
    <xf numFmtId="0" fontId="8" fillId="30" borderId="116" xfId="7" applyFont="1" applyFill="1" applyBorder="1" applyAlignment="1">
      <alignment vertical="center" wrapText="1"/>
    </xf>
    <xf numFmtId="0" fontId="118" fillId="0" borderId="72" xfId="7" applyFont="1" applyBorder="1" applyAlignment="1">
      <alignment horizontal="left" vertical="top" wrapText="1" indent="1"/>
    </xf>
    <xf numFmtId="0" fontId="118" fillId="0" borderId="73" xfId="7" applyFont="1" applyBorder="1" applyAlignment="1">
      <alignment horizontal="left" vertical="top" wrapText="1" indent="1"/>
    </xf>
    <xf numFmtId="0" fontId="118" fillId="0" borderId="116" xfId="7" applyFont="1" applyBorder="1" applyAlignment="1">
      <alignment horizontal="left" vertical="top" wrapText="1" indent="1"/>
    </xf>
    <xf numFmtId="0" fontId="8" fillId="30" borderId="72" xfId="7" applyFont="1" applyFill="1" applyBorder="1" applyAlignment="1">
      <alignment horizontal="center" vertical="center" wrapText="1"/>
    </xf>
    <xf numFmtId="0" fontId="8" fillId="30" borderId="73" xfId="7" applyFont="1" applyFill="1" applyBorder="1" applyAlignment="1">
      <alignment horizontal="center" vertical="center" wrapText="1"/>
    </xf>
    <xf numFmtId="0" fontId="17" fillId="30" borderId="73" xfId="7" applyFill="1" applyBorder="1" applyAlignment="1">
      <alignment horizontal="center" vertical="center"/>
    </xf>
    <xf numFmtId="0" fontId="8" fillId="30" borderId="115" xfId="7" applyFont="1" applyFill="1" applyBorder="1" applyAlignment="1">
      <alignment vertical="center" wrapText="1"/>
    </xf>
    <xf numFmtId="0" fontId="8" fillId="30" borderId="73" xfId="7" applyFont="1" applyFill="1" applyBorder="1" applyAlignment="1">
      <alignment horizontal="center" vertical="center"/>
    </xf>
    <xf numFmtId="0" fontId="122" fillId="0" borderId="201" xfId="7" applyFont="1" applyBorder="1" applyAlignment="1" applyProtection="1">
      <alignment horizontal="center" vertical="center"/>
      <protection locked="0"/>
    </xf>
    <xf numFmtId="0" fontId="122" fillId="0" borderId="195" xfId="7" applyFont="1" applyBorder="1" applyAlignment="1" applyProtection="1">
      <alignment horizontal="center" vertical="center"/>
      <protection locked="0"/>
    </xf>
    <xf numFmtId="0" fontId="122" fillId="0" borderId="203" xfId="7" applyFont="1" applyBorder="1" applyAlignment="1" applyProtection="1">
      <alignment horizontal="center" vertical="center"/>
      <protection locked="0"/>
    </xf>
    <xf numFmtId="0" fontId="122" fillId="0" borderId="190" xfId="7" applyFont="1" applyBorder="1" applyAlignment="1" applyProtection="1">
      <alignment horizontal="center" vertical="center"/>
      <protection locked="0"/>
    </xf>
    <xf numFmtId="0" fontId="136" fillId="0" borderId="201" xfId="7" applyFont="1" applyBorder="1" applyAlignment="1">
      <alignment horizontal="center" vertical="center" wrapText="1"/>
    </xf>
    <xf numFmtId="0" fontId="136" fillId="0" borderId="195" xfId="7" applyFont="1" applyBorder="1" applyAlignment="1">
      <alignment horizontal="center" vertical="center" wrapText="1"/>
    </xf>
    <xf numFmtId="0" fontId="122" fillId="0" borderId="34" xfId="7" applyFont="1" applyBorder="1" applyAlignment="1">
      <alignment horizontal="left" vertical="top"/>
    </xf>
    <xf numFmtId="0" fontId="125" fillId="4" borderId="0" xfId="7" applyFont="1" applyFill="1" applyAlignment="1" applyProtection="1">
      <alignment horizontal="center" vertical="center"/>
      <protection locked="0"/>
    </xf>
    <xf numFmtId="0" fontId="125" fillId="4" borderId="0" xfId="7" applyFont="1" applyFill="1" applyAlignment="1">
      <alignment horizontal="center" vertical="top"/>
    </xf>
    <xf numFmtId="0" fontId="155" fillId="41" borderId="80" xfId="0" applyFont="1" applyFill="1" applyBorder="1" applyAlignment="1">
      <alignment horizontal="center" vertical="top"/>
    </xf>
    <xf numFmtId="0" fontId="155" fillId="41" borderId="81" xfId="0" applyFont="1" applyFill="1" applyBorder="1" applyAlignment="1">
      <alignment horizontal="center" vertical="top"/>
    </xf>
    <xf numFmtId="0" fontId="155" fillId="41" borderId="84" xfId="0" applyFont="1" applyFill="1" applyBorder="1" applyAlignment="1">
      <alignment horizontal="left" vertical="top"/>
    </xf>
    <xf numFmtId="0" fontId="155" fillId="41" borderId="81" xfId="0" applyFont="1" applyFill="1" applyBorder="1" applyAlignment="1">
      <alignment horizontal="left" vertical="top"/>
    </xf>
    <xf numFmtId="0" fontId="142" fillId="0" borderId="220" xfId="0" applyFont="1" applyFill="1" applyBorder="1" applyAlignment="1">
      <alignment horizontal="left" vertical="top" wrapText="1"/>
    </xf>
    <xf numFmtId="0" fontId="142" fillId="0" borderId="24" xfId="0" applyFont="1" applyFill="1" applyBorder="1" applyAlignment="1">
      <alignment horizontal="left" vertical="top" wrapText="1"/>
    </xf>
    <xf numFmtId="0" fontId="142" fillId="0" borderId="27" xfId="0" applyFont="1" applyFill="1" applyBorder="1" applyAlignment="1">
      <alignment horizontal="left" vertical="top" wrapText="1"/>
    </xf>
    <xf numFmtId="0" fontId="142" fillId="0" borderId="92" xfId="0" applyFont="1" applyFill="1" applyBorder="1" applyAlignment="1">
      <alignment horizontal="left" vertical="top" wrapText="1"/>
    </xf>
    <xf numFmtId="0" fontId="142" fillId="0" borderId="0" xfId="0" applyFont="1" applyFill="1" applyBorder="1" applyAlignment="1">
      <alignment horizontal="left" vertical="top" wrapText="1"/>
    </xf>
    <xf numFmtId="0" fontId="142" fillId="0" borderId="79" xfId="0" applyFont="1" applyFill="1" applyBorder="1" applyAlignment="1">
      <alignment horizontal="left" vertical="top" wrapText="1"/>
    </xf>
    <xf numFmtId="0" fontId="142" fillId="0" borderId="95" xfId="0" applyFont="1" applyFill="1" applyBorder="1" applyAlignment="1">
      <alignment horizontal="left" vertical="top" wrapText="1"/>
    </xf>
    <xf numFmtId="0" fontId="142" fillId="0" borderId="1" xfId="0" applyFont="1" applyFill="1" applyBorder="1" applyAlignment="1">
      <alignment horizontal="left" vertical="top" wrapText="1"/>
    </xf>
    <xf numFmtId="0" fontId="142" fillId="0" borderId="48" xfId="0" applyFont="1" applyFill="1" applyBorder="1" applyAlignment="1">
      <alignment horizontal="left" vertical="top" wrapText="1"/>
    </xf>
    <xf numFmtId="2" fontId="6" fillId="10" borderId="34" xfId="0" applyNumberFormat="1" applyFont="1" applyFill="1" applyBorder="1" applyAlignment="1">
      <alignment horizontal="left" vertical="top" wrapText="1"/>
    </xf>
    <xf numFmtId="2" fontId="6" fillId="10" borderId="91" xfId="0" applyNumberFormat="1" applyFont="1" applyFill="1" applyBorder="1" applyAlignment="1">
      <alignment horizontal="left" vertical="top" wrapText="1"/>
    </xf>
    <xf numFmtId="2" fontId="6" fillId="10" borderId="0" xfId="0" applyNumberFormat="1" applyFont="1" applyFill="1" applyBorder="1" applyAlignment="1">
      <alignment horizontal="left" vertical="top" wrapText="1"/>
    </xf>
    <xf numFmtId="2" fontId="6" fillId="10" borderId="78" xfId="0" applyNumberFormat="1" applyFont="1" applyFill="1" applyBorder="1" applyAlignment="1">
      <alignment horizontal="left" vertical="top" wrapText="1"/>
    </xf>
    <xf numFmtId="2" fontId="6" fillId="10" borderId="14" xfId="0" applyNumberFormat="1" applyFont="1" applyFill="1" applyBorder="1" applyAlignment="1">
      <alignment horizontal="left" vertical="top" wrapText="1"/>
    </xf>
    <xf numFmtId="2" fontId="6" fillId="10" borderId="15" xfId="0" applyNumberFormat="1" applyFont="1" applyFill="1" applyBorder="1" applyAlignment="1">
      <alignment horizontal="left" vertical="top" wrapText="1"/>
    </xf>
    <xf numFmtId="2" fontId="6" fillId="10" borderId="38" xfId="0" applyNumberFormat="1" applyFont="1" applyFill="1" applyBorder="1" applyAlignment="1">
      <alignment horizontal="left" vertical="top" wrapText="1"/>
    </xf>
    <xf numFmtId="1" fontId="156" fillId="41" borderId="32" xfId="0" applyNumberFormat="1" applyFont="1" applyFill="1" applyBorder="1" applyAlignment="1">
      <alignment horizontal="center" vertical="center" textRotation="90"/>
    </xf>
    <xf numFmtId="1" fontId="156" fillId="41" borderId="71" xfId="0" applyNumberFormat="1" applyFont="1" applyFill="1" applyBorder="1" applyAlignment="1">
      <alignment horizontal="center" vertical="center" textRotation="90"/>
    </xf>
    <xf numFmtId="1" fontId="156" fillId="41" borderId="13" xfId="0" applyNumberFormat="1" applyFont="1" applyFill="1" applyBorder="1" applyAlignment="1">
      <alignment horizontal="center" vertical="center" textRotation="90"/>
    </xf>
    <xf numFmtId="0" fontId="73" fillId="0" borderId="33" xfId="0" applyFont="1" applyFill="1" applyBorder="1" applyAlignment="1" applyProtection="1">
      <alignment horizontal="left" vertical="top" wrapText="1"/>
    </xf>
    <xf numFmtId="0" fontId="73" fillId="0" borderId="24" xfId="0" applyFont="1" applyFill="1" applyBorder="1" applyAlignment="1" applyProtection="1">
      <alignment horizontal="left" vertical="top" wrapText="1"/>
    </xf>
    <xf numFmtId="0" fontId="73" fillId="0" borderId="34" xfId="0" applyFont="1" applyFill="1" applyBorder="1" applyAlignment="1" applyProtection="1">
      <alignment horizontal="left" vertical="top" wrapText="1"/>
    </xf>
    <xf numFmtId="0" fontId="73" fillId="0" borderId="91" xfId="0" applyFont="1" applyFill="1" applyBorder="1" applyAlignment="1" applyProtection="1">
      <alignment horizontal="left" vertical="top" wrapText="1"/>
    </xf>
    <xf numFmtId="0" fontId="73" fillId="0" borderId="0" xfId="0" applyFont="1" applyFill="1" applyBorder="1" applyAlignment="1" applyProtection="1">
      <alignment horizontal="left" vertical="top" wrapText="1"/>
    </xf>
    <xf numFmtId="0" fontId="73" fillId="0" borderId="78" xfId="0" applyFont="1" applyFill="1" applyBorder="1" applyAlignment="1" applyProtection="1">
      <alignment horizontal="left" vertical="top" wrapText="1"/>
    </xf>
    <xf numFmtId="0" fontId="73" fillId="0" borderId="14" xfId="0" applyFont="1" applyFill="1" applyBorder="1" applyAlignment="1" applyProtection="1">
      <alignment horizontal="left" vertical="top" wrapText="1"/>
    </xf>
    <xf numFmtId="0" fontId="73" fillId="0" borderId="15" xfId="0" applyFont="1" applyFill="1" applyBorder="1" applyAlignment="1" applyProtection="1">
      <alignment horizontal="left" vertical="top" wrapText="1"/>
    </xf>
    <xf numFmtId="0" fontId="73" fillId="0" borderId="38" xfId="0" applyFont="1" applyFill="1" applyBorder="1" applyAlignment="1" applyProtection="1">
      <alignment horizontal="left" vertical="top" wrapText="1"/>
    </xf>
    <xf numFmtId="1" fontId="156" fillId="41" borderId="3" xfId="0" applyNumberFormat="1" applyFont="1" applyFill="1" applyBorder="1" applyAlignment="1">
      <alignment horizontal="center" vertical="center" textRotation="90"/>
    </xf>
    <xf numFmtId="0" fontId="155" fillId="41" borderId="4" xfId="0" applyFont="1" applyFill="1" applyBorder="1" applyAlignment="1">
      <alignment horizontal="left" vertical="top" wrapText="1"/>
    </xf>
    <xf numFmtId="0" fontId="155" fillId="41" borderId="5" xfId="0" applyFont="1" applyFill="1" applyBorder="1" applyAlignment="1">
      <alignment horizontal="left" vertical="top" wrapText="1"/>
    </xf>
    <xf numFmtId="0" fontId="155" fillId="41" borderId="6" xfId="0" applyFont="1" applyFill="1" applyBorder="1" applyAlignment="1">
      <alignment horizontal="left" vertical="top" wrapText="1"/>
    </xf>
    <xf numFmtId="0" fontId="155" fillId="41" borderId="14" xfId="0" applyFont="1" applyFill="1" applyBorder="1" applyAlignment="1">
      <alignment horizontal="left" vertical="top" wrapText="1"/>
    </xf>
    <xf numFmtId="0" fontId="155" fillId="41" borderId="15" xfId="0" applyFont="1" applyFill="1" applyBorder="1" applyAlignment="1">
      <alignment horizontal="left" vertical="top" wrapText="1"/>
    </xf>
    <xf numFmtId="0" fontId="155" fillId="41" borderId="16" xfId="0" applyFont="1" applyFill="1" applyBorder="1" applyAlignment="1">
      <alignment horizontal="left" vertical="top" wrapText="1"/>
    </xf>
    <xf numFmtId="0" fontId="154" fillId="0" borderId="0" xfId="0" applyFont="1" applyFill="1" applyAlignment="1">
      <alignment horizontal="right" vertical="top" wrapText="1"/>
    </xf>
    <xf numFmtId="0" fontId="18" fillId="0" borderId="35" xfId="0" applyFont="1" applyBorder="1" applyAlignment="1">
      <alignment horizontal="center"/>
    </xf>
    <xf numFmtId="0" fontId="18" fillId="0" borderId="36" xfId="0" applyFont="1" applyBorder="1" applyAlignment="1">
      <alignment horizontal="center"/>
    </xf>
    <xf numFmtId="2" fontId="12" fillId="4" borderId="32" xfId="0" applyNumberFormat="1" applyFont="1" applyFill="1" applyBorder="1" applyAlignment="1">
      <alignment horizontal="center" vertical="center" textRotation="90"/>
    </xf>
    <xf numFmtId="2" fontId="12" fillId="4" borderId="13" xfId="0" applyNumberFormat="1" applyFont="1" applyFill="1" applyBorder="1" applyAlignment="1">
      <alignment horizontal="center" vertical="center" textRotation="90"/>
    </xf>
    <xf numFmtId="0" fontId="5" fillId="4" borderId="33" xfId="0" applyFont="1" applyFill="1" applyBorder="1" applyAlignment="1">
      <alignment horizontal="left" vertical="top" wrapText="1"/>
    </xf>
    <xf numFmtId="0" fontId="5" fillId="4" borderId="24" xfId="0" applyFont="1" applyFill="1" applyBorder="1" applyAlignment="1">
      <alignment horizontal="left" vertical="top" wrapText="1"/>
    </xf>
    <xf numFmtId="0" fontId="5" fillId="4" borderId="25" xfId="0" applyFont="1" applyFill="1" applyBorder="1" applyAlignment="1">
      <alignment horizontal="left" vertical="top" wrapText="1"/>
    </xf>
    <xf numFmtId="0" fontId="5" fillId="4" borderId="14" xfId="0" applyFont="1" applyFill="1" applyBorder="1" applyAlignment="1">
      <alignment horizontal="left" vertical="top" wrapText="1"/>
    </xf>
    <xf numFmtId="0" fontId="5" fillId="4" borderId="15" xfId="0" applyFont="1" applyFill="1" applyBorder="1" applyAlignment="1">
      <alignment horizontal="left" vertical="top" wrapText="1"/>
    </xf>
    <xf numFmtId="0" fontId="5" fillId="4" borderId="16" xfId="0" applyFont="1" applyFill="1" applyBorder="1" applyAlignment="1">
      <alignment horizontal="left" vertical="top" wrapText="1"/>
    </xf>
    <xf numFmtId="0" fontId="18" fillId="0" borderId="26" xfId="0" applyFont="1" applyBorder="1" applyAlignment="1">
      <alignment vertical="center"/>
    </xf>
    <xf numFmtId="0" fontId="18" fillId="0" borderId="24" xfId="0" applyFont="1" applyBorder="1" applyAlignment="1">
      <alignment vertical="center"/>
    </xf>
    <xf numFmtId="0" fontId="18" fillId="0" borderId="30" xfId="0" applyFont="1" applyBorder="1" applyAlignment="1">
      <alignment vertical="center"/>
    </xf>
    <xf numFmtId="0" fontId="18" fillId="0" borderId="15" xfId="0" applyFont="1" applyBorder="1" applyAlignment="1">
      <alignment vertical="center"/>
    </xf>
    <xf numFmtId="0" fontId="5" fillId="4" borderId="33" xfId="0" applyFont="1" applyFill="1" applyBorder="1" applyAlignment="1">
      <alignment horizontal="left" vertical="top"/>
    </xf>
    <xf numFmtId="0" fontId="5" fillId="4" borderId="24" xfId="0" applyFont="1" applyFill="1" applyBorder="1" applyAlignment="1">
      <alignment horizontal="left" vertical="top"/>
    </xf>
    <xf numFmtId="0" fontId="5" fillId="4" borderId="25" xfId="0" applyFont="1" applyFill="1" applyBorder="1" applyAlignment="1">
      <alignment horizontal="left" vertical="top"/>
    </xf>
    <xf numFmtId="0" fontId="5" fillId="4" borderId="14" xfId="0" applyFont="1" applyFill="1" applyBorder="1" applyAlignment="1">
      <alignment horizontal="left" vertical="top"/>
    </xf>
    <xf numFmtId="0" fontId="5" fillId="4" borderId="15" xfId="0" applyFont="1" applyFill="1" applyBorder="1" applyAlignment="1">
      <alignment horizontal="left" vertical="top"/>
    </xf>
    <xf numFmtId="0" fontId="5" fillId="4" borderId="16" xfId="0" applyFont="1" applyFill="1" applyBorder="1" applyAlignment="1">
      <alignment horizontal="left" vertical="top"/>
    </xf>
    <xf numFmtId="0" fontId="18" fillId="0" borderId="26" xfId="0" applyFont="1" applyBorder="1" applyAlignment="1">
      <alignment horizontal="center" vertical="top"/>
    </xf>
    <xf numFmtId="0" fontId="18" fillId="0" borderId="24" xfId="0" applyFont="1" applyBorder="1" applyAlignment="1">
      <alignment horizontal="center" vertical="top"/>
    </xf>
    <xf numFmtId="0" fontId="18" fillId="0" borderId="30" xfId="0" applyFont="1" applyBorder="1" applyAlignment="1">
      <alignment horizontal="center" vertical="top"/>
    </xf>
    <xf numFmtId="0" fontId="18" fillId="0" borderId="15" xfId="0" applyFont="1" applyBorder="1" applyAlignment="1">
      <alignment horizontal="center" vertical="top"/>
    </xf>
    <xf numFmtId="0" fontId="37" fillId="0" borderId="17" xfId="0" applyFont="1" applyBorder="1" applyAlignment="1">
      <alignment horizontal="center" vertical="center"/>
    </xf>
    <xf numFmtId="0" fontId="37" fillId="0" borderId="18" xfId="0" applyFont="1" applyBorder="1" applyAlignment="1">
      <alignment horizontal="center" vertical="center"/>
    </xf>
    <xf numFmtId="0" fontId="18" fillId="0" borderId="17" xfId="0" applyFont="1" applyBorder="1" applyAlignment="1">
      <alignment horizontal="center"/>
    </xf>
    <xf numFmtId="0" fontId="18" fillId="0" borderId="18" xfId="0" applyFont="1" applyBorder="1" applyAlignment="1">
      <alignment horizontal="center"/>
    </xf>
    <xf numFmtId="0" fontId="18" fillId="0" borderId="35" xfId="0" applyFont="1" applyBorder="1" applyAlignment="1">
      <alignment vertical="top"/>
    </xf>
    <xf numFmtId="0" fontId="18" fillId="0" borderId="36" xfId="0" applyFont="1" applyBorder="1" applyAlignment="1">
      <alignment vertical="top"/>
    </xf>
    <xf numFmtId="0" fontId="18" fillId="0" borderId="17" xfId="0" applyFont="1" applyBorder="1" applyAlignment="1">
      <alignment vertical="top"/>
    </xf>
    <xf numFmtId="0" fontId="18" fillId="0" borderId="18" xfId="0" applyFont="1" applyBorder="1" applyAlignment="1">
      <alignment vertical="top"/>
    </xf>
    <xf numFmtId="1" fontId="6" fillId="0" borderId="0" xfId="0" applyNumberFormat="1" applyFont="1" applyAlignment="1">
      <alignment horizontal="left" vertical="top"/>
    </xf>
    <xf numFmtId="0" fontId="0" fillId="10" borderId="72" xfId="0" applyFill="1" applyBorder="1" applyAlignment="1">
      <alignment horizontal="left"/>
    </xf>
    <xf numFmtId="0" fontId="0" fillId="10" borderId="73" xfId="0" applyFill="1" applyBorder="1" applyAlignment="1">
      <alignment horizontal="left"/>
    </xf>
    <xf numFmtId="0" fontId="0" fillId="10" borderId="116" xfId="0" applyFill="1" applyBorder="1" applyAlignment="1">
      <alignment horizontal="left"/>
    </xf>
    <xf numFmtId="0" fontId="3" fillId="0" borderId="0" xfId="0" applyFont="1"/>
    <xf numFmtId="0" fontId="0" fillId="0" borderId="0" xfId="0" applyFont="1" applyFill="1" applyBorder="1"/>
    <xf numFmtId="0" fontId="60" fillId="0" borderId="0" xfId="0" applyFont="1" applyAlignment="1">
      <alignment horizontal="left"/>
    </xf>
    <xf numFmtId="0" fontId="0" fillId="0" borderId="0" xfId="0"/>
    <xf numFmtId="0" fontId="0" fillId="0" borderId="0" xfId="0" applyAlignment="1">
      <alignment horizontal="left"/>
    </xf>
    <xf numFmtId="0" fontId="59" fillId="0" borderId="0" xfId="0" applyFont="1" applyAlignment="1">
      <alignment horizontal="center"/>
    </xf>
  </cellXfs>
  <cellStyles count="9">
    <cellStyle name="Accent5" xfId="4" builtinId="45"/>
    <cellStyle name="Accent6" xfId="5" builtinId="49"/>
    <cellStyle name="Hyperlink" xfId="8" builtinId="8"/>
    <cellStyle name="Normal" xfId="0" builtinId="0"/>
    <cellStyle name="Normal 2" xfId="6" xr:uid="{7102E0AA-8EC7-4710-80C9-CF29141466BF}"/>
    <cellStyle name="Normal 3" xfId="7" xr:uid="{9048059C-E322-49C4-9610-2D8B80DE4EB7}"/>
    <cellStyle name="Normal_Application-ED All-ED 09331-Feb07-02" xfId="2" xr:uid="{41A88F83-A556-4F2F-9911-2DE249CFA0A2}"/>
    <cellStyle name="Normal_Master (2)" xfId="3" xr:uid="{B7835D0D-E1B8-4BD5-A964-766AD258C247}"/>
    <cellStyle name="Percent" xfId="1" builtinId="5"/>
  </cellStyles>
  <dxfs count="6">
    <dxf>
      <font>
        <strike val="0"/>
        <color theme="0" tint="-4.9989318521683403E-2"/>
      </font>
      <fill>
        <patternFill>
          <bgColor theme="0" tint="-4.9989318521683403E-2"/>
        </patternFill>
      </fill>
    </dxf>
    <dxf>
      <font>
        <condense val="0"/>
        <extend val="0"/>
        <color rgb="FF9C0006"/>
      </font>
      <fill>
        <patternFill>
          <bgColor rgb="FFFFC7CE"/>
        </patternFill>
      </fill>
    </dxf>
    <dxf>
      <font>
        <condense val="0"/>
        <extend val="0"/>
        <color indexed="36"/>
      </font>
      <fill>
        <patternFill>
          <bgColor indexed="17"/>
        </patternFill>
      </fill>
    </dxf>
    <dxf>
      <font>
        <strike val="0"/>
        <color theme="0" tint="-4.9989318521683403E-2"/>
      </font>
      <fill>
        <patternFill>
          <bgColor theme="0" tint="-4.9989318521683403E-2"/>
        </patternFill>
      </fill>
    </dxf>
    <dxf>
      <font>
        <condense val="0"/>
        <extend val="0"/>
        <color rgb="FF9C0006"/>
      </font>
      <fill>
        <patternFill>
          <bgColor rgb="FFFFC7CE"/>
        </patternFill>
      </fill>
    </dxf>
    <dxf>
      <font>
        <condense val="0"/>
        <extend val="0"/>
        <color indexed="36"/>
      </font>
      <fill>
        <patternFill>
          <bgColor indexed="17"/>
        </patternFill>
      </fill>
    </dxf>
  </dxfs>
  <tableStyles count="0" defaultTableStyle="TableStyleMedium2" defaultPivotStyle="PivotStyleLight16"/>
  <colors>
    <mruColors>
      <color rgb="FFFF5050"/>
      <color rgb="FF305496"/>
      <color rgb="FFCCFFCC"/>
      <color rgb="FFD9D9FF"/>
      <color rgb="FFCCCCFF"/>
      <color rgb="FFFFFF00"/>
      <color rgb="FF0000FF"/>
      <color rgb="FFB4C6E7"/>
      <color rgb="FFFFD966"/>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5" Target="worksheets/sheet25.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theme/theme1.xml" Type="http://schemas.openxmlformats.org/officeDocument/2006/relationships/theme"/>
<Relationship Id="rId29" Target="styles.xml" Type="http://schemas.openxmlformats.org/officeDocument/2006/relationships/styles"/>
<Relationship Id="rId3" Target="worksheets/sheet3.xml" Type="http://schemas.openxmlformats.org/officeDocument/2006/relationships/worksheet"/>
<Relationship Id="rId30" Target="sharedStrings.xml" Type="http://schemas.openxmlformats.org/officeDocument/2006/relationships/sharedStrings"/>
<Relationship Id="rId31" Target="calcChain.xml" Type="http://schemas.openxmlformats.org/officeDocument/2006/relationships/calcChain"/>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Radio" firstButton="1" lockText="1" noThreeD="1"/>
</file>

<file path=xl/ctrlProps/ctrlProp137.xml><?xml version="1.0" encoding="utf-8"?>
<formControlPr xmlns="http://schemas.microsoft.com/office/spreadsheetml/2009/9/main" objectType="Radio" checked="Checked" lockText="1" noThreeD="1"/>
</file>

<file path=xl/ctrlProps/ctrlProp138.xml><?xml version="1.0" encoding="utf-8"?>
<formControlPr xmlns="http://schemas.microsoft.com/office/spreadsheetml/2009/9/main" objectType="Radio" firstButton="1" lockText="1"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Radio" firstButton="1"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checked="Checked"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Radio" firstButton="1"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checked="Checked" lockText="1"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Radio" firstButton="1"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checked="Checked"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Radio" firstButton="1"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Radio"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Radio" checked="Checked" firstButton="1"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no"?>
<Relationships xmlns="http://schemas.openxmlformats.org/package/2006/relationships">
<Relationship Id="rId1" Target="../media/image1.png" Type="http://schemas.openxmlformats.org/officeDocument/2006/relationships/image"/>
</Relationships>

</file>

<file path=xl/drawings/_rels/drawing10.xml.rels><?xml version="1.0" encoding="UTF-8" standalone="no"?>
<Relationships xmlns="http://schemas.openxmlformats.org/package/2006/relationships">
<Relationship Id="rId1" Target="../media/image1.png" Type="http://schemas.openxmlformats.org/officeDocument/2006/relationships/image"/>
</Relationships>

</file>

<file path=xl/drawings/_rels/drawing11.xml.rels><?xml version="1.0" encoding="UTF-8" standalone="no"?>
<Relationships xmlns="http://schemas.openxmlformats.org/package/2006/relationships">
<Relationship Id="rId1" Target="../media/image1.png" Type="http://schemas.openxmlformats.org/officeDocument/2006/relationships/image"/>
</Relationships>

</file>

<file path=xl/drawings/_rels/drawing12.xml.rels><?xml version="1.0" encoding="UTF-8" standalone="no"?>
<Relationships xmlns="http://schemas.openxmlformats.org/package/2006/relationships">
<Relationship Id="rId1" Target="../media/image1.png" Type="http://schemas.openxmlformats.org/officeDocument/2006/relationships/image"/>
</Relationships>

</file>

<file path=xl/drawings/_rels/drawing13.xml.rels><?xml version="1.0" encoding="UTF-8" standalone="no"?>
<Relationships xmlns="http://schemas.openxmlformats.org/package/2006/relationships">
<Relationship Id="rId1" Target="../media/image1.png" Type="http://schemas.openxmlformats.org/officeDocument/2006/relationships/image"/>
</Relationships>

</file>

<file path=xl/drawings/_rels/drawing14.xml.rels><?xml version="1.0" encoding="UTF-8" standalone="no"?>
<Relationships xmlns="http://schemas.openxmlformats.org/package/2006/relationships">
<Relationship Id="rId1" Target="../media/image1.png" Type="http://schemas.openxmlformats.org/officeDocument/2006/relationships/image"/>
</Relationships>

</file>

<file path=xl/drawings/_rels/drawing17.xml.rels><?xml version="1.0" encoding="UTF-8" standalone="no"?>
<Relationships xmlns="http://schemas.openxmlformats.org/package/2006/relationships">
<Relationship Id="rId1" Target="../media/image1.png" Type="http://schemas.openxmlformats.org/officeDocument/2006/relationships/image"/>
</Relationships>

</file>

<file path=xl/drawings/_rels/drawing18.xml.rels><?xml version="1.0" encoding="UTF-8" standalone="no"?>
<Relationships xmlns="http://schemas.openxmlformats.org/package/2006/relationships">
<Relationship Id="rId1" Target="../media/image1.png" Type="http://schemas.openxmlformats.org/officeDocument/2006/relationships/image"/>
</Relationships>

</file>

<file path=xl/drawings/_rels/drawing19.xml.rels><?xml version="1.0" encoding="UTF-8" standalone="no"?>
<Relationships xmlns="http://schemas.openxmlformats.org/package/2006/relationships">
<Relationship Id="rId1" Target="../media/image1.png" Type="http://schemas.openxmlformats.org/officeDocument/2006/relationships/image"/>
</Relationships>

</file>

<file path=xl/drawings/_rels/drawing2.xml.rels><?xml version="1.0" encoding="UTF-8" standalone="no"?>
<Relationships xmlns="http://schemas.openxmlformats.org/package/2006/relationships">
<Relationship Id="rId1" Target="../media/image1.png" Type="http://schemas.openxmlformats.org/officeDocument/2006/relationships/image"/>
</Relationships>

</file>

<file path=xl/drawings/_rels/drawing20.xml.rels><?xml version="1.0" encoding="UTF-8" standalone="no"?>
<Relationships xmlns="http://schemas.openxmlformats.org/package/2006/relationships">
<Relationship Id="rId1" Target="../media/image1.png" Type="http://schemas.openxmlformats.org/officeDocument/2006/relationships/image"/>
</Relationships>

</file>

<file path=xl/drawings/_rels/drawing3.xml.rels><?xml version="1.0" encoding="UTF-8" standalone="no"?>
<Relationships xmlns="http://schemas.openxmlformats.org/package/2006/relationships">
<Relationship Id="rId1" Target="../media/image1.png" Type="http://schemas.openxmlformats.org/officeDocument/2006/relationships/image"/>
</Relationships>

</file>

<file path=xl/drawings/_rels/drawing4.xml.rels><?xml version="1.0" encoding="UTF-8" standalone="no"?>
<Relationships xmlns="http://schemas.openxmlformats.org/package/2006/relationships">
<Relationship Id="rId1" Target="../media/image1.png" Type="http://schemas.openxmlformats.org/officeDocument/2006/relationships/image"/>
</Relationships>

</file>

<file path=xl/drawings/_rels/drawing5.xml.rels><?xml version="1.0" encoding="UTF-8" standalone="no"?>
<Relationships xmlns="http://schemas.openxmlformats.org/package/2006/relationships">
<Relationship Id="rId1" Target="../media/image1.png" Type="http://schemas.openxmlformats.org/officeDocument/2006/relationships/image"/>
</Relationships>

</file>

<file path=xl/drawings/_rels/drawing6.xml.rels><?xml version="1.0" encoding="UTF-8" standalone="no"?>
<Relationships xmlns="http://schemas.openxmlformats.org/package/2006/relationships">
<Relationship Id="rId1" Target="../media/image1.png" Type="http://schemas.openxmlformats.org/officeDocument/2006/relationships/image"/>
<Relationship Id="rId2" Target="../media/image3.png" Type="http://schemas.openxmlformats.org/officeDocument/2006/relationships/image"/>
</Relationships>

</file>

<file path=xl/drawings/_rels/drawing7.xml.rels><?xml version="1.0" encoding="UTF-8" standalone="no"?>
<Relationships xmlns="http://schemas.openxmlformats.org/package/2006/relationships">
<Relationship Id="rId1" Target="../media/image4.jpeg" Type="http://schemas.openxmlformats.org/officeDocument/2006/relationships/image"/>
<Relationship Id="rId2" Target="../media/image1.png" Type="http://schemas.openxmlformats.org/officeDocument/2006/relationships/image"/>
</Relationships>

</file>

<file path=xl/drawings/_rels/drawing8.xml.rels><?xml version="1.0" encoding="UTF-8" standalone="no"?>
<Relationships xmlns="http://schemas.openxmlformats.org/package/2006/relationships">
<Relationship Id="rId1" Target="../media/image1.png" Type="http://schemas.openxmlformats.org/officeDocument/2006/relationships/image"/>
</Relationships>

</file>

<file path=xl/drawings/_rels/drawing9.xml.rels><?xml version="1.0" encoding="UTF-8" standalone="no"?>
<Relationships xmlns="http://schemas.openxmlformats.org/package/2006/relationships">
<Relationship Id="rId1" Target="../media/image1.png" Type="http://schemas.openxmlformats.org/officeDocument/2006/relationships/image"/>
</Relationships>

</file>

<file path=xl/drawings/_rels/vmlDrawing10.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12.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14.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16.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18.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2.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20.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22.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24.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27.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28.vml.rels><?xml version="1.0" encoding="UTF-8" standalone="no"?>
<Relationships xmlns="http://schemas.openxmlformats.org/package/2006/relationships">
<Relationship Id="rId1" Target="../media/image5.emf" Type="http://schemas.openxmlformats.org/officeDocument/2006/relationships/image"/>
</Relationships>

</file>

<file path=xl/drawings/_rels/vmlDrawing29.vml.rels><?xml version="1.0" encoding="UTF-8" standalone="no"?>
<Relationships xmlns="http://schemas.openxmlformats.org/package/2006/relationships">
<Relationship Id="rId1" Target="../media/image5.emf" Type="http://schemas.openxmlformats.org/officeDocument/2006/relationships/image"/>
</Relationships>

</file>

<file path=xl/drawings/_rels/vmlDrawing34.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4.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6.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8.vml.rels><?xml version="1.0" encoding="UTF-8" standalone="no"?>
<Relationships xmlns="http://schemas.openxmlformats.org/package/2006/relationships">
<Relationship Id="rId1" Target="../media/image2.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xdr:from>
      <xdr:col>13</xdr:col>
      <xdr:colOff>0</xdr:colOff>
      <xdr:row>36</xdr:row>
      <xdr:rowOff>0</xdr:rowOff>
    </xdr:from>
    <xdr:to>
      <xdr:col>24</xdr:col>
      <xdr:colOff>176238</xdr:colOff>
      <xdr:row>36</xdr:row>
      <xdr:rowOff>0</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3867150" y="8667750"/>
          <a:ext cx="3671913" cy="0"/>
        </a:xfrm>
        <a:prstGeom prst="rect">
          <a:avLst/>
        </a:prstGeom>
        <a:noFill/>
        <a:ln w="9525">
          <a:noFill/>
          <a:miter lim="800000"/>
          <a:headEnd/>
          <a:tailEnd/>
        </a:ln>
      </xdr:spPr>
      <xdr:txBody>
        <a:bodyPr vertOverflow="clip" wrap="square" lIns="27432" tIns="22860" rIns="0" bIns="22860" anchor="ctr" upright="1"/>
        <a:lstStyle/>
        <a:p>
          <a:pPr algn="l" rtl="0">
            <a:defRPr sz="1000"/>
          </a:pPr>
          <a:r>
            <a:rPr lang="en-US" sz="900" b="0" i="0" u="none" strike="noStrike" baseline="0">
              <a:solidFill>
                <a:srgbClr val="000000"/>
              </a:solidFill>
              <a:latin typeface="Arial"/>
              <a:cs typeface="Arial"/>
            </a:rPr>
            <a:t>(N.B.: If this is a revised submission in response to an Inspector's direction, enter the Inspectors Report No. and attach a copy of the report.  Other revised submissions, enter N/A.  All other submission types, leave blank.)</a:t>
          </a:r>
        </a:p>
      </xdr:txBody>
    </xdr:sp>
    <xdr:clientData/>
  </xdr:twoCellAnchor>
  <xdr:twoCellAnchor editAs="oneCell">
    <xdr:from>
      <xdr:col>1</xdr:col>
      <xdr:colOff>38101</xdr:colOff>
      <xdr:row>0</xdr:row>
      <xdr:rowOff>57151</xdr:rowOff>
    </xdr:from>
    <xdr:to>
      <xdr:col>2</xdr:col>
      <xdr:colOff>485776</xdr:colOff>
      <xdr:row>2</xdr:row>
      <xdr:rowOff>209551</xdr:rowOff>
    </xdr:to>
    <xdr:pic>
      <xdr:nvPicPr>
        <xdr:cNvPr id="3" name="Picture 62" descr="TSSA Re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57151"/>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2</xdr:col>
          <xdr:colOff>314325</xdr:colOff>
          <xdr:row>9</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476250</xdr:colOff>
          <xdr:row>25</xdr:row>
          <xdr:rowOff>0</xdr:rowOff>
        </xdr:from>
        <xdr:to>
          <xdr:col>22</xdr:col>
          <xdr:colOff>123825</xdr:colOff>
          <xdr:row>26</xdr:row>
          <xdr:rowOff>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Not High Building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819150</xdr:colOff>
          <xdr:row>25</xdr:row>
          <xdr:rowOff>0</xdr:rowOff>
        </xdr:from>
        <xdr:to>
          <xdr:col>17</xdr:col>
          <xdr:colOff>409575</xdr:colOff>
          <xdr:row>26</xdr:row>
          <xdr:rowOff>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High Building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25</xdr:row>
          <xdr:rowOff>9525</xdr:rowOff>
        </xdr:from>
        <xdr:to>
          <xdr:col>25</xdr:col>
          <xdr:colOff>0</xdr:colOff>
          <xdr:row>26</xdr:row>
          <xdr:rowOff>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0</xdr:rowOff>
        </xdr:from>
        <xdr:to>
          <xdr:col>2</xdr:col>
          <xdr:colOff>314325</xdr:colOff>
          <xdr:row>25</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36</xdr:row>
      <xdr:rowOff>0</xdr:rowOff>
    </xdr:from>
    <xdr:to>
      <xdr:col>24</xdr:col>
      <xdr:colOff>176238</xdr:colOff>
      <xdr:row>36</xdr:row>
      <xdr:rowOff>0</xdr:rowOff>
    </xdr:to>
    <xdr:sp macro="" textlink="">
      <xdr:nvSpPr>
        <xdr:cNvPr id="9" name="Text Box 2">
          <a:extLst>
            <a:ext uri="{FF2B5EF4-FFF2-40B4-BE49-F238E27FC236}">
              <a16:creationId xmlns:a16="http://schemas.microsoft.com/office/drawing/2014/main" id="{00000000-0008-0000-0100-000009000000}"/>
            </a:ext>
          </a:extLst>
        </xdr:cNvPr>
        <xdr:cNvSpPr txBox="1">
          <a:spLocks noChangeArrowheads="1"/>
        </xdr:cNvSpPr>
      </xdr:nvSpPr>
      <xdr:spPr bwMode="auto">
        <a:xfrm>
          <a:off x="3867150" y="8667750"/>
          <a:ext cx="3671913" cy="0"/>
        </a:xfrm>
        <a:prstGeom prst="rect">
          <a:avLst/>
        </a:prstGeom>
        <a:noFill/>
        <a:ln w="9525">
          <a:noFill/>
          <a:miter lim="800000"/>
          <a:headEnd/>
          <a:tailEnd/>
        </a:ln>
      </xdr:spPr>
      <xdr:txBody>
        <a:bodyPr vertOverflow="clip" wrap="square" lIns="27432" tIns="22860" rIns="0" bIns="22860" anchor="ctr" upright="1"/>
        <a:lstStyle/>
        <a:p>
          <a:pPr algn="l" rtl="0">
            <a:defRPr sz="1000"/>
          </a:pPr>
          <a:r>
            <a:rPr lang="en-US" sz="900" b="0" i="0" u="none" strike="noStrike" baseline="0">
              <a:solidFill>
                <a:srgbClr val="000000"/>
              </a:solidFill>
              <a:latin typeface="Arial"/>
              <a:cs typeface="Arial"/>
            </a:rPr>
            <a:t>(N.B.: If this is a revised submission in response to an Inspector's direction, enter the Inspectors Report No. and attach a copy of the report.  Other revised submissions, enter N/A.  All other submission types, leave blank.)</a:t>
          </a:r>
        </a:p>
      </xdr:txBody>
    </xdr:sp>
    <xdr:clientData/>
  </xdr:twoCellAnchor>
  <xdr:twoCellAnchor>
    <xdr:from>
      <xdr:col>13</xdr:col>
      <xdr:colOff>0</xdr:colOff>
      <xdr:row>36</xdr:row>
      <xdr:rowOff>0</xdr:rowOff>
    </xdr:from>
    <xdr:to>
      <xdr:col>24</xdr:col>
      <xdr:colOff>176238</xdr:colOff>
      <xdr:row>36</xdr:row>
      <xdr:rowOff>0</xdr:rowOff>
    </xdr:to>
    <xdr:sp macro="" textlink="">
      <xdr:nvSpPr>
        <xdr:cNvPr id="10" name="Text Box 2">
          <a:extLst>
            <a:ext uri="{FF2B5EF4-FFF2-40B4-BE49-F238E27FC236}">
              <a16:creationId xmlns:a16="http://schemas.microsoft.com/office/drawing/2014/main" id="{00000000-0008-0000-0100-00000A000000}"/>
            </a:ext>
          </a:extLst>
        </xdr:cNvPr>
        <xdr:cNvSpPr txBox="1">
          <a:spLocks noChangeArrowheads="1"/>
        </xdr:cNvSpPr>
      </xdr:nvSpPr>
      <xdr:spPr bwMode="auto">
        <a:xfrm>
          <a:off x="3867150" y="8667750"/>
          <a:ext cx="3671913" cy="0"/>
        </a:xfrm>
        <a:prstGeom prst="rect">
          <a:avLst/>
        </a:prstGeom>
        <a:noFill/>
        <a:ln w="9525">
          <a:noFill/>
          <a:miter lim="800000"/>
          <a:headEnd/>
          <a:tailEnd/>
        </a:ln>
      </xdr:spPr>
      <xdr:txBody>
        <a:bodyPr vertOverflow="clip" wrap="square" lIns="27432" tIns="22860" rIns="0" bIns="22860" anchor="ctr" upright="1"/>
        <a:lstStyle/>
        <a:p>
          <a:pPr algn="l" rtl="0">
            <a:defRPr sz="1000"/>
          </a:pPr>
          <a:r>
            <a:rPr lang="en-US" sz="900" b="0" i="0" u="none" strike="noStrike" baseline="0">
              <a:solidFill>
                <a:srgbClr val="000000"/>
              </a:solidFill>
              <a:latin typeface="Arial"/>
              <a:cs typeface="Arial"/>
            </a:rPr>
            <a:t>(N.B.: If this is a revised submission in response to an Inspector's direction, enter the Inspectors Report No. and attach a copy of the report.  Other revised submissions, enter N/A.  All other submission types, leave blank.)</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129</xdr:row>
      <xdr:rowOff>0</xdr:rowOff>
    </xdr:from>
    <xdr:to>
      <xdr:col>16</xdr:col>
      <xdr:colOff>0</xdr:colOff>
      <xdr:row>129</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371475" y="316992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88</xdr:row>
      <xdr:rowOff>0</xdr:rowOff>
    </xdr:from>
    <xdr:to>
      <xdr:col>24</xdr:col>
      <xdr:colOff>180975</xdr:colOff>
      <xdr:row>88</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4076700" y="2154555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129</xdr:row>
      <xdr:rowOff>0</xdr:rowOff>
    </xdr:from>
    <xdr:to>
      <xdr:col>25</xdr:col>
      <xdr:colOff>0</xdr:colOff>
      <xdr:row>129</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371475" y="3169920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129</xdr:row>
      <xdr:rowOff>0</xdr:rowOff>
    </xdr:from>
    <xdr:to>
      <xdr:col>16</xdr:col>
      <xdr:colOff>0</xdr:colOff>
      <xdr:row>129</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371475" y="316992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88</xdr:row>
      <xdr:rowOff>0</xdr:rowOff>
    </xdr:from>
    <xdr:to>
      <xdr:col>24</xdr:col>
      <xdr:colOff>180975</xdr:colOff>
      <xdr:row>88</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4076700" y="2154555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129</xdr:row>
      <xdr:rowOff>0</xdr:rowOff>
    </xdr:from>
    <xdr:to>
      <xdr:col>25</xdr:col>
      <xdr:colOff>0</xdr:colOff>
      <xdr:row>129</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371475" y="3169920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129</xdr:row>
      <xdr:rowOff>0</xdr:rowOff>
    </xdr:from>
    <xdr:to>
      <xdr:col>16</xdr:col>
      <xdr:colOff>0</xdr:colOff>
      <xdr:row>129</xdr:row>
      <xdr:rowOff>0</xdr:rowOff>
    </xdr:to>
    <xdr:sp macro="" textlink="">
      <xdr:nvSpPr>
        <xdr:cNvPr id="8" name="Text Box 49">
          <a:extLst>
            <a:ext uri="{FF2B5EF4-FFF2-40B4-BE49-F238E27FC236}">
              <a16:creationId xmlns:a16="http://schemas.microsoft.com/office/drawing/2014/main" id="{00000000-0008-0000-0A00-000008000000}"/>
            </a:ext>
          </a:extLst>
        </xdr:cNvPr>
        <xdr:cNvSpPr txBox="1">
          <a:spLocks noChangeArrowheads="1"/>
        </xdr:cNvSpPr>
      </xdr:nvSpPr>
      <xdr:spPr bwMode="auto">
        <a:xfrm>
          <a:off x="371475" y="316992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88</xdr:row>
      <xdr:rowOff>0</xdr:rowOff>
    </xdr:from>
    <xdr:to>
      <xdr:col>24</xdr:col>
      <xdr:colOff>180975</xdr:colOff>
      <xdr:row>88</xdr:row>
      <xdr:rowOff>0</xdr:rowOff>
    </xdr:to>
    <xdr:sp macro="" textlink="">
      <xdr:nvSpPr>
        <xdr:cNvPr id="9" name="Text Box 50">
          <a:extLst>
            <a:ext uri="{FF2B5EF4-FFF2-40B4-BE49-F238E27FC236}">
              <a16:creationId xmlns:a16="http://schemas.microsoft.com/office/drawing/2014/main" id="{00000000-0008-0000-0A00-000009000000}"/>
            </a:ext>
          </a:extLst>
        </xdr:cNvPr>
        <xdr:cNvSpPr txBox="1">
          <a:spLocks noChangeArrowheads="1"/>
        </xdr:cNvSpPr>
      </xdr:nvSpPr>
      <xdr:spPr bwMode="auto">
        <a:xfrm>
          <a:off x="4076700" y="2154555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129</xdr:row>
      <xdr:rowOff>0</xdr:rowOff>
    </xdr:from>
    <xdr:to>
      <xdr:col>25</xdr:col>
      <xdr:colOff>0</xdr:colOff>
      <xdr:row>129</xdr:row>
      <xdr:rowOff>0</xdr:rowOff>
    </xdr:to>
    <xdr:sp macro="" textlink="">
      <xdr:nvSpPr>
        <xdr:cNvPr id="10" name="Text Box 51">
          <a:extLst>
            <a:ext uri="{FF2B5EF4-FFF2-40B4-BE49-F238E27FC236}">
              <a16:creationId xmlns:a16="http://schemas.microsoft.com/office/drawing/2014/main" id="{00000000-0008-0000-0A00-00000A000000}"/>
            </a:ext>
          </a:extLst>
        </xdr:cNvPr>
        <xdr:cNvSpPr txBox="1">
          <a:spLocks noChangeArrowheads="1"/>
        </xdr:cNvSpPr>
      </xdr:nvSpPr>
      <xdr:spPr bwMode="auto">
        <a:xfrm>
          <a:off x="371475" y="3169920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129</xdr:row>
      <xdr:rowOff>0</xdr:rowOff>
    </xdr:from>
    <xdr:to>
      <xdr:col>16</xdr:col>
      <xdr:colOff>0</xdr:colOff>
      <xdr:row>129</xdr:row>
      <xdr:rowOff>0</xdr:rowOff>
    </xdr:to>
    <xdr:sp macro="" textlink="">
      <xdr:nvSpPr>
        <xdr:cNvPr id="11" name="Text Box 52">
          <a:extLst>
            <a:ext uri="{FF2B5EF4-FFF2-40B4-BE49-F238E27FC236}">
              <a16:creationId xmlns:a16="http://schemas.microsoft.com/office/drawing/2014/main" id="{00000000-0008-0000-0A00-00000B000000}"/>
            </a:ext>
          </a:extLst>
        </xdr:cNvPr>
        <xdr:cNvSpPr txBox="1">
          <a:spLocks noChangeArrowheads="1"/>
        </xdr:cNvSpPr>
      </xdr:nvSpPr>
      <xdr:spPr bwMode="auto">
        <a:xfrm>
          <a:off x="371475" y="316992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88</xdr:row>
      <xdr:rowOff>0</xdr:rowOff>
    </xdr:from>
    <xdr:to>
      <xdr:col>24</xdr:col>
      <xdr:colOff>180975</xdr:colOff>
      <xdr:row>88</xdr:row>
      <xdr:rowOff>0</xdr:rowOff>
    </xdr:to>
    <xdr:sp macro="" textlink="">
      <xdr:nvSpPr>
        <xdr:cNvPr id="12" name="Text Box 53">
          <a:extLst>
            <a:ext uri="{FF2B5EF4-FFF2-40B4-BE49-F238E27FC236}">
              <a16:creationId xmlns:a16="http://schemas.microsoft.com/office/drawing/2014/main" id="{00000000-0008-0000-0A00-00000C000000}"/>
            </a:ext>
          </a:extLst>
        </xdr:cNvPr>
        <xdr:cNvSpPr txBox="1">
          <a:spLocks noChangeArrowheads="1"/>
        </xdr:cNvSpPr>
      </xdr:nvSpPr>
      <xdr:spPr bwMode="auto">
        <a:xfrm>
          <a:off x="4076700" y="2154555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129</xdr:row>
      <xdr:rowOff>0</xdr:rowOff>
    </xdr:from>
    <xdr:to>
      <xdr:col>25</xdr:col>
      <xdr:colOff>0</xdr:colOff>
      <xdr:row>129</xdr:row>
      <xdr:rowOff>0</xdr:rowOff>
    </xdr:to>
    <xdr:sp macro="" textlink="">
      <xdr:nvSpPr>
        <xdr:cNvPr id="13" name="Text Box 54">
          <a:extLst>
            <a:ext uri="{FF2B5EF4-FFF2-40B4-BE49-F238E27FC236}">
              <a16:creationId xmlns:a16="http://schemas.microsoft.com/office/drawing/2014/main" id="{00000000-0008-0000-0A00-00000D000000}"/>
            </a:ext>
          </a:extLst>
        </xdr:cNvPr>
        <xdr:cNvSpPr txBox="1">
          <a:spLocks noChangeArrowheads="1"/>
        </xdr:cNvSpPr>
      </xdr:nvSpPr>
      <xdr:spPr bwMode="auto">
        <a:xfrm>
          <a:off x="371475" y="3169920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0</xdr:col>
      <xdr:colOff>9525</xdr:colOff>
      <xdr:row>0</xdr:row>
      <xdr:rowOff>9525</xdr:rowOff>
    </xdr:from>
    <xdr:to>
      <xdr:col>2</xdr:col>
      <xdr:colOff>533400</xdr:colOff>
      <xdr:row>4</xdr:row>
      <xdr:rowOff>180975</xdr:rowOff>
    </xdr:to>
    <xdr:pic>
      <xdr:nvPicPr>
        <xdr:cNvPr id="14" name="Picture 55" descr="TSSA Red Logo">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8953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102</xdr:row>
      <xdr:rowOff>0</xdr:rowOff>
    </xdr:from>
    <xdr:to>
      <xdr:col>4</xdr:col>
      <xdr:colOff>0</xdr:colOff>
      <xdr:row>103</xdr:row>
      <xdr:rowOff>0</xdr:rowOff>
    </xdr:to>
    <xdr:sp macro="" textlink="">
      <xdr:nvSpPr>
        <xdr:cNvPr id="15" name="Oval 142">
          <a:extLst>
            <a:ext uri="{FF2B5EF4-FFF2-40B4-BE49-F238E27FC236}">
              <a16:creationId xmlns:a16="http://schemas.microsoft.com/office/drawing/2014/main" id="{00000000-0008-0000-0A00-00000F000000}"/>
            </a:ext>
          </a:extLst>
        </xdr:cNvPr>
        <xdr:cNvSpPr>
          <a:spLocks noChangeArrowheads="1"/>
        </xdr:cNvSpPr>
      </xdr:nvSpPr>
      <xdr:spPr bwMode="auto">
        <a:xfrm>
          <a:off x="1276350" y="250126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102</xdr:row>
      <xdr:rowOff>0</xdr:rowOff>
    </xdr:from>
    <xdr:to>
      <xdr:col>16</xdr:col>
      <xdr:colOff>0</xdr:colOff>
      <xdr:row>103</xdr:row>
      <xdr:rowOff>0</xdr:rowOff>
    </xdr:to>
    <xdr:sp macro="" textlink="">
      <xdr:nvSpPr>
        <xdr:cNvPr id="16" name="Oval 143">
          <a:extLst>
            <a:ext uri="{FF2B5EF4-FFF2-40B4-BE49-F238E27FC236}">
              <a16:creationId xmlns:a16="http://schemas.microsoft.com/office/drawing/2014/main" id="{00000000-0008-0000-0A00-000010000000}"/>
            </a:ext>
          </a:extLst>
        </xdr:cNvPr>
        <xdr:cNvSpPr>
          <a:spLocks noChangeArrowheads="1"/>
        </xdr:cNvSpPr>
      </xdr:nvSpPr>
      <xdr:spPr bwMode="auto">
        <a:xfrm>
          <a:off x="4981575" y="250126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117</xdr:row>
      <xdr:rowOff>0</xdr:rowOff>
    </xdr:from>
    <xdr:to>
      <xdr:col>4</xdr:col>
      <xdr:colOff>0</xdr:colOff>
      <xdr:row>118</xdr:row>
      <xdr:rowOff>0</xdr:rowOff>
    </xdr:to>
    <xdr:sp macro="" textlink="">
      <xdr:nvSpPr>
        <xdr:cNvPr id="17" name="Oval 144">
          <a:extLst>
            <a:ext uri="{FF2B5EF4-FFF2-40B4-BE49-F238E27FC236}">
              <a16:creationId xmlns:a16="http://schemas.microsoft.com/office/drawing/2014/main" id="{00000000-0008-0000-0A00-000011000000}"/>
            </a:ext>
          </a:extLst>
        </xdr:cNvPr>
        <xdr:cNvSpPr>
          <a:spLocks noChangeArrowheads="1"/>
        </xdr:cNvSpPr>
      </xdr:nvSpPr>
      <xdr:spPr bwMode="auto">
        <a:xfrm>
          <a:off x="1276350" y="287274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113</xdr:row>
      <xdr:rowOff>0</xdr:rowOff>
    </xdr:from>
    <xdr:to>
      <xdr:col>16</xdr:col>
      <xdr:colOff>0</xdr:colOff>
      <xdr:row>114</xdr:row>
      <xdr:rowOff>0</xdr:rowOff>
    </xdr:to>
    <xdr:sp macro="" textlink="">
      <xdr:nvSpPr>
        <xdr:cNvPr id="18" name="Oval 145">
          <a:extLst>
            <a:ext uri="{FF2B5EF4-FFF2-40B4-BE49-F238E27FC236}">
              <a16:creationId xmlns:a16="http://schemas.microsoft.com/office/drawing/2014/main" id="{00000000-0008-0000-0A00-000012000000}"/>
            </a:ext>
          </a:extLst>
        </xdr:cNvPr>
        <xdr:cNvSpPr>
          <a:spLocks noChangeArrowheads="1"/>
        </xdr:cNvSpPr>
      </xdr:nvSpPr>
      <xdr:spPr bwMode="auto">
        <a:xfrm>
          <a:off x="4981575" y="277368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114</xdr:row>
      <xdr:rowOff>0</xdr:rowOff>
    </xdr:from>
    <xdr:to>
      <xdr:col>16</xdr:col>
      <xdr:colOff>0</xdr:colOff>
      <xdr:row>115</xdr:row>
      <xdr:rowOff>0</xdr:rowOff>
    </xdr:to>
    <xdr:sp macro="" textlink="">
      <xdr:nvSpPr>
        <xdr:cNvPr id="19" name="Oval 146">
          <a:extLst>
            <a:ext uri="{FF2B5EF4-FFF2-40B4-BE49-F238E27FC236}">
              <a16:creationId xmlns:a16="http://schemas.microsoft.com/office/drawing/2014/main" id="{00000000-0008-0000-0A00-000013000000}"/>
            </a:ext>
          </a:extLst>
        </xdr:cNvPr>
        <xdr:cNvSpPr>
          <a:spLocks noChangeArrowheads="1"/>
        </xdr:cNvSpPr>
      </xdr:nvSpPr>
      <xdr:spPr bwMode="auto">
        <a:xfrm>
          <a:off x="4981575" y="279844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116</xdr:row>
      <xdr:rowOff>0</xdr:rowOff>
    </xdr:from>
    <xdr:to>
      <xdr:col>16</xdr:col>
      <xdr:colOff>0</xdr:colOff>
      <xdr:row>117</xdr:row>
      <xdr:rowOff>0</xdr:rowOff>
    </xdr:to>
    <xdr:sp macro="" textlink="">
      <xdr:nvSpPr>
        <xdr:cNvPr id="20" name="Oval 147">
          <a:extLst>
            <a:ext uri="{FF2B5EF4-FFF2-40B4-BE49-F238E27FC236}">
              <a16:creationId xmlns:a16="http://schemas.microsoft.com/office/drawing/2014/main" id="{00000000-0008-0000-0A00-000014000000}"/>
            </a:ext>
          </a:extLst>
        </xdr:cNvPr>
        <xdr:cNvSpPr>
          <a:spLocks noChangeArrowheads="1"/>
        </xdr:cNvSpPr>
      </xdr:nvSpPr>
      <xdr:spPr bwMode="auto">
        <a:xfrm>
          <a:off x="4981575" y="284797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126</xdr:row>
          <xdr:rowOff>0</xdr:rowOff>
        </xdr:from>
        <xdr:to>
          <xdr:col>2</xdr:col>
          <xdr:colOff>304800</xdr:colOff>
          <xdr:row>127</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127</xdr:row>
          <xdr:rowOff>0</xdr:rowOff>
        </xdr:from>
        <xdr:to>
          <xdr:col>2</xdr:col>
          <xdr:colOff>304800</xdr:colOff>
          <xdr:row>128</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126</xdr:row>
          <xdr:rowOff>0</xdr:rowOff>
        </xdr:from>
        <xdr:to>
          <xdr:col>7</xdr:col>
          <xdr:colOff>95250</xdr:colOff>
          <xdr:row>127</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126</xdr:row>
          <xdr:rowOff>0</xdr:rowOff>
        </xdr:from>
        <xdr:to>
          <xdr:col>2</xdr:col>
          <xdr:colOff>304800</xdr:colOff>
          <xdr:row>127</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127</xdr:row>
          <xdr:rowOff>0</xdr:rowOff>
        </xdr:from>
        <xdr:to>
          <xdr:col>2</xdr:col>
          <xdr:colOff>304800</xdr:colOff>
          <xdr:row>128</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126</xdr:row>
          <xdr:rowOff>0</xdr:rowOff>
        </xdr:from>
        <xdr:to>
          <xdr:col>7</xdr:col>
          <xdr:colOff>95250</xdr:colOff>
          <xdr:row>127</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106</xdr:row>
          <xdr:rowOff>0</xdr:rowOff>
        </xdr:from>
        <xdr:to>
          <xdr:col>2</xdr:col>
          <xdr:colOff>304800</xdr:colOff>
          <xdr:row>107</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304800</xdr:colOff>
          <xdr:row>108</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106</xdr:row>
          <xdr:rowOff>0</xdr:rowOff>
        </xdr:from>
        <xdr:to>
          <xdr:col>7</xdr:col>
          <xdr:colOff>95250</xdr:colOff>
          <xdr:row>107</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106</xdr:row>
          <xdr:rowOff>0</xdr:rowOff>
        </xdr:from>
        <xdr:to>
          <xdr:col>2</xdr:col>
          <xdr:colOff>304800</xdr:colOff>
          <xdr:row>107</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304800</xdr:colOff>
          <xdr:row>108</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106</xdr:row>
          <xdr:rowOff>0</xdr:rowOff>
        </xdr:from>
        <xdr:to>
          <xdr:col>7</xdr:col>
          <xdr:colOff>95250</xdr:colOff>
          <xdr:row>107</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126</xdr:row>
          <xdr:rowOff>0</xdr:rowOff>
        </xdr:from>
        <xdr:to>
          <xdr:col>2</xdr:col>
          <xdr:colOff>304800</xdr:colOff>
          <xdr:row>127</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127</xdr:row>
          <xdr:rowOff>0</xdr:rowOff>
        </xdr:from>
        <xdr:to>
          <xdr:col>2</xdr:col>
          <xdr:colOff>304800</xdr:colOff>
          <xdr:row>128</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126</xdr:row>
          <xdr:rowOff>0</xdr:rowOff>
        </xdr:from>
        <xdr:to>
          <xdr:col>7</xdr:col>
          <xdr:colOff>95250</xdr:colOff>
          <xdr:row>127</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126</xdr:row>
          <xdr:rowOff>0</xdr:rowOff>
        </xdr:from>
        <xdr:to>
          <xdr:col>2</xdr:col>
          <xdr:colOff>304800</xdr:colOff>
          <xdr:row>127</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127</xdr:row>
          <xdr:rowOff>0</xdr:rowOff>
        </xdr:from>
        <xdr:to>
          <xdr:col>2</xdr:col>
          <xdr:colOff>304800</xdr:colOff>
          <xdr:row>128</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126</xdr:row>
          <xdr:rowOff>0</xdr:rowOff>
        </xdr:from>
        <xdr:to>
          <xdr:col>7</xdr:col>
          <xdr:colOff>95250</xdr:colOff>
          <xdr:row>127</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106</xdr:row>
          <xdr:rowOff>0</xdr:rowOff>
        </xdr:from>
        <xdr:to>
          <xdr:col>2</xdr:col>
          <xdr:colOff>304800</xdr:colOff>
          <xdr:row>107</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304800</xdr:colOff>
          <xdr:row>108</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A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106</xdr:row>
          <xdr:rowOff>0</xdr:rowOff>
        </xdr:from>
        <xdr:to>
          <xdr:col>7</xdr:col>
          <xdr:colOff>95250</xdr:colOff>
          <xdr:row>107</xdr:row>
          <xdr:rowOff>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A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106</xdr:row>
          <xdr:rowOff>0</xdr:rowOff>
        </xdr:from>
        <xdr:to>
          <xdr:col>2</xdr:col>
          <xdr:colOff>304800</xdr:colOff>
          <xdr:row>107</xdr:row>
          <xdr:rowOff>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304800</xdr:colOff>
          <xdr:row>108</xdr:row>
          <xdr:rowOff>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106</xdr:row>
          <xdr:rowOff>0</xdr:rowOff>
        </xdr:from>
        <xdr:to>
          <xdr:col>7</xdr:col>
          <xdr:colOff>95250</xdr:colOff>
          <xdr:row>107</xdr:row>
          <xdr:rowOff>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0</xdr:colOff>
      <xdr:row>174</xdr:row>
      <xdr:rowOff>0</xdr:rowOff>
    </xdr:from>
    <xdr:to>
      <xdr:col>16</xdr:col>
      <xdr:colOff>0</xdr:colOff>
      <xdr:row>174</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371475" y="4284345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119</xdr:row>
      <xdr:rowOff>0</xdr:rowOff>
    </xdr:from>
    <xdr:to>
      <xdr:col>24</xdr:col>
      <xdr:colOff>180975</xdr:colOff>
      <xdr:row>119</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4076700" y="29222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174</xdr:row>
      <xdr:rowOff>0</xdr:rowOff>
    </xdr:from>
    <xdr:to>
      <xdr:col>25</xdr:col>
      <xdr:colOff>0</xdr:colOff>
      <xdr:row>174</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371475" y="4284345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174</xdr:row>
      <xdr:rowOff>0</xdr:rowOff>
    </xdr:from>
    <xdr:to>
      <xdr:col>16</xdr:col>
      <xdr:colOff>0</xdr:colOff>
      <xdr:row>174</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371475" y="4284345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119</xdr:row>
      <xdr:rowOff>0</xdr:rowOff>
    </xdr:from>
    <xdr:to>
      <xdr:col>24</xdr:col>
      <xdr:colOff>180975</xdr:colOff>
      <xdr:row>119</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4076700" y="29222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174</xdr:row>
      <xdr:rowOff>0</xdr:rowOff>
    </xdr:from>
    <xdr:to>
      <xdr:col>25</xdr:col>
      <xdr:colOff>0</xdr:colOff>
      <xdr:row>174</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371475" y="4284345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0</xdr:col>
      <xdr:colOff>9525</xdr:colOff>
      <xdr:row>0</xdr:row>
      <xdr:rowOff>9525</xdr:rowOff>
    </xdr:from>
    <xdr:to>
      <xdr:col>2</xdr:col>
      <xdr:colOff>552450</xdr:colOff>
      <xdr:row>4</xdr:row>
      <xdr:rowOff>180975</xdr:rowOff>
    </xdr:to>
    <xdr:pic>
      <xdr:nvPicPr>
        <xdr:cNvPr id="8" name="Picture 27" descr="TSSA Red Logo">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73</xdr:row>
      <xdr:rowOff>0</xdr:rowOff>
    </xdr:from>
    <xdr:to>
      <xdr:col>5</xdr:col>
      <xdr:colOff>533400</xdr:colOff>
      <xdr:row>76</xdr:row>
      <xdr:rowOff>209550</xdr:rowOff>
    </xdr:to>
    <xdr:grpSp>
      <xdr:nvGrpSpPr>
        <xdr:cNvPr id="9" name="Group 83">
          <a:extLst>
            <a:ext uri="{FF2B5EF4-FFF2-40B4-BE49-F238E27FC236}">
              <a16:creationId xmlns:a16="http://schemas.microsoft.com/office/drawing/2014/main" id="{00000000-0008-0000-0B00-000009000000}"/>
            </a:ext>
          </a:extLst>
        </xdr:cNvPr>
        <xdr:cNvGrpSpPr>
          <a:grpSpLocks/>
        </xdr:cNvGrpSpPr>
      </xdr:nvGrpSpPr>
      <xdr:grpSpPr bwMode="auto">
        <a:xfrm>
          <a:off x="581025" y="17830800"/>
          <a:ext cx="1685925" cy="952500"/>
          <a:chOff x="31" y="93"/>
          <a:chExt cx="161" cy="106"/>
        </a:xfrm>
      </xdr:grpSpPr>
      <xdr:sp macro="" textlink="">
        <xdr:nvSpPr>
          <xdr:cNvPr id="10" name="Line 84">
            <a:extLst>
              <a:ext uri="{FF2B5EF4-FFF2-40B4-BE49-F238E27FC236}">
                <a16:creationId xmlns:a16="http://schemas.microsoft.com/office/drawing/2014/main" id="{00000000-0008-0000-0B00-00000A000000}"/>
              </a:ext>
            </a:extLst>
          </xdr:cNvPr>
          <xdr:cNvSpPr>
            <a:spLocks noChangeShapeType="1"/>
          </xdr:cNvSpPr>
        </xdr:nvSpPr>
        <xdr:spPr bwMode="auto">
          <a:xfrm flipV="1">
            <a:off x="48" y="106"/>
            <a:ext cx="53"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Text Box 85">
            <a:extLst>
              <a:ext uri="{FF2B5EF4-FFF2-40B4-BE49-F238E27FC236}">
                <a16:creationId xmlns:a16="http://schemas.microsoft.com/office/drawing/2014/main" id="{00000000-0008-0000-0B00-00000B000000}"/>
              </a:ext>
            </a:extLst>
          </xdr:cNvPr>
          <xdr:cNvSpPr txBox="1">
            <a:spLocks noChangeArrowheads="1"/>
          </xdr:cNvSpPr>
        </xdr:nvSpPr>
        <xdr:spPr bwMode="auto">
          <a:xfrm>
            <a:off x="112" y="106"/>
            <a:ext cx="53" cy="14"/>
          </a:xfrm>
          <a:prstGeom prst="rect">
            <a:avLst/>
          </a:prstGeom>
          <a:solidFill>
            <a:srgbClr val="FFFFFF"/>
          </a:solidFill>
          <a:ln w="9525">
            <a:solidFill>
              <a:srgbClr val="000000"/>
            </a:solidFill>
            <a:miter lim="800000"/>
            <a:headEnd/>
            <a:tailEnd/>
          </a:ln>
        </xdr:spPr>
        <xdr:txBody>
          <a:bodyPr vertOverflow="clip" wrap="square" lIns="18288" tIns="18288" rIns="18288" bIns="0" anchor="t" upright="1"/>
          <a:lstStyle/>
          <a:p>
            <a:pPr algn="ctr" rtl="0">
              <a:defRPr sz="1000"/>
            </a:pPr>
            <a:r>
              <a:rPr lang="en-US" sz="500" b="0" i="0" u="none" strike="noStrike" baseline="0">
                <a:solidFill>
                  <a:srgbClr val="000000"/>
                </a:solidFill>
                <a:latin typeface="Helv"/>
              </a:rPr>
              <a:t>Platform</a:t>
            </a:r>
          </a:p>
        </xdr:txBody>
      </xdr:sp>
      <xdr:sp macro="" textlink="">
        <xdr:nvSpPr>
          <xdr:cNvPr id="12" name="Text Box 86">
            <a:extLst>
              <a:ext uri="{FF2B5EF4-FFF2-40B4-BE49-F238E27FC236}">
                <a16:creationId xmlns:a16="http://schemas.microsoft.com/office/drawing/2014/main" id="{00000000-0008-0000-0B00-00000C000000}"/>
              </a:ext>
            </a:extLst>
          </xdr:cNvPr>
          <xdr:cNvSpPr txBox="1">
            <a:spLocks noChangeArrowheads="1"/>
          </xdr:cNvSpPr>
        </xdr:nvSpPr>
        <xdr:spPr bwMode="auto">
          <a:xfrm>
            <a:off x="68" y="118"/>
            <a:ext cx="33" cy="12"/>
          </a:xfrm>
          <a:prstGeom prst="rect">
            <a:avLst/>
          </a:prstGeom>
          <a:noFill/>
          <a:ln w="9525">
            <a:noFill/>
            <a:miter lim="800000"/>
            <a:headEnd/>
            <a:tailEnd/>
          </a:ln>
        </xdr:spPr>
        <xdr:txBody>
          <a:bodyPr vertOverflow="clip" wrap="square" lIns="18288" tIns="18288" rIns="18288" bIns="0" anchor="t" upright="1"/>
          <a:lstStyle/>
          <a:p>
            <a:pPr algn="ctr" rtl="0">
              <a:defRPr sz="1000"/>
            </a:pPr>
            <a:r>
              <a:rPr lang="en-US" sz="500" b="0" i="0" u="none" strike="noStrike" baseline="0">
                <a:solidFill>
                  <a:srgbClr val="000000"/>
                </a:solidFill>
                <a:latin typeface="Helv"/>
              </a:rPr>
              <a:t>Ramp</a:t>
            </a:r>
            <a:endParaRPr lang="en-US" sz="400" b="0" i="0" u="none" strike="noStrike" baseline="0">
              <a:solidFill>
                <a:srgbClr val="000000"/>
              </a:solidFill>
              <a:latin typeface="Helv"/>
            </a:endParaRPr>
          </a:p>
          <a:p>
            <a:pPr algn="ctr" rtl="0">
              <a:defRPr sz="1000"/>
            </a:pPr>
            <a:endParaRPr lang="en-US" sz="400" b="0" i="0" u="none" strike="noStrike" baseline="0">
              <a:solidFill>
                <a:srgbClr val="000000"/>
              </a:solidFill>
              <a:latin typeface="Helv"/>
            </a:endParaRPr>
          </a:p>
        </xdr:txBody>
      </xdr:sp>
      <xdr:sp macro="" textlink="">
        <xdr:nvSpPr>
          <xdr:cNvPr id="13" name="Text Box 87">
            <a:extLst>
              <a:ext uri="{FF2B5EF4-FFF2-40B4-BE49-F238E27FC236}">
                <a16:creationId xmlns:a16="http://schemas.microsoft.com/office/drawing/2014/main" id="{00000000-0008-0000-0B00-00000D000000}"/>
              </a:ext>
            </a:extLst>
          </xdr:cNvPr>
          <xdr:cNvSpPr txBox="1">
            <a:spLocks noChangeArrowheads="1"/>
          </xdr:cNvSpPr>
        </xdr:nvSpPr>
        <xdr:spPr bwMode="auto">
          <a:xfrm>
            <a:off x="31" y="130"/>
            <a:ext cx="160" cy="11"/>
          </a:xfrm>
          <a:prstGeom prst="rect">
            <a:avLst/>
          </a:prstGeom>
          <a:solidFill>
            <a:srgbClr val="FFFFFF"/>
          </a:solidFill>
          <a:ln w="9525">
            <a:solidFill>
              <a:srgbClr val="000000"/>
            </a:solidFill>
            <a:miter lim="800000"/>
            <a:headEnd/>
            <a:tailEnd/>
          </a:ln>
        </xdr:spPr>
        <xdr:txBody>
          <a:bodyPr vertOverflow="clip" wrap="square" lIns="18288" tIns="18288" rIns="18288" bIns="0" anchor="t" upright="1"/>
          <a:lstStyle/>
          <a:p>
            <a:pPr algn="ctr" rtl="0">
              <a:defRPr sz="1000"/>
            </a:pPr>
            <a:r>
              <a:rPr lang="en-US" sz="500" b="0" i="0" u="none" strike="noStrike" baseline="0">
                <a:solidFill>
                  <a:srgbClr val="000000"/>
                </a:solidFill>
                <a:latin typeface="Helv"/>
              </a:rPr>
              <a:t>Landing</a:t>
            </a:r>
          </a:p>
        </xdr:txBody>
      </xdr:sp>
      <xdr:sp macro="" textlink="">
        <xdr:nvSpPr>
          <xdr:cNvPr id="14" name="Text Box 88">
            <a:extLst>
              <a:ext uri="{FF2B5EF4-FFF2-40B4-BE49-F238E27FC236}">
                <a16:creationId xmlns:a16="http://schemas.microsoft.com/office/drawing/2014/main" id="{00000000-0008-0000-0B00-00000E000000}"/>
              </a:ext>
            </a:extLst>
          </xdr:cNvPr>
          <xdr:cNvSpPr txBox="1">
            <a:spLocks noChangeArrowheads="1"/>
          </xdr:cNvSpPr>
        </xdr:nvSpPr>
        <xdr:spPr bwMode="auto">
          <a:xfrm>
            <a:off x="101" y="97"/>
            <a:ext cx="12" cy="22"/>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sz="600" b="0" i="0" u="none" strike="noStrike" baseline="0">
                <a:solidFill>
                  <a:srgbClr val="000000"/>
                </a:solidFill>
                <a:latin typeface="Helv"/>
              </a:rPr>
              <a:t>c</a:t>
            </a:r>
          </a:p>
        </xdr:txBody>
      </xdr:sp>
      <xdr:sp macro="" textlink="">
        <xdr:nvSpPr>
          <xdr:cNvPr id="15" name="Line 89">
            <a:extLst>
              <a:ext uri="{FF2B5EF4-FFF2-40B4-BE49-F238E27FC236}">
                <a16:creationId xmlns:a16="http://schemas.microsoft.com/office/drawing/2014/main" id="{00000000-0008-0000-0B00-00000F000000}"/>
              </a:ext>
            </a:extLst>
          </xdr:cNvPr>
          <xdr:cNvSpPr>
            <a:spLocks noChangeShapeType="1"/>
          </xdr:cNvSpPr>
        </xdr:nvSpPr>
        <xdr:spPr bwMode="auto">
          <a:xfrm flipV="1">
            <a:off x="112" y="93"/>
            <a:ext cx="0" cy="19"/>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16" name="Line 90">
            <a:extLst>
              <a:ext uri="{FF2B5EF4-FFF2-40B4-BE49-F238E27FC236}">
                <a16:creationId xmlns:a16="http://schemas.microsoft.com/office/drawing/2014/main" id="{00000000-0008-0000-0B00-000010000000}"/>
              </a:ext>
            </a:extLst>
          </xdr:cNvPr>
          <xdr:cNvSpPr>
            <a:spLocks noChangeShapeType="1"/>
          </xdr:cNvSpPr>
        </xdr:nvSpPr>
        <xdr:spPr bwMode="auto">
          <a:xfrm flipV="1">
            <a:off x="101" y="93"/>
            <a:ext cx="0" cy="19"/>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17" name="Text Box 91">
            <a:extLst>
              <a:ext uri="{FF2B5EF4-FFF2-40B4-BE49-F238E27FC236}">
                <a16:creationId xmlns:a16="http://schemas.microsoft.com/office/drawing/2014/main" id="{00000000-0008-0000-0B00-000011000000}"/>
              </a:ext>
            </a:extLst>
          </xdr:cNvPr>
          <xdr:cNvSpPr txBox="1">
            <a:spLocks noChangeArrowheads="1"/>
          </xdr:cNvSpPr>
        </xdr:nvSpPr>
        <xdr:spPr bwMode="auto">
          <a:xfrm>
            <a:off x="164" y="113"/>
            <a:ext cx="22" cy="21"/>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sz="600" b="0" i="0" u="none" strike="noStrike" baseline="0">
                <a:solidFill>
                  <a:srgbClr val="000000"/>
                </a:solidFill>
                <a:latin typeface="Helv"/>
              </a:rPr>
              <a:t>a</a:t>
            </a:r>
          </a:p>
        </xdr:txBody>
      </xdr:sp>
      <xdr:sp macro="" textlink="">
        <xdr:nvSpPr>
          <xdr:cNvPr id="18" name="Line 92">
            <a:extLst>
              <a:ext uri="{FF2B5EF4-FFF2-40B4-BE49-F238E27FC236}">
                <a16:creationId xmlns:a16="http://schemas.microsoft.com/office/drawing/2014/main" id="{00000000-0008-0000-0B00-000012000000}"/>
              </a:ext>
            </a:extLst>
          </xdr:cNvPr>
          <xdr:cNvSpPr>
            <a:spLocks noChangeShapeType="1"/>
          </xdr:cNvSpPr>
        </xdr:nvSpPr>
        <xdr:spPr bwMode="auto">
          <a:xfrm>
            <a:off x="164" y="106"/>
            <a:ext cx="22"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19" name="Line 93">
            <a:extLst>
              <a:ext uri="{FF2B5EF4-FFF2-40B4-BE49-F238E27FC236}">
                <a16:creationId xmlns:a16="http://schemas.microsoft.com/office/drawing/2014/main" id="{00000000-0008-0000-0B00-000013000000}"/>
              </a:ext>
            </a:extLst>
          </xdr:cNvPr>
          <xdr:cNvSpPr>
            <a:spLocks noChangeShapeType="1"/>
          </xdr:cNvSpPr>
        </xdr:nvSpPr>
        <xdr:spPr bwMode="auto">
          <a:xfrm>
            <a:off x="180" y="106"/>
            <a:ext cx="0" cy="24"/>
          </a:xfrm>
          <a:prstGeom prst="line">
            <a:avLst/>
          </a:prstGeom>
          <a:noFill/>
          <a:ln w="9525">
            <a:solidFill>
              <a:srgbClr val="000000"/>
            </a:solidFill>
            <a:round/>
            <a:headEnd type="oval" w="sm" len="sm"/>
            <a:tailEnd type="oval" w="sm" len="sm"/>
          </a:ln>
          <a:extLst>
            <a:ext uri="{909E8E84-426E-40DD-AFC4-6F175D3DCCD1}">
              <a14:hiddenFill xmlns:a14="http://schemas.microsoft.com/office/drawing/2010/main">
                <a:noFill/>
              </a14:hiddenFill>
            </a:ext>
          </a:extLst>
        </xdr:spPr>
      </xdr:sp>
      <xdr:sp macro="" textlink="">
        <xdr:nvSpPr>
          <xdr:cNvPr id="20" name="Line 94">
            <a:extLst>
              <a:ext uri="{FF2B5EF4-FFF2-40B4-BE49-F238E27FC236}">
                <a16:creationId xmlns:a16="http://schemas.microsoft.com/office/drawing/2014/main" id="{00000000-0008-0000-0B00-000014000000}"/>
              </a:ext>
            </a:extLst>
          </xdr:cNvPr>
          <xdr:cNvSpPr>
            <a:spLocks noChangeShapeType="1"/>
          </xdr:cNvSpPr>
        </xdr:nvSpPr>
        <xdr:spPr bwMode="auto">
          <a:xfrm>
            <a:off x="101" y="97"/>
            <a:ext cx="11" cy="0"/>
          </a:xfrm>
          <a:prstGeom prst="line">
            <a:avLst/>
          </a:prstGeom>
          <a:noFill/>
          <a:ln w="9525">
            <a:solidFill>
              <a:srgbClr val="000000"/>
            </a:solidFill>
            <a:round/>
            <a:headEnd type="oval" w="sm" len="sm"/>
            <a:tailEnd type="oval" w="sm" len="sm"/>
          </a:ln>
          <a:extLst>
            <a:ext uri="{909E8E84-426E-40DD-AFC4-6F175D3DCCD1}">
              <a14:hiddenFill xmlns:a14="http://schemas.microsoft.com/office/drawing/2010/main">
                <a:noFill/>
              </a14:hiddenFill>
            </a:ext>
          </a:extLst>
        </xdr:spPr>
      </xdr:sp>
      <xdr:sp macro="" textlink="">
        <xdr:nvSpPr>
          <xdr:cNvPr id="21" name="Text Box 95">
            <a:extLst>
              <a:ext uri="{FF2B5EF4-FFF2-40B4-BE49-F238E27FC236}">
                <a16:creationId xmlns:a16="http://schemas.microsoft.com/office/drawing/2014/main" id="{00000000-0008-0000-0B00-000015000000}"/>
              </a:ext>
            </a:extLst>
          </xdr:cNvPr>
          <xdr:cNvSpPr txBox="1">
            <a:spLocks noChangeArrowheads="1"/>
          </xdr:cNvSpPr>
        </xdr:nvSpPr>
        <xdr:spPr bwMode="auto">
          <a:xfrm>
            <a:off x="116" y="167"/>
            <a:ext cx="76" cy="13"/>
          </a:xfrm>
          <a:prstGeom prst="rect">
            <a:avLst/>
          </a:prstGeom>
          <a:solidFill>
            <a:srgbClr val="FFFFFF"/>
          </a:solidFill>
          <a:ln w="9525">
            <a:solidFill>
              <a:srgbClr val="000000"/>
            </a:solidFill>
            <a:miter lim="800000"/>
            <a:headEnd/>
            <a:tailEnd/>
          </a:ln>
        </xdr:spPr>
        <xdr:txBody>
          <a:bodyPr vertOverflow="clip" wrap="square" lIns="18288" tIns="18288" rIns="18288" bIns="0" anchor="t" upright="1"/>
          <a:lstStyle/>
          <a:p>
            <a:pPr algn="ctr" rtl="0">
              <a:defRPr sz="1000"/>
            </a:pPr>
            <a:r>
              <a:rPr lang="en-US" sz="500" b="0" i="0" u="none" strike="noStrike" baseline="0">
                <a:solidFill>
                  <a:srgbClr val="000000"/>
                </a:solidFill>
                <a:latin typeface="Helv"/>
              </a:rPr>
              <a:t>Platform</a:t>
            </a:r>
          </a:p>
        </xdr:txBody>
      </xdr:sp>
      <xdr:sp macro="" textlink="">
        <xdr:nvSpPr>
          <xdr:cNvPr id="22" name="Line 96">
            <a:extLst>
              <a:ext uri="{FF2B5EF4-FFF2-40B4-BE49-F238E27FC236}">
                <a16:creationId xmlns:a16="http://schemas.microsoft.com/office/drawing/2014/main" id="{00000000-0008-0000-0B00-000016000000}"/>
              </a:ext>
            </a:extLst>
          </xdr:cNvPr>
          <xdr:cNvSpPr>
            <a:spLocks noChangeShapeType="1"/>
          </xdr:cNvSpPr>
        </xdr:nvSpPr>
        <xdr:spPr bwMode="auto">
          <a:xfrm flipV="1">
            <a:off x="116" y="180"/>
            <a:ext cx="0" cy="19"/>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 name="Line 97">
            <a:extLst>
              <a:ext uri="{FF2B5EF4-FFF2-40B4-BE49-F238E27FC236}">
                <a16:creationId xmlns:a16="http://schemas.microsoft.com/office/drawing/2014/main" id="{00000000-0008-0000-0B00-000017000000}"/>
              </a:ext>
            </a:extLst>
          </xdr:cNvPr>
          <xdr:cNvSpPr>
            <a:spLocks noChangeShapeType="1"/>
          </xdr:cNvSpPr>
        </xdr:nvSpPr>
        <xdr:spPr bwMode="auto">
          <a:xfrm>
            <a:off x="101" y="195"/>
            <a:ext cx="15" cy="0"/>
          </a:xfrm>
          <a:prstGeom prst="line">
            <a:avLst/>
          </a:prstGeom>
          <a:noFill/>
          <a:ln w="9525">
            <a:solidFill>
              <a:srgbClr val="000000"/>
            </a:solidFill>
            <a:round/>
            <a:headEnd type="oval" w="sm" len="sm"/>
            <a:tailEnd type="oval" w="sm" len="sm"/>
          </a:ln>
          <a:extLst>
            <a:ext uri="{909E8E84-426E-40DD-AFC4-6F175D3DCCD1}">
              <a14:hiddenFill xmlns:a14="http://schemas.microsoft.com/office/drawing/2010/main">
                <a:noFill/>
              </a14:hiddenFill>
            </a:ext>
          </a:extLst>
        </xdr:spPr>
      </xdr:sp>
      <xdr:sp macro="" textlink="">
        <xdr:nvSpPr>
          <xdr:cNvPr id="24" name="Freeform 98">
            <a:extLst>
              <a:ext uri="{FF2B5EF4-FFF2-40B4-BE49-F238E27FC236}">
                <a16:creationId xmlns:a16="http://schemas.microsoft.com/office/drawing/2014/main" id="{00000000-0008-0000-0B00-000018000000}"/>
              </a:ext>
            </a:extLst>
          </xdr:cNvPr>
          <xdr:cNvSpPr>
            <a:spLocks/>
          </xdr:cNvSpPr>
        </xdr:nvSpPr>
        <xdr:spPr bwMode="auto">
          <a:xfrm>
            <a:off x="101" y="161"/>
            <a:ext cx="19" cy="5"/>
          </a:xfrm>
          <a:custGeom>
            <a:avLst/>
            <a:gdLst>
              <a:gd name="T0" fmla="*/ 0 w 35"/>
              <a:gd name="T1" fmla="*/ 1 h 10"/>
              <a:gd name="T2" fmla="*/ 1 w 35"/>
              <a:gd name="T3" fmla="*/ 0 h 10"/>
              <a:gd name="T4" fmla="*/ 1 w 35"/>
              <a:gd name="T5" fmla="*/ 1 h 10"/>
              <a:gd name="T6" fmla="*/ 0 60000 65536"/>
              <a:gd name="T7" fmla="*/ 0 60000 65536"/>
              <a:gd name="T8" fmla="*/ 0 60000 65536"/>
              <a:gd name="T9" fmla="*/ 0 w 35"/>
              <a:gd name="T10" fmla="*/ 0 h 10"/>
              <a:gd name="T11" fmla="*/ 35 w 35"/>
              <a:gd name="T12" fmla="*/ 10 h 10"/>
            </a:gdLst>
            <a:ahLst/>
            <a:cxnLst>
              <a:cxn ang="T6">
                <a:pos x="T0" y="T1"/>
              </a:cxn>
              <a:cxn ang="T7">
                <a:pos x="T2" y="T3"/>
              </a:cxn>
              <a:cxn ang="T8">
                <a:pos x="T4" y="T5"/>
              </a:cxn>
            </a:cxnLst>
            <a:rect l="T9" t="T10" r="T11" b="T12"/>
            <a:pathLst>
              <a:path w="35" h="10">
                <a:moveTo>
                  <a:pt x="0" y="10"/>
                </a:moveTo>
                <a:cubicBezTo>
                  <a:pt x="6" y="5"/>
                  <a:pt x="12" y="0"/>
                  <a:pt x="18" y="0"/>
                </a:cubicBezTo>
                <a:cubicBezTo>
                  <a:pt x="24" y="0"/>
                  <a:pt x="31" y="8"/>
                  <a:pt x="35"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 name="Text Box 99">
            <a:extLst>
              <a:ext uri="{FF2B5EF4-FFF2-40B4-BE49-F238E27FC236}">
                <a16:creationId xmlns:a16="http://schemas.microsoft.com/office/drawing/2014/main" id="{00000000-0008-0000-0B00-000019000000}"/>
              </a:ext>
            </a:extLst>
          </xdr:cNvPr>
          <xdr:cNvSpPr txBox="1">
            <a:spLocks noChangeArrowheads="1"/>
          </xdr:cNvSpPr>
        </xdr:nvSpPr>
        <xdr:spPr bwMode="auto">
          <a:xfrm>
            <a:off x="101" y="150"/>
            <a:ext cx="16" cy="22"/>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sz="600" b="0" i="0" u="none" strike="noStrike" baseline="0">
                <a:solidFill>
                  <a:srgbClr val="000000"/>
                </a:solidFill>
                <a:latin typeface="Helv"/>
              </a:rPr>
              <a:t>d</a:t>
            </a:r>
          </a:p>
        </xdr:txBody>
      </xdr:sp>
      <xdr:sp macro="" textlink="">
        <xdr:nvSpPr>
          <xdr:cNvPr id="26" name="Text Box 100">
            <a:extLst>
              <a:ext uri="{FF2B5EF4-FFF2-40B4-BE49-F238E27FC236}">
                <a16:creationId xmlns:a16="http://schemas.microsoft.com/office/drawing/2014/main" id="{00000000-0008-0000-0B00-00001A000000}"/>
              </a:ext>
            </a:extLst>
          </xdr:cNvPr>
          <xdr:cNvSpPr txBox="1">
            <a:spLocks noChangeArrowheads="1"/>
          </xdr:cNvSpPr>
        </xdr:nvSpPr>
        <xdr:spPr bwMode="auto">
          <a:xfrm>
            <a:off x="34" y="167"/>
            <a:ext cx="67" cy="13"/>
          </a:xfrm>
          <a:prstGeom prst="rect">
            <a:avLst/>
          </a:prstGeom>
          <a:solidFill>
            <a:srgbClr val="FFFFFF"/>
          </a:solidFill>
          <a:ln w="9525">
            <a:solidFill>
              <a:srgbClr val="000000"/>
            </a:solidFill>
            <a:miter lim="800000"/>
            <a:headEnd/>
            <a:tailEnd/>
          </a:ln>
        </xdr:spPr>
        <xdr:txBody>
          <a:bodyPr vertOverflow="clip" wrap="square" lIns="18288" tIns="18288" rIns="18288" bIns="0" anchor="t" upright="1"/>
          <a:lstStyle/>
          <a:p>
            <a:pPr algn="ctr" rtl="0">
              <a:defRPr sz="1000"/>
            </a:pPr>
            <a:r>
              <a:rPr lang="en-US" sz="500" b="0" i="0" u="none" strike="noStrike" baseline="0">
                <a:solidFill>
                  <a:srgbClr val="000000"/>
                </a:solidFill>
                <a:latin typeface="Helv"/>
              </a:rPr>
              <a:t>Landing</a:t>
            </a:r>
          </a:p>
        </xdr:txBody>
      </xdr:sp>
      <xdr:sp macro="" textlink="">
        <xdr:nvSpPr>
          <xdr:cNvPr id="27" name="Line 101">
            <a:extLst>
              <a:ext uri="{FF2B5EF4-FFF2-40B4-BE49-F238E27FC236}">
                <a16:creationId xmlns:a16="http://schemas.microsoft.com/office/drawing/2014/main" id="{00000000-0008-0000-0B00-00001B000000}"/>
              </a:ext>
            </a:extLst>
          </xdr:cNvPr>
          <xdr:cNvSpPr>
            <a:spLocks noChangeShapeType="1"/>
          </xdr:cNvSpPr>
        </xdr:nvSpPr>
        <xdr:spPr bwMode="auto">
          <a:xfrm flipV="1">
            <a:off x="101" y="179"/>
            <a:ext cx="0" cy="19"/>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0</xdr:colOff>
      <xdr:row>135</xdr:row>
      <xdr:rowOff>0</xdr:rowOff>
    </xdr:from>
    <xdr:to>
      <xdr:col>4</xdr:col>
      <xdr:colOff>0</xdr:colOff>
      <xdr:row>136</xdr:row>
      <xdr:rowOff>0</xdr:rowOff>
    </xdr:to>
    <xdr:sp macro="" textlink="">
      <xdr:nvSpPr>
        <xdr:cNvPr id="28" name="Oval 177">
          <a:extLst>
            <a:ext uri="{FF2B5EF4-FFF2-40B4-BE49-F238E27FC236}">
              <a16:creationId xmlns:a16="http://schemas.microsoft.com/office/drawing/2014/main" id="{00000000-0008-0000-0B00-00001C000000}"/>
            </a:ext>
          </a:extLst>
        </xdr:cNvPr>
        <xdr:cNvSpPr>
          <a:spLocks noChangeArrowheads="1"/>
        </xdr:cNvSpPr>
      </xdr:nvSpPr>
      <xdr:spPr bwMode="auto">
        <a:xfrm>
          <a:off x="1276350" y="331851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135</xdr:row>
      <xdr:rowOff>0</xdr:rowOff>
    </xdr:from>
    <xdr:to>
      <xdr:col>16</xdr:col>
      <xdr:colOff>0</xdr:colOff>
      <xdr:row>136</xdr:row>
      <xdr:rowOff>0</xdr:rowOff>
    </xdr:to>
    <xdr:sp macro="" textlink="">
      <xdr:nvSpPr>
        <xdr:cNvPr id="29" name="Oval 178">
          <a:extLst>
            <a:ext uri="{FF2B5EF4-FFF2-40B4-BE49-F238E27FC236}">
              <a16:creationId xmlns:a16="http://schemas.microsoft.com/office/drawing/2014/main" id="{00000000-0008-0000-0B00-00001D000000}"/>
            </a:ext>
          </a:extLst>
        </xdr:cNvPr>
        <xdr:cNvSpPr>
          <a:spLocks noChangeArrowheads="1"/>
        </xdr:cNvSpPr>
      </xdr:nvSpPr>
      <xdr:spPr bwMode="auto">
        <a:xfrm>
          <a:off x="4981575" y="331851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146</xdr:row>
      <xdr:rowOff>0</xdr:rowOff>
    </xdr:from>
    <xdr:to>
      <xdr:col>16</xdr:col>
      <xdr:colOff>0</xdr:colOff>
      <xdr:row>147</xdr:row>
      <xdr:rowOff>0</xdr:rowOff>
    </xdr:to>
    <xdr:sp macro="" textlink="">
      <xdr:nvSpPr>
        <xdr:cNvPr id="30" name="Oval 179">
          <a:extLst>
            <a:ext uri="{FF2B5EF4-FFF2-40B4-BE49-F238E27FC236}">
              <a16:creationId xmlns:a16="http://schemas.microsoft.com/office/drawing/2014/main" id="{00000000-0008-0000-0B00-00001E000000}"/>
            </a:ext>
          </a:extLst>
        </xdr:cNvPr>
        <xdr:cNvSpPr>
          <a:spLocks noChangeArrowheads="1"/>
        </xdr:cNvSpPr>
      </xdr:nvSpPr>
      <xdr:spPr bwMode="auto">
        <a:xfrm>
          <a:off x="4981575" y="359092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149</xdr:row>
      <xdr:rowOff>0</xdr:rowOff>
    </xdr:from>
    <xdr:to>
      <xdr:col>16</xdr:col>
      <xdr:colOff>0</xdr:colOff>
      <xdr:row>150</xdr:row>
      <xdr:rowOff>0</xdr:rowOff>
    </xdr:to>
    <xdr:sp macro="" textlink="">
      <xdr:nvSpPr>
        <xdr:cNvPr id="31" name="Oval 180">
          <a:extLst>
            <a:ext uri="{FF2B5EF4-FFF2-40B4-BE49-F238E27FC236}">
              <a16:creationId xmlns:a16="http://schemas.microsoft.com/office/drawing/2014/main" id="{00000000-0008-0000-0B00-00001F000000}"/>
            </a:ext>
          </a:extLst>
        </xdr:cNvPr>
        <xdr:cNvSpPr>
          <a:spLocks noChangeArrowheads="1"/>
        </xdr:cNvSpPr>
      </xdr:nvSpPr>
      <xdr:spPr bwMode="auto">
        <a:xfrm>
          <a:off x="4981575" y="366522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171</xdr:row>
          <xdr:rowOff>0</xdr:rowOff>
        </xdr:from>
        <xdr:to>
          <xdr:col>2</xdr:col>
          <xdr:colOff>304800</xdr:colOff>
          <xdr:row>172</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172</xdr:row>
          <xdr:rowOff>0</xdr:rowOff>
        </xdr:from>
        <xdr:to>
          <xdr:col>2</xdr:col>
          <xdr:colOff>304800</xdr:colOff>
          <xdr:row>173</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171</xdr:row>
          <xdr:rowOff>0</xdr:rowOff>
        </xdr:from>
        <xdr:to>
          <xdr:col>7</xdr:col>
          <xdr:colOff>95250</xdr:colOff>
          <xdr:row>172</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171</xdr:row>
          <xdr:rowOff>0</xdr:rowOff>
        </xdr:from>
        <xdr:to>
          <xdr:col>2</xdr:col>
          <xdr:colOff>304800</xdr:colOff>
          <xdr:row>172</xdr:row>
          <xdr:rowOff>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172</xdr:row>
          <xdr:rowOff>0</xdr:rowOff>
        </xdr:from>
        <xdr:to>
          <xdr:col>2</xdr:col>
          <xdr:colOff>304800</xdr:colOff>
          <xdr:row>173</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171</xdr:row>
          <xdr:rowOff>0</xdr:rowOff>
        </xdr:from>
        <xdr:to>
          <xdr:col>7</xdr:col>
          <xdr:colOff>95250</xdr:colOff>
          <xdr:row>172</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139</xdr:row>
          <xdr:rowOff>0</xdr:rowOff>
        </xdr:from>
        <xdr:to>
          <xdr:col>2</xdr:col>
          <xdr:colOff>304800</xdr:colOff>
          <xdr:row>140</xdr:row>
          <xdr:rowOff>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140</xdr:row>
          <xdr:rowOff>0</xdr:rowOff>
        </xdr:from>
        <xdr:to>
          <xdr:col>2</xdr:col>
          <xdr:colOff>304800</xdr:colOff>
          <xdr:row>141</xdr:row>
          <xdr:rowOff>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7</xdr:col>
          <xdr:colOff>95250</xdr:colOff>
          <xdr:row>140</xdr:row>
          <xdr:rowOff>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139</xdr:row>
          <xdr:rowOff>0</xdr:rowOff>
        </xdr:from>
        <xdr:to>
          <xdr:col>2</xdr:col>
          <xdr:colOff>304800</xdr:colOff>
          <xdr:row>140</xdr:row>
          <xdr:rowOff>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140</xdr:row>
          <xdr:rowOff>0</xdr:rowOff>
        </xdr:from>
        <xdr:to>
          <xdr:col>2</xdr:col>
          <xdr:colOff>304800</xdr:colOff>
          <xdr:row>141</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7</xdr:col>
          <xdr:colOff>95250</xdr:colOff>
          <xdr:row>140</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xdr:col>
      <xdr:colOff>0</xdr:colOff>
      <xdr:row>164</xdr:row>
      <xdr:rowOff>0</xdr:rowOff>
    </xdr:from>
    <xdr:to>
      <xdr:col>16</xdr:col>
      <xdr:colOff>0</xdr:colOff>
      <xdr:row>164</xdr:row>
      <xdr:rowOff>0</xdr:rowOff>
    </xdr:to>
    <xdr:sp macro="" textlink="">
      <xdr:nvSpPr>
        <xdr:cNvPr id="2" name="Text Box 2">
          <a:extLst>
            <a:ext uri="{FF2B5EF4-FFF2-40B4-BE49-F238E27FC236}">
              <a16:creationId xmlns:a16="http://schemas.microsoft.com/office/drawing/2014/main" id="{00000000-0008-0000-0C00-000002000000}"/>
            </a:ext>
          </a:extLst>
        </xdr:cNvPr>
        <xdr:cNvSpPr txBox="1">
          <a:spLocks noChangeArrowheads="1"/>
        </xdr:cNvSpPr>
      </xdr:nvSpPr>
      <xdr:spPr bwMode="auto">
        <a:xfrm>
          <a:off x="371475" y="40366950"/>
          <a:ext cx="4857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800" b="0" i="1" u="none" strike="noStrike" baseline="0">
              <a:solidFill>
                <a:srgbClr val="CCC0DA"/>
              </a:solidFill>
              <a:latin typeface="Arial"/>
              <a:cs typeface="Arial"/>
            </a:rPr>
            <a:t>Additional Remarks:</a:t>
          </a:r>
        </a:p>
      </xdr:txBody>
    </xdr:sp>
    <xdr:clientData/>
  </xdr:twoCellAnchor>
  <xdr:twoCellAnchor>
    <xdr:from>
      <xdr:col>14</xdr:col>
      <xdr:colOff>0</xdr:colOff>
      <xdr:row>131</xdr:row>
      <xdr:rowOff>0</xdr:rowOff>
    </xdr:from>
    <xdr:to>
      <xdr:col>24</xdr:col>
      <xdr:colOff>180975</xdr:colOff>
      <xdr:row>131</xdr:row>
      <xdr:rowOff>0</xdr:rowOff>
    </xdr:to>
    <xdr:sp macro="" textlink="">
      <xdr:nvSpPr>
        <xdr:cNvPr id="3" name="Text Box 3">
          <a:extLst>
            <a:ext uri="{FF2B5EF4-FFF2-40B4-BE49-F238E27FC236}">
              <a16:creationId xmlns:a16="http://schemas.microsoft.com/office/drawing/2014/main" id="{00000000-0008-0000-0C00-000003000000}"/>
            </a:ext>
          </a:extLst>
        </xdr:cNvPr>
        <xdr:cNvSpPr txBox="1">
          <a:spLocks noChangeArrowheads="1"/>
        </xdr:cNvSpPr>
      </xdr:nvSpPr>
      <xdr:spPr bwMode="auto">
        <a:xfrm>
          <a:off x="4076700" y="32194500"/>
          <a:ext cx="34671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0</xdr:colOff>
      <xdr:row>164</xdr:row>
      <xdr:rowOff>0</xdr:rowOff>
    </xdr:from>
    <xdr:to>
      <xdr:col>25</xdr:col>
      <xdr:colOff>0</xdr:colOff>
      <xdr:row>164</xdr:row>
      <xdr:rowOff>0</xdr:rowOff>
    </xdr:to>
    <xdr:sp macro="" textlink="">
      <xdr:nvSpPr>
        <xdr:cNvPr id="4" name="Text Box 4">
          <a:extLst>
            <a:ext uri="{FF2B5EF4-FFF2-40B4-BE49-F238E27FC236}">
              <a16:creationId xmlns:a16="http://schemas.microsoft.com/office/drawing/2014/main" id="{00000000-0008-0000-0C00-000004000000}"/>
            </a:ext>
          </a:extLst>
        </xdr:cNvPr>
        <xdr:cNvSpPr txBox="1">
          <a:spLocks noChangeArrowheads="1"/>
        </xdr:cNvSpPr>
      </xdr:nvSpPr>
      <xdr:spPr bwMode="auto">
        <a:xfrm>
          <a:off x="371475" y="40366950"/>
          <a:ext cx="71913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Narrow"/>
            </a:rPr>
            <a:t>Layout Drawings must include the following items where applicable.</a:t>
          </a: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Narrow"/>
            </a:rPr>
            <a:t>- required clearances and basic dimensions</a:t>
          </a:r>
        </a:p>
        <a:p>
          <a:pPr algn="l" rtl="0">
            <a:defRPr sz="1000"/>
          </a:pPr>
          <a:r>
            <a:rPr lang="en-CA" sz="1000" b="0" i="0" u="none" strike="noStrike" baseline="0">
              <a:solidFill>
                <a:srgbClr val="000000"/>
              </a:solidFill>
              <a:latin typeface="Arial Narrow"/>
            </a:rPr>
            <a:t>- maximum rail bracket spacing</a:t>
          </a:r>
        </a:p>
        <a:p>
          <a:pPr algn="l" rtl="0">
            <a:defRPr sz="1000"/>
          </a:pPr>
          <a:r>
            <a:rPr lang="en-CA" sz="1000" b="0" i="0" u="none" strike="noStrike" baseline="0">
              <a:solidFill>
                <a:srgbClr val="000000"/>
              </a:solidFill>
              <a:latin typeface="Arial Narrow"/>
            </a:rPr>
            <a:t>- estimated vertical forces on the guide rails on application of safety</a:t>
          </a:r>
        </a:p>
        <a:p>
          <a:pPr algn="l" rtl="0">
            <a:defRPr sz="1000"/>
          </a:pPr>
          <a:r>
            <a:rPr lang="en-CA"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CA"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CA" sz="1000" b="0" i="0" u="none" strike="noStrike" baseline="0">
              <a:solidFill>
                <a:srgbClr val="000000"/>
              </a:solidFill>
              <a:latin typeface="Arial Narrow"/>
            </a:rPr>
            <a:t>- total static and dynamic loads from the governor, ropes and tension system</a:t>
          </a:r>
        </a:p>
        <a:p>
          <a:pPr algn="l" rtl="0">
            <a:defRPr sz="1000"/>
          </a:pPr>
          <a:r>
            <a:rPr lang="en-CA" sz="1000" b="0" i="0" u="none" strike="noStrike" baseline="0">
              <a:solidFill>
                <a:srgbClr val="000000"/>
              </a:solidFill>
              <a:latin typeface="Arial Narrow"/>
            </a:rPr>
            <a:t>- horizontal forces on the building structure</a:t>
          </a:r>
        </a:p>
        <a:p>
          <a:pPr algn="l" rtl="0">
            <a:defRPr sz="1000"/>
          </a:pPr>
          <a:r>
            <a:rPr lang="en-CA" sz="1000" b="0" i="0" u="none" strike="noStrike" baseline="0">
              <a:solidFill>
                <a:srgbClr val="000000"/>
              </a:solidFill>
              <a:latin typeface="Arial Narrow"/>
            </a:rPr>
            <a:t>- net vertical load from the elevator system</a:t>
          </a:r>
        </a:p>
        <a:p>
          <a:pPr algn="l" rtl="0">
            <a:defRPr sz="1000"/>
          </a:pPr>
          <a:r>
            <a:rPr lang="en-CA" sz="1000" b="0" i="0" u="none" strike="noStrike" baseline="0">
              <a:solidFill>
                <a:srgbClr val="000000"/>
              </a:solidFill>
              <a:latin typeface="Arial Narrow"/>
            </a:rPr>
            <a:t>- outside diameter and wall thickness of the cylinder, plunger and piping, and the working pressure</a:t>
          </a:r>
        </a:p>
        <a:p>
          <a:pPr algn="l" rtl="0">
            <a:defRPr sz="1000"/>
          </a:pPr>
          <a:r>
            <a:rPr lang="en-CA" sz="1000" b="0" i="0" u="none" strike="noStrike" baseline="0">
              <a:solidFill>
                <a:srgbClr val="000000"/>
              </a:solidFill>
              <a:latin typeface="Arial Narrow"/>
            </a:rPr>
            <a:t>- rated speed and operating speed in the down direction</a:t>
          </a:r>
        </a:p>
        <a:p>
          <a:pPr algn="l" rtl="0">
            <a:defRPr sz="1000"/>
          </a:pPr>
          <a:r>
            <a:rPr lang="en-CA" sz="1000" b="0" i="0" u="none" strike="noStrike" baseline="0">
              <a:solidFill>
                <a:srgbClr val="000000"/>
              </a:solidFill>
              <a:latin typeface="Arial Narrow"/>
            </a:rPr>
            <a:t>- minimum "grade" of pipe (ASTM or recognized standard) </a:t>
          </a:r>
        </a:p>
        <a:p>
          <a:pPr algn="l" rtl="0">
            <a:defRPr sz="1000"/>
          </a:pPr>
          <a:r>
            <a:rPr lang="en-CA" sz="1000" b="0" i="0" u="none" strike="noStrike" baseline="0">
              <a:solidFill>
                <a:srgbClr val="000000"/>
              </a:solidFill>
              <a:latin typeface="Arial Narrow"/>
            </a:rPr>
            <a:t>- length of the plunger and cylinder</a:t>
          </a:r>
        </a:p>
        <a:p>
          <a:pPr algn="l" rtl="0">
            <a:defRPr sz="1000"/>
          </a:pPr>
          <a:r>
            <a:rPr lang="en-CA"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164</xdr:row>
      <xdr:rowOff>0</xdr:rowOff>
    </xdr:from>
    <xdr:to>
      <xdr:col>16</xdr:col>
      <xdr:colOff>0</xdr:colOff>
      <xdr:row>164</xdr:row>
      <xdr:rowOff>0</xdr:rowOff>
    </xdr:to>
    <xdr:sp macro="" textlink="">
      <xdr:nvSpPr>
        <xdr:cNvPr id="5" name="Text Box 34">
          <a:extLst>
            <a:ext uri="{FF2B5EF4-FFF2-40B4-BE49-F238E27FC236}">
              <a16:creationId xmlns:a16="http://schemas.microsoft.com/office/drawing/2014/main" id="{00000000-0008-0000-0C00-000005000000}"/>
            </a:ext>
          </a:extLst>
        </xdr:cNvPr>
        <xdr:cNvSpPr txBox="1">
          <a:spLocks noChangeArrowheads="1"/>
        </xdr:cNvSpPr>
      </xdr:nvSpPr>
      <xdr:spPr bwMode="auto">
        <a:xfrm>
          <a:off x="371475" y="40366950"/>
          <a:ext cx="4857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800" b="0" i="1" u="none" strike="noStrike" baseline="0">
              <a:solidFill>
                <a:srgbClr val="CCC0DA"/>
              </a:solidFill>
              <a:latin typeface="Arial"/>
              <a:cs typeface="Arial"/>
            </a:rPr>
            <a:t>Additional Remarks:</a:t>
          </a:r>
        </a:p>
      </xdr:txBody>
    </xdr:sp>
    <xdr:clientData/>
  </xdr:twoCellAnchor>
  <xdr:twoCellAnchor>
    <xdr:from>
      <xdr:col>14</xdr:col>
      <xdr:colOff>0</xdr:colOff>
      <xdr:row>131</xdr:row>
      <xdr:rowOff>0</xdr:rowOff>
    </xdr:from>
    <xdr:to>
      <xdr:col>24</xdr:col>
      <xdr:colOff>180975</xdr:colOff>
      <xdr:row>131</xdr:row>
      <xdr:rowOff>0</xdr:rowOff>
    </xdr:to>
    <xdr:sp macro="" textlink="">
      <xdr:nvSpPr>
        <xdr:cNvPr id="6" name="Text Box 35">
          <a:extLst>
            <a:ext uri="{FF2B5EF4-FFF2-40B4-BE49-F238E27FC236}">
              <a16:creationId xmlns:a16="http://schemas.microsoft.com/office/drawing/2014/main" id="{00000000-0008-0000-0C00-000006000000}"/>
            </a:ext>
          </a:extLst>
        </xdr:cNvPr>
        <xdr:cNvSpPr txBox="1">
          <a:spLocks noChangeArrowheads="1"/>
        </xdr:cNvSpPr>
      </xdr:nvSpPr>
      <xdr:spPr bwMode="auto">
        <a:xfrm>
          <a:off x="4076700" y="32194500"/>
          <a:ext cx="34671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0</xdr:colOff>
      <xdr:row>164</xdr:row>
      <xdr:rowOff>0</xdr:rowOff>
    </xdr:from>
    <xdr:to>
      <xdr:col>25</xdr:col>
      <xdr:colOff>0</xdr:colOff>
      <xdr:row>164</xdr:row>
      <xdr:rowOff>0</xdr:rowOff>
    </xdr:to>
    <xdr:sp macro="" textlink="">
      <xdr:nvSpPr>
        <xdr:cNvPr id="7" name="Text Box 36">
          <a:extLst>
            <a:ext uri="{FF2B5EF4-FFF2-40B4-BE49-F238E27FC236}">
              <a16:creationId xmlns:a16="http://schemas.microsoft.com/office/drawing/2014/main" id="{00000000-0008-0000-0C00-000007000000}"/>
            </a:ext>
          </a:extLst>
        </xdr:cNvPr>
        <xdr:cNvSpPr txBox="1">
          <a:spLocks noChangeArrowheads="1"/>
        </xdr:cNvSpPr>
      </xdr:nvSpPr>
      <xdr:spPr bwMode="auto">
        <a:xfrm>
          <a:off x="371475" y="40366950"/>
          <a:ext cx="71913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Narrow"/>
            </a:rPr>
            <a:t>Layout Drawings must include the following items where applicable.</a:t>
          </a: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Narrow"/>
            </a:rPr>
            <a:t>- required clearances and basic dimensions</a:t>
          </a:r>
        </a:p>
        <a:p>
          <a:pPr algn="l" rtl="0">
            <a:defRPr sz="1000"/>
          </a:pPr>
          <a:r>
            <a:rPr lang="en-CA" sz="1000" b="0" i="0" u="none" strike="noStrike" baseline="0">
              <a:solidFill>
                <a:srgbClr val="000000"/>
              </a:solidFill>
              <a:latin typeface="Arial Narrow"/>
            </a:rPr>
            <a:t>- maximum rail bracket spacing</a:t>
          </a:r>
        </a:p>
        <a:p>
          <a:pPr algn="l" rtl="0">
            <a:defRPr sz="1000"/>
          </a:pPr>
          <a:r>
            <a:rPr lang="en-CA" sz="1000" b="0" i="0" u="none" strike="noStrike" baseline="0">
              <a:solidFill>
                <a:srgbClr val="000000"/>
              </a:solidFill>
              <a:latin typeface="Arial Narrow"/>
            </a:rPr>
            <a:t>- estimated vertical forces on the guide rails on application of safety</a:t>
          </a:r>
        </a:p>
        <a:p>
          <a:pPr algn="l" rtl="0">
            <a:defRPr sz="1000"/>
          </a:pPr>
          <a:r>
            <a:rPr lang="en-CA"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CA"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CA" sz="1000" b="0" i="0" u="none" strike="noStrike" baseline="0">
              <a:solidFill>
                <a:srgbClr val="000000"/>
              </a:solidFill>
              <a:latin typeface="Arial Narrow"/>
            </a:rPr>
            <a:t>- total static and dynamic loads from the governor, ropes and tension system</a:t>
          </a:r>
        </a:p>
        <a:p>
          <a:pPr algn="l" rtl="0">
            <a:defRPr sz="1000"/>
          </a:pPr>
          <a:r>
            <a:rPr lang="en-CA" sz="1000" b="0" i="0" u="none" strike="noStrike" baseline="0">
              <a:solidFill>
                <a:srgbClr val="000000"/>
              </a:solidFill>
              <a:latin typeface="Arial Narrow"/>
            </a:rPr>
            <a:t>- horizontal forces on the building structure</a:t>
          </a:r>
        </a:p>
        <a:p>
          <a:pPr algn="l" rtl="0">
            <a:defRPr sz="1000"/>
          </a:pPr>
          <a:r>
            <a:rPr lang="en-CA" sz="1000" b="0" i="0" u="none" strike="noStrike" baseline="0">
              <a:solidFill>
                <a:srgbClr val="000000"/>
              </a:solidFill>
              <a:latin typeface="Arial Narrow"/>
            </a:rPr>
            <a:t>- net vertical load from the elevator system</a:t>
          </a:r>
        </a:p>
        <a:p>
          <a:pPr algn="l" rtl="0">
            <a:defRPr sz="1000"/>
          </a:pPr>
          <a:r>
            <a:rPr lang="en-CA" sz="1000" b="0" i="0" u="none" strike="noStrike" baseline="0">
              <a:solidFill>
                <a:srgbClr val="000000"/>
              </a:solidFill>
              <a:latin typeface="Arial Narrow"/>
            </a:rPr>
            <a:t>- outside diameter and wall thickness of the cylinder, plunger and piping, and the working pressure</a:t>
          </a:r>
        </a:p>
        <a:p>
          <a:pPr algn="l" rtl="0">
            <a:defRPr sz="1000"/>
          </a:pPr>
          <a:r>
            <a:rPr lang="en-CA" sz="1000" b="0" i="0" u="none" strike="noStrike" baseline="0">
              <a:solidFill>
                <a:srgbClr val="000000"/>
              </a:solidFill>
              <a:latin typeface="Arial Narrow"/>
            </a:rPr>
            <a:t>- rated speed and operating speed in the down direction</a:t>
          </a:r>
        </a:p>
        <a:p>
          <a:pPr algn="l" rtl="0">
            <a:defRPr sz="1000"/>
          </a:pPr>
          <a:r>
            <a:rPr lang="en-CA" sz="1000" b="0" i="0" u="none" strike="noStrike" baseline="0">
              <a:solidFill>
                <a:srgbClr val="000000"/>
              </a:solidFill>
              <a:latin typeface="Arial Narrow"/>
            </a:rPr>
            <a:t>- minimum "grade" of pipe (ASTM or recognized standard) </a:t>
          </a:r>
        </a:p>
        <a:p>
          <a:pPr algn="l" rtl="0">
            <a:defRPr sz="1000"/>
          </a:pPr>
          <a:r>
            <a:rPr lang="en-CA" sz="1000" b="0" i="0" u="none" strike="noStrike" baseline="0">
              <a:solidFill>
                <a:srgbClr val="000000"/>
              </a:solidFill>
              <a:latin typeface="Arial Narrow"/>
            </a:rPr>
            <a:t>- length of the plunger and cylinder</a:t>
          </a:r>
        </a:p>
        <a:p>
          <a:pPr algn="l" rtl="0">
            <a:defRPr sz="1000"/>
          </a:pPr>
          <a:r>
            <a:rPr lang="en-CA"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1</xdr:col>
      <xdr:colOff>28575</xdr:colOff>
      <xdr:row>0</xdr:row>
      <xdr:rowOff>47625</xdr:rowOff>
    </xdr:from>
    <xdr:to>
      <xdr:col>2</xdr:col>
      <xdr:colOff>742950</xdr:colOff>
      <xdr:row>4</xdr:row>
      <xdr:rowOff>219075</xdr:rowOff>
    </xdr:to>
    <xdr:pic>
      <xdr:nvPicPr>
        <xdr:cNvPr id="8" name="Picture 280" descr="TSSA Red Logo">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4762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66675</xdr:colOff>
      <xdr:row>0</xdr:row>
      <xdr:rowOff>38100</xdr:rowOff>
    </xdr:from>
    <xdr:to>
      <xdr:col>3</xdr:col>
      <xdr:colOff>209550</xdr:colOff>
      <xdr:row>3</xdr:row>
      <xdr:rowOff>162157</xdr:rowOff>
    </xdr:to>
    <xdr:pic>
      <xdr:nvPicPr>
        <xdr:cNvPr id="10" name="Picture 13" descr="TSSA Red Logo">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38100"/>
          <a:ext cx="590550" cy="619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62</xdr:row>
      <xdr:rowOff>0</xdr:rowOff>
    </xdr:from>
    <xdr:to>
      <xdr:col>23</xdr:col>
      <xdr:colOff>0</xdr:colOff>
      <xdr:row>62</xdr:row>
      <xdr:rowOff>0</xdr:rowOff>
    </xdr:to>
    <xdr:sp macro="" textlink="">
      <xdr:nvSpPr>
        <xdr:cNvPr id="13" name="Text Box 2">
          <a:extLst>
            <a:ext uri="{FF2B5EF4-FFF2-40B4-BE49-F238E27FC236}">
              <a16:creationId xmlns:a16="http://schemas.microsoft.com/office/drawing/2014/main" id="{00000000-0008-0000-0D00-00000D000000}"/>
            </a:ext>
          </a:extLst>
        </xdr:cNvPr>
        <xdr:cNvSpPr txBox="1">
          <a:spLocks noChangeArrowheads="1"/>
        </xdr:cNvSpPr>
      </xdr:nvSpPr>
      <xdr:spPr bwMode="auto">
        <a:xfrm>
          <a:off x="371475" y="40366950"/>
          <a:ext cx="4857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800" b="0" i="1" u="none" strike="noStrike" baseline="0">
              <a:solidFill>
                <a:srgbClr val="CCC0DA"/>
              </a:solidFill>
              <a:latin typeface="Arial"/>
              <a:cs typeface="Arial"/>
            </a:rPr>
            <a:t>Additional Remarks: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136</xdr:row>
      <xdr:rowOff>0</xdr:rowOff>
    </xdr:from>
    <xdr:to>
      <xdr:col>16</xdr:col>
      <xdr:colOff>0</xdr:colOff>
      <xdr:row>136</xdr:row>
      <xdr:rowOff>0</xdr:rowOff>
    </xdr:to>
    <xdr:sp macro="" textlink="">
      <xdr:nvSpPr>
        <xdr:cNvPr id="2" name="Text Box 2">
          <a:extLst>
            <a:ext uri="{FF2B5EF4-FFF2-40B4-BE49-F238E27FC236}">
              <a16:creationId xmlns:a16="http://schemas.microsoft.com/office/drawing/2014/main" id="{00000000-0008-0000-0E00-000002000000}"/>
            </a:ext>
          </a:extLst>
        </xdr:cNvPr>
        <xdr:cNvSpPr txBox="1">
          <a:spLocks noChangeArrowheads="1"/>
        </xdr:cNvSpPr>
      </xdr:nvSpPr>
      <xdr:spPr bwMode="auto">
        <a:xfrm>
          <a:off x="371475" y="336423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xdr:col>
      <xdr:colOff>0</xdr:colOff>
      <xdr:row>136</xdr:row>
      <xdr:rowOff>0</xdr:rowOff>
    </xdr:from>
    <xdr:to>
      <xdr:col>16</xdr:col>
      <xdr:colOff>0</xdr:colOff>
      <xdr:row>136</xdr:row>
      <xdr:rowOff>0</xdr:rowOff>
    </xdr:to>
    <xdr:sp macro="" textlink="">
      <xdr:nvSpPr>
        <xdr:cNvPr id="3" name="Text Box 34">
          <a:extLst>
            <a:ext uri="{FF2B5EF4-FFF2-40B4-BE49-F238E27FC236}">
              <a16:creationId xmlns:a16="http://schemas.microsoft.com/office/drawing/2014/main" id="{00000000-0008-0000-0E00-000003000000}"/>
            </a:ext>
          </a:extLst>
        </xdr:cNvPr>
        <xdr:cNvSpPr txBox="1">
          <a:spLocks noChangeArrowheads="1"/>
        </xdr:cNvSpPr>
      </xdr:nvSpPr>
      <xdr:spPr bwMode="auto">
        <a:xfrm>
          <a:off x="371475" y="336423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editAs="oneCell">
    <xdr:from>
      <xdr:col>0</xdr:col>
      <xdr:colOff>9525</xdr:colOff>
      <xdr:row>0</xdr:row>
      <xdr:rowOff>9525</xdr:rowOff>
    </xdr:from>
    <xdr:to>
      <xdr:col>2</xdr:col>
      <xdr:colOff>552450</xdr:colOff>
      <xdr:row>4</xdr:row>
      <xdr:rowOff>180975</xdr:rowOff>
    </xdr:to>
    <xdr:pic>
      <xdr:nvPicPr>
        <xdr:cNvPr id="4" name="Picture 280" descr="TSSA Red Logo">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914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122</xdr:row>
          <xdr:rowOff>0</xdr:rowOff>
        </xdr:from>
        <xdr:to>
          <xdr:col>2</xdr:col>
          <xdr:colOff>304800</xdr:colOff>
          <xdr:row>122</xdr:row>
          <xdr:rowOff>257175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E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123</xdr:row>
          <xdr:rowOff>0</xdr:rowOff>
        </xdr:from>
        <xdr:to>
          <xdr:col>2</xdr:col>
          <xdr:colOff>304800</xdr:colOff>
          <xdr:row>124</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E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7</xdr:col>
          <xdr:colOff>95250</xdr:colOff>
          <xdr:row>122</xdr:row>
          <xdr:rowOff>257175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E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122</xdr:row>
          <xdr:rowOff>0</xdr:rowOff>
        </xdr:from>
        <xdr:to>
          <xdr:col>2</xdr:col>
          <xdr:colOff>304800</xdr:colOff>
          <xdr:row>122</xdr:row>
          <xdr:rowOff>257175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E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123</xdr:row>
          <xdr:rowOff>0</xdr:rowOff>
        </xdr:from>
        <xdr:to>
          <xdr:col>2</xdr:col>
          <xdr:colOff>304800</xdr:colOff>
          <xdr:row>124</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E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0</xdr:rowOff>
        </xdr:from>
        <xdr:to>
          <xdr:col>7</xdr:col>
          <xdr:colOff>95250</xdr:colOff>
          <xdr:row>122</xdr:row>
          <xdr:rowOff>257175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E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114300</xdr:colOff>
          <xdr:row>0</xdr:row>
          <xdr:rowOff>57150</xdr:rowOff>
        </xdr:from>
        <xdr:to>
          <xdr:col>2</xdr:col>
          <xdr:colOff>171450</xdr:colOff>
          <xdr:row>0</xdr:row>
          <xdr:rowOff>628650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0F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114300</xdr:colOff>
          <xdr:row>0</xdr:row>
          <xdr:rowOff>57150</xdr:rowOff>
        </xdr:from>
        <xdr:to>
          <xdr:col>2</xdr:col>
          <xdr:colOff>171450</xdr:colOff>
          <xdr:row>0</xdr:row>
          <xdr:rowOff>628650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10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2" name="Picture 1" descr="TSSA Red Logo">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573"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130</xdr:row>
          <xdr:rowOff>0</xdr:rowOff>
        </xdr:from>
        <xdr:to>
          <xdr:col>4</xdr:col>
          <xdr:colOff>85725</xdr:colOff>
          <xdr:row>131</xdr:row>
          <xdr:rowOff>47625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1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131</xdr:row>
          <xdr:rowOff>0</xdr:rowOff>
        </xdr:from>
        <xdr:to>
          <xdr:col>4</xdr:col>
          <xdr:colOff>85725</xdr:colOff>
          <xdr:row>132</xdr:row>
          <xdr:rowOff>47625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130</xdr:row>
          <xdr:rowOff>0</xdr:rowOff>
        </xdr:from>
        <xdr:to>
          <xdr:col>14</xdr:col>
          <xdr:colOff>85725</xdr:colOff>
          <xdr:row>131</xdr:row>
          <xdr:rowOff>47625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1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130</xdr:row>
          <xdr:rowOff>0</xdr:rowOff>
        </xdr:from>
        <xdr:to>
          <xdr:col>4</xdr:col>
          <xdr:colOff>85725</xdr:colOff>
          <xdr:row>131</xdr:row>
          <xdr:rowOff>47625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131</xdr:row>
          <xdr:rowOff>0</xdr:rowOff>
        </xdr:from>
        <xdr:to>
          <xdr:col>4</xdr:col>
          <xdr:colOff>85725</xdr:colOff>
          <xdr:row>132</xdr:row>
          <xdr:rowOff>47625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130</xdr:row>
          <xdr:rowOff>0</xdr:rowOff>
        </xdr:from>
        <xdr:to>
          <xdr:col>14</xdr:col>
          <xdr:colOff>85725</xdr:colOff>
          <xdr:row>131</xdr:row>
          <xdr:rowOff>47625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1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161</xdr:row>
          <xdr:rowOff>0</xdr:rowOff>
        </xdr:from>
        <xdr:to>
          <xdr:col>4</xdr:col>
          <xdr:colOff>85725</xdr:colOff>
          <xdr:row>162</xdr:row>
          <xdr:rowOff>38100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162</xdr:row>
          <xdr:rowOff>0</xdr:rowOff>
        </xdr:from>
        <xdr:to>
          <xdr:col>4</xdr:col>
          <xdr:colOff>85725</xdr:colOff>
          <xdr:row>163</xdr:row>
          <xdr:rowOff>38100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161</xdr:row>
          <xdr:rowOff>0</xdr:rowOff>
        </xdr:from>
        <xdr:to>
          <xdr:col>14</xdr:col>
          <xdr:colOff>85725</xdr:colOff>
          <xdr:row>162</xdr:row>
          <xdr:rowOff>38100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161</xdr:row>
          <xdr:rowOff>0</xdr:rowOff>
        </xdr:from>
        <xdr:to>
          <xdr:col>4</xdr:col>
          <xdr:colOff>85725</xdr:colOff>
          <xdr:row>162</xdr:row>
          <xdr:rowOff>38100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1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162</xdr:row>
          <xdr:rowOff>0</xdr:rowOff>
        </xdr:from>
        <xdr:to>
          <xdr:col>4</xdr:col>
          <xdr:colOff>85725</xdr:colOff>
          <xdr:row>163</xdr:row>
          <xdr:rowOff>38100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1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161</xdr:row>
          <xdr:rowOff>0</xdr:rowOff>
        </xdr:from>
        <xdr:to>
          <xdr:col>14</xdr:col>
          <xdr:colOff>85725</xdr:colOff>
          <xdr:row>162</xdr:row>
          <xdr:rowOff>38100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1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28575</xdr:colOff>
      <xdr:row>30</xdr:row>
      <xdr:rowOff>95250</xdr:rowOff>
    </xdr:from>
    <xdr:to>
      <xdr:col>45</xdr:col>
      <xdr:colOff>523875</xdr:colOff>
      <xdr:row>30</xdr:row>
      <xdr:rowOff>95250</xdr:rowOff>
    </xdr:to>
    <xdr:sp macro="" textlink="">
      <xdr:nvSpPr>
        <xdr:cNvPr id="3" name="Line 2">
          <a:extLst>
            <a:ext uri="{FF2B5EF4-FFF2-40B4-BE49-F238E27FC236}">
              <a16:creationId xmlns:a16="http://schemas.microsoft.com/office/drawing/2014/main" id="{00000000-0008-0000-1200-000003000000}"/>
            </a:ext>
          </a:extLst>
        </xdr:cNvPr>
        <xdr:cNvSpPr>
          <a:spLocks noChangeShapeType="1"/>
        </xdr:cNvSpPr>
      </xdr:nvSpPr>
      <xdr:spPr bwMode="auto">
        <a:xfrm>
          <a:off x="1866900" y="6381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30</xdr:row>
      <xdr:rowOff>85725</xdr:rowOff>
    </xdr:from>
    <xdr:to>
      <xdr:col>45</xdr:col>
      <xdr:colOff>485775</xdr:colOff>
      <xdr:row>30</xdr:row>
      <xdr:rowOff>85725</xdr:rowOff>
    </xdr:to>
    <xdr:sp macro="" textlink="">
      <xdr:nvSpPr>
        <xdr:cNvPr id="4" name="Line 3">
          <a:extLst>
            <a:ext uri="{FF2B5EF4-FFF2-40B4-BE49-F238E27FC236}">
              <a16:creationId xmlns:a16="http://schemas.microsoft.com/office/drawing/2014/main" id="{00000000-0008-0000-1200-000004000000}"/>
            </a:ext>
          </a:extLst>
        </xdr:cNvPr>
        <xdr:cNvSpPr>
          <a:spLocks noChangeShapeType="1"/>
        </xdr:cNvSpPr>
      </xdr:nvSpPr>
      <xdr:spPr bwMode="auto">
        <a:xfrm>
          <a:off x="1685925" y="63722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30</xdr:row>
      <xdr:rowOff>95250</xdr:rowOff>
    </xdr:from>
    <xdr:to>
      <xdr:col>45</xdr:col>
      <xdr:colOff>533400</xdr:colOff>
      <xdr:row>30</xdr:row>
      <xdr:rowOff>95250</xdr:rowOff>
    </xdr:to>
    <xdr:sp macro="" textlink="">
      <xdr:nvSpPr>
        <xdr:cNvPr id="5" name="Line 4">
          <a:extLst>
            <a:ext uri="{FF2B5EF4-FFF2-40B4-BE49-F238E27FC236}">
              <a16:creationId xmlns:a16="http://schemas.microsoft.com/office/drawing/2014/main" id="{00000000-0008-0000-1200-000005000000}"/>
            </a:ext>
          </a:extLst>
        </xdr:cNvPr>
        <xdr:cNvSpPr>
          <a:spLocks noChangeShapeType="1"/>
        </xdr:cNvSpPr>
      </xdr:nvSpPr>
      <xdr:spPr bwMode="auto">
        <a:xfrm>
          <a:off x="1685925" y="6381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30</xdr:row>
      <xdr:rowOff>85725</xdr:rowOff>
    </xdr:from>
    <xdr:to>
      <xdr:col>45</xdr:col>
      <xdr:colOff>581025</xdr:colOff>
      <xdr:row>30</xdr:row>
      <xdr:rowOff>85725</xdr:rowOff>
    </xdr:to>
    <xdr:sp macro="" textlink="">
      <xdr:nvSpPr>
        <xdr:cNvPr id="6" name="Line 5">
          <a:extLst>
            <a:ext uri="{FF2B5EF4-FFF2-40B4-BE49-F238E27FC236}">
              <a16:creationId xmlns:a16="http://schemas.microsoft.com/office/drawing/2014/main" id="{00000000-0008-0000-1200-000006000000}"/>
            </a:ext>
          </a:extLst>
        </xdr:cNvPr>
        <xdr:cNvSpPr>
          <a:spLocks noChangeShapeType="1"/>
        </xdr:cNvSpPr>
      </xdr:nvSpPr>
      <xdr:spPr bwMode="auto">
        <a:xfrm>
          <a:off x="1685925" y="63722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45</xdr:col>
      <xdr:colOff>171450</xdr:colOff>
      <xdr:row>48</xdr:row>
      <xdr:rowOff>0</xdr:rowOff>
    </xdr:from>
    <xdr:to>
      <xdr:col>48</xdr:col>
      <xdr:colOff>19050</xdr:colOff>
      <xdr:row>48</xdr:row>
      <xdr:rowOff>0</xdr:rowOff>
    </xdr:to>
    <xdr:sp macro="" textlink="">
      <xdr:nvSpPr>
        <xdr:cNvPr id="7" name="Line 6">
          <a:extLst>
            <a:ext uri="{FF2B5EF4-FFF2-40B4-BE49-F238E27FC236}">
              <a16:creationId xmlns:a16="http://schemas.microsoft.com/office/drawing/2014/main" id="{00000000-0008-0000-1200-000007000000}"/>
            </a:ext>
          </a:extLst>
        </xdr:cNvPr>
        <xdr:cNvSpPr>
          <a:spLocks noChangeShapeType="1"/>
        </xdr:cNvSpPr>
      </xdr:nvSpPr>
      <xdr:spPr bwMode="auto">
        <a:xfrm>
          <a:off x="7048500" y="10210800"/>
          <a:ext cx="323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30</xdr:row>
      <xdr:rowOff>95250</xdr:rowOff>
    </xdr:from>
    <xdr:to>
      <xdr:col>41</xdr:col>
      <xdr:colOff>133350</xdr:colOff>
      <xdr:row>30</xdr:row>
      <xdr:rowOff>95250</xdr:rowOff>
    </xdr:to>
    <xdr:sp macro="" textlink="">
      <xdr:nvSpPr>
        <xdr:cNvPr id="8" name="Line 7">
          <a:extLst>
            <a:ext uri="{FF2B5EF4-FFF2-40B4-BE49-F238E27FC236}">
              <a16:creationId xmlns:a16="http://schemas.microsoft.com/office/drawing/2014/main" id="{00000000-0008-0000-1200-000008000000}"/>
            </a:ext>
          </a:extLst>
        </xdr:cNvPr>
        <xdr:cNvSpPr>
          <a:spLocks noChangeShapeType="1"/>
        </xdr:cNvSpPr>
      </xdr:nvSpPr>
      <xdr:spPr bwMode="auto">
        <a:xfrm>
          <a:off x="1685925" y="6381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30</xdr:row>
      <xdr:rowOff>95250</xdr:rowOff>
    </xdr:from>
    <xdr:to>
      <xdr:col>45</xdr:col>
      <xdr:colOff>123825</xdr:colOff>
      <xdr:row>30</xdr:row>
      <xdr:rowOff>95250</xdr:rowOff>
    </xdr:to>
    <xdr:sp macro="" textlink="">
      <xdr:nvSpPr>
        <xdr:cNvPr id="9" name="Line 8">
          <a:extLst>
            <a:ext uri="{FF2B5EF4-FFF2-40B4-BE49-F238E27FC236}">
              <a16:creationId xmlns:a16="http://schemas.microsoft.com/office/drawing/2014/main" id="{00000000-0008-0000-1200-000009000000}"/>
            </a:ext>
          </a:extLst>
        </xdr:cNvPr>
        <xdr:cNvSpPr>
          <a:spLocks noChangeShapeType="1"/>
        </xdr:cNvSpPr>
      </xdr:nvSpPr>
      <xdr:spPr bwMode="auto">
        <a:xfrm>
          <a:off x="1790700" y="6381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30</xdr:row>
      <xdr:rowOff>95250</xdr:rowOff>
    </xdr:from>
    <xdr:to>
      <xdr:col>45</xdr:col>
      <xdr:colOff>581025</xdr:colOff>
      <xdr:row>30</xdr:row>
      <xdr:rowOff>95250</xdr:rowOff>
    </xdr:to>
    <xdr:sp macro="" textlink="">
      <xdr:nvSpPr>
        <xdr:cNvPr id="10" name="Line 9">
          <a:extLst>
            <a:ext uri="{FF2B5EF4-FFF2-40B4-BE49-F238E27FC236}">
              <a16:creationId xmlns:a16="http://schemas.microsoft.com/office/drawing/2014/main" id="{00000000-0008-0000-1200-00000A000000}"/>
            </a:ext>
          </a:extLst>
        </xdr:cNvPr>
        <xdr:cNvSpPr>
          <a:spLocks noChangeShapeType="1"/>
        </xdr:cNvSpPr>
      </xdr:nvSpPr>
      <xdr:spPr bwMode="auto">
        <a:xfrm>
          <a:off x="1771650" y="6381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30</xdr:row>
      <xdr:rowOff>161925</xdr:rowOff>
    </xdr:from>
    <xdr:to>
      <xdr:col>45</xdr:col>
      <xdr:colOff>647700</xdr:colOff>
      <xdr:row>30</xdr:row>
      <xdr:rowOff>161925</xdr:rowOff>
    </xdr:to>
    <xdr:sp macro="" textlink="">
      <xdr:nvSpPr>
        <xdr:cNvPr id="11" name="Line 10">
          <a:extLst>
            <a:ext uri="{FF2B5EF4-FFF2-40B4-BE49-F238E27FC236}">
              <a16:creationId xmlns:a16="http://schemas.microsoft.com/office/drawing/2014/main" id="{00000000-0008-0000-1200-00000B000000}"/>
            </a:ext>
          </a:extLst>
        </xdr:cNvPr>
        <xdr:cNvSpPr>
          <a:spLocks noChangeShapeType="1"/>
        </xdr:cNvSpPr>
      </xdr:nvSpPr>
      <xdr:spPr bwMode="auto">
        <a:xfrm>
          <a:off x="1685925" y="64484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5</xdr:row>
      <xdr:rowOff>0</xdr:rowOff>
    </xdr:from>
    <xdr:to>
      <xdr:col>2</xdr:col>
      <xdr:colOff>0</xdr:colOff>
      <xdr:row>17</xdr:row>
      <xdr:rowOff>0</xdr:rowOff>
    </xdr:to>
    <xdr:sp macro="" textlink="">
      <xdr:nvSpPr>
        <xdr:cNvPr id="13" name="AutoShape 12">
          <a:extLst>
            <a:ext uri="{FF2B5EF4-FFF2-40B4-BE49-F238E27FC236}">
              <a16:creationId xmlns:a16="http://schemas.microsoft.com/office/drawing/2014/main" id="{00000000-0008-0000-1200-00000D000000}"/>
            </a:ext>
          </a:extLst>
        </xdr:cNvPr>
        <xdr:cNvSpPr>
          <a:spLocks/>
        </xdr:cNvSpPr>
      </xdr:nvSpPr>
      <xdr:spPr bwMode="auto">
        <a:xfrm>
          <a:off x="57150" y="1047750"/>
          <a:ext cx="152400" cy="2514600"/>
        </a:xfrm>
        <a:prstGeom prst="leftBracket">
          <a:avLst>
            <a:gd name="adj" fmla="val 1375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17</xdr:row>
      <xdr:rowOff>0</xdr:rowOff>
    </xdr:from>
    <xdr:to>
      <xdr:col>2</xdr:col>
      <xdr:colOff>0</xdr:colOff>
      <xdr:row>21</xdr:row>
      <xdr:rowOff>0</xdr:rowOff>
    </xdr:to>
    <xdr:sp macro="" textlink="">
      <xdr:nvSpPr>
        <xdr:cNvPr id="14" name="AutoShape 13">
          <a:extLst>
            <a:ext uri="{FF2B5EF4-FFF2-40B4-BE49-F238E27FC236}">
              <a16:creationId xmlns:a16="http://schemas.microsoft.com/office/drawing/2014/main" id="{00000000-0008-0000-1200-00000E000000}"/>
            </a:ext>
          </a:extLst>
        </xdr:cNvPr>
        <xdr:cNvSpPr>
          <a:spLocks/>
        </xdr:cNvSpPr>
      </xdr:nvSpPr>
      <xdr:spPr bwMode="auto">
        <a:xfrm>
          <a:off x="57150" y="3562350"/>
          <a:ext cx="152400" cy="838200"/>
        </a:xfrm>
        <a:prstGeom prst="leftBracket">
          <a:avLst>
            <a:gd name="adj" fmla="val 45833"/>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48</xdr:row>
      <xdr:rowOff>0</xdr:rowOff>
    </xdr:from>
    <xdr:to>
      <xdr:col>45</xdr:col>
      <xdr:colOff>523875</xdr:colOff>
      <xdr:row>48</xdr:row>
      <xdr:rowOff>0</xdr:rowOff>
    </xdr:to>
    <xdr:sp macro="" textlink="">
      <xdr:nvSpPr>
        <xdr:cNvPr id="16" name="Line 16">
          <a:extLst>
            <a:ext uri="{FF2B5EF4-FFF2-40B4-BE49-F238E27FC236}">
              <a16:creationId xmlns:a16="http://schemas.microsoft.com/office/drawing/2014/main" id="{00000000-0008-0000-1200-000010000000}"/>
            </a:ext>
          </a:extLst>
        </xdr:cNvPr>
        <xdr:cNvSpPr>
          <a:spLocks noChangeShapeType="1"/>
        </xdr:cNvSpPr>
      </xdr:nvSpPr>
      <xdr:spPr bwMode="auto">
        <a:xfrm>
          <a:off x="1866900" y="102108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48</xdr:row>
      <xdr:rowOff>0</xdr:rowOff>
    </xdr:from>
    <xdr:to>
      <xdr:col>45</xdr:col>
      <xdr:colOff>485775</xdr:colOff>
      <xdr:row>48</xdr:row>
      <xdr:rowOff>0</xdr:rowOff>
    </xdr:to>
    <xdr:sp macro="" textlink="">
      <xdr:nvSpPr>
        <xdr:cNvPr id="17" name="Line 17">
          <a:extLst>
            <a:ext uri="{FF2B5EF4-FFF2-40B4-BE49-F238E27FC236}">
              <a16:creationId xmlns:a16="http://schemas.microsoft.com/office/drawing/2014/main" id="{00000000-0008-0000-1200-000011000000}"/>
            </a:ext>
          </a:extLst>
        </xdr:cNvPr>
        <xdr:cNvSpPr>
          <a:spLocks noChangeShapeType="1"/>
        </xdr:cNvSpPr>
      </xdr:nvSpPr>
      <xdr:spPr bwMode="auto">
        <a:xfrm>
          <a:off x="1685925" y="102108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48</xdr:row>
      <xdr:rowOff>0</xdr:rowOff>
    </xdr:from>
    <xdr:to>
      <xdr:col>45</xdr:col>
      <xdr:colOff>533400</xdr:colOff>
      <xdr:row>48</xdr:row>
      <xdr:rowOff>0</xdr:rowOff>
    </xdr:to>
    <xdr:sp macro="" textlink="">
      <xdr:nvSpPr>
        <xdr:cNvPr id="18" name="Line 18">
          <a:extLst>
            <a:ext uri="{FF2B5EF4-FFF2-40B4-BE49-F238E27FC236}">
              <a16:creationId xmlns:a16="http://schemas.microsoft.com/office/drawing/2014/main" id="{00000000-0008-0000-1200-000012000000}"/>
            </a:ext>
          </a:extLst>
        </xdr:cNvPr>
        <xdr:cNvSpPr>
          <a:spLocks noChangeShapeType="1"/>
        </xdr:cNvSpPr>
      </xdr:nvSpPr>
      <xdr:spPr bwMode="auto">
        <a:xfrm>
          <a:off x="1685925" y="102108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48</xdr:row>
      <xdr:rowOff>0</xdr:rowOff>
    </xdr:from>
    <xdr:to>
      <xdr:col>45</xdr:col>
      <xdr:colOff>581025</xdr:colOff>
      <xdr:row>48</xdr:row>
      <xdr:rowOff>0</xdr:rowOff>
    </xdr:to>
    <xdr:sp macro="" textlink="">
      <xdr:nvSpPr>
        <xdr:cNvPr id="19" name="Line 19">
          <a:extLst>
            <a:ext uri="{FF2B5EF4-FFF2-40B4-BE49-F238E27FC236}">
              <a16:creationId xmlns:a16="http://schemas.microsoft.com/office/drawing/2014/main" id="{00000000-0008-0000-1200-000013000000}"/>
            </a:ext>
          </a:extLst>
        </xdr:cNvPr>
        <xdr:cNvSpPr>
          <a:spLocks noChangeShapeType="1"/>
        </xdr:cNvSpPr>
      </xdr:nvSpPr>
      <xdr:spPr bwMode="auto">
        <a:xfrm>
          <a:off x="1685925" y="102108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48</xdr:row>
      <xdr:rowOff>0</xdr:rowOff>
    </xdr:from>
    <xdr:to>
      <xdr:col>41</xdr:col>
      <xdr:colOff>133350</xdr:colOff>
      <xdr:row>48</xdr:row>
      <xdr:rowOff>0</xdr:rowOff>
    </xdr:to>
    <xdr:sp macro="" textlink="">
      <xdr:nvSpPr>
        <xdr:cNvPr id="20" name="Line 20">
          <a:extLst>
            <a:ext uri="{FF2B5EF4-FFF2-40B4-BE49-F238E27FC236}">
              <a16:creationId xmlns:a16="http://schemas.microsoft.com/office/drawing/2014/main" id="{00000000-0008-0000-1200-000014000000}"/>
            </a:ext>
          </a:extLst>
        </xdr:cNvPr>
        <xdr:cNvSpPr>
          <a:spLocks noChangeShapeType="1"/>
        </xdr:cNvSpPr>
      </xdr:nvSpPr>
      <xdr:spPr bwMode="auto">
        <a:xfrm>
          <a:off x="1685925" y="102108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48</xdr:row>
      <xdr:rowOff>0</xdr:rowOff>
    </xdr:from>
    <xdr:to>
      <xdr:col>45</xdr:col>
      <xdr:colOff>123825</xdr:colOff>
      <xdr:row>48</xdr:row>
      <xdr:rowOff>0</xdr:rowOff>
    </xdr:to>
    <xdr:sp macro="" textlink="">
      <xdr:nvSpPr>
        <xdr:cNvPr id="21" name="Line 21">
          <a:extLst>
            <a:ext uri="{FF2B5EF4-FFF2-40B4-BE49-F238E27FC236}">
              <a16:creationId xmlns:a16="http://schemas.microsoft.com/office/drawing/2014/main" id="{00000000-0008-0000-1200-000015000000}"/>
            </a:ext>
          </a:extLst>
        </xdr:cNvPr>
        <xdr:cNvSpPr>
          <a:spLocks noChangeShapeType="1"/>
        </xdr:cNvSpPr>
      </xdr:nvSpPr>
      <xdr:spPr bwMode="auto">
        <a:xfrm>
          <a:off x="1790700" y="102108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48</xdr:row>
      <xdr:rowOff>0</xdr:rowOff>
    </xdr:from>
    <xdr:to>
      <xdr:col>45</xdr:col>
      <xdr:colOff>581025</xdr:colOff>
      <xdr:row>48</xdr:row>
      <xdr:rowOff>0</xdr:rowOff>
    </xdr:to>
    <xdr:sp macro="" textlink="">
      <xdr:nvSpPr>
        <xdr:cNvPr id="22" name="Line 22">
          <a:extLst>
            <a:ext uri="{FF2B5EF4-FFF2-40B4-BE49-F238E27FC236}">
              <a16:creationId xmlns:a16="http://schemas.microsoft.com/office/drawing/2014/main" id="{00000000-0008-0000-1200-000016000000}"/>
            </a:ext>
          </a:extLst>
        </xdr:cNvPr>
        <xdr:cNvSpPr>
          <a:spLocks noChangeShapeType="1"/>
        </xdr:cNvSpPr>
      </xdr:nvSpPr>
      <xdr:spPr bwMode="auto">
        <a:xfrm>
          <a:off x="1771650" y="102108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48</xdr:row>
      <xdr:rowOff>0</xdr:rowOff>
    </xdr:from>
    <xdr:to>
      <xdr:col>45</xdr:col>
      <xdr:colOff>647700</xdr:colOff>
      <xdr:row>48</xdr:row>
      <xdr:rowOff>0</xdr:rowOff>
    </xdr:to>
    <xdr:sp macro="" textlink="">
      <xdr:nvSpPr>
        <xdr:cNvPr id="23" name="Line 23">
          <a:extLst>
            <a:ext uri="{FF2B5EF4-FFF2-40B4-BE49-F238E27FC236}">
              <a16:creationId xmlns:a16="http://schemas.microsoft.com/office/drawing/2014/main" id="{00000000-0008-0000-1200-000017000000}"/>
            </a:ext>
          </a:extLst>
        </xdr:cNvPr>
        <xdr:cNvSpPr>
          <a:spLocks noChangeShapeType="1"/>
        </xdr:cNvSpPr>
      </xdr:nvSpPr>
      <xdr:spPr bwMode="auto">
        <a:xfrm>
          <a:off x="1685925" y="102108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52</xdr:row>
      <xdr:rowOff>0</xdr:rowOff>
    </xdr:from>
    <xdr:to>
      <xdr:col>45</xdr:col>
      <xdr:colOff>523875</xdr:colOff>
      <xdr:row>52</xdr:row>
      <xdr:rowOff>0</xdr:rowOff>
    </xdr:to>
    <xdr:sp macro="" textlink="">
      <xdr:nvSpPr>
        <xdr:cNvPr id="24" name="Line 24">
          <a:extLst>
            <a:ext uri="{FF2B5EF4-FFF2-40B4-BE49-F238E27FC236}">
              <a16:creationId xmlns:a16="http://schemas.microsoft.com/office/drawing/2014/main" id="{00000000-0008-0000-1200-000018000000}"/>
            </a:ext>
          </a:extLst>
        </xdr:cNvPr>
        <xdr:cNvSpPr>
          <a:spLocks noChangeShapeType="1"/>
        </xdr:cNvSpPr>
      </xdr:nvSpPr>
      <xdr:spPr bwMode="auto">
        <a:xfrm>
          <a:off x="1866900" y="110490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52</xdr:row>
      <xdr:rowOff>0</xdr:rowOff>
    </xdr:from>
    <xdr:to>
      <xdr:col>45</xdr:col>
      <xdr:colOff>485775</xdr:colOff>
      <xdr:row>52</xdr:row>
      <xdr:rowOff>0</xdr:rowOff>
    </xdr:to>
    <xdr:sp macro="" textlink="">
      <xdr:nvSpPr>
        <xdr:cNvPr id="25" name="Line 25">
          <a:extLst>
            <a:ext uri="{FF2B5EF4-FFF2-40B4-BE49-F238E27FC236}">
              <a16:creationId xmlns:a16="http://schemas.microsoft.com/office/drawing/2014/main" id="{00000000-0008-0000-1200-000019000000}"/>
            </a:ext>
          </a:extLst>
        </xdr:cNvPr>
        <xdr:cNvSpPr>
          <a:spLocks noChangeShapeType="1"/>
        </xdr:cNvSpPr>
      </xdr:nvSpPr>
      <xdr:spPr bwMode="auto">
        <a:xfrm>
          <a:off x="1685925" y="110490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52</xdr:row>
      <xdr:rowOff>0</xdr:rowOff>
    </xdr:from>
    <xdr:to>
      <xdr:col>45</xdr:col>
      <xdr:colOff>533400</xdr:colOff>
      <xdr:row>52</xdr:row>
      <xdr:rowOff>0</xdr:rowOff>
    </xdr:to>
    <xdr:sp macro="" textlink="">
      <xdr:nvSpPr>
        <xdr:cNvPr id="26" name="Line 26">
          <a:extLst>
            <a:ext uri="{FF2B5EF4-FFF2-40B4-BE49-F238E27FC236}">
              <a16:creationId xmlns:a16="http://schemas.microsoft.com/office/drawing/2014/main" id="{00000000-0008-0000-1200-00001A000000}"/>
            </a:ext>
          </a:extLst>
        </xdr:cNvPr>
        <xdr:cNvSpPr>
          <a:spLocks noChangeShapeType="1"/>
        </xdr:cNvSpPr>
      </xdr:nvSpPr>
      <xdr:spPr bwMode="auto">
        <a:xfrm>
          <a:off x="1685925" y="110490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52</xdr:row>
      <xdr:rowOff>0</xdr:rowOff>
    </xdr:from>
    <xdr:to>
      <xdr:col>45</xdr:col>
      <xdr:colOff>581025</xdr:colOff>
      <xdr:row>52</xdr:row>
      <xdr:rowOff>0</xdr:rowOff>
    </xdr:to>
    <xdr:sp macro="" textlink="">
      <xdr:nvSpPr>
        <xdr:cNvPr id="27" name="Line 27">
          <a:extLst>
            <a:ext uri="{FF2B5EF4-FFF2-40B4-BE49-F238E27FC236}">
              <a16:creationId xmlns:a16="http://schemas.microsoft.com/office/drawing/2014/main" id="{00000000-0008-0000-1200-00001B000000}"/>
            </a:ext>
          </a:extLst>
        </xdr:cNvPr>
        <xdr:cNvSpPr>
          <a:spLocks noChangeShapeType="1"/>
        </xdr:cNvSpPr>
      </xdr:nvSpPr>
      <xdr:spPr bwMode="auto">
        <a:xfrm>
          <a:off x="1685925" y="110490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52</xdr:row>
      <xdr:rowOff>0</xdr:rowOff>
    </xdr:from>
    <xdr:to>
      <xdr:col>41</xdr:col>
      <xdr:colOff>133350</xdr:colOff>
      <xdr:row>52</xdr:row>
      <xdr:rowOff>0</xdr:rowOff>
    </xdr:to>
    <xdr:sp macro="" textlink="">
      <xdr:nvSpPr>
        <xdr:cNvPr id="28" name="Line 28">
          <a:extLst>
            <a:ext uri="{FF2B5EF4-FFF2-40B4-BE49-F238E27FC236}">
              <a16:creationId xmlns:a16="http://schemas.microsoft.com/office/drawing/2014/main" id="{00000000-0008-0000-1200-00001C000000}"/>
            </a:ext>
          </a:extLst>
        </xdr:cNvPr>
        <xdr:cNvSpPr>
          <a:spLocks noChangeShapeType="1"/>
        </xdr:cNvSpPr>
      </xdr:nvSpPr>
      <xdr:spPr bwMode="auto">
        <a:xfrm>
          <a:off x="1685925" y="110490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52</xdr:row>
      <xdr:rowOff>0</xdr:rowOff>
    </xdr:from>
    <xdr:to>
      <xdr:col>45</xdr:col>
      <xdr:colOff>123825</xdr:colOff>
      <xdr:row>52</xdr:row>
      <xdr:rowOff>0</xdr:rowOff>
    </xdr:to>
    <xdr:sp macro="" textlink="">
      <xdr:nvSpPr>
        <xdr:cNvPr id="29" name="Line 29">
          <a:extLst>
            <a:ext uri="{FF2B5EF4-FFF2-40B4-BE49-F238E27FC236}">
              <a16:creationId xmlns:a16="http://schemas.microsoft.com/office/drawing/2014/main" id="{00000000-0008-0000-1200-00001D000000}"/>
            </a:ext>
          </a:extLst>
        </xdr:cNvPr>
        <xdr:cNvSpPr>
          <a:spLocks noChangeShapeType="1"/>
        </xdr:cNvSpPr>
      </xdr:nvSpPr>
      <xdr:spPr bwMode="auto">
        <a:xfrm>
          <a:off x="1790700" y="110490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52</xdr:row>
      <xdr:rowOff>0</xdr:rowOff>
    </xdr:from>
    <xdr:to>
      <xdr:col>45</xdr:col>
      <xdr:colOff>581025</xdr:colOff>
      <xdr:row>52</xdr:row>
      <xdr:rowOff>0</xdr:rowOff>
    </xdr:to>
    <xdr:sp macro="" textlink="">
      <xdr:nvSpPr>
        <xdr:cNvPr id="30" name="Line 30">
          <a:extLst>
            <a:ext uri="{FF2B5EF4-FFF2-40B4-BE49-F238E27FC236}">
              <a16:creationId xmlns:a16="http://schemas.microsoft.com/office/drawing/2014/main" id="{00000000-0008-0000-1200-00001E000000}"/>
            </a:ext>
          </a:extLst>
        </xdr:cNvPr>
        <xdr:cNvSpPr>
          <a:spLocks noChangeShapeType="1"/>
        </xdr:cNvSpPr>
      </xdr:nvSpPr>
      <xdr:spPr bwMode="auto">
        <a:xfrm>
          <a:off x="1771650" y="110490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52</xdr:row>
      <xdr:rowOff>0</xdr:rowOff>
    </xdr:from>
    <xdr:to>
      <xdr:col>45</xdr:col>
      <xdr:colOff>647700</xdr:colOff>
      <xdr:row>52</xdr:row>
      <xdr:rowOff>0</xdr:rowOff>
    </xdr:to>
    <xdr:sp macro="" textlink="">
      <xdr:nvSpPr>
        <xdr:cNvPr id="31" name="Line 31">
          <a:extLst>
            <a:ext uri="{FF2B5EF4-FFF2-40B4-BE49-F238E27FC236}">
              <a16:creationId xmlns:a16="http://schemas.microsoft.com/office/drawing/2014/main" id="{00000000-0008-0000-1200-00001F000000}"/>
            </a:ext>
          </a:extLst>
        </xdr:cNvPr>
        <xdr:cNvSpPr>
          <a:spLocks noChangeShapeType="1"/>
        </xdr:cNvSpPr>
      </xdr:nvSpPr>
      <xdr:spPr bwMode="auto">
        <a:xfrm>
          <a:off x="1685925" y="110490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28</xdr:row>
      <xdr:rowOff>0</xdr:rowOff>
    </xdr:from>
    <xdr:to>
      <xdr:col>2</xdr:col>
      <xdr:colOff>0</xdr:colOff>
      <xdr:row>32</xdr:row>
      <xdr:rowOff>0</xdr:rowOff>
    </xdr:to>
    <xdr:sp macro="" textlink="">
      <xdr:nvSpPr>
        <xdr:cNvPr id="32" name="AutoShape 32">
          <a:extLst>
            <a:ext uri="{FF2B5EF4-FFF2-40B4-BE49-F238E27FC236}">
              <a16:creationId xmlns:a16="http://schemas.microsoft.com/office/drawing/2014/main" id="{00000000-0008-0000-1200-000020000000}"/>
            </a:ext>
          </a:extLst>
        </xdr:cNvPr>
        <xdr:cNvSpPr>
          <a:spLocks/>
        </xdr:cNvSpPr>
      </xdr:nvSpPr>
      <xdr:spPr bwMode="auto">
        <a:xfrm>
          <a:off x="57150" y="5867400"/>
          <a:ext cx="152400" cy="838200"/>
        </a:xfrm>
        <a:prstGeom prst="leftBracket">
          <a:avLst>
            <a:gd name="adj" fmla="val 45833"/>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52</xdr:row>
      <xdr:rowOff>0</xdr:rowOff>
    </xdr:from>
    <xdr:to>
      <xdr:col>45</xdr:col>
      <xdr:colOff>523875</xdr:colOff>
      <xdr:row>52</xdr:row>
      <xdr:rowOff>0</xdr:rowOff>
    </xdr:to>
    <xdr:sp macro="" textlink="">
      <xdr:nvSpPr>
        <xdr:cNvPr id="33" name="Line 35">
          <a:extLst>
            <a:ext uri="{FF2B5EF4-FFF2-40B4-BE49-F238E27FC236}">
              <a16:creationId xmlns:a16="http://schemas.microsoft.com/office/drawing/2014/main" id="{00000000-0008-0000-1200-000021000000}"/>
            </a:ext>
          </a:extLst>
        </xdr:cNvPr>
        <xdr:cNvSpPr>
          <a:spLocks noChangeShapeType="1"/>
        </xdr:cNvSpPr>
      </xdr:nvSpPr>
      <xdr:spPr bwMode="auto">
        <a:xfrm>
          <a:off x="1866900" y="110490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52</xdr:row>
      <xdr:rowOff>0</xdr:rowOff>
    </xdr:from>
    <xdr:to>
      <xdr:col>45</xdr:col>
      <xdr:colOff>485775</xdr:colOff>
      <xdr:row>52</xdr:row>
      <xdr:rowOff>0</xdr:rowOff>
    </xdr:to>
    <xdr:sp macro="" textlink="">
      <xdr:nvSpPr>
        <xdr:cNvPr id="34" name="Line 36">
          <a:extLst>
            <a:ext uri="{FF2B5EF4-FFF2-40B4-BE49-F238E27FC236}">
              <a16:creationId xmlns:a16="http://schemas.microsoft.com/office/drawing/2014/main" id="{00000000-0008-0000-1200-000022000000}"/>
            </a:ext>
          </a:extLst>
        </xdr:cNvPr>
        <xdr:cNvSpPr>
          <a:spLocks noChangeShapeType="1"/>
        </xdr:cNvSpPr>
      </xdr:nvSpPr>
      <xdr:spPr bwMode="auto">
        <a:xfrm>
          <a:off x="1685925" y="110490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52</xdr:row>
      <xdr:rowOff>0</xdr:rowOff>
    </xdr:from>
    <xdr:to>
      <xdr:col>45</xdr:col>
      <xdr:colOff>533400</xdr:colOff>
      <xdr:row>52</xdr:row>
      <xdr:rowOff>0</xdr:rowOff>
    </xdr:to>
    <xdr:sp macro="" textlink="">
      <xdr:nvSpPr>
        <xdr:cNvPr id="35" name="Line 37">
          <a:extLst>
            <a:ext uri="{FF2B5EF4-FFF2-40B4-BE49-F238E27FC236}">
              <a16:creationId xmlns:a16="http://schemas.microsoft.com/office/drawing/2014/main" id="{00000000-0008-0000-1200-000023000000}"/>
            </a:ext>
          </a:extLst>
        </xdr:cNvPr>
        <xdr:cNvSpPr>
          <a:spLocks noChangeShapeType="1"/>
        </xdr:cNvSpPr>
      </xdr:nvSpPr>
      <xdr:spPr bwMode="auto">
        <a:xfrm>
          <a:off x="1685925" y="110490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52</xdr:row>
      <xdr:rowOff>0</xdr:rowOff>
    </xdr:from>
    <xdr:to>
      <xdr:col>45</xdr:col>
      <xdr:colOff>581025</xdr:colOff>
      <xdr:row>52</xdr:row>
      <xdr:rowOff>0</xdr:rowOff>
    </xdr:to>
    <xdr:sp macro="" textlink="">
      <xdr:nvSpPr>
        <xdr:cNvPr id="36" name="Line 38">
          <a:extLst>
            <a:ext uri="{FF2B5EF4-FFF2-40B4-BE49-F238E27FC236}">
              <a16:creationId xmlns:a16="http://schemas.microsoft.com/office/drawing/2014/main" id="{00000000-0008-0000-1200-000024000000}"/>
            </a:ext>
          </a:extLst>
        </xdr:cNvPr>
        <xdr:cNvSpPr>
          <a:spLocks noChangeShapeType="1"/>
        </xdr:cNvSpPr>
      </xdr:nvSpPr>
      <xdr:spPr bwMode="auto">
        <a:xfrm>
          <a:off x="1685925" y="110490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52</xdr:row>
      <xdr:rowOff>0</xdr:rowOff>
    </xdr:from>
    <xdr:to>
      <xdr:col>41</xdr:col>
      <xdr:colOff>133350</xdr:colOff>
      <xdr:row>52</xdr:row>
      <xdr:rowOff>0</xdr:rowOff>
    </xdr:to>
    <xdr:sp macro="" textlink="">
      <xdr:nvSpPr>
        <xdr:cNvPr id="37" name="Line 39">
          <a:extLst>
            <a:ext uri="{FF2B5EF4-FFF2-40B4-BE49-F238E27FC236}">
              <a16:creationId xmlns:a16="http://schemas.microsoft.com/office/drawing/2014/main" id="{00000000-0008-0000-1200-000025000000}"/>
            </a:ext>
          </a:extLst>
        </xdr:cNvPr>
        <xdr:cNvSpPr>
          <a:spLocks noChangeShapeType="1"/>
        </xdr:cNvSpPr>
      </xdr:nvSpPr>
      <xdr:spPr bwMode="auto">
        <a:xfrm>
          <a:off x="1685925" y="110490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52</xdr:row>
      <xdr:rowOff>0</xdr:rowOff>
    </xdr:from>
    <xdr:to>
      <xdr:col>45</xdr:col>
      <xdr:colOff>123825</xdr:colOff>
      <xdr:row>52</xdr:row>
      <xdr:rowOff>0</xdr:rowOff>
    </xdr:to>
    <xdr:sp macro="" textlink="">
      <xdr:nvSpPr>
        <xdr:cNvPr id="38" name="Line 40">
          <a:extLst>
            <a:ext uri="{FF2B5EF4-FFF2-40B4-BE49-F238E27FC236}">
              <a16:creationId xmlns:a16="http://schemas.microsoft.com/office/drawing/2014/main" id="{00000000-0008-0000-1200-000026000000}"/>
            </a:ext>
          </a:extLst>
        </xdr:cNvPr>
        <xdr:cNvSpPr>
          <a:spLocks noChangeShapeType="1"/>
        </xdr:cNvSpPr>
      </xdr:nvSpPr>
      <xdr:spPr bwMode="auto">
        <a:xfrm>
          <a:off x="1790700" y="110490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52</xdr:row>
      <xdr:rowOff>0</xdr:rowOff>
    </xdr:from>
    <xdr:to>
      <xdr:col>45</xdr:col>
      <xdr:colOff>581025</xdr:colOff>
      <xdr:row>52</xdr:row>
      <xdr:rowOff>0</xdr:rowOff>
    </xdr:to>
    <xdr:sp macro="" textlink="">
      <xdr:nvSpPr>
        <xdr:cNvPr id="39" name="Line 41">
          <a:extLst>
            <a:ext uri="{FF2B5EF4-FFF2-40B4-BE49-F238E27FC236}">
              <a16:creationId xmlns:a16="http://schemas.microsoft.com/office/drawing/2014/main" id="{00000000-0008-0000-1200-000027000000}"/>
            </a:ext>
          </a:extLst>
        </xdr:cNvPr>
        <xdr:cNvSpPr>
          <a:spLocks noChangeShapeType="1"/>
        </xdr:cNvSpPr>
      </xdr:nvSpPr>
      <xdr:spPr bwMode="auto">
        <a:xfrm>
          <a:off x="1771650" y="110490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52</xdr:row>
      <xdr:rowOff>0</xdr:rowOff>
    </xdr:from>
    <xdr:to>
      <xdr:col>45</xdr:col>
      <xdr:colOff>647700</xdr:colOff>
      <xdr:row>52</xdr:row>
      <xdr:rowOff>0</xdr:rowOff>
    </xdr:to>
    <xdr:sp macro="" textlink="">
      <xdr:nvSpPr>
        <xdr:cNvPr id="40" name="Line 42">
          <a:extLst>
            <a:ext uri="{FF2B5EF4-FFF2-40B4-BE49-F238E27FC236}">
              <a16:creationId xmlns:a16="http://schemas.microsoft.com/office/drawing/2014/main" id="{00000000-0008-0000-1200-000028000000}"/>
            </a:ext>
          </a:extLst>
        </xdr:cNvPr>
        <xdr:cNvSpPr>
          <a:spLocks noChangeShapeType="1"/>
        </xdr:cNvSpPr>
      </xdr:nvSpPr>
      <xdr:spPr bwMode="auto">
        <a:xfrm>
          <a:off x="1685925" y="110490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28</xdr:row>
      <xdr:rowOff>95250</xdr:rowOff>
    </xdr:from>
    <xdr:to>
      <xdr:col>45</xdr:col>
      <xdr:colOff>523875</xdr:colOff>
      <xdr:row>28</xdr:row>
      <xdr:rowOff>95250</xdr:rowOff>
    </xdr:to>
    <xdr:sp macro="" textlink="">
      <xdr:nvSpPr>
        <xdr:cNvPr id="41" name="Line 43">
          <a:extLst>
            <a:ext uri="{FF2B5EF4-FFF2-40B4-BE49-F238E27FC236}">
              <a16:creationId xmlns:a16="http://schemas.microsoft.com/office/drawing/2014/main" id="{00000000-0008-0000-1200-000029000000}"/>
            </a:ext>
          </a:extLst>
        </xdr:cNvPr>
        <xdr:cNvSpPr>
          <a:spLocks noChangeShapeType="1"/>
        </xdr:cNvSpPr>
      </xdr:nvSpPr>
      <xdr:spPr bwMode="auto">
        <a:xfrm>
          <a:off x="1866900" y="59626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28</xdr:row>
      <xdr:rowOff>85725</xdr:rowOff>
    </xdr:from>
    <xdr:to>
      <xdr:col>45</xdr:col>
      <xdr:colOff>485775</xdr:colOff>
      <xdr:row>28</xdr:row>
      <xdr:rowOff>85725</xdr:rowOff>
    </xdr:to>
    <xdr:sp macro="" textlink="">
      <xdr:nvSpPr>
        <xdr:cNvPr id="42" name="Line 44">
          <a:extLst>
            <a:ext uri="{FF2B5EF4-FFF2-40B4-BE49-F238E27FC236}">
              <a16:creationId xmlns:a16="http://schemas.microsoft.com/office/drawing/2014/main" id="{00000000-0008-0000-1200-00002A000000}"/>
            </a:ext>
          </a:extLst>
        </xdr:cNvPr>
        <xdr:cNvSpPr>
          <a:spLocks noChangeShapeType="1"/>
        </xdr:cNvSpPr>
      </xdr:nvSpPr>
      <xdr:spPr bwMode="auto">
        <a:xfrm>
          <a:off x="1685925" y="59531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28</xdr:row>
      <xdr:rowOff>95250</xdr:rowOff>
    </xdr:from>
    <xdr:to>
      <xdr:col>45</xdr:col>
      <xdr:colOff>533400</xdr:colOff>
      <xdr:row>28</xdr:row>
      <xdr:rowOff>95250</xdr:rowOff>
    </xdr:to>
    <xdr:sp macro="" textlink="">
      <xdr:nvSpPr>
        <xdr:cNvPr id="43" name="Line 45">
          <a:extLst>
            <a:ext uri="{FF2B5EF4-FFF2-40B4-BE49-F238E27FC236}">
              <a16:creationId xmlns:a16="http://schemas.microsoft.com/office/drawing/2014/main" id="{00000000-0008-0000-1200-00002B000000}"/>
            </a:ext>
          </a:extLst>
        </xdr:cNvPr>
        <xdr:cNvSpPr>
          <a:spLocks noChangeShapeType="1"/>
        </xdr:cNvSpPr>
      </xdr:nvSpPr>
      <xdr:spPr bwMode="auto">
        <a:xfrm>
          <a:off x="1685925" y="59626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28</xdr:row>
      <xdr:rowOff>85725</xdr:rowOff>
    </xdr:from>
    <xdr:to>
      <xdr:col>45</xdr:col>
      <xdr:colOff>581025</xdr:colOff>
      <xdr:row>28</xdr:row>
      <xdr:rowOff>85725</xdr:rowOff>
    </xdr:to>
    <xdr:sp macro="" textlink="">
      <xdr:nvSpPr>
        <xdr:cNvPr id="44" name="Line 46">
          <a:extLst>
            <a:ext uri="{FF2B5EF4-FFF2-40B4-BE49-F238E27FC236}">
              <a16:creationId xmlns:a16="http://schemas.microsoft.com/office/drawing/2014/main" id="{00000000-0008-0000-1200-00002C000000}"/>
            </a:ext>
          </a:extLst>
        </xdr:cNvPr>
        <xdr:cNvSpPr>
          <a:spLocks noChangeShapeType="1"/>
        </xdr:cNvSpPr>
      </xdr:nvSpPr>
      <xdr:spPr bwMode="auto">
        <a:xfrm>
          <a:off x="1685925" y="59531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28</xdr:row>
      <xdr:rowOff>95250</xdr:rowOff>
    </xdr:from>
    <xdr:to>
      <xdr:col>41</xdr:col>
      <xdr:colOff>133350</xdr:colOff>
      <xdr:row>28</xdr:row>
      <xdr:rowOff>95250</xdr:rowOff>
    </xdr:to>
    <xdr:sp macro="" textlink="">
      <xdr:nvSpPr>
        <xdr:cNvPr id="45" name="Line 47">
          <a:extLst>
            <a:ext uri="{FF2B5EF4-FFF2-40B4-BE49-F238E27FC236}">
              <a16:creationId xmlns:a16="http://schemas.microsoft.com/office/drawing/2014/main" id="{00000000-0008-0000-1200-00002D000000}"/>
            </a:ext>
          </a:extLst>
        </xdr:cNvPr>
        <xdr:cNvSpPr>
          <a:spLocks noChangeShapeType="1"/>
        </xdr:cNvSpPr>
      </xdr:nvSpPr>
      <xdr:spPr bwMode="auto">
        <a:xfrm>
          <a:off x="1685925" y="59626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28</xdr:row>
      <xdr:rowOff>95250</xdr:rowOff>
    </xdr:from>
    <xdr:to>
      <xdr:col>45</xdr:col>
      <xdr:colOff>123825</xdr:colOff>
      <xdr:row>28</xdr:row>
      <xdr:rowOff>95250</xdr:rowOff>
    </xdr:to>
    <xdr:sp macro="" textlink="">
      <xdr:nvSpPr>
        <xdr:cNvPr id="46" name="Line 48">
          <a:extLst>
            <a:ext uri="{FF2B5EF4-FFF2-40B4-BE49-F238E27FC236}">
              <a16:creationId xmlns:a16="http://schemas.microsoft.com/office/drawing/2014/main" id="{00000000-0008-0000-1200-00002E000000}"/>
            </a:ext>
          </a:extLst>
        </xdr:cNvPr>
        <xdr:cNvSpPr>
          <a:spLocks noChangeShapeType="1"/>
        </xdr:cNvSpPr>
      </xdr:nvSpPr>
      <xdr:spPr bwMode="auto">
        <a:xfrm>
          <a:off x="1790700" y="59626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28</xdr:row>
      <xdr:rowOff>95250</xdr:rowOff>
    </xdr:from>
    <xdr:to>
      <xdr:col>45</xdr:col>
      <xdr:colOff>581025</xdr:colOff>
      <xdr:row>28</xdr:row>
      <xdr:rowOff>95250</xdr:rowOff>
    </xdr:to>
    <xdr:sp macro="" textlink="">
      <xdr:nvSpPr>
        <xdr:cNvPr id="47" name="Line 49">
          <a:extLst>
            <a:ext uri="{FF2B5EF4-FFF2-40B4-BE49-F238E27FC236}">
              <a16:creationId xmlns:a16="http://schemas.microsoft.com/office/drawing/2014/main" id="{00000000-0008-0000-1200-00002F000000}"/>
            </a:ext>
          </a:extLst>
        </xdr:cNvPr>
        <xdr:cNvSpPr>
          <a:spLocks noChangeShapeType="1"/>
        </xdr:cNvSpPr>
      </xdr:nvSpPr>
      <xdr:spPr bwMode="auto">
        <a:xfrm>
          <a:off x="1771650" y="59626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28</xdr:row>
      <xdr:rowOff>161925</xdr:rowOff>
    </xdr:from>
    <xdr:to>
      <xdr:col>45</xdr:col>
      <xdr:colOff>647700</xdr:colOff>
      <xdr:row>28</xdr:row>
      <xdr:rowOff>161925</xdr:rowOff>
    </xdr:to>
    <xdr:sp macro="" textlink="">
      <xdr:nvSpPr>
        <xdr:cNvPr id="48" name="Line 50">
          <a:extLst>
            <a:ext uri="{FF2B5EF4-FFF2-40B4-BE49-F238E27FC236}">
              <a16:creationId xmlns:a16="http://schemas.microsoft.com/office/drawing/2014/main" id="{00000000-0008-0000-1200-000030000000}"/>
            </a:ext>
          </a:extLst>
        </xdr:cNvPr>
        <xdr:cNvSpPr>
          <a:spLocks noChangeShapeType="1"/>
        </xdr:cNvSpPr>
      </xdr:nvSpPr>
      <xdr:spPr bwMode="auto">
        <a:xfrm>
          <a:off x="1685925" y="60293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40</xdr:row>
      <xdr:rowOff>95250</xdr:rowOff>
    </xdr:from>
    <xdr:to>
      <xdr:col>45</xdr:col>
      <xdr:colOff>523875</xdr:colOff>
      <xdr:row>40</xdr:row>
      <xdr:rowOff>95250</xdr:rowOff>
    </xdr:to>
    <xdr:sp macro="" textlink="">
      <xdr:nvSpPr>
        <xdr:cNvPr id="49" name="Line 51">
          <a:extLst>
            <a:ext uri="{FF2B5EF4-FFF2-40B4-BE49-F238E27FC236}">
              <a16:creationId xmlns:a16="http://schemas.microsoft.com/office/drawing/2014/main" id="{00000000-0008-0000-1200-000031000000}"/>
            </a:ext>
          </a:extLst>
        </xdr:cNvPr>
        <xdr:cNvSpPr>
          <a:spLocks noChangeShapeType="1"/>
        </xdr:cNvSpPr>
      </xdr:nvSpPr>
      <xdr:spPr bwMode="auto">
        <a:xfrm>
          <a:off x="1866900" y="84772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40</xdr:row>
      <xdr:rowOff>85725</xdr:rowOff>
    </xdr:from>
    <xdr:to>
      <xdr:col>45</xdr:col>
      <xdr:colOff>485775</xdr:colOff>
      <xdr:row>40</xdr:row>
      <xdr:rowOff>85725</xdr:rowOff>
    </xdr:to>
    <xdr:sp macro="" textlink="">
      <xdr:nvSpPr>
        <xdr:cNvPr id="50" name="Line 52">
          <a:extLst>
            <a:ext uri="{FF2B5EF4-FFF2-40B4-BE49-F238E27FC236}">
              <a16:creationId xmlns:a16="http://schemas.microsoft.com/office/drawing/2014/main" id="{00000000-0008-0000-1200-000032000000}"/>
            </a:ext>
          </a:extLst>
        </xdr:cNvPr>
        <xdr:cNvSpPr>
          <a:spLocks noChangeShapeType="1"/>
        </xdr:cNvSpPr>
      </xdr:nvSpPr>
      <xdr:spPr bwMode="auto">
        <a:xfrm>
          <a:off x="1685925" y="84677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40</xdr:row>
      <xdr:rowOff>95250</xdr:rowOff>
    </xdr:from>
    <xdr:to>
      <xdr:col>45</xdr:col>
      <xdr:colOff>533400</xdr:colOff>
      <xdr:row>40</xdr:row>
      <xdr:rowOff>95250</xdr:rowOff>
    </xdr:to>
    <xdr:sp macro="" textlink="">
      <xdr:nvSpPr>
        <xdr:cNvPr id="51" name="Line 53">
          <a:extLst>
            <a:ext uri="{FF2B5EF4-FFF2-40B4-BE49-F238E27FC236}">
              <a16:creationId xmlns:a16="http://schemas.microsoft.com/office/drawing/2014/main" id="{00000000-0008-0000-1200-000033000000}"/>
            </a:ext>
          </a:extLst>
        </xdr:cNvPr>
        <xdr:cNvSpPr>
          <a:spLocks noChangeShapeType="1"/>
        </xdr:cNvSpPr>
      </xdr:nvSpPr>
      <xdr:spPr bwMode="auto">
        <a:xfrm>
          <a:off x="1685925" y="84772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40</xdr:row>
      <xdr:rowOff>85725</xdr:rowOff>
    </xdr:from>
    <xdr:to>
      <xdr:col>45</xdr:col>
      <xdr:colOff>581025</xdr:colOff>
      <xdr:row>40</xdr:row>
      <xdr:rowOff>85725</xdr:rowOff>
    </xdr:to>
    <xdr:sp macro="" textlink="">
      <xdr:nvSpPr>
        <xdr:cNvPr id="52" name="Line 54">
          <a:extLst>
            <a:ext uri="{FF2B5EF4-FFF2-40B4-BE49-F238E27FC236}">
              <a16:creationId xmlns:a16="http://schemas.microsoft.com/office/drawing/2014/main" id="{00000000-0008-0000-1200-000034000000}"/>
            </a:ext>
          </a:extLst>
        </xdr:cNvPr>
        <xdr:cNvSpPr>
          <a:spLocks noChangeShapeType="1"/>
        </xdr:cNvSpPr>
      </xdr:nvSpPr>
      <xdr:spPr bwMode="auto">
        <a:xfrm>
          <a:off x="1685925" y="84677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40</xdr:row>
      <xdr:rowOff>95250</xdr:rowOff>
    </xdr:from>
    <xdr:to>
      <xdr:col>41</xdr:col>
      <xdr:colOff>133350</xdr:colOff>
      <xdr:row>40</xdr:row>
      <xdr:rowOff>95250</xdr:rowOff>
    </xdr:to>
    <xdr:sp macro="" textlink="">
      <xdr:nvSpPr>
        <xdr:cNvPr id="53" name="Line 55">
          <a:extLst>
            <a:ext uri="{FF2B5EF4-FFF2-40B4-BE49-F238E27FC236}">
              <a16:creationId xmlns:a16="http://schemas.microsoft.com/office/drawing/2014/main" id="{00000000-0008-0000-1200-000035000000}"/>
            </a:ext>
          </a:extLst>
        </xdr:cNvPr>
        <xdr:cNvSpPr>
          <a:spLocks noChangeShapeType="1"/>
        </xdr:cNvSpPr>
      </xdr:nvSpPr>
      <xdr:spPr bwMode="auto">
        <a:xfrm>
          <a:off x="1685925" y="84772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40</xdr:row>
      <xdr:rowOff>95250</xdr:rowOff>
    </xdr:from>
    <xdr:to>
      <xdr:col>45</xdr:col>
      <xdr:colOff>123825</xdr:colOff>
      <xdr:row>40</xdr:row>
      <xdr:rowOff>95250</xdr:rowOff>
    </xdr:to>
    <xdr:sp macro="" textlink="">
      <xdr:nvSpPr>
        <xdr:cNvPr id="54" name="Line 56">
          <a:extLst>
            <a:ext uri="{FF2B5EF4-FFF2-40B4-BE49-F238E27FC236}">
              <a16:creationId xmlns:a16="http://schemas.microsoft.com/office/drawing/2014/main" id="{00000000-0008-0000-1200-000036000000}"/>
            </a:ext>
          </a:extLst>
        </xdr:cNvPr>
        <xdr:cNvSpPr>
          <a:spLocks noChangeShapeType="1"/>
        </xdr:cNvSpPr>
      </xdr:nvSpPr>
      <xdr:spPr bwMode="auto">
        <a:xfrm>
          <a:off x="1790700" y="84772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40</xdr:row>
      <xdr:rowOff>95250</xdr:rowOff>
    </xdr:from>
    <xdr:to>
      <xdr:col>45</xdr:col>
      <xdr:colOff>581025</xdr:colOff>
      <xdr:row>40</xdr:row>
      <xdr:rowOff>95250</xdr:rowOff>
    </xdr:to>
    <xdr:sp macro="" textlink="">
      <xdr:nvSpPr>
        <xdr:cNvPr id="55" name="Line 57">
          <a:extLst>
            <a:ext uri="{FF2B5EF4-FFF2-40B4-BE49-F238E27FC236}">
              <a16:creationId xmlns:a16="http://schemas.microsoft.com/office/drawing/2014/main" id="{00000000-0008-0000-1200-000037000000}"/>
            </a:ext>
          </a:extLst>
        </xdr:cNvPr>
        <xdr:cNvSpPr>
          <a:spLocks noChangeShapeType="1"/>
        </xdr:cNvSpPr>
      </xdr:nvSpPr>
      <xdr:spPr bwMode="auto">
        <a:xfrm>
          <a:off x="1771650" y="84772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40</xdr:row>
      <xdr:rowOff>161925</xdr:rowOff>
    </xdr:from>
    <xdr:to>
      <xdr:col>45</xdr:col>
      <xdr:colOff>647700</xdr:colOff>
      <xdr:row>40</xdr:row>
      <xdr:rowOff>161925</xdr:rowOff>
    </xdr:to>
    <xdr:sp macro="" textlink="">
      <xdr:nvSpPr>
        <xdr:cNvPr id="56" name="Line 58">
          <a:extLst>
            <a:ext uri="{FF2B5EF4-FFF2-40B4-BE49-F238E27FC236}">
              <a16:creationId xmlns:a16="http://schemas.microsoft.com/office/drawing/2014/main" id="{00000000-0008-0000-1200-000038000000}"/>
            </a:ext>
          </a:extLst>
        </xdr:cNvPr>
        <xdr:cNvSpPr>
          <a:spLocks noChangeShapeType="1"/>
        </xdr:cNvSpPr>
      </xdr:nvSpPr>
      <xdr:spPr bwMode="auto">
        <a:xfrm>
          <a:off x="1685925" y="85439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42</xdr:row>
      <xdr:rowOff>95250</xdr:rowOff>
    </xdr:from>
    <xdr:to>
      <xdr:col>45</xdr:col>
      <xdr:colOff>523875</xdr:colOff>
      <xdr:row>42</xdr:row>
      <xdr:rowOff>95250</xdr:rowOff>
    </xdr:to>
    <xdr:sp macro="" textlink="">
      <xdr:nvSpPr>
        <xdr:cNvPr id="57" name="Line 63">
          <a:extLst>
            <a:ext uri="{FF2B5EF4-FFF2-40B4-BE49-F238E27FC236}">
              <a16:creationId xmlns:a16="http://schemas.microsoft.com/office/drawing/2014/main" id="{00000000-0008-0000-1200-000039000000}"/>
            </a:ext>
          </a:extLst>
        </xdr:cNvPr>
        <xdr:cNvSpPr>
          <a:spLocks noChangeShapeType="1"/>
        </xdr:cNvSpPr>
      </xdr:nvSpPr>
      <xdr:spPr bwMode="auto">
        <a:xfrm>
          <a:off x="1866900" y="88963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42</xdr:row>
      <xdr:rowOff>85725</xdr:rowOff>
    </xdr:from>
    <xdr:to>
      <xdr:col>45</xdr:col>
      <xdr:colOff>485775</xdr:colOff>
      <xdr:row>42</xdr:row>
      <xdr:rowOff>85725</xdr:rowOff>
    </xdr:to>
    <xdr:sp macro="" textlink="">
      <xdr:nvSpPr>
        <xdr:cNvPr id="58" name="Line 64">
          <a:extLst>
            <a:ext uri="{FF2B5EF4-FFF2-40B4-BE49-F238E27FC236}">
              <a16:creationId xmlns:a16="http://schemas.microsoft.com/office/drawing/2014/main" id="{00000000-0008-0000-1200-00003A000000}"/>
            </a:ext>
          </a:extLst>
        </xdr:cNvPr>
        <xdr:cNvSpPr>
          <a:spLocks noChangeShapeType="1"/>
        </xdr:cNvSpPr>
      </xdr:nvSpPr>
      <xdr:spPr bwMode="auto">
        <a:xfrm>
          <a:off x="1685925" y="88868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42</xdr:row>
      <xdr:rowOff>95250</xdr:rowOff>
    </xdr:from>
    <xdr:to>
      <xdr:col>45</xdr:col>
      <xdr:colOff>533400</xdr:colOff>
      <xdr:row>42</xdr:row>
      <xdr:rowOff>95250</xdr:rowOff>
    </xdr:to>
    <xdr:sp macro="" textlink="">
      <xdr:nvSpPr>
        <xdr:cNvPr id="59" name="Line 65">
          <a:extLst>
            <a:ext uri="{FF2B5EF4-FFF2-40B4-BE49-F238E27FC236}">
              <a16:creationId xmlns:a16="http://schemas.microsoft.com/office/drawing/2014/main" id="{00000000-0008-0000-1200-00003B000000}"/>
            </a:ext>
          </a:extLst>
        </xdr:cNvPr>
        <xdr:cNvSpPr>
          <a:spLocks noChangeShapeType="1"/>
        </xdr:cNvSpPr>
      </xdr:nvSpPr>
      <xdr:spPr bwMode="auto">
        <a:xfrm>
          <a:off x="1685925" y="88963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42</xdr:row>
      <xdr:rowOff>85725</xdr:rowOff>
    </xdr:from>
    <xdr:to>
      <xdr:col>45</xdr:col>
      <xdr:colOff>581025</xdr:colOff>
      <xdr:row>42</xdr:row>
      <xdr:rowOff>85725</xdr:rowOff>
    </xdr:to>
    <xdr:sp macro="" textlink="">
      <xdr:nvSpPr>
        <xdr:cNvPr id="60" name="Line 66">
          <a:extLst>
            <a:ext uri="{FF2B5EF4-FFF2-40B4-BE49-F238E27FC236}">
              <a16:creationId xmlns:a16="http://schemas.microsoft.com/office/drawing/2014/main" id="{00000000-0008-0000-1200-00003C000000}"/>
            </a:ext>
          </a:extLst>
        </xdr:cNvPr>
        <xdr:cNvSpPr>
          <a:spLocks noChangeShapeType="1"/>
        </xdr:cNvSpPr>
      </xdr:nvSpPr>
      <xdr:spPr bwMode="auto">
        <a:xfrm>
          <a:off x="1685925" y="88868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42</xdr:row>
      <xdr:rowOff>95250</xdr:rowOff>
    </xdr:from>
    <xdr:to>
      <xdr:col>41</xdr:col>
      <xdr:colOff>133350</xdr:colOff>
      <xdr:row>42</xdr:row>
      <xdr:rowOff>95250</xdr:rowOff>
    </xdr:to>
    <xdr:sp macro="" textlink="">
      <xdr:nvSpPr>
        <xdr:cNvPr id="61" name="Line 67">
          <a:extLst>
            <a:ext uri="{FF2B5EF4-FFF2-40B4-BE49-F238E27FC236}">
              <a16:creationId xmlns:a16="http://schemas.microsoft.com/office/drawing/2014/main" id="{00000000-0008-0000-1200-00003D000000}"/>
            </a:ext>
          </a:extLst>
        </xdr:cNvPr>
        <xdr:cNvSpPr>
          <a:spLocks noChangeShapeType="1"/>
        </xdr:cNvSpPr>
      </xdr:nvSpPr>
      <xdr:spPr bwMode="auto">
        <a:xfrm>
          <a:off x="1685925" y="88963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42</xdr:row>
      <xdr:rowOff>95250</xdr:rowOff>
    </xdr:from>
    <xdr:to>
      <xdr:col>45</xdr:col>
      <xdr:colOff>123825</xdr:colOff>
      <xdr:row>42</xdr:row>
      <xdr:rowOff>95250</xdr:rowOff>
    </xdr:to>
    <xdr:sp macro="" textlink="">
      <xdr:nvSpPr>
        <xdr:cNvPr id="62" name="Line 68">
          <a:extLst>
            <a:ext uri="{FF2B5EF4-FFF2-40B4-BE49-F238E27FC236}">
              <a16:creationId xmlns:a16="http://schemas.microsoft.com/office/drawing/2014/main" id="{00000000-0008-0000-1200-00003E000000}"/>
            </a:ext>
          </a:extLst>
        </xdr:cNvPr>
        <xdr:cNvSpPr>
          <a:spLocks noChangeShapeType="1"/>
        </xdr:cNvSpPr>
      </xdr:nvSpPr>
      <xdr:spPr bwMode="auto">
        <a:xfrm>
          <a:off x="1790700" y="88963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42</xdr:row>
      <xdr:rowOff>95250</xdr:rowOff>
    </xdr:from>
    <xdr:to>
      <xdr:col>45</xdr:col>
      <xdr:colOff>581025</xdr:colOff>
      <xdr:row>42</xdr:row>
      <xdr:rowOff>95250</xdr:rowOff>
    </xdr:to>
    <xdr:sp macro="" textlink="">
      <xdr:nvSpPr>
        <xdr:cNvPr id="63" name="Line 69">
          <a:extLst>
            <a:ext uri="{FF2B5EF4-FFF2-40B4-BE49-F238E27FC236}">
              <a16:creationId xmlns:a16="http://schemas.microsoft.com/office/drawing/2014/main" id="{00000000-0008-0000-1200-00003F000000}"/>
            </a:ext>
          </a:extLst>
        </xdr:cNvPr>
        <xdr:cNvSpPr>
          <a:spLocks noChangeShapeType="1"/>
        </xdr:cNvSpPr>
      </xdr:nvSpPr>
      <xdr:spPr bwMode="auto">
        <a:xfrm>
          <a:off x="1771650" y="88963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42</xdr:row>
      <xdr:rowOff>161925</xdr:rowOff>
    </xdr:from>
    <xdr:to>
      <xdr:col>45</xdr:col>
      <xdr:colOff>647700</xdr:colOff>
      <xdr:row>42</xdr:row>
      <xdr:rowOff>161925</xdr:rowOff>
    </xdr:to>
    <xdr:sp macro="" textlink="">
      <xdr:nvSpPr>
        <xdr:cNvPr id="64" name="Line 70">
          <a:extLst>
            <a:ext uri="{FF2B5EF4-FFF2-40B4-BE49-F238E27FC236}">
              <a16:creationId xmlns:a16="http://schemas.microsoft.com/office/drawing/2014/main" id="{00000000-0008-0000-1200-000040000000}"/>
            </a:ext>
          </a:extLst>
        </xdr:cNvPr>
        <xdr:cNvSpPr>
          <a:spLocks noChangeShapeType="1"/>
        </xdr:cNvSpPr>
      </xdr:nvSpPr>
      <xdr:spPr bwMode="auto">
        <a:xfrm>
          <a:off x="1685925" y="8963025"/>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21</xdr:row>
      <xdr:rowOff>0</xdr:rowOff>
    </xdr:from>
    <xdr:to>
      <xdr:col>2</xdr:col>
      <xdr:colOff>0</xdr:colOff>
      <xdr:row>27</xdr:row>
      <xdr:rowOff>0</xdr:rowOff>
    </xdr:to>
    <xdr:sp macro="" textlink="">
      <xdr:nvSpPr>
        <xdr:cNvPr id="65" name="AutoShape 74">
          <a:extLst>
            <a:ext uri="{FF2B5EF4-FFF2-40B4-BE49-F238E27FC236}">
              <a16:creationId xmlns:a16="http://schemas.microsoft.com/office/drawing/2014/main" id="{00000000-0008-0000-1200-000041000000}"/>
            </a:ext>
          </a:extLst>
        </xdr:cNvPr>
        <xdr:cNvSpPr>
          <a:spLocks/>
        </xdr:cNvSpPr>
      </xdr:nvSpPr>
      <xdr:spPr bwMode="auto">
        <a:xfrm>
          <a:off x="57150" y="4400550"/>
          <a:ext cx="152400" cy="1257300"/>
        </a:xfrm>
        <a:prstGeom prst="leftBracket">
          <a:avLst>
            <a:gd name="adj" fmla="val 6875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32</xdr:row>
      <xdr:rowOff>0</xdr:rowOff>
    </xdr:from>
    <xdr:to>
      <xdr:col>2</xdr:col>
      <xdr:colOff>0</xdr:colOff>
      <xdr:row>40</xdr:row>
      <xdr:rowOff>0</xdr:rowOff>
    </xdr:to>
    <xdr:sp macro="" textlink="">
      <xdr:nvSpPr>
        <xdr:cNvPr id="66" name="AutoShape 75">
          <a:extLst>
            <a:ext uri="{FF2B5EF4-FFF2-40B4-BE49-F238E27FC236}">
              <a16:creationId xmlns:a16="http://schemas.microsoft.com/office/drawing/2014/main" id="{00000000-0008-0000-1200-000042000000}"/>
            </a:ext>
          </a:extLst>
        </xdr:cNvPr>
        <xdr:cNvSpPr>
          <a:spLocks/>
        </xdr:cNvSpPr>
      </xdr:nvSpPr>
      <xdr:spPr bwMode="auto">
        <a:xfrm>
          <a:off x="57150" y="6705600"/>
          <a:ext cx="152400" cy="1676400"/>
        </a:xfrm>
        <a:prstGeom prst="leftBracket">
          <a:avLst>
            <a:gd name="adj" fmla="val 916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40</xdr:row>
      <xdr:rowOff>0</xdr:rowOff>
    </xdr:from>
    <xdr:to>
      <xdr:col>2</xdr:col>
      <xdr:colOff>0</xdr:colOff>
      <xdr:row>48</xdr:row>
      <xdr:rowOff>0</xdr:rowOff>
    </xdr:to>
    <xdr:sp macro="" textlink="">
      <xdr:nvSpPr>
        <xdr:cNvPr id="67" name="AutoShape 77">
          <a:extLst>
            <a:ext uri="{FF2B5EF4-FFF2-40B4-BE49-F238E27FC236}">
              <a16:creationId xmlns:a16="http://schemas.microsoft.com/office/drawing/2014/main" id="{00000000-0008-0000-1200-000043000000}"/>
            </a:ext>
          </a:extLst>
        </xdr:cNvPr>
        <xdr:cNvSpPr>
          <a:spLocks/>
        </xdr:cNvSpPr>
      </xdr:nvSpPr>
      <xdr:spPr bwMode="auto">
        <a:xfrm>
          <a:off x="57150" y="8382000"/>
          <a:ext cx="152400" cy="1828800"/>
        </a:xfrm>
        <a:prstGeom prst="leftBracket">
          <a:avLst>
            <a:gd name="adj" fmla="val 10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68" name="Line 1">
          <a:extLst>
            <a:ext uri="{FF2B5EF4-FFF2-40B4-BE49-F238E27FC236}">
              <a16:creationId xmlns:a16="http://schemas.microsoft.com/office/drawing/2014/main" id="{00000000-0008-0000-1200-000044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69" name="Line 2">
          <a:extLst>
            <a:ext uri="{FF2B5EF4-FFF2-40B4-BE49-F238E27FC236}">
              <a16:creationId xmlns:a16="http://schemas.microsoft.com/office/drawing/2014/main" id="{00000000-0008-0000-1200-000045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70" name="Line 3">
          <a:extLst>
            <a:ext uri="{FF2B5EF4-FFF2-40B4-BE49-F238E27FC236}">
              <a16:creationId xmlns:a16="http://schemas.microsoft.com/office/drawing/2014/main" id="{00000000-0008-0000-1200-000046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71" name="Line 4">
          <a:extLst>
            <a:ext uri="{FF2B5EF4-FFF2-40B4-BE49-F238E27FC236}">
              <a16:creationId xmlns:a16="http://schemas.microsoft.com/office/drawing/2014/main" id="{00000000-0008-0000-1200-000047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72" name="Line 6">
          <a:extLst>
            <a:ext uri="{FF2B5EF4-FFF2-40B4-BE49-F238E27FC236}">
              <a16:creationId xmlns:a16="http://schemas.microsoft.com/office/drawing/2014/main" id="{00000000-0008-0000-1200-000048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73" name="Line 7">
          <a:extLst>
            <a:ext uri="{FF2B5EF4-FFF2-40B4-BE49-F238E27FC236}">
              <a16:creationId xmlns:a16="http://schemas.microsoft.com/office/drawing/2014/main" id="{00000000-0008-0000-1200-000049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74" name="Line 8">
          <a:extLst>
            <a:ext uri="{FF2B5EF4-FFF2-40B4-BE49-F238E27FC236}">
              <a16:creationId xmlns:a16="http://schemas.microsoft.com/office/drawing/2014/main" id="{00000000-0008-0000-1200-00004A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75" name="Line 9">
          <a:extLst>
            <a:ext uri="{FF2B5EF4-FFF2-40B4-BE49-F238E27FC236}">
              <a16:creationId xmlns:a16="http://schemas.microsoft.com/office/drawing/2014/main" id="{00000000-0008-0000-1200-00004B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76" name="Line 11">
          <a:extLst>
            <a:ext uri="{FF2B5EF4-FFF2-40B4-BE49-F238E27FC236}">
              <a16:creationId xmlns:a16="http://schemas.microsoft.com/office/drawing/2014/main" id="{00000000-0008-0000-1200-00004C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77" name="Line 12">
          <a:extLst>
            <a:ext uri="{FF2B5EF4-FFF2-40B4-BE49-F238E27FC236}">
              <a16:creationId xmlns:a16="http://schemas.microsoft.com/office/drawing/2014/main" id="{00000000-0008-0000-1200-00004D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78" name="Line 13">
          <a:extLst>
            <a:ext uri="{FF2B5EF4-FFF2-40B4-BE49-F238E27FC236}">
              <a16:creationId xmlns:a16="http://schemas.microsoft.com/office/drawing/2014/main" id="{00000000-0008-0000-1200-00004E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79" name="Line 14">
          <a:extLst>
            <a:ext uri="{FF2B5EF4-FFF2-40B4-BE49-F238E27FC236}">
              <a16:creationId xmlns:a16="http://schemas.microsoft.com/office/drawing/2014/main" id="{00000000-0008-0000-1200-00004F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80" name="Line 15">
          <a:extLst>
            <a:ext uri="{FF2B5EF4-FFF2-40B4-BE49-F238E27FC236}">
              <a16:creationId xmlns:a16="http://schemas.microsoft.com/office/drawing/2014/main" id="{00000000-0008-0000-1200-000050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81" name="Line 16">
          <a:extLst>
            <a:ext uri="{FF2B5EF4-FFF2-40B4-BE49-F238E27FC236}">
              <a16:creationId xmlns:a16="http://schemas.microsoft.com/office/drawing/2014/main" id="{00000000-0008-0000-1200-000051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82" name="Line 17">
          <a:extLst>
            <a:ext uri="{FF2B5EF4-FFF2-40B4-BE49-F238E27FC236}">
              <a16:creationId xmlns:a16="http://schemas.microsoft.com/office/drawing/2014/main" id="{00000000-0008-0000-1200-000052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83" name="Line 18">
          <a:extLst>
            <a:ext uri="{FF2B5EF4-FFF2-40B4-BE49-F238E27FC236}">
              <a16:creationId xmlns:a16="http://schemas.microsoft.com/office/drawing/2014/main" id="{00000000-0008-0000-1200-000053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70</xdr:row>
      <xdr:rowOff>0</xdr:rowOff>
    </xdr:from>
    <xdr:to>
      <xdr:col>45</xdr:col>
      <xdr:colOff>523875</xdr:colOff>
      <xdr:row>70</xdr:row>
      <xdr:rowOff>0</xdr:rowOff>
    </xdr:to>
    <xdr:sp macro="" textlink="">
      <xdr:nvSpPr>
        <xdr:cNvPr id="84" name="Line 19">
          <a:extLst>
            <a:ext uri="{FF2B5EF4-FFF2-40B4-BE49-F238E27FC236}">
              <a16:creationId xmlns:a16="http://schemas.microsoft.com/office/drawing/2014/main" id="{00000000-0008-0000-1200-000054000000}"/>
            </a:ext>
          </a:extLst>
        </xdr:cNvPr>
        <xdr:cNvSpPr>
          <a:spLocks noChangeShapeType="1"/>
        </xdr:cNvSpPr>
      </xdr:nvSpPr>
      <xdr:spPr bwMode="auto">
        <a:xfrm>
          <a:off x="18669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70</xdr:row>
      <xdr:rowOff>0</xdr:rowOff>
    </xdr:from>
    <xdr:to>
      <xdr:col>45</xdr:col>
      <xdr:colOff>485775</xdr:colOff>
      <xdr:row>70</xdr:row>
      <xdr:rowOff>0</xdr:rowOff>
    </xdr:to>
    <xdr:sp macro="" textlink="">
      <xdr:nvSpPr>
        <xdr:cNvPr id="85" name="Line 20">
          <a:extLst>
            <a:ext uri="{FF2B5EF4-FFF2-40B4-BE49-F238E27FC236}">
              <a16:creationId xmlns:a16="http://schemas.microsoft.com/office/drawing/2014/main" id="{00000000-0008-0000-1200-000055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70</xdr:row>
      <xdr:rowOff>0</xdr:rowOff>
    </xdr:from>
    <xdr:to>
      <xdr:col>45</xdr:col>
      <xdr:colOff>533400</xdr:colOff>
      <xdr:row>70</xdr:row>
      <xdr:rowOff>0</xdr:rowOff>
    </xdr:to>
    <xdr:sp macro="" textlink="">
      <xdr:nvSpPr>
        <xdr:cNvPr id="86" name="Line 21">
          <a:extLst>
            <a:ext uri="{FF2B5EF4-FFF2-40B4-BE49-F238E27FC236}">
              <a16:creationId xmlns:a16="http://schemas.microsoft.com/office/drawing/2014/main" id="{00000000-0008-0000-1200-000056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70</xdr:row>
      <xdr:rowOff>0</xdr:rowOff>
    </xdr:from>
    <xdr:to>
      <xdr:col>45</xdr:col>
      <xdr:colOff>581025</xdr:colOff>
      <xdr:row>70</xdr:row>
      <xdr:rowOff>0</xdr:rowOff>
    </xdr:to>
    <xdr:sp macro="" textlink="">
      <xdr:nvSpPr>
        <xdr:cNvPr id="87" name="Line 22">
          <a:extLst>
            <a:ext uri="{FF2B5EF4-FFF2-40B4-BE49-F238E27FC236}">
              <a16:creationId xmlns:a16="http://schemas.microsoft.com/office/drawing/2014/main" id="{00000000-0008-0000-1200-000057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70</xdr:row>
      <xdr:rowOff>0</xdr:rowOff>
    </xdr:from>
    <xdr:to>
      <xdr:col>41</xdr:col>
      <xdr:colOff>133350</xdr:colOff>
      <xdr:row>70</xdr:row>
      <xdr:rowOff>0</xdr:rowOff>
    </xdr:to>
    <xdr:sp macro="" textlink="">
      <xdr:nvSpPr>
        <xdr:cNvPr id="88" name="Line 23">
          <a:extLst>
            <a:ext uri="{FF2B5EF4-FFF2-40B4-BE49-F238E27FC236}">
              <a16:creationId xmlns:a16="http://schemas.microsoft.com/office/drawing/2014/main" id="{00000000-0008-0000-1200-000058000000}"/>
            </a:ext>
          </a:extLst>
        </xdr:cNvPr>
        <xdr:cNvSpPr>
          <a:spLocks noChangeShapeType="1"/>
        </xdr:cNvSpPr>
      </xdr:nvSpPr>
      <xdr:spPr bwMode="auto">
        <a:xfrm>
          <a:off x="16859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70</xdr:row>
      <xdr:rowOff>0</xdr:rowOff>
    </xdr:from>
    <xdr:to>
      <xdr:col>45</xdr:col>
      <xdr:colOff>123825</xdr:colOff>
      <xdr:row>70</xdr:row>
      <xdr:rowOff>0</xdr:rowOff>
    </xdr:to>
    <xdr:sp macro="" textlink="">
      <xdr:nvSpPr>
        <xdr:cNvPr id="89" name="Line 24">
          <a:extLst>
            <a:ext uri="{FF2B5EF4-FFF2-40B4-BE49-F238E27FC236}">
              <a16:creationId xmlns:a16="http://schemas.microsoft.com/office/drawing/2014/main" id="{00000000-0008-0000-1200-000059000000}"/>
            </a:ext>
          </a:extLst>
        </xdr:cNvPr>
        <xdr:cNvSpPr>
          <a:spLocks noChangeShapeType="1"/>
        </xdr:cNvSpPr>
      </xdr:nvSpPr>
      <xdr:spPr bwMode="auto">
        <a:xfrm>
          <a:off x="17907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70</xdr:row>
      <xdr:rowOff>0</xdr:rowOff>
    </xdr:from>
    <xdr:to>
      <xdr:col>45</xdr:col>
      <xdr:colOff>581025</xdr:colOff>
      <xdr:row>70</xdr:row>
      <xdr:rowOff>0</xdr:rowOff>
    </xdr:to>
    <xdr:sp macro="" textlink="">
      <xdr:nvSpPr>
        <xdr:cNvPr id="90" name="Line 25">
          <a:extLst>
            <a:ext uri="{FF2B5EF4-FFF2-40B4-BE49-F238E27FC236}">
              <a16:creationId xmlns:a16="http://schemas.microsoft.com/office/drawing/2014/main" id="{00000000-0008-0000-1200-00005A000000}"/>
            </a:ext>
          </a:extLst>
        </xdr:cNvPr>
        <xdr:cNvSpPr>
          <a:spLocks noChangeShapeType="1"/>
        </xdr:cNvSpPr>
      </xdr:nvSpPr>
      <xdr:spPr bwMode="auto">
        <a:xfrm>
          <a:off x="17716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70</xdr:row>
      <xdr:rowOff>0</xdr:rowOff>
    </xdr:from>
    <xdr:to>
      <xdr:col>45</xdr:col>
      <xdr:colOff>647700</xdr:colOff>
      <xdr:row>70</xdr:row>
      <xdr:rowOff>0</xdr:rowOff>
    </xdr:to>
    <xdr:sp macro="" textlink="">
      <xdr:nvSpPr>
        <xdr:cNvPr id="91" name="Line 26">
          <a:extLst>
            <a:ext uri="{FF2B5EF4-FFF2-40B4-BE49-F238E27FC236}">
              <a16:creationId xmlns:a16="http://schemas.microsoft.com/office/drawing/2014/main" id="{00000000-0008-0000-1200-00005B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92" name="Line 36">
          <a:extLst>
            <a:ext uri="{FF2B5EF4-FFF2-40B4-BE49-F238E27FC236}">
              <a16:creationId xmlns:a16="http://schemas.microsoft.com/office/drawing/2014/main" id="{00000000-0008-0000-1200-00005C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93" name="Line 37">
          <a:extLst>
            <a:ext uri="{FF2B5EF4-FFF2-40B4-BE49-F238E27FC236}">
              <a16:creationId xmlns:a16="http://schemas.microsoft.com/office/drawing/2014/main" id="{00000000-0008-0000-1200-00005D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94" name="Line 38">
          <a:extLst>
            <a:ext uri="{FF2B5EF4-FFF2-40B4-BE49-F238E27FC236}">
              <a16:creationId xmlns:a16="http://schemas.microsoft.com/office/drawing/2014/main" id="{00000000-0008-0000-1200-00005E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95" name="Line 39">
          <a:extLst>
            <a:ext uri="{FF2B5EF4-FFF2-40B4-BE49-F238E27FC236}">
              <a16:creationId xmlns:a16="http://schemas.microsoft.com/office/drawing/2014/main" id="{00000000-0008-0000-1200-00005F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96" name="Line 40">
          <a:extLst>
            <a:ext uri="{FF2B5EF4-FFF2-40B4-BE49-F238E27FC236}">
              <a16:creationId xmlns:a16="http://schemas.microsoft.com/office/drawing/2014/main" id="{00000000-0008-0000-1200-000060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97" name="Line 41">
          <a:extLst>
            <a:ext uri="{FF2B5EF4-FFF2-40B4-BE49-F238E27FC236}">
              <a16:creationId xmlns:a16="http://schemas.microsoft.com/office/drawing/2014/main" id="{00000000-0008-0000-1200-000061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98" name="Line 42">
          <a:extLst>
            <a:ext uri="{FF2B5EF4-FFF2-40B4-BE49-F238E27FC236}">
              <a16:creationId xmlns:a16="http://schemas.microsoft.com/office/drawing/2014/main" id="{00000000-0008-0000-1200-000062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99" name="Line 43">
          <a:extLst>
            <a:ext uri="{FF2B5EF4-FFF2-40B4-BE49-F238E27FC236}">
              <a16:creationId xmlns:a16="http://schemas.microsoft.com/office/drawing/2014/main" id="{00000000-0008-0000-1200-000063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100" name="Line 44">
          <a:extLst>
            <a:ext uri="{FF2B5EF4-FFF2-40B4-BE49-F238E27FC236}">
              <a16:creationId xmlns:a16="http://schemas.microsoft.com/office/drawing/2014/main" id="{00000000-0008-0000-1200-000064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101" name="Line 45">
          <a:extLst>
            <a:ext uri="{FF2B5EF4-FFF2-40B4-BE49-F238E27FC236}">
              <a16:creationId xmlns:a16="http://schemas.microsoft.com/office/drawing/2014/main" id="{00000000-0008-0000-1200-000065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102" name="Line 46">
          <a:extLst>
            <a:ext uri="{FF2B5EF4-FFF2-40B4-BE49-F238E27FC236}">
              <a16:creationId xmlns:a16="http://schemas.microsoft.com/office/drawing/2014/main" id="{00000000-0008-0000-1200-000066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103" name="Line 47">
          <a:extLst>
            <a:ext uri="{FF2B5EF4-FFF2-40B4-BE49-F238E27FC236}">
              <a16:creationId xmlns:a16="http://schemas.microsoft.com/office/drawing/2014/main" id="{00000000-0008-0000-1200-000067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104" name="Line 48">
          <a:extLst>
            <a:ext uri="{FF2B5EF4-FFF2-40B4-BE49-F238E27FC236}">
              <a16:creationId xmlns:a16="http://schemas.microsoft.com/office/drawing/2014/main" id="{00000000-0008-0000-1200-000068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105" name="Line 49">
          <a:extLst>
            <a:ext uri="{FF2B5EF4-FFF2-40B4-BE49-F238E27FC236}">
              <a16:creationId xmlns:a16="http://schemas.microsoft.com/office/drawing/2014/main" id="{00000000-0008-0000-1200-000069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106" name="Line 50">
          <a:extLst>
            <a:ext uri="{FF2B5EF4-FFF2-40B4-BE49-F238E27FC236}">
              <a16:creationId xmlns:a16="http://schemas.microsoft.com/office/drawing/2014/main" id="{00000000-0008-0000-1200-00006A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107" name="Line 51">
          <a:extLst>
            <a:ext uri="{FF2B5EF4-FFF2-40B4-BE49-F238E27FC236}">
              <a16:creationId xmlns:a16="http://schemas.microsoft.com/office/drawing/2014/main" id="{00000000-0008-0000-1200-00006B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70</xdr:row>
      <xdr:rowOff>0</xdr:rowOff>
    </xdr:from>
    <xdr:to>
      <xdr:col>45</xdr:col>
      <xdr:colOff>523875</xdr:colOff>
      <xdr:row>70</xdr:row>
      <xdr:rowOff>0</xdr:rowOff>
    </xdr:to>
    <xdr:sp macro="" textlink="">
      <xdr:nvSpPr>
        <xdr:cNvPr id="108" name="Line 52">
          <a:extLst>
            <a:ext uri="{FF2B5EF4-FFF2-40B4-BE49-F238E27FC236}">
              <a16:creationId xmlns:a16="http://schemas.microsoft.com/office/drawing/2014/main" id="{00000000-0008-0000-1200-00006C000000}"/>
            </a:ext>
          </a:extLst>
        </xdr:cNvPr>
        <xdr:cNvSpPr>
          <a:spLocks noChangeShapeType="1"/>
        </xdr:cNvSpPr>
      </xdr:nvSpPr>
      <xdr:spPr bwMode="auto">
        <a:xfrm>
          <a:off x="18669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70</xdr:row>
      <xdr:rowOff>0</xdr:rowOff>
    </xdr:from>
    <xdr:to>
      <xdr:col>45</xdr:col>
      <xdr:colOff>485775</xdr:colOff>
      <xdr:row>70</xdr:row>
      <xdr:rowOff>0</xdr:rowOff>
    </xdr:to>
    <xdr:sp macro="" textlink="">
      <xdr:nvSpPr>
        <xdr:cNvPr id="109" name="Line 53">
          <a:extLst>
            <a:ext uri="{FF2B5EF4-FFF2-40B4-BE49-F238E27FC236}">
              <a16:creationId xmlns:a16="http://schemas.microsoft.com/office/drawing/2014/main" id="{00000000-0008-0000-1200-00006D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70</xdr:row>
      <xdr:rowOff>0</xdr:rowOff>
    </xdr:from>
    <xdr:to>
      <xdr:col>45</xdr:col>
      <xdr:colOff>533400</xdr:colOff>
      <xdr:row>70</xdr:row>
      <xdr:rowOff>0</xdr:rowOff>
    </xdr:to>
    <xdr:sp macro="" textlink="">
      <xdr:nvSpPr>
        <xdr:cNvPr id="110" name="Line 54">
          <a:extLst>
            <a:ext uri="{FF2B5EF4-FFF2-40B4-BE49-F238E27FC236}">
              <a16:creationId xmlns:a16="http://schemas.microsoft.com/office/drawing/2014/main" id="{00000000-0008-0000-1200-00006E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70</xdr:row>
      <xdr:rowOff>0</xdr:rowOff>
    </xdr:from>
    <xdr:to>
      <xdr:col>45</xdr:col>
      <xdr:colOff>581025</xdr:colOff>
      <xdr:row>70</xdr:row>
      <xdr:rowOff>0</xdr:rowOff>
    </xdr:to>
    <xdr:sp macro="" textlink="">
      <xdr:nvSpPr>
        <xdr:cNvPr id="111" name="Line 55">
          <a:extLst>
            <a:ext uri="{FF2B5EF4-FFF2-40B4-BE49-F238E27FC236}">
              <a16:creationId xmlns:a16="http://schemas.microsoft.com/office/drawing/2014/main" id="{00000000-0008-0000-1200-00006F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70</xdr:row>
      <xdr:rowOff>0</xdr:rowOff>
    </xdr:from>
    <xdr:to>
      <xdr:col>41</xdr:col>
      <xdr:colOff>133350</xdr:colOff>
      <xdr:row>70</xdr:row>
      <xdr:rowOff>0</xdr:rowOff>
    </xdr:to>
    <xdr:sp macro="" textlink="">
      <xdr:nvSpPr>
        <xdr:cNvPr id="112" name="Line 56">
          <a:extLst>
            <a:ext uri="{FF2B5EF4-FFF2-40B4-BE49-F238E27FC236}">
              <a16:creationId xmlns:a16="http://schemas.microsoft.com/office/drawing/2014/main" id="{00000000-0008-0000-1200-000070000000}"/>
            </a:ext>
          </a:extLst>
        </xdr:cNvPr>
        <xdr:cNvSpPr>
          <a:spLocks noChangeShapeType="1"/>
        </xdr:cNvSpPr>
      </xdr:nvSpPr>
      <xdr:spPr bwMode="auto">
        <a:xfrm>
          <a:off x="16859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70</xdr:row>
      <xdr:rowOff>0</xdr:rowOff>
    </xdr:from>
    <xdr:to>
      <xdr:col>45</xdr:col>
      <xdr:colOff>123825</xdr:colOff>
      <xdr:row>70</xdr:row>
      <xdr:rowOff>0</xdr:rowOff>
    </xdr:to>
    <xdr:sp macro="" textlink="">
      <xdr:nvSpPr>
        <xdr:cNvPr id="113" name="Line 57">
          <a:extLst>
            <a:ext uri="{FF2B5EF4-FFF2-40B4-BE49-F238E27FC236}">
              <a16:creationId xmlns:a16="http://schemas.microsoft.com/office/drawing/2014/main" id="{00000000-0008-0000-1200-000071000000}"/>
            </a:ext>
          </a:extLst>
        </xdr:cNvPr>
        <xdr:cNvSpPr>
          <a:spLocks noChangeShapeType="1"/>
        </xdr:cNvSpPr>
      </xdr:nvSpPr>
      <xdr:spPr bwMode="auto">
        <a:xfrm>
          <a:off x="17907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70</xdr:row>
      <xdr:rowOff>0</xdr:rowOff>
    </xdr:from>
    <xdr:to>
      <xdr:col>45</xdr:col>
      <xdr:colOff>581025</xdr:colOff>
      <xdr:row>70</xdr:row>
      <xdr:rowOff>0</xdr:rowOff>
    </xdr:to>
    <xdr:sp macro="" textlink="">
      <xdr:nvSpPr>
        <xdr:cNvPr id="114" name="Line 58">
          <a:extLst>
            <a:ext uri="{FF2B5EF4-FFF2-40B4-BE49-F238E27FC236}">
              <a16:creationId xmlns:a16="http://schemas.microsoft.com/office/drawing/2014/main" id="{00000000-0008-0000-1200-000072000000}"/>
            </a:ext>
          </a:extLst>
        </xdr:cNvPr>
        <xdr:cNvSpPr>
          <a:spLocks noChangeShapeType="1"/>
        </xdr:cNvSpPr>
      </xdr:nvSpPr>
      <xdr:spPr bwMode="auto">
        <a:xfrm>
          <a:off x="17716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70</xdr:row>
      <xdr:rowOff>0</xdr:rowOff>
    </xdr:from>
    <xdr:to>
      <xdr:col>45</xdr:col>
      <xdr:colOff>647700</xdr:colOff>
      <xdr:row>70</xdr:row>
      <xdr:rowOff>0</xdr:rowOff>
    </xdr:to>
    <xdr:sp macro="" textlink="">
      <xdr:nvSpPr>
        <xdr:cNvPr id="115" name="Line 59">
          <a:extLst>
            <a:ext uri="{FF2B5EF4-FFF2-40B4-BE49-F238E27FC236}">
              <a16:creationId xmlns:a16="http://schemas.microsoft.com/office/drawing/2014/main" id="{00000000-0008-0000-1200-000073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116" name="Line 60">
          <a:extLst>
            <a:ext uri="{FF2B5EF4-FFF2-40B4-BE49-F238E27FC236}">
              <a16:creationId xmlns:a16="http://schemas.microsoft.com/office/drawing/2014/main" id="{00000000-0008-0000-1200-000074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117" name="Line 61">
          <a:extLst>
            <a:ext uri="{FF2B5EF4-FFF2-40B4-BE49-F238E27FC236}">
              <a16:creationId xmlns:a16="http://schemas.microsoft.com/office/drawing/2014/main" id="{00000000-0008-0000-1200-000075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118" name="Line 62">
          <a:extLst>
            <a:ext uri="{FF2B5EF4-FFF2-40B4-BE49-F238E27FC236}">
              <a16:creationId xmlns:a16="http://schemas.microsoft.com/office/drawing/2014/main" id="{00000000-0008-0000-1200-000076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119" name="Line 63">
          <a:extLst>
            <a:ext uri="{FF2B5EF4-FFF2-40B4-BE49-F238E27FC236}">
              <a16:creationId xmlns:a16="http://schemas.microsoft.com/office/drawing/2014/main" id="{00000000-0008-0000-1200-000077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120" name="Line 64">
          <a:extLst>
            <a:ext uri="{FF2B5EF4-FFF2-40B4-BE49-F238E27FC236}">
              <a16:creationId xmlns:a16="http://schemas.microsoft.com/office/drawing/2014/main" id="{00000000-0008-0000-1200-000078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121" name="Line 65">
          <a:extLst>
            <a:ext uri="{FF2B5EF4-FFF2-40B4-BE49-F238E27FC236}">
              <a16:creationId xmlns:a16="http://schemas.microsoft.com/office/drawing/2014/main" id="{00000000-0008-0000-1200-000079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122" name="Line 66">
          <a:extLst>
            <a:ext uri="{FF2B5EF4-FFF2-40B4-BE49-F238E27FC236}">
              <a16:creationId xmlns:a16="http://schemas.microsoft.com/office/drawing/2014/main" id="{00000000-0008-0000-1200-00007A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123" name="Line 67">
          <a:extLst>
            <a:ext uri="{FF2B5EF4-FFF2-40B4-BE49-F238E27FC236}">
              <a16:creationId xmlns:a16="http://schemas.microsoft.com/office/drawing/2014/main" id="{00000000-0008-0000-1200-00007B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124" name="Line 68">
          <a:extLst>
            <a:ext uri="{FF2B5EF4-FFF2-40B4-BE49-F238E27FC236}">
              <a16:creationId xmlns:a16="http://schemas.microsoft.com/office/drawing/2014/main" id="{00000000-0008-0000-1200-00007C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125" name="Line 69">
          <a:extLst>
            <a:ext uri="{FF2B5EF4-FFF2-40B4-BE49-F238E27FC236}">
              <a16:creationId xmlns:a16="http://schemas.microsoft.com/office/drawing/2014/main" id="{00000000-0008-0000-1200-00007D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126" name="Line 70">
          <a:extLst>
            <a:ext uri="{FF2B5EF4-FFF2-40B4-BE49-F238E27FC236}">
              <a16:creationId xmlns:a16="http://schemas.microsoft.com/office/drawing/2014/main" id="{00000000-0008-0000-1200-00007E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127" name="Line 71">
          <a:extLst>
            <a:ext uri="{FF2B5EF4-FFF2-40B4-BE49-F238E27FC236}">
              <a16:creationId xmlns:a16="http://schemas.microsoft.com/office/drawing/2014/main" id="{00000000-0008-0000-1200-00007F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128" name="Line 72">
          <a:extLst>
            <a:ext uri="{FF2B5EF4-FFF2-40B4-BE49-F238E27FC236}">
              <a16:creationId xmlns:a16="http://schemas.microsoft.com/office/drawing/2014/main" id="{00000000-0008-0000-1200-000080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129" name="Line 73">
          <a:extLst>
            <a:ext uri="{FF2B5EF4-FFF2-40B4-BE49-F238E27FC236}">
              <a16:creationId xmlns:a16="http://schemas.microsoft.com/office/drawing/2014/main" id="{00000000-0008-0000-1200-000081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130" name="Line 74">
          <a:extLst>
            <a:ext uri="{FF2B5EF4-FFF2-40B4-BE49-F238E27FC236}">
              <a16:creationId xmlns:a16="http://schemas.microsoft.com/office/drawing/2014/main" id="{00000000-0008-0000-1200-000082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131" name="Line 75">
          <a:extLst>
            <a:ext uri="{FF2B5EF4-FFF2-40B4-BE49-F238E27FC236}">
              <a16:creationId xmlns:a16="http://schemas.microsoft.com/office/drawing/2014/main" id="{00000000-0008-0000-1200-000083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70</xdr:row>
      <xdr:rowOff>0</xdr:rowOff>
    </xdr:from>
    <xdr:to>
      <xdr:col>45</xdr:col>
      <xdr:colOff>523875</xdr:colOff>
      <xdr:row>70</xdr:row>
      <xdr:rowOff>0</xdr:rowOff>
    </xdr:to>
    <xdr:sp macro="" textlink="">
      <xdr:nvSpPr>
        <xdr:cNvPr id="132" name="Line 76">
          <a:extLst>
            <a:ext uri="{FF2B5EF4-FFF2-40B4-BE49-F238E27FC236}">
              <a16:creationId xmlns:a16="http://schemas.microsoft.com/office/drawing/2014/main" id="{00000000-0008-0000-1200-000084000000}"/>
            </a:ext>
          </a:extLst>
        </xdr:cNvPr>
        <xdr:cNvSpPr>
          <a:spLocks noChangeShapeType="1"/>
        </xdr:cNvSpPr>
      </xdr:nvSpPr>
      <xdr:spPr bwMode="auto">
        <a:xfrm>
          <a:off x="18669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70</xdr:row>
      <xdr:rowOff>0</xdr:rowOff>
    </xdr:from>
    <xdr:to>
      <xdr:col>45</xdr:col>
      <xdr:colOff>485775</xdr:colOff>
      <xdr:row>70</xdr:row>
      <xdr:rowOff>0</xdr:rowOff>
    </xdr:to>
    <xdr:sp macro="" textlink="">
      <xdr:nvSpPr>
        <xdr:cNvPr id="133" name="Line 77">
          <a:extLst>
            <a:ext uri="{FF2B5EF4-FFF2-40B4-BE49-F238E27FC236}">
              <a16:creationId xmlns:a16="http://schemas.microsoft.com/office/drawing/2014/main" id="{00000000-0008-0000-1200-000085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70</xdr:row>
      <xdr:rowOff>0</xdr:rowOff>
    </xdr:from>
    <xdr:to>
      <xdr:col>45</xdr:col>
      <xdr:colOff>533400</xdr:colOff>
      <xdr:row>70</xdr:row>
      <xdr:rowOff>0</xdr:rowOff>
    </xdr:to>
    <xdr:sp macro="" textlink="">
      <xdr:nvSpPr>
        <xdr:cNvPr id="134" name="Line 78">
          <a:extLst>
            <a:ext uri="{FF2B5EF4-FFF2-40B4-BE49-F238E27FC236}">
              <a16:creationId xmlns:a16="http://schemas.microsoft.com/office/drawing/2014/main" id="{00000000-0008-0000-1200-000086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70</xdr:row>
      <xdr:rowOff>0</xdr:rowOff>
    </xdr:from>
    <xdr:to>
      <xdr:col>45</xdr:col>
      <xdr:colOff>581025</xdr:colOff>
      <xdr:row>70</xdr:row>
      <xdr:rowOff>0</xdr:rowOff>
    </xdr:to>
    <xdr:sp macro="" textlink="">
      <xdr:nvSpPr>
        <xdr:cNvPr id="135" name="Line 79">
          <a:extLst>
            <a:ext uri="{FF2B5EF4-FFF2-40B4-BE49-F238E27FC236}">
              <a16:creationId xmlns:a16="http://schemas.microsoft.com/office/drawing/2014/main" id="{00000000-0008-0000-1200-000087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70</xdr:row>
      <xdr:rowOff>0</xdr:rowOff>
    </xdr:from>
    <xdr:to>
      <xdr:col>41</xdr:col>
      <xdr:colOff>133350</xdr:colOff>
      <xdr:row>70</xdr:row>
      <xdr:rowOff>0</xdr:rowOff>
    </xdr:to>
    <xdr:sp macro="" textlink="">
      <xdr:nvSpPr>
        <xdr:cNvPr id="136" name="Line 80">
          <a:extLst>
            <a:ext uri="{FF2B5EF4-FFF2-40B4-BE49-F238E27FC236}">
              <a16:creationId xmlns:a16="http://schemas.microsoft.com/office/drawing/2014/main" id="{00000000-0008-0000-1200-000088000000}"/>
            </a:ext>
          </a:extLst>
        </xdr:cNvPr>
        <xdr:cNvSpPr>
          <a:spLocks noChangeShapeType="1"/>
        </xdr:cNvSpPr>
      </xdr:nvSpPr>
      <xdr:spPr bwMode="auto">
        <a:xfrm>
          <a:off x="16859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70</xdr:row>
      <xdr:rowOff>0</xdr:rowOff>
    </xdr:from>
    <xdr:to>
      <xdr:col>45</xdr:col>
      <xdr:colOff>123825</xdr:colOff>
      <xdr:row>70</xdr:row>
      <xdr:rowOff>0</xdr:rowOff>
    </xdr:to>
    <xdr:sp macro="" textlink="">
      <xdr:nvSpPr>
        <xdr:cNvPr id="137" name="Line 81">
          <a:extLst>
            <a:ext uri="{FF2B5EF4-FFF2-40B4-BE49-F238E27FC236}">
              <a16:creationId xmlns:a16="http://schemas.microsoft.com/office/drawing/2014/main" id="{00000000-0008-0000-1200-000089000000}"/>
            </a:ext>
          </a:extLst>
        </xdr:cNvPr>
        <xdr:cNvSpPr>
          <a:spLocks noChangeShapeType="1"/>
        </xdr:cNvSpPr>
      </xdr:nvSpPr>
      <xdr:spPr bwMode="auto">
        <a:xfrm>
          <a:off x="17907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70</xdr:row>
      <xdr:rowOff>0</xdr:rowOff>
    </xdr:from>
    <xdr:to>
      <xdr:col>45</xdr:col>
      <xdr:colOff>581025</xdr:colOff>
      <xdr:row>70</xdr:row>
      <xdr:rowOff>0</xdr:rowOff>
    </xdr:to>
    <xdr:sp macro="" textlink="">
      <xdr:nvSpPr>
        <xdr:cNvPr id="138" name="Line 82">
          <a:extLst>
            <a:ext uri="{FF2B5EF4-FFF2-40B4-BE49-F238E27FC236}">
              <a16:creationId xmlns:a16="http://schemas.microsoft.com/office/drawing/2014/main" id="{00000000-0008-0000-1200-00008A000000}"/>
            </a:ext>
          </a:extLst>
        </xdr:cNvPr>
        <xdr:cNvSpPr>
          <a:spLocks noChangeShapeType="1"/>
        </xdr:cNvSpPr>
      </xdr:nvSpPr>
      <xdr:spPr bwMode="auto">
        <a:xfrm>
          <a:off x="17716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70</xdr:row>
      <xdr:rowOff>0</xdr:rowOff>
    </xdr:from>
    <xdr:to>
      <xdr:col>45</xdr:col>
      <xdr:colOff>647700</xdr:colOff>
      <xdr:row>70</xdr:row>
      <xdr:rowOff>0</xdr:rowOff>
    </xdr:to>
    <xdr:sp macro="" textlink="">
      <xdr:nvSpPr>
        <xdr:cNvPr id="139" name="Line 83">
          <a:extLst>
            <a:ext uri="{FF2B5EF4-FFF2-40B4-BE49-F238E27FC236}">
              <a16:creationId xmlns:a16="http://schemas.microsoft.com/office/drawing/2014/main" id="{00000000-0008-0000-1200-00008B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140" name="Line 84">
          <a:extLst>
            <a:ext uri="{FF2B5EF4-FFF2-40B4-BE49-F238E27FC236}">
              <a16:creationId xmlns:a16="http://schemas.microsoft.com/office/drawing/2014/main" id="{00000000-0008-0000-1200-00008C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141" name="Line 85">
          <a:extLst>
            <a:ext uri="{FF2B5EF4-FFF2-40B4-BE49-F238E27FC236}">
              <a16:creationId xmlns:a16="http://schemas.microsoft.com/office/drawing/2014/main" id="{00000000-0008-0000-1200-00008D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142" name="Line 86">
          <a:extLst>
            <a:ext uri="{FF2B5EF4-FFF2-40B4-BE49-F238E27FC236}">
              <a16:creationId xmlns:a16="http://schemas.microsoft.com/office/drawing/2014/main" id="{00000000-0008-0000-1200-00008E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143" name="Line 87">
          <a:extLst>
            <a:ext uri="{FF2B5EF4-FFF2-40B4-BE49-F238E27FC236}">
              <a16:creationId xmlns:a16="http://schemas.microsoft.com/office/drawing/2014/main" id="{00000000-0008-0000-1200-00008F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144" name="Line 88">
          <a:extLst>
            <a:ext uri="{FF2B5EF4-FFF2-40B4-BE49-F238E27FC236}">
              <a16:creationId xmlns:a16="http://schemas.microsoft.com/office/drawing/2014/main" id="{00000000-0008-0000-1200-000090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145" name="Line 89">
          <a:extLst>
            <a:ext uri="{FF2B5EF4-FFF2-40B4-BE49-F238E27FC236}">
              <a16:creationId xmlns:a16="http://schemas.microsoft.com/office/drawing/2014/main" id="{00000000-0008-0000-1200-000091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146" name="Line 90">
          <a:extLst>
            <a:ext uri="{FF2B5EF4-FFF2-40B4-BE49-F238E27FC236}">
              <a16:creationId xmlns:a16="http://schemas.microsoft.com/office/drawing/2014/main" id="{00000000-0008-0000-1200-000092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147" name="Line 91">
          <a:extLst>
            <a:ext uri="{FF2B5EF4-FFF2-40B4-BE49-F238E27FC236}">
              <a16:creationId xmlns:a16="http://schemas.microsoft.com/office/drawing/2014/main" id="{00000000-0008-0000-1200-000093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148" name="Line 92">
          <a:extLst>
            <a:ext uri="{FF2B5EF4-FFF2-40B4-BE49-F238E27FC236}">
              <a16:creationId xmlns:a16="http://schemas.microsoft.com/office/drawing/2014/main" id="{00000000-0008-0000-1200-000094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149" name="Line 93">
          <a:extLst>
            <a:ext uri="{FF2B5EF4-FFF2-40B4-BE49-F238E27FC236}">
              <a16:creationId xmlns:a16="http://schemas.microsoft.com/office/drawing/2014/main" id="{00000000-0008-0000-1200-000095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150" name="Line 94">
          <a:extLst>
            <a:ext uri="{FF2B5EF4-FFF2-40B4-BE49-F238E27FC236}">
              <a16:creationId xmlns:a16="http://schemas.microsoft.com/office/drawing/2014/main" id="{00000000-0008-0000-1200-000096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151" name="Line 95">
          <a:extLst>
            <a:ext uri="{FF2B5EF4-FFF2-40B4-BE49-F238E27FC236}">
              <a16:creationId xmlns:a16="http://schemas.microsoft.com/office/drawing/2014/main" id="{00000000-0008-0000-1200-000097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152" name="Line 96">
          <a:extLst>
            <a:ext uri="{FF2B5EF4-FFF2-40B4-BE49-F238E27FC236}">
              <a16:creationId xmlns:a16="http://schemas.microsoft.com/office/drawing/2014/main" id="{00000000-0008-0000-1200-000098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153" name="Line 97">
          <a:extLst>
            <a:ext uri="{FF2B5EF4-FFF2-40B4-BE49-F238E27FC236}">
              <a16:creationId xmlns:a16="http://schemas.microsoft.com/office/drawing/2014/main" id="{00000000-0008-0000-1200-000099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154" name="Line 98">
          <a:extLst>
            <a:ext uri="{FF2B5EF4-FFF2-40B4-BE49-F238E27FC236}">
              <a16:creationId xmlns:a16="http://schemas.microsoft.com/office/drawing/2014/main" id="{00000000-0008-0000-1200-00009A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155" name="Line 99">
          <a:extLst>
            <a:ext uri="{FF2B5EF4-FFF2-40B4-BE49-F238E27FC236}">
              <a16:creationId xmlns:a16="http://schemas.microsoft.com/office/drawing/2014/main" id="{00000000-0008-0000-1200-00009B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70</xdr:row>
      <xdr:rowOff>0</xdr:rowOff>
    </xdr:from>
    <xdr:to>
      <xdr:col>45</xdr:col>
      <xdr:colOff>523875</xdr:colOff>
      <xdr:row>70</xdr:row>
      <xdr:rowOff>0</xdr:rowOff>
    </xdr:to>
    <xdr:sp macro="" textlink="">
      <xdr:nvSpPr>
        <xdr:cNvPr id="156" name="Line 100">
          <a:extLst>
            <a:ext uri="{FF2B5EF4-FFF2-40B4-BE49-F238E27FC236}">
              <a16:creationId xmlns:a16="http://schemas.microsoft.com/office/drawing/2014/main" id="{00000000-0008-0000-1200-00009C000000}"/>
            </a:ext>
          </a:extLst>
        </xdr:cNvPr>
        <xdr:cNvSpPr>
          <a:spLocks noChangeShapeType="1"/>
        </xdr:cNvSpPr>
      </xdr:nvSpPr>
      <xdr:spPr bwMode="auto">
        <a:xfrm>
          <a:off x="18669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70</xdr:row>
      <xdr:rowOff>0</xdr:rowOff>
    </xdr:from>
    <xdr:to>
      <xdr:col>45</xdr:col>
      <xdr:colOff>485775</xdr:colOff>
      <xdr:row>70</xdr:row>
      <xdr:rowOff>0</xdr:rowOff>
    </xdr:to>
    <xdr:sp macro="" textlink="">
      <xdr:nvSpPr>
        <xdr:cNvPr id="157" name="Line 101">
          <a:extLst>
            <a:ext uri="{FF2B5EF4-FFF2-40B4-BE49-F238E27FC236}">
              <a16:creationId xmlns:a16="http://schemas.microsoft.com/office/drawing/2014/main" id="{00000000-0008-0000-1200-00009D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70</xdr:row>
      <xdr:rowOff>0</xdr:rowOff>
    </xdr:from>
    <xdr:to>
      <xdr:col>45</xdr:col>
      <xdr:colOff>533400</xdr:colOff>
      <xdr:row>70</xdr:row>
      <xdr:rowOff>0</xdr:rowOff>
    </xdr:to>
    <xdr:sp macro="" textlink="">
      <xdr:nvSpPr>
        <xdr:cNvPr id="158" name="Line 102">
          <a:extLst>
            <a:ext uri="{FF2B5EF4-FFF2-40B4-BE49-F238E27FC236}">
              <a16:creationId xmlns:a16="http://schemas.microsoft.com/office/drawing/2014/main" id="{00000000-0008-0000-1200-00009E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70</xdr:row>
      <xdr:rowOff>0</xdr:rowOff>
    </xdr:from>
    <xdr:to>
      <xdr:col>45</xdr:col>
      <xdr:colOff>581025</xdr:colOff>
      <xdr:row>70</xdr:row>
      <xdr:rowOff>0</xdr:rowOff>
    </xdr:to>
    <xdr:sp macro="" textlink="">
      <xdr:nvSpPr>
        <xdr:cNvPr id="159" name="Line 103">
          <a:extLst>
            <a:ext uri="{FF2B5EF4-FFF2-40B4-BE49-F238E27FC236}">
              <a16:creationId xmlns:a16="http://schemas.microsoft.com/office/drawing/2014/main" id="{00000000-0008-0000-1200-00009F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70</xdr:row>
      <xdr:rowOff>0</xdr:rowOff>
    </xdr:from>
    <xdr:to>
      <xdr:col>41</xdr:col>
      <xdr:colOff>133350</xdr:colOff>
      <xdr:row>70</xdr:row>
      <xdr:rowOff>0</xdr:rowOff>
    </xdr:to>
    <xdr:sp macro="" textlink="">
      <xdr:nvSpPr>
        <xdr:cNvPr id="160" name="Line 104">
          <a:extLst>
            <a:ext uri="{FF2B5EF4-FFF2-40B4-BE49-F238E27FC236}">
              <a16:creationId xmlns:a16="http://schemas.microsoft.com/office/drawing/2014/main" id="{00000000-0008-0000-1200-0000A0000000}"/>
            </a:ext>
          </a:extLst>
        </xdr:cNvPr>
        <xdr:cNvSpPr>
          <a:spLocks noChangeShapeType="1"/>
        </xdr:cNvSpPr>
      </xdr:nvSpPr>
      <xdr:spPr bwMode="auto">
        <a:xfrm>
          <a:off x="16859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70</xdr:row>
      <xdr:rowOff>0</xdr:rowOff>
    </xdr:from>
    <xdr:to>
      <xdr:col>45</xdr:col>
      <xdr:colOff>123825</xdr:colOff>
      <xdr:row>70</xdr:row>
      <xdr:rowOff>0</xdr:rowOff>
    </xdr:to>
    <xdr:sp macro="" textlink="">
      <xdr:nvSpPr>
        <xdr:cNvPr id="161" name="Line 105">
          <a:extLst>
            <a:ext uri="{FF2B5EF4-FFF2-40B4-BE49-F238E27FC236}">
              <a16:creationId xmlns:a16="http://schemas.microsoft.com/office/drawing/2014/main" id="{00000000-0008-0000-1200-0000A1000000}"/>
            </a:ext>
          </a:extLst>
        </xdr:cNvPr>
        <xdr:cNvSpPr>
          <a:spLocks noChangeShapeType="1"/>
        </xdr:cNvSpPr>
      </xdr:nvSpPr>
      <xdr:spPr bwMode="auto">
        <a:xfrm>
          <a:off x="17907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70</xdr:row>
      <xdr:rowOff>0</xdr:rowOff>
    </xdr:from>
    <xdr:to>
      <xdr:col>45</xdr:col>
      <xdr:colOff>581025</xdr:colOff>
      <xdr:row>70</xdr:row>
      <xdr:rowOff>0</xdr:rowOff>
    </xdr:to>
    <xdr:sp macro="" textlink="">
      <xdr:nvSpPr>
        <xdr:cNvPr id="162" name="Line 106">
          <a:extLst>
            <a:ext uri="{FF2B5EF4-FFF2-40B4-BE49-F238E27FC236}">
              <a16:creationId xmlns:a16="http://schemas.microsoft.com/office/drawing/2014/main" id="{00000000-0008-0000-1200-0000A2000000}"/>
            </a:ext>
          </a:extLst>
        </xdr:cNvPr>
        <xdr:cNvSpPr>
          <a:spLocks noChangeShapeType="1"/>
        </xdr:cNvSpPr>
      </xdr:nvSpPr>
      <xdr:spPr bwMode="auto">
        <a:xfrm>
          <a:off x="17716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70</xdr:row>
      <xdr:rowOff>0</xdr:rowOff>
    </xdr:from>
    <xdr:to>
      <xdr:col>45</xdr:col>
      <xdr:colOff>647700</xdr:colOff>
      <xdr:row>70</xdr:row>
      <xdr:rowOff>0</xdr:rowOff>
    </xdr:to>
    <xdr:sp macro="" textlink="">
      <xdr:nvSpPr>
        <xdr:cNvPr id="163" name="Line 107">
          <a:extLst>
            <a:ext uri="{FF2B5EF4-FFF2-40B4-BE49-F238E27FC236}">
              <a16:creationId xmlns:a16="http://schemas.microsoft.com/office/drawing/2014/main" id="{00000000-0008-0000-1200-0000A3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164" name="Line 108">
          <a:extLst>
            <a:ext uri="{FF2B5EF4-FFF2-40B4-BE49-F238E27FC236}">
              <a16:creationId xmlns:a16="http://schemas.microsoft.com/office/drawing/2014/main" id="{00000000-0008-0000-1200-0000A4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165" name="Line 109">
          <a:extLst>
            <a:ext uri="{FF2B5EF4-FFF2-40B4-BE49-F238E27FC236}">
              <a16:creationId xmlns:a16="http://schemas.microsoft.com/office/drawing/2014/main" id="{00000000-0008-0000-1200-0000A5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166" name="Line 110">
          <a:extLst>
            <a:ext uri="{FF2B5EF4-FFF2-40B4-BE49-F238E27FC236}">
              <a16:creationId xmlns:a16="http://schemas.microsoft.com/office/drawing/2014/main" id="{00000000-0008-0000-1200-0000A6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167" name="Line 111">
          <a:extLst>
            <a:ext uri="{FF2B5EF4-FFF2-40B4-BE49-F238E27FC236}">
              <a16:creationId xmlns:a16="http://schemas.microsoft.com/office/drawing/2014/main" id="{00000000-0008-0000-1200-0000A7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168" name="Line 112">
          <a:extLst>
            <a:ext uri="{FF2B5EF4-FFF2-40B4-BE49-F238E27FC236}">
              <a16:creationId xmlns:a16="http://schemas.microsoft.com/office/drawing/2014/main" id="{00000000-0008-0000-1200-0000A8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169" name="Line 113">
          <a:extLst>
            <a:ext uri="{FF2B5EF4-FFF2-40B4-BE49-F238E27FC236}">
              <a16:creationId xmlns:a16="http://schemas.microsoft.com/office/drawing/2014/main" id="{00000000-0008-0000-1200-0000A9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170" name="Line 114">
          <a:extLst>
            <a:ext uri="{FF2B5EF4-FFF2-40B4-BE49-F238E27FC236}">
              <a16:creationId xmlns:a16="http://schemas.microsoft.com/office/drawing/2014/main" id="{00000000-0008-0000-1200-0000AA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171" name="Line 115">
          <a:extLst>
            <a:ext uri="{FF2B5EF4-FFF2-40B4-BE49-F238E27FC236}">
              <a16:creationId xmlns:a16="http://schemas.microsoft.com/office/drawing/2014/main" id="{00000000-0008-0000-1200-0000AB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70</xdr:row>
      <xdr:rowOff>0</xdr:rowOff>
    </xdr:from>
    <xdr:to>
      <xdr:col>44</xdr:col>
      <xdr:colOff>523875</xdr:colOff>
      <xdr:row>70</xdr:row>
      <xdr:rowOff>0</xdr:rowOff>
    </xdr:to>
    <xdr:sp macro="" textlink="">
      <xdr:nvSpPr>
        <xdr:cNvPr id="172" name="Line 116">
          <a:extLst>
            <a:ext uri="{FF2B5EF4-FFF2-40B4-BE49-F238E27FC236}">
              <a16:creationId xmlns:a16="http://schemas.microsoft.com/office/drawing/2014/main" id="{00000000-0008-0000-1200-0000AC000000}"/>
            </a:ext>
          </a:extLst>
        </xdr:cNvPr>
        <xdr:cNvSpPr>
          <a:spLocks noChangeShapeType="1"/>
        </xdr:cNvSpPr>
      </xdr:nvSpPr>
      <xdr:spPr bwMode="auto">
        <a:xfrm>
          <a:off x="17145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70</xdr:row>
      <xdr:rowOff>0</xdr:rowOff>
    </xdr:from>
    <xdr:to>
      <xdr:col>44</xdr:col>
      <xdr:colOff>485775</xdr:colOff>
      <xdr:row>70</xdr:row>
      <xdr:rowOff>0</xdr:rowOff>
    </xdr:to>
    <xdr:sp macro="" textlink="">
      <xdr:nvSpPr>
        <xdr:cNvPr id="173" name="Line 117">
          <a:extLst>
            <a:ext uri="{FF2B5EF4-FFF2-40B4-BE49-F238E27FC236}">
              <a16:creationId xmlns:a16="http://schemas.microsoft.com/office/drawing/2014/main" id="{00000000-0008-0000-1200-0000AD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70</xdr:row>
      <xdr:rowOff>0</xdr:rowOff>
    </xdr:from>
    <xdr:to>
      <xdr:col>44</xdr:col>
      <xdr:colOff>533400</xdr:colOff>
      <xdr:row>70</xdr:row>
      <xdr:rowOff>0</xdr:rowOff>
    </xdr:to>
    <xdr:sp macro="" textlink="">
      <xdr:nvSpPr>
        <xdr:cNvPr id="174" name="Line 118">
          <a:extLst>
            <a:ext uri="{FF2B5EF4-FFF2-40B4-BE49-F238E27FC236}">
              <a16:creationId xmlns:a16="http://schemas.microsoft.com/office/drawing/2014/main" id="{00000000-0008-0000-1200-0000AE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70</xdr:row>
      <xdr:rowOff>0</xdr:rowOff>
    </xdr:from>
    <xdr:to>
      <xdr:col>44</xdr:col>
      <xdr:colOff>581025</xdr:colOff>
      <xdr:row>70</xdr:row>
      <xdr:rowOff>0</xdr:rowOff>
    </xdr:to>
    <xdr:sp macro="" textlink="">
      <xdr:nvSpPr>
        <xdr:cNvPr id="175" name="Line 119">
          <a:extLst>
            <a:ext uri="{FF2B5EF4-FFF2-40B4-BE49-F238E27FC236}">
              <a16:creationId xmlns:a16="http://schemas.microsoft.com/office/drawing/2014/main" id="{00000000-0008-0000-1200-0000AF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70</xdr:row>
      <xdr:rowOff>0</xdr:rowOff>
    </xdr:from>
    <xdr:to>
      <xdr:col>40</xdr:col>
      <xdr:colOff>133350</xdr:colOff>
      <xdr:row>70</xdr:row>
      <xdr:rowOff>0</xdr:rowOff>
    </xdr:to>
    <xdr:sp macro="" textlink="">
      <xdr:nvSpPr>
        <xdr:cNvPr id="176" name="Line 120">
          <a:extLst>
            <a:ext uri="{FF2B5EF4-FFF2-40B4-BE49-F238E27FC236}">
              <a16:creationId xmlns:a16="http://schemas.microsoft.com/office/drawing/2014/main" id="{00000000-0008-0000-1200-0000B0000000}"/>
            </a:ext>
          </a:extLst>
        </xdr:cNvPr>
        <xdr:cNvSpPr>
          <a:spLocks noChangeShapeType="1"/>
        </xdr:cNvSpPr>
      </xdr:nvSpPr>
      <xdr:spPr bwMode="auto">
        <a:xfrm>
          <a:off x="15335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70</xdr:row>
      <xdr:rowOff>0</xdr:rowOff>
    </xdr:from>
    <xdr:to>
      <xdr:col>44</xdr:col>
      <xdr:colOff>123825</xdr:colOff>
      <xdr:row>70</xdr:row>
      <xdr:rowOff>0</xdr:rowOff>
    </xdr:to>
    <xdr:sp macro="" textlink="">
      <xdr:nvSpPr>
        <xdr:cNvPr id="177" name="Line 121">
          <a:extLst>
            <a:ext uri="{FF2B5EF4-FFF2-40B4-BE49-F238E27FC236}">
              <a16:creationId xmlns:a16="http://schemas.microsoft.com/office/drawing/2014/main" id="{00000000-0008-0000-1200-0000B1000000}"/>
            </a:ext>
          </a:extLst>
        </xdr:cNvPr>
        <xdr:cNvSpPr>
          <a:spLocks noChangeShapeType="1"/>
        </xdr:cNvSpPr>
      </xdr:nvSpPr>
      <xdr:spPr bwMode="auto">
        <a:xfrm>
          <a:off x="16383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70</xdr:row>
      <xdr:rowOff>0</xdr:rowOff>
    </xdr:from>
    <xdr:to>
      <xdr:col>44</xdr:col>
      <xdr:colOff>581025</xdr:colOff>
      <xdr:row>70</xdr:row>
      <xdr:rowOff>0</xdr:rowOff>
    </xdr:to>
    <xdr:sp macro="" textlink="">
      <xdr:nvSpPr>
        <xdr:cNvPr id="178" name="Line 122">
          <a:extLst>
            <a:ext uri="{FF2B5EF4-FFF2-40B4-BE49-F238E27FC236}">
              <a16:creationId xmlns:a16="http://schemas.microsoft.com/office/drawing/2014/main" id="{00000000-0008-0000-1200-0000B2000000}"/>
            </a:ext>
          </a:extLst>
        </xdr:cNvPr>
        <xdr:cNvSpPr>
          <a:spLocks noChangeShapeType="1"/>
        </xdr:cNvSpPr>
      </xdr:nvSpPr>
      <xdr:spPr bwMode="auto">
        <a:xfrm>
          <a:off x="16192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70</xdr:row>
      <xdr:rowOff>0</xdr:rowOff>
    </xdr:from>
    <xdr:to>
      <xdr:col>44</xdr:col>
      <xdr:colOff>647700</xdr:colOff>
      <xdr:row>70</xdr:row>
      <xdr:rowOff>0</xdr:rowOff>
    </xdr:to>
    <xdr:sp macro="" textlink="">
      <xdr:nvSpPr>
        <xdr:cNvPr id="179" name="Line 123">
          <a:extLst>
            <a:ext uri="{FF2B5EF4-FFF2-40B4-BE49-F238E27FC236}">
              <a16:creationId xmlns:a16="http://schemas.microsoft.com/office/drawing/2014/main" id="{00000000-0008-0000-1200-0000B3000000}"/>
            </a:ext>
          </a:extLst>
        </xdr:cNvPr>
        <xdr:cNvSpPr>
          <a:spLocks noChangeShapeType="1"/>
        </xdr:cNvSpPr>
      </xdr:nvSpPr>
      <xdr:spPr bwMode="auto">
        <a:xfrm>
          <a:off x="15335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70</xdr:row>
      <xdr:rowOff>0</xdr:rowOff>
    </xdr:from>
    <xdr:to>
      <xdr:col>45</xdr:col>
      <xdr:colOff>523875</xdr:colOff>
      <xdr:row>70</xdr:row>
      <xdr:rowOff>0</xdr:rowOff>
    </xdr:to>
    <xdr:sp macro="" textlink="">
      <xdr:nvSpPr>
        <xdr:cNvPr id="180" name="Line 124">
          <a:extLst>
            <a:ext uri="{FF2B5EF4-FFF2-40B4-BE49-F238E27FC236}">
              <a16:creationId xmlns:a16="http://schemas.microsoft.com/office/drawing/2014/main" id="{00000000-0008-0000-1200-0000B4000000}"/>
            </a:ext>
          </a:extLst>
        </xdr:cNvPr>
        <xdr:cNvSpPr>
          <a:spLocks noChangeShapeType="1"/>
        </xdr:cNvSpPr>
      </xdr:nvSpPr>
      <xdr:spPr bwMode="auto">
        <a:xfrm>
          <a:off x="1866900" y="154495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70</xdr:row>
      <xdr:rowOff>0</xdr:rowOff>
    </xdr:from>
    <xdr:to>
      <xdr:col>45</xdr:col>
      <xdr:colOff>485775</xdr:colOff>
      <xdr:row>70</xdr:row>
      <xdr:rowOff>0</xdr:rowOff>
    </xdr:to>
    <xdr:sp macro="" textlink="">
      <xdr:nvSpPr>
        <xdr:cNvPr id="181" name="Line 125">
          <a:extLst>
            <a:ext uri="{FF2B5EF4-FFF2-40B4-BE49-F238E27FC236}">
              <a16:creationId xmlns:a16="http://schemas.microsoft.com/office/drawing/2014/main" id="{00000000-0008-0000-1200-0000B5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70</xdr:row>
      <xdr:rowOff>0</xdr:rowOff>
    </xdr:from>
    <xdr:to>
      <xdr:col>45</xdr:col>
      <xdr:colOff>533400</xdr:colOff>
      <xdr:row>70</xdr:row>
      <xdr:rowOff>0</xdr:rowOff>
    </xdr:to>
    <xdr:sp macro="" textlink="">
      <xdr:nvSpPr>
        <xdr:cNvPr id="182" name="Line 126">
          <a:extLst>
            <a:ext uri="{FF2B5EF4-FFF2-40B4-BE49-F238E27FC236}">
              <a16:creationId xmlns:a16="http://schemas.microsoft.com/office/drawing/2014/main" id="{00000000-0008-0000-1200-0000B6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70</xdr:row>
      <xdr:rowOff>0</xdr:rowOff>
    </xdr:from>
    <xdr:to>
      <xdr:col>45</xdr:col>
      <xdr:colOff>581025</xdr:colOff>
      <xdr:row>70</xdr:row>
      <xdr:rowOff>0</xdr:rowOff>
    </xdr:to>
    <xdr:sp macro="" textlink="">
      <xdr:nvSpPr>
        <xdr:cNvPr id="183" name="Line 127">
          <a:extLst>
            <a:ext uri="{FF2B5EF4-FFF2-40B4-BE49-F238E27FC236}">
              <a16:creationId xmlns:a16="http://schemas.microsoft.com/office/drawing/2014/main" id="{00000000-0008-0000-1200-0000B7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70</xdr:row>
      <xdr:rowOff>0</xdr:rowOff>
    </xdr:from>
    <xdr:to>
      <xdr:col>41</xdr:col>
      <xdr:colOff>133350</xdr:colOff>
      <xdr:row>70</xdr:row>
      <xdr:rowOff>0</xdr:rowOff>
    </xdr:to>
    <xdr:sp macro="" textlink="">
      <xdr:nvSpPr>
        <xdr:cNvPr id="184" name="Line 128">
          <a:extLst>
            <a:ext uri="{FF2B5EF4-FFF2-40B4-BE49-F238E27FC236}">
              <a16:creationId xmlns:a16="http://schemas.microsoft.com/office/drawing/2014/main" id="{00000000-0008-0000-1200-0000B8000000}"/>
            </a:ext>
          </a:extLst>
        </xdr:cNvPr>
        <xdr:cNvSpPr>
          <a:spLocks noChangeShapeType="1"/>
        </xdr:cNvSpPr>
      </xdr:nvSpPr>
      <xdr:spPr bwMode="auto">
        <a:xfrm>
          <a:off x="1685925" y="154495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70</xdr:row>
      <xdr:rowOff>0</xdr:rowOff>
    </xdr:from>
    <xdr:to>
      <xdr:col>45</xdr:col>
      <xdr:colOff>123825</xdr:colOff>
      <xdr:row>70</xdr:row>
      <xdr:rowOff>0</xdr:rowOff>
    </xdr:to>
    <xdr:sp macro="" textlink="">
      <xdr:nvSpPr>
        <xdr:cNvPr id="185" name="Line 129">
          <a:extLst>
            <a:ext uri="{FF2B5EF4-FFF2-40B4-BE49-F238E27FC236}">
              <a16:creationId xmlns:a16="http://schemas.microsoft.com/office/drawing/2014/main" id="{00000000-0008-0000-1200-0000B9000000}"/>
            </a:ext>
          </a:extLst>
        </xdr:cNvPr>
        <xdr:cNvSpPr>
          <a:spLocks noChangeShapeType="1"/>
        </xdr:cNvSpPr>
      </xdr:nvSpPr>
      <xdr:spPr bwMode="auto">
        <a:xfrm>
          <a:off x="1790700" y="154495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70</xdr:row>
      <xdr:rowOff>0</xdr:rowOff>
    </xdr:from>
    <xdr:to>
      <xdr:col>45</xdr:col>
      <xdr:colOff>581025</xdr:colOff>
      <xdr:row>70</xdr:row>
      <xdr:rowOff>0</xdr:rowOff>
    </xdr:to>
    <xdr:sp macro="" textlink="">
      <xdr:nvSpPr>
        <xdr:cNvPr id="186" name="Line 130">
          <a:extLst>
            <a:ext uri="{FF2B5EF4-FFF2-40B4-BE49-F238E27FC236}">
              <a16:creationId xmlns:a16="http://schemas.microsoft.com/office/drawing/2014/main" id="{00000000-0008-0000-1200-0000BA000000}"/>
            </a:ext>
          </a:extLst>
        </xdr:cNvPr>
        <xdr:cNvSpPr>
          <a:spLocks noChangeShapeType="1"/>
        </xdr:cNvSpPr>
      </xdr:nvSpPr>
      <xdr:spPr bwMode="auto">
        <a:xfrm>
          <a:off x="1771650" y="154495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70</xdr:row>
      <xdr:rowOff>0</xdr:rowOff>
    </xdr:from>
    <xdr:to>
      <xdr:col>45</xdr:col>
      <xdr:colOff>647700</xdr:colOff>
      <xdr:row>70</xdr:row>
      <xdr:rowOff>0</xdr:rowOff>
    </xdr:to>
    <xdr:sp macro="" textlink="">
      <xdr:nvSpPr>
        <xdr:cNvPr id="187" name="Line 131">
          <a:extLst>
            <a:ext uri="{FF2B5EF4-FFF2-40B4-BE49-F238E27FC236}">
              <a16:creationId xmlns:a16="http://schemas.microsoft.com/office/drawing/2014/main" id="{00000000-0008-0000-1200-0000BB000000}"/>
            </a:ext>
          </a:extLst>
        </xdr:cNvPr>
        <xdr:cNvSpPr>
          <a:spLocks noChangeShapeType="1"/>
        </xdr:cNvSpPr>
      </xdr:nvSpPr>
      <xdr:spPr bwMode="auto">
        <a:xfrm>
          <a:off x="1685925" y="154495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73</xdr:row>
          <xdr:rowOff>200025</xdr:rowOff>
        </xdr:from>
        <xdr:to>
          <xdr:col>3</xdr:col>
          <xdr:colOff>114300</xdr:colOff>
          <xdr:row>75</xdr:row>
          <xdr:rowOff>0</xdr:rowOff>
        </xdr:to>
        <xdr:sp macro="" textlink="">
          <xdr:nvSpPr>
            <xdr:cNvPr id="38914" name="Option Button 2" hidden="1">
              <a:extLst>
                <a:ext uri="{63B3BB69-23CF-44E3-9099-C40C66FF867C}">
                  <a14:compatExt spid="_x0000_s38914"/>
                </a:ext>
                <a:ext uri="{FF2B5EF4-FFF2-40B4-BE49-F238E27FC236}">
                  <a16:creationId xmlns:a16="http://schemas.microsoft.com/office/drawing/2014/main" id="{00000000-0008-0000-12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73</xdr:row>
          <xdr:rowOff>200025</xdr:rowOff>
        </xdr:from>
        <xdr:to>
          <xdr:col>40</xdr:col>
          <xdr:colOff>95250</xdr:colOff>
          <xdr:row>75</xdr:row>
          <xdr:rowOff>0</xdr:rowOff>
        </xdr:to>
        <xdr:sp macro="" textlink="">
          <xdr:nvSpPr>
            <xdr:cNvPr id="38915" name="Option Button 3" hidden="1">
              <a:extLst>
                <a:ext uri="{63B3BB69-23CF-44E3-9099-C40C66FF867C}">
                  <a14:compatExt spid="_x0000_s38915"/>
                </a:ext>
                <a:ext uri="{FF2B5EF4-FFF2-40B4-BE49-F238E27FC236}">
                  <a16:creationId xmlns:a16="http://schemas.microsoft.com/office/drawing/2014/main" id="{00000000-0008-0000-12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73</xdr:row>
          <xdr:rowOff>47625</xdr:rowOff>
        </xdr:from>
        <xdr:to>
          <xdr:col>49</xdr:col>
          <xdr:colOff>104775</xdr:colOff>
          <xdr:row>75</xdr:row>
          <xdr:rowOff>152400</xdr:rowOff>
        </xdr:to>
        <xdr:sp macro="" textlink="">
          <xdr:nvSpPr>
            <xdr:cNvPr id="38916" name="Option Button 4" hidden="1">
              <a:extLst>
                <a:ext uri="{63B3BB69-23CF-44E3-9099-C40C66FF867C}">
                  <a14:compatExt spid="_x0000_s38916"/>
                </a:ext>
                <a:ext uri="{FF2B5EF4-FFF2-40B4-BE49-F238E27FC236}">
                  <a16:creationId xmlns:a16="http://schemas.microsoft.com/office/drawing/2014/main" id="{00000000-0008-0000-12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171450</xdr:rowOff>
        </xdr:from>
        <xdr:to>
          <xdr:col>44</xdr:col>
          <xdr:colOff>95250</xdr:colOff>
          <xdr:row>75</xdr:row>
          <xdr:rowOff>0</xdr:rowOff>
        </xdr:to>
        <xdr:sp macro="" textlink="">
          <xdr:nvSpPr>
            <xdr:cNvPr id="38917" name="Group Box 5" hidden="1">
              <a:extLst>
                <a:ext uri="{63B3BB69-23CF-44E3-9099-C40C66FF867C}">
                  <a14:compatExt spid="_x0000_s38917"/>
                </a:ext>
                <a:ext uri="{FF2B5EF4-FFF2-40B4-BE49-F238E27FC236}">
                  <a16:creationId xmlns:a16="http://schemas.microsoft.com/office/drawing/2014/main" id="{00000000-0008-0000-1200-000005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93</xdr:row>
          <xdr:rowOff>200025</xdr:rowOff>
        </xdr:from>
        <xdr:to>
          <xdr:col>3</xdr:col>
          <xdr:colOff>114300</xdr:colOff>
          <xdr:row>95</xdr:row>
          <xdr:rowOff>0</xdr:rowOff>
        </xdr:to>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12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93</xdr:row>
          <xdr:rowOff>200025</xdr:rowOff>
        </xdr:from>
        <xdr:to>
          <xdr:col>17</xdr:col>
          <xdr:colOff>0</xdr:colOff>
          <xdr:row>95</xdr:row>
          <xdr:rowOff>0</xdr:rowOff>
        </xdr:to>
        <xdr:sp macro="" textlink="">
          <xdr:nvSpPr>
            <xdr:cNvPr id="38919" name="Option Button 7" hidden="1">
              <a:extLst>
                <a:ext uri="{63B3BB69-23CF-44E3-9099-C40C66FF867C}">
                  <a14:compatExt spid="_x0000_s38919"/>
                </a:ext>
                <a:ext uri="{FF2B5EF4-FFF2-40B4-BE49-F238E27FC236}">
                  <a16:creationId xmlns:a16="http://schemas.microsoft.com/office/drawing/2014/main" id="{00000000-0008-0000-12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93</xdr:row>
          <xdr:rowOff>190500</xdr:rowOff>
        </xdr:from>
        <xdr:to>
          <xdr:col>44</xdr:col>
          <xdr:colOff>9525</xdr:colOff>
          <xdr:row>95</xdr:row>
          <xdr:rowOff>0</xdr:rowOff>
        </xdr:to>
        <xdr:sp macro="" textlink="">
          <xdr:nvSpPr>
            <xdr:cNvPr id="38920" name="Option Button 8" hidden="1">
              <a:extLst>
                <a:ext uri="{63B3BB69-23CF-44E3-9099-C40C66FF867C}">
                  <a14:compatExt spid="_x0000_s38920"/>
                </a:ext>
                <a:ext uri="{FF2B5EF4-FFF2-40B4-BE49-F238E27FC236}">
                  <a16:creationId xmlns:a16="http://schemas.microsoft.com/office/drawing/2014/main" id="{00000000-0008-0000-12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93</xdr:row>
          <xdr:rowOff>171450</xdr:rowOff>
        </xdr:from>
        <xdr:to>
          <xdr:col>44</xdr:col>
          <xdr:colOff>95250</xdr:colOff>
          <xdr:row>95</xdr:row>
          <xdr:rowOff>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1200-000009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9</xdr:col>
      <xdr:colOff>104775</xdr:colOff>
      <xdr:row>140</xdr:row>
      <xdr:rowOff>0</xdr:rowOff>
    </xdr:from>
    <xdr:to>
      <xdr:col>43</xdr:col>
      <xdr:colOff>123825</xdr:colOff>
      <xdr:row>140</xdr:row>
      <xdr:rowOff>0</xdr:rowOff>
    </xdr:to>
    <xdr:sp macro="" textlink="">
      <xdr:nvSpPr>
        <xdr:cNvPr id="199" name="Line 104">
          <a:extLst>
            <a:ext uri="{FF2B5EF4-FFF2-40B4-BE49-F238E27FC236}">
              <a16:creationId xmlns:a16="http://schemas.microsoft.com/office/drawing/2014/main" id="{00000000-0008-0000-1200-0000C7000000}"/>
            </a:ext>
          </a:extLst>
        </xdr:cNvPr>
        <xdr:cNvSpPr>
          <a:spLocks noChangeShapeType="1"/>
        </xdr:cNvSpPr>
      </xdr:nvSpPr>
      <xdr:spPr bwMode="auto">
        <a:xfrm>
          <a:off x="1485900" y="311658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85725</xdr:colOff>
      <xdr:row>141</xdr:row>
      <xdr:rowOff>0</xdr:rowOff>
    </xdr:from>
    <xdr:to>
      <xdr:col>43</xdr:col>
      <xdr:colOff>581025</xdr:colOff>
      <xdr:row>161</xdr:row>
      <xdr:rowOff>0</xdr:rowOff>
    </xdr:to>
    <xdr:sp macro="" textlink="">
      <xdr:nvSpPr>
        <xdr:cNvPr id="200" name="Line 105">
          <a:extLst>
            <a:ext uri="{FF2B5EF4-FFF2-40B4-BE49-F238E27FC236}">
              <a16:creationId xmlns:a16="http://schemas.microsoft.com/office/drawing/2014/main" id="{00000000-0008-0000-1200-0000C8000000}"/>
            </a:ext>
          </a:extLst>
        </xdr:cNvPr>
        <xdr:cNvSpPr>
          <a:spLocks noChangeShapeType="1"/>
        </xdr:cNvSpPr>
      </xdr:nvSpPr>
      <xdr:spPr bwMode="auto">
        <a:xfrm>
          <a:off x="1466850" y="33680400"/>
          <a:ext cx="527685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140</xdr:row>
      <xdr:rowOff>0</xdr:rowOff>
    </xdr:from>
    <xdr:to>
      <xdr:col>43</xdr:col>
      <xdr:colOff>485775</xdr:colOff>
      <xdr:row>141</xdr:row>
      <xdr:rowOff>0</xdr:rowOff>
    </xdr:to>
    <xdr:sp macro="" textlink="">
      <xdr:nvSpPr>
        <xdr:cNvPr id="201" name="Line 108">
          <a:extLst>
            <a:ext uri="{FF2B5EF4-FFF2-40B4-BE49-F238E27FC236}">
              <a16:creationId xmlns:a16="http://schemas.microsoft.com/office/drawing/2014/main" id="{00000000-0008-0000-1200-0000C9000000}"/>
            </a:ext>
          </a:extLst>
        </xdr:cNvPr>
        <xdr:cNvSpPr>
          <a:spLocks noChangeShapeType="1"/>
        </xdr:cNvSpPr>
      </xdr:nvSpPr>
      <xdr:spPr bwMode="auto">
        <a:xfrm>
          <a:off x="1381125" y="31165800"/>
          <a:ext cx="5362575" cy="25146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333375</xdr:colOff>
      <xdr:row>141</xdr:row>
      <xdr:rowOff>0</xdr:rowOff>
    </xdr:from>
    <xdr:to>
      <xdr:col>39</xdr:col>
      <xdr:colOff>133350</xdr:colOff>
      <xdr:row>161</xdr:row>
      <xdr:rowOff>0</xdr:rowOff>
    </xdr:to>
    <xdr:sp macro="" textlink="">
      <xdr:nvSpPr>
        <xdr:cNvPr id="202" name="Line 111">
          <a:extLst>
            <a:ext uri="{FF2B5EF4-FFF2-40B4-BE49-F238E27FC236}">
              <a16:creationId xmlns:a16="http://schemas.microsoft.com/office/drawing/2014/main" id="{00000000-0008-0000-1200-0000CA000000}"/>
            </a:ext>
          </a:extLst>
        </xdr:cNvPr>
        <xdr:cNvSpPr>
          <a:spLocks noChangeShapeType="1"/>
        </xdr:cNvSpPr>
      </xdr:nvSpPr>
      <xdr:spPr bwMode="auto">
        <a:xfrm>
          <a:off x="1381125" y="33680400"/>
          <a:ext cx="4733925"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141</xdr:row>
      <xdr:rowOff>0</xdr:rowOff>
    </xdr:from>
    <xdr:to>
      <xdr:col>44</xdr:col>
      <xdr:colOff>523875</xdr:colOff>
      <xdr:row>161</xdr:row>
      <xdr:rowOff>0</xdr:rowOff>
    </xdr:to>
    <xdr:sp macro="" textlink="">
      <xdr:nvSpPr>
        <xdr:cNvPr id="204" name="Line 115">
          <a:extLst>
            <a:ext uri="{FF2B5EF4-FFF2-40B4-BE49-F238E27FC236}">
              <a16:creationId xmlns:a16="http://schemas.microsoft.com/office/drawing/2014/main" id="{00000000-0008-0000-1200-0000CC000000}"/>
            </a:ext>
          </a:extLst>
        </xdr:cNvPr>
        <xdr:cNvSpPr>
          <a:spLocks noChangeShapeType="1"/>
        </xdr:cNvSpPr>
      </xdr:nvSpPr>
      <xdr:spPr bwMode="auto">
        <a:xfrm>
          <a:off x="1714500" y="33680400"/>
          <a:ext cx="518160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141</xdr:row>
      <xdr:rowOff>0</xdr:rowOff>
    </xdr:from>
    <xdr:to>
      <xdr:col>44</xdr:col>
      <xdr:colOff>581025</xdr:colOff>
      <xdr:row>149</xdr:row>
      <xdr:rowOff>0</xdr:rowOff>
    </xdr:to>
    <xdr:sp macro="" textlink="">
      <xdr:nvSpPr>
        <xdr:cNvPr id="207" name="Line 118">
          <a:extLst>
            <a:ext uri="{FF2B5EF4-FFF2-40B4-BE49-F238E27FC236}">
              <a16:creationId xmlns:a16="http://schemas.microsoft.com/office/drawing/2014/main" id="{00000000-0008-0000-1200-0000CF000000}"/>
            </a:ext>
          </a:extLst>
        </xdr:cNvPr>
        <xdr:cNvSpPr>
          <a:spLocks noChangeShapeType="1"/>
        </xdr:cNvSpPr>
      </xdr:nvSpPr>
      <xdr:spPr bwMode="auto">
        <a:xfrm>
          <a:off x="1533525" y="33680400"/>
          <a:ext cx="5362575" cy="25146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145</xdr:row>
      <xdr:rowOff>0</xdr:rowOff>
    </xdr:from>
    <xdr:to>
      <xdr:col>41</xdr:col>
      <xdr:colOff>523875</xdr:colOff>
      <xdr:row>145</xdr:row>
      <xdr:rowOff>0</xdr:rowOff>
    </xdr:to>
    <xdr:sp macro="" textlink="">
      <xdr:nvSpPr>
        <xdr:cNvPr id="211" name="Line 123">
          <a:extLst>
            <a:ext uri="{FF2B5EF4-FFF2-40B4-BE49-F238E27FC236}">
              <a16:creationId xmlns:a16="http://schemas.microsoft.com/office/drawing/2014/main" id="{00000000-0008-0000-1200-0000D3000000}"/>
            </a:ext>
          </a:extLst>
        </xdr:cNvPr>
        <xdr:cNvSpPr>
          <a:spLocks noChangeShapeType="1"/>
        </xdr:cNvSpPr>
      </xdr:nvSpPr>
      <xdr:spPr bwMode="auto">
        <a:xfrm>
          <a:off x="1714500" y="35356800"/>
          <a:ext cx="4724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145</xdr:row>
      <xdr:rowOff>0</xdr:rowOff>
    </xdr:from>
    <xdr:to>
      <xdr:col>41</xdr:col>
      <xdr:colOff>485775</xdr:colOff>
      <xdr:row>145</xdr:row>
      <xdr:rowOff>0</xdr:rowOff>
    </xdr:to>
    <xdr:sp macro="" textlink="">
      <xdr:nvSpPr>
        <xdr:cNvPr id="212" name="Line 124">
          <a:extLst>
            <a:ext uri="{FF2B5EF4-FFF2-40B4-BE49-F238E27FC236}">
              <a16:creationId xmlns:a16="http://schemas.microsoft.com/office/drawing/2014/main" id="{00000000-0008-0000-1200-0000D4000000}"/>
            </a:ext>
          </a:extLst>
        </xdr:cNvPr>
        <xdr:cNvSpPr>
          <a:spLocks noChangeShapeType="1"/>
        </xdr:cNvSpPr>
      </xdr:nvSpPr>
      <xdr:spPr bwMode="auto">
        <a:xfrm>
          <a:off x="1533525" y="3535680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145</xdr:row>
      <xdr:rowOff>0</xdr:rowOff>
    </xdr:from>
    <xdr:to>
      <xdr:col>41</xdr:col>
      <xdr:colOff>533400</xdr:colOff>
      <xdr:row>145</xdr:row>
      <xdr:rowOff>0</xdr:rowOff>
    </xdr:to>
    <xdr:sp macro="" textlink="">
      <xdr:nvSpPr>
        <xdr:cNvPr id="213" name="Line 125">
          <a:extLst>
            <a:ext uri="{FF2B5EF4-FFF2-40B4-BE49-F238E27FC236}">
              <a16:creationId xmlns:a16="http://schemas.microsoft.com/office/drawing/2014/main" id="{00000000-0008-0000-1200-0000D5000000}"/>
            </a:ext>
          </a:extLst>
        </xdr:cNvPr>
        <xdr:cNvSpPr>
          <a:spLocks noChangeShapeType="1"/>
        </xdr:cNvSpPr>
      </xdr:nvSpPr>
      <xdr:spPr bwMode="auto">
        <a:xfrm>
          <a:off x="1533525" y="3535680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145</xdr:row>
      <xdr:rowOff>0</xdr:rowOff>
    </xdr:from>
    <xdr:to>
      <xdr:col>41</xdr:col>
      <xdr:colOff>581025</xdr:colOff>
      <xdr:row>145</xdr:row>
      <xdr:rowOff>0</xdr:rowOff>
    </xdr:to>
    <xdr:sp macro="" textlink="">
      <xdr:nvSpPr>
        <xdr:cNvPr id="214" name="Line 126">
          <a:extLst>
            <a:ext uri="{FF2B5EF4-FFF2-40B4-BE49-F238E27FC236}">
              <a16:creationId xmlns:a16="http://schemas.microsoft.com/office/drawing/2014/main" id="{00000000-0008-0000-1200-0000D6000000}"/>
            </a:ext>
          </a:extLst>
        </xdr:cNvPr>
        <xdr:cNvSpPr>
          <a:spLocks noChangeShapeType="1"/>
        </xdr:cNvSpPr>
      </xdr:nvSpPr>
      <xdr:spPr bwMode="auto">
        <a:xfrm>
          <a:off x="1533525" y="3535680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145</xdr:row>
      <xdr:rowOff>0</xdr:rowOff>
    </xdr:from>
    <xdr:to>
      <xdr:col>37</xdr:col>
      <xdr:colOff>133350</xdr:colOff>
      <xdr:row>145</xdr:row>
      <xdr:rowOff>0</xdr:rowOff>
    </xdr:to>
    <xdr:sp macro="" textlink="">
      <xdr:nvSpPr>
        <xdr:cNvPr id="215" name="Line 127">
          <a:extLst>
            <a:ext uri="{FF2B5EF4-FFF2-40B4-BE49-F238E27FC236}">
              <a16:creationId xmlns:a16="http://schemas.microsoft.com/office/drawing/2014/main" id="{00000000-0008-0000-1200-0000D7000000}"/>
            </a:ext>
          </a:extLst>
        </xdr:cNvPr>
        <xdr:cNvSpPr>
          <a:spLocks noChangeShapeType="1"/>
        </xdr:cNvSpPr>
      </xdr:nvSpPr>
      <xdr:spPr bwMode="auto">
        <a:xfrm>
          <a:off x="1533525" y="35356800"/>
          <a:ext cx="4276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145</xdr:row>
      <xdr:rowOff>0</xdr:rowOff>
    </xdr:from>
    <xdr:to>
      <xdr:col>41</xdr:col>
      <xdr:colOff>123825</xdr:colOff>
      <xdr:row>145</xdr:row>
      <xdr:rowOff>0</xdr:rowOff>
    </xdr:to>
    <xdr:sp macro="" textlink="">
      <xdr:nvSpPr>
        <xdr:cNvPr id="216" name="Line 128">
          <a:extLst>
            <a:ext uri="{FF2B5EF4-FFF2-40B4-BE49-F238E27FC236}">
              <a16:creationId xmlns:a16="http://schemas.microsoft.com/office/drawing/2014/main" id="{00000000-0008-0000-1200-0000D8000000}"/>
            </a:ext>
          </a:extLst>
        </xdr:cNvPr>
        <xdr:cNvSpPr>
          <a:spLocks noChangeShapeType="1"/>
        </xdr:cNvSpPr>
      </xdr:nvSpPr>
      <xdr:spPr bwMode="auto">
        <a:xfrm>
          <a:off x="1638300" y="35356800"/>
          <a:ext cx="4772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145</xdr:row>
      <xdr:rowOff>0</xdr:rowOff>
    </xdr:from>
    <xdr:to>
      <xdr:col>41</xdr:col>
      <xdr:colOff>581025</xdr:colOff>
      <xdr:row>145</xdr:row>
      <xdr:rowOff>0</xdr:rowOff>
    </xdr:to>
    <xdr:sp macro="" textlink="">
      <xdr:nvSpPr>
        <xdr:cNvPr id="217" name="Line 129">
          <a:extLst>
            <a:ext uri="{FF2B5EF4-FFF2-40B4-BE49-F238E27FC236}">
              <a16:creationId xmlns:a16="http://schemas.microsoft.com/office/drawing/2014/main" id="{00000000-0008-0000-1200-0000D9000000}"/>
            </a:ext>
          </a:extLst>
        </xdr:cNvPr>
        <xdr:cNvSpPr>
          <a:spLocks noChangeShapeType="1"/>
        </xdr:cNvSpPr>
      </xdr:nvSpPr>
      <xdr:spPr bwMode="auto">
        <a:xfrm>
          <a:off x="1619250" y="35356800"/>
          <a:ext cx="48196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27</xdr:col>
          <xdr:colOff>28575</xdr:colOff>
          <xdr:row>228</xdr:row>
          <xdr:rowOff>0</xdr:rowOff>
        </xdr:from>
        <xdr:to>
          <xdr:col>28</xdr:col>
          <xdr:colOff>133350</xdr:colOff>
          <xdr:row>229</xdr:row>
          <xdr:rowOff>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2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228</xdr:row>
          <xdr:rowOff>190500</xdr:rowOff>
        </xdr:from>
        <xdr:to>
          <xdr:col>28</xdr:col>
          <xdr:colOff>142875</xdr:colOff>
          <xdr:row>229</xdr:row>
          <xdr:rowOff>180975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2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229</xdr:row>
          <xdr:rowOff>200025</xdr:rowOff>
        </xdr:from>
        <xdr:to>
          <xdr:col>28</xdr:col>
          <xdr:colOff>142875</xdr:colOff>
          <xdr:row>230</xdr:row>
          <xdr:rowOff>190500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2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194</xdr:row>
          <xdr:rowOff>200025</xdr:rowOff>
        </xdr:from>
        <xdr:to>
          <xdr:col>28</xdr:col>
          <xdr:colOff>142875</xdr:colOff>
          <xdr:row>195</xdr:row>
          <xdr:rowOff>190500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2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198</xdr:row>
          <xdr:rowOff>19050</xdr:rowOff>
        </xdr:from>
        <xdr:to>
          <xdr:col>43</xdr:col>
          <xdr:colOff>19050</xdr:colOff>
          <xdr:row>199</xdr:row>
          <xdr:rowOff>9525</xdr:rowOff>
        </xdr:to>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12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199</xdr:row>
          <xdr:rowOff>0</xdr:rowOff>
        </xdr:from>
        <xdr:to>
          <xdr:col>43</xdr:col>
          <xdr:colOff>19050</xdr:colOff>
          <xdr:row>199</xdr:row>
          <xdr:rowOff>200025</xdr:rowOff>
        </xdr:to>
        <xdr:sp macro="" textlink="">
          <xdr:nvSpPr>
            <xdr:cNvPr id="38927" name="Option Button 15" hidden="1">
              <a:extLst>
                <a:ext uri="{63B3BB69-23CF-44E3-9099-C40C66FF867C}">
                  <a14:compatExt spid="_x0000_s38927"/>
                </a:ext>
                <a:ext uri="{FF2B5EF4-FFF2-40B4-BE49-F238E27FC236}">
                  <a16:creationId xmlns:a16="http://schemas.microsoft.com/office/drawing/2014/main" id="{00000000-0008-0000-12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66675</xdr:colOff>
          <xdr:row>200</xdr:row>
          <xdr:rowOff>0</xdr:rowOff>
        </xdr:from>
        <xdr:to>
          <xdr:col>47</xdr:col>
          <xdr:colOff>19050</xdr:colOff>
          <xdr:row>200</xdr:row>
          <xdr:rowOff>200025</xdr:rowOff>
        </xdr:to>
        <xdr:sp macro="" textlink="">
          <xdr:nvSpPr>
            <xdr:cNvPr id="38928" name="Option Button 16" hidden="1">
              <a:extLst>
                <a:ext uri="{63B3BB69-23CF-44E3-9099-C40C66FF867C}">
                  <a14:compatExt spid="_x0000_s38928"/>
                </a:ext>
                <a:ext uri="{FF2B5EF4-FFF2-40B4-BE49-F238E27FC236}">
                  <a16:creationId xmlns:a16="http://schemas.microsoft.com/office/drawing/2014/main" id="{00000000-0008-0000-12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201</xdr:row>
          <xdr:rowOff>0</xdr:rowOff>
        </xdr:from>
        <xdr:to>
          <xdr:col>43</xdr:col>
          <xdr:colOff>19050</xdr:colOff>
          <xdr:row>201</xdr:row>
          <xdr:rowOff>200025</xdr:rowOff>
        </xdr:to>
        <xdr:sp macro="" textlink="">
          <xdr:nvSpPr>
            <xdr:cNvPr id="38929" name="Option Button 17" hidden="1">
              <a:extLst>
                <a:ext uri="{63B3BB69-23CF-44E3-9099-C40C66FF867C}">
                  <a14:compatExt spid="_x0000_s38929"/>
                </a:ext>
                <a:ext uri="{FF2B5EF4-FFF2-40B4-BE49-F238E27FC236}">
                  <a16:creationId xmlns:a16="http://schemas.microsoft.com/office/drawing/2014/main" id="{00000000-0008-0000-12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28575</xdr:colOff>
      <xdr:row>112</xdr:row>
      <xdr:rowOff>0</xdr:rowOff>
    </xdr:from>
    <xdr:to>
      <xdr:col>44</xdr:col>
      <xdr:colOff>523875</xdr:colOff>
      <xdr:row>112</xdr:row>
      <xdr:rowOff>0</xdr:rowOff>
    </xdr:to>
    <xdr:sp macro="" textlink="">
      <xdr:nvSpPr>
        <xdr:cNvPr id="226" name="Line 1">
          <a:extLst>
            <a:ext uri="{FF2B5EF4-FFF2-40B4-BE49-F238E27FC236}">
              <a16:creationId xmlns:a16="http://schemas.microsoft.com/office/drawing/2014/main" id="{00000000-0008-0000-1200-0000E200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227" name="Line 2">
          <a:extLst>
            <a:ext uri="{FF2B5EF4-FFF2-40B4-BE49-F238E27FC236}">
              <a16:creationId xmlns:a16="http://schemas.microsoft.com/office/drawing/2014/main" id="{00000000-0008-0000-1200-0000E3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228" name="Line 3">
          <a:extLst>
            <a:ext uri="{FF2B5EF4-FFF2-40B4-BE49-F238E27FC236}">
              <a16:creationId xmlns:a16="http://schemas.microsoft.com/office/drawing/2014/main" id="{00000000-0008-0000-1200-0000E4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229" name="Line 4">
          <a:extLst>
            <a:ext uri="{FF2B5EF4-FFF2-40B4-BE49-F238E27FC236}">
              <a16:creationId xmlns:a16="http://schemas.microsoft.com/office/drawing/2014/main" id="{00000000-0008-0000-1200-0000E5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171450</xdr:colOff>
      <xdr:row>134</xdr:row>
      <xdr:rowOff>0</xdr:rowOff>
    </xdr:from>
    <xdr:to>
      <xdr:col>3</xdr:col>
      <xdr:colOff>19050</xdr:colOff>
      <xdr:row>134</xdr:row>
      <xdr:rowOff>0</xdr:rowOff>
    </xdr:to>
    <xdr:sp macro="" textlink="">
      <xdr:nvSpPr>
        <xdr:cNvPr id="230" name="Line 5">
          <a:extLst>
            <a:ext uri="{FF2B5EF4-FFF2-40B4-BE49-F238E27FC236}">
              <a16:creationId xmlns:a16="http://schemas.microsoft.com/office/drawing/2014/main" id="{00000000-0008-0000-1200-0000E6000000}"/>
            </a:ext>
          </a:extLst>
        </xdr:cNvPr>
        <xdr:cNvSpPr>
          <a:spLocks noChangeShapeType="1"/>
        </xdr:cNvSpPr>
      </xdr:nvSpPr>
      <xdr:spPr bwMode="auto">
        <a:xfrm>
          <a:off x="57150" y="29908500"/>
          <a:ext cx="381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231" name="Line 6">
          <a:extLst>
            <a:ext uri="{FF2B5EF4-FFF2-40B4-BE49-F238E27FC236}">
              <a16:creationId xmlns:a16="http://schemas.microsoft.com/office/drawing/2014/main" id="{00000000-0008-0000-1200-0000E700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232" name="Line 7">
          <a:extLst>
            <a:ext uri="{FF2B5EF4-FFF2-40B4-BE49-F238E27FC236}">
              <a16:creationId xmlns:a16="http://schemas.microsoft.com/office/drawing/2014/main" id="{00000000-0008-0000-1200-0000E800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233" name="Line 8">
          <a:extLst>
            <a:ext uri="{FF2B5EF4-FFF2-40B4-BE49-F238E27FC236}">
              <a16:creationId xmlns:a16="http://schemas.microsoft.com/office/drawing/2014/main" id="{00000000-0008-0000-1200-0000E900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234" name="Line 9">
          <a:extLst>
            <a:ext uri="{FF2B5EF4-FFF2-40B4-BE49-F238E27FC236}">
              <a16:creationId xmlns:a16="http://schemas.microsoft.com/office/drawing/2014/main" id="{00000000-0008-0000-1200-0000EA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112</xdr:row>
      <xdr:rowOff>0</xdr:rowOff>
    </xdr:from>
    <xdr:to>
      <xdr:col>44</xdr:col>
      <xdr:colOff>523875</xdr:colOff>
      <xdr:row>112</xdr:row>
      <xdr:rowOff>0</xdr:rowOff>
    </xdr:to>
    <xdr:sp macro="" textlink="">
      <xdr:nvSpPr>
        <xdr:cNvPr id="236" name="Line 11">
          <a:extLst>
            <a:ext uri="{FF2B5EF4-FFF2-40B4-BE49-F238E27FC236}">
              <a16:creationId xmlns:a16="http://schemas.microsoft.com/office/drawing/2014/main" id="{00000000-0008-0000-1200-0000EC00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237" name="Line 12">
          <a:extLst>
            <a:ext uri="{FF2B5EF4-FFF2-40B4-BE49-F238E27FC236}">
              <a16:creationId xmlns:a16="http://schemas.microsoft.com/office/drawing/2014/main" id="{00000000-0008-0000-1200-0000ED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238" name="Line 13">
          <a:extLst>
            <a:ext uri="{FF2B5EF4-FFF2-40B4-BE49-F238E27FC236}">
              <a16:creationId xmlns:a16="http://schemas.microsoft.com/office/drawing/2014/main" id="{00000000-0008-0000-1200-0000EE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239" name="Line 14">
          <a:extLst>
            <a:ext uri="{FF2B5EF4-FFF2-40B4-BE49-F238E27FC236}">
              <a16:creationId xmlns:a16="http://schemas.microsoft.com/office/drawing/2014/main" id="{00000000-0008-0000-1200-0000EF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240" name="Line 15">
          <a:extLst>
            <a:ext uri="{FF2B5EF4-FFF2-40B4-BE49-F238E27FC236}">
              <a16:creationId xmlns:a16="http://schemas.microsoft.com/office/drawing/2014/main" id="{00000000-0008-0000-1200-0000F000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241" name="Line 16">
          <a:extLst>
            <a:ext uri="{FF2B5EF4-FFF2-40B4-BE49-F238E27FC236}">
              <a16:creationId xmlns:a16="http://schemas.microsoft.com/office/drawing/2014/main" id="{00000000-0008-0000-1200-0000F100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242" name="Line 17">
          <a:extLst>
            <a:ext uri="{FF2B5EF4-FFF2-40B4-BE49-F238E27FC236}">
              <a16:creationId xmlns:a16="http://schemas.microsoft.com/office/drawing/2014/main" id="{00000000-0008-0000-1200-0000F200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243" name="Line 18">
          <a:extLst>
            <a:ext uri="{FF2B5EF4-FFF2-40B4-BE49-F238E27FC236}">
              <a16:creationId xmlns:a16="http://schemas.microsoft.com/office/drawing/2014/main" id="{00000000-0008-0000-1200-0000F3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112</xdr:row>
      <xdr:rowOff>0</xdr:rowOff>
    </xdr:from>
    <xdr:to>
      <xdr:col>45</xdr:col>
      <xdr:colOff>523875</xdr:colOff>
      <xdr:row>112</xdr:row>
      <xdr:rowOff>0</xdr:rowOff>
    </xdr:to>
    <xdr:sp macro="" textlink="">
      <xdr:nvSpPr>
        <xdr:cNvPr id="244" name="Line 19">
          <a:extLst>
            <a:ext uri="{FF2B5EF4-FFF2-40B4-BE49-F238E27FC236}">
              <a16:creationId xmlns:a16="http://schemas.microsoft.com/office/drawing/2014/main" id="{00000000-0008-0000-1200-0000F4000000}"/>
            </a:ext>
          </a:extLst>
        </xdr:cNvPr>
        <xdr:cNvSpPr>
          <a:spLocks noChangeShapeType="1"/>
        </xdr:cNvSpPr>
      </xdr:nvSpPr>
      <xdr:spPr bwMode="auto">
        <a:xfrm>
          <a:off x="18669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112</xdr:row>
      <xdr:rowOff>0</xdr:rowOff>
    </xdr:from>
    <xdr:to>
      <xdr:col>45</xdr:col>
      <xdr:colOff>485775</xdr:colOff>
      <xdr:row>112</xdr:row>
      <xdr:rowOff>0</xdr:rowOff>
    </xdr:to>
    <xdr:sp macro="" textlink="">
      <xdr:nvSpPr>
        <xdr:cNvPr id="245" name="Line 20">
          <a:extLst>
            <a:ext uri="{FF2B5EF4-FFF2-40B4-BE49-F238E27FC236}">
              <a16:creationId xmlns:a16="http://schemas.microsoft.com/office/drawing/2014/main" id="{00000000-0008-0000-1200-0000F500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112</xdr:row>
      <xdr:rowOff>0</xdr:rowOff>
    </xdr:from>
    <xdr:to>
      <xdr:col>45</xdr:col>
      <xdr:colOff>533400</xdr:colOff>
      <xdr:row>112</xdr:row>
      <xdr:rowOff>0</xdr:rowOff>
    </xdr:to>
    <xdr:sp macro="" textlink="">
      <xdr:nvSpPr>
        <xdr:cNvPr id="246" name="Line 21">
          <a:extLst>
            <a:ext uri="{FF2B5EF4-FFF2-40B4-BE49-F238E27FC236}">
              <a16:creationId xmlns:a16="http://schemas.microsoft.com/office/drawing/2014/main" id="{00000000-0008-0000-1200-0000F600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112</xdr:row>
      <xdr:rowOff>0</xdr:rowOff>
    </xdr:from>
    <xdr:to>
      <xdr:col>45</xdr:col>
      <xdr:colOff>581025</xdr:colOff>
      <xdr:row>112</xdr:row>
      <xdr:rowOff>0</xdr:rowOff>
    </xdr:to>
    <xdr:sp macro="" textlink="">
      <xdr:nvSpPr>
        <xdr:cNvPr id="247" name="Line 22">
          <a:extLst>
            <a:ext uri="{FF2B5EF4-FFF2-40B4-BE49-F238E27FC236}">
              <a16:creationId xmlns:a16="http://schemas.microsoft.com/office/drawing/2014/main" id="{00000000-0008-0000-1200-0000F700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112</xdr:row>
      <xdr:rowOff>0</xdr:rowOff>
    </xdr:from>
    <xdr:to>
      <xdr:col>41</xdr:col>
      <xdr:colOff>133350</xdr:colOff>
      <xdr:row>112</xdr:row>
      <xdr:rowOff>0</xdr:rowOff>
    </xdr:to>
    <xdr:sp macro="" textlink="">
      <xdr:nvSpPr>
        <xdr:cNvPr id="248" name="Line 23">
          <a:extLst>
            <a:ext uri="{FF2B5EF4-FFF2-40B4-BE49-F238E27FC236}">
              <a16:creationId xmlns:a16="http://schemas.microsoft.com/office/drawing/2014/main" id="{00000000-0008-0000-1200-0000F8000000}"/>
            </a:ext>
          </a:extLst>
        </xdr:cNvPr>
        <xdr:cNvSpPr>
          <a:spLocks noChangeShapeType="1"/>
        </xdr:cNvSpPr>
      </xdr:nvSpPr>
      <xdr:spPr bwMode="auto">
        <a:xfrm>
          <a:off x="16859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112</xdr:row>
      <xdr:rowOff>0</xdr:rowOff>
    </xdr:from>
    <xdr:to>
      <xdr:col>45</xdr:col>
      <xdr:colOff>123825</xdr:colOff>
      <xdr:row>112</xdr:row>
      <xdr:rowOff>0</xdr:rowOff>
    </xdr:to>
    <xdr:sp macro="" textlink="">
      <xdr:nvSpPr>
        <xdr:cNvPr id="249" name="Line 24">
          <a:extLst>
            <a:ext uri="{FF2B5EF4-FFF2-40B4-BE49-F238E27FC236}">
              <a16:creationId xmlns:a16="http://schemas.microsoft.com/office/drawing/2014/main" id="{00000000-0008-0000-1200-0000F9000000}"/>
            </a:ext>
          </a:extLst>
        </xdr:cNvPr>
        <xdr:cNvSpPr>
          <a:spLocks noChangeShapeType="1"/>
        </xdr:cNvSpPr>
      </xdr:nvSpPr>
      <xdr:spPr bwMode="auto">
        <a:xfrm>
          <a:off x="17907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112</xdr:row>
      <xdr:rowOff>0</xdr:rowOff>
    </xdr:from>
    <xdr:to>
      <xdr:col>45</xdr:col>
      <xdr:colOff>581025</xdr:colOff>
      <xdr:row>112</xdr:row>
      <xdr:rowOff>0</xdr:rowOff>
    </xdr:to>
    <xdr:sp macro="" textlink="">
      <xdr:nvSpPr>
        <xdr:cNvPr id="250" name="Line 25">
          <a:extLst>
            <a:ext uri="{FF2B5EF4-FFF2-40B4-BE49-F238E27FC236}">
              <a16:creationId xmlns:a16="http://schemas.microsoft.com/office/drawing/2014/main" id="{00000000-0008-0000-1200-0000FA000000}"/>
            </a:ext>
          </a:extLst>
        </xdr:cNvPr>
        <xdr:cNvSpPr>
          <a:spLocks noChangeShapeType="1"/>
        </xdr:cNvSpPr>
      </xdr:nvSpPr>
      <xdr:spPr bwMode="auto">
        <a:xfrm>
          <a:off x="17716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112</xdr:row>
      <xdr:rowOff>0</xdr:rowOff>
    </xdr:from>
    <xdr:to>
      <xdr:col>45</xdr:col>
      <xdr:colOff>647700</xdr:colOff>
      <xdr:row>112</xdr:row>
      <xdr:rowOff>0</xdr:rowOff>
    </xdr:to>
    <xdr:sp macro="" textlink="">
      <xdr:nvSpPr>
        <xdr:cNvPr id="251" name="Line 26">
          <a:extLst>
            <a:ext uri="{FF2B5EF4-FFF2-40B4-BE49-F238E27FC236}">
              <a16:creationId xmlns:a16="http://schemas.microsoft.com/office/drawing/2014/main" id="{00000000-0008-0000-1200-0000FB00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112</xdr:row>
      <xdr:rowOff>0</xdr:rowOff>
    </xdr:from>
    <xdr:to>
      <xdr:col>44</xdr:col>
      <xdr:colOff>523875</xdr:colOff>
      <xdr:row>112</xdr:row>
      <xdr:rowOff>0</xdr:rowOff>
    </xdr:to>
    <xdr:sp macro="" textlink="">
      <xdr:nvSpPr>
        <xdr:cNvPr id="252" name="Line 27">
          <a:extLst>
            <a:ext uri="{FF2B5EF4-FFF2-40B4-BE49-F238E27FC236}">
              <a16:creationId xmlns:a16="http://schemas.microsoft.com/office/drawing/2014/main" id="{00000000-0008-0000-1200-0000FC00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253" name="Line 28">
          <a:extLst>
            <a:ext uri="{FF2B5EF4-FFF2-40B4-BE49-F238E27FC236}">
              <a16:creationId xmlns:a16="http://schemas.microsoft.com/office/drawing/2014/main" id="{00000000-0008-0000-1200-0000FD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254" name="Line 29">
          <a:extLst>
            <a:ext uri="{FF2B5EF4-FFF2-40B4-BE49-F238E27FC236}">
              <a16:creationId xmlns:a16="http://schemas.microsoft.com/office/drawing/2014/main" id="{00000000-0008-0000-1200-0000FE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255" name="Line 30">
          <a:extLst>
            <a:ext uri="{FF2B5EF4-FFF2-40B4-BE49-F238E27FC236}">
              <a16:creationId xmlns:a16="http://schemas.microsoft.com/office/drawing/2014/main" id="{00000000-0008-0000-1200-0000FF00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256" name="Line 31">
          <a:extLst>
            <a:ext uri="{FF2B5EF4-FFF2-40B4-BE49-F238E27FC236}">
              <a16:creationId xmlns:a16="http://schemas.microsoft.com/office/drawing/2014/main" id="{00000000-0008-0000-1200-00000001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257" name="Line 32">
          <a:extLst>
            <a:ext uri="{FF2B5EF4-FFF2-40B4-BE49-F238E27FC236}">
              <a16:creationId xmlns:a16="http://schemas.microsoft.com/office/drawing/2014/main" id="{00000000-0008-0000-1200-00000101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258" name="Line 33">
          <a:extLst>
            <a:ext uri="{FF2B5EF4-FFF2-40B4-BE49-F238E27FC236}">
              <a16:creationId xmlns:a16="http://schemas.microsoft.com/office/drawing/2014/main" id="{00000000-0008-0000-1200-00000201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259" name="Line 34">
          <a:extLst>
            <a:ext uri="{FF2B5EF4-FFF2-40B4-BE49-F238E27FC236}">
              <a16:creationId xmlns:a16="http://schemas.microsoft.com/office/drawing/2014/main" id="{00000000-0008-0000-1200-000003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112</xdr:row>
      <xdr:rowOff>0</xdr:rowOff>
    </xdr:from>
    <xdr:to>
      <xdr:col>44</xdr:col>
      <xdr:colOff>523875</xdr:colOff>
      <xdr:row>112</xdr:row>
      <xdr:rowOff>0</xdr:rowOff>
    </xdr:to>
    <xdr:sp macro="" textlink="">
      <xdr:nvSpPr>
        <xdr:cNvPr id="260" name="Line 35">
          <a:extLst>
            <a:ext uri="{FF2B5EF4-FFF2-40B4-BE49-F238E27FC236}">
              <a16:creationId xmlns:a16="http://schemas.microsoft.com/office/drawing/2014/main" id="{00000000-0008-0000-1200-00000401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261" name="Line 36">
          <a:extLst>
            <a:ext uri="{FF2B5EF4-FFF2-40B4-BE49-F238E27FC236}">
              <a16:creationId xmlns:a16="http://schemas.microsoft.com/office/drawing/2014/main" id="{00000000-0008-0000-1200-000005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262" name="Line 37">
          <a:extLst>
            <a:ext uri="{FF2B5EF4-FFF2-40B4-BE49-F238E27FC236}">
              <a16:creationId xmlns:a16="http://schemas.microsoft.com/office/drawing/2014/main" id="{00000000-0008-0000-1200-000006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263" name="Line 38">
          <a:extLst>
            <a:ext uri="{FF2B5EF4-FFF2-40B4-BE49-F238E27FC236}">
              <a16:creationId xmlns:a16="http://schemas.microsoft.com/office/drawing/2014/main" id="{00000000-0008-0000-1200-000007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264" name="Line 39">
          <a:extLst>
            <a:ext uri="{FF2B5EF4-FFF2-40B4-BE49-F238E27FC236}">
              <a16:creationId xmlns:a16="http://schemas.microsoft.com/office/drawing/2014/main" id="{00000000-0008-0000-1200-00000801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265" name="Line 40">
          <a:extLst>
            <a:ext uri="{FF2B5EF4-FFF2-40B4-BE49-F238E27FC236}">
              <a16:creationId xmlns:a16="http://schemas.microsoft.com/office/drawing/2014/main" id="{00000000-0008-0000-1200-00000901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266" name="Line 41">
          <a:extLst>
            <a:ext uri="{FF2B5EF4-FFF2-40B4-BE49-F238E27FC236}">
              <a16:creationId xmlns:a16="http://schemas.microsoft.com/office/drawing/2014/main" id="{00000000-0008-0000-1200-00000A01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267" name="Line 42">
          <a:extLst>
            <a:ext uri="{FF2B5EF4-FFF2-40B4-BE49-F238E27FC236}">
              <a16:creationId xmlns:a16="http://schemas.microsoft.com/office/drawing/2014/main" id="{00000000-0008-0000-1200-00000B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112</xdr:row>
      <xdr:rowOff>0</xdr:rowOff>
    </xdr:from>
    <xdr:to>
      <xdr:col>45</xdr:col>
      <xdr:colOff>523875</xdr:colOff>
      <xdr:row>112</xdr:row>
      <xdr:rowOff>0</xdr:rowOff>
    </xdr:to>
    <xdr:sp macro="" textlink="">
      <xdr:nvSpPr>
        <xdr:cNvPr id="268" name="Line 43">
          <a:extLst>
            <a:ext uri="{FF2B5EF4-FFF2-40B4-BE49-F238E27FC236}">
              <a16:creationId xmlns:a16="http://schemas.microsoft.com/office/drawing/2014/main" id="{00000000-0008-0000-1200-00000C010000}"/>
            </a:ext>
          </a:extLst>
        </xdr:cNvPr>
        <xdr:cNvSpPr>
          <a:spLocks noChangeShapeType="1"/>
        </xdr:cNvSpPr>
      </xdr:nvSpPr>
      <xdr:spPr bwMode="auto">
        <a:xfrm>
          <a:off x="18669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112</xdr:row>
      <xdr:rowOff>0</xdr:rowOff>
    </xdr:from>
    <xdr:to>
      <xdr:col>45</xdr:col>
      <xdr:colOff>485775</xdr:colOff>
      <xdr:row>112</xdr:row>
      <xdr:rowOff>0</xdr:rowOff>
    </xdr:to>
    <xdr:sp macro="" textlink="">
      <xdr:nvSpPr>
        <xdr:cNvPr id="269" name="Line 44">
          <a:extLst>
            <a:ext uri="{FF2B5EF4-FFF2-40B4-BE49-F238E27FC236}">
              <a16:creationId xmlns:a16="http://schemas.microsoft.com/office/drawing/2014/main" id="{00000000-0008-0000-1200-00000D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112</xdr:row>
      <xdr:rowOff>0</xdr:rowOff>
    </xdr:from>
    <xdr:to>
      <xdr:col>45</xdr:col>
      <xdr:colOff>533400</xdr:colOff>
      <xdr:row>112</xdr:row>
      <xdr:rowOff>0</xdr:rowOff>
    </xdr:to>
    <xdr:sp macro="" textlink="">
      <xdr:nvSpPr>
        <xdr:cNvPr id="270" name="Line 45">
          <a:extLst>
            <a:ext uri="{FF2B5EF4-FFF2-40B4-BE49-F238E27FC236}">
              <a16:creationId xmlns:a16="http://schemas.microsoft.com/office/drawing/2014/main" id="{00000000-0008-0000-1200-00000E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112</xdr:row>
      <xdr:rowOff>0</xdr:rowOff>
    </xdr:from>
    <xdr:to>
      <xdr:col>45</xdr:col>
      <xdr:colOff>581025</xdr:colOff>
      <xdr:row>112</xdr:row>
      <xdr:rowOff>0</xdr:rowOff>
    </xdr:to>
    <xdr:sp macro="" textlink="">
      <xdr:nvSpPr>
        <xdr:cNvPr id="271" name="Line 46">
          <a:extLst>
            <a:ext uri="{FF2B5EF4-FFF2-40B4-BE49-F238E27FC236}">
              <a16:creationId xmlns:a16="http://schemas.microsoft.com/office/drawing/2014/main" id="{00000000-0008-0000-1200-00000F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112</xdr:row>
      <xdr:rowOff>0</xdr:rowOff>
    </xdr:from>
    <xdr:to>
      <xdr:col>41</xdr:col>
      <xdr:colOff>133350</xdr:colOff>
      <xdr:row>112</xdr:row>
      <xdr:rowOff>0</xdr:rowOff>
    </xdr:to>
    <xdr:sp macro="" textlink="">
      <xdr:nvSpPr>
        <xdr:cNvPr id="272" name="Line 47">
          <a:extLst>
            <a:ext uri="{FF2B5EF4-FFF2-40B4-BE49-F238E27FC236}">
              <a16:creationId xmlns:a16="http://schemas.microsoft.com/office/drawing/2014/main" id="{00000000-0008-0000-1200-000010010000}"/>
            </a:ext>
          </a:extLst>
        </xdr:cNvPr>
        <xdr:cNvSpPr>
          <a:spLocks noChangeShapeType="1"/>
        </xdr:cNvSpPr>
      </xdr:nvSpPr>
      <xdr:spPr bwMode="auto">
        <a:xfrm>
          <a:off x="16859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112</xdr:row>
      <xdr:rowOff>0</xdr:rowOff>
    </xdr:from>
    <xdr:to>
      <xdr:col>45</xdr:col>
      <xdr:colOff>123825</xdr:colOff>
      <xdr:row>112</xdr:row>
      <xdr:rowOff>0</xdr:rowOff>
    </xdr:to>
    <xdr:sp macro="" textlink="">
      <xdr:nvSpPr>
        <xdr:cNvPr id="273" name="Line 48">
          <a:extLst>
            <a:ext uri="{FF2B5EF4-FFF2-40B4-BE49-F238E27FC236}">
              <a16:creationId xmlns:a16="http://schemas.microsoft.com/office/drawing/2014/main" id="{00000000-0008-0000-1200-000011010000}"/>
            </a:ext>
          </a:extLst>
        </xdr:cNvPr>
        <xdr:cNvSpPr>
          <a:spLocks noChangeShapeType="1"/>
        </xdr:cNvSpPr>
      </xdr:nvSpPr>
      <xdr:spPr bwMode="auto">
        <a:xfrm>
          <a:off x="17907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112</xdr:row>
      <xdr:rowOff>0</xdr:rowOff>
    </xdr:from>
    <xdr:to>
      <xdr:col>45</xdr:col>
      <xdr:colOff>581025</xdr:colOff>
      <xdr:row>112</xdr:row>
      <xdr:rowOff>0</xdr:rowOff>
    </xdr:to>
    <xdr:sp macro="" textlink="">
      <xdr:nvSpPr>
        <xdr:cNvPr id="274" name="Line 49">
          <a:extLst>
            <a:ext uri="{FF2B5EF4-FFF2-40B4-BE49-F238E27FC236}">
              <a16:creationId xmlns:a16="http://schemas.microsoft.com/office/drawing/2014/main" id="{00000000-0008-0000-1200-000012010000}"/>
            </a:ext>
          </a:extLst>
        </xdr:cNvPr>
        <xdr:cNvSpPr>
          <a:spLocks noChangeShapeType="1"/>
        </xdr:cNvSpPr>
      </xdr:nvSpPr>
      <xdr:spPr bwMode="auto">
        <a:xfrm>
          <a:off x="17716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112</xdr:row>
      <xdr:rowOff>0</xdr:rowOff>
    </xdr:from>
    <xdr:to>
      <xdr:col>45</xdr:col>
      <xdr:colOff>647700</xdr:colOff>
      <xdr:row>112</xdr:row>
      <xdr:rowOff>0</xdr:rowOff>
    </xdr:to>
    <xdr:sp macro="" textlink="">
      <xdr:nvSpPr>
        <xdr:cNvPr id="275" name="Line 50">
          <a:extLst>
            <a:ext uri="{FF2B5EF4-FFF2-40B4-BE49-F238E27FC236}">
              <a16:creationId xmlns:a16="http://schemas.microsoft.com/office/drawing/2014/main" id="{00000000-0008-0000-1200-000013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112</xdr:row>
      <xdr:rowOff>0</xdr:rowOff>
    </xdr:from>
    <xdr:to>
      <xdr:col>44</xdr:col>
      <xdr:colOff>523875</xdr:colOff>
      <xdr:row>112</xdr:row>
      <xdr:rowOff>0</xdr:rowOff>
    </xdr:to>
    <xdr:sp macro="" textlink="">
      <xdr:nvSpPr>
        <xdr:cNvPr id="276" name="Line 51">
          <a:extLst>
            <a:ext uri="{FF2B5EF4-FFF2-40B4-BE49-F238E27FC236}">
              <a16:creationId xmlns:a16="http://schemas.microsoft.com/office/drawing/2014/main" id="{00000000-0008-0000-1200-00001401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277" name="Line 52">
          <a:extLst>
            <a:ext uri="{FF2B5EF4-FFF2-40B4-BE49-F238E27FC236}">
              <a16:creationId xmlns:a16="http://schemas.microsoft.com/office/drawing/2014/main" id="{00000000-0008-0000-1200-000015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278" name="Line 53">
          <a:extLst>
            <a:ext uri="{FF2B5EF4-FFF2-40B4-BE49-F238E27FC236}">
              <a16:creationId xmlns:a16="http://schemas.microsoft.com/office/drawing/2014/main" id="{00000000-0008-0000-1200-000016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279" name="Line 54">
          <a:extLst>
            <a:ext uri="{FF2B5EF4-FFF2-40B4-BE49-F238E27FC236}">
              <a16:creationId xmlns:a16="http://schemas.microsoft.com/office/drawing/2014/main" id="{00000000-0008-0000-1200-000017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280" name="Line 55">
          <a:extLst>
            <a:ext uri="{FF2B5EF4-FFF2-40B4-BE49-F238E27FC236}">
              <a16:creationId xmlns:a16="http://schemas.microsoft.com/office/drawing/2014/main" id="{00000000-0008-0000-1200-00001801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281" name="Line 56">
          <a:extLst>
            <a:ext uri="{FF2B5EF4-FFF2-40B4-BE49-F238E27FC236}">
              <a16:creationId xmlns:a16="http://schemas.microsoft.com/office/drawing/2014/main" id="{00000000-0008-0000-1200-00001901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282" name="Line 57">
          <a:extLst>
            <a:ext uri="{FF2B5EF4-FFF2-40B4-BE49-F238E27FC236}">
              <a16:creationId xmlns:a16="http://schemas.microsoft.com/office/drawing/2014/main" id="{00000000-0008-0000-1200-00001A01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283" name="Line 58">
          <a:extLst>
            <a:ext uri="{FF2B5EF4-FFF2-40B4-BE49-F238E27FC236}">
              <a16:creationId xmlns:a16="http://schemas.microsoft.com/office/drawing/2014/main" id="{00000000-0008-0000-1200-00001B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112</xdr:row>
      <xdr:rowOff>0</xdr:rowOff>
    </xdr:from>
    <xdr:to>
      <xdr:col>44</xdr:col>
      <xdr:colOff>523875</xdr:colOff>
      <xdr:row>112</xdr:row>
      <xdr:rowOff>0</xdr:rowOff>
    </xdr:to>
    <xdr:sp macro="" textlink="">
      <xdr:nvSpPr>
        <xdr:cNvPr id="284" name="Line 59">
          <a:extLst>
            <a:ext uri="{FF2B5EF4-FFF2-40B4-BE49-F238E27FC236}">
              <a16:creationId xmlns:a16="http://schemas.microsoft.com/office/drawing/2014/main" id="{00000000-0008-0000-1200-00001C01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285" name="Line 60">
          <a:extLst>
            <a:ext uri="{FF2B5EF4-FFF2-40B4-BE49-F238E27FC236}">
              <a16:creationId xmlns:a16="http://schemas.microsoft.com/office/drawing/2014/main" id="{00000000-0008-0000-1200-00001D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286" name="Line 61">
          <a:extLst>
            <a:ext uri="{FF2B5EF4-FFF2-40B4-BE49-F238E27FC236}">
              <a16:creationId xmlns:a16="http://schemas.microsoft.com/office/drawing/2014/main" id="{00000000-0008-0000-1200-00001E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287" name="Line 62">
          <a:extLst>
            <a:ext uri="{FF2B5EF4-FFF2-40B4-BE49-F238E27FC236}">
              <a16:creationId xmlns:a16="http://schemas.microsoft.com/office/drawing/2014/main" id="{00000000-0008-0000-1200-00001F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288" name="Line 63">
          <a:extLst>
            <a:ext uri="{FF2B5EF4-FFF2-40B4-BE49-F238E27FC236}">
              <a16:creationId xmlns:a16="http://schemas.microsoft.com/office/drawing/2014/main" id="{00000000-0008-0000-1200-00002001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289" name="Line 64">
          <a:extLst>
            <a:ext uri="{FF2B5EF4-FFF2-40B4-BE49-F238E27FC236}">
              <a16:creationId xmlns:a16="http://schemas.microsoft.com/office/drawing/2014/main" id="{00000000-0008-0000-1200-00002101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290" name="Line 65">
          <a:extLst>
            <a:ext uri="{FF2B5EF4-FFF2-40B4-BE49-F238E27FC236}">
              <a16:creationId xmlns:a16="http://schemas.microsoft.com/office/drawing/2014/main" id="{00000000-0008-0000-1200-00002201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291" name="Line 66">
          <a:extLst>
            <a:ext uri="{FF2B5EF4-FFF2-40B4-BE49-F238E27FC236}">
              <a16:creationId xmlns:a16="http://schemas.microsoft.com/office/drawing/2014/main" id="{00000000-0008-0000-1200-000023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112</xdr:row>
      <xdr:rowOff>0</xdr:rowOff>
    </xdr:from>
    <xdr:to>
      <xdr:col>45</xdr:col>
      <xdr:colOff>523875</xdr:colOff>
      <xdr:row>112</xdr:row>
      <xdr:rowOff>0</xdr:rowOff>
    </xdr:to>
    <xdr:sp macro="" textlink="">
      <xdr:nvSpPr>
        <xdr:cNvPr id="292" name="Line 67">
          <a:extLst>
            <a:ext uri="{FF2B5EF4-FFF2-40B4-BE49-F238E27FC236}">
              <a16:creationId xmlns:a16="http://schemas.microsoft.com/office/drawing/2014/main" id="{00000000-0008-0000-1200-000024010000}"/>
            </a:ext>
          </a:extLst>
        </xdr:cNvPr>
        <xdr:cNvSpPr>
          <a:spLocks noChangeShapeType="1"/>
        </xdr:cNvSpPr>
      </xdr:nvSpPr>
      <xdr:spPr bwMode="auto">
        <a:xfrm>
          <a:off x="18669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112</xdr:row>
      <xdr:rowOff>0</xdr:rowOff>
    </xdr:from>
    <xdr:to>
      <xdr:col>45</xdr:col>
      <xdr:colOff>485775</xdr:colOff>
      <xdr:row>112</xdr:row>
      <xdr:rowOff>0</xdr:rowOff>
    </xdr:to>
    <xdr:sp macro="" textlink="">
      <xdr:nvSpPr>
        <xdr:cNvPr id="293" name="Line 68">
          <a:extLst>
            <a:ext uri="{FF2B5EF4-FFF2-40B4-BE49-F238E27FC236}">
              <a16:creationId xmlns:a16="http://schemas.microsoft.com/office/drawing/2014/main" id="{00000000-0008-0000-1200-000025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112</xdr:row>
      <xdr:rowOff>0</xdr:rowOff>
    </xdr:from>
    <xdr:to>
      <xdr:col>45</xdr:col>
      <xdr:colOff>533400</xdr:colOff>
      <xdr:row>112</xdr:row>
      <xdr:rowOff>0</xdr:rowOff>
    </xdr:to>
    <xdr:sp macro="" textlink="">
      <xdr:nvSpPr>
        <xdr:cNvPr id="294" name="Line 69">
          <a:extLst>
            <a:ext uri="{FF2B5EF4-FFF2-40B4-BE49-F238E27FC236}">
              <a16:creationId xmlns:a16="http://schemas.microsoft.com/office/drawing/2014/main" id="{00000000-0008-0000-1200-000026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112</xdr:row>
      <xdr:rowOff>0</xdr:rowOff>
    </xdr:from>
    <xdr:to>
      <xdr:col>45</xdr:col>
      <xdr:colOff>581025</xdr:colOff>
      <xdr:row>112</xdr:row>
      <xdr:rowOff>0</xdr:rowOff>
    </xdr:to>
    <xdr:sp macro="" textlink="">
      <xdr:nvSpPr>
        <xdr:cNvPr id="295" name="Line 70">
          <a:extLst>
            <a:ext uri="{FF2B5EF4-FFF2-40B4-BE49-F238E27FC236}">
              <a16:creationId xmlns:a16="http://schemas.microsoft.com/office/drawing/2014/main" id="{00000000-0008-0000-1200-000027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112</xdr:row>
      <xdr:rowOff>0</xdr:rowOff>
    </xdr:from>
    <xdr:to>
      <xdr:col>41</xdr:col>
      <xdr:colOff>133350</xdr:colOff>
      <xdr:row>112</xdr:row>
      <xdr:rowOff>0</xdr:rowOff>
    </xdr:to>
    <xdr:sp macro="" textlink="">
      <xdr:nvSpPr>
        <xdr:cNvPr id="296" name="Line 71">
          <a:extLst>
            <a:ext uri="{FF2B5EF4-FFF2-40B4-BE49-F238E27FC236}">
              <a16:creationId xmlns:a16="http://schemas.microsoft.com/office/drawing/2014/main" id="{00000000-0008-0000-1200-000028010000}"/>
            </a:ext>
          </a:extLst>
        </xdr:cNvPr>
        <xdr:cNvSpPr>
          <a:spLocks noChangeShapeType="1"/>
        </xdr:cNvSpPr>
      </xdr:nvSpPr>
      <xdr:spPr bwMode="auto">
        <a:xfrm>
          <a:off x="16859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112</xdr:row>
      <xdr:rowOff>0</xdr:rowOff>
    </xdr:from>
    <xdr:to>
      <xdr:col>45</xdr:col>
      <xdr:colOff>123825</xdr:colOff>
      <xdr:row>112</xdr:row>
      <xdr:rowOff>0</xdr:rowOff>
    </xdr:to>
    <xdr:sp macro="" textlink="">
      <xdr:nvSpPr>
        <xdr:cNvPr id="297" name="Line 72">
          <a:extLst>
            <a:ext uri="{FF2B5EF4-FFF2-40B4-BE49-F238E27FC236}">
              <a16:creationId xmlns:a16="http://schemas.microsoft.com/office/drawing/2014/main" id="{00000000-0008-0000-1200-000029010000}"/>
            </a:ext>
          </a:extLst>
        </xdr:cNvPr>
        <xdr:cNvSpPr>
          <a:spLocks noChangeShapeType="1"/>
        </xdr:cNvSpPr>
      </xdr:nvSpPr>
      <xdr:spPr bwMode="auto">
        <a:xfrm>
          <a:off x="17907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112</xdr:row>
      <xdr:rowOff>0</xdr:rowOff>
    </xdr:from>
    <xdr:to>
      <xdr:col>45</xdr:col>
      <xdr:colOff>581025</xdr:colOff>
      <xdr:row>112</xdr:row>
      <xdr:rowOff>0</xdr:rowOff>
    </xdr:to>
    <xdr:sp macro="" textlink="">
      <xdr:nvSpPr>
        <xdr:cNvPr id="298" name="Line 73">
          <a:extLst>
            <a:ext uri="{FF2B5EF4-FFF2-40B4-BE49-F238E27FC236}">
              <a16:creationId xmlns:a16="http://schemas.microsoft.com/office/drawing/2014/main" id="{00000000-0008-0000-1200-00002A010000}"/>
            </a:ext>
          </a:extLst>
        </xdr:cNvPr>
        <xdr:cNvSpPr>
          <a:spLocks noChangeShapeType="1"/>
        </xdr:cNvSpPr>
      </xdr:nvSpPr>
      <xdr:spPr bwMode="auto">
        <a:xfrm>
          <a:off x="17716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112</xdr:row>
      <xdr:rowOff>0</xdr:rowOff>
    </xdr:from>
    <xdr:to>
      <xdr:col>45</xdr:col>
      <xdr:colOff>647700</xdr:colOff>
      <xdr:row>112</xdr:row>
      <xdr:rowOff>0</xdr:rowOff>
    </xdr:to>
    <xdr:sp macro="" textlink="">
      <xdr:nvSpPr>
        <xdr:cNvPr id="299" name="Line 74">
          <a:extLst>
            <a:ext uri="{FF2B5EF4-FFF2-40B4-BE49-F238E27FC236}">
              <a16:creationId xmlns:a16="http://schemas.microsoft.com/office/drawing/2014/main" id="{00000000-0008-0000-1200-00002B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112</xdr:row>
      <xdr:rowOff>0</xdr:rowOff>
    </xdr:from>
    <xdr:to>
      <xdr:col>44</xdr:col>
      <xdr:colOff>523875</xdr:colOff>
      <xdr:row>112</xdr:row>
      <xdr:rowOff>0</xdr:rowOff>
    </xdr:to>
    <xdr:sp macro="" textlink="">
      <xdr:nvSpPr>
        <xdr:cNvPr id="300" name="Line 75">
          <a:extLst>
            <a:ext uri="{FF2B5EF4-FFF2-40B4-BE49-F238E27FC236}">
              <a16:creationId xmlns:a16="http://schemas.microsoft.com/office/drawing/2014/main" id="{00000000-0008-0000-1200-00002C01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301" name="Line 76">
          <a:extLst>
            <a:ext uri="{FF2B5EF4-FFF2-40B4-BE49-F238E27FC236}">
              <a16:creationId xmlns:a16="http://schemas.microsoft.com/office/drawing/2014/main" id="{00000000-0008-0000-1200-00002D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302" name="Line 77">
          <a:extLst>
            <a:ext uri="{FF2B5EF4-FFF2-40B4-BE49-F238E27FC236}">
              <a16:creationId xmlns:a16="http://schemas.microsoft.com/office/drawing/2014/main" id="{00000000-0008-0000-1200-00002E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303" name="Line 78">
          <a:extLst>
            <a:ext uri="{FF2B5EF4-FFF2-40B4-BE49-F238E27FC236}">
              <a16:creationId xmlns:a16="http://schemas.microsoft.com/office/drawing/2014/main" id="{00000000-0008-0000-1200-00002F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304" name="Line 79">
          <a:extLst>
            <a:ext uri="{FF2B5EF4-FFF2-40B4-BE49-F238E27FC236}">
              <a16:creationId xmlns:a16="http://schemas.microsoft.com/office/drawing/2014/main" id="{00000000-0008-0000-1200-00003001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305" name="Line 80">
          <a:extLst>
            <a:ext uri="{FF2B5EF4-FFF2-40B4-BE49-F238E27FC236}">
              <a16:creationId xmlns:a16="http://schemas.microsoft.com/office/drawing/2014/main" id="{00000000-0008-0000-1200-00003101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306" name="Line 81">
          <a:extLst>
            <a:ext uri="{FF2B5EF4-FFF2-40B4-BE49-F238E27FC236}">
              <a16:creationId xmlns:a16="http://schemas.microsoft.com/office/drawing/2014/main" id="{00000000-0008-0000-1200-00003201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307" name="Line 82">
          <a:extLst>
            <a:ext uri="{FF2B5EF4-FFF2-40B4-BE49-F238E27FC236}">
              <a16:creationId xmlns:a16="http://schemas.microsoft.com/office/drawing/2014/main" id="{00000000-0008-0000-1200-000033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112</xdr:row>
      <xdr:rowOff>0</xdr:rowOff>
    </xdr:from>
    <xdr:to>
      <xdr:col>44</xdr:col>
      <xdr:colOff>523875</xdr:colOff>
      <xdr:row>112</xdr:row>
      <xdr:rowOff>0</xdr:rowOff>
    </xdr:to>
    <xdr:sp macro="" textlink="">
      <xdr:nvSpPr>
        <xdr:cNvPr id="308" name="Line 83">
          <a:extLst>
            <a:ext uri="{FF2B5EF4-FFF2-40B4-BE49-F238E27FC236}">
              <a16:creationId xmlns:a16="http://schemas.microsoft.com/office/drawing/2014/main" id="{00000000-0008-0000-1200-00003401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309" name="Line 84">
          <a:extLst>
            <a:ext uri="{FF2B5EF4-FFF2-40B4-BE49-F238E27FC236}">
              <a16:creationId xmlns:a16="http://schemas.microsoft.com/office/drawing/2014/main" id="{00000000-0008-0000-1200-000035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310" name="Line 85">
          <a:extLst>
            <a:ext uri="{FF2B5EF4-FFF2-40B4-BE49-F238E27FC236}">
              <a16:creationId xmlns:a16="http://schemas.microsoft.com/office/drawing/2014/main" id="{00000000-0008-0000-1200-000036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311" name="Line 86">
          <a:extLst>
            <a:ext uri="{FF2B5EF4-FFF2-40B4-BE49-F238E27FC236}">
              <a16:creationId xmlns:a16="http://schemas.microsoft.com/office/drawing/2014/main" id="{00000000-0008-0000-1200-000037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312" name="Line 87">
          <a:extLst>
            <a:ext uri="{FF2B5EF4-FFF2-40B4-BE49-F238E27FC236}">
              <a16:creationId xmlns:a16="http://schemas.microsoft.com/office/drawing/2014/main" id="{00000000-0008-0000-1200-00003801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313" name="Line 88">
          <a:extLst>
            <a:ext uri="{FF2B5EF4-FFF2-40B4-BE49-F238E27FC236}">
              <a16:creationId xmlns:a16="http://schemas.microsoft.com/office/drawing/2014/main" id="{00000000-0008-0000-1200-00003901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314" name="Line 89">
          <a:extLst>
            <a:ext uri="{FF2B5EF4-FFF2-40B4-BE49-F238E27FC236}">
              <a16:creationId xmlns:a16="http://schemas.microsoft.com/office/drawing/2014/main" id="{00000000-0008-0000-1200-00003A01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315" name="Line 90">
          <a:extLst>
            <a:ext uri="{FF2B5EF4-FFF2-40B4-BE49-F238E27FC236}">
              <a16:creationId xmlns:a16="http://schemas.microsoft.com/office/drawing/2014/main" id="{00000000-0008-0000-1200-00003B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112</xdr:row>
      <xdr:rowOff>0</xdr:rowOff>
    </xdr:from>
    <xdr:to>
      <xdr:col>45</xdr:col>
      <xdr:colOff>523875</xdr:colOff>
      <xdr:row>112</xdr:row>
      <xdr:rowOff>0</xdr:rowOff>
    </xdr:to>
    <xdr:sp macro="" textlink="">
      <xdr:nvSpPr>
        <xdr:cNvPr id="316" name="Line 91">
          <a:extLst>
            <a:ext uri="{FF2B5EF4-FFF2-40B4-BE49-F238E27FC236}">
              <a16:creationId xmlns:a16="http://schemas.microsoft.com/office/drawing/2014/main" id="{00000000-0008-0000-1200-00003C010000}"/>
            </a:ext>
          </a:extLst>
        </xdr:cNvPr>
        <xdr:cNvSpPr>
          <a:spLocks noChangeShapeType="1"/>
        </xdr:cNvSpPr>
      </xdr:nvSpPr>
      <xdr:spPr bwMode="auto">
        <a:xfrm>
          <a:off x="18669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112</xdr:row>
      <xdr:rowOff>0</xdr:rowOff>
    </xdr:from>
    <xdr:to>
      <xdr:col>45</xdr:col>
      <xdr:colOff>485775</xdr:colOff>
      <xdr:row>112</xdr:row>
      <xdr:rowOff>0</xdr:rowOff>
    </xdr:to>
    <xdr:sp macro="" textlink="">
      <xdr:nvSpPr>
        <xdr:cNvPr id="317" name="Line 92">
          <a:extLst>
            <a:ext uri="{FF2B5EF4-FFF2-40B4-BE49-F238E27FC236}">
              <a16:creationId xmlns:a16="http://schemas.microsoft.com/office/drawing/2014/main" id="{00000000-0008-0000-1200-00003D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112</xdr:row>
      <xdr:rowOff>0</xdr:rowOff>
    </xdr:from>
    <xdr:to>
      <xdr:col>45</xdr:col>
      <xdr:colOff>533400</xdr:colOff>
      <xdr:row>112</xdr:row>
      <xdr:rowOff>0</xdr:rowOff>
    </xdr:to>
    <xdr:sp macro="" textlink="">
      <xdr:nvSpPr>
        <xdr:cNvPr id="318" name="Line 93">
          <a:extLst>
            <a:ext uri="{FF2B5EF4-FFF2-40B4-BE49-F238E27FC236}">
              <a16:creationId xmlns:a16="http://schemas.microsoft.com/office/drawing/2014/main" id="{00000000-0008-0000-1200-00003E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112</xdr:row>
      <xdr:rowOff>0</xdr:rowOff>
    </xdr:from>
    <xdr:to>
      <xdr:col>45</xdr:col>
      <xdr:colOff>581025</xdr:colOff>
      <xdr:row>112</xdr:row>
      <xdr:rowOff>0</xdr:rowOff>
    </xdr:to>
    <xdr:sp macro="" textlink="">
      <xdr:nvSpPr>
        <xdr:cNvPr id="319" name="Line 94">
          <a:extLst>
            <a:ext uri="{FF2B5EF4-FFF2-40B4-BE49-F238E27FC236}">
              <a16:creationId xmlns:a16="http://schemas.microsoft.com/office/drawing/2014/main" id="{00000000-0008-0000-1200-00003F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112</xdr:row>
      <xdr:rowOff>0</xdr:rowOff>
    </xdr:from>
    <xdr:to>
      <xdr:col>41</xdr:col>
      <xdr:colOff>133350</xdr:colOff>
      <xdr:row>112</xdr:row>
      <xdr:rowOff>0</xdr:rowOff>
    </xdr:to>
    <xdr:sp macro="" textlink="">
      <xdr:nvSpPr>
        <xdr:cNvPr id="320" name="Line 95">
          <a:extLst>
            <a:ext uri="{FF2B5EF4-FFF2-40B4-BE49-F238E27FC236}">
              <a16:creationId xmlns:a16="http://schemas.microsoft.com/office/drawing/2014/main" id="{00000000-0008-0000-1200-000040010000}"/>
            </a:ext>
          </a:extLst>
        </xdr:cNvPr>
        <xdr:cNvSpPr>
          <a:spLocks noChangeShapeType="1"/>
        </xdr:cNvSpPr>
      </xdr:nvSpPr>
      <xdr:spPr bwMode="auto">
        <a:xfrm>
          <a:off x="16859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112</xdr:row>
      <xdr:rowOff>0</xdr:rowOff>
    </xdr:from>
    <xdr:to>
      <xdr:col>45</xdr:col>
      <xdr:colOff>123825</xdr:colOff>
      <xdr:row>112</xdr:row>
      <xdr:rowOff>0</xdr:rowOff>
    </xdr:to>
    <xdr:sp macro="" textlink="">
      <xdr:nvSpPr>
        <xdr:cNvPr id="321" name="Line 96">
          <a:extLst>
            <a:ext uri="{FF2B5EF4-FFF2-40B4-BE49-F238E27FC236}">
              <a16:creationId xmlns:a16="http://schemas.microsoft.com/office/drawing/2014/main" id="{00000000-0008-0000-1200-000041010000}"/>
            </a:ext>
          </a:extLst>
        </xdr:cNvPr>
        <xdr:cNvSpPr>
          <a:spLocks noChangeShapeType="1"/>
        </xdr:cNvSpPr>
      </xdr:nvSpPr>
      <xdr:spPr bwMode="auto">
        <a:xfrm>
          <a:off x="17907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112</xdr:row>
      <xdr:rowOff>0</xdr:rowOff>
    </xdr:from>
    <xdr:to>
      <xdr:col>45</xdr:col>
      <xdr:colOff>581025</xdr:colOff>
      <xdr:row>112</xdr:row>
      <xdr:rowOff>0</xdr:rowOff>
    </xdr:to>
    <xdr:sp macro="" textlink="">
      <xdr:nvSpPr>
        <xdr:cNvPr id="322" name="Line 97">
          <a:extLst>
            <a:ext uri="{FF2B5EF4-FFF2-40B4-BE49-F238E27FC236}">
              <a16:creationId xmlns:a16="http://schemas.microsoft.com/office/drawing/2014/main" id="{00000000-0008-0000-1200-000042010000}"/>
            </a:ext>
          </a:extLst>
        </xdr:cNvPr>
        <xdr:cNvSpPr>
          <a:spLocks noChangeShapeType="1"/>
        </xdr:cNvSpPr>
      </xdr:nvSpPr>
      <xdr:spPr bwMode="auto">
        <a:xfrm>
          <a:off x="17716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112</xdr:row>
      <xdr:rowOff>0</xdr:rowOff>
    </xdr:from>
    <xdr:to>
      <xdr:col>45</xdr:col>
      <xdr:colOff>647700</xdr:colOff>
      <xdr:row>112</xdr:row>
      <xdr:rowOff>0</xdr:rowOff>
    </xdr:to>
    <xdr:sp macro="" textlink="">
      <xdr:nvSpPr>
        <xdr:cNvPr id="323" name="Line 98">
          <a:extLst>
            <a:ext uri="{FF2B5EF4-FFF2-40B4-BE49-F238E27FC236}">
              <a16:creationId xmlns:a16="http://schemas.microsoft.com/office/drawing/2014/main" id="{00000000-0008-0000-1200-000043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112</xdr:row>
      <xdr:rowOff>0</xdr:rowOff>
    </xdr:from>
    <xdr:to>
      <xdr:col>44</xdr:col>
      <xdr:colOff>523875</xdr:colOff>
      <xdr:row>112</xdr:row>
      <xdr:rowOff>0</xdr:rowOff>
    </xdr:to>
    <xdr:sp macro="" textlink="">
      <xdr:nvSpPr>
        <xdr:cNvPr id="324" name="Line 99">
          <a:extLst>
            <a:ext uri="{FF2B5EF4-FFF2-40B4-BE49-F238E27FC236}">
              <a16:creationId xmlns:a16="http://schemas.microsoft.com/office/drawing/2014/main" id="{00000000-0008-0000-1200-00004401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325" name="Line 100">
          <a:extLst>
            <a:ext uri="{FF2B5EF4-FFF2-40B4-BE49-F238E27FC236}">
              <a16:creationId xmlns:a16="http://schemas.microsoft.com/office/drawing/2014/main" id="{00000000-0008-0000-1200-000045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326" name="Line 101">
          <a:extLst>
            <a:ext uri="{FF2B5EF4-FFF2-40B4-BE49-F238E27FC236}">
              <a16:creationId xmlns:a16="http://schemas.microsoft.com/office/drawing/2014/main" id="{00000000-0008-0000-1200-000046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327" name="Line 102">
          <a:extLst>
            <a:ext uri="{FF2B5EF4-FFF2-40B4-BE49-F238E27FC236}">
              <a16:creationId xmlns:a16="http://schemas.microsoft.com/office/drawing/2014/main" id="{00000000-0008-0000-1200-000047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328" name="Line 103">
          <a:extLst>
            <a:ext uri="{FF2B5EF4-FFF2-40B4-BE49-F238E27FC236}">
              <a16:creationId xmlns:a16="http://schemas.microsoft.com/office/drawing/2014/main" id="{00000000-0008-0000-1200-00004801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329" name="Line 104">
          <a:extLst>
            <a:ext uri="{FF2B5EF4-FFF2-40B4-BE49-F238E27FC236}">
              <a16:creationId xmlns:a16="http://schemas.microsoft.com/office/drawing/2014/main" id="{00000000-0008-0000-1200-00004901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330" name="Line 105">
          <a:extLst>
            <a:ext uri="{FF2B5EF4-FFF2-40B4-BE49-F238E27FC236}">
              <a16:creationId xmlns:a16="http://schemas.microsoft.com/office/drawing/2014/main" id="{00000000-0008-0000-1200-00004A01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331" name="Line 106">
          <a:extLst>
            <a:ext uri="{FF2B5EF4-FFF2-40B4-BE49-F238E27FC236}">
              <a16:creationId xmlns:a16="http://schemas.microsoft.com/office/drawing/2014/main" id="{00000000-0008-0000-1200-00004B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112</xdr:row>
      <xdr:rowOff>0</xdr:rowOff>
    </xdr:from>
    <xdr:to>
      <xdr:col>44</xdr:col>
      <xdr:colOff>523875</xdr:colOff>
      <xdr:row>112</xdr:row>
      <xdr:rowOff>0</xdr:rowOff>
    </xdr:to>
    <xdr:sp macro="" textlink="">
      <xdr:nvSpPr>
        <xdr:cNvPr id="332" name="Line 107">
          <a:extLst>
            <a:ext uri="{FF2B5EF4-FFF2-40B4-BE49-F238E27FC236}">
              <a16:creationId xmlns:a16="http://schemas.microsoft.com/office/drawing/2014/main" id="{00000000-0008-0000-1200-00004C010000}"/>
            </a:ext>
          </a:extLst>
        </xdr:cNvPr>
        <xdr:cNvSpPr>
          <a:spLocks noChangeShapeType="1"/>
        </xdr:cNvSpPr>
      </xdr:nvSpPr>
      <xdr:spPr bwMode="auto">
        <a:xfrm>
          <a:off x="17145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112</xdr:row>
      <xdr:rowOff>0</xdr:rowOff>
    </xdr:from>
    <xdr:to>
      <xdr:col>44</xdr:col>
      <xdr:colOff>485775</xdr:colOff>
      <xdr:row>112</xdr:row>
      <xdr:rowOff>0</xdr:rowOff>
    </xdr:to>
    <xdr:sp macro="" textlink="">
      <xdr:nvSpPr>
        <xdr:cNvPr id="333" name="Line 108">
          <a:extLst>
            <a:ext uri="{FF2B5EF4-FFF2-40B4-BE49-F238E27FC236}">
              <a16:creationId xmlns:a16="http://schemas.microsoft.com/office/drawing/2014/main" id="{00000000-0008-0000-1200-00004D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112</xdr:row>
      <xdr:rowOff>0</xdr:rowOff>
    </xdr:from>
    <xdr:to>
      <xdr:col>44</xdr:col>
      <xdr:colOff>533400</xdr:colOff>
      <xdr:row>112</xdr:row>
      <xdr:rowOff>0</xdr:rowOff>
    </xdr:to>
    <xdr:sp macro="" textlink="">
      <xdr:nvSpPr>
        <xdr:cNvPr id="334" name="Line 109">
          <a:extLst>
            <a:ext uri="{FF2B5EF4-FFF2-40B4-BE49-F238E27FC236}">
              <a16:creationId xmlns:a16="http://schemas.microsoft.com/office/drawing/2014/main" id="{00000000-0008-0000-1200-00004E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112</xdr:row>
      <xdr:rowOff>0</xdr:rowOff>
    </xdr:from>
    <xdr:to>
      <xdr:col>44</xdr:col>
      <xdr:colOff>581025</xdr:colOff>
      <xdr:row>112</xdr:row>
      <xdr:rowOff>0</xdr:rowOff>
    </xdr:to>
    <xdr:sp macro="" textlink="">
      <xdr:nvSpPr>
        <xdr:cNvPr id="335" name="Line 110">
          <a:extLst>
            <a:ext uri="{FF2B5EF4-FFF2-40B4-BE49-F238E27FC236}">
              <a16:creationId xmlns:a16="http://schemas.microsoft.com/office/drawing/2014/main" id="{00000000-0008-0000-1200-00004F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112</xdr:row>
      <xdr:rowOff>0</xdr:rowOff>
    </xdr:from>
    <xdr:to>
      <xdr:col>40</xdr:col>
      <xdr:colOff>133350</xdr:colOff>
      <xdr:row>112</xdr:row>
      <xdr:rowOff>0</xdr:rowOff>
    </xdr:to>
    <xdr:sp macro="" textlink="">
      <xdr:nvSpPr>
        <xdr:cNvPr id="336" name="Line 111">
          <a:extLst>
            <a:ext uri="{FF2B5EF4-FFF2-40B4-BE49-F238E27FC236}">
              <a16:creationId xmlns:a16="http://schemas.microsoft.com/office/drawing/2014/main" id="{00000000-0008-0000-1200-000050010000}"/>
            </a:ext>
          </a:extLst>
        </xdr:cNvPr>
        <xdr:cNvSpPr>
          <a:spLocks noChangeShapeType="1"/>
        </xdr:cNvSpPr>
      </xdr:nvSpPr>
      <xdr:spPr bwMode="auto">
        <a:xfrm>
          <a:off x="15335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112</xdr:row>
      <xdr:rowOff>0</xdr:rowOff>
    </xdr:from>
    <xdr:to>
      <xdr:col>44</xdr:col>
      <xdr:colOff>123825</xdr:colOff>
      <xdr:row>112</xdr:row>
      <xdr:rowOff>0</xdr:rowOff>
    </xdr:to>
    <xdr:sp macro="" textlink="">
      <xdr:nvSpPr>
        <xdr:cNvPr id="337" name="Line 112">
          <a:extLst>
            <a:ext uri="{FF2B5EF4-FFF2-40B4-BE49-F238E27FC236}">
              <a16:creationId xmlns:a16="http://schemas.microsoft.com/office/drawing/2014/main" id="{00000000-0008-0000-1200-000051010000}"/>
            </a:ext>
          </a:extLst>
        </xdr:cNvPr>
        <xdr:cNvSpPr>
          <a:spLocks noChangeShapeType="1"/>
        </xdr:cNvSpPr>
      </xdr:nvSpPr>
      <xdr:spPr bwMode="auto">
        <a:xfrm>
          <a:off x="16383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112</xdr:row>
      <xdr:rowOff>0</xdr:rowOff>
    </xdr:from>
    <xdr:to>
      <xdr:col>44</xdr:col>
      <xdr:colOff>581025</xdr:colOff>
      <xdr:row>112</xdr:row>
      <xdr:rowOff>0</xdr:rowOff>
    </xdr:to>
    <xdr:sp macro="" textlink="">
      <xdr:nvSpPr>
        <xdr:cNvPr id="338" name="Line 113">
          <a:extLst>
            <a:ext uri="{FF2B5EF4-FFF2-40B4-BE49-F238E27FC236}">
              <a16:creationId xmlns:a16="http://schemas.microsoft.com/office/drawing/2014/main" id="{00000000-0008-0000-1200-000052010000}"/>
            </a:ext>
          </a:extLst>
        </xdr:cNvPr>
        <xdr:cNvSpPr>
          <a:spLocks noChangeShapeType="1"/>
        </xdr:cNvSpPr>
      </xdr:nvSpPr>
      <xdr:spPr bwMode="auto">
        <a:xfrm>
          <a:off x="16192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112</xdr:row>
      <xdr:rowOff>0</xdr:rowOff>
    </xdr:from>
    <xdr:to>
      <xdr:col>44</xdr:col>
      <xdr:colOff>647700</xdr:colOff>
      <xdr:row>112</xdr:row>
      <xdr:rowOff>0</xdr:rowOff>
    </xdr:to>
    <xdr:sp macro="" textlink="">
      <xdr:nvSpPr>
        <xdr:cNvPr id="339" name="Line 114">
          <a:extLst>
            <a:ext uri="{FF2B5EF4-FFF2-40B4-BE49-F238E27FC236}">
              <a16:creationId xmlns:a16="http://schemas.microsoft.com/office/drawing/2014/main" id="{00000000-0008-0000-1200-000053010000}"/>
            </a:ext>
          </a:extLst>
        </xdr:cNvPr>
        <xdr:cNvSpPr>
          <a:spLocks noChangeShapeType="1"/>
        </xdr:cNvSpPr>
      </xdr:nvSpPr>
      <xdr:spPr bwMode="auto">
        <a:xfrm>
          <a:off x="15335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112</xdr:row>
      <xdr:rowOff>0</xdr:rowOff>
    </xdr:from>
    <xdr:to>
      <xdr:col>45</xdr:col>
      <xdr:colOff>523875</xdr:colOff>
      <xdr:row>112</xdr:row>
      <xdr:rowOff>0</xdr:rowOff>
    </xdr:to>
    <xdr:sp macro="" textlink="">
      <xdr:nvSpPr>
        <xdr:cNvPr id="340" name="Line 115">
          <a:extLst>
            <a:ext uri="{FF2B5EF4-FFF2-40B4-BE49-F238E27FC236}">
              <a16:creationId xmlns:a16="http://schemas.microsoft.com/office/drawing/2014/main" id="{00000000-0008-0000-1200-000054010000}"/>
            </a:ext>
          </a:extLst>
        </xdr:cNvPr>
        <xdr:cNvSpPr>
          <a:spLocks noChangeShapeType="1"/>
        </xdr:cNvSpPr>
      </xdr:nvSpPr>
      <xdr:spPr bwMode="auto">
        <a:xfrm>
          <a:off x="1866900" y="2529840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112</xdr:row>
      <xdr:rowOff>0</xdr:rowOff>
    </xdr:from>
    <xdr:to>
      <xdr:col>45</xdr:col>
      <xdr:colOff>485775</xdr:colOff>
      <xdr:row>112</xdr:row>
      <xdr:rowOff>0</xdr:rowOff>
    </xdr:to>
    <xdr:sp macro="" textlink="">
      <xdr:nvSpPr>
        <xdr:cNvPr id="341" name="Line 116">
          <a:extLst>
            <a:ext uri="{FF2B5EF4-FFF2-40B4-BE49-F238E27FC236}">
              <a16:creationId xmlns:a16="http://schemas.microsoft.com/office/drawing/2014/main" id="{00000000-0008-0000-1200-000055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112</xdr:row>
      <xdr:rowOff>0</xdr:rowOff>
    </xdr:from>
    <xdr:to>
      <xdr:col>45</xdr:col>
      <xdr:colOff>533400</xdr:colOff>
      <xdr:row>112</xdr:row>
      <xdr:rowOff>0</xdr:rowOff>
    </xdr:to>
    <xdr:sp macro="" textlink="">
      <xdr:nvSpPr>
        <xdr:cNvPr id="342" name="Line 117">
          <a:extLst>
            <a:ext uri="{FF2B5EF4-FFF2-40B4-BE49-F238E27FC236}">
              <a16:creationId xmlns:a16="http://schemas.microsoft.com/office/drawing/2014/main" id="{00000000-0008-0000-1200-000056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112</xdr:row>
      <xdr:rowOff>0</xdr:rowOff>
    </xdr:from>
    <xdr:to>
      <xdr:col>45</xdr:col>
      <xdr:colOff>581025</xdr:colOff>
      <xdr:row>112</xdr:row>
      <xdr:rowOff>0</xdr:rowOff>
    </xdr:to>
    <xdr:sp macro="" textlink="">
      <xdr:nvSpPr>
        <xdr:cNvPr id="343" name="Line 118">
          <a:extLst>
            <a:ext uri="{FF2B5EF4-FFF2-40B4-BE49-F238E27FC236}">
              <a16:creationId xmlns:a16="http://schemas.microsoft.com/office/drawing/2014/main" id="{00000000-0008-0000-1200-000057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112</xdr:row>
      <xdr:rowOff>0</xdr:rowOff>
    </xdr:from>
    <xdr:to>
      <xdr:col>41</xdr:col>
      <xdr:colOff>133350</xdr:colOff>
      <xdr:row>112</xdr:row>
      <xdr:rowOff>0</xdr:rowOff>
    </xdr:to>
    <xdr:sp macro="" textlink="">
      <xdr:nvSpPr>
        <xdr:cNvPr id="344" name="Line 119">
          <a:extLst>
            <a:ext uri="{FF2B5EF4-FFF2-40B4-BE49-F238E27FC236}">
              <a16:creationId xmlns:a16="http://schemas.microsoft.com/office/drawing/2014/main" id="{00000000-0008-0000-1200-000058010000}"/>
            </a:ext>
          </a:extLst>
        </xdr:cNvPr>
        <xdr:cNvSpPr>
          <a:spLocks noChangeShapeType="1"/>
        </xdr:cNvSpPr>
      </xdr:nvSpPr>
      <xdr:spPr bwMode="auto">
        <a:xfrm>
          <a:off x="1685925" y="2529840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112</xdr:row>
      <xdr:rowOff>0</xdr:rowOff>
    </xdr:from>
    <xdr:to>
      <xdr:col>45</xdr:col>
      <xdr:colOff>123825</xdr:colOff>
      <xdr:row>112</xdr:row>
      <xdr:rowOff>0</xdr:rowOff>
    </xdr:to>
    <xdr:sp macro="" textlink="">
      <xdr:nvSpPr>
        <xdr:cNvPr id="345" name="Line 120">
          <a:extLst>
            <a:ext uri="{FF2B5EF4-FFF2-40B4-BE49-F238E27FC236}">
              <a16:creationId xmlns:a16="http://schemas.microsoft.com/office/drawing/2014/main" id="{00000000-0008-0000-1200-000059010000}"/>
            </a:ext>
          </a:extLst>
        </xdr:cNvPr>
        <xdr:cNvSpPr>
          <a:spLocks noChangeShapeType="1"/>
        </xdr:cNvSpPr>
      </xdr:nvSpPr>
      <xdr:spPr bwMode="auto">
        <a:xfrm>
          <a:off x="1790700" y="2529840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112</xdr:row>
      <xdr:rowOff>0</xdr:rowOff>
    </xdr:from>
    <xdr:to>
      <xdr:col>45</xdr:col>
      <xdr:colOff>581025</xdr:colOff>
      <xdr:row>112</xdr:row>
      <xdr:rowOff>0</xdr:rowOff>
    </xdr:to>
    <xdr:sp macro="" textlink="">
      <xdr:nvSpPr>
        <xdr:cNvPr id="346" name="Line 121">
          <a:extLst>
            <a:ext uri="{FF2B5EF4-FFF2-40B4-BE49-F238E27FC236}">
              <a16:creationId xmlns:a16="http://schemas.microsoft.com/office/drawing/2014/main" id="{00000000-0008-0000-1200-00005A010000}"/>
            </a:ext>
          </a:extLst>
        </xdr:cNvPr>
        <xdr:cNvSpPr>
          <a:spLocks noChangeShapeType="1"/>
        </xdr:cNvSpPr>
      </xdr:nvSpPr>
      <xdr:spPr bwMode="auto">
        <a:xfrm>
          <a:off x="1771650" y="2529840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112</xdr:row>
      <xdr:rowOff>0</xdr:rowOff>
    </xdr:from>
    <xdr:to>
      <xdr:col>45</xdr:col>
      <xdr:colOff>647700</xdr:colOff>
      <xdr:row>112</xdr:row>
      <xdr:rowOff>0</xdr:rowOff>
    </xdr:to>
    <xdr:sp macro="" textlink="">
      <xdr:nvSpPr>
        <xdr:cNvPr id="347" name="Line 122">
          <a:extLst>
            <a:ext uri="{FF2B5EF4-FFF2-40B4-BE49-F238E27FC236}">
              <a16:creationId xmlns:a16="http://schemas.microsoft.com/office/drawing/2014/main" id="{00000000-0008-0000-1200-00005B010000}"/>
            </a:ext>
          </a:extLst>
        </xdr:cNvPr>
        <xdr:cNvSpPr>
          <a:spLocks noChangeShapeType="1"/>
        </xdr:cNvSpPr>
      </xdr:nvSpPr>
      <xdr:spPr bwMode="auto">
        <a:xfrm>
          <a:off x="1685925" y="2529840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120</xdr:row>
      <xdr:rowOff>0</xdr:rowOff>
    </xdr:from>
    <xdr:to>
      <xdr:col>41</xdr:col>
      <xdr:colOff>523875</xdr:colOff>
      <xdr:row>120</xdr:row>
      <xdr:rowOff>0</xdr:rowOff>
    </xdr:to>
    <xdr:sp macro="" textlink="">
      <xdr:nvSpPr>
        <xdr:cNvPr id="348" name="Line 123">
          <a:extLst>
            <a:ext uri="{FF2B5EF4-FFF2-40B4-BE49-F238E27FC236}">
              <a16:creationId xmlns:a16="http://schemas.microsoft.com/office/drawing/2014/main" id="{00000000-0008-0000-1200-00005C010000}"/>
            </a:ext>
          </a:extLst>
        </xdr:cNvPr>
        <xdr:cNvSpPr>
          <a:spLocks noChangeShapeType="1"/>
        </xdr:cNvSpPr>
      </xdr:nvSpPr>
      <xdr:spPr bwMode="auto">
        <a:xfrm>
          <a:off x="1866900" y="2697480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120</xdr:row>
      <xdr:rowOff>0</xdr:rowOff>
    </xdr:from>
    <xdr:to>
      <xdr:col>41</xdr:col>
      <xdr:colOff>485775</xdr:colOff>
      <xdr:row>120</xdr:row>
      <xdr:rowOff>0</xdr:rowOff>
    </xdr:to>
    <xdr:sp macro="" textlink="">
      <xdr:nvSpPr>
        <xdr:cNvPr id="349" name="Line 124">
          <a:extLst>
            <a:ext uri="{FF2B5EF4-FFF2-40B4-BE49-F238E27FC236}">
              <a16:creationId xmlns:a16="http://schemas.microsoft.com/office/drawing/2014/main" id="{00000000-0008-0000-1200-00005D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120</xdr:row>
      <xdr:rowOff>0</xdr:rowOff>
    </xdr:from>
    <xdr:to>
      <xdr:col>41</xdr:col>
      <xdr:colOff>533400</xdr:colOff>
      <xdr:row>120</xdr:row>
      <xdr:rowOff>0</xdr:rowOff>
    </xdr:to>
    <xdr:sp macro="" textlink="">
      <xdr:nvSpPr>
        <xdr:cNvPr id="350" name="Line 125">
          <a:extLst>
            <a:ext uri="{FF2B5EF4-FFF2-40B4-BE49-F238E27FC236}">
              <a16:creationId xmlns:a16="http://schemas.microsoft.com/office/drawing/2014/main" id="{00000000-0008-0000-1200-00005E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120</xdr:row>
      <xdr:rowOff>0</xdr:rowOff>
    </xdr:from>
    <xdr:to>
      <xdr:col>41</xdr:col>
      <xdr:colOff>581025</xdr:colOff>
      <xdr:row>120</xdr:row>
      <xdr:rowOff>0</xdr:rowOff>
    </xdr:to>
    <xdr:sp macro="" textlink="">
      <xdr:nvSpPr>
        <xdr:cNvPr id="351" name="Line 126">
          <a:extLst>
            <a:ext uri="{FF2B5EF4-FFF2-40B4-BE49-F238E27FC236}">
              <a16:creationId xmlns:a16="http://schemas.microsoft.com/office/drawing/2014/main" id="{00000000-0008-0000-1200-00005F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120</xdr:row>
      <xdr:rowOff>0</xdr:rowOff>
    </xdr:from>
    <xdr:to>
      <xdr:col>37</xdr:col>
      <xdr:colOff>133350</xdr:colOff>
      <xdr:row>120</xdr:row>
      <xdr:rowOff>0</xdr:rowOff>
    </xdr:to>
    <xdr:sp macro="" textlink="">
      <xdr:nvSpPr>
        <xdr:cNvPr id="352" name="Line 127">
          <a:extLst>
            <a:ext uri="{FF2B5EF4-FFF2-40B4-BE49-F238E27FC236}">
              <a16:creationId xmlns:a16="http://schemas.microsoft.com/office/drawing/2014/main" id="{00000000-0008-0000-1200-000060010000}"/>
            </a:ext>
          </a:extLst>
        </xdr:cNvPr>
        <xdr:cNvSpPr>
          <a:spLocks noChangeShapeType="1"/>
        </xdr:cNvSpPr>
      </xdr:nvSpPr>
      <xdr:spPr bwMode="auto">
        <a:xfrm>
          <a:off x="1685925" y="2697480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120</xdr:row>
      <xdr:rowOff>0</xdr:rowOff>
    </xdr:from>
    <xdr:to>
      <xdr:col>41</xdr:col>
      <xdr:colOff>123825</xdr:colOff>
      <xdr:row>120</xdr:row>
      <xdr:rowOff>0</xdr:rowOff>
    </xdr:to>
    <xdr:sp macro="" textlink="">
      <xdr:nvSpPr>
        <xdr:cNvPr id="353" name="Line 128">
          <a:extLst>
            <a:ext uri="{FF2B5EF4-FFF2-40B4-BE49-F238E27FC236}">
              <a16:creationId xmlns:a16="http://schemas.microsoft.com/office/drawing/2014/main" id="{00000000-0008-0000-1200-000061010000}"/>
            </a:ext>
          </a:extLst>
        </xdr:cNvPr>
        <xdr:cNvSpPr>
          <a:spLocks noChangeShapeType="1"/>
        </xdr:cNvSpPr>
      </xdr:nvSpPr>
      <xdr:spPr bwMode="auto">
        <a:xfrm>
          <a:off x="1790700" y="2697480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120</xdr:row>
      <xdr:rowOff>0</xdr:rowOff>
    </xdr:from>
    <xdr:to>
      <xdr:col>41</xdr:col>
      <xdr:colOff>581025</xdr:colOff>
      <xdr:row>120</xdr:row>
      <xdr:rowOff>0</xdr:rowOff>
    </xdr:to>
    <xdr:sp macro="" textlink="">
      <xdr:nvSpPr>
        <xdr:cNvPr id="354" name="Line 129">
          <a:extLst>
            <a:ext uri="{FF2B5EF4-FFF2-40B4-BE49-F238E27FC236}">
              <a16:creationId xmlns:a16="http://schemas.microsoft.com/office/drawing/2014/main" id="{00000000-0008-0000-1200-000062010000}"/>
            </a:ext>
          </a:extLst>
        </xdr:cNvPr>
        <xdr:cNvSpPr>
          <a:spLocks noChangeShapeType="1"/>
        </xdr:cNvSpPr>
      </xdr:nvSpPr>
      <xdr:spPr bwMode="auto">
        <a:xfrm>
          <a:off x="1771650" y="2697480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120</xdr:row>
      <xdr:rowOff>0</xdr:rowOff>
    </xdr:from>
    <xdr:to>
      <xdr:col>41</xdr:col>
      <xdr:colOff>647700</xdr:colOff>
      <xdr:row>120</xdr:row>
      <xdr:rowOff>0</xdr:rowOff>
    </xdr:to>
    <xdr:sp macro="" textlink="">
      <xdr:nvSpPr>
        <xdr:cNvPr id="355" name="Line 130">
          <a:extLst>
            <a:ext uri="{FF2B5EF4-FFF2-40B4-BE49-F238E27FC236}">
              <a16:creationId xmlns:a16="http://schemas.microsoft.com/office/drawing/2014/main" id="{00000000-0008-0000-1200-000063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27</xdr:col>
          <xdr:colOff>28575</xdr:colOff>
          <xdr:row>131</xdr:row>
          <xdr:rowOff>0</xdr:rowOff>
        </xdr:from>
        <xdr:to>
          <xdr:col>28</xdr:col>
          <xdr:colOff>133350</xdr:colOff>
          <xdr:row>132</xdr:row>
          <xdr:rowOff>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12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131</xdr:row>
          <xdr:rowOff>190500</xdr:rowOff>
        </xdr:from>
        <xdr:to>
          <xdr:col>28</xdr:col>
          <xdr:colOff>142875</xdr:colOff>
          <xdr:row>132</xdr:row>
          <xdr:rowOff>180975</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12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132</xdr:row>
          <xdr:rowOff>200025</xdr:rowOff>
        </xdr:from>
        <xdr:to>
          <xdr:col>28</xdr:col>
          <xdr:colOff>142875</xdr:colOff>
          <xdr:row>133</xdr:row>
          <xdr:rowOff>190500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12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133</xdr:row>
          <xdr:rowOff>200025</xdr:rowOff>
        </xdr:from>
        <xdr:to>
          <xdr:col>28</xdr:col>
          <xdr:colOff>142875</xdr:colOff>
          <xdr:row>134</xdr:row>
          <xdr:rowOff>190500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12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130</xdr:row>
      <xdr:rowOff>0</xdr:rowOff>
    </xdr:from>
    <xdr:to>
      <xdr:col>2</xdr:col>
      <xdr:colOff>0</xdr:colOff>
      <xdr:row>141</xdr:row>
      <xdr:rowOff>0</xdr:rowOff>
    </xdr:to>
    <xdr:sp macro="" textlink="">
      <xdr:nvSpPr>
        <xdr:cNvPr id="360" name="AutoShape 135">
          <a:extLst>
            <a:ext uri="{FF2B5EF4-FFF2-40B4-BE49-F238E27FC236}">
              <a16:creationId xmlns:a16="http://schemas.microsoft.com/office/drawing/2014/main" id="{00000000-0008-0000-1200-000068010000}"/>
            </a:ext>
          </a:extLst>
        </xdr:cNvPr>
        <xdr:cNvSpPr>
          <a:spLocks/>
        </xdr:cNvSpPr>
      </xdr:nvSpPr>
      <xdr:spPr bwMode="auto">
        <a:xfrm flipV="1">
          <a:off x="57150" y="29070300"/>
          <a:ext cx="152400" cy="2305050"/>
        </a:xfrm>
        <a:prstGeom prst="leftBracket">
          <a:avLst>
            <a:gd name="adj" fmla="val 126042"/>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114</xdr:row>
      <xdr:rowOff>0</xdr:rowOff>
    </xdr:from>
    <xdr:to>
      <xdr:col>2</xdr:col>
      <xdr:colOff>0</xdr:colOff>
      <xdr:row>130</xdr:row>
      <xdr:rowOff>0</xdr:rowOff>
    </xdr:to>
    <xdr:sp macro="" textlink="">
      <xdr:nvSpPr>
        <xdr:cNvPr id="361" name="AutoShape 136">
          <a:extLst>
            <a:ext uri="{FF2B5EF4-FFF2-40B4-BE49-F238E27FC236}">
              <a16:creationId xmlns:a16="http://schemas.microsoft.com/office/drawing/2014/main" id="{00000000-0008-0000-1200-000069010000}"/>
            </a:ext>
          </a:extLst>
        </xdr:cNvPr>
        <xdr:cNvSpPr>
          <a:spLocks/>
        </xdr:cNvSpPr>
      </xdr:nvSpPr>
      <xdr:spPr bwMode="auto">
        <a:xfrm flipV="1">
          <a:off x="57150" y="25717500"/>
          <a:ext cx="152400" cy="3352800"/>
        </a:xfrm>
        <a:prstGeom prst="leftBracket">
          <a:avLst>
            <a:gd name="adj" fmla="val 1791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41</xdr:col>
          <xdr:colOff>66675</xdr:colOff>
          <xdr:row>137</xdr:row>
          <xdr:rowOff>19050</xdr:rowOff>
        </xdr:from>
        <xdr:to>
          <xdr:col>43</xdr:col>
          <xdr:colOff>19050</xdr:colOff>
          <xdr:row>138</xdr:row>
          <xdr:rowOff>9525</xdr:rowOff>
        </xdr:to>
        <xdr:sp macro="" textlink="">
          <xdr:nvSpPr>
            <xdr:cNvPr id="38934" name="Option Button 22" hidden="1">
              <a:extLst>
                <a:ext uri="{63B3BB69-23CF-44E3-9099-C40C66FF867C}">
                  <a14:compatExt spid="_x0000_s38934"/>
                </a:ext>
                <a:ext uri="{FF2B5EF4-FFF2-40B4-BE49-F238E27FC236}">
                  <a16:creationId xmlns:a16="http://schemas.microsoft.com/office/drawing/2014/main" id="{00000000-0008-0000-12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138</xdr:row>
          <xdr:rowOff>0</xdr:rowOff>
        </xdr:from>
        <xdr:to>
          <xdr:col>43</xdr:col>
          <xdr:colOff>19050</xdr:colOff>
          <xdr:row>138</xdr:row>
          <xdr:rowOff>200025</xdr:rowOff>
        </xdr:to>
        <xdr:sp macro="" textlink="">
          <xdr:nvSpPr>
            <xdr:cNvPr id="38935" name="Option Button 23" hidden="1">
              <a:extLst>
                <a:ext uri="{63B3BB69-23CF-44E3-9099-C40C66FF867C}">
                  <a14:compatExt spid="_x0000_s38935"/>
                </a:ext>
                <a:ext uri="{FF2B5EF4-FFF2-40B4-BE49-F238E27FC236}">
                  <a16:creationId xmlns:a16="http://schemas.microsoft.com/office/drawing/2014/main" id="{00000000-0008-0000-12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0</xdr:colOff>
      <xdr:row>114</xdr:row>
      <xdr:rowOff>0</xdr:rowOff>
    </xdr:from>
    <xdr:to>
      <xdr:col>44</xdr:col>
      <xdr:colOff>142875</xdr:colOff>
      <xdr:row>130</xdr:row>
      <xdr:rowOff>0</xdr:rowOff>
    </xdr:to>
    <xdr:sp macro="" textlink="">
      <xdr:nvSpPr>
        <xdr:cNvPr id="367" name="AutoShape 142">
          <a:extLst>
            <a:ext uri="{FF2B5EF4-FFF2-40B4-BE49-F238E27FC236}">
              <a16:creationId xmlns:a16="http://schemas.microsoft.com/office/drawing/2014/main" id="{00000000-0008-0000-1200-00006F010000}"/>
            </a:ext>
          </a:extLst>
        </xdr:cNvPr>
        <xdr:cNvSpPr>
          <a:spLocks/>
        </xdr:cNvSpPr>
      </xdr:nvSpPr>
      <xdr:spPr bwMode="auto">
        <a:xfrm flipH="1" flipV="1">
          <a:off x="6743700" y="25717500"/>
          <a:ext cx="142875" cy="3352800"/>
        </a:xfrm>
        <a:prstGeom prst="leftBracket">
          <a:avLst>
            <a:gd name="adj" fmla="val 191111"/>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130</xdr:row>
      <xdr:rowOff>0</xdr:rowOff>
    </xdr:from>
    <xdr:to>
      <xdr:col>45</xdr:col>
      <xdr:colOff>0</xdr:colOff>
      <xdr:row>141</xdr:row>
      <xdr:rowOff>0</xdr:rowOff>
    </xdr:to>
    <xdr:sp macro="" textlink="">
      <xdr:nvSpPr>
        <xdr:cNvPr id="368" name="AutoShape 143">
          <a:extLst>
            <a:ext uri="{FF2B5EF4-FFF2-40B4-BE49-F238E27FC236}">
              <a16:creationId xmlns:a16="http://schemas.microsoft.com/office/drawing/2014/main" id="{00000000-0008-0000-1200-000070010000}"/>
            </a:ext>
          </a:extLst>
        </xdr:cNvPr>
        <xdr:cNvSpPr>
          <a:spLocks/>
        </xdr:cNvSpPr>
      </xdr:nvSpPr>
      <xdr:spPr bwMode="auto">
        <a:xfrm flipH="1" flipV="1">
          <a:off x="6743700" y="29070300"/>
          <a:ext cx="152400" cy="2305050"/>
        </a:xfrm>
        <a:prstGeom prst="leftBracket">
          <a:avLst>
            <a:gd name="adj" fmla="val 126042"/>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46</xdr:col>
          <xdr:colOff>38100</xdr:colOff>
          <xdr:row>136</xdr:row>
          <xdr:rowOff>152400</xdr:rowOff>
        </xdr:from>
        <xdr:to>
          <xdr:col>48</xdr:col>
          <xdr:colOff>38100</xdr:colOff>
          <xdr:row>138</xdr:row>
          <xdr:rowOff>180975</xdr:rowOff>
        </xdr:to>
        <xdr:sp macro="" textlink="">
          <xdr:nvSpPr>
            <xdr:cNvPr id="38936" name="Option Button 24" hidden="1">
              <a:extLst>
                <a:ext uri="{63B3BB69-23CF-44E3-9099-C40C66FF867C}">
                  <a14:compatExt spid="_x0000_s38936"/>
                </a:ext>
                <a:ext uri="{FF2B5EF4-FFF2-40B4-BE49-F238E27FC236}">
                  <a16:creationId xmlns:a16="http://schemas.microsoft.com/office/drawing/2014/main" id="{00000000-0008-0000-12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19051</xdr:colOff>
      <xdr:row>0</xdr:row>
      <xdr:rowOff>85725</xdr:rowOff>
    </xdr:from>
    <xdr:ext cx="499154" cy="514350"/>
    <xdr:pic>
      <xdr:nvPicPr>
        <xdr:cNvPr id="372" name="Picture 371" descr="TSSA Red Logo">
          <a:extLst>
            <a:ext uri="{FF2B5EF4-FFF2-40B4-BE49-F238E27FC236}">
              <a16:creationId xmlns:a16="http://schemas.microsoft.com/office/drawing/2014/main" id="{00000000-0008-0000-12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85725"/>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12</xdr:col>
      <xdr:colOff>28575</xdr:colOff>
      <xdr:row>20</xdr:row>
      <xdr:rowOff>95250</xdr:rowOff>
    </xdr:from>
    <xdr:to>
      <xdr:col>45</xdr:col>
      <xdr:colOff>523875</xdr:colOff>
      <xdr:row>20</xdr:row>
      <xdr:rowOff>95250</xdr:rowOff>
    </xdr:to>
    <xdr:sp macro="" textlink="">
      <xdr:nvSpPr>
        <xdr:cNvPr id="2" name="Line 2">
          <a:extLst>
            <a:ext uri="{FF2B5EF4-FFF2-40B4-BE49-F238E27FC236}">
              <a16:creationId xmlns:a16="http://schemas.microsoft.com/office/drawing/2014/main" id="{00000000-0008-0000-1300-000002000000}"/>
            </a:ext>
          </a:extLst>
        </xdr:cNvPr>
        <xdr:cNvSpPr>
          <a:spLocks noChangeShapeType="1"/>
        </xdr:cNvSpPr>
      </xdr:nvSpPr>
      <xdr:spPr bwMode="auto">
        <a:xfrm>
          <a:off x="5743575" y="3333750"/>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20</xdr:row>
      <xdr:rowOff>85725</xdr:rowOff>
    </xdr:from>
    <xdr:to>
      <xdr:col>45</xdr:col>
      <xdr:colOff>485775</xdr:colOff>
      <xdr:row>20</xdr:row>
      <xdr:rowOff>85725</xdr:rowOff>
    </xdr:to>
    <xdr:sp macro="" textlink="">
      <xdr:nvSpPr>
        <xdr:cNvPr id="3" name="Line 3">
          <a:extLst>
            <a:ext uri="{FF2B5EF4-FFF2-40B4-BE49-F238E27FC236}">
              <a16:creationId xmlns:a16="http://schemas.microsoft.com/office/drawing/2014/main" id="{00000000-0008-0000-1300-000003000000}"/>
            </a:ext>
          </a:extLst>
        </xdr:cNvPr>
        <xdr:cNvSpPr>
          <a:spLocks noChangeShapeType="1"/>
        </xdr:cNvSpPr>
      </xdr:nvSpPr>
      <xdr:spPr bwMode="auto">
        <a:xfrm>
          <a:off x="5153025" y="33242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20</xdr:row>
      <xdr:rowOff>95250</xdr:rowOff>
    </xdr:from>
    <xdr:to>
      <xdr:col>45</xdr:col>
      <xdr:colOff>533400</xdr:colOff>
      <xdr:row>20</xdr:row>
      <xdr:rowOff>95250</xdr:rowOff>
    </xdr:to>
    <xdr:sp macro="" textlink="">
      <xdr:nvSpPr>
        <xdr:cNvPr id="4" name="Line 4">
          <a:extLst>
            <a:ext uri="{FF2B5EF4-FFF2-40B4-BE49-F238E27FC236}">
              <a16:creationId xmlns:a16="http://schemas.microsoft.com/office/drawing/2014/main" id="{00000000-0008-0000-1300-000004000000}"/>
            </a:ext>
          </a:extLst>
        </xdr:cNvPr>
        <xdr:cNvSpPr>
          <a:spLocks noChangeShapeType="1"/>
        </xdr:cNvSpPr>
      </xdr:nvSpPr>
      <xdr:spPr bwMode="auto">
        <a:xfrm>
          <a:off x="5162550" y="3333750"/>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20</xdr:row>
      <xdr:rowOff>85725</xdr:rowOff>
    </xdr:from>
    <xdr:to>
      <xdr:col>45</xdr:col>
      <xdr:colOff>581025</xdr:colOff>
      <xdr:row>20</xdr:row>
      <xdr:rowOff>85725</xdr:rowOff>
    </xdr:to>
    <xdr:sp macro="" textlink="">
      <xdr:nvSpPr>
        <xdr:cNvPr id="5" name="Line 5">
          <a:extLst>
            <a:ext uri="{FF2B5EF4-FFF2-40B4-BE49-F238E27FC236}">
              <a16:creationId xmlns:a16="http://schemas.microsoft.com/office/drawing/2014/main" id="{00000000-0008-0000-1300-000005000000}"/>
            </a:ext>
          </a:extLst>
        </xdr:cNvPr>
        <xdr:cNvSpPr>
          <a:spLocks noChangeShapeType="1"/>
        </xdr:cNvSpPr>
      </xdr:nvSpPr>
      <xdr:spPr bwMode="auto">
        <a:xfrm>
          <a:off x="5114925" y="33242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45</xdr:col>
      <xdr:colOff>171450</xdr:colOff>
      <xdr:row>48</xdr:row>
      <xdr:rowOff>0</xdr:rowOff>
    </xdr:from>
    <xdr:to>
      <xdr:col>48</xdr:col>
      <xdr:colOff>19050</xdr:colOff>
      <xdr:row>48</xdr:row>
      <xdr:rowOff>0</xdr:rowOff>
    </xdr:to>
    <xdr:sp macro="" textlink="">
      <xdr:nvSpPr>
        <xdr:cNvPr id="6" name="Line 6">
          <a:extLst>
            <a:ext uri="{FF2B5EF4-FFF2-40B4-BE49-F238E27FC236}">
              <a16:creationId xmlns:a16="http://schemas.microsoft.com/office/drawing/2014/main" id="{00000000-0008-0000-1300-000006000000}"/>
            </a:ext>
          </a:extLst>
        </xdr:cNvPr>
        <xdr:cNvSpPr>
          <a:spLocks noChangeShapeType="1"/>
        </xdr:cNvSpPr>
      </xdr:nvSpPr>
      <xdr:spPr bwMode="auto">
        <a:xfrm>
          <a:off x="21602700" y="7772400"/>
          <a:ext cx="12763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20</xdr:row>
      <xdr:rowOff>95250</xdr:rowOff>
    </xdr:from>
    <xdr:to>
      <xdr:col>41</xdr:col>
      <xdr:colOff>133350</xdr:colOff>
      <xdr:row>20</xdr:row>
      <xdr:rowOff>95250</xdr:rowOff>
    </xdr:to>
    <xdr:sp macro="" textlink="">
      <xdr:nvSpPr>
        <xdr:cNvPr id="7" name="Line 7">
          <a:extLst>
            <a:ext uri="{FF2B5EF4-FFF2-40B4-BE49-F238E27FC236}">
              <a16:creationId xmlns:a16="http://schemas.microsoft.com/office/drawing/2014/main" id="{00000000-0008-0000-1300-000007000000}"/>
            </a:ext>
          </a:extLst>
        </xdr:cNvPr>
        <xdr:cNvSpPr>
          <a:spLocks noChangeShapeType="1"/>
        </xdr:cNvSpPr>
      </xdr:nvSpPr>
      <xdr:spPr bwMode="auto">
        <a:xfrm>
          <a:off x="5095875" y="3333750"/>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20</xdr:row>
      <xdr:rowOff>95250</xdr:rowOff>
    </xdr:from>
    <xdr:to>
      <xdr:col>45</xdr:col>
      <xdr:colOff>123825</xdr:colOff>
      <xdr:row>20</xdr:row>
      <xdr:rowOff>95250</xdr:rowOff>
    </xdr:to>
    <xdr:sp macro="" textlink="">
      <xdr:nvSpPr>
        <xdr:cNvPr id="8" name="Line 8">
          <a:extLst>
            <a:ext uri="{FF2B5EF4-FFF2-40B4-BE49-F238E27FC236}">
              <a16:creationId xmlns:a16="http://schemas.microsoft.com/office/drawing/2014/main" id="{00000000-0008-0000-1300-000008000000}"/>
            </a:ext>
          </a:extLst>
        </xdr:cNvPr>
        <xdr:cNvSpPr>
          <a:spLocks noChangeShapeType="1"/>
        </xdr:cNvSpPr>
      </xdr:nvSpPr>
      <xdr:spPr bwMode="auto">
        <a:xfrm>
          <a:off x="5343525" y="3333750"/>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20</xdr:row>
      <xdr:rowOff>95250</xdr:rowOff>
    </xdr:from>
    <xdr:to>
      <xdr:col>45</xdr:col>
      <xdr:colOff>581025</xdr:colOff>
      <xdr:row>20</xdr:row>
      <xdr:rowOff>95250</xdr:rowOff>
    </xdr:to>
    <xdr:sp macro="" textlink="">
      <xdr:nvSpPr>
        <xdr:cNvPr id="9" name="Line 9">
          <a:extLst>
            <a:ext uri="{FF2B5EF4-FFF2-40B4-BE49-F238E27FC236}">
              <a16:creationId xmlns:a16="http://schemas.microsoft.com/office/drawing/2014/main" id="{00000000-0008-0000-1300-000009000000}"/>
            </a:ext>
          </a:extLst>
        </xdr:cNvPr>
        <xdr:cNvSpPr>
          <a:spLocks noChangeShapeType="1"/>
        </xdr:cNvSpPr>
      </xdr:nvSpPr>
      <xdr:spPr bwMode="auto">
        <a:xfrm>
          <a:off x="5324475" y="3333750"/>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5</xdr:row>
      <xdr:rowOff>0</xdr:rowOff>
    </xdr:from>
    <xdr:to>
      <xdr:col>2</xdr:col>
      <xdr:colOff>0</xdr:colOff>
      <xdr:row>15</xdr:row>
      <xdr:rowOff>0</xdr:rowOff>
    </xdr:to>
    <xdr:sp macro="" textlink="">
      <xdr:nvSpPr>
        <xdr:cNvPr id="11" name="AutoShape 12">
          <a:extLst>
            <a:ext uri="{FF2B5EF4-FFF2-40B4-BE49-F238E27FC236}">
              <a16:creationId xmlns:a16="http://schemas.microsoft.com/office/drawing/2014/main" id="{00000000-0008-0000-1300-00000B000000}"/>
            </a:ext>
          </a:extLst>
        </xdr:cNvPr>
        <xdr:cNvSpPr>
          <a:spLocks/>
        </xdr:cNvSpPr>
      </xdr:nvSpPr>
      <xdr:spPr bwMode="auto">
        <a:xfrm>
          <a:off x="476250" y="809625"/>
          <a:ext cx="476250" cy="1619250"/>
        </a:xfrm>
        <a:prstGeom prst="leftBracket">
          <a:avLst>
            <a:gd name="adj" fmla="val 114583"/>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16</xdr:row>
      <xdr:rowOff>0</xdr:rowOff>
    </xdr:from>
    <xdr:to>
      <xdr:col>2</xdr:col>
      <xdr:colOff>38100</xdr:colOff>
      <xdr:row>18</xdr:row>
      <xdr:rowOff>0</xdr:rowOff>
    </xdr:to>
    <xdr:sp macro="" textlink="">
      <xdr:nvSpPr>
        <xdr:cNvPr id="12" name="AutoShape 13">
          <a:extLst>
            <a:ext uri="{FF2B5EF4-FFF2-40B4-BE49-F238E27FC236}">
              <a16:creationId xmlns:a16="http://schemas.microsoft.com/office/drawing/2014/main" id="{00000000-0008-0000-1300-00000C000000}"/>
            </a:ext>
          </a:extLst>
        </xdr:cNvPr>
        <xdr:cNvSpPr>
          <a:spLocks/>
        </xdr:cNvSpPr>
      </xdr:nvSpPr>
      <xdr:spPr bwMode="auto">
        <a:xfrm>
          <a:off x="476250" y="2590800"/>
          <a:ext cx="514350" cy="323850"/>
        </a:xfrm>
        <a:prstGeom prst="leftBracket">
          <a:avLst>
            <a:gd name="adj" fmla="val 18333"/>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48</xdr:row>
      <xdr:rowOff>0</xdr:rowOff>
    </xdr:from>
    <xdr:to>
      <xdr:col>45</xdr:col>
      <xdr:colOff>523875</xdr:colOff>
      <xdr:row>48</xdr:row>
      <xdr:rowOff>0</xdr:rowOff>
    </xdr:to>
    <xdr:sp macro="" textlink="">
      <xdr:nvSpPr>
        <xdr:cNvPr id="14" name="Line 15">
          <a:extLst>
            <a:ext uri="{FF2B5EF4-FFF2-40B4-BE49-F238E27FC236}">
              <a16:creationId xmlns:a16="http://schemas.microsoft.com/office/drawing/2014/main" id="{00000000-0008-0000-1300-00000E000000}"/>
            </a:ext>
          </a:extLst>
        </xdr:cNvPr>
        <xdr:cNvSpPr>
          <a:spLocks noChangeShapeType="1"/>
        </xdr:cNvSpPr>
      </xdr:nvSpPr>
      <xdr:spPr bwMode="auto">
        <a:xfrm>
          <a:off x="5743575" y="7772400"/>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48</xdr:row>
      <xdr:rowOff>0</xdr:rowOff>
    </xdr:from>
    <xdr:to>
      <xdr:col>45</xdr:col>
      <xdr:colOff>485775</xdr:colOff>
      <xdr:row>48</xdr:row>
      <xdr:rowOff>0</xdr:rowOff>
    </xdr:to>
    <xdr:sp macro="" textlink="">
      <xdr:nvSpPr>
        <xdr:cNvPr id="15" name="Line 16">
          <a:extLst>
            <a:ext uri="{FF2B5EF4-FFF2-40B4-BE49-F238E27FC236}">
              <a16:creationId xmlns:a16="http://schemas.microsoft.com/office/drawing/2014/main" id="{00000000-0008-0000-1300-00000F000000}"/>
            </a:ext>
          </a:extLst>
        </xdr:cNvPr>
        <xdr:cNvSpPr>
          <a:spLocks noChangeShapeType="1"/>
        </xdr:cNvSpPr>
      </xdr:nvSpPr>
      <xdr:spPr bwMode="auto">
        <a:xfrm>
          <a:off x="5153025" y="7772400"/>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48</xdr:row>
      <xdr:rowOff>0</xdr:rowOff>
    </xdr:from>
    <xdr:to>
      <xdr:col>45</xdr:col>
      <xdr:colOff>533400</xdr:colOff>
      <xdr:row>48</xdr:row>
      <xdr:rowOff>0</xdr:rowOff>
    </xdr:to>
    <xdr:sp macro="" textlink="">
      <xdr:nvSpPr>
        <xdr:cNvPr id="16" name="Line 17">
          <a:extLst>
            <a:ext uri="{FF2B5EF4-FFF2-40B4-BE49-F238E27FC236}">
              <a16:creationId xmlns:a16="http://schemas.microsoft.com/office/drawing/2014/main" id="{00000000-0008-0000-1300-000010000000}"/>
            </a:ext>
          </a:extLst>
        </xdr:cNvPr>
        <xdr:cNvSpPr>
          <a:spLocks noChangeShapeType="1"/>
        </xdr:cNvSpPr>
      </xdr:nvSpPr>
      <xdr:spPr bwMode="auto">
        <a:xfrm>
          <a:off x="5162550" y="7772400"/>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48</xdr:row>
      <xdr:rowOff>0</xdr:rowOff>
    </xdr:from>
    <xdr:to>
      <xdr:col>45</xdr:col>
      <xdr:colOff>581025</xdr:colOff>
      <xdr:row>48</xdr:row>
      <xdr:rowOff>0</xdr:rowOff>
    </xdr:to>
    <xdr:sp macro="" textlink="">
      <xdr:nvSpPr>
        <xdr:cNvPr id="17" name="Line 18">
          <a:extLst>
            <a:ext uri="{FF2B5EF4-FFF2-40B4-BE49-F238E27FC236}">
              <a16:creationId xmlns:a16="http://schemas.microsoft.com/office/drawing/2014/main" id="{00000000-0008-0000-1300-000011000000}"/>
            </a:ext>
          </a:extLst>
        </xdr:cNvPr>
        <xdr:cNvSpPr>
          <a:spLocks noChangeShapeType="1"/>
        </xdr:cNvSpPr>
      </xdr:nvSpPr>
      <xdr:spPr bwMode="auto">
        <a:xfrm>
          <a:off x="5114925" y="7772400"/>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48</xdr:row>
      <xdr:rowOff>0</xdr:rowOff>
    </xdr:from>
    <xdr:to>
      <xdr:col>41</xdr:col>
      <xdr:colOff>133350</xdr:colOff>
      <xdr:row>48</xdr:row>
      <xdr:rowOff>0</xdr:rowOff>
    </xdr:to>
    <xdr:sp macro="" textlink="">
      <xdr:nvSpPr>
        <xdr:cNvPr id="18" name="Line 19">
          <a:extLst>
            <a:ext uri="{FF2B5EF4-FFF2-40B4-BE49-F238E27FC236}">
              <a16:creationId xmlns:a16="http://schemas.microsoft.com/office/drawing/2014/main" id="{00000000-0008-0000-1300-000012000000}"/>
            </a:ext>
          </a:extLst>
        </xdr:cNvPr>
        <xdr:cNvSpPr>
          <a:spLocks noChangeShapeType="1"/>
        </xdr:cNvSpPr>
      </xdr:nvSpPr>
      <xdr:spPr bwMode="auto">
        <a:xfrm>
          <a:off x="5095875" y="7772400"/>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48</xdr:row>
      <xdr:rowOff>0</xdr:rowOff>
    </xdr:from>
    <xdr:to>
      <xdr:col>45</xdr:col>
      <xdr:colOff>123825</xdr:colOff>
      <xdr:row>48</xdr:row>
      <xdr:rowOff>0</xdr:rowOff>
    </xdr:to>
    <xdr:sp macro="" textlink="">
      <xdr:nvSpPr>
        <xdr:cNvPr id="19" name="Line 20">
          <a:extLst>
            <a:ext uri="{FF2B5EF4-FFF2-40B4-BE49-F238E27FC236}">
              <a16:creationId xmlns:a16="http://schemas.microsoft.com/office/drawing/2014/main" id="{00000000-0008-0000-1300-000013000000}"/>
            </a:ext>
          </a:extLst>
        </xdr:cNvPr>
        <xdr:cNvSpPr>
          <a:spLocks noChangeShapeType="1"/>
        </xdr:cNvSpPr>
      </xdr:nvSpPr>
      <xdr:spPr bwMode="auto">
        <a:xfrm>
          <a:off x="5343525" y="7772400"/>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48</xdr:row>
      <xdr:rowOff>0</xdr:rowOff>
    </xdr:from>
    <xdr:to>
      <xdr:col>45</xdr:col>
      <xdr:colOff>581025</xdr:colOff>
      <xdr:row>48</xdr:row>
      <xdr:rowOff>0</xdr:rowOff>
    </xdr:to>
    <xdr:sp macro="" textlink="">
      <xdr:nvSpPr>
        <xdr:cNvPr id="20" name="Line 21">
          <a:extLst>
            <a:ext uri="{FF2B5EF4-FFF2-40B4-BE49-F238E27FC236}">
              <a16:creationId xmlns:a16="http://schemas.microsoft.com/office/drawing/2014/main" id="{00000000-0008-0000-1300-000014000000}"/>
            </a:ext>
          </a:extLst>
        </xdr:cNvPr>
        <xdr:cNvSpPr>
          <a:spLocks noChangeShapeType="1"/>
        </xdr:cNvSpPr>
      </xdr:nvSpPr>
      <xdr:spPr bwMode="auto">
        <a:xfrm>
          <a:off x="5324475" y="7772400"/>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48</xdr:row>
      <xdr:rowOff>0</xdr:rowOff>
    </xdr:from>
    <xdr:to>
      <xdr:col>45</xdr:col>
      <xdr:colOff>647700</xdr:colOff>
      <xdr:row>48</xdr:row>
      <xdr:rowOff>0</xdr:rowOff>
    </xdr:to>
    <xdr:sp macro="" textlink="">
      <xdr:nvSpPr>
        <xdr:cNvPr id="21" name="Line 22">
          <a:extLst>
            <a:ext uri="{FF2B5EF4-FFF2-40B4-BE49-F238E27FC236}">
              <a16:creationId xmlns:a16="http://schemas.microsoft.com/office/drawing/2014/main" id="{00000000-0008-0000-1300-000015000000}"/>
            </a:ext>
          </a:extLst>
        </xdr:cNvPr>
        <xdr:cNvSpPr>
          <a:spLocks noChangeShapeType="1"/>
        </xdr:cNvSpPr>
      </xdr:nvSpPr>
      <xdr:spPr bwMode="auto">
        <a:xfrm>
          <a:off x="5143500" y="7772400"/>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48</xdr:row>
      <xdr:rowOff>0</xdr:rowOff>
    </xdr:from>
    <xdr:to>
      <xdr:col>45</xdr:col>
      <xdr:colOff>523875</xdr:colOff>
      <xdr:row>48</xdr:row>
      <xdr:rowOff>0</xdr:rowOff>
    </xdr:to>
    <xdr:sp macro="" textlink="">
      <xdr:nvSpPr>
        <xdr:cNvPr id="22" name="Line 23">
          <a:extLst>
            <a:ext uri="{FF2B5EF4-FFF2-40B4-BE49-F238E27FC236}">
              <a16:creationId xmlns:a16="http://schemas.microsoft.com/office/drawing/2014/main" id="{00000000-0008-0000-1300-000016000000}"/>
            </a:ext>
          </a:extLst>
        </xdr:cNvPr>
        <xdr:cNvSpPr>
          <a:spLocks noChangeShapeType="1"/>
        </xdr:cNvSpPr>
      </xdr:nvSpPr>
      <xdr:spPr bwMode="auto">
        <a:xfrm>
          <a:off x="5743575" y="7772400"/>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48</xdr:row>
      <xdr:rowOff>0</xdr:rowOff>
    </xdr:from>
    <xdr:to>
      <xdr:col>45</xdr:col>
      <xdr:colOff>485775</xdr:colOff>
      <xdr:row>48</xdr:row>
      <xdr:rowOff>0</xdr:rowOff>
    </xdr:to>
    <xdr:sp macro="" textlink="">
      <xdr:nvSpPr>
        <xdr:cNvPr id="23" name="Line 24">
          <a:extLst>
            <a:ext uri="{FF2B5EF4-FFF2-40B4-BE49-F238E27FC236}">
              <a16:creationId xmlns:a16="http://schemas.microsoft.com/office/drawing/2014/main" id="{00000000-0008-0000-1300-000017000000}"/>
            </a:ext>
          </a:extLst>
        </xdr:cNvPr>
        <xdr:cNvSpPr>
          <a:spLocks noChangeShapeType="1"/>
        </xdr:cNvSpPr>
      </xdr:nvSpPr>
      <xdr:spPr bwMode="auto">
        <a:xfrm>
          <a:off x="5153025" y="7772400"/>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48</xdr:row>
      <xdr:rowOff>0</xdr:rowOff>
    </xdr:from>
    <xdr:to>
      <xdr:col>45</xdr:col>
      <xdr:colOff>533400</xdr:colOff>
      <xdr:row>48</xdr:row>
      <xdr:rowOff>0</xdr:rowOff>
    </xdr:to>
    <xdr:sp macro="" textlink="">
      <xdr:nvSpPr>
        <xdr:cNvPr id="24" name="Line 25">
          <a:extLst>
            <a:ext uri="{FF2B5EF4-FFF2-40B4-BE49-F238E27FC236}">
              <a16:creationId xmlns:a16="http://schemas.microsoft.com/office/drawing/2014/main" id="{00000000-0008-0000-1300-000018000000}"/>
            </a:ext>
          </a:extLst>
        </xdr:cNvPr>
        <xdr:cNvSpPr>
          <a:spLocks noChangeShapeType="1"/>
        </xdr:cNvSpPr>
      </xdr:nvSpPr>
      <xdr:spPr bwMode="auto">
        <a:xfrm>
          <a:off x="5162550" y="7772400"/>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48</xdr:row>
      <xdr:rowOff>0</xdr:rowOff>
    </xdr:from>
    <xdr:to>
      <xdr:col>45</xdr:col>
      <xdr:colOff>581025</xdr:colOff>
      <xdr:row>48</xdr:row>
      <xdr:rowOff>0</xdr:rowOff>
    </xdr:to>
    <xdr:sp macro="" textlink="">
      <xdr:nvSpPr>
        <xdr:cNvPr id="25" name="Line 26">
          <a:extLst>
            <a:ext uri="{FF2B5EF4-FFF2-40B4-BE49-F238E27FC236}">
              <a16:creationId xmlns:a16="http://schemas.microsoft.com/office/drawing/2014/main" id="{00000000-0008-0000-1300-000019000000}"/>
            </a:ext>
          </a:extLst>
        </xdr:cNvPr>
        <xdr:cNvSpPr>
          <a:spLocks noChangeShapeType="1"/>
        </xdr:cNvSpPr>
      </xdr:nvSpPr>
      <xdr:spPr bwMode="auto">
        <a:xfrm>
          <a:off x="5114925" y="7772400"/>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48</xdr:row>
      <xdr:rowOff>0</xdr:rowOff>
    </xdr:from>
    <xdr:to>
      <xdr:col>41</xdr:col>
      <xdr:colOff>133350</xdr:colOff>
      <xdr:row>48</xdr:row>
      <xdr:rowOff>0</xdr:rowOff>
    </xdr:to>
    <xdr:sp macro="" textlink="">
      <xdr:nvSpPr>
        <xdr:cNvPr id="26" name="Line 27">
          <a:extLst>
            <a:ext uri="{FF2B5EF4-FFF2-40B4-BE49-F238E27FC236}">
              <a16:creationId xmlns:a16="http://schemas.microsoft.com/office/drawing/2014/main" id="{00000000-0008-0000-1300-00001A000000}"/>
            </a:ext>
          </a:extLst>
        </xdr:cNvPr>
        <xdr:cNvSpPr>
          <a:spLocks noChangeShapeType="1"/>
        </xdr:cNvSpPr>
      </xdr:nvSpPr>
      <xdr:spPr bwMode="auto">
        <a:xfrm>
          <a:off x="5095875" y="7772400"/>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48</xdr:row>
      <xdr:rowOff>0</xdr:rowOff>
    </xdr:from>
    <xdr:to>
      <xdr:col>45</xdr:col>
      <xdr:colOff>123825</xdr:colOff>
      <xdr:row>48</xdr:row>
      <xdr:rowOff>0</xdr:rowOff>
    </xdr:to>
    <xdr:sp macro="" textlink="">
      <xdr:nvSpPr>
        <xdr:cNvPr id="27" name="Line 28">
          <a:extLst>
            <a:ext uri="{FF2B5EF4-FFF2-40B4-BE49-F238E27FC236}">
              <a16:creationId xmlns:a16="http://schemas.microsoft.com/office/drawing/2014/main" id="{00000000-0008-0000-1300-00001B000000}"/>
            </a:ext>
          </a:extLst>
        </xdr:cNvPr>
        <xdr:cNvSpPr>
          <a:spLocks noChangeShapeType="1"/>
        </xdr:cNvSpPr>
      </xdr:nvSpPr>
      <xdr:spPr bwMode="auto">
        <a:xfrm>
          <a:off x="5343525" y="7772400"/>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48</xdr:row>
      <xdr:rowOff>0</xdr:rowOff>
    </xdr:from>
    <xdr:to>
      <xdr:col>45</xdr:col>
      <xdr:colOff>581025</xdr:colOff>
      <xdr:row>48</xdr:row>
      <xdr:rowOff>0</xdr:rowOff>
    </xdr:to>
    <xdr:sp macro="" textlink="">
      <xdr:nvSpPr>
        <xdr:cNvPr id="28" name="Line 29">
          <a:extLst>
            <a:ext uri="{FF2B5EF4-FFF2-40B4-BE49-F238E27FC236}">
              <a16:creationId xmlns:a16="http://schemas.microsoft.com/office/drawing/2014/main" id="{00000000-0008-0000-1300-00001C000000}"/>
            </a:ext>
          </a:extLst>
        </xdr:cNvPr>
        <xdr:cNvSpPr>
          <a:spLocks noChangeShapeType="1"/>
        </xdr:cNvSpPr>
      </xdr:nvSpPr>
      <xdr:spPr bwMode="auto">
        <a:xfrm>
          <a:off x="5324475" y="7772400"/>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48</xdr:row>
      <xdr:rowOff>0</xdr:rowOff>
    </xdr:from>
    <xdr:to>
      <xdr:col>45</xdr:col>
      <xdr:colOff>647700</xdr:colOff>
      <xdr:row>48</xdr:row>
      <xdr:rowOff>0</xdr:rowOff>
    </xdr:to>
    <xdr:sp macro="" textlink="">
      <xdr:nvSpPr>
        <xdr:cNvPr id="29" name="Line 30">
          <a:extLst>
            <a:ext uri="{FF2B5EF4-FFF2-40B4-BE49-F238E27FC236}">
              <a16:creationId xmlns:a16="http://schemas.microsoft.com/office/drawing/2014/main" id="{00000000-0008-0000-1300-00001D000000}"/>
            </a:ext>
          </a:extLst>
        </xdr:cNvPr>
        <xdr:cNvSpPr>
          <a:spLocks noChangeShapeType="1"/>
        </xdr:cNvSpPr>
      </xdr:nvSpPr>
      <xdr:spPr bwMode="auto">
        <a:xfrm>
          <a:off x="5143500" y="7772400"/>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18</xdr:row>
      <xdr:rowOff>0</xdr:rowOff>
    </xdr:from>
    <xdr:to>
      <xdr:col>2</xdr:col>
      <xdr:colOff>0</xdr:colOff>
      <xdr:row>22</xdr:row>
      <xdr:rowOff>0</xdr:rowOff>
    </xdr:to>
    <xdr:sp macro="" textlink="">
      <xdr:nvSpPr>
        <xdr:cNvPr id="30" name="AutoShape 31">
          <a:extLst>
            <a:ext uri="{FF2B5EF4-FFF2-40B4-BE49-F238E27FC236}">
              <a16:creationId xmlns:a16="http://schemas.microsoft.com/office/drawing/2014/main" id="{00000000-0008-0000-1300-00001E000000}"/>
            </a:ext>
          </a:extLst>
        </xdr:cNvPr>
        <xdr:cNvSpPr>
          <a:spLocks/>
        </xdr:cNvSpPr>
      </xdr:nvSpPr>
      <xdr:spPr bwMode="auto">
        <a:xfrm>
          <a:off x="476250" y="2914650"/>
          <a:ext cx="476250" cy="647700"/>
        </a:xfrm>
        <a:prstGeom prst="leftBracket">
          <a:avLst>
            <a:gd name="adj" fmla="val 45833"/>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48</xdr:row>
      <xdr:rowOff>0</xdr:rowOff>
    </xdr:from>
    <xdr:to>
      <xdr:col>45</xdr:col>
      <xdr:colOff>523875</xdr:colOff>
      <xdr:row>48</xdr:row>
      <xdr:rowOff>0</xdr:rowOff>
    </xdr:to>
    <xdr:sp macro="" textlink="">
      <xdr:nvSpPr>
        <xdr:cNvPr id="31" name="Line 32">
          <a:extLst>
            <a:ext uri="{FF2B5EF4-FFF2-40B4-BE49-F238E27FC236}">
              <a16:creationId xmlns:a16="http://schemas.microsoft.com/office/drawing/2014/main" id="{00000000-0008-0000-1300-00001F000000}"/>
            </a:ext>
          </a:extLst>
        </xdr:cNvPr>
        <xdr:cNvSpPr>
          <a:spLocks noChangeShapeType="1"/>
        </xdr:cNvSpPr>
      </xdr:nvSpPr>
      <xdr:spPr bwMode="auto">
        <a:xfrm>
          <a:off x="5743575" y="7772400"/>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48</xdr:row>
      <xdr:rowOff>0</xdr:rowOff>
    </xdr:from>
    <xdr:to>
      <xdr:col>45</xdr:col>
      <xdr:colOff>485775</xdr:colOff>
      <xdr:row>48</xdr:row>
      <xdr:rowOff>0</xdr:rowOff>
    </xdr:to>
    <xdr:sp macro="" textlink="">
      <xdr:nvSpPr>
        <xdr:cNvPr id="32" name="Line 33">
          <a:extLst>
            <a:ext uri="{FF2B5EF4-FFF2-40B4-BE49-F238E27FC236}">
              <a16:creationId xmlns:a16="http://schemas.microsoft.com/office/drawing/2014/main" id="{00000000-0008-0000-1300-000020000000}"/>
            </a:ext>
          </a:extLst>
        </xdr:cNvPr>
        <xdr:cNvSpPr>
          <a:spLocks noChangeShapeType="1"/>
        </xdr:cNvSpPr>
      </xdr:nvSpPr>
      <xdr:spPr bwMode="auto">
        <a:xfrm>
          <a:off x="5153025" y="7772400"/>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48</xdr:row>
      <xdr:rowOff>0</xdr:rowOff>
    </xdr:from>
    <xdr:to>
      <xdr:col>45</xdr:col>
      <xdr:colOff>533400</xdr:colOff>
      <xdr:row>48</xdr:row>
      <xdr:rowOff>0</xdr:rowOff>
    </xdr:to>
    <xdr:sp macro="" textlink="">
      <xdr:nvSpPr>
        <xdr:cNvPr id="33" name="Line 34">
          <a:extLst>
            <a:ext uri="{FF2B5EF4-FFF2-40B4-BE49-F238E27FC236}">
              <a16:creationId xmlns:a16="http://schemas.microsoft.com/office/drawing/2014/main" id="{00000000-0008-0000-1300-000021000000}"/>
            </a:ext>
          </a:extLst>
        </xdr:cNvPr>
        <xdr:cNvSpPr>
          <a:spLocks noChangeShapeType="1"/>
        </xdr:cNvSpPr>
      </xdr:nvSpPr>
      <xdr:spPr bwMode="auto">
        <a:xfrm>
          <a:off x="5162550" y="7772400"/>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48</xdr:row>
      <xdr:rowOff>0</xdr:rowOff>
    </xdr:from>
    <xdr:to>
      <xdr:col>45</xdr:col>
      <xdr:colOff>581025</xdr:colOff>
      <xdr:row>48</xdr:row>
      <xdr:rowOff>0</xdr:rowOff>
    </xdr:to>
    <xdr:sp macro="" textlink="">
      <xdr:nvSpPr>
        <xdr:cNvPr id="34" name="Line 35">
          <a:extLst>
            <a:ext uri="{FF2B5EF4-FFF2-40B4-BE49-F238E27FC236}">
              <a16:creationId xmlns:a16="http://schemas.microsoft.com/office/drawing/2014/main" id="{00000000-0008-0000-1300-000022000000}"/>
            </a:ext>
          </a:extLst>
        </xdr:cNvPr>
        <xdr:cNvSpPr>
          <a:spLocks noChangeShapeType="1"/>
        </xdr:cNvSpPr>
      </xdr:nvSpPr>
      <xdr:spPr bwMode="auto">
        <a:xfrm>
          <a:off x="5114925" y="7772400"/>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48</xdr:row>
      <xdr:rowOff>0</xdr:rowOff>
    </xdr:from>
    <xdr:to>
      <xdr:col>41</xdr:col>
      <xdr:colOff>133350</xdr:colOff>
      <xdr:row>48</xdr:row>
      <xdr:rowOff>0</xdr:rowOff>
    </xdr:to>
    <xdr:sp macro="" textlink="">
      <xdr:nvSpPr>
        <xdr:cNvPr id="35" name="Line 36">
          <a:extLst>
            <a:ext uri="{FF2B5EF4-FFF2-40B4-BE49-F238E27FC236}">
              <a16:creationId xmlns:a16="http://schemas.microsoft.com/office/drawing/2014/main" id="{00000000-0008-0000-1300-000023000000}"/>
            </a:ext>
          </a:extLst>
        </xdr:cNvPr>
        <xdr:cNvSpPr>
          <a:spLocks noChangeShapeType="1"/>
        </xdr:cNvSpPr>
      </xdr:nvSpPr>
      <xdr:spPr bwMode="auto">
        <a:xfrm>
          <a:off x="5095875" y="7772400"/>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48</xdr:row>
      <xdr:rowOff>0</xdr:rowOff>
    </xdr:from>
    <xdr:to>
      <xdr:col>45</xdr:col>
      <xdr:colOff>123825</xdr:colOff>
      <xdr:row>48</xdr:row>
      <xdr:rowOff>0</xdr:rowOff>
    </xdr:to>
    <xdr:sp macro="" textlink="">
      <xdr:nvSpPr>
        <xdr:cNvPr id="36" name="Line 37">
          <a:extLst>
            <a:ext uri="{FF2B5EF4-FFF2-40B4-BE49-F238E27FC236}">
              <a16:creationId xmlns:a16="http://schemas.microsoft.com/office/drawing/2014/main" id="{00000000-0008-0000-1300-000024000000}"/>
            </a:ext>
          </a:extLst>
        </xdr:cNvPr>
        <xdr:cNvSpPr>
          <a:spLocks noChangeShapeType="1"/>
        </xdr:cNvSpPr>
      </xdr:nvSpPr>
      <xdr:spPr bwMode="auto">
        <a:xfrm>
          <a:off x="5343525" y="7772400"/>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48</xdr:row>
      <xdr:rowOff>0</xdr:rowOff>
    </xdr:from>
    <xdr:to>
      <xdr:col>45</xdr:col>
      <xdr:colOff>581025</xdr:colOff>
      <xdr:row>48</xdr:row>
      <xdr:rowOff>0</xdr:rowOff>
    </xdr:to>
    <xdr:sp macro="" textlink="">
      <xdr:nvSpPr>
        <xdr:cNvPr id="37" name="Line 38">
          <a:extLst>
            <a:ext uri="{FF2B5EF4-FFF2-40B4-BE49-F238E27FC236}">
              <a16:creationId xmlns:a16="http://schemas.microsoft.com/office/drawing/2014/main" id="{00000000-0008-0000-1300-000025000000}"/>
            </a:ext>
          </a:extLst>
        </xdr:cNvPr>
        <xdr:cNvSpPr>
          <a:spLocks noChangeShapeType="1"/>
        </xdr:cNvSpPr>
      </xdr:nvSpPr>
      <xdr:spPr bwMode="auto">
        <a:xfrm>
          <a:off x="5324475" y="7772400"/>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48</xdr:row>
      <xdr:rowOff>0</xdr:rowOff>
    </xdr:from>
    <xdr:to>
      <xdr:col>45</xdr:col>
      <xdr:colOff>647700</xdr:colOff>
      <xdr:row>48</xdr:row>
      <xdr:rowOff>0</xdr:rowOff>
    </xdr:to>
    <xdr:sp macro="" textlink="">
      <xdr:nvSpPr>
        <xdr:cNvPr id="38" name="Line 39">
          <a:extLst>
            <a:ext uri="{FF2B5EF4-FFF2-40B4-BE49-F238E27FC236}">
              <a16:creationId xmlns:a16="http://schemas.microsoft.com/office/drawing/2014/main" id="{00000000-0008-0000-1300-000026000000}"/>
            </a:ext>
          </a:extLst>
        </xdr:cNvPr>
        <xdr:cNvSpPr>
          <a:spLocks noChangeShapeType="1"/>
        </xdr:cNvSpPr>
      </xdr:nvSpPr>
      <xdr:spPr bwMode="auto">
        <a:xfrm>
          <a:off x="5143500" y="7772400"/>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18</xdr:row>
      <xdr:rowOff>95250</xdr:rowOff>
    </xdr:from>
    <xdr:to>
      <xdr:col>45</xdr:col>
      <xdr:colOff>523875</xdr:colOff>
      <xdr:row>18</xdr:row>
      <xdr:rowOff>95250</xdr:rowOff>
    </xdr:to>
    <xdr:sp macro="" textlink="">
      <xdr:nvSpPr>
        <xdr:cNvPr id="39" name="Line 40">
          <a:extLst>
            <a:ext uri="{FF2B5EF4-FFF2-40B4-BE49-F238E27FC236}">
              <a16:creationId xmlns:a16="http://schemas.microsoft.com/office/drawing/2014/main" id="{00000000-0008-0000-1300-000027000000}"/>
            </a:ext>
          </a:extLst>
        </xdr:cNvPr>
        <xdr:cNvSpPr>
          <a:spLocks noChangeShapeType="1"/>
        </xdr:cNvSpPr>
      </xdr:nvSpPr>
      <xdr:spPr bwMode="auto">
        <a:xfrm>
          <a:off x="5743575" y="3009900"/>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18</xdr:row>
      <xdr:rowOff>85725</xdr:rowOff>
    </xdr:from>
    <xdr:to>
      <xdr:col>45</xdr:col>
      <xdr:colOff>485775</xdr:colOff>
      <xdr:row>18</xdr:row>
      <xdr:rowOff>85725</xdr:rowOff>
    </xdr:to>
    <xdr:sp macro="" textlink="">
      <xdr:nvSpPr>
        <xdr:cNvPr id="40" name="Line 41">
          <a:extLst>
            <a:ext uri="{FF2B5EF4-FFF2-40B4-BE49-F238E27FC236}">
              <a16:creationId xmlns:a16="http://schemas.microsoft.com/office/drawing/2014/main" id="{00000000-0008-0000-1300-000028000000}"/>
            </a:ext>
          </a:extLst>
        </xdr:cNvPr>
        <xdr:cNvSpPr>
          <a:spLocks noChangeShapeType="1"/>
        </xdr:cNvSpPr>
      </xdr:nvSpPr>
      <xdr:spPr bwMode="auto">
        <a:xfrm>
          <a:off x="5153025" y="300037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18</xdr:row>
      <xdr:rowOff>95250</xdr:rowOff>
    </xdr:from>
    <xdr:to>
      <xdr:col>45</xdr:col>
      <xdr:colOff>533400</xdr:colOff>
      <xdr:row>18</xdr:row>
      <xdr:rowOff>95250</xdr:rowOff>
    </xdr:to>
    <xdr:sp macro="" textlink="">
      <xdr:nvSpPr>
        <xdr:cNvPr id="41" name="Line 42">
          <a:extLst>
            <a:ext uri="{FF2B5EF4-FFF2-40B4-BE49-F238E27FC236}">
              <a16:creationId xmlns:a16="http://schemas.microsoft.com/office/drawing/2014/main" id="{00000000-0008-0000-1300-000029000000}"/>
            </a:ext>
          </a:extLst>
        </xdr:cNvPr>
        <xdr:cNvSpPr>
          <a:spLocks noChangeShapeType="1"/>
        </xdr:cNvSpPr>
      </xdr:nvSpPr>
      <xdr:spPr bwMode="auto">
        <a:xfrm>
          <a:off x="5162550" y="3009900"/>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18</xdr:row>
      <xdr:rowOff>85725</xdr:rowOff>
    </xdr:from>
    <xdr:to>
      <xdr:col>45</xdr:col>
      <xdr:colOff>581025</xdr:colOff>
      <xdr:row>18</xdr:row>
      <xdr:rowOff>85725</xdr:rowOff>
    </xdr:to>
    <xdr:sp macro="" textlink="">
      <xdr:nvSpPr>
        <xdr:cNvPr id="42" name="Line 43">
          <a:extLst>
            <a:ext uri="{FF2B5EF4-FFF2-40B4-BE49-F238E27FC236}">
              <a16:creationId xmlns:a16="http://schemas.microsoft.com/office/drawing/2014/main" id="{00000000-0008-0000-1300-00002A000000}"/>
            </a:ext>
          </a:extLst>
        </xdr:cNvPr>
        <xdr:cNvSpPr>
          <a:spLocks noChangeShapeType="1"/>
        </xdr:cNvSpPr>
      </xdr:nvSpPr>
      <xdr:spPr bwMode="auto">
        <a:xfrm>
          <a:off x="5114925" y="300037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18</xdr:row>
      <xdr:rowOff>95250</xdr:rowOff>
    </xdr:from>
    <xdr:to>
      <xdr:col>41</xdr:col>
      <xdr:colOff>133350</xdr:colOff>
      <xdr:row>18</xdr:row>
      <xdr:rowOff>95250</xdr:rowOff>
    </xdr:to>
    <xdr:sp macro="" textlink="">
      <xdr:nvSpPr>
        <xdr:cNvPr id="43" name="Line 44">
          <a:extLst>
            <a:ext uri="{FF2B5EF4-FFF2-40B4-BE49-F238E27FC236}">
              <a16:creationId xmlns:a16="http://schemas.microsoft.com/office/drawing/2014/main" id="{00000000-0008-0000-1300-00002B000000}"/>
            </a:ext>
          </a:extLst>
        </xdr:cNvPr>
        <xdr:cNvSpPr>
          <a:spLocks noChangeShapeType="1"/>
        </xdr:cNvSpPr>
      </xdr:nvSpPr>
      <xdr:spPr bwMode="auto">
        <a:xfrm>
          <a:off x="5095875" y="3009900"/>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18</xdr:row>
      <xdr:rowOff>95250</xdr:rowOff>
    </xdr:from>
    <xdr:to>
      <xdr:col>45</xdr:col>
      <xdr:colOff>123825</xdr:colOff>
      <xdr:row>18</xdr:row>
      <xdr:rowOff>95250</xdr:rowOff>
    </xdr:to>
    <xdr:sp macro="" textlink="">
      <xdr:nvSpPr>
        <xdr:cNvPr id="44" name="Line 45">
          <a:extLst>
            <a:ext uri="{FF2B5EF4-FFF2-40B4-BE49-F238E27FC236}">
              <a16:creationId xmlns:a16="http://schemas.microsoft.com/office/drawing/2014/main" id="{00000000-0008-0000-1300-00002C000000}"/>
            </a:ext>
          </a:extLst>
        </xdr:cNvPr>
        <xdr:cNvSpPr>
          <a:spLocks noChangeShapeType="1"/>
        </xdr:cNvSpPr>
      </xdr:nvSpPr>
      <xdr:spPr bwMode="auto">
        <a:xfrm>
          <a:off x="5343525" y="3009900"/>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18</xdr:row>
      <xdr:rowOff>95250</xdr:rowOff>
    </xdr:from>
    <xdr:to>
      <xdr:col>45</xdr:col>
      <xdr:colOff>581025</xdr:colOff>
      <xdr:row>18</xdr:row>
      <xdr:rowOff>95250</xdr:rowOff>
    </xdr:to>
    <xdr:sp macro="" textlink="">
      <xdr:nvSpPr>
        <xdr:cNvPr id="45" name="Line 46">
          <a:extLst>
            <a:ext uri="{FF2B5EF4-FFF2-40B4-BE49-F238E27FC236}">
              <a16:creationId xmlns:a16="http://schemas.microsoft.com/office/drawing/2014/main" id="{00000000-0008-0000-1300-00002D000000}"/>
            </a:ext>
          </a:extLst>
        </xdr:cNvPr>
        <xdr:cNvSpPr>
          <a:spLocks noChangeShapeType="1"/>
        </xdr:cNvSpPr>
      </xdr:nvSpPr>
      <xdr:spPr bwMode="auto">
        <a:xfrm>
          <a:off x="5324475" y="3009900"/>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48</xdr:row>
      <xdr:rowOff>0</xdr:rowOff>
    </xdr:from>
    <xdr:to>
      <xdr:col>45</xdr:col>
      <xdr:colOff>523875</xdr:colOff>
      <xdr:row>48</xdr:row>
      <xdr:rowOff>0</xdr:rowOff>
    </xdr:to>
    <xdr:sp macro="" textlink="">
      <xdr:nvSpPr>
        <xdr:cNvPr id="46" name="Line 48">
          <a:extLst>
            <a:ext uri="{FF2B5EF4-FFF2-40B4-BE49-F238E27FC236}">
              <a16:creationId xmlns:a16="http://schemas.microsoft.com/office/drawing/2014/main" id="{00000000-0008-0000-1300-00002E000000}"/>
            </a:ext>
          </a:extLst>
        </xdr:cNvPr>
        <xdr:cNvSpPr>
          <a:spLocks noChangeShapeType="1"/>
        </xdr:cNvSpPr>
      </xdr:nvSpPr>
      <xdr:spPr bwMode="auto">
        <a:xfrm>
          <a:off x="5743575" y="7772400"/>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48</xdr:row>
      <xdr:rowOff>0</xdr:rowOff>
    </xdr:from>
    <xdr:to>
      <xdr:col>45</xdr:col>
      <xdr:colOff>485775</xdr:colOff>
      <xdr:row>48</xdr:row>
      <xdr:rowOff>0</xdr:rowOff>
    </xdr:to>
    <xdr:sp macro="" textlink="">
      <xdr:nvSpPr>
        <xdr:cNvPr id="47" name="Line 49">
          <a:extLst>
            <a:ext uri="{FF2B5EF4-FFF2-40B4-BE49-F238E27FC236}">
              <a16:creationId xmlns:a16="http://schemas.microsoft.com/office/drawing/2014/main" id="{00000000-0008-0000-1300-00002F000000}"/>
            </a:ext>
          </a:extLst>
        </xdr:cNvPr>
        <xdr:cNvSpPr>
          <a:spLocks noChangeShapeType="1"/>
        </xdr:cNvSpPr>
      </xdr:nvSpPr>
      <xdr:spPr bwMode="auto">
        <a:xfrm>
          <a:off x="5153025" y="7772400"/>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48</xdr:row>
      <xdr:rowOff>0</xdr:rowOff>
    </xdr:from>
    <xdr:to>
      <xdr:col>45</xdr:col>
      <xdr:colOff>533400</xdr:colOff>
      <xdr:row>48</xdr:row>
      <xdr:rowOff>0</xdr:rowOff>
    </xdr:to>
    <xdr:sp macro="" textlink="">
      <xdr:nvSpPr>
        <xdr:cNvPr id="48" name="Line 50">
          <a:extLst>
            <a:ext uri="{FF2B5EF4-FFF2-40B4-BE49-F238E27FC236}">
              <a16:creationId xmlns:a16="http://schemas.microsoft.com/office/drawing/2014/main" id="{00000000-0008-0000-1300-000030000000}"/>
            </a:ext>
          </a:extLst>
        </xdr:cNvPr>
        <xdr:cNvSpPr>
          <a:spLocks noChangeShapeType="1"/>
        </xdr:cNvSpPr>
      </xdr:nvSpPr>
      <xdr:spPr bwMode="auto">
        <a:xfrm>
          <a:off x="5162550" y="7772400"/>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48</xdr:row>
      <xdr:rowOff>0</xdr:rowOff>
    </xdr:from>
    <xdr:to>
      <xdr:col>45</xdr:col>
      <xdr:colOff>581025</xdr:colOff>
      <xdr:row>48</xdr:row>
      <xdr:rowOff>0</xdr:rowOff>
    </xdr:to>
    <xdr:sp macro="" textlink="">
      <xdr:nvSpPr>
        <xdr:cNvPr id="49" name="Line 51">
          <a:extLst>
            <a:ext uri="{FF2B5EF4-FFF2-40B4-BE49-F238E27FC236}">
              <a16:creationId xmlns:a16="http://schemas.microsoft.com/office/drawing/2014/main" id="{00000000-0008-0000-1300-000031000000}"/>
            </a:ext>
          </a:extLst>
        </xdr:cNvPr>
        <xdr:cNvSpPr>
          <a:spLocks noChangeShapeType="1"/>
        </xdr:cNvSpPr>
      </xdr:nvSpPr>
      <xdr:spPr bwMode="auto">
        <a:xfrm>
          <a:off x="5114925" y="7772400"/>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48</xdr:row>
      <xdr:rowOff>0</xdr:rowOff>
    </xdr:from>
    <xdr:to>
      <xdr:col>41</xdr:col>
      <xdr:colOff>133350</xdr:colOff>
      <xdr:row>48</xdr:row>
      <xdr:rowOff>0</xdr:rowOff>
    </xdr:to>
    <xdr:sp macro="" textlink="">
      <xdr:nvSpPr>
        <xdr:cNvPr id="50" name="Line 52">
          <a:extLst>
            <a:ext uri="{FF2B5EF4-FFF2-40B4-BE49-F238E27FC236}">
              <a16:creationId xmlns:a16="http://schemas.microsoft.com/office/drawing/2014/main" id="{00000000-0008-0000-1300-000032000000}"/>
            </a:ext>
          </a:extLst>
        </xdr:cNvPr>
        <xdr:cNvSpPr>
          <a:spLocks noChangeShapeType="1"/>
        </xdr:cNvSpPr>
      </xdr:nvSpPr>
      <xdr:spPr bwMode="auto">
        <a:xfrm>
          <a:off x="5095875" y="7772400"/>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48</xdr:row>
      <xdr:rowOff>0</xdr:rowOff>
    </xdr:from>
    <xdr:to>
      <xdr:col>45</xdr:col>
      <xdr:colOff>123825</xdr:colOff>
      <xdr:row>48</xdr:row>
      <xdr:rowOff>0</xdr:rowOff>
    </xdr:to>
    <xdr:sp macro="" textlink="">
      <xdr:nvSpPr>
        <xdr:cNvPr id="51" name="Line 53">
          <a:extLst>
            <a:ext uri="{FF2B5EF4-FFF2-40B4-BE49-F238E27FC236}">
              <a16:creationId xmlns:a16="http://schemas.microsoft.com/office/drawing/2014/main" id="{00000000-0008-0000-1300-000033000000}"/>
            </a:ext>
          </a:extLst>
        </xdr:cNvPr>
        <xdr:cNvSpPr>
          <a:spLocks noChangeShapeType="1"/>
        </xdr:cNvSpPr>
      </xdr:nvSpPr>
      <xdr:spPr bwMode="auto">
        <a:xfrm>
          <a:off x="5343525" y="7772400"/>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48</xdr:row>
      <xdr:rowOff>0</xdr:rowOff>
    </xdr:from>
    <xdr:to>
      <xdr:col>45</xdr:col>
      <xdr:colOff>581025</xdr:colOff>
      <xdr:row>48</xdr:row>
      <xdr:rowOff>0</xdr:rowOff>
    </xdr:to>
    <xdr:sp macro="" textlink="">
      <xdr:nvSpPr>
        <xdr:cNvPr id="52" name="Line 54">
          <a:extLst>
            <a:ext uri="{FF2B5EF4-FFF2-40B4-BE49-F238E27FC236}">
              <a16:creationId xmlns:a16="http://schemas.microsoft.com/office/drawing/2014/main" id="{00000000-0008-0000-1300-000034000000}"/>
            </a:ext>
          </a:extLst>
        </xdr:cNvPr>
        <xdr:cNvSpPr>
          <a:spLocks noChangeShapeType="1"/>
        </xdr:cNvSpPr>
      </xdr:nvSpPr>
      <xdr:spPr bwMode="auto">
        <a:xfrm>
          <a:off x="5324475" y="7772400"/>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48</xdr:row>
      <xdr:rowOff>0</xdr:rowOff>
    </xdr:from>
    <xdr:to>
      <xdr:col>45</xdr:col>
      <xdr:colOff>647700</xdr:colOff>
      <xdr:row>48</xdr:row>
      <xdr:rowOff>0</xdr:rowOff>
    </xdr:to>
    <xdr:sp macro="" textlink="">
      <xdr:nvSpPr>
        <xdr:cNvPr id="53" name="Line 55">
          <a:extLst>
            <a:ext uri="{FF2B5EF4-FFF2-40B4-BE49-F238E27FC236}">
              <a16:creationId xmlns:a16="http://schemas.microsoft.com/office/drawing/2014/main" id="{00000000-0008-0000-1300-000035000000}"/>
            </a:ext>
          </a:extLst>
        </xdr:cNvPr>
        <xdr:cNvSpPr>
          <a:spLocks noChangeShapeType="1"/>
        </xdr:cNvSpPr>
      </xdr:nvSpPr>
      <xdr:spPr bwMode="auto">
        <a:xfrm>
          <a:off x="5143500" y="7772400"/>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48</xdr:row>
      <xdr:rowOff>0</xdr:rowOff>
    </xdr:from>
    <xdr:to>
      <xdr:col>45</xdr:col>
      <xdr:colOff>523875</xdr:colOff>
      <xdr:row>48</xdr:row>
      <xdr:rowOff>0</xdr:rowOff>
    </xdr:to>
    <xdr:sp macro="" textlink="">
      <xdr:nvSpPr>
        <xdr:cNvPr id="54" name="Line 56">
          <a:extLst>
            <a:ext uri="{FF2B5EF4-FFF2-40B4-BE49-F238E27FC236}">
              <a16:creationId xmlns:a16="http://schemas.microsoft.com/office/drawing/2014/main" id="{00000000-0008-0000-1300-000036000000}"/>
            </a:ext>
          </a:extLst>
        </xdr:cNvPr>
        <xdr:cNvSpPr>
          <a:spLocks noChangeShapeType="1"/>
        </xdr:cNvSpPr>
      </xdr:nvSpPr>
      <xdr:spPr bwMode="auto">
        <a:xfrm>
          <a:off x="5743575" y="7772400"/>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48</xdr:row>
      <xdr:rowOff>0</xdr:rowOff>
    </xdr:from>
    <xdr:to>
      <xdr:col>45</xdr:col>
      <xdr:colOff>485775</xdr:colOff>
      <xdr:row>48</xdr:row>
      <xdr:rowOff>0</xdr:rowOff>
    </xdr:to>
    <xdr:sp macro="" textlink="">
      <xdr:nvSpPr>
        <xdr:cNvPr id="55" name="Line 57">
          <a:extLst>
            <a:ext uri="{FF2B5EF4-FFF2-40B4-BE49-F238E27FC236}">
              <a16:creationId xmlns:a16="http://schemas.microsoft.com/office/drawing/2014/main" id="{00000000-0008-0000-1300-000037000000}"/>
            </a:ext>
          </a:extLst>
        </xdr:cNvPr>
        <xdr:cNvSpPr>
          <a:spLocks noChangeShapeType="1"/>
        </xdr:cNvSpPr>
      </xdr:nvSpPr>
      <xdr:spPr bwMode="auto">
        <a:xfrm>
          <a:off x="5153025" y="7772400"/>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48</xdr:row>
      <xdr:rowOff>0</xdr:rowOff>
    </xdr:from>
    <xdr:to>
      <xdr:col>45</xdr:col>
      <xdr:colOff>533400</xdr:colOff>
      <xdr:row>48</xdr:row>
      <xdr:rowOff>0</xdr:rowOff>
    </xdr:to>
    <xdr:sp macro="" textlink="">
      <xdr:nvSpPr>
        <xdr:cNvPr id="56" name="Line 58">
          <a:extLst>
            <a:ext uri="{FF2B5EF4-FFF2-40B4-BE49-F238E27FC236}">
              <a16:creationId xmlns:a16="http://schemas.microsoft.com/office/drawing/2014/main" id="{00000000-0008-0000-1300-000038000000}"/>
            </a:ext>
          </a:extLst>
        </xdr:cNvPr>
        <xdr:cNvSpPr>
          <a:spLocks noChangeShapeType="1"/>
        </xdr:cNvSpPr>
      </xdr:nvSpPr>
      <xdr:spPr bwMode="auto">
        <a:xfrm>
          <a:off x="5162550" y="7772400"/>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48</xdr:row>
      <xdr:rowOff>0</xdr:rowOff>
    </xdr:from>
    <xdr:to>
      <xdr:col>45</xdr:col>
      <xdr:colOff>581025</xdr:colOff>
      <xdr:row>48</xdr:row>
      <xdr:rowOff>0</xdr:rowOff>
    </xdr:to>
    <xdr:sp macro="" textlink="">
      <xdr:nvSpPr>
        <xdr:cNvPr id="57" name="Line 59">
          <a:extLst>
            <a:ext uri="{FF2B5EF4-FFF2-40B4-BE49-F238E27FC236}">
              <a16:creationId xmlns:a16="http://schemas.microsoft.com/office/drawing/2014/main" id="{00000000-0008-0000-1300-000039000000}"/>
            </a:ext>
          </a:extLst>
        </xdr:cNvPr>
        <xdr:cNvSpPr>
          <a:spLocks noChangeShapeType="1"/>
        </xdr:cNvSpPr>
      </xdr:nvSpPr>
      <xdr:spPr bwMode="auto">
        <a:xfrm>
          <a:off x="5114925" y="7772400"/>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48</xdr:row>
      <xdr:rowOff>0</xdr:rowOff>
    </xdr:from>
    <xdr:to>
      <xdr:col>41</xdr:col>
      <xdr:colOff>133350</xdr:colOff>
      <xdr:row>48</xdr:row>
      <xdr:rowOff>0</xdr:rowOff>
    </xdr:to>
    <xdr:sp macro="" textlink="">
      <xdr:nvSpPr>
        <xdr:cNvPr id="58" name="Line 60">
          <a:extLst>
            <a:ext uri="{FF2B5EF4-FFF2-40B4-BE49-F238E27FC236}">
              <a16:creationId xmlns:a16="http://schemas.microsoft.com/office/drawing/2014/main" id="{00000000-0008-0000-1300-00003A000000}"/>
            </a:ext>
          </a:extLst>
        </xdr:cNvPr>
        <xdr:cNvSpPr>
          <a:spLocks noChangeShapeType="1"/>
        </xdr:cNvSpPr>
      </xdr:nvSpPr>
      <xdr:spPr bwMode="auto">
        <a:xfrm>
          <a:off x="5095875" y="7772400"/>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48</xdr:row>
      <xdr:rowOff>0</xdr:rowOff>
    </xdr:from>
    <xdr:to>
      <xdr:col>45</xdr:col>
      <xdr:colOff>123825</xdr:colOff>
      <xdr:row>48</xdr:row>
      <xdr:rowOff>0</xdr:rowOff>
    </xdr:to>
    <xdr:sp macro="" textlink="">
      <xdr:nvSpPr>
        <xdr:cNvPr id="59" name="Line 61">
          <a:extLst>
            <a:ext uri="{FF2B5EF4-FFF2-40B4-BE49-F238E27FC236}">
              <a16:creationId xmlns:a16="http://schemas.microsoft.com/office/drawing/2014/main" id="{00000000-0008-0000-1300-00003B000000}"/>
            </a:ext>
          </a:extLst>
        </xdr:cNvPr>
        <xdr:cNvSpPr>
          <a:spLocks noChangeShapeType="1"/>
        </xdr:cNvSpPr>
      </xdr:nvSpPr>
      <xdr:spPr bwMode="auto">
        <a:xfrm>
          <a:off x="5343525" y="7772400"/>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48</xdr:row>
      <xdr:rowOff>0</xdr:rowOff>
    </xdr:from>
    <xdr:to>
      <xdr:col>45</xdr:col>
      <xdr:colOff>581025</xdr:colOff>
      <xdr:row>48</xdr:row>
      <xdr:rowOff>0</xdr:rowOff>
    </xdr:to>
    <xdr:sp macro="" textlink="">
      <xdr:nvSpPr>
        <xdr:cNvPr id="60" name="Line 62">
          <a:extLst>
            <a:ext uri="{FF2B5EF4-FFF2-40B4-BE49-F238E27FC236}">
              <a16:creationId xmlns:a16="http://schemas.microsoft.com/office/drawing/2014/main" id="{00000000-0008-0000-1300-00003C000000}"/>
            </a:ext>
          </a:extLst>
        </xdr:cNvPr>
        <xdr:cNvSpPr>
          <a:spLocks noChangeShapeType="1"/>
        </xdr:cNvSpPr>
      </xdr:nvSpPr>
      <xdr:spPr bwMode="auto">
        <a:xfrm>
          <a:off x="5324475" y="7772400"/>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20</xdr:col>
          <xdr:colOff>47625</xdr:colOff>
          <xdr:row>36</xdr:row>
          <xdr:rowOff>304800</xdr:rowOff>
        </xdr:from>
        <xdr:to>
          <xdr:col>22</xdr:col>
          <xdr:colOff>38100</xdr:colOff>
          <xdr:row>38</xdr:row>
          <xdr:rowOff>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37</xdr:row>
          <xdr:rowOff>200025</xdr:rowOff>
        </xdr:from>
        <xdr:to>
          <xdr:col>22</xdr:col>
          <xdr:colOff>38100</xdr:colOff>
          <xdr:row>39</xdr:row>
          <xdr:rowOff>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13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38</xdr:row>
          <xdr:rowOff>200025</xdr:rowOff>
        </xdr:from>
        <xdr:to>
          <xdr:col>22</xdr:col>
          <xdr:colOff>38100</xdr:colOff>
          <xdr:row>40</xdr:row>
          <xdr:rowOff>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13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39</xdr:row>
          <xdr:rowOff>200025</xdr:rowOff>
        </xdr:from>
        <xdr:to>
          <xdr:col>22</xdr:col>
          <xdr:colOff>38100</xdr:colOff>
          <xdr:row>41</xdr:row>
          <xdr:rowOff>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3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40</xdr:row>
          <xdr:rowOff>200025</xdr:rowOff>
        </xdr:from>
        <xdr:to>
          <xdr:col>22</xdr:col>
          <xdr:colOff>38100</xdr:colOff>
          <xdr:row>42</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13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41</xdr:row>
          <xdr:rowOff>200025</xdr:rowOff>
        </xdr:from>
        <xdr:to>
          <xdr:col>22</xdr:col>
          <xdr:colOff>38100</xdr:colOff>
          <xdr:row>43</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13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36</xdr:row>
          <xdr:rowOff>304800</xdr:rowOff>
        </xdr:from>
        <xdr:to>
          <xdr:col>41</xdr:col>
          <xdr:colOff>76200</xdr:colOff>
          <xdr:row>38</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13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37</xdr:row>
          <xdr:rowOff>200025</xdr:rowOff>
        </xdr:from>
        <xdr:to>
          <xdr:col>41</xdr:col>
          <xdr:colOff>76200</xdr:colOff>
          <xdr:row>39</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13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38</xdr:row>
          <xdr:rowOff>200025</xdr:rowOff>
        </xdr:from>
        <xdr:to>
          <xdr:col>41</xdr:col>
          <xdr:colOff>76200</xdr:colOff>
          <xdr:row>40</xdr:row>
          <xdr:rowOff>0</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13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39</xdr:row>
          <xdr:rowOff>200025</xdr:rowOff>
        </xdr:from>
        <xdr:to>
          <xdr:col>41</xdr:col>
          <xdr:colOff>76200</xdr:colOff>
          <xdr:row>41</xdr:row>
          <xdr:rowOff>0</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13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40</xdr:row>
          <xdr:rowOff>200025</xdr:rowOff>
        </xdr:from>
        <xdr:to>
          <xdr:col>41</xdr:col>
          <xdr:colOff>76200</xdr:colOff>
          <xdr:row>42</xdr:row>
          <xdr:rowOff>0</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13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41</xdr:row>
          <xdr:rowOff>200025</xdr:rowOff>
        </xdr:from>
        <xdr:to>
          <xdr:col>41</xdr:col>
          <xdr:colOff>76200</xdr:colOff>
          <xdr:row>43</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13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171450</xdr:colOff>
      <xdr:row>51</xdr:row>
      <xdr:rowOff>0</xdr:rowOff>
    </xdr:from>
    <xdr:to>
      <xdr:col>3</xdr:col>
      <xdr:colOff>19050</xdr:colOff>
      <xdr:row>51</xdr:row>
      <xdr:rowOff>0</xdr:rowOff>
    </xdr:to>
    <xdr:sp macro="" textlink="">
      <xdr:nvSpPr>
        <xdr:cNvPr id="75" name="Line 5">
          <a:extLst>
            <a:ext uri="{FF2B5EF4-FFF2-40B4-BE49-F238E27FC236}">
              <a16:creationId xmlns:a16="http://schemas.microsoft.com/office/drawing/2014/main" id="{00000000-0008-0000-1300-00004B000000}"/>
            </a:ext>
          </a:extLst>
        </xdr:cNvPr>
        <xdr:cNvSpPr>
          <a:spLocks noChangeShapeType="1"/>
        </xdr:cNvSpPr>
      </xdr:nvSpPr>
      <xdr:spPr bwMode="auto">
        <a:xfrm>
          <a:off x="171450" y="8743950"/>
          <a:ext cx="12763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52</xdr:row>
      <xdr:rowOff>0</xdr:rowOff>
    </xdr:from>
    <xdr:to>
      <xdr:col>42</xdr:col>
      <xdr:colOff>523875</xdr:colOff>
      <xdr:row>52</xdr:row>
      <xdr:rowOff>0</xdr:rowOff>
    </xdr:to>
    <xdr:sp macro="" textlink="">
      <xdr:nvSpPr>
        <xdr:cNvPr id="76" name="Line 122">
          <a:extLst>
            <a:ext uri="{FF2B5EF4-FFF2-40B4-BE49-F238E27FC236}">
              <a16:creationId xmlns:a16="http://schemas.microsoft.com/office/drawing/2014/main" id="{00000000-0008-0000-1300-00004C000000}"/>
            </a:ext>
          </a:extLst>
        </xdr:cNvPr>
        <xdr:cNvSpPr>
          <a:spLocks noChangeShapeType="1"/>
        </xdr:cNvSpPr>
      </xdr:nvSpPr>
      <xdr:spPr bwMode="auto">
        <a:xfrm>
          <a:off x="5743575" y="8905875"/>
          <a:ext cx="14735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52</xdr:row>
      <xdr:rowOff>0</xdr:rowOff>
    </xdr:from>
    <xdr:to>
      <xdr:col>42</xdr:col>
      <xdr:colOff>485775</xdr:colOff>
      <xdr:row>52</xdr:row>
      <xdr:rowOff>0</xdr:rowOff>
    </xdr:to>
    <xdr:sp macro="" textlink="">
      <xdr:nvSpPr>
        <xdr:cNvPr id="77" name="Line 123">
          <a:extLst>
            <a:ext uri="{FF2B5EF4-FFF2-40B4-BE49-F238E27FC236}">
              <a16:creationId xmlns:a16="http://schemas.microsoft.com/office/drawing/2014/main" id="{00000000-0008-0000-1300-00004D000000}"/>
            </a:ext>
          </a:extLst>
        </xdr:cNvPr>
        <xdr:cNvSpPr>
          <a:spLocks noChangeShapeType="1"/>
        </xdr:cNvSpPr>
      </xdr:nvSpPr>
      <xdr:spPr bwMode="auto">
        <a:xfrm>
          <a:off x="5153025" y="8905875"/>
          <a:ext cx="15325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52</xdr:row>
      <xdr:rowOff>0</xdr:rowOff>
    </xdr:from>
    <xdr:to>
      <xdr:col>42</xdr:col>
      <xdr:colOff>533400</xdr:colOff>
      <xdr:row>52</xdr:row>
      <xdr:rowOff>0</xdr:rowOff>
    </xdr:to>
    <xdr:sp macro="" textlink="">
      <xdr:nvSpPr>
        <xdr:cNvPr id="78" name="Line 124">
          <a:extLst>
            <a:ext uri="{FF2B5EF4-FFF2-40B4-BE49-F238E27FC236}">
              <a16:creationId xmlns:a16="http://schemas.microsoft.com/office/drawing/2014/main" id="{00000000-0008-0000-1300-00004E000000}"/>
            </a:ext>
          </a:extLst>
        </xdr:cNvPr>
        <xdr:cNvSpPr>
          <a:spLocks noChangeShapeType="1"/>
        </xdr:cNvSpPr>
      </xdr:nvSpPr>
      <xdr:spPr bwMode="auto">
        <a:xfrm>
          <a:off x="5162550" y="8905875"/>
          <a:ext cx="15316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52</xdr:row>
      <xdr:rowOff>0</xdr:rowOff>
    </xdr:from>
    <xdr:to>
      <xdr:col>42</xdr:col>
      <xdr:colOff>581025</xdr:colOff>
      <xdr:row>52</xdr:row>
      <xdr:rowOff>0</xdr:rowOff>
    </xdr:to>
    <xdr:sp macro="" textlink="">
      <xdr:nvSpPr>
        <xdr:cNvPr id="79" name="Line 125">
          <a:extLst>
            <a:ext uri="{FF2B5EF4-FFF2-40B4-BE49-F238E27FC236}">
              <a16:creationId xmlns:a16="http://schemas.microsoft.com/office/drawing/2014/main" id="{00000000-0008-0000-1300-00004F000000}"/>
            </a:ext>
          </a:extLst>
        </xdr:cNvPr>
        <xdr:cNvSpPr>
          <a:spLocks noChangeShapeType="1"/>
        </xdr:cNvSpPr>
      </xdr:nvSpPr>
      <xdr:spPr bwMode="auto">
        <a:xfrm>
          <a:off x="5114925" y="8905875"/>
          <a:ext cx="15363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52</xdr:row>
      <xdr:rowOff>0</xdr:rowOff>
    </xdr:from>
    <xdr:to>
      <xdr:col>38</xdr:col>
      <xdr:colOff>133350</xdr:colOff>
      <xdr:row>52</xdr:row>
      <xdr:rowOff>0</xdr:rowOff>
    </xdr:to>
    <xdr:sp macro="" textlink="">
      <xdr:nvSpPr>
        <xdr:cNvPr id="80" name="Line 126">
          <a:extLst>
            <a:ext uri="{FF2B5EF4-FFF2-40B4-BE49-F238E27FC236}">
              <a16:creationId xmlns:a16="http://schemas.microsoft.com/office/drawing/2014/main" id="{00000000-0008-0000-1300-000050000000}"/>
            </a:ext>
          </a:extLst>
        </xdr:cNvPr>
        <xdr:cNvSpPr>
          <a:spLocks noChangeShapeType="1"/>
        </xdr:cNvSpPr>
      </xdr:nvSpPr>
      <xdr:spPr bwMode="auto">
        <a:xfrm>
          <a:off x="5095875" y="8905875"/>
          <a:ext cx="13134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52</xdr:row>
      <xdr:rowOff>0</xdr:rowOff>
    </xdr:from>
    <xdr:to>
      <xdr:col>42</xdr:col>
      <xdr:colOff>123825</xdr:colOff>
      <xdr:row>52</xdr:row>
      <xdr:rowOff>0</xdr:rowOff>
    </xdr:to>
    <xdr:sp macro="" textlink="">
      <xdr:nvSpPr>
        <xdr:cNvPr id="81" name="Line 127">
          <a:extLst>
            <a:ext uri="{FF2B5EF4-FFF2-40B4-BE49-F238E27FC236}">
              <a16:creationId xmlns:a16="http://schemas.microsoft.com/office/drawing/2014/main" id="{00000000-0008-0000-1300-000051000000}"/>
            </a:ext>
          </a:extLst>
        </xdr:cNvPr>
        <xdr:cNvSpPr>
          <a:spLocks noChangeShapeType="1"/>
        </xdr:cNvSpPr>
      </xdr:nvSpPr>
      <xdr:spPr bwMode="auto">
        <a:xfrm>
          <a:off x="5343525" y="8905875"/>
          <a:ext cx="147828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52</xdr:row>
      <xdr:rowOff>0</xdr:rowOff>
    </xdr:from>
    <xdr:to>
      <xdr:col>42</xdr:col>
      <xdr:colOff>581025</xdr:colOff>
      <xdr:row>52</xdr:row>
      <xdr:rowOff>0</xdr:rowOff>
    </xdr:to>
    <xdr:sp macro="" textlink="">
      <xdr:nvSpPr>
        <xdr:cNvPr id="82" name="Line 128">
          <a:extLst>
            <a:ext uri="{FF2B5EF4-FFF2-40B4-BE49-F238E27FC236}">
              <a16:creationId xmlns:a16="http://schemas.microsoft.com/office/drawing/2014/main" id="{00000000-0008-0000-1300-000052000000}"/>
            </a:ext>
          </a:extLst>
        </xdr:cNvPr>
        <xdr:cNvSpPr>
          <a:spLocks noChangeShapeType="1"/>
        </xdr:cNvSpPr>
      </xdr:nvSpPr>
      <xdr:spPr bwMode="auto">
        <a:xfrm>
          <a:off x="5324475" y="8905875"/>
          <a:ext cx="151542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52</xdr:row>
      <xdr:rowOff>0</xdr:rowOff>
    </xdr:from>
    <xdr:to>
      <xdr:col>42</xdr:col>
      <xdr:colOff>647700</xdr:colOff>
      <xdr:row>52</xdr:row>
      <xdr:rowOff>0</xdr:rowOff>
    </xdr:to>
    <xdr:sp macro="" textlink="">
      <xdr:nvSpPr>
        <xdr:cNvPr id="83" name="Line 129">
          <a:extLst>
            <a:ext uri="{FF2B5EF4-FFF2-40B4-BE49-F238E27FC236}">
              <a16:creationId xmlns:a16="http://schemas.microsoft.com/office/drawing/2014/main" id="{00000000-0008-0000-1300-000053000000}"/>
            </a:ext>
          </a:extLst>
        </xdr:cNvPr>
        <xdr:cNvSpPr>
          <a:spLocks noChangeShapeType="1"/>
        </xdr:cNvSpPr>
      </xdr:nvSpPr>
      <xdr:spPr bwMode="auto">
        <a:xfrm>
          <a:off x="5143500" y="8905875"/>
          <a:ext cx="15335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84" name="Line 1">
          <a:extLst>
            <a:ext uri="{FF2B5EF4-FFF2-40B4-BE49-F238E27FC236}">
              <a16:creationId xmlns:a16="http://schemas.microsoft.com/office/drawing/2014/main" id="{00000000-0008-0000-1300-000054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85" name="Line 2">
          <a:extLst>
            <a:ext uri="{FF2B5EF4-FFF2-40B4-BE49-F238E27FC236}">
              <a16:creationId xmlns:a16="http://schemas.microsoft.com/office/drawing/2014/main" id="{00000000-0008-0000-1300-000055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86" name="Line 3">
          <a:extLst>
            <a:ext uri="{FF2B5EF4-FFF2-40B4-BE49-F238E27FC236}">
              <a16:creationId xmlns:a16="http://schemas.microsoft.com/office/drawing/2014/main" id="{00000000-0008-0000-1300-000056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87" name="Line 4">
          <a:extLst>
            <a:ext uri="{FF2B5EF4-FFF2-40B4-BE49-F238E27FC236}">
              <a16:creationId xmlns:a16="http://schemas.microsoft.com/office/drawing/2014/main" id="{00000000-0008-0000-1300-000057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88" name="Line 6">
          <a:extLst>
            <a:ext uri="{FF2B5EF4-FFF2-40B4-BE49-F238E27FC236}">
              <a16:creationId xmlns:a16="http://schemas.microsoft.com/office/drawing/2014/main" id="{00000000-0008-0000-1300-000058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89" name="Line 7">
          <a:extLst>
            <a:ext uri="{FF2B5EF4-FFF2-40B4-BE49-F238E27FC236}">
              <a16:creationId xmlns:a16="http://schemas.microsoft.com/office/drawing/2014/main" id="{00000000-0008-0000-1300-000059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90" name="Line 8">
          <a:extLst>
            <a:ext uri="{FF2B5EF4-FFF2-40B4-BE49-F238E27FC236}">
              <a16:creationId xmlns:a16="http://schemas.microsoft.com/office/drawing/2014/main" id="{00000000-0008-0000-1300-00005A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91" name="Line 9">
          <a:extLst>
            <a:ext uri="{FF2B5EF4-FFF2-40B4-BE49-F238E27FC236}">
              <a16:creationId xmlns:a16="http://schemas.microsoft.com/office/drawing/2014/main" id="{00000000-0008-0000-1300-00005B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92" name="Line 10">
          <a:extLst>
            <a:ext uri="{FF2B5EF4-FFF2-40B4-BE49-F238E27FC236}">
              <a16:creationId xmlns:a16="http://schemas.microsoft.com/office/drawing/2014/main" id="{00000000-0008-0000-1300-00005C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93" name="Line 11">
          <a:extLst>
            <a:ext uri="{FF2B5EF4-FFF2-40B4-BE49-F238E27FC236}">
              <a16:creationId xmlns:a16="http://schemas.microsoft.com/office/drawing/2014/main" id="{00000000-0008-0000-1300-00005D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94" name="Line 12">
          <a:extLst>
            <a:ext uri="{FF2B5EF4-FFF2-40B4-BE49-F238E27FC236}">
              <a16:creationId xmlns:a16="http://schemas.microsoft.com/office/drawing/2014/main" id="{00000000-0008-0000-1300-00005E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95" name="Line 13">
          <a:extLst>
            <a:ext uri="{FF2B5EF4-FFF2-40B4-BE49-F238E27FC236}">
              <a16:creationId xmlns:a16="http://schemas.microsoft.com/office/drawing/2014/main" id="{00000000-0008-0000-1300-00005F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6" name="Line 14">
          <a:extLst>
            <a:ext uri="{FF2B5EF4-FFF2-40B4-BE49-F238E27FC236}">
              <a16:creationId xmlns:a16="http://schemas.microsoft.com/office/drawing/2014/main" id="{00000000-0008-0000-1300-000060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7" name="Line 15">
          <a:extLst>
            <a:ext uri="{FF2B5EF4-FFF2-40B4-BE49-F238E27FC236}">
              <a16:creationId xmlns:a16="http://schemas.microsoft.com/office/drawing/2014/main" id="{00000000-0008-0000-1300-000061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98" name="Line 16">
          <a:extLst>
            <a:ext uri="{FF2B5EF4-FFF2-40B4-BE49-F238E27FC236}">
              <a16:creationId xmlns:a16="http://schemas.microsoft.com/office/drawing/2014/main" id="{00000000-0008-0000-1300-000062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99" name="Line 17">
          <a:extLst>
            <a:ext uri="{FF2B5EF4-FFF2-40B4-BE49-F238E27FC236}">
              <a16:creationId xmlns:a16="http://schemas.microsoft.com/office/drawing/2014/main" id="{00000000-0008-0000-1300-000063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00" name="Line 18">
          <a:extLst>
            <a:ext uri="{FF2B5EF4-FFF2-40B4-BE49-F238E27FC236}">
              <a16:creationId xmlns:a16="http://schemas.microsoft.com/office/drawing/2014/main" id="{00000000-0008-0000-1300-000064000000}"/>
            </a:ext>
          </a:extLst>
        </xdr:cNvPr>
        <xdr:cNvSpPr>
          <a:spLocks noChangeShapeType="1"/>
        </xdr:cNvSpPr>
      </xdr:nvSpPr>
      <xdr:spPr bwMode="auto">
        <a:xfrm>
          <a:off x="574357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01" name="Line 19">
          <a:extLst>
            <a:ext uri="{FF2B5EF4-FFF2-40B4-BE49-F238E27FC236}">
              <a16:creationId xmlns:a16="http://schemas.microsoft.com/office/drawing/2014/main" id="{00000000-0008-0000-1300-000065000000}"/>
            </a:ext>
          </a:extLst>
        </xdr:cNvPr>
        <xdr:cNvSpPr>
          <a:spLocks noChangeShapeType="1"/>
        </xdr:cNvSpPr>
      </xdr:nvSpPr>
      <xdr:spPr bwMode="auto">
        <a:xfrm>
          <a:off x="515302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02" name="Line 20">
          <a:extLst>
            <a:ext uri="{FF2B5EF4-FFF2-40B4-BE49-F238E27FC236}">
              <a16:creationId xmlns:a16="http://schemas.microsoft.com/office/drawing/2014/main" id="{00000000-0008-0000-1300-000066000000}"/>
            </a:ext>
          </a:extLst>
        </xdr:cNvPr>
        <xdr:cNvSpPr>
          <a:spLocks noChangeShapeType="1"/>
        </xdr:cNvSpPr>
      </xdr:nvSpPr>
      <xdr:spPr bwMode="auto">
        <a:xfrm>
          <a:off x="516255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03" name="Line 21">
          <a:extLst>
            <a:ext uri="{FF2B5EF4-FFF2-40B4-BE49-F238E27FC236}">
              <a16:creationId xmlns:a16="http://schemas.microsoft.com/office/drawing/2014/main" id="{00000000-0008-0000-1300-000067000000}"/>
            </a:ext>
          </a:extLst>
        </xdr:cNvPr>
        <xdr:cNvSpPr>
          <a:spLocks noChangeShapeType="1"/>
        </xdr:cNvSpPr>
      </xdr:nvSpPr>
      <xdr:spPr bwMode="auto">
        <a:xfrm>
          <a:off x="511492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04" name="Line 22">
          <a:extLst>
            <a:ext uri="{FF2B5EF4-FFF2-40B4-BE49-F238E27FC236}">
              <a16:creationId xmlns:a16="http://schemas.microsoft.com/office/drawing/2014/main" id="{00000000-0008-0000-1300-000068000000}"/>
            </a:ext>
          </a:extLst>
        </xdr:cNvPr>
        <xdr:cNvSpPr>
          <a:spLocks noChangeShapeType="1"/>
        </xdr:cNvSpPr>
      </xdr:nvSpPr>
      <xdr:spPr bwMode="auto">
        <a:xfrm>
          <a:off x="509587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05" name="Line 23">
          <a:extLst>
            <a:ext uri="{FF2B5EF4-FFF2-40B4-BE49-F238E27FC236}">
              <a16:creationId xmlns:a16="http://schemas.microsoft.com/office/drawing/2014/main" id="{00000000-0008-0000-1300-000069000000}"/>
            </a:ext>
          </a:extLst>
        </xdr:cNvPr>
        <xdr:cNvSpPr>
          <a:spLocks noChangeShapeType="1"/>
        </xdr:cNvSpPr>
      </xdr:nvSpPr>
      <xdr:spPr bwMode="auto">
        <a:xfrm>
          <a:off x="534352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06" name="Line 24">
          <a:extLst>
            <a:ext uri="{FF2B5EF4-FFF2-40B4-BE49-F238E27FC236}">
              <a16:creationId xmlns:a16="http://schemas.microsoft.com/office/drawing/2014/main" id="{00000000-0008-0000-1300-00006A000000}"/>
            </a:ext>
          </a:extLst>
        </xdr:cNvPr>
        <xdr:cNvSpPr>
          <a:spLocks noChangeShapeType="1"/>
        </xdr:cNvSpPr>
      </xdr:nvSpPr>
      <xdr:spPr bwMode="auto">
        <a:xfrm>
          <a:off x="532447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07" name="Line 25">
          <a:extLst>
            <a:ext uri="{FF2B5EF4-FFF2-40B4-BE49-F238E27FC236}">
              <a16:creationId xmlns:a16="http://schemas.microsoft.com/office/drawing/2014/main" id="{00000000-0008-0000-1300-00006B000000}"/>
            </a:ext>
          </a:extLst>
        </xdr:cNvPr>
        <xdr:cNvSpPr>
          <a:spLocks noChangeShapeType="1"/>
        </xdr:cNvSpPr>
      </xdr:nvSpPr>
      <xdr:spPr bwMode="auto">
        <a:xfrm>
          <a:off x="514350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08" name="Line 26">
          <a:extLst>
            <a:ext uri="{FF2B5EF4-FFF2-40B4-BE49-F238E27FC236}">
              <a16:creationId xmlns:a16="http://schemas.microsoft.com/office/drawing/2014/main" id="{00000000-0008-0000-1300-00006C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09" name="Line 27">
          <a:extLst>
            <a:ext uri="{FF2B5EF4-FFF2-40B4-BE49-F238E27FC236}">
              <a16:creationId xmlns:a16="http://schemas.microsoft.com/office/drawing/2014/main" id="{00000000-0008-0000-1300-00006D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10" name="Line 28">
          <a:extLst>
            <a:ext uri="{FF2B5EF4-FFF2-40B4-BE49-F238E27FC236}">
              <a16:creationId xmlns:a16="http://schemas.microsoft.com/office/drawing/2014/main" id="{00000000-0008-0000-1300-00006E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11" name="Line 29">
          <a:extLst>
            <a:ext uri="{FF2B5EF4-FFF2-40B4-BE49-F238E27FC236}">
              <a16:creationId xmlns:a16="http://schemas.microsoft.com/office/drawing/2014/main" id="{00000000-0008-0000-1300-00006F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12" name="Line 30">
          <a:extLst>
            <a:ext uri="{FF2B5EF4-FFF2-40B4-BE49-F238E27FC236}">
              <a16:creationId xmlns:a16="http://schemas.microsoft.com/office/drawing/2014/main" id="{00000000-0008-0000-1300-000070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13" name="Line 31">
          <a:extLst>
            <a:ext uri="{FF2B5EF4-FFF2-40B4-BE49-F238E27FC236}">
              <a16:creationId xmlns:a16="http://schemas.microsoft.com/office/drawing/2014/main" id="{00000000-0008-0000-1300-000071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14" name="Line 32">
          <a:extLst>
            <a:ext uri="{FF2B5EF4-FFF2-40B4-BE49-F238E27FC236}">
              <a16:creationId xmlns:a16="http://schemas.microsoft.com/office/drawing/2014/main" id="{00000000-0008-0000-1300-000072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15" name="Line 33">
          <a:extLst>
            <a:ext uri="{FF2B5EF4-FFF2-40B4-BE49-F238E27FC236}">
              <a16:creationId xmlns:a16="http://schemas.microsoft.com/office/drawing/2014/main" id="{00000000-0008-0000-1300-000073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6" name="Line 34">
          <a:extLst>
            <a:ext uri="{FF2B5EF4-FFF2-40B4-BE49-F238E27FC236}">
              <a16:creationId xmlns:a16="http://schemas.microsoft.com/office/drawing/2014/main" id="{00000000-0008-0000-1300-000074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7" name="Line 35">
          <a:extLst>
            <a:ext uri="{FF2B5EF4-FFF2-40B4-BE49-F238E27FC236}">
              <a16:creationId xmlns:a16="http://schemas.microsoft.com/office/drawing/2014/main" id="{00000000-0008-0000-1300-000075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18" name="Line 36">
          <a:extLst>
            <a:ext uri="{FF2B5EF4-FFF2-40B4-BE49-F238E27FC236}">
              <a16:creationId xmlns:a16="http://schemas.microsoft.com/office/drawing/2014/main" id="{00000000-0008-0000-1300-000076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19" name="Line 37">
          <a:extLst>
            <a:ext uri="{FF2B5EF4-FFF2-40B4-BE49-F238E27FC236}">
              <a16:creationId xmlns:a16="http://schemas.microsoft.com/office/drawing/2014/main" id="{00000000-0008-0000-1300-000077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20" name="Line 38">
          <a:extLst>
            <a:ext uri="{FF2B5EF4-FFF2-40B4-BE49-F238E27FC236}">
              <a16:creationId xmlns:a16="http://schemas.microsoft.com/office/drawing/2014/main" id="{00000000-0008-0000-1300-000078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21" name="Line 39">
          <a:extLst>
            <a:ext uri="{FF2B5EF4-FFF2-40B4-BE49-F238E27FC236}">
              <a16:creationId xmlns:a16="http://schemas.microsoft.com/office/drawing/2014/main" id="{00000000-0008-0000-1300-000079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22" name="Line 40">
          <a:extLst>
            <a:ext uri="{FF2B5EF4-FFF2-40B4-BE49-F238E27FC236}">
              <a16:creationId xmlns:a16="http://schemas.microsoft.com/office/drawing/2014/main" id="{00000000-0008-0000-1300-00007A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23" name="Line 41">
          <a:extLst>
            <a:ext uri="{FF2B5EF4-FFF2-40B4-BE49-F238E27FC236}">
              <a16:creationId xmlns:a16="http://schemas.microsoft.com/office/drawing/2014/main" id="{00000000-0008-0000-1300-00007B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24" name="Line 42">
          <a:extLst>
            <a:ext uri="{FF2B5EF4-FFF2-40B4-BE49-F238E27FC236}">
              <a16:creationId xmlns:a16="http://schemas.microsoft.com/office/drawing/2014/main" id="{00000000-0008-0000-1300-00007C000000}"/>
            </a:ext>
          </a:extLst>
        </xdr:cNvPr>
        <xdr:cNvSpPr>
          <a:spLocks noChangeShapeType="1"/>
        </xdr:cNvSpPr>
      </xdr:nvSpPr>
      <xdr:spPr bwMode="auto">
        <a:xfrm>
          <a:off x="574357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25" name="Line 43">
          <a:extLst>
            <a:ext uri="{FF2B5EF4-FFF2-40B4-BE49-F238E27FC236}">
              <a16:creationId xmlns:a16="http://schemas.microsoft.com/office/drawing/2014/main" id="{00000000-0008-0000-1300-00007D000000}"/>
            </a:ext>
          </a:extLst>
        </xdr:cNvPr>
        <xdr:cNvSpPr>
          <a:spLocks noChangeShapeType="1"/>
        </xdr:cNvSpPr>
      </xdr:nvSpPr>
      <xdr:spPr bwMode="auto">
        <a:xfrm>
          <a:off x="515302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26" name="Line 44">
          <a:extLst>
            <a:ext uri="{FF2B5EF4-FFF2-40B4-BE49-F238E27FC236}">
              <a16:creationId xmlns:a16="http://schemas.microsoft.com/office/drawing/2014/main" id="{00000000-0008-0000-1300-00007E000000}"/>
            </a:ext>
          </a:extLst>
        </xdr:cNvPr>
        <xdr:cNvSpPr>
          <a:spLocks noChangeShapeType="1"/>
        </xdr:cNvSpPr>
      </xdr:nvSpPr>
      <xdr:spPr bwMode="auto">
        <a:xfrm>
          <a:off x="516255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27" name="Line 45">
          <a:extLst>
            <a:ext uri="{FF2B5EF4-FFF2-40B4-BE49-F238E27FC236}">
              <a16:creationId xmlns:a16="http://schemas.microsoft.com/office/drawing/2014/main" id="{00000000-0008-0000-1300-00007F000000}"/>
            </a:ext>
          </a:extLst>
        </xdr:cNvPr>
        <xdr:cNvSpPr>
          <a:spLocks noChangeShapeType="1"/>
        </xdr:cNvSpPr>
      </xdr:nvSpPr>
      <xdr:spPr bwMode="auto">
        <a:xfrm>
          <a:off x="511492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28" name="Line 46">
          <a:extLst>
            <a:ext uri="{FF2B5EF4-FFF2-40B4-BE49-F238E27FC236}">
              <a16:creationId xmlns:a16="http://schemas.microsoft.com/office/drawing/2014/main" id="{00000000-0008-0000-1300-000080000000}"/>
            </a:ext>
          </a:extLst>
        </xdr:cNvPr>
        <xdr:cNvSpPr>
          <a:spLocks noChangeShapeType="1"/>
        </xdr:cNvSpPr>
      </xdr:nvSpPr>
      <xdr:spPr bwMode="auto">
        <a:xfrm>
          <a:off x="509587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29" name="Line 47">
          <a:extLst>
            <a:ext uri="{FF2B5EF4-FFF2-40B4-BE49-F238E27FC236}">
              <a16:creationId xmlns:a16="http://schemas.microsoft.com/office/drawing/2014/main" id="{00000000-0008-0000-1300-000081000000}"/>
            </a:ext>
          </a:extLst>
        </xdr:cNvPr>
        <xdr:cNvSpPr>
          <a:spLocks noChangeShapeType="1"/>
        </xdr:cNvSpPr>
      </xdr:nvSpPr>
      <xdr:spPr bwMode="auto">
        <a:xfrm>
          <a:off x="534352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30" name="Line 48">
          <a:extLst>
            <a:ext uri="{FF2B5EF4-FFF2-40B4-BE49-F238E27FC236}">
              <a16:creationId xmlns:a16="http://schemas.microsoft.com/office/drawing/2014/main" id="{00000000-0008-0000-1300-000082000000}"/>
            </a:ext>
          </a:extLst>
        </xdr:cNvPr>
        <xdr:cNvSpPr>
          <a:spLocks noChangeShapeType="1"/>
        </xdr:cNvSpPr>
      </xdr:nvSpPr>
      <xdr:spPr bwMode="auto">
        <a:xfrm>
          <a:off x="532447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31" name="Line 49">
          <a:extLst>
            <a:ext uri="{FF2B5EF4-FFF2-40B4-BE49-F238E27FC236}">
              <a16:creationId xmlns:a16="http://schemas.microsoft.com/office/drawing/2014/main" id="{00000000-0008-0000-1300-000083000000}"/>
            </a:ext>
          </a:extLst>
        </xdr:cNvPr>
        <xdr:cNvSpPr>
          <a:spLocks noChangeShapeType="1"/>
        </xdr:cNvSpPr>
      </xdr:nvSpPr>
      <xdr:spPr bwMode="auto">
        <a:xfrm>
          <a:off x="514350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32" name="Line 50">
          <a:extLst>
            <a:ext uri="{FF2B5EF4-FFF2-40B4-BE49-F238E27FC236}">
              <a16:creationId xmlns:a16="http://schemas.microsoft.com/office/drawing/2014/main" id="{00000000-0008-0000-1300-000084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33" name="Line 51">
          <a:extLst>
            <a:ext uri="{FF2B5EF4-FFF2-40B4-BE49-F238E27FC236}">
              <a16:creationId xmlns:a16="http://schemas.microsoft.com/office/drawing/2014/main" id="{00000000-0008-0000-1300-000085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34" name="Line 52">
          <a:extLst>
            <a:ext uri="{FF2B5EF4-FFF2-40B4-BE49-F238E27FC236}">
              <a16:creationId xmlns:a16="http://schemas.microsoft.com/office/drawing/2014/main" id="{00000000-0008-0000-1300-000086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35" name="Line 53">
          <a:extLst>
            <a:ext uri="{FF2B5EF4-FFF2-40B4-BE49-F238E27FC236}">
              <a16:creationId xmlns:a16="http://schemas.microsoft.com/office/drawing/2014/main" id="{00000000-0008-0000-1300-000087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36" name="Line 54">
          <a:extLst>
            <a:ext uri="{FF2B5EF4-FFF2-40B4-BE49-F238E27FC236}">
              <a16:creationId xmlns:a16="http://schemas.microsoft.com/office/drawing/2014/main" id="{00000000-0008-0000-1300-000088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37" name="Line 55">
          <a:extLst>
            <a:ext uri="{FF2B5EF4-FFF2-40B4-BE49-F238E27FC236}">
              <a16:creationId xmlns:a16="http://schemas.microsoft.com/office/drawing/2014/main" id="{00000000-0008-0000-1300-000089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38" name="Line 56">
          <a:extLst>
            <a:ext uri="{FF2B5EF4-FFF2-40B4-BE49-F238E27FC236}">
              <a16:creationId xmlns:a16="http://schemas.microsoft.com/office/drawing/2014/main" id="{00000000-0008-0000-1300-00008A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39" name="Line 57">
          <a:extLst>
            <a:ext uri="{FF2B5EF4-FFF2-40B4-BE49-F238E27FC236}">
              <a16:creationId xmlns:a16="http://schemas.microsoft.com/office/drawing/2014/main" id="{00000000-0008-0000-1300-00008B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40" name="Line 58">
          <a:extLst>
            <a:ext uri="{FF2B5EF4-FFF2-40B4-BE49-F238E27FC236}">
              <a16:creationId xmlns:a16="http://schemas.microsoft.com/office/drawing/2014/main" id="{00000000-0008-0000-1300-00008C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41" name="Line 59">
          <a:extLst>
            <a:ext uri="{FF2B5EF4-FFF2-40B4-BE49-F238E27FC236}">
              <a16:creationId xmlns:a16="http://schemas.microsoft.com/office/drawing/2014/main" id="{00000000-0008-0000-1300-00008D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42" name="Line 60">
          <a:extLst>
            <a:ext uri="{FF2B5EF4-FFF2-40B4-BE49-F238E27FC236}">
              <a16:creationId xmlns:a16="http://schemas.microsoft.com/office/drawing/2014/main" id="{00000000-0008-0000-1300-00008E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43" name="Line 61">
          <a:extLst>
            <a:ext uri="{FF2B5EF4-FFF2-40B4-BE49-F238E27FC236}">
              <a16:creationId xmlns:a16="http://schemas.microsoft.com/office/drawing/2014/main" id="{00000000-0008-0000-1300-00008F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44" name="Line 62">
          <a:extLst>
            <a:ext uri="{FF2B5EF4-FFF2-40B4-BE49-F238E27FC236}">
              <a16:creationId xmlns:a16="http://schemas.microsoft.com/office/drawing/2014/main" id="{00000000-0008-0000-1300-000090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45" name="Line 63">
          <a:extLst>
            <a:ext uri="{FF2B5EF4-FFF2-40B4-BE49-F238E27FC236}">
              <a16:creationId xmlns:a16="http://schemas.microsoft.com/office/drawing/2014/main" id="{00000000-0008-0000-1300-000091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6" name="Line 64">
          <a:extLst>
            <a:ext uri="{FF2B5EF4-FFF2-40B4-BE49-F238E27FC236}">
              <a16:creationId xmlns:a16="http://schemas.microsoft.com/office/drawing/2014/main" id="{00000000-0008-0000-1300-000092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7" name="Line 65">
          <a:extLst>
            <a:ext uri="{FF2B5EF4-FFF2-40B4-BE49-F238E27FC236}">
              <a16:creationId xmlns:a16="http://schemas.microsoft.com/office/drawing/2014/main" id="{00000000-0008-0000-1300-000093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48" name="Line 66">
          <a:extLst>
            <a:ext uri="{FF2B5EF4-FFF2-40B4-BE49-F238E27FC236}">
              <a16:creationId xmlns:a16="http://schemas.microsoft.com/office/drawing/2014/main" id="{00000000-0008-0000-1300-000094000000}"/>
            </a:ext>
          </a:extLst>
        </xdr:cNvPr>
        <xdr:cNvSpPr>
          <a:spLocks noChangeShapeType="1"/>
        </xdr:cNvSpPr>
      </xdr:nvSpPr>
      <xdr:spPr bwMode="auto">
        <a:xfrm>
          <a:off x="574357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49" name="Line 67">
          <a:extLst>
            <a:ext uri="{FF2B5EF4-FFF2-40B4-BE49-F238E27FC236}">
              <a16:creationId xmlns:a16="http://schemas.microsoft.com/office/drawing/2014/main" id="{00000000-0008-0000-1300-000095000000}"/>
            </a:ext>
          </a:extLst>
        </xdr:cNvPr>
        <xdr:cNvSpPr>
          <a:spLocks noChangeShapeType="1"/>
        </xdr:cNvSpPr>
      </xdr:nvSpPr>
      <xdr:spPr bwMode="auto">
        <a:xfrm>
          <a:off x="515302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50" name="Line 68">
          <a:extLst>
            <a:ext uri="{FF2B5EF4-FFF2-40B4-BE49-F238E27FC236}">
              <a16:creationId xmlns:a16="http://schemas.microsoft.com/office/drawing/2014/main" id="{00000000-0008-0000-1300-000096000000}"/>
            </a:ext>
          </a:extLst>
        </xdr:cNvPr>
        <xdr:cNvSpPr>
          <a:spLocks noChangeShapeType="1"/>
        </xdr:cNvSpPr>
      </xdr:nvSpPr>
      <xdr:spPr bwMode="auto">
        <a:xfrm>
          <a:off x="516255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51" name="Line 69">
          <a:extLst>
            <a:ext uri="{FF2B5EF4-FFF2-40B4-BE49-F238E27FC236}">
              <a16:creationId xmlns:a16="http://schemas.microsoft.com/office/drawing/2014/main" id="{00000000-0008-0000-1300-000097000000}"/>
            </a:ext>
          </a:extLst>
        </xdr:cNvPr>
        <xdr:cNvSpPr>
          <a:spLocks noChangeShapeType="1"/>
        </xdr:cNvSpPr>
      </xdr:nvSpPr>
      <xdr:spPr bwMode="auto">
        <a:xfrm>
          <a:off x="511492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52" name="Line 70">
          <a:extLst>
            <a:ext uri="{FF2B5EF4-FFF2-40B4-BE49-F238E27FC236}">
              <a16:creationId xmlns:a16="http://schemas.microsoft.com/office/drawing/2014/main" id="{00000000-0008-0000-1300-000098000000}"/>
            </a:ext>
          </a:extLst>
        </xdr:cNvPr>
        <xdr:cNvSpPr>
          <a:spLocks noChangeShapeType="1"/>
        </xdr:cNvSpPr>
      </xdr:nvSpPr>
      <xdr:spPr bwMode="auto">
        <a:xfrm>
          <a:off x="509587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53" name="Line 71">
          <a:extLst>
            <a:ext uri="{FF2B5EF4-FFF2-40B4-BE49-F238E27FC236}">
              <a16:creationId xmlns:a16="http://schemas.microsoft.com/office/drawing/2014/main" id="{00000000-0008-0000-1300-000099000000}"/>
            </a:ext>
          </a:extLst>
        </xdr:cNvPr>
        <xdr:cNvSpPr>
          <a:spLocks noChangeShapeType="1"/>
        </xdr:cNvSpPr>
      </xdr:nvSpPr>
      <xdr:spPr bwMode="auto">
        <a:xfrm>
          <a:off x="534352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54" name="Line 72">
          <a:extLst>
            <a:ext uri="{FF2B5EF4-FFF2-40B4-BE49-F238E27FC236}">
              <a16:creationId xmlns:a16="http://schemas.microsoft.com/office/drawing/2014/main" id="{00000000-0008-0000-1300-00009A000000}"/>
            </a:ext>
          </a:extLst>
        </xdr:cNvPr>
        <xdr:cNvSpPr>
          <a:spLocks noChangeShapeType="1"/>
        </xdr:cNvSpPr>
      </xdr:nvSpPr>
      <xdr:spPr bwMode="auto">
        <a:xfrm>
          <a:off x="532447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55" name="Line 73">
          <a:extLst>
            <a:ext uri="{FF2B5EF4-FFF2-40B4-BE49-F238E27FC236}">
              <a16:creationId xmlns:a16="http://schemas.microsoft.com/office/drawing/2014/main" id="{00000000-0008-0000-1300-00009B000000}"/>
            </a:ext>
          </a:extLst>
        </xdr:cNvPr>
        <xdr:cNvSpPr>
          <a:spLocks noChangeShapeType="1"/>
        </xdr:cNvSpPr>
      </xdr:nvSpPr>
      <xdr:spPr bwMode="auto">
        <a:xfrm>
          <a:off x="514350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56" name="Line 74">
          <a:extLst>
            <a:ext uri="{FF2B5EF4-FFF2-40B4-BE49-F238E27FC236}">
              <a16:creationId xmlns:a16="http://schemas.microsoft.com/office/drawing/2014/main" id="{00000000-0008-0000-1300-00009C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57" name="Line 75">
          <a:extLst>
            <a:ext uri="{FF2B5EF4-FFF2-40B4-BE49-F238E27FC236}">
              <a16:creationId xmlns:a16="http://schemas.microsoft.com/office/drawing/2014/main" id="{00000000-0008-0000-1300-00009D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58" name="Line 76">
          <a:extLst>
            <a:ext uri="{FF2B5EF4-FFF2-40B4-BE49-F238E27FC236}">
              <a16:creationId xmlns:a16="http://schemas.microsoft.com/office/drawing/2014/main" id="{00000000-0008-0000-1300-00009E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59" name="Line 77">
          <a:extLst>
            <a:ext uri="{FF2B5EF4-FFF2-40B4-BE49-F238E27FC236}">
              <a16:creationId xmlns:a16="http://schemas.microsoft.com/office/drawing/2014/main" id="{00000000-0008-0000-1300-00009F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60" name="Line 78">
          <a:extLst>
            <a:ext uri="{FF2B5EF4-FFF2-40B4-BE49-F238E27FC236}">
              <a16:creationId xmlns:a16="http://schemas.microsoft.com/office/drawing/2014/main" id="{00000000-0008-0000-1300-0000A0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61" name="Line 79">
          <a:extLst>
            <a:ext uri="{FF2B5EF4-FFF2-40B4-BE49-F238E27FC236}">
              <a16:creationId xmlns:a16="http://schemas.microsoft.com/office/drawing/2014/main" id="{00000000-0008-0000-1300-0000A1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62" name="Line 80">
          <a:extLst>
            <a:ext uri="{FF2B5EF4-FFF2-40B4-BE49-F238E27FC236}">
              <a16:creationId xmlns:a16="http://schemas.microsoft.com/office/drawing/2014/main" id="{00000000-0008-0000-1300-0000A2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63" name="Line 81">
          <a:extLst>
            <a:ext uri="{FF2B5EF4-FFF2-40B4-BE49-F238E27FC236}">
              <a16:creationId xmlns:a16="http://schemas.microsoft.com/office/drawing/2014/main" id="{00000000-0008-0000-1300-0000A3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64" name="Line 82">
          <a:extLst>
            <a:ext uri="{FF2B5EF4-FFF2-40B4-BE49-F238E27FC236}">
              <a16:creationId xmlns:a16="http://schemas.microsoft.com/office/drawing/2014/main" id="{00000000-0008-0000-1300-0000A4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65" name="Line 83">
          <a:extLst>
            <a:ext uri="{FF2B5EF4-FFF2-40B4-BE49-F238E27FC236}">
              <a16:creationId xmlns:a16="http://schemas.microsoft.com/office/drawing/2014/main" id="{00000000-0008-0000-1300-0000A5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6" name="Line 84">
          <a:extLst>
            <a:ext uri="{FF2B5EF4-FFF2-40B4-BE49-F238E27FC236}">
              <a16:creationId xmlns:a16="http://schemas.microsoft.com/office/drawing/2014/main" id="{00000000-0008-0000-1300-0000A6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7" name="Line 85">
          <a:extLst>
            <a:ext uri="{FF2B5EF4-FFF2-40B4-BE49-F238E27FC236}">
              <a16:creationId xmlns:a16="http://schemas.microsoft.com/office/drawing/2014/main" id="{00000000-0008-0000-1300-0000A7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68" name="Line 86">
          <a:extLst>
            <a:ext uri="{FF2B5EF4-FFF2-40B4-BE49-F238E27FC236}">
              <a16:creationId xmlns:a16="http://schemas.microsoft.com/office/drawing/2014/main" id="{00000000-0008-0000-1300-0000A8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69" name="Line 87">
          <a:extLst>
            <a:ext uri="{FF2B5EF4-FFF2-40B4-BE49-F238E27FC236}">
              <a16:creationId xmlns:a16="http://schemas.microsoft.com/office/drawing/2014/main" id="{00000000-0008-0000-1300-0000A9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70" name="Line 88">
          <a:extLst>
            <a:ext uri="{FF2B5EF4-FFF2-40B4-BE49-F238E27FC236}">
              <a16:creationId xmlns:a16="http://schemas.microsoft.com/office/drawing/2014/main" id="{00000000-0008-0000-1300-0000AA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71" name="Line 89">
          <a:extLst>
            <a:ext uri="{FF2B5EF4-FFF2-40B4-BE49-F238E27FC236}">
              <a16:creationId xmlns:a16="http://schemas.microsoft.com/office/drawing/2014/main" id="{00000000-0008-0000-1300-0000AB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72" name="Line 90">
          <a:extLst>
            <a:ext uri="{FF2B5EF4-FFF2-40B4-BE49-F238E27FC236}">
              <a16:creationId xmlns:a16="http://schemas.microsoft.com/office/drawing/2014/main" id="{00000000-0008-0000-1300-0000AC000000}"/>
            </a:ext>
          </a:extLst>
        </xdr:cNvPr>
        <xdr:cNvSpPr>
          <a:spLocks noChangeShapeType="1"/>
        </xdr:cNvSpPr>
      </xdr:nvSpPr>
      <xdr:spPr bwMode="auto">
        <a:xfrm>
          <a:off x="574357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73" name="Line 91">
          <a:extLst>
            <a:ext uri="{FF2B5EF4-FFF2-40B4-BE49-F238E27FC236}">
              <a16:creationId xmlns:a16="http://schemas.microsoft.com/office/drawing/2014/main" id="{00000000-0008-0000-1300-0000AD000000}"/>
            </a:ext>
          </a:extLst>
        </xdr:cNvPr>
        <xdr:cNvSpPr>
          <a:spLocks noChangeShapeType="1"/>
        </xdr:cNvSpPr>
      </xdr:nvSpPr>
      <xdr:spPr bwMode="auto">
        <a:xfrm>
          <a:off x="515302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74" name="Line 92">
          <a:extLst>
            <a:ext uri="{FF2B5EF4-FFF2-40B4-BE49-F238E27FC236}">
              <a16:creationId xmlns:a16="http://schemas.microsoft.com/office/drawing/2014/main" id="{00000000-0008-0000-1300-0000AE000000}"/>
            </a:ext>
          </a:extLst>
        </xdr:cNvPr>
        <xdr:cNvSpPr>
          <a:spLocks noChangeShapeType="1"/>
        </xdr:cNvSpPr>
      </xdr:nvSpPr>
      <xdr:spPr bwMode="auto">
        <a:xfrm>
          <a:off x="516255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75" name="Line 93">
          <a:extLst>
            <a:ext uri="{FF2B5EF4-FFF2-40B4-BE49-F238E27FC236}">
              <a16:creationId xmlns:a16="http://schemas.microsoft.com/office/drawing/2014/main" id="{00000000-0008-0000-1300-0000AF000000}"/>
            </a:ext>
          </a:extLst>
        </xdr:cNvPr>
        <xdr:cNvSpPr>
          <a:spLocks noChangeShapeType="1"/>
        </xdr:cNvSpPr>
      </xdr:nvSpPr>
      <xdr:spPr bwMode="auto">
        <a:xfrm>
          <a:off x="511492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76" name="Line 94">
          <a:extLst>
            <a:ext uri="{FF2B5EF4-FFF2-40B4-BE49-F238E27FC236}">
              <a16:creationId xmlns:a16="http://schemas.microsoft.com/office/drawing/2014/main" id="{00000000-0008-0000-1300-0000B0000000}"/>
            </a:ext>
          </a:extLst>
        </xdr:cNvPr>
        <xdr:cNvSpPr>
          <a:spLocks noChangeShapeType="1"/>
        </xdr:cNvSpPr>
      </xdr:nvSpPr>
      <xdr:spPr bwMode="auto">
        <a:xfrm>
          <a:off x="509587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77" name="Line 95">
          <a:extLst>
            <a:ext uri="{FF2B5EF4-FFF2-40B4-BE49-F238E27FC236}">
              <a16:creationId xmlns:a16="http://schemas.microsoft.com/office/drawing/2014/main" id="{00000000-0008-0000-1300-0000B1000000}"/>
            </a:ext>
          </a:extLst>
        </xdr:cNvPr>
        <xdr:cNvSpPr>
          <a:spLocks noChangeShapeType="1"/>
        </xdr:cNvSpPr>
      </xdr:nvSpPr>
      <xdr:spPr bwMode="auto">
        <a:xfrm>
          <a:off x="534352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78" name="Line 96">
          <a:extLst>
            <a:ext uri="{FF2B5EF4-FFF2-40B4-BE49-F238E27FC236}">
              <a16:creationId xmlns:a16="http://schemas.microsoft.com/office/drawing/2014/main" id="{00000000-0008-0000-1300-0000B2000000}"/>
            </a:ext>
          </a:extLst>
        </xdr:cNvPr>
        <xdr:cNvSpPr>
          <a:spLocks noChangeShapeType="1"/>
        </xdr:cNvSpPr>
      </xdr:nvSpPr>
      <xdr:spPr bwMode="auto">
        <a:xfrm>
          <a:off x="532447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79" name="Line 97">
          <a:extLst>
            <a:ext uri="{FF2B5EF4-FFF2-40B4-BE49-F238E27FC236}">
              <a16:creationId xmlns:a16="http://schemas.microsoft.com/office/drawing/2014/main" id="{00000000-0008-0000-1300-0000B3000000}"/>
            </a:ext>
          </a:extLst>
        </xdr:cNvPr>
        <xdr:cNvSpPr>
          <a:spLocks noChangeShapeType="1"/>
        </xdr:cNvSpPr>
      </xdr:nvSpPr>
      <xdr:spPr bwMode="auto">
        <a:xfrm>
          <a:off x="514350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80" name="Line 98">
          <a:extLst>
            <a:ext uri="{FF2B5EF4-FFF2-40B4-BE49-F238E27FC236}">
              <a16:creationId xmlns:a16="http://schemas.microsoft.com/office/drawing/2014/main" id="{00000000-0008-0000-1300-0000B4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81" name="Line 99">
          <a:extLst>
            <a:ext uri="{FF2B5EF4-FFF2-40B4-BE49-F238E27FC236}">
              <a16:creationId xmlns:a16="http://schemas.microsoft.com/office/drawing/2014/main" id="{00000000-0008-0000-1300-0000B5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82" name="Line 100">
          <a:extLst>
            <a:ext uri="{FF2B5EF4-FFF2-40B4-BE49-F238E27FC236}">
              <a16:creationId xmlns:a16="http://schemas.microsoft.com/office/drawing/2014/main" id="{00000000-0008-0000-1300-0000B6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83" name="Line 101">
          <a:extLst>
            <a:ext uri="{FF2B5EF4-FFF2-40B4-BE49-F238E27FC236}">
              <a16:creationId xmlns:a16="http://schemas.microsoft.com/office/drawing/2014/main" id="{00000000-0008-0000-1300-0000B7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84" name="Line 102">
          <a:extLst>
            <a:ext uri="{FF2B5EF4-FFF2-40B4-BE49-F238E27FC236}">
              <a16:creationId xmlns:a16="http://schemas.microsoft.com/office/drawing/2014/main" id="{00000000-0008-0000-1300-0000B8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85" name="Line 103">
          <a:extLst>
            <a:ext uri="{FF2B5EF4-FFF2-40B4-BE49-F238E27FC236}">
              <a16:creationId xmlns:a16="http://schemas.microsoft.com/office/drawing/2014/main" id="{00000000-0008-0000-1300-0000B9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86" name="Line 104">
          <a:extLst>
            <a:ext uri="{FF2B5EF4-FFF2-40B4-BE49-F238E27FC236}">
              <a16:creationId xmlns:a16="http://schemas.microsoft.com/office/drawing/2014/main" id="{00000000-0008-0000-1300-0000BA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87" name="Line 105">
          <a:extLst>
            <a:ext uri="{FF2B5EF4-FFF2-40B4-BE49-F238E27FC236}">
              <a16:creationId xmlns:a16="http://schemas.microsoft.com/office/drawing/2014/main" id="{00000000-0008-0000-1300-0000BB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88" name="Line 106">
          <a:extLst>
            <a:ext uri="{FF2B5EF4-FFF2-40B4-BE49-F238E27FC236}">
              <a16:creationId xmlns:a16="http://schemas.microsoft.com/office/drawing/2014/main" id="{00000000-0008-0000-1300-0000BC000000}"/>
            </a:ext>
          </a:extLst>
        </xdr:cNvPr>
        <xdr:cNvSpPr>
          <a:spLocks noChangeShapeType="1"/>
        </xdr:cNvSpPr>
      </xdr:nvSpPr>
      <xdr:spPr bwMode="auto">
        <a:xfrm>
          <a:off x="526732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89" name="Line 107">
          <a:extLst>
            <a:ext uri="{FF2B5EF4-FFF2-40B4-BE49-F238E27FC236}">
              <a16:creationId xmlns:a16="http://schemas.microsoft.com/office/drawing/2014/main" id="{00000000-0008-0000-1300-0000BD000000}"/>
            </a:ext>
          </a:extLst>
        </xdr:cNvPr>
        <xdr:cNvSpPr>
          <a:spLocks noChangeShapeType="1"/>
        </xdr:cNvSpPr>
      </xdr:nvSpPr>
      <xdr:spPr bwMode="auto">
        <a:xfrm>
          <a:off x="467677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90" name="Line 108">
          <a:extLst>
            <a:ext uri="{FF2B5EF4-FFF2-40B4-BE49-F238E27FC236}">
              <a16:creationId xmlns:a16="http://schemas.microsoft.com/office/drawing/2014/main" id="{00000000-0008-0000-1300-0000BE000000}"/>
            </a:ext>
          </a:extLst>
        </xdr:cNvPr>
        <xdr:cNvSpPr>
          <a:spLocks noChangeShapeType="1"/>
        </xdr:cNvSpPr>
      </xdr:nvSpPr>
      <xdr:spPr bwMode="auto">
        <a:xfrm>
          <a:off x="468630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91" name="Line 109">
          <a:extLst>
            <a:ext uri="{FF2B5EF4-FFF2-40B4-BE49-F238E27FC236}">
              <a16:creationId xmlns:a16="http://schemas.microsoft.com/office/drawing/2014/main" id="{00000000-0008-0000-1300-0000BF000000}"/>
            </a:ext>
          </a:extLst>
        </xdr:cNvPr>
        <xdr:cNvSpPr>
          <a:spLocks noChangeShapeType="1"/>
        </xdr:cNvSpPr>
      </xdr:nvSpPr>
      <xdr:spPr bwMode="auto">
        <a:xfrm>
          <a:off x="463867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92" name="Line 110">
          <a:extLst>
            <a:ext uri="{FF2B5EF4-FFF2-40B4-BE49-F238E27FC236}">
              <a16:creationId xmlns:a16="http://schemas.microsoft.com/office/drawing/2014/main" id="{00000000-0008-0000-1300-0000C0000000}"/>
            </a:ext>
          </a:extLst>
        </xdr:cNvPr>
        <xdr:cNvSpPr>
          <a:spLocks noChangeShapeType="1"/>
        </xdr:cNvSpPr>
      </xdr:nvSpPr>
      <xdr:spPr bwMode="auto">
        <a:xfrm>
          <a:off x="461962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93" name="Line 111">
          <a:extLst>
            <a:ext uri="{FF2B5EF4-FFF2-40B4-BE49-F238E27FC236}">
              <a16:creationId xmlns:a16="http://schemas.microsoft.com/office/drawing/2014/main" id="{00000000-0008-0000-1300-0000C1000000}"/>
            </a:ext>
          </a:extLst>
        </xdr:cNvPr>
        <xdr:cNvSpPr>
          <a:spLocks noChangeShapeType="1"/>
        </xdr:cNvSpPr>
      </xdr:nvSpPr>
      <xdr:spPr bwMode="auto">
        <a:xfrm>
          <a:off x="486727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94" name="Line 112">
          <a:extLst>
            <a:ext uri="{FF2B5EF4-FFF2-40B4-BE49-F238E27FC236}">
              <a16:creationId xmlns:a16="http://schemas.microsoft.com/office/drawing/2014/main" id="{00000000-0008-0000-1300-0000C2000000}"/>
            </a:ext>
          </a:extLst>
        </xdr:cNvPr>
        <xdr:cNvSpPr>
          <a:spLocks noChangeShapeType="1"/>
        </xdr:cNvSpPr>
      </xdr:nvSpPr>
      <xdr:spPr bwMode="auto">
        <a:xfrm>
          <a:off x="484822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95" name="Line 113">
          <a:extLst>
            <a:ext uri="{FF2B5EF4-FFF2-40B4-BE49-F238E27FC236}">
              <a16:creationId xmlns:a16="http://schemas.microsoft.com/office/drawing/2014/main" id="{00000000-0008-0000-1300-0000C3000000}"/>
            </a:ext>
          </a:extLst>
        </xdr:cNvPr>
        <xdr:cNvSpPr>
          <a:spLocks noChangeShapeType="1"/>
        </xdr:cNvSpPr>
      </xdr:nvSpPr>
      <xdr:spPr bwMode="auto">
        <a:xfrm>
          <a:off x="466725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96" name="Line 114">
          <a:extLst>
            <a:ext uri="{FF2B5EF4-FFF2-40B4-BE49-F238E27FC236}">
              <a16:creationId xmlns:a16="http://schemas.microsoft.com/office/drawing/2014/main" id="{00000000-0008-0000-1300-0000C4000000}"/>
            </a:ext>
          </a:extLst>
        </xdr:cNvPr>
        <xdr:cNvSpPr>
          <a:spLocks noChangeShapeType="1"/>
        </xdr:cNvSpPr>
      </xdr:nvSpPr>
      <xdr:spPr bwMode="auto">
        <a:xfrm>
          <a:off x="5743575" y="11172825"/>
          <a:ext cx="1616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97" name="Line 115">
          <a:extLst>
            <a:ext uri="{FF2B5EF4-FFF2-40B4-BE49-F238E27FC236}">
              <a16:creationId xmlns:a16="http://schemas.microsoft.com/office/drawing/2014/main" id="{00000000-0008-0000-1300-0000C5000000}"/>
            </a:ext>
          </a:extLst>
        </xdr:cNvPr>
        <xdr:cNvSpPr>
          <a:spLocks noChangeShapeType="1"/>
        </xdr:cNvSpPr>
      </xdr:nvSpPr>
      <xdr:spPr bwMode="auto">
        <a:xfrm>
          <a:off x="5153025" y="11172825"/>
          <a:ext cx="16754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98" name="Line 116">
          <a:extLst>
            <a:ext uri="{FF2B5EF4-FFF2-40B4-BE49-F238E27FC236}">
              <a16:creationId xmlns:a16="http://schemas.microsoft.com/office/drawing/2014/main" id="{00000000-0008-0000-1300-0000C6000000}"/>
            </a:ext>
          </a:extLst>
        </xdr:cNvPr>
        <xdr:cNvSpPr>
          <a:spLocks noChangeShapeType="1"/>
        </xdr:cNvSpPr>
      </xdr:nvSpPr>
      <xdr:spPr bwMode="auto">
        <a:xfrm>
          <a:off x="5162550" y="11172825"/>
          <a:ext cx="16744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99" name="Line 117">
          <a:extLst>
            <a:ext uri="{FF2B5EF4-FFF2-40B4-BE49-F238E27FC236}">
              <a16:creationId xmlns:a16="http://schemas.microsoft.com/office/drawing/2014/main" id="{00000000-0008-0000-1300-0000C7000000}"/>
            </a:ext>
          </a:extLst>
        </xdr:cNvPr>
        <xdr:cNvSpPr>
          <a:spLocks noChangeShapeType="1"/>
        </xdr:cNvSpPr>
      </xdr:nvSpPr>
      <xdr:spPr bwMode="auto">
        <a:xfrm>
          <a:off x="5114925" y="11172825"/>
          <a:ext cx="1679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200" name="Line 118">
          <a:extLst>
            <a:ext uri="{FF2B5EF4-FFF2-40B4-BE49-F238E27FC236}">
              <a16:creationId xmlns:a16="http://schemas.microsoft.com/office/drawing/2014/main" id="{00000000-0008-0000-1300-0000C8000000}"/>
            </a:ext>
          </a:extLst>
        </xdr:cNvPr>
        <xdr:cNvSpPr>
          <a:spLocks noChangeShapeType="1"/>
        </xdr:cNvSpPr>
      </xdr:nvSpPr>
      <xdr:spPr bwMode="auto">
        <a:xfrm>
          <a:off x="5095875" y="11172825"/>
          <a:ext cx="14563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201" name="Line 119">
          <a:extLst>
            <a:ext uri="{FF2B5EF4-FFF2-40B4-BE49-F238E27FC236}">
              <a16:creationId xmlns:a16="http://schemas.microsoft.com/office/drawing/2014/main" id="{00000000-0008-0000-1300-0000C9000000}"/>
            </a:ext>
          </a:extLst>
        </xdr:cNvPr>
        <xdr:cNvSpPr>
          <a:spLocks noChangeShapeType="1"/>
        </xdr:cNvSpPr>
      </xdr:nvSpPr>
      <xdr:spPr bwMode="auto">
        <a:xfrm>
          <a:off x="5343525" y="11172825"/>
          <a:ext cx="1621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202" name="Line 120">
          <a:extLst>
            <a:ext uri="{FF2B5EF4-FFF2-40B4-BE49-F238E27FC236}">
              <a16:creationId xmlns:a16="http://schemas.microsoft.com/office/drawing/2014/main" id="{00000000-0008-0000-1300-0000CA000000}"/>
            </a:ext>
          </a:extLst>
        </xdr:cNvPr>
        <xdr:cNvSpPr>
          <a:spLocks noChangeShapeType="1"/>
        </xdr:cNvSpPr>
      </xdr:nvSpPr>
      <xdr:spPr bwMode="auto">
        <a:xfrm>
          <a:off x="5324475" y="11172825"/>
          <a:ext cx="16583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203" name="Line 121">
          <a:extLst>
            <a:ext uri="{FF2B5EF4-FFF2-40B4-BE49-F238E27FC236}">
              <a16:creationId xmlns:a16="http://schemas.microsoft.com/office/drawing/2014/main" id="{00000000-0008-0000-1300-0000CB000000}"/>
            </a:ext>
          </a:extLst>
        </xdr:cNvPr>
        <xdr:cNvSpPr>
          <a:spLocks noChangeShapeType="1"/>
        </xdr:cNvSpPr>
      </xdr:nvSpPr>
      <xdr:spPr bwMode="auto">
        <a:xfrm>
          <a:off x="5143500" y="11172825"/>
          <a:ext cx="16764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69</xdr:row>
          <xdr:rowOff>200025</xdr:rowOff>
        </xdr:from>
        <xdr:to>
          <xdr:col>3</xdr:col>
          <xdr:colOff>114300</xdr:colOff>
          <xdr:row>71</xdr:row>
          <xdr:rowOff>0</xdr:rowOff>
        </xdr:to>
        <xdr:sp macro="" textlink="">
          <xdr:nvSpPr>
            <xdr:cNvPr id="33805" name="Option Button 13" hidden="1">
              <a:extLst>
                <a:ext uri="{63B3BB69-23CF-44E3-9099-C40C66FF867C}">
                  <a14:compatExt spid="_x0000_s33805"/>
                </a:ext>
                <a:ext uri="{FF2B5EF4-FFF2-40B4-BE49-F238E27FC236}">
                  <a16:creationId xmlns:a16="http://schemas.microsoft.com/office/drawing/2014/main" id="{00000000-0008-0000-13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200025</xdr:rowOff>
        </xdr:from>
        <xdr:to>
          <xdr:col>16</xdr:col>
          <xdr:colOff>152400</xdr:colOff>
          <xdr:row>71</xdr:row>
          <xdr:rowOff>0</xdr:rowOff>
        </xdr:to>
        <xdr:sp macro="" textlink="">
          <xdr:nvSpPr>
            <xdr:cNvPr id="33806" name="Option Button 14" hidden="1">
              <a:extLst>
                <a:ext uri="{63B3BB69-23CF-44E3-9099-C40C66FF867C}">
                  <a14:compatExt spid="_x0000_s33806"/>
                </a:ext>
                <a:ext uri="{FF2B5EF4-FFF2-40B4-BE49-F238E27FC236}">
                  <a16:creationId xmlns:a16="http://schemas.microsoft.com/office/drawing/2014/main" id="{00000000-0008-0000-13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69</xdr:row>
          <xdr:rowOff>190500</xdr:rowOff>
        </xdr:from>
        <xdr:to>
          <xdr:col>44</xdr:col>
          <xdr:colOff>9525</xdr:colOff>
          <xdr:row>71</xdr:row>
          <xdr:rowOff>0</xdr:rowOff>
        </xdr:to>
        <xdr:sp macro="" textlink="">
          <xdr:nvSpPr>
            <xdr:cNvPr id="33807" name="Option Button 15" hidden="1">
              <a:extLst>
                <a:ext uri="{63B3BB69-23CF-44E3-9099-C40C66FF867C}">
                  <a14:compatExt spid="_x0000_s33807"/>
                </a:ext>
                <a:ext uri="{FF2B5EF4-FFF2-40B4-BE49-F238E27FC236}">
                  <a16:creationId xmlns:a16="http://schemas.microsoft.com/office/drawing/2014/main" id="{00000000-0008-0000-13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171450</xdr:rowOff>
        </xdr:from>
        <xdr:to>
          <xdr:col>44</xdr:col>
          <xdr:colOff>9525</xdr:colOff>
          <xdr:row>71</xdr:row>
          <xdr:rowOff>0</xdr:rowOff>
        </xdr:to>
        <xdr:sp macro="" textlink="">
          <xdr:nvSpPr>
            <xdr:cNvPr id="33808" name="Group Box 16" hidden="1">
              <a:extLst>
                <a:ext uri="{63B3BB69-23CF-44E3-9099-C40C66FF867C}">
                  <a14:compatExt spid="_x0000_s33808"/>
                </a:ext>
                <a:ext uri="{FF2B5EF4-FFF2-40B4-BE49-F238E27FC236}">
                  <a16:creationId xmlns:a16="http://schemas.microsoft.com/office/drawing/2014/main" id="{00000000-0008-0000-1300-0000108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200025</xdr:rowOff>
        </xdr:from>
        <xdr:to>
          <xdr:col>3</xdr:col>
          <xdr:colOff>114300</xdr:colOff>
          <xdr:row>77</xdr:row>
          <xdr:rowOff>0</xdr:rowOff>
        </xdr:to>
        <xdr:sp macro="" textlink="">
          <xdr:nvSpPr>
            <xdr:cNvPr id="33809" name="Option Button 17" hidden="1">
              <a:extLst>
                <a:ext uri="{63B3BB69-23CF-44E3-9099-C40C66FF867C}">
                  <a14:compatExt spid="_x0000_s33809"/>
                </a:ext>
                <a:ext uri="{FF2B5EF4-FFF2-40B4-BE49-F238E27FC236}">
                  <a16:creationId xmlns:a16="http://schemas.microsoft.com/office/drawing/2014/main" id="{00000000-0008-0000-13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200025</xdr:rowOff>
        </xdr:from>
        <xdr:to>
          <xdr:col>16</xdr:col>
          <xdr:colOff>152400</xdr:colOff>
          <xdr:row>77</xdr:row>
          <xdr:rowOff>0</xdr:rowOff>
        </xdr:to>
        <xdr:sp macro="" textlink="">
          <xdr:nvSpPr>
            <xdr:cNvPr id="33810" name="Option Button 18" hidden="1">
              <a:extLst>
                <a:ext uri="{63B3BB69-23CF-44E3-9099-C40C66FF867C}">
                  <a14:compatExt spid="_x0000_s33810"/>
                </a:ext>
                <a:ext uri="{FF2B5EF4-FFF2-40B4-BE49-F238E27FC236}">
                  <a16:creationId xmlns:a16="http://schemas.microsoft.com/office/drawing/2014/main" id="{00000000-0008-0000-13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75</xdr:row>
          <xdr:rowOff>190500</xdr:rowOff>
        </xdr:from>
        <xdr:to>
          <xdr:col>44</xdr:col>
          <xdr:colOff>9525</xdr:colOff>
          <xdr:row>77</xdr:row>
          <xdr:rowOff>0</xdr:rowOff>
        </xdr:to>
        <xdr:sp macro="" textlink="">
          <xdr:nvSpPr>
            <xdr:cNvPr id="33811" name="Option Button 19" hidden="1">
              <a:extLst>
                <a:ext uri="{63B3BB69-23CF-44E3-9099-C40C66FF867C}">
                  <a14:compatExt spid="_x0000_s33811"/>
                </a:ext>
                <a:ext uri="{FF2B5EF4-FFF2-40B4-BE49-F238E27FC236}">
                  <a16:creationId xmlns:a16="http://schemas.microsoft.com/office/drawing/2014/main" id="{00000000-0008-0000-13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171450</xdr:rowOff>
        </xdr:from>
        <xdr:to>
          <xdr:col>44</xdr:col>
          <xdr:colOff>9525</xdr:colOff>
          <xdr:row>77</xdr:row>
          <xdr:rowOff>0</xdr:rowOff>
        </xdr:to>
        <xdr:sp macro="" textlink="">
          <xdr:nvSpPr>
            <xdr:cNvPr id="33812" name="Group Box 20" hidden="1">
              <a:extLst>
                <a:ext uri="{63B3BB69-23CF-44E3-9099-C40C66FF867C}">
                  <a14:compatExt spid="_x0000_s33812"/>
                </a:ext>
                <a:ext uri="{FF2B5EF4-FFF2-40B4-BE49-F238E27FC236}">
                  <a16:creationId xmlns:a16="http://schemas.microsoft.com/office/drawing/2014/main" id="{00000000-0008-0000-1300-0000148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11</xdr:col>
      <xdr:colOff>28575</xdr:colOff>
      <xdr:row>89</xdr:row>
      <xdr:rowOff>0</xdr:rowOff>
    </xdr:from>
    <xdr:to>
      <xdr:col>43</xdr:col>
      <xdr:colOff>523875</xdr:colOff>
      <xdr:row>89</xdr:row>
      <xdr:rowOff>0</xdr:rowOff>
    </xdr:to>
    <xdr:sp macro="" textlink="">
      <xdr:nvSpPr>
        <xdr:cNvPr id="213" name="Line 1">
          <a:extLst>
            <a:ext uri="{FF2B5EF4-FFF2-40B4-BE49-F238E27FC236}">
              <a16:creationId xmlns:a16="http://schemas.microsoft.com/office/drawing/2014/main" id="{00000000-0008-0000-1300-0000D500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214" name="Line 2">
          <a:extLst>
            <a:ext uri="{FF2B5EF4-FFF2-40B4-BE49-F238E27FC236}">
              <a16:creationId xmlns:a16="http://schemas.microsoft.com/office/drawing/2014/main" id="{00000000-0008-0000-1300-0000D600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215" name="Line 3">
          <a:extLst>
            <a:ext uri="{FF2B5EF4-FFF2-40B4-BE49-F238E27FC236}">
              <a16:creationId xmlns:a16="http://schemas.microsoft.com/office/drawing/2014/main" id="{00000000-0008-0000-1300-0000D700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216" name="Line 4">
          <a:extLst>
            <a:ext uri="{FF2B5EF4-FFF2-40B4-BE49-F238E27FC236}">
              <a16:creationId xmlns:a16="http://schemas.microsoft.com/office/drawing/2014/main" id="{00000000-0008-0000-1300-0000D800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171450</xdr:colOff>
      <xdr:row>107</xdr:row>
      <xdr:rowOff>0</xdr:rowOff>
    </xdr:from>
    <xdr:to>
      <xdr:col>3</xdr:col>
      <xdr:colOff>19050</xdr:colOff>
      <xdr:row>107</xdr:row>
      <xdr:rowOff>0</xdr:rowOff>
    </xdr:to>
    <xdr:sp macro="" textlink="">
      <xdr:nvSpPr>
        <xdr:cNvPr id="217" name="Line 5">
          <a:extLst>
            <a:ext uri="{FF2B5EF4-FFF2-40B4-BE49-F238E27FC236}">
              <a16:creationId xmlns:a16="http://schemas.microsoft.com/office/drawing/2014/main" id="{00000000-0008-0000-1300-0000D9000000}"/>
            </a:ext>
          </a:extLst>
        </xdr:cNvPr>
        <xdr:cNvSpPr>
          <a:spLocks noChangeShapeType="1"/>
        </xdr:cNvSpPr>
      </xdr:nvSpPr>
      <xdr:spPr bwMode="auto">
        <a:xfrm>
          <a:off x="171450" y="21859875"/>
          <a:ext cx="12763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218" name="Line 6">
          <a:extLst>
            <a:ext uri="{FF2B5EF4-FFF2-40B4-BE49-F238E27FC236}">
              <a16:creationId xmlns:a16="http://schemas.microsoft.com/office/drawing/2014/main" id="{00000000-0008-0000-1300-0000DA00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219" name="Line 7">
          <a:extLst>
            <a:ext uri="{FF2B5EF4-FFF2-40B4-BE49-F238E27FC236}">
              <a16:creationId xmlns:a16="http://schemas.microsoft.com/office/drawing/2014/main" id="{00000000-0008-0000-1300-0000DB00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220" name="Line 8">
          <a:extLst>
            <a:ext uri="{FF2B5EF4-FFF2-40B4-BE49-F238E27FC236}">
              <a16:creationId xmlns:a16="http://schemas.microsoft.com/office/drawing/2014/main" id="{00000000-0008-0000-1300-0000DC00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221" name="Line 9">
          <a:extLst>
            <a:ext uri="{FF2B5EF4-FFF2-40B4-BE49-F238E27FC236}">
              <a16:creationId xmlns:a16="http://schemas.microsoft.com/office/drawing/2014/main" id="{00000000-0008-0000-1300-0000DD00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89</xdr:row>
      <xdr:rowOff>0</xdr:rowOff>
    </xdr:from>
    <xdr:to>
      <xdr:col>43</xdr:col>
      <xdr:colOff>523875</xdr:colOff>
      <xdr:row>89</xdr:row>
      <xdr:rowOff>0</xdr:rowOff>
    </xdr:to>
    <xdr:sp macro="" textlink="">
      <xdr:nvSpPr>
        <xdr:cNvPr id="223" name="Line 11">
          <a:extLst>
            <a:ext uri="{FF2B5EF4-FFF2-40B4-BE49-F238E27FC236}">
              <a16:creationId xmlns:a16="http://schemas.microsoft.com/office/drawing/2014/main" id="{00000000-0008-0000-1300-0000DF00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224" name="Line 12">
          <a:extLst>
            <a:ext uri="{FF2B5EF4-FFF2-40B4-BE49-F238E27FC236}">
              <a16:creationId xmlns:a16="http://schemas.microsoft.com/office/drawing/2014/main" id="{00000000-0008-0000-1300-0000E000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225" name="Line 13">
          <a:extLst>
            <a:ext uri="{FF2B5EF4-FFF2-40B4-BE49-F238E27FC236}">
              <a16:creationId xmlns:a16="http://schemas.microsoft.com/office/drawing/2014/main" id="{00000000-0008-0000-1300-0000E100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226" name="Line 14">
          <a:extLst>
            <a:ext uri="{FF2B5EF4-FFF2-40B4-BE49-F238E27FC236}">
              <a16:creationId xmlns:a16="http://schemas.microsoft.com/office/drawing/2014/main" id="{00000000-0008-0000-1300-0000E200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227" name="Line 15">
          <a:extLst>
            <a:ext uri="{FF2B5EF4-FFF2-40B4-BE49-F238E27FC236}">
              <a16:creationId xmlns:a16="http://schemas.microsoft.com/office/drawing/2014/main" id="{00000000-0008-0000-1300-0000E300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228" name="Line 16">
          <a:extLst>
            <a:ext uri="{FF2B5EF4-FFF2-40B4-BE49-F238E27FC236}">
              <a16:creationId xmlns:a16="http://schemas.microsoft.com/office/drawing/2014/main" id="{00000000-0008-0000-1300-0000E400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229" name="Line 17">
          <a:extLst>
            <a:ext uri="{FF2B5EF4-FFF2-40B4-BE49-F238E27FC236}">
              <a16:creationId xmlns:a16="http://schemas.microsoft.com/office/drawing/2014/main" id="{00000000-0008-0000-1300-0000E500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230" name="Line 18">
          <a:extLst>
            <a:ext uri="{FF2B5EF4-FFF2-40B4-BE49-F238E27FC236}">
              <a16:creationId xmlns:a16="http://schemas.microsoft.com/office/drawing/2014/main" id="{00000000-0008-0000-1300-0000E600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89</xdr:row>
      <xdr:rowOff>0</xdr:rowOff>
    </xdr:from>
    <xdr:to>
      <xdr:col>44</xdr:col>
      <xdr:colOff>523875</xdr:colOff>
      <xdr:row>89</xdr:row>
      <xdr:rowOff>0</xdr:rowOff>
    </xdr:to>
    <xdr:sp macro="" textlink="">
      <xdr:nvSpPr>
        <xdr:cNvPr id="231" name="Line 19">
          <a:extLst>
            <a:ext uri="{FF2B5EF4-FFF2-40B4-BE49-F238E27FC236}">
              <a16:creationId xmlns:a16="http://schemas.microsoft.com/office/drawing/2014/main" id="{00000000-0008-0000-1300-0000E7000000}"/>
            </a:ext>
          </a:extLst>
        </xdr:cNvPr>
        <xdr:cNvSpPr>
          <a:spLocks noChangeShapeType="1"/>
        </xdr:cNvSpPr>
      </xdr:nvSpPr>
      <xdr:spPr bwMode="auto">
        <a:xfrm>
          <a:off x="574357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89</xdr:row>
      <xdr:rowOff>0</xdr:rowOff>
    </xdr:from>
    <xdr:to>
      <xdr:col>44</xdr:col>
      <xdr:colOff>485775</xdr:colOff>
      <xdr:row>89</xdr:row>
      <xdr:rowOff>0</xdr:rowOff>
    </xdr:to>
    <xdr:sp macro="" textlink="">
      <xdr:nvSpPr>
        <xdr:cNvPr id="232" name="Line 20">
          <a:extLst>
            <a:ext uri="{FF2B5EF4-FFF2-40B4-BE49-F238E27FC236}">
              <a16:creationId xmlns:a16="http://schemas.microsoft.com/office/drawing/2014/main" id="{00000000-0008-0000-1300-0000E8000000}"/>
            </a:ext>
          </a:extLst>
        </xdr:cNvPr>
        <xdr:cNvSpPr>
          <a:spLocks noChangeShapeType="1"/>
        </xdr:cNvSpPr>
      </xdr:nvSpPr>
      <xdr:spPr bwMode="auto">
        <a:xfrm>
          <a:off x="515302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89</xdr:row>
      <xdr:rowOff>0</xdr:rowOff>
    </xdr:from>
    <xdr:to>
      <xdr:col>44</xdr:col>
      <xdr:colOff>533400</xdr:colOff>
      <xdr:row>89</xdr:row>
      <xdr:rowOff>0</xdr:rowOff>
    </xdr:to>
    <xdr:sp macro="" textlink="">
      <xdr:nvSpPr>
        <xdr:cNvPr id="233" name="Line 21">
          <a:extLst>
            <a:ext uri="{FF2B5EF4-FFF2-40B4-BE49-F238E27FC236}">
              <a16:creationId xmlns:a16="http://schemas.microsoft.com/office/drawing/2014/main" id="{00000000-0008-0000-1300-0000E9000000}"/>
            </a:ext>
          </a:extLst>
        </xdr:cNvPr>
        <xdr:cNvSpPr>
          <a:spLocks noChangeShapeType="1"/>
        </xdr:cNvSpPr>
      </xdr:nvSpPr>
      <xdr:spPr bwMode="auto">
        <a:xfrm>
          <a:off x="516255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89</xdr:row>
      <xdr:rowOff>0</xdr:rowOff>
    </xdr:from>
    <xdr:to>
      <xdr:col>44</xdr:col>
      <xdr:colOff>581025</xdr:colOff>
      <xdr:row>89</xdr:row>
      <xdr:rowOff>0</xdr:rowOff>
    </xdr:to>
    <xdr:sp macro="" textlink="">
      <xdr:nvSpPr>
        <xdr:cNvPr id="234" name="Line 22">
          <a:extLst>
            <a:ext uri="{FF2B5EF4-FFF2-40B4-BE49-F238E27FC236}">
              <a16:creationId xmlns:a16="http://schemas.microsoft.com/office/drawing/2014/main" id="{00000000-0008-0000-1300-0000EA000000}"/>
            </a:ext>
          </a:extLst>
        </xdr:cNvPr>
        <xdr:cNvSpPr>
          <a:spLocks noChangeShapeType="1"/>
        </xdr:cNvSpPr>
      </xdr:nvSpPr>
      <xdr:spPr bwMode="auto">
        <a:xfrm>
          <a:off x="511492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89</xdr:row>
      <xdr:rowOff>0</xdr:rowOff>
    </xdr:from>
    <xdr:to>
      <xdr:col>40</xdr:col>
      <xdr:colOff>133350</xdr:colOff>
      <xdr:row>89</xdr:row>
      <xdr:rowOff>0</xdr:rowOff>
    </xdr:to>
    <xdr:sp macro="" textlink="">
      <xdr:nvSpPr>
        <xdr:cNvPr id="235" name="Line 23">
          <a:extLst>
            <a:ext uri="{FF2B5EF4-FFF2-40B4-BE49-F238E27FC236}">
              <a16:creationId xmlns:a16="http://schemas.microsoft.com/office/drawing/2014/main" id="{00000000-0008-0000-1300-0000EB000000}"/>
            </a:ext>
          </a:extLst>
        </xdr:cNvPr>
        <xdr:cNvSpPr>
          <a:spLocks noChangeShapeType="1"/>
        </xdr:cNvSpPr>
      </xdr:nvSpPr>
      <xdr:spPr bwMode="auto">
        <a:xfrm>
          <a:off x="509587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89</xdr:row>
      <xdr:rowOff>0</xdr:rowOff>
    </xdr:from>
    <xdr:to>
      <xdr:col>44</xdr:col>
      <xdr:colOff>123825</xdr:colOff>
      <xdr:row>89</xdr:row>
      <xdr:rowOff>0</xdr:rowOff>
    </xdr:to>
    <xdr:sp macro="" textlink="">
      <xdr:nvSpPr>
        <xdr:cNvPr id="236" name="Line 24">
          <a:extLst>
            <a:ext uri="{FF2B5EF4-FFF2-40B4-BE49-F238E27FC236}">
              <a16:creationId xmlns:a16="http://schemas.microsoft.com/office/drawing/2014/main" id="{00000000-0008-0000-1300-0000EC000000}"/>
            </a:ext>
          </a:extLst>
        </xdr:cNvPr>
        <xdr:cNvSpPr>
          <a:spLocks noChangeShapeType="1"/>
        </xdr:cNvSpPr>
      </xdr:nvSpPr>
      <xdr:spPr bwMode="auto">
        <a:xfrm>
          <a:off x="534352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89</xdr:row>
      <xdr:rowOff>0</xdr:rowOff>
    </xdr:from>
    <xdr:to>
      <xdr:col>44</xdr:col>
      <xdr:colOff>581025</xdr:colOff>
      <xdr:row>89</xdr:row>
      <xdr:rowOff>0</xdr:rowOff>
    </xdr:to>
    <xdr:sp macro="" textlink="">
      <xdr:nvSpPr>
        <xdr:cNvPr id="237" name="Line 25">
          <a:extLst>
            <a:ext uri="{FF2B5EF4-FFF2-40B4-BE49-F238E27FC236}">
              <a16:creationId xmlns:a16="http://schemas.microsoft.com/office/drawing/2014/main" id="{00000000-0008-0000-1300-0000ED000000}"/>
            </a:ext>
          </a:extLst>
        </xdr:cNvPr>
        <xdr:cNvSpPr>
          <a:spLocks noChangeShapeType="1"/>
        </xdr:cNvSpPr>
      </xdr:nvSpPr>
      <xdr:spPr bwMode="auto">
        <a:xfrm>
          <a:off x="532447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89</xdr:row>
      <xdr:rowOff>0</xdr:rowOff>
    </xdr:from>
    <xdr:to>
      <xdr:col>44</xdr:col>
      <xdr:colOff>647700</xdr:colOff>
      <xdr:row>89</xdr:row>
      <xdr:rowOff>0</xdr:rowOff>
    </xdr:to>
    <xdr:sp macro="" textlink="">
      <xdr:nvSpPr>
        <xdr:cNvPr id="238" name="Line 26">
          <a:extLst>
            <a:ext uri="{FF2B5EF4-FFF2-40B4-BE49-F238E27FC236}">
              <a16:creationId xmlns:a16="http://schemas.microsoft.com/office/drawing/2014/main" id="{00000000-0008-0000-1300-0000EE000000}"/>
            </a:ext>
          </a:extLst>
        </xdr:cNvPr>
        <xdr:cNvSpPr>
          <a:spLocks noChangeShapeType="1"/>
        </xdr:cNvSpPr>
      </xdr:nvSpPr>
      <xdr:spPr bwMode="auto">
        <a:xfrm>
          <a:off x="514350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89</xdr:row>
      <xdr:rowOff>0</xdr:rowOff>
    </xdr:from>
    <xdr:to>
      <xdr:col>43</xdr:col>
      <xdr:colOff>523875</xdr:colOff>
      <xdr:row>89</xdr:row>
      <xdr:rowOff>0</xdr:rowOff>
    </xdr:to>
    <xdr:sp macro="" textlink="">
      <xdr:nvSpPr>
        <xdr:cNvPr id="239" name="Line 27">
          <a:extLst>
            <a:ext uri="{FF2B5EF4-FFF2-40B4-BE49-F238E27FC236}">
              <a16:creationId xmlns:a16="http://schemas.microsoft.com/office/drawing/2014/main" id="{00000000-0008-0000-1300-0000EF00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240" name="Line 28">
          <a:extLst>
            <a:ext uri="{FF2B5EF4-FFF2-40B4-BE49-F238E27FC236}">
              <a16:creationId xmlns:a16="http://schemas.microsoft.com/office/drawing/2014/main" id="{00000000-0008-0000-1300-0000F000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241" name="Line 29">
          <a:extLst>
            <a:ext uri="{FF2B5EF4-FFF2-40B4-BE49-F238E27FC236}">
              <a16:creationId xmlns:a16="http://schemas.microsoft.com/office/drawing/2014/main" id="{00000000-0008-0000-1300-0000F100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242" name="Line 30">
          <a:extLst>
            <a:ext uri="{FF2B5EF4-FFF2-40B4-BE49-F238E27FC236}">
              <a16:creationId xmlns:a16="http://schemas.microsoft.com/office/drawing/2014/main" id="{00000000-0008-0000-1300-0000F200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243" name="Line 31">
          <a:extLst>
            <a:ext uri="{FF2B5EF4-FFF2-40B4-BE49-F238E27FC236}">
              <a16:creationId xmlns:a16="http://schemas.microsoft.com/office/drawing/2014/main" id="{00000000-0008-0000-1300-0000F300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244" name="Line 32">
          <a:extLst>
            <a:ext uri="{FF2B5EF4-FFF2-40B4-BE49-F238E27FC236}">
              <a16:creationId xmlns:a16="http://schemas.microsoft.com/office/drawing/2014/main" id="{00000000-0008-0000-1300-0000F400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245" name="Line 33">
          <a:extLst>
            <a:ext uri="{FF2B5EF4-FFF2-40B4-BE49-F238E27FC236}">
              <a16:creationId xmlns:a16="http://schemas.microsoft.com/office/drawing/2014/main" id="{00000000-0008-0000-1300-0000F500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246" name="Line 34">
          <a:extLst>
            <a:ext uri="{FF2B5EF4-FFF2-40B4-BE49-F238E27FC236}">
              <a16:creationId xmlns:a16="http://schemas.microsoft.com/office/drawing/2014/main" id="{00000000-0008-0000-1300-0000F600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89</xdr:row>
      <xdr:rowOff>0</xdr:rowOff>
    </xdr:from>
    <xdr:to>
      <xdr:col>43</xdr:col>
      <xdr:colOff>523875</xdr:colOff>
      <xdr:row>89</xdr:row>
      <xdr:rowOff>0</xdr:rowOff>
    </xdr:to>
    <xdr:sp macro="" textlink="">
      <xdr:nvSpPr>
        <xdr:cNvPr id="247" name="Line 35">
          <a:extLst>
            <a:ext uri="{FF2B5EF4-FFF2-40B4-BE49-F238E27FC236}">
              <a16:creationId xmlns:a16="http://schemas.microsoft.com/office/drawing/2014/main" id="{00000000-0008-0000-1300-0000F700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248" name="Line 36">
          <a:extLst>
            <a:ext uri="{FF2B5EF4-FFF2-40B4-BE49-F238E27FC236}">
              <a16:creationId xmlns:a16="http://schemas.microsoft.com/office/drawing/2014/main" id="{00000000-0008-0000-1300-0000F800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249" name="Line 37">
          <a:extLst>
            <a:ext uri="{FF2B5EF4-FFF2-40B4-BE49-F238E27FC236}">
              <a16:creationId xmlns:a16="http://schemas.microsoft.com/office/drawing/2014/main" id="{00000000-0008-0000-1300-0000F900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250" name="Line 38">
          <a:extLst>
            <a:ext uri="{FF2B5EF4-FFF2-40B4-BE49-F238E27FC236}">
              <a16:creationId xmlns:a16="http://schemas.microsoft.com/office/drawing/2014/main" id="{00000000-0008-0000-1300-0000FA00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251" name="Line 39">
          <a:extLst>
            <a:ext uri="{FF2B5EF4-FFF2-40B4-BE49-F238E27FC236}">
              <a16:creationId xmlns:a16="http://schemas.microsoft.com/office/drawing/2014/main" id="{00000000-0008-0000-1300-0000FB00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252" name="Line 40">
          <a:extLst>
            <a:ext uri="{FF2B5EF4-FFF2-40B4-BE49-F238E27FC236}">
              <a16:creationId xmlns:a16="http://schemas.microsoft.com/office/drawing/2014/main" id="{00000000-0008-0000-1300-0000FC00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253" name="Line 41">
          <a:extLst>
            <a:ext uri="{FF2B5EF4-FFF2-40B4-BE49-F238E27FC236}">
              <a16:creationId xmlns:a16="http://schemas.microsoft.com/office/drawing/2014/main" id="{00000000-0008-0000-1300-0000FD00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254" name="Line 42">
          <a:extLst>
            <a:ext uri="{FF2B5EF4-FFF2-40B4-BE49-F238E27FC236}">
              <a16:creationId xmlns:a16="http://schemas.microsoft.com/office/drawing/2014/main" id="{00000000-0008-0000-1300-0000FE00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89</xdr:row>
      <xdr:rowOff>0</xdr:rowOff>
    </xdr:from>
    <xdr:to>
      <xdr:col>44</xdr:col>
      <xdr:colOff>523875</xdr:colOff>
      <xdr:row>89</xdr:row>
      <xdr:rowOff>0</xdr:rowOff>
    </xdr:to>
    <xdr:sp macro="" textlink="">
      <xdr:nvSpPr>
        <xdr:cNvPr id="255" name="Line 43">
          <a:extLst>
            <a:ext uri="{FF2B5EF4-FFF2-40B4-BE49-F238E27FC236}">
              <a16:creationId xmlns:a16="http://schemas.microsoft.com/office/drawing/2014/main" id="{00000000-0008-0000-1300-0000FF000000}"/>
            </a:ext>
          </a:extLst>
        </xdr:cNvPr>
        <xdr:cNvSpPr>
          <a:spLocks noChangeShapeType="1"/>
        </xdr:cNvSpPr>
      </xdr:nvSpPr>
      <xdr:spPr bwMode="auto">
        <a:xfrm>
          <a:off x="574357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89</xdr:row>
      <xdr:rowOff>0</xdr:rowOff>
    </xdr:from>
    <xdr:to>
      <xdr:col>44</xdr:col>
      <xdr:colOff>485775</xdr:colOff>
      <xdr:row>89</xdr:row>
      <xdr:rowOff>0</xdr:rowOff>
    </xdr:to>
    <xdr:sp macro="" textlink="">
      <xdr:nvSpPr>
        <xdr:cNvPr id="256" name="Line 44">
          <a:extLst>
            <a:ext uri="{FF2B5EF4-FFF2-40B4-BE49-F238E27FC236}">
              <a16:creationId xmlns:a16="http://schemas.microsoft.com/office/drawing/2014/main" id="{00000000-0008-0000-1300-000000010000}"/>
            </a:ext>
          </a:extLst>
        </xdr:cNvPr>
        <xdr:cNvSpPr>
          <a:spLocks noChangeShapeType="1"/>
        </xdr:cNvSpPr>
      </xdr:nvSpPr>
      <xdr:spPr bwMode="auto">
        <a:xfrm>
          <a:off x="515302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89</xdr:row>
      <xdr:rowOff>0</xdr:rowOff>
    </xdr:from>
    <xdr:to>
      <xdr:col>44</xdr:col>
      <xdr:colOff>533400</xdr:colOff>
      <xdr:row>89</xdr:row>
      <xdr:rowOff>0</xdr:rowOff>
    </xdr:to>
    <xdr:sp macro="" textlink="">
      <xdr:nvSpPr>
        <xdr:cNvPr id="257" name="Line 45">
          <a:extLst>
            <a:ext uri="{FF2B5EF4-FFF2-40B4-BE49-F238E27FC236}">
              <a16:creationId xmlns:a16="http://schemas.microsoft.com/office/drawing/2014/main" id="{00000000-0008-0000-1300-000001010000}"/>
            </a:ext>
          </a:extLst>
        </xdr:cNvPr>
        <xdr:cNvSpPr>
          <a:spLocks noChangeShapeType="1"/>
        </xdr:cNvSpPr>
      </xdr:nvSpPr>
      <xdr:spPr bwMode="auto">
        <a:xfrm>
          <a:off x="516255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89</xdr:row>
      <xdr:rowOff>0</xdr:rowOff>
    </xdr:from>
    <xdr:to>
      <xdr:col>44</xdr:col>
      <xdr:colOff>581025</xdr:colOff>
      <xdr:row>89</xdr:row>
      <xdr:rowOff>0</xdr:rowOff>
    </xdr:to>
    <xdr:sp macro="" textlink="">
      <xdr:nvSpPr>
        <xdr:cNvPr id="258" name="Line 46">
          <a:extLst>
            <a:ext uri="{FF2B5EF4-FFF2-40B4-BE49-F238E27FC236}">
              <a16:creationId xmlns:a16="http://schemas.microsoft.com/office/drawing/2014/main" id="{00000000-0008-0000-1300-000002010000}"/>
            </a:ext>
          </a:extLst>
        </xdr:cNvPr>
        <xdr:cNvSpPr>
          <a:spLocks noChangeShapeType="1"/>
        </xdr:cNvSpPr>
      </xdr:nvSpPr>
      <xdr:spPr bwMode="auto">
        <a:xfrm>
          <a:off x="511492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89</xdr:row>
      <xdr:rowOff>0</xdr:rowOff>
    </xdr:from>
    <xdr:to>
      <xdr:col>40</xdr:col>
      <xdr:colOff>133350</xdr:colOff>
      <xdr:row>89</xdr:row>
      <xdr:rowOff>0</xdr:rowOff>
    </xdr:to>
    <xdr:sp macro="" textlink="">
      <xdr:nvSpPr>
        <xdr:cNvPr id="259" name="Line 47">
          <a:extLst>
            <a:ext uri="{FF2B5EF4-FFF2-40B4-BE49-F238E27FC236}">
              <a16:creationId xmlns:a16="http://schemas.microsoft.com/office/drawing/2014/main" id="{00000000-0008-0000-1300-000003010000}"/>
            </a:ext>
          </a:extLst>
        </xdr:cNvPr>
        <xdr:cNvSpPr>
          <a:spLocks noChangeShapeType="1"/>
        </xdr:cNvSpPr>
      </xdr:nvSpPr>
      <xdr:spPr bwMode="auto">
        <a:xfrm>
          <a:off x="509587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89</xdr:row>
      <xdr:rowOff>0</xdr:rowOff>
    </xdr:from>
    <xdr:to>
      <xdr:col>44</xdr:col>
      <xdr:colOff>123825</xdr:colOff>
      <xdr:row>89</xdr:row>
      <xdr:rowOff>0</xdr:rowOff>
    </xdr:to>
    <xdr:sp macro="" textlink="">
      <xdr:nvSpPr>
        <xdr:cNvPr id="260" name="Line 48">
          <a:extLst>
            <a:ext uri="{FF2B5EF4-FFF2-40B4-BE49-F238E27FC236}">
              <a16:creationId xmlns:a16="http://schemas.microsoft.com/office/drawing/2014/main" id="{00000000-0008-0000-1300-000004010000}"/>
            </a:ext>
          </a:extLst>
        </xdr:cNvPr>
        <xdr:cNvSpPr>
          <a:spLocks noChangeShapeType="1"/>
        </xdr:cNvSpPr>
      </xdr:nvSpPr>
      <xdr:spPr bwMode="auto">
        <a:xfrm>
          <a:off x="534352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89</xdr:row>
      <xdr:rowOff>0</xdr:rowOff>
    </xdr:from>
    <xdr:to>
      <xdr:col>44</xdr:col>
      <xdr:colOff>581025</xdr:colOff>
      <xdr:row>89</xdr:row>
      <xdr:rowOff>0</xdr:rowOff>
    </xdr:to>
    <xdr:sp macro="" textlink="">
      <xdr:nvSpPr>
        <xdr:cNvPr id="261" name="Line 49">
          <a:extLst>
            <a:ext uri="{FF2B5EF4-FFF2-40B4-BE49-F238E27FC236}">
              <a16:creationId xmlns:a16="http://schemas.microsoft.com/office/drawing/2014/main" id="{00000000-0008-0000-1300-000005010000}"/>
            </a:ext>
          </a:extLst>
        </xdr:cNvPr>
        <xdr:cNvSpPr>
          <a:spLocks noChangeShapeType="1"/>
        </xdr:cNvSpPr>
      </xdr:nvSpPr>
      <xdr:spPr bwMode="auto">
        <a:xfrm>
          <a:off x="532447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89</xdr:row>
      <xdr:rowOff>0</xdr:rowOff>
    </xdr:from>
    <xdr:to>
      <xdr:col>44</xdr:col>
      <xdr:colOff>647700</xdr:colOff>
      <xdr:row>89</xdr:row>
      <xdr:rowOff>0</xdr:rowOff>
    </xdr:to>
    <xdr:sp macro="" textlink="">
      <xdr:nvSpPr>
        <xdr:cNvPr id="262" name="Line 50">
          <a:extLst>
            <a:ext uri="{FF2B5EF4-FFF2-40B4-BE49-F238E27FC236}">
              <a16:creationId xmlns:a16="http://schemas.microsoft.com/office/drawing/2014/main" id="{00000000-0008-0000-1300-000006010000}"/>
            </a:ext>
          </a:extLst>
        </xdr:cNvPr>
        <xdr:cNvSpPr>
          <a:spLocks noChangeShapeType="1"/>
        </xdr:cNvSpPr>
      </xdr:nvSpPr>
      <xdr:spPr bwMode="auto">
        <a:xfrm>
          <a:off x="514350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89</xdr:row>
      <xdr:rowOff>0</xdr:rowOff>
    </xdr:from>
    <xdr:to>
      <xdr:col>43</xdr:col>
      <xdr:colOff>523875</xdr:colOff>
      <xdr:row>89</xdr:row>
      <xdr:rowOff>0</xdr:rowOff>
    </xdr:to>
    <xdr:sp macro="" textlink="">
      <xdr:nvSpPr>
        <xdr:cNvPr id="263" name="Line 51">
          <a:extLst>
            <a:ext uri="{FF2B5EF4-FFF2-40B4-BE49-F238E27FC236}">
              <a16:creationId xmlns:a16="http://schemas.microsoft.com/office/drawing/2014/main" id="{00000000-0008-0000-1300-00000701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264" name="Line 52">
          <a:extLst>
            <a:ext uri="{FF2B5EF4-FFF2-40B4-BE49-F238E27FC236}">
              <a16:creationId xmlns:a16="http://schemas.microsoft.com/office/drawing/2014/main" id="{00000000-0008-0000-1300-00000801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265" name="Line 53">
          <a:extLst>
            <a:ext uri="{FF2B5EF4-FFF2-40B4-BE49-F238E27FC236}">
              <a16:creationId xmlns:a16="http://schemas.microsoft.com/office/drawing/2014/main" id="{00000000-0008-0000-1300-00000901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266" name="Line 54">
          <a:extLst>
            <a:ext uri="{FF2B5EF4-FFF2-40B4-BE49-F238E27FC236}">
              <a16:creationId xmlns:a16="http://schemas.microsoft.com/office/drawing/2014/main" id="{00000000-0008-0000-1300-00000A01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267" name="Line 55">
          <a:extLst>
            <a:ext uri="{FF2B5EF4-FFF2-40B4-BE49-F238E27FC236}">
              <a16:creationId xmlns:a16="http://schemas.microsoft.com/office/drawing/2014/main" id="{00000000-0008-0000-1300-00000B01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268" name="Line 56">
          <a:extLst>
            <a:ext uri="{FF2B5EF4-FFF2-40B4-BE49-F238E27FC236}">
              <a16:creationId xmlns:a16="http://schemas.microsoft.com/office/drawing/2014/main" id="{00000000-0008-0000-1300-00000C01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269" name="Line 57">
          <a:extLst>
            <a:ext uri="{FF2B5EF4-FFF2-40B4-BE49-F238E27FC236}">
              <a16:creationId xmlns:a16="http://schemas.microsoft.com/office/drawing/2014/main" id="{00000000-0008-0000-1300-00000D01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270" name="Line 58">
          <a:extLst>
            <a:ext uri="{FF2B5EF4-FFF2-40B4-BE49-F238E27FC236}">
              <a16:creationId xmlns:a16="http://schemas.microsoft.com/office/drawing/2014/main" id="{00000000-0008-0000-1300-00000E01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89</xdr:row>
      <xdr:rowOff>0</xdr:rowOff>
    </xdr:from>
    <xdr:to>
      <xdr:col>43</xdr:col>
      <xdr:colOff>523875</xdr:colOff>
      <xdr:row>89</xdr:row>
      <xdr:rowOff>0</xdr:rowOff>
    </xdr:to>
    <xdr:sp macro="" textlink="">
      <xdr:nvSpPr>
        <xdr:cNvPr id="271" name="Line 59">
          <a:extLst>
            <a:ext uri="{FF2B5EF4-FFF2-40B4-BE49-F238E27FC236}">
              <a16:creationId xmlns:a16="http://schemas.microsoft.com/office/drawing/2014/main" id="{00000000-0008-0000-1300-00000F01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272" name="Line 60">
          <a:extLst>
            <a:ext uri="{FF2B5EF4-FFF2-40B4-BE49-F238E27FC236}">
              <a16:creationId xmlns:a16="http://schemas.microsoft.com/office/drawing/2014/main" id="{00000000-0008-0000-1300-00001001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273" name="Line 61">
          <a:extLst>
            <a:ext uri="{FF2B5EF4-FFF2-40B4-BE49-F238E27FC236}">
              <a16:creationId xmlns:a16="http://schemas.microsoft.com/office/drawing/2014/main" id="{00000000-0008-0000-1300-00001101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274" name="Line 62">
          <a:extLst>
            <a:ext uri="{FF2B5EF4-FFF2-40B4-BE49-F238E27FC236}">
              <a16:creationId xmlns:a16="http://schemas.microsoft.com/office/drawing/2014/main" id="{00000000-0008-0000-1300-00001201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275" name="Line 63">
          <a:extLst>
            <a:ext uri="{FF2B5EF4-FFF2-40B4-BE49-F238E27FC236}">
              <a16:creationId xmlns:a16="http://schemas.microsoft.com/office/drawing/2014/main" id="{00000000-0008-0000-1300-00001301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276" name="Line 64">
          <a:extLst>
            <a:ext uri="{FF2B5EF4-FFF2-40B4-BE49-F238E27FC236}">
              <a16:creationId xmlns:a16="http://schemas.microsoft.com/office/drawing/2014/main" id="{00000000-0008-0000-1300-00001401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277" name="Line 65">
          <a:extLst>
            <a:ext uri="{FF2B5EF4-FFF2-40B4-BE49-F238E27FC236}">
              <a16:creationId xmlns:a16="http://schemas.microsoft.com/office/drawing/2014/main" id="{00000000-0008-0000-1300-00001501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278" name="Line 66">
          <a:extLst>
            <a:ext uri="{FF2B5EF4-FFF2-40B4-BE49-F238E27FC236}">
              <a16:creationId xmlns:a16="http://schemas.microsoft.com/office/drawing/2014/main" id="{00000000-0008-0000-1300-00001601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89</xdr:row>
      <xdr:rowOff>0</xdr:rowOff>
    </xdr:from>
    <xdr:to>
      <xdr:col>44</xdr:col>
      <xdr:colOff>523875</xdr:colOff>
      <xdr:row>89</xdr:row>
      <xdr:rowOff>0</xdr:rowOff>
    </xdr:to>
    <xdr:sp macro="" textlink="">
      <xdr:nvSpPr>
        <xdr:cNvPr id="279" name="Line 67">
          <a:extLst>
            <a:ext uri="{FF2B5EF4-FFF2-40B4-BE49-F238E27FC236}">
              <a16:creationId xmlns:a16="http://schemas.microsoft.com/office/drawing/2014/main" id="{00000000-0008-0000-1300-000017010000}"/>
            </a:ext>
          </a:extLst>
        </xdr:cNvPr>
        <xdr:cNvSpPr>
          <a:spLocks noChangeShapeType="1"/>
        </xdr:cNvSpPr>
      </xdr:nvSpPr>
      <xdr:spPr bwMode="auto">
        <a:xfrm>
          <a:off x="574357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89</xdr:row>
      <xdr:rowOff>0</xdr:rowOff>
    </xdr:from>
    <xdr:to>
      <xdr:col>44</xdr:col>
      <xdr:colOff>485775</xdr:colOff>
      <xdr:row>89</xdr:row>
      <xdr:rowOff>0</xdr:rowOff>
    </xdr:to>
    <xdr:sp macro="" textlink="">
      <xdr:nvSpPr>
        <xdr:cNvPr id="280" name="Line 68">
          <a:extLst>
            <a:ext uri="{FF2B5EF4-FFF2-40B4-BE49-F238E27FC236}">
              <a16:creationId xmlns:a16="http://schemas.microsoft.com/office/drawing/2014/main" id="{00000000-0008-0000-1300-000018010000}"/>
            </a:ext>
          </a:extLst>
        </xdr:cNvPr>
        <xdr:cNvSpPr>
          <a:spLocks noChangeShapeType="1"/>
        </xdr:cNvSpPr>
      </xdr:nvSpPr>
      <xdr:spPr bwMode="auto">
        <a:xfrm>
          <a:off x="515302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89</xdr:row>
      <xdr:rowOff>0</xdr:rowOff>
    </xdr:from>
    <xdr:to>
      <xdr:col>44</xdr:col>
      <xdr:colOff>533400</xdr:colOff>
      <xdr:row>89</xdr:row>
      <xdr:rowOff>0</xdr:rowOff>
    </xdr:to>
    <xdr:sp macro="" textlink="">
      <xdr:nvSpPr>
        <xdr:cNvPr id="281" name="Line 69">
          <a:extLst>
            <a:ext uri="{FF2B5EF4-FFF2-40B4-BE49-F238E27FC236}">
              <a16:creationId xmlns:a16="http://schemas.microsoft.com/office/drawing/2014/main" id="{00000000-0008-0000-1300-000019010000}"/>
            </a:ext>
          </a:extLst>
        </xdr:cNvPr>
        <xdr:cNvSpPr>
          <a:spLocks noChangeShapeType="1"/>
        </xdr:cNvSpPr>
      </xdr:nvSpPr>
      <xdr:spPr bwMode="auto">
        <a:xfrm>
          <a:off x="516255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89</xdr:row>
      <xdr:rowOff>0</xdr:rowOff>
    </xdr:from>
    <xdr:to>
      <xdr:col>44</xdr:col>
      <xdr:colOff>581025</xdr:colOff>
      <xdr:row>89</xdr:row>
      <xdr:rowOff>0</xdr:rowOff>
    </xdr:to>
    <xdr:sp macro="" textlink="">
      <xdr:nvSpPr>
        <xdr:cNvPr id="282" name="Line 70">
          <a:extLst>
            <a:ext uri="{FF2B5EF4-FFF2-40B4-BE49-F238E27FC236}">
              <a16:creationId xmlns:a16="http://schemas.microsoft.com/office/drawing/2014/main" id="{00000000-0008-0000-1300-00001A010000}"/>
            </a:ext>
          </a:extLst>
        </xdr:cNvPr>
        <xdr:cNvSpPr>
          <a:spLocks noChangeShapeType="1"/>
        </xdr:cNvSpPr>
      </xdr:nvSpPr>
      <xdr:spPr bwMode="auto">
        <a:xfrm>
          <a:off x="511492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89</xdr:row>
      <xdr:rowOff>0</xdr:rowOff>
    </xdr:from>
    <xdr:to>
      <xdr:col>40</xdr:col>
      <xdr:colOff>133350</xdr:colOff>
      <xdr:row>89</xdr:row>
      <xdr:rowOff>0</xdr:rowOff>
    </xdr:to>
    <xdr:sp macro="" textlink="">
      <xdr:nvSpPr>
        <xdr:cNvPr id="283" name="Line 71">
          <a:extLst>
            <a:ext uri="{FF2B5EF4-FFF2-40B4-BE49-F238E27FC236}">
              <a16:creationId xmlns:a16="http://schemas.microsoft.com/office/drawing/2014/main" id="{00000000-0008-0000-1300-00001B010000}"/>
            </a:ext>
          </a:extLst>
        </xdr:cNvPr>
        <xdr:cNvSpPr>
          <a:spLocks noChangeShapeType="1"/>
        </xdr:cNvSpPr>
      </xdr:nvSpPr>
      <xdr:spPr bwMode="auto">
        <a:xfrm>
          <a:off x="509587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89</xdr:row>
      <xdr:rowOff>0</xdr:rowOff>
    </xdr:from>
    <xdr:to>
      <xdr:col>44</xdr:col>
      <xdr:colOff>123825</xdr:colOff>
      <xdr:row>89</xdr:row>
      <xdr:rowOff>0</xdr:rowOff>
    </xdr:to>
    <xdr:sp macro="" textlink="">
      <xdr:nvSpPr>
        <xdr:cNvPr id="284" name="Line 72">
          <a:extLst>
            <a:ext uri="{FF2B5EF4-FFF2-40B4-BE49-F238E27FC236}">
              <a16:creationId xmlns:a16="http://schemas.microsoft.com/office/drawing/2014/main" id="{00000000-0008-0000-1300-00001C010000}"/>
            </a:ext>
          </a:extLst>
        </xdr:cNvPr>
        <xdr:cNvSpPr>
          <a:spLocks noChangeShapeType="1"/>
        </xdr:cNvSpPr>
      </xdr:nvSpPr>
      <xdr:spPr bwMode="auto">
        <a:xfrm>
          <a:off x="534352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89</xdr:row>
      <xdr:rowOff>0</xdr:rowOff>
    </xdr:from>
    <xdr:to>
      <xdr:col>44</xdr:col>
      <xdr:colOff>581025</xdr:colOff>
      <xdr:row>89</xdr:row>
      <xdr:rowOff>0</xdr:rowOff>
    </xdr:to>
    <xdr:sp macro="" textlink="">
      <xdr:nvSpPr>
        <xdr:cNvPr id="285" name="Line 73">
          <a:extLst>
            <a:ext uri="{FF2B5EF4-FFF2-40B4-BE49-F238E27FC236}">
              <a16:creationId xmlns:a16="http://schemas.microsoft.com/office/drawing/2014/main" id="{00000000-0008-0000-1300-00001D010000}"/>
            </a:ext>
          </a:extLst>
        </xdr:cNvPr>
        <xdr:cNvSpPr>
          <a:spLocks noChangeShapeType="1"/>
        </xdr:cNvSpPr>
      </xdr:nvSpPr>
      <xdr:spPr bwMode="auto">
        <a:xfrm>
          <a:off x="532447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89</xdr:row>
      <xdr:rowOff>0</xdr:rowOff>
    </xdr:from>
    <xdr:to>
      <xdr:col>44</xdr:col>
      <xdr:colOff>647700</xdr:colOff>
      <xdr:row>89</xdr:row>
      <xdr:rowOff>0</xdr:rowOff>
    </xdr:to>
    <xdr:sp macro="" textlink="">
      <xdr:nvSpPr>
        <xdr:cNvPr id="286" name="Line 74">
          <a:extLst>
            <a:ext uri="{FF2B5EF4-FFF2-40B4-BE49-F238E27FC236}">
              <a16:creationId xmlns:a16="http://schemas.microsoft.com/office/drawing/2014/main" id="{00000000-0008-0000-1300-00001E010000}"/>
            </a:ext>
          </a:extLst>
        </xdr:cNvPr>
        <xdr:cNvSpPr>
          <a:spLocks noChangeShapeType="1"/>
        </xdr:cNvSpPr>
      </xdr:nvSpPr>
      <xdr:spPr bwMode="auto">
        <a:xfrm>
          <a:off x="514350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89</xdr:row>
      <xdr:rowOff>0</xdr:rowOff>
    </xdr:from>
    <xdr:to>
      <xdr:col>43</xdr:col>
      <xdr:colOff>523875</xdr:colOff>
      <xdr:row>89</xdr:row>
      <xdr:rowOff>0</xdr:rowOff>
    </xdr:to>
    <xdr:sp macro="" textlink="">
      <xdr:nvSpPr>
        <xdr:cNvPr id="287" name="Line 75">
          <a:extLst>
            <a:ext uri="{FF2B5EF4-FFF2-40B4-BE49-F238E27FC236}">
              <a16:creationId xmlns:a16="http://schemas.microsoft.com/office/drawing/2014/main" id="{00000000-0008-0000-1300-00001F01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288" name="Line 76">
          <a:extLst>
            <a:ext uri="{FF2B5EF4-FFF2-40B4-BE49-F238E27FC236}">
              <a16:creationId xmlns:a16="http://schemas.microsoft.com/office/drawing/2014/main" id="{00000000-0008-0000-1300-00002001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289" name="Line 77">
          <a:extLst>
            <a:ext uri="{FF2B5EF4-FFF2-40B4-BE49-F238E27FC236}">
              <a16:creationId xmlns:a16="http://schemas.microsoft.com/office/drawing/2014/main" id="{00000000-0008-0000-1300-00002101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290" name="Line 78">
          <a:extLst>
            <a:ext uri="{FF2B5EF4-FFF2-40B4-BE49-F238E27FC236}">
              <a16:creationId xmlns:a16="http://schemas.microsoft.com/office/drawing/2014/main" id="{00000000-0008-0000-1300-00002201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291" name="Line 79">
          <a:extLst>
            <a:ext uri="{FF2B5EF4-FFF2-40B4-BE49-F238E27FC236}">
              <a16:creationId xmlns:a16="http://schemas.microsoft.com/office/drawing/2014/main" id="{00000000-0008-0000-1300-00002301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292" name="Line 80">
          <a:extLst>
            <a:ext uri="{FF2B5EF4-FFF2-40B4-BE49-F238E27FC236}">
              <a16:creationId xmlns:a16="http://schemas.microsoft.com/office/drawing/2014/main" id="{00000000-0008-0000-1300-00002401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293" name="Line 81">
          <a:extLst>
            <a:ext uri="{FF2B5EF4-FFF2-40B4-BE49-F238E27FC236}">
              <a16:creationId xmlns:a16="http://schemas.microsoft.com/office/drawing/2014/main" id="{00000000-0008-0000-1300-00002501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294" name="Line 82">
          <a:extLst>
            <a:ext uri="{FF2B5EF4-FFF2-40B4-BE49-F238E27FC236}">
              <a16:creationId xmlns:a16="http://schemas.microsoft.com/office/drawing/2014/main" id="{00000000-0008-0000-1300-00002601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89</xdr:row>
      <xdr:rowOff>0</xdr:rowOff>
    </xdr:from>
    <xdr:to>
      <xdr:col>43</xdr:col>
      <xdr:colOff>523875</xdr:colOff>
      <xdr:row>89</xdr:row>
      <xdr:rowOff>0</xdr:rowOff>
    </xdr:to>
    <xdr:sp macro="" textlink="">
      <xdr:nvSpPr>
        <xdr:cNvPr id="295" name="Line 83">
          <a:extLst>
            <a:ext uri="{FF2B5EF4-FFF2-40B4-BE49-F238E27FC236}">
              <a16:creationId xmlns:a16="http://schemas.microsoft.com/office/drawing/2014/main" id="{00000000-0008-0000-1300-00002701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296" name="Line 84">
          <a:extLst>
            <a:ext uri="{FF2B5EF4-FFF2-40B4-BE49-F238E27FC236}">
              <a16:creationId xmlns:a16="http://schemas.microsoft.com/office/drawing/2014/main" id="{00000000-0008-0000-1300-00002801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297" name="Line 85">
          <a:extLst>
            <a:ext uri="{FF2B5EF4-FFF2-40B4-BE49-F238E27FC236}">
              <a16:creationId xmlns:a16="http://schemas.microsoft.com/office/drawing/2014/main" id="{00000000-0008-0000-1300-00002901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298" name="Line 86">
          <a:extLst>
            <a:ext uri="{FF2B5EF4-FFF2-40B4-BE49-F238E27FC236}">
              <a16:creationId xmlns:a16="http://schemas.microsoft.com/office/drawing/2014/main" id="{00000000-0008-0000-1300-00002A01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299" name="Line 87">
          <a:extLst>
            <a:ext uri="{FF2B5EF4-FFF2-40B4-BE49-F238E27FC236}">
              <a16:creationId xmlns:a16="http://schemas.microsoft.com/office/drawing/2014/main" id="{00000000-0008-0000-1300-00002B01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300" name="Line 88">
          <a:extLst>
            <a:ext uri="{FF2B5EF4-FFF2-40B4-BE49-F238E27FC236}">
              <a16:creationId xmlns:a16="http://schemas.microsoft.com/office/drawing/2014/main" id="{00000000-0008-0000-1300-00002C01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301" name="Line 89">
          <a:extLst>
            <a:ext uri="{FF2B5EF4-FFF2-40B4-BE49-F238E27FC236}">
              <a16:creationId xmlns:a16="http://schemas.microsoft.com/office/drawing/2014/main" id="{00000000-0008-0000-1300-00002D01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302" name="Line 90">
          <a:extLst>
            <a:ext uri="{FF2B5EF4-FFF2-40B4-BE49-F238E27FC236}">
              <a16:creationId xmlns:a16="http://schemas.microsoft.com/office/drawing/2014/main" id="{00000000-0008-0000-1300-00002E01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89</xdr:row>
      <xdr:rowOff>0</xdr:rowOff>
    </xdr:from>
    <xdr:to>
      <xdr:col>44</xdr:col>
      <xdr:colOff>523875</xdr:colOff>
      <xdr:row>89</xdr:row>
      <xdr:rowOff>0</xdr:rowOff>
    </xdr:to>
    <xdr:sp macro="" textlink="">
      <xdr:nvSpPr>
        <xdr:cNvPr id="303" name="Line 91">
          <a:extLst>
            <a:ext uri="{FF2B5EF4-FFF2-40B4-BE49-F238E27FC236}">
              <a16:creationId xmlns:a16="http://schemas.microsoft.com/office/drawing/2014/main" id="{00000000-0008-0000-1300-00002F010000}"/>
            </a:ext>
          </a:extLst>
        </xdr:cNvPr>
        <xdr:cNvSpPr>
          <a:spLocks noChangeShapeType="1"/>
        </xdr:cNvSpPr>
      </xdr:nvSpPr>
      <xdr:spPr bwMode="auto">
        <a:xfrm>
          <a:off x="574357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89</xdr:row>
      <xdr:rowOff>0</xdr:rowOff>
    </xdr:from>
    <xdr:to>
      <xdr:col>44</xdr:col>
      <xdr:colOff>485775</xdr:colOff>
      <xdr:row>89</xdr:row>
      <xdr:rowOff>0</xdr:rowOff>
    </xdr:to>
    <xdr:sp macro="" textlink="">
      <xdr:nvSpPr>
        <xdr:cNvPr id="304" name="Line 92">
          <a:extLst>
            <a:ext uri="{FF2B5EF4-FFF2-40B4-BE49-F238E27FC236}">
              <a16:creationId xmlns:a16="http://schemas.microsoft.com/office/drawing/2014/main" id="{00000000-0008-0000-1300-000030010000}"/>
            </a:ext>
          </a:extLst>
        </xdr:cNvPr>
        <xdr:cNvSpPr>
          <a:spLocks noChangeShapeType="1"/>
        </xdr:cNvSpPr>
      </xdr:nvSpPr>
      <xdr:spPr bwMode="auto">
        <a:xfrm>
          <a:off x="515302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89</xdr:row>
      <xdr:rowOff>0</xdr:rowOff>
    </xdr:from>
    <xdr:to>
      <xdr:col>44</xdr:col>
      <xdr:colOff>533400</xdr:colOff>
      <xdr:row>89</xdr:row>
      <xdr:rowOff>0</xdr:rowOff>
    </xdr:to>
    <xdr:sp macro="" textlink="">
      <xdr:nvSpPr>
        <xdr:cNvPr id="305" name="Line 93">
          <a:extLst>
            <a:ext uri="{FF2B5EF4-FFF2-40B4-BE49-F238E27FC236}">
              <a16:creationId xmlns:a16="http://schemas.microsoft.com/office/drawing/2014/main" id="{00000000-0008-0000-1300-000031010000}"/>
            </a:ext>
          </a:extLst>
        </xdr:cNvPr>
        <xdr:cNvSpPr>
          <a:spLocks noChangeShapeType="1"/>
        </xdr:cNvSpPr>
      </xdr:nvSpPr>
      <xdr:spPr bwMode="auto">
        <a:xfrm>
          <a:off x="516255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89</xdr:row>
      <xdr:rowOff>0</xdr:rowOff>
    </xdr:from>
    <xdr:to>
      <xdr:col>44</xdr:col>
      <xdr:colOff>581025</xdr:colOff>
      <xdr:row>89</xdr:row>
      <xdr:rowOff>0</xdr:rowOff>
    </xdr:to>
    <xdr:sp macro="" textlink="">
      <xdr:nvSpPr>
        <xdr:cNvPr id="306" name="Line 94">
          <a:extLst>
            <a:ext uri="{FF2B5EF4-FFF2-40B4-BE49-F238E27FC236}">
              <a16:creationId xmlns:a16="http://schemas.microsoft.com/office/drawing/2014/main" id="{00000000-0008-0000-1300-000032010000}"/>
            </a:ext>
          </a:extLst>
        </xdr:cNvPr>
        <xdr:cNvSpPr>
          <a:spLocks noChangeShapeType="1"/>
        </xdr:cNvSpPr>
      </xdr:nvSpPr>
      <xdr:spPr bwMode="auto">
        <a:xfrm>
          <a:off x="511492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89</xdr:row>
      <xdr:rowOff>0</xdr:rowOff>
    </xdr:from>
    <xdr:to>
      <xdr:col>40</xdr:col>
      <xdr:colOff>133350</xdr:colOff>
      <xdr:row>89</xdr:row>
      <xdr:rowOff>0</xdr:rowOff>
    </xdr:to>
    <xdr:sp macro="" textlink="">
      <xdr:nvSpPr>
        <xdr:cNvPr id="307" name="Line 95">
          <a:extLst>
            <a:ext uri="{FF2B5EF4-FFF2-40B4-BE49-F238E27FC236}">
              <a16:creationId xmlns:a16="http://schemas.microsoft.com/office/drawing/2014/main" id="{00000000-0008-0000-1300-000033010000}"/>
            </a:ext>
          </a:extLst>
        </xdr:cNvPr>
        <xdr:cNvSpPr>
          <a:spLocks noChangeShapeType="1"/>
        </xdr:cNvSpPr>
      </xdr:nvSpPr>
      <xdr:spPr bwMode="auto">
        <a:xfrm>
          <a:off x="509587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89</xdr:row>
      <xdr:rowOff>0</xdr:rowOff>
    </xdr:from>
    <xdr:to>
      <xdr:col>44</xdr:col>
      <xdr:colOff>123825</xdr:colOff>
      <xdr:row>89</xdr:row>
      <xdr:rowOff>0</xdr:rowOff>
    </xdr:to>
    <xdr:sp macro="" textlink="">
      <xdr:nvSpPr>
        <xdr:cNvPr id="308" name="Line 96">
          <a:extLst>
            <a:ext uri="{FF2B5EF4-FFF2-40B4-BE49-F238E27FC236}">
              <a16:creationId xmlns:a16="http://schemas.microsoft.com/office/drawing/2014/main" id="{00000000-0008-0000-1300-000034010000}"/>
            </a:ext>
          </a:extLst>
        </xdr:cNvPr>
        <xdr:cNvSpPr>
          <a:spLocks noChangeShapeType="1"/>
        </xdr:cNvSpPr>
      </xdr:nvSpPr>
      <xdr:spPr bwMode="auto">
        <a:xfrm>
          <a:off x="534352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89</xdr:row>
      <xdr:rowOff>0</xdr:rowOff>
    </xdr:from>
    <xdr:to>
      <xdr:col>44</xdr:col>
      <xdr:colOff>581025</xdr:colOff>
      <xdr:row>89</xdr:row>
      <xdr:rowOff>0</xdr:rowOff>
    </xdr:to>
    <xdr:sp macro="" textlink="">
      <xdr:nvSpPr>
        <xdr:cNvPr id="309" name="Line 97">
          <a:extLst>
            <a:ext uri="{FF2B5EF4-FFF2-40B4-BE49-F238E27FC236}">
              <a16:creationId xmlns:a16="http://schemas.microsoft.com/office/drawing/2014/main" id="{00000000-0008-0000-1300-000035010000}"/>
            </a:ext>
          </a:extLst>
        </xdr:cNvPr>
        <xdr:cNvSpPr>
          <a:spLocks noChangeShapeType="1"/>
        </xdr:cNvSpPr>
      </xdr:nvSpPr>
      <xdr:spPr bwMode="auto">
        <a:xfrm>
          <a:off x="532447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89</xdr:row>
      <xdr:rowOff>0</xdr:rowOff>
    </xdr:from>
    <xdr:to>
      <xdr:col>44</xdr:col>
      <xdr:colOff>647700</xdr:colOff>
      <xdr:row>89</xdr:row>
      <xdr:rowOff>0</xdr:rowOff>
    </xdr:to>
    <xdr:sp macro="" textlink="">
      <xdr:nvSpPr>
        <xdr:cNvPr id="310" name="Line 98">
          <a:extLst>
            <a:ext uri="{FF2B5EF4-FFF2-40B4-BE49-F238E27FC236}">
              <a16:creationId xmlns:a16="http://schemas.microsoft.com/office/drawing/2014/main" id="{00000000-0008-0000-1300-000036010000}"/>
            </a:ext>
          </a:extLst>
        </xdr:cNvPr>
        <xdr:cNvSpPr>
          <a:spLocks noChangeShapeType="1"/>
        </xdr:cNvSpPr>
      </xdr:nvSpPr>
      <xdr:spPr bwMode="auto">
        <a:xfrm>
          <a:off x="514350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89</xdr:row>
      <xdr:rowOff>0</xdr:rowOff>
    </xdr:from>
    <xdr:to>
      <xdr:col>43</xdr:col>
      <xdr:colOff>523875</xdr:colOff>
      <xdr:row>89</xdr:row>
      <xdr:rowOff>0</xdr:rowOff>
    </xdr:to>
    <xdr:sp macro="" textlink="">
      <xdr:nvSpPr>
        <xdr:cNvPr id="311" name="Line 99">
          <a:extLst>
            <a:ext uri="{FF2B5EF4-FFF2-40B4-BE49-F238E27FC236}">
              <a16:creationId xmlns:a16="http://schemas.microsoft.com/office/drawing/2014/main" id="{00000000-0008-0000-1300-00003701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312" name="Line 100">
          <a:extLst>
            <a:ext uri="{FF2B5EF4-FFF2-40B4-BE49-F238E27FC236}">
              <a16:creationId xmlns:a16="http://schemas.microsoft.com/office/drawing/2014/main" id="{00000000-0008-0000-1300-00003801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313" name="Line 101">
          <a:extLst>
            <a:ext uri="{FF2B5EF4-FFF2-40B4-BE49-F238E27FC236}">
              <a16:creationId xmlns:a16="http://schemas.microsoft.com/office/drawing/2014/main" id="{00000000-0008-0000-1300-00003901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314" name="Line 102">
          <a:extLst>
            <a:ext uri="{FF2B5EF4-FFF2-40B4-BE49-F238E27FC236}">
              <a16:creationId xmlns:a16="http://schemas.microsoft.com/office/drawing/2014/main" id="{00000000-0008-0000-1300-00003A01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315" name="Line 103">
          <a:extLst>
            <a:ext uri="{FF2B5EF4-FFF2-40B4-BE49-F238E27FC236}">
              <a16:creationId xmlns:a16="http://schemas.microsoft.com/office/drawing/2014/main" id="{00000000-0008-0000-1300-00003B01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316" name="Line 104">
          <a:extLst>
            <a:ext uri="{FF2B5EF4-FFF2-40B4-BE49-F238E27FC236}">
              <a16:creationId xmlns:a16="http://schemas.microsoft.com/office/drawing/2014/main" id="{00000000-0008-0000-1300-00003C01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317" name="Line 105">
          <a:extLst>
            <a:ext uri="{FF2B5EF4-FFF2-40B4-BE49-F238E27FC236}">
              <a16:creationId xmlns:a16="http://schemas.microsoft.com/office/drawing/2014/main" id="{00000000-0008-0000-1300-00003D01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318" name="Line 106">
          <a:extLst>
            <a:ext uri="{FF2B5EF4-FFF2-40B4-BE49-F238E27FC236}">
              <a16:creationId xmlns:a16="http://schemas.microsoft.com/office/drawing/2014/main" id="{00000000-0008-0000-1300-00003E01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89</xdr:row>
      <xdr:rowOff>0</xdr:rowOff>
    </xdr:from>
    <xdr:to>
      <xdr:col>43</xdr:col>
      <xdr:colOff>523875</xdr:colOff>
      <xdr:row>89</xdr:row>
      <xdr:rowOff>0</xdr:rowOff>
    </xdr:to>
    <xdr:sp macro="" textlink="">
      <xdr:nvSpPr>
        <xdr:cNvPr id="319" name="Line 107">
          <a:extLst>
            <a:ext uri="{FF2B5EF4-FFF2-40B4-BE49-F238E27FC236}">
              <a16:creationId xmlns:a16="http://schemas.microsoft.com/office/drawing/2014/main" id="{00000000-0008-0000-1300-00003F010000}"/>
            </a:ext>
          </a:extLst>
        </xdr:cNvPr>
        <xdr:cNvSpPr>
          <a:spLocks noChangeShapeType="1"/>
        </xdr:cNvSpPr>
      </xdr:nvSpPr>
      <xdr:spPr bwMode="auto">
        <a:xfrm>
          <a:off x="526732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89</xdr:row>
      <xdr:rowOff>0</xdr:rowOff>
    </xdr:from>
    <xdr:to>
      <xdr:col>43</xdr:col>
      <xdr:colOff>485775</xdr:colOff>
      <xdr:row>89</xdr:row>
      <xdr:rowOff>0</xdr:rowOff>
    </xdr:to>
    <xdr:sp macro="" textlink="">
      <xdr:nvSpPr>
        <xdr:cNvPr id="320" name="Line 108">
          <a:extLst>
            <a:ext uri="{FF2B5EF4-FFF2-40B4-BE49-F238E27FC236}">
              <a16:creationId xmlns:a16="http://schemas.microsoft.com/office/drawing/2014/main" id="{00000000-0008-0000-1300-000040010000}"/>
            </a:ext>
          </a:extLst>
        </xdr:cNvPr>
        <xdr:cNvSpPr>
          <a:spLocks noChangeShapeType="1"/>
        </xdr:cNvSpPr>
      </xdr:nvSpPr>
      <xdr:spPr bwMode="auto">
        <a:xfrm>
          <a:off x="467677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89</xdr:row>
      <xdr:rowOff>0</xdr:rowOff>
    </xdr:from>
    <xdr:to>
      <xdr:col>43</xdr:col>
      <xdr:colOff>533400</xdr:colOff>
      <xdr:row>89</xdr:row>
      <xdr:rowOff>0</xdr:rowOff>
    </xdr:to>
    <xdr:sp macro="" textlink="">
      <xdr:nvSpPr>
        <xdr:cNvPr id="321" name="Line 109">
          <a:extLst>
            <a:ext uri="{FF2B5EF4-FFF2-40B4-BE49-F238E27FC236}">
              <a16:creationId xmlns:a16="http://schemas.microsoft.com/office/drawing/2014/main" id="{00000000-0008-0000-1300-000041010000}"/>
            </a:ext>
          </a:extLst>
        </xdr:cNvPr>
        <xdr:cNvSpPr>
          <a:spLocks noChangeShapeType="1"/>
        </xdr:cNvSpPr>
      </xdr:nvSpPr>
      <xdr:spPr bwMode="auto">
        <a:xfrm>
          <a:off x="468630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89</xdr:row>
      <xdr:rowOff>0</xdr:rowOff>
    </xdr:from>
    <xdr:to>
      <xdr:col>43</xdr:col>
      <xdr:colOff>581025</xdr:colOff>
      <xdr:row>89</xdr:row>
      <xdr:rowOff>0</xdr:rowOff>
    </xdr:to>
    <xdr:sp macro="" textlink="">
      <xdr:nvSpPr>
        <xdr:cNvPr id="322" name="Line 110">
          <a:extLst>
            <a:ext uri="{FF2B5EF4-FFF2-40B4-BE49-F238E27FC236}">
              <a16:creationId xmlns:a16="http://schemas.microsoft.com/office/drawing/2014/main" id="{00000000-0008-0000-1300-000042010000}"/>
            </a:ext>
          </a:extLst>
        </xdr:cNvPr>
        <xdr:cNvSpPr>
          <a:spLocks noChangeShapeType="1"/>
        </xdr:cNvSpPr>
      </xdr:nvSpPr>
      <xdr:spPr bwMode="auto">
        <a:xfrm>
          <a:off x="463867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89</xdr:row>
      <xdr:rowOff>0</xdr:rowOff>
    </xdr:from>
    <xdr:to>
      <xdr:col>39</xdr:col>
      <xdr:colOff>133350</xdr:colOff>
      <xdr:row>89</xdr:row>
      <xdr:rowOff>0</xdr:rowOff>
    </xdr:to>
    <xdr:sp macro="" textlink="">
      <xdr:nvSpPr>
        <xdr:cNvPr id="323" name="Line 111">
          <a:extLst>
            <a:ext uri="{FF2B5EF4-FFF2-40B4-BE49-F238E27FC236}">
              <a16:creationId xmlns:a16="http://schemas.microsoft.com/office/drawing/2014/main" id="{00000000-0008-0000-1300-000043010000}"/>
            </a:ext>
          </a:extLst>
        </xdr:cNvPr>
        <xdr:cNvSpPr>
          <a:spLocks noChangeShapeType="1"/>
        </xdr:cNvSpPr>
      </xdr:nvSpPr>
      <xdr:spPr bwMode="auto">
        <a:xfrm>
          <a:off x="461962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89</xdr:row>
      <xdr:rowOff>0</xdr:rowOff>
    </xdr:from>
    <xdr:to>
      <xdr:col>43</xdr:col>
      <xdr:colOff>123825</xdr:colOff>
      <xdr:row>89</xdr:row>
      <xdr:rowOff>0</xdr:rowOff>
    </xdr:to>
    <xdr:sp macro="" textlink="">
      <xdr:nvSpPr>
        <xdr:cNvPr id="324" name="Line 112">
          <a:extLst>
            <a:ext uri="{FF2B5EF4-FFF2-40B4-BE49-F238E27FC236}">
              <a16:creationId xmlns:a16="http://schemas.microsoft.com/office/drawing/2014/main" id="{00000000-0008-0000-1300-000044010000}"/>
            </a:ext>
          </a:extLst>
        </xdr:cNvPr>
        <xdr:cNvSpPr>
          <a:spLocks noChangeShapeType="1"/>
        </xdr:cNvSpPr>
      </xdr:nvSpPr>
      <xdr:spPr bwMode="auto">
        <a:xfrm>
          <a:off x="486727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89</xdr:row>
      <xdr:rowOff>0</xdr:rowOff>
    </xdr:from>
    <xdr:to>
      <xdr:col>43</xdr:col>
      <xdr:colOff>581025</xdr:colOff>
      <xdr:row>89</xdr:row>
      <xdr:rowOff>0</xdr:rowOff>
    </xdr:to>
    <xdr:sp macro="" textlink="">
      <xdr:nvSpPr>
        <xdr:cNvPr id="325" name="Line 113">
          <a:extLst>
            <a:ext uri="{FF2B5EF4-FFF2-40B4-BE49-F238E27FC236}">
              <a16:creationId xmlns:a16="http://schemas.microsoft.com/office/drawing/2014/main" id="{00000000-0008-0000-1300-000045010000}"/>
            </a:ext>
          </a:extLst>
        </xdr:cNvPr>
        <xdr:cNvSpPr>
          <a:spLocks noChangeShapeType="1"/>
        </xdr:cNvSpPr>
      </xdr:nvSpPr>
      <xdr:spPr bwMode="auto">
        <a:xfrm>
          <a:off x="484822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89</xdr:row>
      <xdr:rowOff>0</xdr:rowOff>
    </xdr:from>
    <xdr:to>
      <xdr:col>43</xdr:col>
      <xdr:colOff>647700</xdr:colOff>
      <xdr:row>89</xdr:row>
      <xdr:rowOff>0</xdr:rowOff>
    </xdr:to>
    <xdr:sp macro="" textlink="">
      <xdr:nvSpPr>
        <xdr:cNvPr id="326" name="Line 114">
          <a:extLst>
            <a:ext uri="{FF2B5EF4-FFF2-40B4-BE49-F238E27FC236}">
              <a16:creationId xmlns:a16="http://schemas.microsoft.com/office/drawing/2014/main" id="{00000000-0008-0000-1300-000046010000}"/>
            </a:ext>
          </a:extLst>
        </xdr:cNvPr>
        <xdr:cNvSpPr>
          <a:spLocks noChangeShapeType="1"/>
        </xdr:cNvSpPr>
      </xdr:nvSpPr>
      <xdr:spPr bwMode="auto">
        <a:xfrm>
          <a:off x="4667250" y="18621375"/>
          <a:ext cx="16287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89</xdr:row>
      <xdr:rowOff>0</xdr:rowOff>
    </xdr:from>
    <xdr:to>
      <xdr:col>44</xdr:col>
      <xdr:colOff>523875</xdr:colOff>
      <xdr:row>89</xdr:row>
      <xdr:rowOff>0</xdr:rowOff>
    </xdr:to>
    <xdr:sp macro="" textlink="">
      <xdr:nvSpPr>
        <xdr:cNvPr id="327" name="Line 115">
          <a:extLst>
            <a:ext uri="{FF2B5EF4-FFF2-40B4-BE49-F238E27FC236}">
              <a16:creationId xmlns:a16="http://schemas.microsoft.com/office/drawing/2014/main" id="{00000000-0008-0000-1300-000047010000}"/>
            </a:ext>
          </a:extLst>
        </xdr:cNvPr>
        <xdr:cNvSpPr>
          <a:spLocks noChangeShapeType="1"/>
        </xdr:cNvSpPr>
      </xdr:nvSpPr>
      <xdr:spPr bwMode="auto">
        <a:xfrm>
          <a:off x="5743575" y="18621375"/>
          <a:ext cx="15687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89</xdr:row>
      <xdr:rowOff>0</xdr:rowOff>
    </xdr:from>
    <xdr:to>
      <xdr:col>44</xdr:col>
      <xdr:colOff>485775</xdr:colOff>
      <xdr:row>89</xdr:row>
      <xdr:rowOff>0</xdr:rowOff>
    </xdr:to>
    <xdr:sp macro="" textlink="">
      <xdr:nvSpPr>
        <xdr:cNvPr id="328" name="Line 116">
          <a:extLst>
            <a:ext uri="{FF2B5EF4-FFF2-40B4-BE49-F238E27FC236}">
              <a16:creationId xmlns:a16="http://schemas.microsoft.com/office/drawing/2014/main" id="{00000000-0008-0000-1300-000048010000}"/>
            </a:ext>
          </a:extLst>
        </xdr:cNvPr>
        <xdr:cNvSpPr>
          <a:spLocks noChangeShapeType="1"/>
        </xdr:cNvSpPr>
      </xdr:nvSpPr>
      <xdr:spPr bwMode="auto">
        <a:xfrm>
          <a:off x="5153025" y="18621375"/>
          <a:ext cx="16278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89</xdr:row>
      <xdr:rowOff>0</xdr:rowOff>
    </xdr:from>
    <xdr:to>
      <xdr:col>44</xdr:col>
      <xdr:colOff>533400</xdr:colOff>
      <xdr:row>89</xdr:row>
      <xdr:rowOff>0</xdr:rowOff>
    </xdr:to>
    <xdr:sp macro="" textlink="">
      <xdr:nvSpPr>
        <xdr:cNvPr id="329" name="Line 117">
          <a:extLst>
            <a:ext uri="{FF2B5EF4-FFF2-40B4-BE49-F238E27FC236}">
              <a16:creationId xmlns:a16="http://schemas.microsoft.com/office/drawing/2014/main" id="{00000000-0008-0000-1300-000049010000}"/>
            </a:ext>
          </a:extLst>
        </xdr:cNvPr>
        <xdr:cNvSpPr>
          <a:spLocks noChangeShapeType="1"/>
        </xdr:cNvSpPr>
      </xdr:nvSpPr>
      <xdr:spPr bwMode="auto">
        <a:xfrm>
          <a:off x="5162550" y="18621375"/>
          <a:ext cx="16268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89</xdr:row>
      <xdr:rowOff>0</xdr:rowOff>
    </xdr:from>
    <xdr:to>
      <xdr:col>44</xdr:col>
      <xdr:colOff>581025</xdr:colOff>
      <xdr:row>89</xdr:row>
      <xdr:rowOff>0</xdr:rowOff>
    </xdr:to>
    <xdr:sp macro="" textlink="">
      <xdr:nvSpPr>
        <xdr:cNvPr id="330" name="Line 118">
          <a:extLst>
            <a:ext uri="{FF2B5EF4-FFF2-40B4-BE49-F238E27FC236}">
              <a16:creationId xmlns:a16="http://schemas.microsoft.com/office/drawing/2014/main" id="{00000000-0008-0000-1300-00004A010000}"/>
            </a:ext>
          </a:extLst>
        </xdr:cNvPr>
        <xdr:cNvSpPr>
          <a:spLocks noChangeShapeType="1"/>
        </xdr:cNvSpPr>
      </xdr:nvSpPr>
      <xdr:spPr bwMode="auto">
        <a:xfrm>
          <a:off x="5114925" y="18621375"/>
          <a:ext cx="16316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89</xdr:row>
      <xdr:rowOff>0</xdr:rowOff>
    </xdr:from>
    <xdr:to>
      <xdr:col>40</xdr:col>
      <xdr:colOff>133350</xdr:colOff>
      <xdr:row>89</xdr:row>
      <xdr:rowOff>0</xdr:rowOff>
    </xdr:to>
    <xdr:sp macro="" textlink="">
      <xdr:nvSpPr>
        <xdr:cNvPr id="331" name="Line 119">
          <a:extLst>
            <a:ext uri="{FF2B5EF4-FFF2-40B4-BE49-F238E27FC236}">
              <a16:creationId xmlns:a16="http://schemas.microsoft.com/office/drawing/2014/main" id="{00000000-0008-0000-1300-00004B010000}"/>
            </a:ext>
          </a:extLst>
        </xdr:cNvPr>
        <xdr:cNvSpPr>
          <a:spLocks noChangeShapeType="1"/>
        </xdr:cNvSpPr>
      </xdr:nvSpPr>
      <xdr:spPr bwMode="auto">
        <a:xfrm>
          <a:off x="5095875" y="18621375"/>
          <a:ext cx="14087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89</xdr:row>
      <xdr:rowOff>0</xdr:rowOff>
    </xdr:from>
    <xdr:to>
      <xdr:col>44</xdr:col>
      <xdr:colOff>123825</xdr:colOff>
      <xdr:row>89</xdr:row>
      <xdr:rowOff>0</xdr:rowOff>
    </xdr:to>
    <xdr:sp macro="" textlink="">
      <xdr:nvSpPr>
        <xdr:cNvPr id="332" name="Line 120">
          <a:extLst>
            <a:ext uri="{FF2B5EF4-FFF2-40B4-BE49-F238E27FC236}">
              <a16:creationId xmlns:a16="http://schemas.microsoft.com/office/drawing/2014/main" id="{00000000-0008-0000-1300-00004C010000}"/>
            </a:ext>
          </a:extLst>
        </xdr:cNvPr>
        <xdr:cNvSpPr>
          <a:spLocks noChangeShapeType="1"/>
        </xdr:cNvSpPr>
      </xdr:nvSpPr>
      <xdr:spPr bwMode="auto">
        <a:xfrm>
          <a:off x="5343525" y="18621375"/>
          <a:ext cx="1573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89</xdr:row>
      <xdr:rowOff>0</xdr:rowOff>
    </xdr:from>
    <xdr:to>
      <xdr:col>44</xdr:col>
      <xdr:colOff>581025</xdr:colOff>
      <xdr:row>89</xdr:row>
      <xdr:rowOff>0</xdr:rowOff>
    </xdr:to>
    <xdr:sp macro="" textlink="">
      <xdr:nvSpPr>
        <xdr:cNvPr id="333" name="Line 121">
          <a:extLst>
            <a:ext uri="{FF2B5EF4-FFF2-40B4-BE49-F238E27FC236}">
              <a16:creationId xmlns:a16="http://schemas.microsoft.com/office/drawing/2014/main" id="{00000000-0008-0000-1300-00004D010000}"/>
            </a:ext>
          </a:extLst>
        </xdr:cNvPr>
        <xdr:cNvSpPr>
          <a:spLocks noChangeShapeType="1"/>
        </xdr:cNvSpPr>
      </xdr:nvSpPr>
      <xdr:spPr bwMode="auto">
        <a:xfrm>
          <a:off x="5324475" y="18621375"/>
          <a:ext cx="161067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3128</xdr:colOff>
      <xdr:row>89</xdr:row>
      <xdr:rowOff>7108</xdr:rowOff>
    </xdr:from>
    <xdr:to>
      <xdr:col>45</xdr:col>
      <xdr:colOff>3128</xdr:colOff>
      <xdr:row>89</xdr:row>
      <xdr:rowOff>7108</xdr:rowOff>
    </xdr:to>
    <xdr:sp macro="" textlink="">
      <xdr:nvSpPr>
        <xdr:cNvPr id="334" name="Line 122">
          <a:extLst>
            <a:ext uri="{FF2B5EF4-FFF2-40B4-BE49-F238E27FC236}">
              <a16:creationId xmlns:a16="http://schemas.microsoft.com/office/drawing/2014/main" id="{00000000-0008-0000-1300-00004E010000}"/>
            </a:ext>
          </a:extLst>
        </xdr:cNvPr>
        <xdr:cNvSpPr>
          <a:spLocks noChangeShapeType="1"/>
        </xdr:cNvSpPr>
      </xdr:nvSpPr>
      <xdr:spPr bwMode="auto">
        <a:xfrm>
          <a:off x="5241878" y="18628483"/>
          <a:ext cx="161925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95</xdr:row>
      <xdr:rowOff>0</xdr:rowOff>
    </xdr:from>
    <xdr:to>
      <xdr:col>41</xdr:col>
      <xdr:colOff>523875</xdr:colOff>
      <xdr:row>95</xdr:row>
      <xdr:rowOff>0</xdr:rowOff>
    </xdr:to>
    <xdr:sp macro="" textlink="">
      <xdr:nvSpPr>
        <xdr:cNvPr id="335" name="Line 123">
          <a:extLst>
            <a:ext uri="{FF2B5EF4-FFF2-40B4-BE49-F238E27FC236}">
              <a16:creationId xmlns:a16="http://schemas.microsoft.com/office/drawing/2014/main" id="{00000000-0008-0000-1300-00004F010000}"/>
            </a:ext>
          </a:extLst>
        </xdr:cNvPr>
        <xdr:cNvSpPr>
          <a:spLocks noChangeShapeType="1"/>
        </xdr:cNvSpPr>
      </xdr:nvSpPr>
      <xdr:spPr bwMode="auto">
        <a:xfrm>
          <a:off x="5743575" y="19592925"/>
          <a:ext cx="14258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95</xdr:row>
      <xdr:rowOff>0</xdr:rowOff>
    </xdr:from>
    <xdr:to>
      <xdr:col>41</xdr:col>
      <xdr:colOff>485775</xdr:colOff>
      <xdr:row>95</xdr:row>
      <xdr:rowOff>0</xdr:rowOff>
    </xdr:to>
    <xdr:sp macro="" textlink="">
      <xdr:nvSpPr>
        <xdr:cNvPr id="336" name="Line 124">
          <a:extLst>
            <a:ext uri="{FF2B5EF4-FFF2-40B4-BE49-F238E27FC236}">
              <a16:creationId xmlns:a16="http://schemas.microsoft.com/office/drawing/2014/main" id="{00000000-0008-0000-1300-000050010000}"/>
            </a:ext>
          </a:extLst>
        </xdr:cNvPr>
        <xdr:cNvSpPr>
          <a:spLocks noChangeShapeType="1"/>
        </xdr:cNvSpPr>
      </xdr:nvSpPr>
      <xdr:spPr bwMode="auto">
        <a:xfrm>
          <a:off x="5153025" y="19592925"/>
          <a:ext cx="148494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95</xdr:row>
      <xdr:rowOff>0</xdr:rowOff>
    </xdr:from>
    <xdr:to>
      <xdr:col>41</xdr:col>
      <xdr:colOff>533400</xdr:colOff>
      <xdr:row>95</xdr:row>
      <xdr:rowOff>0</xdr:rowOff>
    </xdr:to>
    <xdr:sp macro="" textlink="">
      <xdr:nvSpPr>
        <xdr:cNvPr id="337" name="Line 125">
          <a:extLst>
            <a:ext uri="{FF2B5EF4-FFF2-40B4-BE49-F238E27FC236}">
              <a16:creationId xmlns:a16="http://schemas.microsoft.com/office/drawing/2014/main" id="{00000000-0008-0000-1300-000051010000}"/>
            </a:ext>
          </a:extLst>
        </xdr:cNvPr>
        <xdr:cNvSpPr>
          <a:spLocks noChangeShapeType="1"/>
        </xdr:cNvSpPr>
      </xdr:nvSpPr>
      <xdr:spPr bwMode="auto">
        <a:xfrm>
          <a:off x="5162550" y="19592925"/>
          <a:ext cx="148399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95</xdr:row>
      <xdr:rowOff>0</xdr:rowOff>
    </xdr:from>
    <xdr:to>
      <xdr:col>41</xdr:col>
      <xdr:colOff>581025</xdr:colOff>
      <xdr:row>95</xdr:row>
      <xdr:rowOff>0</xdr:rowOff>
    </xdr:to>
    <xdr:sp macro="" textlink="">
      <xdr:nvSpPr>
        <xdr:cNvPr id="338" name="Line 126">
          <a:extLst>
            <a:ext uri="{FF2B5EF4-FFF2-40B4-BE49-F238E27FC236}">
              <a16:creationId xmlns:a16="http://schemas.microsoft.com/office/drawing/2014/main" id="{00000000-0008-0000-1300-000052010000}"/>
            </a:ext>
          </a:extLst>
        </xdr:cNvPr>
        <xdr:cNvSpPr>
          <a:spLocks noChangeShapeType="1"/>
        </xdr:cNvSpPr>
      </xdr:nvSpPr>
      <xdr:spPr bwMode="auto">
        <a:xfrm>
          <a:off x="5114925" y="19592925"/>
          <a:ext cx="14887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95</xdr:row>
      <xdr:rowOff>0</xdr:rowOff>
    </xdr:from>
    <xdr:to>
      <xdr:col>37</xdr:col>
      <xdr:colOff>133350</xdr:colOff>
      <xdr:row>95</xdr:row>
      <xdr:rowOff>0</xdr:rowOff>
    </xdr:to>
    <xdr:sp macro="" textlink="">
      <xdr:nvSpPr>
        <xdr:cNvPr id="339" name="Line 127">
          <a:extLst>
            <a:ext uri="{FF2B5EF4-FFF2-40B4-BE49-F238E27FC236}">
              <a16:creationId xmlns:a16="http://schemas.microsoft.com/office/drawing/2014/main" id="{00000000-0008-0000-1300-000053010000}"/>
            </a:ext>
          </a:extLst>
        </xdr:cNvPr>
        <xdr:cNvSpPr>
          <a:spLocks noChangeShapeType="1"/>
        </xdr:cNvSpPr>
      </xdr:nvSpPr>
      <xdr:spPr bwMode="auto">
        <a:xfrm>
          <a:off x="5095875" y="19592925"/>
          <a:ext cx="12658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95</xdr:row>
      <xdr:rowOff>0</xdr:rowOff>
    </xdr:from>
    <xdr:to>
      <xdr:col>41</xdr:col>
      <xdr:colOff>123825</xdr:colOff>
      <xdr:row>95</xdr:row>
      <xdr:rowOff>0</xdr:rowOff>
    </xdr:to>
    <xdr:sp macro="" textlink="">
      <xdr:nvSpPr>
        <xdr:cNvPr id="340" name="Line 128">
          <a:extLst>
            <a:ext uri="{FF2B5EF4-FFF2-40B4-BE49-F238E27FC236}">
              <a16:creationId xmlns:a16="http://schemas.microsoft.com/office/drawing/2014/main" id="{00000000-0008-0000-1300-000054010000}"/>
            </a:ext>
          </a:extLst>
        </xdr:cNvPr>
        <xdr:cNvSpPr>
          <a:spLocks noChangeShapeType="1"/>
        </xdr:cNvSpPr>
      </xdr:nvSpPr>
      <xdr:spPr bwMode="auto">
        <a:xfrm>
          <a:off x="5343525" y="19592925"/>
          <a:ext cx="14306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95</xdr:row>
      <xdr:rowOff>0</xdr:rowOff>
    </xdr:from>
    <xdr:to>
      <xdr:col>41</xdr:col>
      <xdr:colOff>581025</xdr:colOff>
      <xdr:row>95</xdr:row>
      <xdr:rowOff>0</xdr:rowOff>
    </xdr:to>
    <xdr:sp macro="" textlink="">
      <xdr:nvSpPr>
        <xdr:cNvPr id="341" name="Line 129">
          <a:extLst>
            <a:ext uri="{FF2B5EF4-FFF2-40B4-BE49-F238E27FC236}">
              <a16:creationId xmlns:a16="http://schemas.microsoft.com/office/drawing/2014/main" id="{00000000-0008-0000-1300-000055010000}"/>
            </a:ext>
          </a:extLst>
        </xdr:cNvPr>
        <xdr:cNvSpPr>
          <a:spLocks noChangeShapeType="1"/>
        </xdr:cNvSpPr>
      </xdr:nvSpPr>
      <xdr:spPr bwMode="auto">
        <a:xfrm>
          <a:off x="5324475" y="19592925"/>
          <a:ext cx="14678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95</xdr:row>
      <xdr:rowOff>0</xdr:rowOff>
    </xdr:from>
    <xdr:to>
      <xdr:col>41</xdr:col>
      <xdr:colOff>647700</xdr:colOff>
      <xdr:row>95</xdr:row>
      <xdr:rowOff>0</xdr:rowOff>
    </xdr:to>
    <xdr:sp macro="" textlink="">
      <xdr:nvSpPr>
        <xdr:cNvPr id="342" name="Line 130">
          <a:extLst>
            <a:ext uri="{FF2B5EF4-FFF2-40B4-BE49-F238E27FC236}">
              <a16:creationId xmlns:a16="http://schemas.microsoft.com/office/drawing/2014/main" id="{00000000-0008-0000-1300-000056010000}"/>
            </a:ext>
          </a:extLst>
        </xdr:cNvPr>
        <xdr:cNvSpPr>
          <a:spLocks noChangeShapeType="1"/>
        </xdr:cNvSpPr>
      </xdr:nvSpPr>
      <xdr:spPr bwMode="auto">
        <a:xfrm>
          <a:off x="5143500" y="19592925"/>
          <a:ext cx="14859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27</xdr:col>
          <xdr:colOff>28575</xdr:colOff>
          <xdr:row>104</xdr:row>
          <xdr:rowOff>0</xdr:rowOff>
        </xdr:from>
        <xdr:to>
          <xdr:col>28</xdr:col>
          <xdr:colOff>133350</xdr:colOff>
          <xdr:row>105</xdr:row>
          <xdr:rowOff>0</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13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104</xdr:row>
          <xdr:rowOff>190500</xdr:rowOff>
        </xdr:from>
        <xdr:to>
          <xdr:col>28</xdr:col>
          <xdr:colOff>142875</xdr:colOff>
          <xdr:row>105</xdr:row>
          <xdr:rowOff>180975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13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105</xdr:row>
          <xdr:rowOff>200025</xdr:rowOff>
        </xdr:from>
        <xdr:to>
          <xdr:col>28</xdr:col>
          <xdr:colOff>142875</xdr:colOff>
          <xdr:row>106</xdr:row>
          <xdr:rowOff>190500</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13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106</xdr:row>
          <xdr:rowOff>200025</xdr:rowOff>
        </xdr:from>
        <xdr:to>
          <xdr:col>28</xdr:col>
          <xdr:colOff>142875</xdr:colOff>
          <xdr:row>107</xdr:row>
          <xdr:rowOff>190500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13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103</xdr:row>
      <xdr:rowOff>0</xdr:rowOff>
    </xdr:from>
    <xdr:to>
      <xdr:col>2</xdr:col>
      <xdr:colOff>0</xdr:colOff>
      <xdr:row>114</xdr:row>
      <xdr:rowOff>0</xdr:rowOff>
    </xdr:to>
    <xdr:sp macro="" textlink="">
      <xdr:nvSpPr>
        <xdr:cNvPr id="347" name="AutoShape 135">
          <a:extLst>
            <a:ext uri="{FF2B5EF4-FFF2-40B4-BE49-F238E27FC236}">
              <a16:creationId xmlns:a16="http://schemas.microsoft.com/office/drawing/2014/main" id="{00000000-0008-0000-1300-00005B010000}"/>
            </a:ext>
          </a:extLst>
        </xdr:cNvPr>
        <xdr:cNvSpPr>
          <a:spLocks/>
        </xdr:cNvSpPr>
      </xdr:nvSpPr>
      <xdr:spPr bwMode="auto">
        <a:xfrm flipV="1">
          <a:off x="476250" y="21212175"/>
          <a:ext cx="476250" cy="1781175"/>
        </a:xfrm>
        <a:prstGeom prst="leftBracket">
          <a:avLst>
            <a:gd name="adj" fmla="val 126042"/>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91</xdr:row>
      <xdr:rowOff>0</xdr:rowOff>
    </xdr:from>
    <xdr:to>
      <xdr:col>2</xdr:col>
      <xdr:colOff>0</xdr:colOff>
      <xdr:row>103</xdr:row>
      <xdr:rowOff>0</xdr:rowOff>
    </xdr:to>
    <xdr:sp macro="" textlink="">
      <xdr:nvSpPr>
        <xdr:cNvPr id="348" name="AutoShape 136">
          <a:extLst>
            <a:ext uri="{FF2B5EF4-FFF2-40B4-BE49-F238E27FC236}">
              <a16:creationId xmlns:a16="http://schemas.microsoft.com/office/drawing/2014/main" id="{00000000-0008-0000-1300-00005C010000}"/>
            </a:ext>
          </a:extLst>
        </xdr:cNvPr>
        <xdr:cNvSpPr>
          <a:spLocks/>
        </xdr:cNvSpPr>
      </xdr:nvSpPr>
      <xdr:spPr bwMode="auto">
        <a:xfrm flipV="1">
          <a:off x="476250" y="18945225"/>
          <a:ext cx="476250" cy="2266950"/>
        </a:xfrm>
        <a:prstGeom prst="leftBracket">
          <a:avLst>
            <a:gd name="adj" fmla="val 1791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41</xdr:col>
          <xdr:colOff>66675</xdr:colOff>
          <xdr:row>110</xdr:row>
          <xdr:rowOff>19050</xdr:rowOff>
        </xdr:from>
        <xdr:to>
          <xdr:col>43</xdr:col>
          <xdr:colOff>9525</xdr:colOff>
          <xdr:row>111</xdr:row>
          <xdr:rowOff>9525</xdr:rowOff>
        </xdr:to>
        <xdr:sp macro="" textlink="">
          <xdr:nvSpPr>
            <xdr:cNvPr id="33817" name="Option Button 25" hidden="1">
              <a:extLst>
                <a:ext uri="{63B3BB69-23CF-44E3-9099-C40C66FF867C}">
                  <a14:compatExt spid="_x0000_s33817"/>
                </a:ext>
                <a:ext uri="{FF2B5EF4-FFF2-40B4-BE49-F238E27FC236}">
                  <a16:creationId xmlns:a16="http://schemas.microsoft.com/office/drawing/2014/main" id="{00000000-0008-0000-13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111</xdr:row>
          <xdr:rowOff>0</xdr:rowOff>
        </xdr:from>
        <xdr:to>
          <xdr:col>43</xdr:col>
          <xdr:colOff>9525</xdr:colOff>
          <xdr:row>111</xdr:row>
          <xdr:rowOff>200025</xdr:rowOff>
        </xdr:to>
        <xdr:sp macro="" textlink="">
          <xdr:nvSpPr>
            <xdr:cNvPr id="33818" name="Option Button 26" hidden="1">
              <a:extLst>
                <a:ext uri="{63B3BB69-23CF-44E3-9099-C40C66FF867C}">
                  <a14:compatExt spid="_x0000_s33818"/>
                </a:ext>
                <a:ext uri="{FF2B5EF4-FFF2-40B4-BE49-F238E27FC236}">
                  <a16:creationId xmlns:a16="http://schemas.microsoft.com/office/drawing/2014/main" id="{00000000-0008-0000-13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0</xdr:colOff>
      <xdr:row>91</xdr:row>
      <xdr:rowOff>0</xdr:rowOff>
    </xdr:from>
    <xdr:to>
      <xdr:col>44</xdr:col>
      <xdr:colOff>142875</xdr:colOff>
      <xdr:row>103</xdr:row>
      <xdr:rowOff>0</xdr:rowOff>
    </xdr:to>
    <xdr:sp macro="" textlink="">
      <xdr:nvSpPr>
        <xdr:cNvPr id="354" name="AutoShape 142">
          <a:extLst>
            <a:ext uri="{FF2B5EF4-FFF2-40B4-BE49-F238E27FC236}">
              <a16:creationId xmlns:a16="http://schemas.microsoft.com/office/drawing/2014/main" id="{00000000-0008-0000-1300-000062010000}"/>
            </a:ext>
          </a:extLst>
        </xdr:cNvPr>
        <xdr:cNvSpPr>
          <a:spLocks/>
        </xdr:cNvSpPr>
      </xdr:nvSpPr>
      <xdr:spPr bwMode="auto">
        <a:xfrm flipH="1" flipV="1">
          <a:off x="20955000" y="18945225"/>
          <a:ext cx="142875" cy="2266950"/>
        </a:xfrm>
        <a:prstGeom prst="leftBracket">
          <a:avLst>
            <a:gd name="adj" fmla="val 191111"/>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103</xdr:row>
      <xdr:rowOff>0</xdr:rowOff>
    </xdr:from>
    <xdr:to>
      <xdr:col>45</xdr:col>
      <xdr:colOff>0</xdr:colOff>
      <xdr:row>114</xdr:row>
      <xdr:rowOff>0</xdr:rowOff>
    </xdr:to>
    <xdr:sp macro="" textlink="">
      <xdr:nvSpPr>
        <xdr:cNvPr id="355" name="AutoShape 143">
          <a:extLst>
            <a:ext uri="{FF2B5EF4-FFF2-40B4-BE49-F238E27FC236}">
              <a16:creationId xmlns:a16="http://schemas.microsoft.com/office/drawing/2014/main" id="{00000000-0008-0000-1300-000063010000}"/>
            </a:ext>
          </a:extLst>
        </xdr:cNvPr>
        <xdr:cNvSpPr>
          <a:spLocks/>
        </xdr:cNvSpPr>
      </xdr:nvSpPr>
      <xdr:spPr bwMode="auto">
        <a:xfrm flipH="1" flipV="1">
          <a:off x="20955000" y="21212175"/>
          <a:ext cx="476250" cy="1781175"/>
        </a:xfrm>
        <a:prstGeom prst="leftBracket">
          <a:avLst>
            <a:gd name="adj" fmla="val 126042"/>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45</xdr:col>
          <xdr:colOff>66675</xdr:colOff>
          <xdr:row>112</xdr:row>
          <xdr:rowOff>0</xdr:rowOff>
        </xdr:from>
        <xdr:to>
          <xdr:col>47</xdr:col>
          <xdr:colOff>9525</xdr:colOff>
          <xdr:row>112</xdr:row>
          <xdr:rowOff>200025</xdr:rowOff>
        </xdr:to>
        <xdr:sp macro="" textlink="">
          <xdr:nvSpPr>
            <xdr:cNvPr id="33819" name="Option Button 27" hidden="1">
              <a:extLst>
                <a:ext uri="{63B3BB69-23CF-44E3-9099-C40C66FF867C}">
                  <a14:compatExt spid="_x0000_s33819"/>
                </a:ext>
                <a:ext uri="{FF2B5EF4-FFF2-40B4-BE49-F238E27FC236}">
                  <a16:creationId xmlns:a16="http://schemas.microsoft.com/office/drawing/2014/main" id="{00000000-0008-0000-13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113</xdr:row>
          <xdr:rowOff>0</xdr:rowOff>
        </xdr:from>
        <xdr:to>
          <xdr:col>43</xdr:col>
          <xdr:colOff>9525</xdr:colOff>
          <xdr:row>113</xdr:row>
          <xdr:rowOff>200025</xdr:rowOff>
        </xdr:to>
        <xdr:sp macro="" textlink="">
          <xdr:nvSpPr>
            <xdr:cNvPr id="33820" name="Option Button 28" hidden="1">
              <a:extLst>
                <a:ext uri="{63B3BB69-23CF-44E3-9099-C40C66FF867C}">
                  <a14:compatExt spid="_x0000_s33820"/>
                </a:ext>
                <a:ext uri="{FF2B5EF4-FFF2-40B4-BE49-F238E27FC236}">
                  <a16:creationId xmlns:a16="http://schemas.microsoft.com/office/drawing/2014/main" id="{00000000-0008-0000-13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149271</xdr:colOff>
      <xdr:row>0</xdr:row>
      <xdr:rowOff>71084</xdr:rowOff>
    </xdr:from>
    <xdr:ext cx="499154" cy="514350"/>
    <xdr:pic>
      <xdr:nvPicPr>
        <xdr:cNvPr id="359" name="Picture 358" descr="TSSA Red Logo">
          <a:extLst>
            <a:ext uri="{FF2B5EF4-FFF2-40B4-BE49-F238E27FC236}">
              <a16:creationId xmlns:a16="http://schemas.microsoft.com/office/drawing/2014/main" id="{00000000-0008-0000-1300-00006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137" y="71084"/>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57151</xdr:rowOff>
    </xdr:from>
    <xdr:to>
      <xdr:col>2</xdr:col>
      <xdr:colOff>438151</xdr:colOff>
      <xdr:row>2</xdr:row>
      <xdr:rowOff>171451</xdr:rowOff>
    </xdr:to>
    <xdr:pic>
      <xdr:nvPicPr>
        <xdr:cNvPr id="2" name="Picture 35" descr="TSSA Red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95250</xdr:colOff>
          <xdr:row>10</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95250</xdr:colOff>
          <xdr:row>12</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13</xdr:col>
          <xdr:colOff>95250</xdr:colOff>
          <xdr:row>14</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95250</xdr:colOff>
          <xdr:row>16</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13</xdr:col>
          <xdr:colOff>95250</xdr:colOff>
          <xdr:row>18</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0</xdr:rowOff>
        </xdr:from>
        <xdr:to>
          <xdr:col>13</xdr:col>
          <xdr:colOff>95250</xdr:colOff>
          <xdr:row>20</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xdr:row>
          <xdr:rowOff>0</xdr:rowOff>
        </xdr:from>
        <xdr:to>
          <xdr:col>13</xdr:col>
          <xdr:colOff>95250</xdr:colOff>
          <xdr:row>22</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0</xdr:rowOff>
        </xdr:from>
        <xdr:to>
          <xdr:col>13</xdr:col>
          <xdr:colOff>95250</xdr:colOff>
          <xdr:row>24</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13</xdr:col>
          <xdr:colOff>95250</xdr:colOff>
          <xdr:row>26</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13</xdr:col>
          <xdr:colOff>95250</xdr:colOff>
          <xdr:row>26</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13</xdr:col>
          <xdr:colOff>95250</xdr:colOff>
          <xdr:row>28</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0</xdr:rowOff>
        </xdr:from>
        <xdr:to>
          <xdr:col>13</xdr:col>
          <xdr:colOff>95250</xdr:colOff>
          <xdr:row>30</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9525</xdr:colOff>
      <xdr:row>46</xdr:row>
      <xdr:rowOff>9525</xdr:rowOff>
    </xdr:from>
    <xdr:ext cx="914400" cy="914400"/>
    <xdr:pic>
      <xdr:nvPicPr>
        <xdr:cNvPr id="15" name="Picture 35" descr="TSSA Red Logo">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12</xdr:col>
          <xdr:colOff>95250</xdr:colOff>
          <xdr:row>56</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56</xdr:row>
          <xdr:rowOff>0</xdr:rowOff>
        </xdr:from>
        <xdr:to>
          <xdr:col>12</xdr:col>
          <xdr:colOff>95250</xdr:colOff>
          <xdr:row>58</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58</xdr:row>
          <xdr:rowOff>0</xdr:rowOff>
        </xdr:from>
        <xdr:to>
          <xdr:col>12</xdr:col>
          <xdr:colOff>95250</xdr:colOff>
          <xdr:row>60</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12</xdr:col>
          <xdr:colOff>95250</xdr:colOff>
          <xdr:row>62</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12</xdr:col>
          <xdr:colOff>95250</xdr:colOff>
          <xdr:row>64</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12</xdr:col>
          <xdr:colOff>95250</xdr:colOff>
          <xdr:row>66</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12</xdr:col>
          <xdr:colOff>95250</xdr:colOff>
          <xdr:row>68</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68</xdr:row>
          <xdr:rowOff>0</xdr:rowOff>
        </xdr:from>
        <xdr:to>
          <xdr:col>12</xdr:col>
          <xdr:colOff>95250</xdr:colOff>
          <xdr:row>70</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70</xdr:row>
          <xdr:rowOff>0</xdr:rowOff>
        </xdr:from>
        <xdr:to>
          <xdr:col>12</xdr:col>
          <xdr:colOff>95250</xdr:colOff>
          <xdr:row>72</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70</xdr:row>
          <xdr:rowOff>0</xdr:rowOff>
        </xdr:from>
        <xdr:to>
          <xdr:col>12</xdr:col>
          <xdr:colOff>95250</xdr:colOff>
          <xdr:row>72</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72</xdr:row>
          <xdr:rowOff>0</xdr:rowOff>
        </xdr:from>
        <xdr:to>
          <xdr:col>12</xdr:col>
          <xdr:colOff>95250</xdr:colOff>
          <xdr:row>74</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95250</xdr:colOff>
          <xdr:row>76</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0</xdr:colOff>
      <xdr:row>45</xdr:row>
      <xdr:rowOff>0</xdr:rowOff>
    </xdr:from>
    <xdr:to>
      <xdr:col>24</xdr:col>
      <xdr:colOff>0</xdr:colOff>
      <xdr:row>45</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45</xdr:row>
      <xdr:rowOff>0</xdr:rowOff>
    </xdr:from>
    <xdr:to>
      <xdr:col>34</xdr:col>
      <xdr:colOff>180975</xdr:colOff>
      <xdr:row>45</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45</xdr:row>
      <xdr:rowOff>0</xdr:rowOff>
    </xdr:from>
    <xdr:to>
      <xdr:col>35</xdr:col>
      <xdr:colOff>0</xdr:colOff>
      <xdr:row>45</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45</xdr:row>
      <xdr:rowOff>0</xdr:rowOff>
    </xdr:from>
    <xdr:to>
      <xdr:col>24</xdr:col>
      <xdr:colOff>0</xdr:colOff>
      <xdr:row>45</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45</xdr:row>
      <xdr:rowOff>0</xdr:rowOff>
    </xdr:from>
    <xdr:to>
      <xdr:col>34</xdr:col>
      <xdr:colOff>180975</xdr:colOff>
      <xdr:row>45</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45</xdr:row>
      <xdr:rowOff>0</xdr:rowOff>
    </xdr:from>
    <xdr:to>
      <xdr:col>35</xdr:col>
      <xdr:colOff>0</xdr:colOff>
      <xdr:row>45</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1</xdr:col>
      <xdr:colOff>47625</xdr:colOff>
      <xdr:row>0</xdr:row>
      <xdr:rowOff>47625</xdr:rowOff>
    </xdr:from>
    <xdr:to>
      <xdr:col>4</xdr:col>
      <xdr:colOff>0</xdr:colOff>
      <xdr:row>3</xdr:row>
      <xdr:rowOff>133350</xdr:rowOff>
    </xdr:to>
    <xdr:pic>
      <xdr:nvPicPr>
        <xdr:cNvPr id="8" name="Picture 17" descr="TSSA Red Logo">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47625"/>
          <a:ext cx="5810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519113</xdr:colOff>
      <xdr:row>25</xdr:row>
      <xdr:rowOff>95250</xdr:rowOff>
    </xdr:from>
    <xdr:to>
      <xdr:col>15</xdr:col>
      <xdr:colOff>404813</xdr:colOff>
      <xdr:row>35</xdr:row>
      <xdr:rowOff>76200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2957513" y="5534025"/>
          <a:ext cx="6591300" cy="1685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Box No. is used in the lookup table on the "Data Pointers" sheet to determine the cell from which to grab the data from based on the type of device being submitted.  Only the supplied data will be grabbed for the access file.  If cells are left blank then blanks will be pushed (Note: blanks or N/C does not push any data but only leaves the existing data intact.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223</xdr:row>
      <xdr:rowOff>0</xdr:rowOff>
    </xdr:from>
    <xdr:to>
      <xdr:col>16</xdr:col>
      <xdr:colOff>0</xdr:colOff>
      <xdr:row>223</xdr:row>
      <xdr:rowOff>0</xdr:rowOff>
    </xdr:to>
    <xdr:sp macro="" textlink="">
      <xdr:nvSpPr>
        <xdr:cNvPr id="2" name="Text Box 2">
          <a:extLst>
            <a:ext uri="{FF2B5EF4-FFF2-40B4-BE49-F238E27FC236}">
              <a16:creationId xmlns:a16="http://schemas.microsoft.com/office/drawing/2014/main" id="{00000000-0008-0000-0300-000002000000}"/>
            </a:ext>
          </a:extLst>
        </xdr:cNvPr>
        <xdr:cNvSpPr txBox="1">
          <a:spLocks noChangeArrowheads="1"/>
        </xdr:cNvSpPr>
      </xdr:nvSpPr>
      <xdr:spPr bwMode="auto">
        <a:xfrm>
          <a:off x="371475" y="549783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159</xdr:row>
      <xdr:rowOff>0</xdr:rowOff>
    </xdr:from>
    <xdr:to>
      <xdr:col>24</xdr:col>
      <xdr:colOff>180975</xdr:colOff>
      <xdr:row>159</xdr:row>
      <xdr:rowOff>0</xdr:rowOff>
    </xdr:to>
    <xdr:sp macro="" textlink="">
      <xdr:nvSpPr>
        <xdr:cNvPr id="3" name="Text Box 3">
          <a:extLst>
            <a:ext uri="{FF2B5EF4-FFF2-40B4-BE49-F238E27FC236}">
              <a16:creationId xmlns:a16="http://schemas.microsoft.com/office/drawing/2014/main" id="{00000000-0008-0000-0300-000003000000}"/>
            </a:ext>
          </a:extLst>
        </xdr:cNvPr>
        <xdr:cNvSpPr txBox="1">
          <a:spLocks noChangeArrowheads="1"/>
        </xdr:cNvSpPr>
      </xdr:nvSpPr>
      <xdr:spPr bwMode="auto">
        <a:xfrm>
          <a:off x="4076700" y="39128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223</xdr:row>
      <xdr:rowOff>0</xdr:rowOff>
    </xdr:from>
    <xdr:to>
      <xdr:col>25</xdr:col>
      <xdr:colOff>0</xdr:colOff>
      <xdr:row>223</xdr:row>
      <xdr:rowOff>0</xdr:rowOff>
    </xdr:to>
    <xdr:sp macro="" textlink="">
      <xdr:nvSpPr>
        <xdr:cNvPr id="4" name="Text Box 4">
          <a:extLst>
            <a:ext uri="{FF2B5EF4-FFF2-40B4-BE49-F238E27FC236}">
              <a16:creationId xmlns:a16="http://schemas.microsoft.com/office/drawing/2014/main" id="{00000000-0008-0000-0300-000004000000}"/>
            </a:ext>
          </a:extLst>
        </xdr:cNvPr>
        <xdr:cNvSpPr txBox="1">
          <a:spLocks noChangeArrowheads="1"/>
        </xdr:cNvSpPr>
      </xdr:nvSpPr>
      <xdr:spPr bwMode="auto">
        <a:xfrm>
          <a:off x="371475" y="5497830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223</xdr:row>
      <xdr:rowOff>0</xdr:rowOff>
    </xdr:from>
    <xdr:to>
      <xdr:col>16</xdr:col>
      <xdr:colOff>0</xdr:colOff>
      <xdr:row>223</xdr:row>
      <xdr:rowOff>0</xdr:rowOff>
    </xdr:to>
    <xdr:sp macro="" textlink="">
      <xdr:nvSpPr>
        <xdr:cNvPr id="5" name="Text Box 34">
          <a:extLst>
            <a:ext uri="{FF2B5EF4-FFF2-40B4-BE49-F238E27FC236}">
              <a16:creationId xmlns:a16="http://schemas.microsoft.com/office/drawing/2014/main" id="{00000000-0008-0000-0300-000005000000}"/>
            </a:ext>
          </a:extLst>
        </xdr:cNvPr>
        <xdr:cNvSpPr txBox="1">
          <a:spLocks noChangeArrowheads="1"/>
        </xdr:cNvSpPr>
      </xdr:nvSpPr>
      <xdr:spPr bwMode="auto">
        <a:xfrm>
          <a:off x="371475" y="549783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159</xdr:row>
      <xdr:rowOff>0</xdr:rowOff>
    </xdr:from>
    <xdr:to>
      <xdr:col>24</xdr:col>
      <xdr:colOff>180975</xdr:colOff>
      <xdr:row>159</xdr:row>
      <xdr:rowOff>0</xdr:rowOff>
    </xdr:to>
    <xdr:sp macro="" textlink="">
      <xdr:nvSpPr>
        <xdr:cNvPr id="6" name="Text Box 35">
          <a:extLst>
            <a:ext uri="{FF2B5EF4-FFF2-40B4-BE49-F238E27FC236}">
              <a16:creationId xmlns:a16="http://schemas.microsoft.com/office/drawing/2014/main" id="{00000000-0008-0000-0300-000006000000}"/>
            </a:ext>
          </a:extLst>
        </xdr:cNvPr>
        <xdr:cNvSpPr txBox="1">
          <a:spLocks noChangeArrowheads="1"/>
        </xdr:cNvSpPr>
      </xdr:nvSpPr>
      <xdr:spPr bwMode="auto">
        <a:xfrm>
          <a:off x="4076700" y="39128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223</xdr:row>
      <xdr:rowOff>0</xdr:rowOff>
    </xdr:from>
    <xdr:to>
      <xdr:col>25</xdr:col>
      <xdr:colOff>0</xdr:colOff>
      <xdr:row>223</xdr:row>
      <xdr:rowOff>0</xdr:rowOff>
    </xdr:to>
    <xdr:sp macro="" textlink="">
      <xdr:nvSpPr>
        <xdr:cNvPr id="7" name="Text Box 36">
          <a:extLst>
            <a:ext uri="{FF2B5EF4-FFF2-40B4-BE49-F238E27FC236}">
              <a16:creationId xmlns:a16="http://schemas.microsoft.com/office/drawing/2014/main" id="{00000000-0008-0000-0300-000007000000}"/>
            </a:ext>
          </a:extLst>
        </xdr:cNvPr>
        <xdr:cNvSpPr txBox="1">
          <a:spLocks noChangeArrowheads="1"/>
        </xdr:cNvSpPr>
      </xdr:nvSpPr>
      <xdr:spPr bwMode="auto">
        <a:xfrm>
          <a:off x="371475" y="5497830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1</xdr:col>
      <xdr:colOff>66675</xdr:colOff>
      <xdr:row>0</xdr:row>
      <xdr:rowOff>76200</xdr:rowOff>
    </xdr:from>
    <xdr:to>
      <xdr:col>2</xdr:col>
      <xdr:colOff>495300</xdr:colOff>
      <xdr:row>3</xdr:row>
      <xdr:rowOff>209550</xdr:rowOff>
    </xdr:to>
    <xdr:pic>
      <xdr:nvPicPr>
        <xdr:cNvPr id="8" name="Picture 280" descr="TSSA Red Logo">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76200"/>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176</xdr:row>
      <xdr:rowOff>0</xdr:rowOff>
    </xdr:from>
    <xdr:to>
      <xdr:col>16</xdr:col>
      <xdr:colOff>0</xdr:colOff>
      <xdr:row>177</xdr:row>
      <xdr:rowOff>0</xdr:rowOff>
    </xdr:to>
    <xdr:sp macro="" textlink="">
      <xdr:nvSpPr>
        <xdr:cNvPr id="9" name="Oval 401">
          <a:extLst>
            <a:ext uri="{FF2B5EF4-FFF2-40B4-BE49-F238E27FC236}">
              <a16:creationId xmlns:a16="http://schemas.microsoft.com/office/drawing/2014/main" id="{00000000-0008-0000-0300-000009000000}"/>
            </a:ext>
          </a:extLst>
        </xdr:cNvPr>
        <xdr:cNvSpPr>
          <a:spLocks noChangeArrowheads="1"/>
        </xdr:cNvSpPr>
      </xdr:nvSpPr>
      <xdr:spPr bwMode="auto">
        <a:xfrm>
          <a:off x="4981575" y="4333875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177</xdr:row>
      <xdr:rowOff>0</xdr:rowOff>
    </xdr:from>
    <xdr:to>
      <xdr:col>16</xdr:col>
      <xdr:colOff>0</xdr:colOff>
      <xdr:row>178</xdr:row>
      <xdr:rowOff>0</xdr:rowOff>
    </xdr:to>
    <xdr:sp macro="" textlink="">
      <xdr:nvSpPr>
        <xdr:cNvPr id="10" name="Oval 402">
          <a:extLst>
            <a:ext uri="{FF2B5EF4-FFF2-40B4-BE49-F238E27FC236}">
              <a16:creationId xmlns:a16="http://schemas.microsoft.com/office/drawing/2014/main" id="{00000000-0008-0000-0300-00000A000000}"/>
            </a:ext>
          </a:extLst>
        </xdr:cNvPr>
        <xdr:cNvSpPr>
          <a:spLocks noChangeArrowheads="1"/>
        </xdr:cNvSpPr>
      </xdr:nvSpPr>
      <xdr:spPr bwMode="auto">
        <a:xfrm>
          <a:off x="4981575" y="435864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178</xdr:row>
      <xdr:rowOff>0</xdr:rowOff>
    </xdr:from>
    <xdr:to>
      <xdr:col>16</xdr:col>
      <xdr:colOff>0</xdr:colOff>
      <xdr:row>179</xdr:row>
      <xdr:rowOff>0</xdr:rowOff>
    </xdr:to>
    <xdr:sp macro="" textlink="">
      <xdr:nvSpPr>
        <xdr:cNvPr id="11" name="Oval 403">
          <a:extLst>
            <a:ext uri="{FF2B5EF4-FFF2-40B4-BE49-F238E27FC236}">
              <a16:creationId xmlns:a16="http://schemas.microsoft.com/office/drawing/2014/main" id="{00000000-0008-0000-0300-00000B000000}"/>
            </a:ext>
          </a:extLst>
        </xdr:cNvPr>
        <xdr:cNvSpPr>
          <a:spLocks noChangeArrowheads="1"/>
        </xdr:cNvSpPr>
      </xdr:nvSpPr>
      <xdr:spPr bwMode="auto">
        <a:xfrm>
          <a:off x="4981575" y="4383405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188</xdr:row>
      <xdr:rowOff>0</xdr:rowOff>
    </xdr:from>
    <xdr:to>
      <xdr:col>4</xdr:col>
      <xdr:colOff>0</xdr:colOff>
      <xdr:row>189</xdr:row>
      <xdr:rowOff>0</xdr:rowOff>
    </xdr:to>
    <xdr:sp macro="" textlink="">
      <xdr:nvSpPr>
        <xdr:cNvPr id="12" name="Oval 405">
          <a:extLst>
            <a:ext uri="{FF2B5EF4-FFF2-40B4-BE49-F238E27FC236}">
              <a16:creationId xmlns:a16="http://schemas.microsoft.com/office/drawing/2014/main" id="{00000000-0008-0000-0300-00000C000000}"/>
            </a:ext>
          </a:extLst>
        </xdr:cNvPr>
        <xdr:cNvSpPr>
          <a:spLocks noChangeArrowheads="1"/>
        </xdr:cNvSpPr>
      </xdr:nvSpPr>
      <xdr:spPr bwMode="auto">
        <a:xfrm>
          <a:off x="1276350" y="4631055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196</xdr:row>
      <xdr:rowOff>0</xdr:rowOff>
    </xdr:from>
    <xdr:to>
      <xdr:col>4</xdr:col>
      <xdr:colOff>0</xdr:colOff>
      <xdr:row>197</xdr:row>
      <xdr:rowOff>0</xdr:rowOff>
    </xdr:to>
    <xdr:sp macro="" textlink="">
      <xdr:nvSpPr>
        <xdr:cNvPr id="13" name="Oval 406">
          <a:extLst>
            <a:ext uri="{FF2B5EF4-FFF2-40B4-BE49-F238E27FC236}">
              <a16:creationId xmlns:a16="http://schemas.microsoft.com/office/drawing/2014/main" id="{00000000-0008-0000-0300-00000D000000}"/>
            </a:ext>
          </a:extLst>
        </xdr:cNvPr>
        <xdr:cNvSpPr>
          <a:spLocks noChangeArrowheads="1"/>
        </xdr:cNvSpPr>
      </xdr:nvSpPr>
      <xdr:spPr bwMode="auto">
        <a:xfrm>
          <a:off x="1276350" y="4829175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199</xdr:row>
      <xdr:rowOff>0</xdr:rowOff>
    </xdr:from>
    <xdr:to>
      <xdr:col>4</xdr:col>
      <xdr:colOff>0</xdr:colOff>
      <xdr:row>200</xdr:row>
      <xdr:rowOff>0</xdr:rowOff>
    </xdr:to>
    <xdr:sp macro="" textlink="">
      <xdr:nvSpPr>
        <xdr:cNvPr id="14" name="Oval 407">
          <a:extLst>
            <a:ext uri="{FF2B5EF4-FFF2-40B4-BE49-F238E27FC236}">
              <a16:creationId xmlns:a16="http://schemas.microsoft.com/office/drawing/2014/main" id="{00000000-0008-0000-0300-00000E000000}"/>
            </a:ext>
          </a:extLst>
        </xdr:cNvPr>
        <xdr:cNvSpPr>
          <a:spLocks noChangeArrowheads="1"/>
        </xdr:cNvSpPr>
      </xdr:nvSpPr>
      <xdr:spPr bwMode="auto">
        <a:xfrm>
          <a:off x="1276350" y="490347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205</xdr:row>
      <xdr:rowOff>0</xdr:rowOff>
    </xdr:from>
    <xdr:to>
      <xdr:col>4</xdr:col>
      <xdr:colOff>0</xdr:colOff>
      <xdr:row>206</xdr:row>
      <xdr:rowOff>0</xdr:rowOff>
    </xdr:to>
    <xdr:sp macro="" textlink="">
      <xdr:nvSpPr>
        <xdr:cNvPr id="15" name="Oval 408">
          <a:extLst>
            <a:ext uri="{FF2B5EF4-FFF2-40B4-BE49-F238E27FC236}">
              <a16:creationId xmlns:a16="http://schemas.microsoft.com/office/drawing/2014/main" id="{00000000-0008-0000-0300-00000F000000}"/>
            </a:ext>
          </a:extLst>
        </xdr:cNvPr>
        <xdr:cNvSpPr>
          <a:spLocks noChangeArrowheads="1"/>
        </xdr:cNvSpPr>
      </xdr:nvSpPr>
      <xdr:spPr bwMode="auto">
        <a:xfrm>
          <a:off x="1276350" y="505206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206</xdr:row>
      <xdr:rowOff>0</xdr:rowOff>
    </xdr:from>
    <xdr:to>
      <xdr:col>4</xdr:col>
      <xdr:colOff>0</xdr:colOff>
      <xdr:row>207</xdr:row>
      <xdr:rowOff>0</xdr:rowOff>
    </xdr:to>
    <xdr:sp macro="" textlink="">
      <xdr:nvSpPr>
        <xdr:cNvPr id="16" name="Oval 409">
          <a:extLst>
            <a:ext uri="{FF2B5EF4-FFF2-40B4-BE49-F238E27FC236}">
              <a16:creationId xmlns:a16="http://schemas.microsoft.com/office/drawing/2014/main" id="{00000000-0008-0000-0300-000010000000}"/>
            </a:ext>
          </a:extLst>
        </xdr:cNvPr>
        <xdr:cNvSpPr>
          <a:spLocks noChangeArrowheads="1"/>
        </xdr:cNvSpPr>
      </xdr:nvSpPr>
      <xdr:spPr bwMode="auto">
        <a:xfrm>
          <a:off x="1276350" y="5076825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189</xdr:row>
      <xdr:rowOff>0</xdr:rowOff>
    </xdr:from>
    <xdr:to>
      <xdr:col>16</xdr:col>
      <xdr:colOff>0</xdr:colOff>
      <xdr:row>190</xdr:row>
      <xdr:rowOff>0</xdr:rowOff>
    </xdr:to>
    <xdr:sp macro="" textlink="">
      <xdr:nvSpPr>
        <xdr:cNvPr id="17" name="Oval 410">
          <a:extLst>
            <a:ext uri="{FF2B5EF4-FFF2-40B4-BE49-F238E27FC236}">
              <a16:creationId xmlns:a16="http://schemas.microsoft.com/office/drawing/2014/main" id="{00000000-0008-0000-0300-000011000000}"/>
            </a:ext>
          </a:extLst>
        </xdr:cNvPr>
        <xdr:cNvSpPr>
          <a:spLocks noChangeArrowheads="1"/>
        </xdr:cNvSpPr>
      </xdr:nvSpPr>
      <xdr:spPr bwMode="auto">
        <a:xfrm>
          <a:off x="4981575" y="465582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192</xdr:row>
      <xdr:rowOff>0</xdr:rowOff>
    </xdr:from>
    <xdr:to>
      <xdr:col>16</xdr:col>
      <xdr:colOff>0</xdr:colOff>
      <xdr:row>193</xdr:row>
      <xdr:rowOff>0</xdr:rowOff>
    </xdr:to>
    <xdr:sp macro="" textlink="">
      <xdr:nvSpPr>
        <xdr:cNvPr id="18" name="Oval 411">
          <a:extLst>
            <a:ext uri="{FF2B5EF4-FFF2-40B4-BE49-F238E27FC236}">
              <a16:creationId xmlns:a16="http://schemas.microsoft.com/office/drawing/2014/main" id="{00000000-0008-0000-0300-000012000000}"/>
            </a:ext>
          </a:extLst>
        </xdr:cNvPr>
        <xdr:cNvSpPr>
          <a:spLocks noChangeArrowheads="1"/>
        </xdr:cNvSpPr>
      </xdr:nvSpPr>
      <xdr:spPr bwMode="auto">
        <a:xfrm>
          <a:off x="4981575" y="4730115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193</xdr:row>
      <xdr:rowOff>0</xdr:rowOff>
    </xdr:from>
    <xdr:to>
      <xdr:col>16</xdr:col>
      <xdr:colOff>0</xdr:colOff>
      <xdr:row>194</xdr:row>
      <xdr:rowOff>0</xdr:rowOff>
    </xdr:to>
    <xdr:sp macro="" textlink="">
      <xdr:nvSpPr>
        <xdr:cNvPr id="19" name="Oval 412">
          <a:extLst>
            <a:ext uri="{FF2B5EF4-FFF2-40B4-BE49-F238E27FC236}">
              <a16:creationId xmlns:a16="http://schemas.microsoft.com/office/drawing/2014/main" id="{00000000-0008-0000-0300-000013000000}"/>
            </a:ext>
          </a:extLst>
        </xdr:cNvPr>
        <xdr:cNvSpPr>
          <a:spLocks noChangeArrowheads="1"/>
        </xdr:cNvSpPr>
      </xdr:nvSpPr>
      <xdr:spPr bwMode="auto">
        <a:xfrm>
          <a:off x="4981575" y="475488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197</xdr:row>
      <xdr:rowOff>0</xdr:rowOff>
    </xdr:from>
    <xdr:to>
      <xdr:col>16</xdr:col>
      <xdr:colOff>0</xdr:colOff>
      <xdr:row>198</xdr:row>
      <xdr:rowOff>0</xdr:rowOff>
    </xdr:to>
    <xdr:sp macro="" textlink="">
      <xdr:nvSpPr>
        <xdr:cNvPr id="20" name="Oval 413">
          <a:extLst>
            <a:ext uri="{FF2B5EF4-FFF2-40B4-BE49-F238E27FC236}">
              <a16:creationId xmlns:a16="http://schemas.microsoft.com/office/drawing/2014/main" id="{00000000-0008-0000-0300-000014000000}"/>
            </a:ext>
          </a:extLst>
        </xdr:cNvPr>
        <xdr:cNvSpPr>
          <a:spLocks noChangeArrowheads="1"/>
        </xdr:cNvSpPr>
      </xdr:nvSpPr>
      <xdr:spPr bwMode="auto">
        <a:xfrm>
          <a:off x="4981575" y="485394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198</xdr:row>
      <xdr:rowOff>0</xdr:rowOff>
    </xdr:from>
    <xdr:to>
      <xdr:col>16</xdr:col>
      <xdr:colOff>0</xdr:colOff>
      <xdr:row>199</xdr:row>
      <xdr:rowOff>0</xdr:rowOff>
    </xdr:to>
    <xdr:sp macro="" textlink="">
      <xdr:nvSpPr>
        <xdr:cNvPr id="21" name="Oval 414">
          <a:extLst>
            <a:ext uri="{FF2B5EF4-FFF2-40B4-BE49-F238E27FC236}">
              <a16:creationId xmlns:a16="http://schemas.microsoft.com/office/drawing/2014/main" id="{00000000-0008-0000-0300-000015000000}"/>
            </a:ext>
          </a:extLst>
        </xdr:cNvPr>
        <xdr:cNvSpPr>
          <a:spLocks noChangeArrowheads="1"/>
        </xdr:cNvSpPr>
      </xdr:nvSpPr>
      <xdr:spPr bwMode="auto">
        <a:xfrm>
          <a:off x="4981575" y="4878705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201</xdr:row>
      <xdr:rowOff>0</xdr:rowOff>
    </xdr:from>
    <xdr:to>
      <xdr:col>16</xdr:col>
      <xdr:colOff>0</xdr:colOff>
      <xdr:row>202</xdr:row>
      <xdr:rowOff>0</xdr:rowOff>
    </xdr:to>
    <xdr:sp macro="" textlink="">
      <xdr:nvSpPr>
        <xdr:cNvPr id="22" name="Oval 415">
          <a:extLst>
            <a:ext uri="{FF2B5EF4-FFF2-40B4-BE49-F238E27FC236}">
              <a16:creationId xmlns:a16="http://schemas.microsoft.com/office/drawing/2014/main" id="{00000000-0008-0000-0300-000016000000}"/>
            </a:ext>
          </a:extLst>
        </xdr:cNvPr>
        <xdr:cNvSpPr>
          <a:spLocks noChangeArrowheads="1"/>
        </xdr:cNvSpPr>
      </xdr:nvSpPr>
      <xdr:spPr bwMode="auto">
        <a:xfrm>
          <a:off x="4981575" y="495300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202</xdr:row>
      <xdr:rowOff>0</xdr:rowOff>
    </xdr:from>
    <xdr:to>
      <xdr:col>16</xdr:col>
      <xdr:colOff>0</xdr:colOff>
      <xdr:row>203</xdr:row>
      <xdr:rowOff>0</xdr:rowOff>
    </xdr:to>
    <xdr:sp macro="" textlink="">
      <xdr:nvSpPr>
        <xdr:cNvPr id="23" name="Oval 416">
          <a:extLst>
            <a:ext uri="{FF2B5EF4-FFF2-40B4-BE49-F238E27FC236}">
              <a16:creationId xmlns:a16="http://schemas.microsoft.com/office/drawing/2014/main" id="{00000000-0008-0000-0300-000017000000}"/>
            </a:ext>
          </a:extLst>
        </xdr:cNvPr>
        <xdr:cNvSpPr>
          <a:spLocks noChangeArrowheads="1"/>
        </xdr:cNvSpPr>
      </xdr:nvSpPr>
      <xdr:spPr bwMode="auto">
        <a:xfrm>
          <a:off x="4981575" y="4977765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203</xdr:row>
      <xdr:rowOff>0</xdr:rowOff>
    </xdr:from>
    <xdr:to>
      <xdr:col>16</xdr:col>
      <xdr:colOff>0</xdr:colOff>
      <xdr:row>204</xdr:row>
      <xdr:rowOff>0</xdr:rowOff>
    </xdr:to>
    <xdr:sp macro="" textlink="">
      <xdr:nvSpPr>
        <xdr:cNvPr id="24" name="Oval 417">
          <a:extLst>
            <a:ext uri="{FF2B5EF4-FFF2-40B4-BE49-F238E27FC236}">
              <a16:creationId xmlns:a16="http://schemas.microsoft.com/office/drawing/2014/main" id="{00000000-0008-0000-0300-000018000000}"/>
            </a:ext>
          </a:extLst>
        </xdr:cNvPr>
        <xdr:cNvSpPr>
          <a:spLocks noChangeArrowheads="1"/>
        </xdr:cNvSpPr>
      </xdr:nvSpPr>
      <xdr:spPr bwMode="auto">
        <a:xfrm>
          <a:off x="4981575" y="500253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205</xdr:row>
      <xdr:rowOff>0</xdr:rowOff>
    </xdr:from>
    <xdr:to>
      <xdr:col>16</xdr:col>
      <xdr:colOff>0</xdr:colOff>
      <xdr:row>206</xdr:row>
      <xdr:rowOff>0</xdr:rowOff>
    </xdr:to>
    <xdr:sp macro="" textlink="">
      <xdr:nvSpPr>
        <xdr:cNvPr id="25" name="Oval 418">
          <a:extLst>
            <a:ext uri="{FF2B5EF4-FFF2-40B4-BE49-F238E27FC236}">
              <a16:creationId xmlns:a16="http://schemas.microsoft.com/office/drawing/2014/main" id="{00000000-0008-0000-0300-000019000000}"/>
            </a:ext>
          </a:extLst>
        </xdr:cNvPr>
        <xdr:cNvSpPr>
          <a:spLocks noChangeArrowheads="1"/>
        </xdr:cNvSpPr>
      </xdr:nvSpPr>
      <xdr:spPr bwMode="auto">
        <a:xfrm>
          <a:off x="4981575" y="505206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207</xdr:row>
      <xdr:rowOff>0</xdr:rowOff>
    </xdr:from>
    <xdr:to>
      <xdr:col>16</xdr:col>
      <xdr:colOff>0</xdr:colOff>
      <xdr:row>208</xdr:row>
      <xdr:rowOff>0</xdr:rowOff>
    </xdr:to>
    <xdr:sp macro="" textlink="">
      <xdr:nvSpPr>
        <xdr:cNvPr id="26" name="Oval 419">
          <a:extLst>
            <a:ext uri="{FF2B5EF4-FFF2-40B4-BE49-F238E27FC236}">
              <a16:creationId xmlns:a16="http://schemas.microsoft.com/office/drawing/2014/main" id="{00000000-0008-0000-0300-00001A000000}"/>
            </a:ext>
          </a:extLst>
        </xdr:cNvPr>
        <xdr:cNvSpPr>
          <a:spLocks noChangeArrowheads="1"/>
        </xdr:cNvSpPr>
      </xdr:nvSpPr>
      <xdr:spPr bwMode="auto">
        <a:xfrm>
          <a:off x="4981575" y="51015900"/>
          <a:ext cx="247650" cy="24765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220</xdr:row>
          <xdr:rowOff>0</xdr:rowOff>
        </xdr:from>
        <xdr:to>
          <xdr:col>2</xdr:col>
          <xdr:colOff>304800</xdr:colOff>
          <xdr:row>221</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221</xdr:row>
          <xdr:rowOff>0</xdr:rowOff>
        </xdr:from>
        <xdr:to>
          <xdr:col>2</xdr:col>
          <xdr:colOff>304800</xdr:colOff>
          <xdr:row>222</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220</xdr:row>
          <xdr:rowOff>0</xdr:rowOff>
        </xdr:from>
        <xdr:to>
          <xdr:col>7</xdr:col>
          <xdr:colOff>95250</xdr:colOff>
          <xdr:row>221</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220</xdr:row>
          <xdr:rowOff>0</xdr:rowOff>
        </xdr:from>
        <xdr:to>
          <xdr:col>2</xdr:col>
          <xdr:colOff>304800</xdr:colOff>
          <xdr:row>221</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221</xdr:row>
          <xdr:rowOff>0</xdr:rowOff>
        </xdr:from>
        <xdr:to>
          <xdr:col>2</xdr:col>
          <xdr:colOff>304800</xdr:colOff>
          <xdr:row>222</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220</xdr:row>
          <xdr:rowOff>0</xdr:rowOff>
        </xdr:from>
        <xdr:to>
          <xdr:col>7</xdr:col>
          <xdr:colOff>95250</xdr:colOff>
          <xdr:row>221</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181</xdr:row>
          <xdr:rowOff>0</xdr:rowOff>
        </xdr:from>
        <xdr:to>
          <xdr:col>2</xdr:col>
          <xdr:colOff>304800</xdr:colOff>
          <xdr:row>182</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182</xdr:row>
          <xdr:rowOff>0</xdr:rowOff>
        </xdr:from>
        <xdr:to>
          <xdr:col>2</xdr:col>
          <xdr:colOff>304800</xdr:colOff>
          <xdr:row>183</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7</xdr:col>
          <xdr:colOff>95250</xdr:colOff>
          <xdr:row>182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181</xdr:row>
          <xdr:rowOff>0</xdr:rowOff>
        </xdr:from>
        <xdr:to>
          <xdr:col>2</xdr:col>
          <xdr:colOff>304800</xdr:colOff>
          <xdr:row>182</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182</xdr:row>
          <xdr:rowOff>0</xdr:rowOff>
        </xdr:from>
        <xdr:to>
          <xdr:col>2</xdr:col>
          <xdr:colOff>304800</xdr:colOff>
          <xdr:row>183</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0</xdr:rowOff>
        </xdr:from>
        <xdr:to>
          <xdr:col>7</xdr:col>
          <xdr:colOff>95250</xdr:colOff>
          <xdr:row>182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0</xdr:colOff>
      <xdr:row>53</xdr:row>
      <xdr:rowOff>0</xdr:rowOff>
    </xdr:from>
    <xdr:to>
      <xdr:col>24</xdr:col>
      <xdr:colOff>0</xdr:colOff>
      <xdr:row>53</xdr:row>
      <xdr:rowOff>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53</xdr:row>
      <xdr:rowOff>0</xdr:rowOff>
    </xdr:from>
    <xdr:to>
      <xdr:col>34</xdr:col>
      <xdr:colOff>180975</xdr:colOff>
      <xdr:row>53</xdr:row>
      <xdr:rowOff>0</xdr:rowOff>
    </xdr:to>
    <xdr:sp macro="" textlink="">
      <xdr:nvSpPr>
        <xdr:cNvPr id="3" name="Text Box 2">
          <a:extLst>
            <a:ext uri="{FF2B5EF4-FFF2-40B4-BE49-F238E27FC236}">
              <a16:creationId xmlns:a16="http://schemas.microsoft.com/office/drawing/2014/main" id="{00000000-0008-0000-04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53</xdr:row>
      <xdr:rowOff>0</xdr:rowOff>
    </xdr:from>
    <xdr:to>
      <xdr:col>35</xdr:col>
      <xdr:colOff>0</xdr:colOff>
      <xdr:row>53</xdr:row>
      <xdr:rowOff>0</xdr:rowOff>
    </xdr:to>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53</xdr:row>
      <xdr:rowOff>0</xdr:rowOff>
    </xdr:from>
    <xdr:to>
      <xdr:col>24</xdr:col>
      <xdr:colOff>0</xdr:colOff>
      <xdr:row>53</xdr:row>
      <xdr:rowOff>0</xdr:rowOff>
    </xdr:to>
    <xdr:sp macro="" textlink="">
      <xdr:nvSpPr>
        <xdr:cNvPr id="5" name="Text Box 4">
          <a:extLst>
            <a:ext uri="{FF2B5EF4-FFF2-40B4-BE49-F238E27FC236}">
              <a16:creationId xmlns:a16="http://schemas.microsoft.com/office/drawing/2014/main" id="{00000000-0008-0000-04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53</xdr:row>
      <xdr:rowOff>0</xdr:rowOff>
    </xdr:from>
    <xdr:to>
      <xdr:col>34</xdr:col>
      <xdr:colOff>180975</xdr:colOff>
      <xdr:row>53</xdr:row>
      <xdr:rowOff>0</xdr:rowOff>
    </xdr:to>
    <xdr:sp macro="" textlink="">
      <xdr:nvSpPr>
        <xdr:cNvPr id="6" name="Text Box 5">
          <a:extLst>
            <a:ext uri="{FF2B5EF4-FFF2-40B4-BE49-F238E27FC236}">
              <a16:creationId xmlns:a16="http://schemas.microsoft.com/office/drawing/2014/main" id="{00000000-0008-0000-04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53</xdr:row>
      <xdr:rowOff>0</xdr:rowOff>
    </xdr:from>
    <xdr:to>
      <xdr:col>35</xdr:col>
      <xdr:colOff>0</xdr:colOff>
      <xdr:row>53</xdr:row>
      <xdr:rowOff>0</xdr:rowOff>
    </xdr:to>
    <xdr:sp macro="" textlink="">
      <xdr:nvSpPr>
        <xdr:cNvPr id="7" name="Text Box 6">
          <a:extLst>
            <a:ext uri="{FF2B5EF4-FFF2-40B4-BE49-F238E27FC236}">
              <a16:creationId xmlns:a16="http://schemas.microsoft.com/office/drawing/2014/main" id="{00000000-0008-0000-04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1</xdr:col>
      <xdr:colOff>57150</xdr:colOff>
      <xdr:row>0</xdr:row>
      <xdr:rowOff>57150</xdr:rowOff>
    </xdr:from>
    <xdr:to>
      <xdr:col>4</xdr:col>
      <xdr:colOff>104775</xdr:colOff>
      <xdr:row>3</xdr:row>
      <xdr:rowOff>238125</xdr:rowOff>
    </xdr:to>
    <xdr:pic>
      <xdr:nvPicPr>
        <xdr:cNvPr id="8" name="Picture 17" descr="TSSA Red Logo">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715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53</xdr:row>
      <xdr:rowOff>0</xdr:rowOff>
    </xdr:from>
    <xdr:to>
      <xdr:col>24</xdr:col>
      <xdr:colOff>0</xdr:colOff>
      <xdr:row>53</xdr:row>
      <xdr:rowOff>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53</xdr:row>
      <xdr:rowOff>0</xdr:rowOff>
    </xdr:from>
    <xdr:to>
      <xdr:col>34</xdr:col>
      <xdr:colOff>180975</xdr:colOff>
      <xdr:row>53</xdr:row>
      <xdr:rowOff>0</xdr:rowOff>
    </xdr:to>
    <xdr:sp macro="" textlink="">
      <xdr:nvSpPr>
        <xdr:cNvPr id="3" name="Text Box 2">
          <a:extLst>
            <a:ext uri="{FF2B5EF4-FFF2-40B4-BE49-F238E27FC236}">
              <a16:creationId xmlns:a16="http://schemas.microsoft.com/office/drawing/2014/main" id="{00000000-0008-0000-05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53</xdr:row>
      <xdr:rowOff>0</xdr:rowOff>
    </xdr:from>
    <xdr:to>
      <xdr:col>35</xdr:col>
      <xdr:colOff>0</xdr:colOff>
      <xdr:row>53</xdr:row>
      <xdr:rowOff>0</xdr:rowOff>
    </xdr:to>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53</xdr:row>
      <xdr:rowOff>0</xdr:rowOff>
    </xdr:from>
    <xdr:to>
      <xdr:col>24</xdr:col>
      <xdr:colOff>0</xdr:colOff>
      <xdr:row>53</xdr:row>
      <xdr:rowOff>0</xdr:rowOff>
    </xdr:to>
    <xdr:sp macro="" textlink="">
      <xdr:nvSpPr>
        <xdr:cNvPr id="5" name="Text Box 4">
          <a:extLst>
            <a:ext uri="{FF2B5EF4-FFF2-40B4-BE49-F238E27FC236}">
              <a16:creationId xmlns:a16="http://schemas.microsoft.com/office/drawing/2014/main" id="{00000000-0008-0000-05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53</xdr:row>
      <xdr:rowOff>0</xdr:rowOff>
    </xdr:from>
    <xdr:to>
      <xdr:col>34</xdr:col>
      <xdr:colOff>180975</xdr:colOff>
      <xdr:row>53</xdr:row>
      <xdr:rowOff>0</xdr:rowOff>
    </xdr:to>
    <xdr:sp macro="" textlink="">
      <xdr:nvSpPr>
        <xdr:cNvPr id="6" name="Text Box 5">
          <a:extLst>
            <a:ext uri="{FF2B5EF4-FFF2-40B4-BE49-F238E27FC236}">
              <a16:creationId xmlns:a16="http://schemas.microsoft.com/office/drawing/2014/main" id="{00000000-0008-0000-05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53</xdr:row>
      <xdr:rowOff>0</xdr:rowOff>
    </xdr:from>
    <xdr:to>
      <xdr:col>35</xdr:col>
      <xdr:colOff>0</xdr:colOff>
      <xdr:row>53</xdr:row>
      <xdr:rowOff>0</xdr:rowOff>
    </xdr:to>
    <xdr:sp macro="" textlink="">
      <xdr:nvSpPr>
        <xdr:cNvPr id="7" name="Text Box 6">
          <a:extLst>
            <a:ext uri="{FF2B5EF4-FFF2-40B4-BE49-F238E27FC236}">
              <a16:creationId xmlns:a16="http://schemas.microsoft.com/office/drawing/2014/main" id="{00000000-0008-0000-05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1</xdr:col>
      <xdr:colOff>28575</xdr:colOff>
      <xdr:row>0</xdr:row>
      <xdr:rowOff>47625</xdr:rowOff>
    </xdr:from>
    <xdr:to>
      <xdr:col>4</xdr:col>
      <xdr:colOff>9525</xdr:colOff>
      <xdr:row>3</xdr:row>
      <xdr:rowOff>161925</xdr:rowOff>
    </xdr:to>
    <xdr:pic>
      <xdr:nvPicPr>
        <xdr:cNvPr id="8" name="Picture 17" descr="TSSA Red Logo">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7625"/>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54</xdr:row>
      <xdr:rowOff>0</xdr:rowOff>
    </xdr:from>
    <xdr:to>
      <xdr:col>24</xdr:col>
      <xdr:colOff>0</xdr:colOff>
      <xdr:row>54</xdr:row>
      <xdr:rowOff>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419100" y="1146810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54</xdr:row>
      <xdr:rowOff>0</xdr:rowOff>
    </xdr:from>
    <xdr:to>
      <xdr:col>34</xdr:col>
      <xdr:colOff>180975</xdr:colOff>
      <xdr:row>54</xdr:row>
      <xdr:rowOff>0</xdr:rowOff>
    </xdr:to>
    <xdr:sp macro="" textlink="">
      <xdr:nvSpPr>
        <xdr:cNvPr id="3" name="Text Box 2">
          <a:extLst>
            <a:ext uri="{FF2B5EF4-FFF2-40B4-BE49-F238E27FC236}">
              <a16:creationId xmlns:a16="http://schemas.microsoft.com/office/drawing/2014/main" id="{00000000-0008-0000-0600-000003000000}"/>
            </a:ext>
          </a:extLst>
        </xdr:cNvPr>
        <xdr:cNvSpPr txBox="1">
          <a:spLocks noChangeArrowheads="1"/>
        </xdr:cNvSpPr>
      </xdr:nvSpPr>
      <xdr:spPr bwMode="auto">
        <a:xfrm>
          <a:off x="4076700" y="1146810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54</xdr:row>
      <xdr:rowOff>0</xdr:rowOff>
    </xdr:from>
    <xdr:to>
      <xdr:col>35</xdr:col>
      <xdr:colOff>0</xdr:colOff>
      <xdr:row>54</xdr:row>
      <xdr:rowOff>0</xdr:rowOff>
    </xdr:to>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419100" y="1146810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54</xdr:row>
      <xdr:rowOff>0</xdr:rowOff>
    </xdr:from>
    <xdr:to>
      <xdr:col>24</xdr:col>
      <xdr:colOff>0</xdr:colOff>
      <xdr:row>54</xdr:row>
      <xdr:rowOff>0</xdr:rowOff>
    </xdr:to>
    <xdr:sp macro="" textlink="">
      <xdr:nvSpPr>
        <xdr:cNvPr id="5" name="Text Box 4">
          <a:extLst>
            <a:ext uri="{FF2B5EF4-FFF2-40B4-BE49-F238E27FC236}">
              <a16:creationId xmlns:a16="http://schemas.microsoft.com/office/drawing/2014/main" id="{00000000-0008-0000-0600-000005000000}"/>
            </a:ext>
          </a:extLst>
        </xdr:cNvPr>
        <xdr:cNvSpPr txBox="1">
          <a:spLocks noChangeArrowheads="1"/>
        </xdr:cNvSpPr>
      </xdr:nvSpPr>
      <xdr:spPr bwMode="auto">
        <a:xfrm>
          <a:off x="419100" y="1146810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54</xdr:row>
      <xdr:rowOff>0</xdr:rowOff>
    </xdr:from>
    <xdr:to>
      <xdr:col>34</xdr:col>
      <xdr:colOff>180975</xdr:colOff>
      <xdr:row>54</xdr:row>
      <xdr:rowOff>0</xdr:rowOff>
    </xdr:to>
    <xdr:sp macro="" textlink="">
      <xdr:nvSpPr>
        <xdr:cNvPr id="6" name="Text Box 5">
          <a:extLst>
            <a:ext uri="{FF2B5EF4-FFF2-40B4-BE49-F238E27FC236}">
              <a16:creationId xmlns:a16="http://schemas.microsoft.com/office/drawing/2014/main" id="{00000000-0008-0000-0600-000006000000}"/>
            </a:ext>
          </a:extLst>
        </xdr:cNvPr>
        <xdr:cNvSpPr txBox="1">
          <a:spLocks noChangeArrowheads="1"/>
        </xdr:cNvSpPr>
      </xdr:nvSpPr>
      <xdr:spPr bwMode="auto">
        <a:xfrm>
          <a:off x="4076700" y="1146810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54</xdr:row>
      <xdr:rowOff>0</xdr:rowOff>
    </xdr:from>
    <xdr:to>
      <xdr:col>35</xdr:col>
      <xdr:colOff>0</xdr:colOff>
      <xdr:row>54</xdr:row>
      <xdr:rowOff>0</xdr:rowOff>
    </xdr:to>
    <xdr:sp macro="" textlink="">
      <xdr:nvSpPr>
        <xdr:cNvPr id="7" name="Text Box 6">
          <a:extLst>
            <a:ext uri="{FF2B5EF4-FFF2-40B4-BE49-F238E27FC236}">
              <a16:creationId xmlns:a16="http://schemas.microsoft.com/office/drawing/2014/main" id="{00000000-0008-0000-0600-000007000000}"/>
            </a:ext>
          </a:extLst>
        </xdr:cNvPr>
        <xdr:cNvSpPr txBox="1">
          <a:spLocks noChangeArrowheads="1"/>
        </xdr:cNvSpPr>
      </xdr:nvSpPr>
      <xdr:spPr bwMode="auto">
        <a:xfrm>
          <a:off x="419100" y="1146810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1</xdr:col>
      <xdr:colOff>0</xdr:colOff>
      <xdr:row>0</xdr:row>
      <xdr:rowOff>38100</xdr:rowOff>
    </xdr:from>
    <xdr:to>
      <xdr:col>4</xdr:col>
      <xdr:colOff>47625</xdr:colOff>
      <xdr:row>3</xdr:row>
      <xdr:rowOff>219075</xdr:rowOff>
    </xdr:to>
    <xdr:pic>
      <xdr:nvPicPr>
        <xdr:cNvPr id="8" name="Picture 17" descr="TSSA Red Logo">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38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44</xdr:col>
      <xdr:colOff>247650</xdr:colOff>
      <xdr:row>55</xdr:row>
      <xdr:rowOff>219075</xdr:rowOff>
    </xdr:from>
    <xdr:to>
      <xdr:col>44</xdr:col>
      <xdr:colOff>247650</xdr:colOff>
      <xdr:row>56</xdr:row>
      <xdr:rowOff>104775</xdr:rowOff>
    </xdr:to>
    <xdr:sp macro="" textlink="">
      <xdr:nvSpPr>
        <xdr:cNvPr id="9" name="Line 65">
          <a:extLst>
            <a:ext uri="{FF2B5EF4-FFF2-40B4-BE49-F238E27FC236}">
              <a16:creationId xmlns:a16="http://schemas.microsoft.com/office/drawing/2014/main" id="{00000000-0008-0000-0600-000009000000}"/>
            </a:ext>
          </a:extLst>
        </xdr:cNvPr>
        <xdr:cNvSpPr>
          <a:spLocks noChangeShapeType="1"/>
        </xdr:cNvSpPr>
      </xdr:nvSpPr>
      <xdr:spPr bwMode="auto">
        <a:xfrm flipV="1">
          <a:off x="13258800" y="11839575"/>
          <a:ext cx="0" cy="1047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104775</xdr:colOff>
      <xdr:row>32</xdr:row>
      <xdr:rowOff>66675</xdr:rowOff>
    </xdr:from>
    <xdr:to>
      <xdr:col>26</xdr:col>
      <xdr:colOff>104775</xdr:colOff>
      <xdr:row>34</xdr:row>
      <xdr:rowOff>104775</xdr:rowOff>
    </xdr:to>
    <xdr:sp macro="" textlink="">
      <xdr:nvSpPr>
        <xdr:cNvPr id="10" name="Line 60">
          <a:extLst>
            <a:ext uri="{FF2B5EF4-FFF2-40B4-BE49-F238E27FC236}">
              <a16:creationId xmlns:a16="http://schemas.microsoft.com/office/drawing/2014/main" id="{00000000-0008-0000-0600-00000A000000}"/>
            </a:ext>
          </a:extLst>
        </xdr:cNvPr>
        <xdr:cNvSpPr>
          <a:spLocks noChangeShapeType="1"/>
        </xdr:cNvSpPr>
      </xdr:nvSpPr>
      <xdr:spPr bwMode="auto">
        <a:xfrm>
          <a:off x="5657850" y="6600825"/>
          <a:ext cx="0" cy="41910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47625</xdr:colOff>
      <xdr:row>28</xdr:row>
      <xdr:rowOff>0</xdr:rowOff>
    </xdr:from>
    <xdr:to>
      <xdr:col>32</xdr:col>
      <xdr:colOff>180975</xdr:colOff>
      <xdr:row>28</xdr:row>
      <xdr:rowOff>0</xdr:rowOff>
    </xdr:to>
    <xdr:sp macro="" textlink="">
      <xdr:nvSpPr>
        <xdr:cNvPr id="11" name="Line 36">
          <a:extLst>
            <a:ext uri="{FF2B5EF4-FFF2-40B4-BE49-F238E27FC236}">
              <a16:creationId xmlns:a16="http://schemas.microsoft.com/office/drawing/2014/main" id="{00000000-0008-0000-0600-00000B000000}"/>
            </a:ext>
          </a:extLst>
        </xdr:cNvPr>
        <xdr:cNvSpPr>
          <a:spLocks noChangeShapeType="1"/>
        </xdr:cNvSpPr>
      </xdr:nvSpPr>
      <xdr:spPr bwMode="auto">
        <a:xfrm flipH="1">
          <a:off x="6696075" y="5772150"/>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31</xdr:col>
      <xdr:colOff>152400</xdr:colOff>
      <xdr:row>27</xdr:row>
      <xdr:rowOff>95250</xdr:rowOff>
    </xdr:from>
    <xdr:ext cx="160865" cy="180036"/>
    <xdr:sp macro="" textlink="">
      <xdr:nvSpPr>
        <xdr:cNvPr id="12" name="Text Box 42">
          <a:extLst>
            <a:ext uri="{FF2B5EF4-FFF2-40B4-BE49-F238E27FC236}">
              <a16:creationId xmlns:a16="http://schemas.microsoft.com/office/drawing/2014/main" id="{00000000-0008-0000-0600-00000C000000}"/>
            </a:ext>
          </a:extLst>
        </xdr:cNvPr>
        <xdr:cNvSpPr txBox="1">
          <a:spLocks noChangeArrowheads="1"/>
        </xdr:cNvSpPr>
      </xdr:nvSpPr>
      <xdr:spPr bwMode="auto">
        <a:xfrm>
          <a:off x="6800850" y="5676900"/>
          <a:ext cx="160865"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70C0"/>
              </a:solidFill>
              <a:latin typeface="Arial"/>
              <a:cs typeface="Arial"/>
            </a:rPr>
            <a:t>'e'</a:t>
          </a:r>
        </a:p>
      </xdr:txBody>
    </xdr:sp>
    <xdr:clientData/>
  </xdr:oneCellAnchor>
  <xdr:twoCellAnchor>
    <xdr:from>
      <xdr:col>30</xdr:col>
      <xdr:colOff>180975</xdr:colOff>
      <xdr:row>25</xdr:row>
      <xdr:rowOff>114300</xdr:rowOff>
    </xdr:from>
    <xdr:to>
      <xdr:col>31</xdr:col>
      <xdr:colOff>47625</xdr:colOff>
      <xdr:row>34</xdr:row>
      <xdr:rowOff>114300</xdr:rowOff>
    </xdr:to>
    <xdr:sp macro="" textlink="">
      <xdr:nvSpPr>
        <xdr:cNvPr id="13" name="Rectangle 22">
          <a:extLst>
            <a:ext uri="{FF2B5EF4-FFF2-40B4-BE49-F238E27FC236}">
              <a16:creationId xmlns:a16="http://schemas.microsoft.com/office/drawing/2014/main" id="{00000000-0008-0000-0600-00000D000000}"/>
            </a:ext>
          </a:extLst>
        </xdr:cNvPr>
        <xdr:cNvSpPr>
          <a:spLocks noChangeArrowheads="1"/>
        </xdr:cNvSpPr>
      </xdr:nvSpPr>
      <xdr:spPr bwMode="auto">
        <a:xfrm>
          <a:off x="6610350" y="5314950"/>
          <a:ext cx="85725" cy="1714500"/>
        </a:xfrm>
        <a:prstGeom prst="rect">
          <a:avLst/>
        </a:prstGeom>
        <a:solidFill>
          <a:srgbClr val="FFFFFF"/>
        </a:solidFill>
        <a:ln w="9525">
          <a:solidFill>
            <a:srgbClr val="000000"/>
          </a:solidFill>
          <a:miter lim="800000"/>
          <a:headEnd/>
          <a:tailEnd/>
        </a:ln>
      </xdr:spPr>
    </xdr:sp>
    <xdr:clientData/>
  </xdr:twoCellAnchor>
  <xdr:twoCellAnchor>
    <xdr:from>
      <xdr:col>23</xdr:col>
      <xdr:colOff>171450</xdr:colOff>
      <xdr:row>34</xdr:row>
      <xdr:rowOff>114300</xdr:rowOff>
    </xdr:from>
    <xdr:to>
      <xdr:col>23</xdr:col>
      <xdr:colOff>171450</xdr:colOff>
      <xdr:row>36</xdr:row>
      <xdr:rowOff>114300</xdr:rowOff>
    </xdr:to>
    <xdr:sp macro="" textlink="">
      <xdr:nvSpPr>
        <xdr:cNvPr id="14" name="Line 23">
          <a:extLst>
            <a:ext uri="{FF2B5EF4-FFF2-40B4-BE49-F238E27FC236}">
              <a16:creationId xmlns:a16="http://schemas.microsoft.com/office/drawing/2014/main" id="{00000000-0008-0000-0600-00000E000000}"/>
            </a:ext>
          </a:extLst>
        </xdr:cNvPr>
        <xdr:cNvSpPr>
          <a:spLocks noChangeShapeType="1"/>
        </xdr:cNvSpPr>
      </xdr:nvSpPr>
      <xdr:spPr bwMode="auto">
        <a:xfrm flipV="1">
          <a:off x="5086350" y="70294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171450</xdr:colOff>
      <xdr:row>34</xdr:row>
      <xdr:rowOff>114300</xdr:rowOff>
    </xdr:from>
    <xdr:to>
      <xdr:col>32</xdr:col>
      <xdr:colOff>180975</xdr:colOff>
      <xdr:row>34</xdr:row>
      <xdr:rowOff>114300</xdr:rowOff>
    </xdr:to>
    <xdr:sp macro="" textlink="">
      <xdr:nvSpPr>
        <xdr:cNvPr id="15" name="Line 24">
          <a:extLst>
            <a:ext uri="{FF2B5EF4-FFF2-40B4-BE49-F238E27FC236}">
              <a16:creationId xmlns:a16="http://schemas.microsoft.com/office/drawing/2014/main" id="{00000000-0008-0000-0600-00000F000000}"/>
            </a:ext>
          </a:extLst>
        </xdr:cNvPr>
        <xdr:cNvSpPr>
          <a:spLocks noChangeShapeType="1"/>
        </xdr:cNvSpPr>
      </xdr:nvSpPr>
      <xdr:spPr bwMode="auto">
        <a:xfrm>
          <a:off x="5086350" y="7029450"/>
          <a:ext cx="1962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190500</xdr:colOff>
      <xdr:row>34</xdr:row>
      <xdr:rowOff>114300</xdr:rowOff>
    </xdr:from>
    <xdr:to>
      <xdr:col>32</xdr:col>
      <xdr:colOff>190500</xdr:colOff>
      <xdr:row>36</xdr:row>
      <xdr:rowOff>114300</xdr:rowOff>
    </xdr:to>
    <xdr:sp macro="" textlink="">
      <xdr:nvSpPr>
        <xdr:cNvPr id="16" name="Line 25">
          <a:extLst>
            <a:ext uri="{FF2B5EF4-FFF2-40B4-BE49-F238E27FC236}">
              <a16:creationId xmlns:a16="http://schemas.microsoft.com/office/drawing/2014/main" id="{00000000-0008-0000-0600-000010000000}"/>
            </a:ext>
          </a:extLst>
        </xdr:cNvPr>
        <xdr:cNvSpPr>
          <a:spLocks noChangeShapeType="1"/>
        </xdr:cNvSpPr>
      </xdr:nvSpPr>
      <xdr:spPr bwMode="auto">
        <a:xfrm>
          <a:off x="7058025" y="70294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22</xdr:row>
      <xdr:rowOff>57150</xdr:rowOff>
    </xdr:from>
    <xdr:to>
      <xdr:col>33</xdr:col>
      <xdr:colOff>142875</xdr:colOff>
      <xdr:row>22</xdr:row>
      <xdr:rowOff>57150</xdr:rowOff>
    </xdr:to>
    <xdr:sp macro="" textlink="">
      <xdr:nvSpPr>
        <xdr:cNvPr id="17" name="Line 26">
          <a:extLst>
            <a:ext uri="{FF2B5EF4-FFF2-40B4-BE49-F238E27FC236}">
              <a16:creationId xmlns:a16="http://schemas.microsoft.com/office/drawing/2014/main" id="{00000000-0008-0000-0600-000011000000}"/>
            </a:ext>
          </a:extLst>
        </xdr:cNvPr>
        <xdr:cNvSpPr>
          <a:spLocks noChangeShapeType="1"/>
        </xdr:cNvSpPr>
      </xdr:nvSpPr>
      <xdr:spPr bwMode="auto">
        <a:xfrm>
          <a:off x="5257800" y="4686300"/>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180975</xdr:colOff>
      <xdr:row>22</xdr:row>
      <xdr:rowOff>114300</xdr:rowOff>
    </xdr:from>
    <xdr:to>
      <xdr:col>34</xdr:col>
      <xdr:colOff>180975</xdr:colOff>
      <xdr:row>22</xdr:row>
      <xdr:rowOff>114300</xdr:rowOff>
    </xdr:to>
    <xdr:sp macro="" textlink="">
      <xdr:nvSpPr>
        <xdr:cNvPr id="18" name="Line 27">
          <a:extLst>
            <a:ext uri="{FF2B5EF4-FFF2-40B4-BE49-F238E27FC236}">
              <a16:creationId xmlns:a16="http://schemas.microsoft.com/office/drawing/2014/main" id="{00000000-0008-0000-0600-000012000000}"/>
            </a:ext>
          </a:extLst>
        </xdr:cNvPr>
        <xdr:cNvSpPr>
          <a:spLocks noChangeShapeType="1"/>
        </xdr:cNvSpPr>
      </xdr:nvSpPr>
      <xdr:spPr bwMode="auto">
        <a:xfrm>
          <a:off x="7048500" y="474345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22</xdr:row>
      <xdr:rowOff>114300</xdr:rowOff>
    </xdr:from>
    <xdr:to>
      <xdr:col>33</xdr:col>
      <xdr:colOff>180975</xdr:colOff>
      <xdr:row>26</xdr:row>
      <xdr:rowOff>28575</xdr:rowOff>
    </xdr:to>
    <xdr:sp macro="" textlink="">
      <xdr:nvSpPr>
        <xdr:cNvPr id="19" name="Line 28">
          <a:extLst>
            <a:ext uri="{FF2B5EF4-FFF2-40B4-BE49-F238E27FC236}">
              <a16:creationId xmlns:a16="http://schemas.microsoft.com/office/drawing/2014/main" id="{00000000-0008-0000-0600-000013000000}"/>
            </a:ext>
          </a:extLst>
        </xdr:cNvPr>
        <xdr:cNvSpPr>
          <a:spLocks noChangeShapeType="1"/>
        </xdr:cNvSpPr>
      </xdr:nvSpPr>
      <xdr:spPr bwMode="auto">
        <a:xfrm>
          <a:off x="7267575" y="4743450"/>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180975</xdr:colOff>
      <xdr:row>26</xdr:row>
      <xdr:rowOff>19050</xdr:rowOff>
    </xdr:from>
    <xdr:to>
      <xdr:col>34</xdr:col>
      <xdr:colOff>180975</xdr:colOff>
      <xdr:row>26</xdr:row>
      <xdr:rowOff>19050</xdr:rowOff>
    </xdr:to>
    <xdr:sp macro="" textlink="">
      <xdr:nvSpPr>
        <xdr:cNvPr id="20" name="Line 29">
          <a:extLst>
            <a:ext uri="{FF2B5EF4-FFF2-40B4-BE49-F238E27FC236}">
              <a16:creationId xmlns:a16="http://schemas.microsoft.com/office/drawing/2014/main" id="{00000000-0008-0000-0600-000014000000}"/>
            </a:ext>
          </a:extLst>
        </xdr:cNvPr>
        <xdr:cNvSpPr>
          <a:spLocks noChangeShapeType="1"/>
        </xdr:cNvSpPr>
      </xdr:nvSpPr>
      <xdr:spPr bwMode="auto">
        <a:xfrm>
          <a:off x="7048500" y="541020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180975</xdr:colOff>
      <xdr:row>22</xdr:row>
      <xdr:rowOff>114300</xdr:rowOff>
    </xdr:from>
    <xdr:to>
      <xdr:col>26</xdr:col>
      <xdr:colOff>180975</xdr:colOff>
      <xdr:row>22</xdr:row>
      <xdr:rowOff>114300</xdr:rowOff>
    </xdr:to>
    <xdr:sp macro="" textlink="">
      <xdr:nvSpPr>
        <xdr:cNvPr id="21" name="Line 30">
          <a:extLst>
            <a:ext uri="{FF2B5EF4-FFF2-40B4-BE49-F238E27FC236}">
              <a16:creationId xmlns:a16="http://schemas.microsoft.com/office/drawing/2014/main" id="{00000000-0008-0000-0600-000015000000}"/>
            </a:ext>
          </a:extLst>
        </xdr:cNvPr>
        <xdr:cNvSpPr>
          <a:spLocks noChangeShapeType="1"/>
        </xdr:cNvSpPr>
      </xdr:nvSpPr>
      <xdr:spPr bwMode="auto">
        <a:xfrm>
          <a:off x="5514975" y="47434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66675</xdr:colOff>
      <xdr:row>22</xdr:row>
      <xdr:rowOff>133350</xdr:rowOff>
    </xdr:from>
    <xdr:to>
      <xdr:col>26</xdr:col>
      <xdr:colOff>66675</xdr:colOff>
      <xdr:row>24</xdr:row>
      <xdr:rowOff>133350</xdr:rowOff>
    </xdr:to>
    <xdr:sp macro="" textlink="">
      <xdr:nvSpPr>
        <xdr:cNvPr id="22" name="Line 31">
          <a:extLst>
            <a:ext uri="{FF2B5EF4-FFF2-40B4-BE49-F238E27FC236}">
              <a16:creationId xmlns:a16="http://schemas.microsoft.com/office/drawing/2014/main" id="{00000000-0008-0000-0600-000016000000}"/>
            </a:ext>
          </a:extLst>
        </xdr:cNvPr>
        <xdr:cNvSpPr>
          <a:spLocks noChangeShapeType="1"/>
        </xdr:cNvSpPr>
      </xdr:nvSpPr>
      <xdr:spPr bwMode="auto">
        <a:xfrm>
          <a:off x="5619750" y="4762500"/>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180975</xdr:colOff>
      <xdr:row>24</xdr:row>
      <xdr:rowOff>114300</xdr:rowOff>
    </xdr:from>
    <xdr:to>
      <xdr:col>26</xdr:col>
      <xdr:colOff>180975</xdr:colOff>
      <xdr:row>24</xdr:row>
      <xdr:rowOff>114300</xdr:rowOff>
    </xdr:to>
    <xdr:sp macro="" textlink="">
      <xdr:nvSpPr>
        <xdr:cNvPr id="23" name="Line 32">
          <a:extLst>
            <a:ext uri="{FF2B5EF4-FFF2-40B4-BE49-F238E27FC236}">
              <a16:creationId xmlns:a16="http://schemas.microsoft.com/office/drawing/2014/main" id="{00000000-0008-0000-0600-000017000000}"/>
            </a:ext>
          </a:extLst>
        </xdr:cNvPr>
        <xdr:cNvSpPr>
          <a:spLocks noChangeShapeType="1"/>
        </xdr:cNvSpPr>
      </xdr:nvSpPr>
      <xdr:spPr bwMode="auto">
        <a:xfrm>
          <a:off x="5514975" y="51244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24</xdr:row>
      <xdr:rowOff>114300</xdr:rowOff>
    </xdr:from>
    <xdr:to>
      <xdr:col>26</xdr:col>
      <xdr:colOff>180975</xdr:colOff>
      <xdr:row>28</xdr:row>
      <xdr:rowOff>123825</xdr:rowOff>
    </xdr:to>
    <xdr:sp macro="" textlink="">
      <xdr:nvSpPr>
        <xdr:cNvPr id="24" name="Line 33">
          <a:extLst>
            <a:ext uri="{FF2B5EF4-FFF2-40B4-BE49-F238E27FC236}">
              <a16:creationId xmlns:a16="http://schemas.microsoft.com/office/drawing/2014/main" id="{00000000-0008-0000-0600-000018000000}"/>
            </a:ext>
          </a:extLst>
        </xdr:cNvPr>
        <xdr:cNvSpPr>
          <a:spLocks noChangeShapeType="1"/>
        </xdr:cNvSpPr>
      </xdr:nvSpPr>
      <xdr:spPr bwMode="auto">
        <a:xfrm>
          <a:off x="5734050" y="51244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32</xdr:col>
      <xdr:colOff>180975</xdr:colOff>
      <xdr:row>26</xdr:row>
      <xdr:rowOff>28575</xdr:rowOff>
    </xdr:from>
    <xdr:to>
      <xdr:col>32</xdr:col>
      <xdr:colOff>180975</xdr:colOff>
      <xdr:row>28</xdr:row>
      <xdr:rowOff>114300</xdr:rowOff>
    </xdr:to>
    <xdr:sp macro="" textlink="">
      <xdr:nvSpPr>
        <xdr:cNvPr id="25" name="Line 34">
          <a:extLst>
            <a:ext uri="{FF2B5EF4-FFF2-40B4-BE49-F238E27FC236}">
              <a16:creationId xmlns:a16="http://schemas.microsoft.com/office/drawing/2014/main" id="{00000000-0008-0000-0600-000019000000}"/>
            </a:ext>
          </a:extLst>
        </xdr:cNvPr>
        <xdr:cNvSpPr>
          <a:spLocks noChangeShapeType="1"/>
        </xdr:cNvSpPr>
      </xdr:nvSpPr>
      <xdr:spPr bwMode="auto">
        <a:xfrm>
          <a:off x="7048500" y="5419725"/>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26</xdr:col>
      <xdr:colOff>171450</xdr:colOff>
      <xdr:row>28</xdr:row>
      <xdr:rowOff>0</xdr:rowOff>
    </xdr:from>
    <xdr:to>
      <xdr:col>30</xdr:col>
      <xdr:colOff>171450</xdr:colOff>
      <xdr:row>28</xdr:row>
      <xdr:rowOff>0</xdr:rowOff>
    </xdr:to>
    <xdr:sp macro="" textlink="">
      <xdr:nvSpPr>
        <xdr:cNvPr id="26" name="Line 35">
          <a:extLst>
            <a:ext uri="{FF2B5EF4-FFF2-40B4-BE49-F238E27FC236}">
              <a16:creationId xmlns:a16="http://schemas.microsoft.com/office/drawing/2014/main" id="{00000000-0008-0000-0600-00001A000000}"/>
            </a:ext>
          </a:extLst>
        </xdr:cNvPr>
        <xdr:cNvSpPr>
          <a:spLocks noChangeShapeType="1"/>
        </xdr:cNvSpPr>
      </xdr:nvSpPr>
      <xdr:spPr bwMode="auto">
        <a:xfrm>
          <a:off x="5724525" y="57721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76200</xdr:colOff>
      <xdr:row>25</xdr:row>
      <xdr:rowOff>114300</xdr:rowOff>
    </xdr:from>
    <xdr:to>
      <xdr:col>30</xdr:col>
      <xdr:colOff>180975</xdr:colOff>
      <xdr:row>25</xdr:row>
      <xdr:rowOff>114300</xdr:rowOff>
    </xdr:to>
    <xdr:sp macro="" textlink="">
      <xdr:nvSpPr>
        <xdr:cNvPr id="27" name="Line 37">
          <a:extLst>
            <a:ext uri="{FF2B5EF4-FFF2-40B4-BE49-F238E27FC236}">
              <a16:creationId xmlns:a16="http://schemas.microsoft.com/office/drawing/2014/main" id="{00000000-0008-0000-0600-00001B000000}"/>
            </a:ext>
          </a:extLst>
        </xdr:cNvPr>
        <xdr:cNvSpPr>
          <a:spLocks noChangeShapeType="1"/>
        </xdr:cNvSpPr>
      </xdr:nvSpPr>
      <xdr:spPr bwMode="auto">
        <a:xfrm flipH="1">
          <a:off x="6286500" y="53149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180975</xdr:colOff>
      <xdr:row>25</xdr:row>
      <xdr:rowOff>114300</xdr:rowOff>
    </xdr:from>
    <xdr:to>
      <xdr:col>29</xdr:col>
      <xdr:colOff>180975</xdr:colOff>
      <xdr:row>34</xdr:row>
      <xdr:rowOff>114300</xdr:rowOff>
    </xdr:to>
    <xdr:sp macro="" textlink="">
      <xdr:nvSpPr>
        <xdr:cNvPr id="28" name="Line 38">
          <a:extLst>
            <a:ext uri="{FF2B5EF4-FFF2-40B4-BE49-F238E27FC236}">
              <a16:creationId xmlns:a16="http://schemas.microsoft.com/office/drawing/2014/main" id="{00000000-0008-0000-0600-00001C000000}"/>
            </a:ext>
          </a:extLst>
        </xdr:cNvPr>
        <xdr:cNvSpPr>
          <a:spLocks noChangeShapeType="1"/>
        </xdr:cNvSpPr>
      </xdr:nvSpPr>
      <xdr:spPr bwMode="auto">
        <a:xfrm>
          <a:off x="6391275" y="5314950"/>
          <a:ext cx="0" cy="1714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29</xdr:col>
      <xdr:colOff>90488</xdr:colOff>
      <xdr:row>29</xdr:row>
      <xdr:rowOff>28575</xdr:rowOff>
    </xdr:from>
    <xdr:ext cx="138756" cy="180036"/>
    <xdr:sp macro="" textlink="">
      <xdr:nvSpPr>
        <xdr:cNvPr id="29" name="Text Box 40">
          <a:extLst>
            <a:ext uri="{FF2B5EF4-FFF2-40B4-BE49-F238E27FC236}">
              <a16:creationId xmlns:a16="http://schemas.microsoft.com/office/drawing/2014/main" id="{00000000-0008-0000-0600-00001D000000}"/>
            </a:ext>
          </a:extLst>
        </xdr:cNvPr>
        <xdr:cNvSpPr txBox="1">
          <a:spLocks noChangeArrowheads="1"/>
        </xdr:cNvSpPr>
      </xdr:nvSpPr>
      <xdr:spPr bwMode="auto">
        <a:xfrm>
          <a:off x="6300788" y="5991225"/>
          <a:ext cx="138756"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'b'</a:t>
          </a:r>
        </a:p>
      </xdr:txBody>
    </xdr:sp>
    <xdr:clientData/>
  </xdr:oneCellAnchor>
  <xdr:oneCellAnchor>
    <xdr:from>
      <xdr:col>27</xdr:col>
      <xdr:colOff>195263</xdr:colOff>
      <xdr:row>27</xdr:row>
      <xdr:rowOff>104775</xdr:rowOff>
    </xdr:from>
    <xdr:ext cx="133323" cy="180036"/>
    <xdr:sp macro="" textlink="">
      <xdr:nvSpPr>
        <xdr:cNvPr id="30" name="Text Box 43">
          <a:extLst>
            <a:ext uri="{FF2B5EF4-FFF2-40B4-BE49-F238E27FC236}">
              <a16:creationId xmlns:a16="http://schemas.microsoft.com/office/drawing/2014/main" id="{00000000-0008-0000-0600-00001E000000}"/>
            </a:ext>
          </a:extLst>
        </xdr:cNvPr>
        <xdr:cNvSpPr txBox="1">
          <a:spLocks noChangeArrowheads="1"/>
        </xdr:cNvSpPr>
      </xdr:nvSpPr>
      <xdr:spPr bwMode="auto">
        <a:xfrm>
          <a:off x="5967413" y="5686425"/>
          <a:ext cx="133323"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66CC"/>
              </a:solidFill>
              <a:latin typeface="Arial"/>
              <a:cs typeface="Arial"/>
            </a:rPr>
            <a:t>'f</a:t>
          </a:r>
          <a:r>
            <a:rPr lang="en-US" sz="1000" b="1" i="0" u="none" strike="noStrike" baseline="0">
              <a:solidFill>
                <a:srgbClr val="953735"/>
              </a:solidFill>
              <a:latin typeface="Arial"/>
              <a:cs typeface="Arial"/>
            </a:rPr>
            <a:t>'</a:t>
          </a:r>
        </a:p>
      </xdr:txBody>
    </xdr:sp>
    <xdr:clientData/>
  </xdr:oneCellAnchor>
  <xdr:twoCellAnchor>
    <xdr:from>
      <xdr:col>31</xdr:col>
      <xdr:colOff>209550</xdr:colOff>
      <xdr:row>31</xdr:row>
      <xdr:rowOff>95250</xdr:rowOff>
    </xdr:from>
    <xdr:to>
      <xdr:col>33</xdr:col>
      <xdr:colOff>19050</xdr:colOff>
      <xdr:row>34</xdr:row>
      <xdr:rowOff>66675</xdr:rowOff>
    </xdr:to>
    <xdr:sp macro="" textlink="">
      <xdr:nvSpPr>
        <xdr:cNvPr id="31" name="Line 44">
          <a:extLst>
            <a:ext uri="{FF2B5EF4-FFF2-40B4-BE49-F238E27FC236}">
              <a16:creationId xmlns:a16="http://schemas.microsoft.com/office/drawing/2014/main" id="{00000000-0008-0000-0600-00001F000000}"/>
            </a:ext>
          </a:extLst>
        </xdr:cNvPr>
        <xdr:cNvSpPr>
          <a:spLocks noChangeShapeType="1"/>
        </xdr:cNvSpPr>
      </xdr:nvSpPr>
      <xdr:spPr bwMode="auto">
        <a:xfrm flipH="1">
          <a:off x="6858000" y="6438900"/>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38100</xdr:colOff>
      <xdr:row>34</xdr:row>
      <xdr:rowOff>114300</xdr:rowOff>
    </xdr:from>
    <xdr:to>
      <xdr:col>32</xdr:col>
      <xdr:colOff>190500</xdr:colOff>
      <xdr:row>35</xdr:row>
      <xdr:rowOff>57150</xdr:rowOff>
    </xdr:to>
    <xdr:sp macro="" textlink="">
      <xdr:nvSpPr>
        <xdr:cNvPr id="32" name="Rectangle 45" descr="Wide upward diagonal">
          <a:extLst>
            <a:ext uri="{FF2B5EF4-FFF2-40B4-BE49-F238E27FC236}">
              <a16:creationId xmlns:a16="http://schemas.microsoft.com/office/drawing/2014/main" id="{00000000-0008-0000-0600-000020000000}"/>
            </a:ext>
          </a:extLst>
        </xdr:cNvPr>
        <xdr:cNvSpPr>
          <a:spLocks noChangeArrowheads="1"/>
        </xdr:cNvSpPr>
      </xdr:nvSpPr>
      <xdr:spPr bwMode="auto">
        <a:xfrm>
          <a:off x="6686550" y="7029450"/>
          <a:ext cx="371475" cy="1333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oneCellAnchor>
    <xdr:from>
      <xdr:col>32</xdr:col>
      <xdr:colOff>152400</xdr:colOff>
      <xdr:row>30</xdr:row>
      <xdr:rowOff>95250</xdr:rowOff>
    </xdr:from>
    <xdr:ext cx="417604" cy="179697"/>
    <xdr:sp macro="" textlink="">
      <xdr:nvSpPr>
        <xdr:cNvPr id="33" name="Text Box 52">
          <a:extLst>
            <a:ext uri="{FF2B5EF4-FFF2-40B4-BE49-F238E27FC236}">
              <a16:creationId xmlns:a16="http://schemas.microsoft.com/office/drawing/2014/main" id="{00000000-0008-0000-0600-000021000000}"/>
            </a:ext>
          </a:extLst>
        </xdr:cNvPr>
        <xdr:cNvSpPr txBox="1">
          <a:spLocks noChangeArrowheads="1"/>
        </xdr:cNvSpPr>
      </xdr:nvSpPr>
      <xdr:spPr bwMode="auto">
        <a:xfrm>
          <a:off x="7019925" y="6248400"/>
          <a:ext cx="417604" cy="179697"/>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0000"/>
              </a:solidFill>
              <a:latin typeface="Arial Narrow"/>
            </a:rPr>
            <a:t>Area 'A'</a:t>
          </a:r>
        </a:p>
      </xdr:txBody>
    </xdr:sp>
    <xdr:clientData/>
  </xdr:oneCellAnchor>
  <xdr:twoCellAnchor>
    <xdr:from>
      <xdr:col>23</xdr:col>
      <xdr:colOff>176213</xdr:colOff>
      <xdr:row>34</xdr:row>
      <xdr:rowOff>123825</xdr:rowOff>
    </xdr:from>
    <xdr:to>
      <xdr:col>30</xdr:col>
      <xdr:colOff>195263</xdr:colOff>
      <xdr:row>35</xdr:row>
      <xdr:rowOff>114300</xdr:rowOff>
    </xdr:to>
    <xdr:sp macro="" textlink="">
      <xdr:nvSpPr>
        <xdr:cNvPr id="34" name="Text Box 53">
          <a:extLst>
            <a:ext uri="{FF2B5EF4-FFF2-40B4-BE49-F238E27FC236}">
              <a16:creationId xmlns:a16="http://schemas.microsoft.com/office/drawing/2014/main" id="{00000000-0008-0000-0600-000022000000}"/>
            </a:ext>
          </a:extLst>
        </xdr:cNvPr>
        <xdr:cNvSpPr txBox="1">
          <a:spLocks noChangeArrowheads="1"/>
        </xdr:cNvSpPr>
      </xdr:nvSpPr>
      <xdr:spPr bwMode="auto">
        <a:xfrm>
          <a:off x="5091113" y="7038975"/>
          <a:ext cx="153352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Narrow"/>
            </a:rPr>
            <a:t>Top of Car - level at landing</a:t>
          </a:r>
        </a:p>
      </xdr:txBody>
    </xdr:sp>
    <xdr:clientData/>
  </xdr:twoCellAnchor>
  <xdr:twoCellAnchor>
    <xdr:from>
      <xdr:col>23</xdr:col>
      <xdr:colOff>171450</xdr:colOff>
      <xdr:row>32</xdr:row>
      <xdr:rowOff>57150</xdr:rowOff>
    </xdr:from>
    <xdr:to>
      <xdr:col>23</xdr:col>
      <xdr:colOff>171450</xdr:colOff>
      <xdr:row>33</xdr:row>
      <xdr:rowOff>9525</xdr:rowOff>
    </xdr:to>
    <xdr:sp macro="" textlink="">
      <xdr:nvSpPr>
        <xdr:cNvPr id="35" name="Line 57">
          <a:extLst>
            <a:ext uri="{FF2B5EF4-FFF2-40B4-BE49-F238E27FC236}">
              <a16:creationId xmlns:a16="http://schemas.microsoft.com/office/drawing/2014/main" id="{00000000-0008-0000-0600-000023000000}"/>
            </a:ext>
          </a:extLst>
        </xdr:cNvPr>
        <xdr:cNvSpPr>
          <a:spLocks noChangeShapeType="1"/>
        </xdr:cNvSpPr>
      </xdr:nvSpPr>
      <xdr:spPr bwMode="auto">
        <a:xfrm flipV="1">
          <a:off x="5086350" y="6591300"/>
          <a:ext cx="0" cy="1428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171450</xdr:colOff>
      <xdr:row>32</xdr:row>
      <xdr:rowOff>57150</xdr:rowOff>
    </xdr:from>
    <xdr:to>
      <xdr:col>27</xdr:col>
      <xdr:colOff>19050</xdr:colOff>
      <xdr:row>32</xdr:row>
      <xdr:rowOff>57150</xdr:rowOff>
    </xdr:to>
    <xdr:sp macro="" textlink="">
      <xdr:nvSpPr>
        <xdr:cNvPr id="36" name="Line 58">
          <a:extLst>
            <a:ext uri="{FF2B5EF4-FFF2-40B4-BE49-F238E27FC236}">
              <a16:creationId xmlns:a16="http://schemas.microsoft.com/office/drawing/2014/main" id="{00000000-0008-0000-0600-000024000000}"/>
            </a:ext>
          </a:extLst>
        </xdr:cNvPr>
        <xdr:cNvSpPr>
          <a:spLocks noChangeShapeType="1"/>
        </xdr:cNvSpPr>
      </xdr:nvSpPr>
      <xdr:spPr bwMode="auto">
        <a:xfrm>
          <a:off x="5086350" y="6591300"/>
          <a:ext cx="7048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26</xdr:col>
      <xdr:colOff>28575</xdr:colOff>
      <xdr:row>32</xdr:row>
      <xdr:rowOff>180975</xdr:rowOff>
    </xdr:from>
    <xdr:ext cx="138756" cy="170560"/>
    <xdr:sp macro="" textlink="">
      <xdr:nvSpPr>
        <xdr:cNvPr id="37" name="Text Box 59">
          <a:extLst>
            <a:ext uri="{FF2B5EF4-FFF2-40B4-BE49-F238E27FC236}">
              <a16:creationId xmlns:a16="http://schemas.microsoft.com/office/drawing/2014/main" id="{00000000-0008-0000-0600-000025000000}"/>
            </a:ext>
          </a:extLst>
        </xdr:cNvPr>
        <xdr:cNvSpPr txBox="1">
          <a:spLocks noChangeArrowheads="1"/>
        </xdr:cNvSpPr>
      </xdr:nvSpPr>
      <xdr:spPr bwMode="auto">
        <a:xfrm>
          <a:off x="5581650" y="6715125"/>
          <a:ext cx="138756" cy="170560"/>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'a'</a:t>
          </a:r>
        </a:p>
      </xdr:txBody>
    </xdr:sp>
    <xdr:clientData/>
  </xdr:oneCellAnchor>
  <xdr:twoCellAnchor>
    <xdr:from>
      <xdr:col>29</xdr:col>
      <xdr:colOff>180975</xdr:colOff>
      <xdr:row>22</xdr:row>
      <xdr:rowOff>114300</xdr:rowOff>
    </xdr:from>
    <xdr:to>
      <xdr:col>29</xdr:col>
      <xdr:colOff>180975</xdr:colOff>
      <xdr:row>25</xdr:row>
      <xdr:rowOff>104775</xdr:rowOff>
    </xdr:to>
    <xdr:sp macro="" textlink="">
      <xdr:nvSpPr>
        <xdr:cNvPr id="38" name="Line 61">
          <a:extLst>
            <a:ext uri="{FF2B5EF4-FFF2-40B4-BE49-F238E27FC236}">
              <a16:creationId xmlns:a16="http://schemas.microsoft.com/office/drawing/2014/main" id="{00000000-0008-0000-0600-000026000000}"/>
            </a:ext>
          </a:extLst>
        </xdr:cNvPr>
        <xdr:cNvSpPr>
          <a:spLocks noChangeShapeType="1"/>
        </xdr:cNvSpPr>
      </xdr:nvSpPr>
      <xdr:spPr bwMode="auto">
        <a:xfrm>
          <a:off x="6391275" y="4743450"/>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29</xdr:col>
      <xdr:colOff>114300</xdr:colOff>
      <xdr:row>23</xdr:row>
      <xdr:rowOff>123825</xdr:rowOff>
    </xdr:from>
    <xdr:ext cx="168388" cy="180036"/>
    <xdr:sp macro="" textlink="">
      <xdr:nvSpPr>
        <xdr:cNvPr id="39" name="Text Box 62">
          <a:extLst>
            <a:ext uri="{FF2B5EF4-FFF2-40B4-BE49-F238E27FC236}">
              <a16:creationId xmlns:a16="http://schemas.microsoft.com/office/drawing/2014/main" id="{00000000-0008-0000-0600-000027000000}"/>
            </a:ext>
          </a:extLst>
        </xdr:cNvPr>
        <xdr:cNvSpPr txBox="1">
          <a:spLocks noChangeArrowheads="1"/>
        </xdr:cNvSpPr>
      </xdr:nvSpPr>
      <xdr:spPr bwMode="auto">
        <a:xfrm>
          <a:off x="6324600" y="4943475"/>
          <a:ext cx="168388"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70C0"/>
              </a:solidFill>
              <a:latin typeface="Arial"/>
              <a:cs typeface="Arial"/>
            </a:rPr>
            <a:t>'d'</a:t>
          </a:r>
        </a:p>
      </xdr:txBody>
    </xdr:sp>
    <xdr:clientData/>
  </xdr:oneCellAnchor>
  <xdr:twoCellAnchor>
    <xdr:from>
      <xdr:col>30</xdr:col>
      <xdr:colOff>180975</xdr:colOff>
      <xdr:row>24</xdr:row>
      <xdr:rowOff>38100</xdr:rowOff>
    </xdr:from>
    <xdr:to>
      <xdr:col>30</xdr:col>
      <xdr:colOff>180975</xdr:colOff>
      <xdr:row>24</xdr:row>
      <xdr:rowOff>171450</xdr:rowOff>
    </xdr:to>
    <xdr:sp macro="" textlink="">
      <xdr:nvSpPr>
        <xdr:cNvPr id="40" name="Line 64">
          <a:extLst>
            <a:ext uri="{FF2B5EF4-FFF2-40B4-BE49-F238E27FC236}">
              <a16:creationId xmlns:a16="http://schemas.microsoft.com/office/drawing/2014/main" id="{00000000-0008-0000-0600-000028000000}"/>
            </a:ext>
          </a:extLst>
        </xdr:cNvPr>
        <xdr:cNvSpPr>
          <a:spLocks noChangeShapeType="1"/>
        </xdr:cNvSpPr>
      </xdr:nvSpPr>
      <xdr:spPr bwMode="auto">
        <a:xfrm flipV="1">
          <a:off x="6610350" y="50482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47625</xdr:colOff>
      <xdr:row>24</xdr:row>
      <xdr:rowOff>38100</xdr:rowOff>
    </xdr:from>
    <xdr:to>
      <xdr:col>31</xdr:col>
      <xdr:colOff>47625</xdr:colOff>
      <xdr:row>24</xdr:row>
      <xdr:rowOff>171450</xdr:rowOff>
    </xdr:to>
    <xdr:sp macro="" textlink="">
      <xdr:nvSpPr>
        <xdr:cNvPr id="41" name="Line 66">
          <a:extLst>
            <a:ext uri="{FF2B5EF4-FFF2-40B4-BE49-F238E27FC236}">
              <a16:creationId xmlns:a16="http://schemas.microsoft.com/office/drawing/2014/main" id="{00000000-0008-0000-0600-000029000000}"/>
            </a:ext>
          </a:extLst>
        </xdr:cNvPr>
        <xdr:cNvSpPr>
          <a:spLocks noChangeShapeType="1"/>
        </xdr:cNvSpPr>
      </xdr:nvSpPr>
      <xdr:spPr bwMode="auto">
        <a:xfrm flipV="1">
          <a:off x="6696075" y="50482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30</xdr:col>
      <xdr:colOff>190500</xdr:colOff>
      <xdr:row>24</xdr:row>
      <xdr:rowOff>38100</xdr:rowOff>
    </xdr:from>
    <xdr:to>
      <xdr:col>31</xdr:col>
      <xdr:colOff>57150</xdr:colOff>
      <xdr:row>24</xdr:row>
      <xdr:rowOff>38100</xdr:rowOff>
    </xdr:to>
    <xdr:sp macro="" textlink="">
      <xdr:nvSpPr>
        <xdr:cNvPr id="42" name="Line 67">
          <a:extLst>
            <a:ext uri="{FF2B5EF4-FFF2-40B4-BE49-F238E27FC236}">
              <a16:creationId xmlns:a16="http://schemas.microsoft.com/office/drawing/2014/main" id="{00000000-0008-0000-0600-00002A000000}"/>
            </a:ext>
          </a:extLst>
        </xdr:cNvPr>
        <xdr:cNvSpPr>
          <a:spLocks noChangeShapeType="1"/>
        </xdr:cNvSpPr>
      </xdr:nvSpPr>
      <xdr:spPr bwMode="auto">
        <a:xfrm>
          <a:off x="6619875" y="5048250"/>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22</xdr:row>
      <xdr:rowOff>123825</xdr:rowOff>
    </xdr:from>
    <xdr:to>
      <xdr:col>31</xdr:col>
      <xdr:colOff>66675</xdr:colOff>
      <xdr:row>24</xdr:row>
      <xdr:rowOff>28575</xdr:rowOff>
    </xdr:to>
    <xdr:sp macro="" textlink="">
      <xdr:nvSpPr>
        <xdr:cNvPr id="43" name="Line 68">
          <a:extLst>
            <a:ext uri="{FF2B5EF4-FFF2-40B4-BE49-F238E27FC236}">
              <a16:creationId xmlns:a16="http://schemas.microsoft.com/office/drawing/2014/main" id="{00000000-0008-0000-0600-00002B000000}"/>
            </a:ext>
          </a:extLst>
        </xdr:cNvPr>
        <xdr:cNvSpPr>
          <a:spLocks noChangeShapeType="1"/>
        </xdr:cNvSpPr>
      </xdr:nvSpPr>
      <xdr:spPr bwMode="auto">
        <a:xfrm>
          <a:off x="6715125" y="4752975"/>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oneCellAnchor>
    <xdr:from>
      <xdr:col>31</xdr:col>
      <xdr:colOff>123825</xdr:colOff>
      <xdr:row>23</xdr:row>
      <xdr:rowOff>0</xdr:rowOff>
    </xdr:from>
    <xdr:ext cx="131574" cy="180036"/>
    <xdr:sp macro="" textlink="">
      <xdr:nvSpPr>
        <xdr:cNvPr id="44" name="Text Box 69">
          <a:extLst>
            <a:ext uri="{FF2B5EF4-FFF2-40B4-BE49-F238E27FC236}">
              <a16:creationId xmlns:a16="http://schemas.microsoft.com/office/drawing/2014/main" id="{00000000-0008-0000-0600-00002C000000}"/>
            </a:ext>
          </a:extLst>
        </xdr:cNvPr>
        <xdr:cNvSpPr txBox="1">
          <a:spLocks noChangeArrowheads="1"/>
        </xdr:cNvSpPr>
      </xdr:nvSpPr>
      <xdr:spPr bwMode="auto">
        <a:xfrm>
          <a:off x="6772275" y="4819650"/>
          <a:ext cx="131574"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'c'</a:t>
          </a:r>
        </a:p>
      </xdr:txBody>
    </xdr:sp>
    <xdr:clientData/>
  </xdr:oneCellAnchor>
  <xdr:twoCellAnchor>
    <xdr:from>
      <xdr:col>17</xdr:col>
      <xdr:colOff>42863</xdr:colOff>
      <xdr:row>36</xdr:row>
      <xdr:rowOff>19050</xdr:rowOff>
    </xdr:from>
    <xdr:to>
      <xdr:col>34</xdr:col>
      <xdr:colOff>161925</xdr:colOff>
      <xdr:row>38</xdr:row>
      <xdr:rowOff>142875</xdr:rowOff>
    </xdr:to>
    <xdr:sp macro="" textlink="">
      <xdr:nvSpPr>
        <xdr:cNvPr id="45" name="Text Box 72">
          <a:extLst>
            <a:ext uri="{FF2B5EF4-FFF2-40B4-BE49-F238E27FC236}">
              <a16:creationId xmlns:a16="http://schemas.microsoft.com/office/drawing/2014/main" id="{00000000-0008-0000-0600-00002D000000}"/>
            </a:ext>
          </a:extLst>
        </xdr:cNvPr>
        <xdr:cNvSpPr txBox="1">
          <a:spLocks noChangeArrowheads="1"/>
        </xdr:cNvSpPr>
      </xdr:nvSpPr>
      <xdr:spPr bwMode="auto">
        <a:xfrm>
          <a:off x="3690938" y="7315200"/>
          <a:ext cx="3776662" cy="5048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900"/>
            </a:lnSpc>
            <a:defRPr sz="1000"/>
          </a:pPr>
          <a:r>
            <a:rPr lang="en-US" sz="1000" b="0" i="0" u="none" strike="noStrike" baseline="0">
              <a:solidFill>
                <a:srgbClr val="000000"/>
              </a:solidFill>
              <a:latin typeface="Arial"/>
              <a:cs typeface="Arial"/>
            </a:rPr>
            <a:t>Inspection to verify Minimum values specified for dimensions </a:t>
          </a:r>
          <a:r>
            <a:rPr lang="en-US" sz="1000" b="1" i="0" u="none" strike="noStrike" baseline="0">
              <a:solidFill>
                <a:srgbClr val="0066CC"/>
              </a:solidFill>
              <a:latin typeface="Arial"/>
              <a:cs typeface="Arial"/>
            </a:rPr>
            <a:t>'d'</a:t>
          </a:r>
          <a:r>
            <a:rPr lang="en-US" sz="1000" b="0" i="0" u="none" strike="noStrike" baseline="0">
              <a:solidFill>
                <a:srgbClr val="0066CC"/>
              </a:solidFill>
              <a:latin typeface="Arial"/>
              <a:cs typeface="Arial"/>
            </a:rPr>
            <a:t>,</a:t>
          </a:r>
          <a:r>
            <a:rPr lang="en-US" sz="1000" b="1" i="0" u="none" strike="noStrike" baseline="0">
              <a:solidFill>
                <a:srgbClr val="0066CC"/>
              </a:solidFill>
              <a:latin typeface="Arial"/>
              <a:cs typeface="Arial"/>
            </a:rPr>
            <a:t> 'e'</a:t>
          </a:r>
          <a:r>
            <a:rPr lang="en-US" sz="1000" b="0" i="0" u="none" strike="noStrike" baseline="0">
              <a:solidFill>
                <a:srgbClr val="0066CC"/>
              </a:solidFill>
              <a:latin typeface="Arial"/>
              <a:cs typeface="Arial"/>
            </a:rPr>
            <a:t> </a:t>
          </a:r>
          <a:r>
            <a:rPr lang="en-US" sz="1000" b="0" i="0" u="none" strike="noStrike" baseline="0">
              <a:solidFill>
                <a:srgbClr val="000000"/>
              </a:solidFill>
              <a:latin typeface="Arial"/>
              <a:cs typeface="Arial"/>
            </a:rPr>
            <a:t>and </a:t>
          </a:r>
          <a:r>
            <a:rPr lang="en-US" sz="1000" b="1" i="0" u="none" strike="noStrike" baseline="0">
              <a:solidFill>
                <a:srgbClr val="0066CC"/>
              </a:solidFill>
              <a:latin typeface="Arial"/>
              <a:cs typeface="Arial"/>
            </a:rPr>
            <a:t>'f'</a:t>
          </a:r>
          <a:r>
            <a:rPr lang="en-US" sz="1000" b="1" i="0" u="none" strike="noStrike" baseline="0">
              <a:solidFill>
                <a:srgbClr val="953735"/>
              </a:solidFill>
              <a:latin typeface="Arial"/>
              <a:cs typeface="Arial"/>
            </a:rPr>
            <a:t> </a:t>
          </a:r>
          <a:r>
            <a:rPr lang="en-US" sz="1000" b="0" i="0" u="none" strike="noStrike" baseline="0">
              <a:solidFill>
                <a:srgbClr val="000000"/>
              </a:solidFill>
              <a:latin typeface="Arial"/>
              <a:cs typeface="Arial"/>
            </a:rPr>
            <a:t>are achieved and that the car top is appropriately marked if there is more than 4" between the edge of car and railing.</a:t>
          </a:r>
        </a:p>
      </xdr:txBody>
    </xdr:sp>
    <xdr:clientData/>
  </xdr:twoCellAnchor>
  <xdr:twoCellAnchor editAs="oneCell">
    <xdr:from>
      <xdr:col>0</xdr:col>
      <xdr:colOff>28575</xdr:colOff>
      <xdr:row>54</xdr:row>
      <xdr:rowOff>28575</xdr:rowOff>
    </xdr:from>
    <xdr:to>
      <xdr:col>4</xdr:col>
      <xdr:colOff>104775</xdr:colOff>
      <xdr:row>58</xdr:row>
      <xdr:rowOff>200025</xdr:rowOff>
    </xdr:to>
    <xdr:pic>
      <xdr:nvPicPr>
        <xdr:cNvPr id="46" name="Picture 17" descr="TSSA Red Logo">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9667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104775</xdr:colOff>
      <xdr:row>86</xdr:row>
      <xdr:rowOff>66675</xdr:rowOff>
    </xdr:from>
    <xdr:to>
      <xdr:col>26</xdr:col>
      <xdr:colOff>104775</xdr:colOff>
      <xdr:row>88</xdr:row>
      <xdr:rowOff>104775</xdr:rowOff>
    </xdr:to>
    <xdr:sp macro="" textlink="">
      <xdr:nvSpPr>
        <xdr:cNvPr id="47" name="Line 60">
          <a:extLst>
            <a:ext uri="{FF2B5EF4-FFF2-40B4-BE49-F238E27FC236}">
              <a16:creationId xmlns:a16="http://schemas.microsoft.com/office/drawing/2014/main" id="{00000000-0008-0000-0600-00002F000000}"/>
            </a:ext>
          </a:extLst>
        </xdr:cNvPr>
        <xdr:cNvSpPr>
          <a:spLocks noChangeShapeType="1"/>
        </xdr:cNvSpPr>
      </xdr:nvSpPr>
      <xdr:spPr bwMode="auto">
        <a:xfrm>
          <a:off x="5657850" y="18068925"/>
          <a:ext cx="0" cy="41910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47625</xdr:colOff>
      <xdr:row>82</xdr:row>
      <xdr:rowOff>0</xdr:rowOff>
    </xdr:from>
    <xdr:to>
      <xdr:col>32</xdr:col>
      <xdr:colOff>180975</xdr:colOff>
      <xdr:row>82</xdr:row>
      <xdr:rowOff>0</xdr:rowOff>
    </xdr:to>
    <xdr:sp macro="" textlink="">
      <xdr:nvSpPr>
        <xdr:cNvPr id="48" name="Line 36">
          <a:extLst>
            <a:ext uri="{FF2B5EF4-FFF2-40B4-BE49-F238E27FC236}">
              <a16:creationId xmlns:a16="http://schemas.microsoft.com/office/drawing/2014/main" id="{00000000-0008-0000-0600-000030000000}"/>
            </a:ext>
          </a:extLst>
        </xdr:cNvPr>
        <xdr:cNvSpPr>
          <a:spLocks noChangeShapeType="1"/>
        </xdr:cNvSpPr>
      </xdr:nvSpPr>
      <xdr:spPr bwMode="auto">
        <a:xfrm flipH="1">
          <a:off x="6696075" y="17240250"/>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31</xdr:col>
      <xdr:colOff>152400</xdr:colOff>
      <xdr:row>81</xdr:row>
      <xdr:rowOff>95250</xdr:rowOff>
    </xdr:from>
    <xdr:ext cx="160865" cy="180036"/>
    <xdr:sp macro="" textlink="">
      <xdr:nvSpPr>
        <xdr:cNvPr id="49" name="Text Box 42">
          <a:extLst>
            <a:ext uri="{FF2B5EF4-FFF2-40B4-BE49-F238E27FC236}">
              <a16:creationId xmlns:a16="http://schemas.microsoft.com/office/drawing/2014/main" id="{00000000-0008-0000-0600-000031000000}"/>
            </a:ext>
          </a:extLst>
        </xdr:cNvPr>
        <xdr:cNvSpPr txBox="1">
          <a:spLocks noChangeArrowheads="1"/>
        </xdr:cNvSpPr>
      </xdr:nvSpPr>
      <xdr:spPr bwMode="auto">
        <a:xfrm>
          <a:off x="6800850" y="17145000"/>
          <a:ext cx="160865"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70C0"/>
              </a:solidFill>
              <a:latin typeface="Arial"/>
              <a:cs typeface="Arial"/>
            </a:rPr>
            <a:t>'e'</a:t>
          </a:r>
        </a:p>
      </xdr:txBody>
    </xdr:sp>
    <xdr:clientData/>
  </xdr:oneCellAnchor>
  <xdr:twoCellAnchor>
    <xdr:from>
      <xdr:col>30</xdr:col>
      <xdr:colOff>180975</xdr:colOff>
      <xdr:row>79</xdr:row>
      <xdr:rowOff>114300</xdr:rowOff>
    </xdr:from>
    <xdr:to>
      <xdr:col>31</xdr:col>
      <xdr:colOff>47625</xdr:colOff>
      <xdr:row>88</xdr:row>
      <xdr:rowOff>114300</xdr:rowOff>
    </xdr:to>
    <xdr:sp macro="" textlink="">
      <xdr:nvSpPr>
        <xdr:cNvPr id="50" name="Rectangle 22">
          <a:extLst>
            <a:ext uri="{FF2B5EF4-FFF2-40B4-BE49-F238E27FC236}">
              <a16:creationId xmlns:a16="http://schemas.microsoft.com/office/drawing/2014/main" id="{00000000-0008-0000-0600-000032000000}"/>
            </a:ext>
          </a:extLst>
        </xdr:cNvPr>
        <xdr:cNvSpPr>
          <a:spLocks noChangeArrowheads="1"/>
        </xdr:cNvSpPr>
      </xdr:nvSpPr>
      <xdr:spPr bwMode="auto">
        <a:xfrm>
          <a:off x="6610350" y="16783050"/>
          <a:ext cx="85725" cy="1714500"/>
        </a:xfrm>
        <a:prstGeom prst="rect">
          <a:avLst/>
        </a:prstGeom>
        <a:solidFill>
          <a:srgbClr val="FFFFFF"/>
        </a:solidFill>
        <a:ln w="9525">
          <a:solidFill>
            <a:srgbClr val="000000"/>
          </a:solidFill>
          <a:miter lim="800000"/>
          <a:headEnd/>
          <a:tailEnd/>
        </a:ln>
      </xdr:spPr>
    </xdr:sp>
    <xdr:clientData/>
  </xdr:twoCellAnchor>
  <xdr:twoCellAnchor>
    <xdr:from>
      <xdr:col>23</xdr:col>
      <xdr:colOff>171450</xdr:colOff>
      <xdr:row>88</xdr:row>
      <xdr:rowOff>114300</xdr:rowOff>
    </xdr:from>
    <xdr:to>
      <xdr:col>23</xdr:col>
      <xdr:colOff>171450</xdr:colOff>
      <xdr:row>90</xdr:row>
      <xdr:rowOff>114300</xdr:rowOff>
    </xdr:to>
    <xdr:sp macro="" textlink="">
      <xdr:nvSpPr>
        <xdr:cNvPr id="51" name="Line 23">
          <a:extLst>
            <a:ext uri="{FF2B5EF4-FFF2-40B4-BE49-F238E27FC236}">
              <a16:creationId xmlns:a16="http://schemas.microsoft.com/office/drawing/2014/main" id="{00000000-0008-0000-0600-000033000000}"/>
            </a:ext>
          </a:extLst>
        </xdr:cNvPr>
        <xdr:cNvSpPr>
          <a:spLocks noChangeShapeType="1"/>
        </xdr:cNvSpPr>
      </xdr:nvSpPr>
      <xdr:spPr bwMode="auto">
        <a:xfrm flipV="1">
          <a:off x="5086350" y="18497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171450</xdr:colOff>
      <xdr:row>88</xdr:row>
      <xdr:rowOff>114300</xdr:rowOff>
    </xdr:from>
    <xdr:to>
      <xdr:col>32</xdr:col>
      <xdr:colOff>180975</xdr:colOff>
      <xdr:row>88</xdr:row>
      <xdr:rowOff>114300</xdr:rowOff>
    </xdr:to>
    <xdr:sp macro="" textlink="">
      <xdr:nvSpPr>
        <xdr:cNvPr id="52" name="Line 24">
          <a:extLst>
            <a:ext uri="{FF2B5EF4-FFF2-40B4-BE49-F238E27FC236}">
              <a16:creationId xmlns:a16="http://schemas.microsoft.com/office/drawing/2014/main" id="{00000000-0008-0000-0600-000034000000}"/>
            </a:ext>
          </a:extLst>
        </xdr:cNvPr>
        <xdr:cNvSpPr>
          <a:spLocks noChangeShapeType="1"/>
        </xdr:cNvSpPr>
      </xdr:nvSpPr>
      <xdr:spPr bwMode="auto">
        <a:xfrm>
          <a:off x="5086350" y="18497550"/>
          <a:ext cx="1962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190500</xdr:colOff>
      <xdr:row>88</xdr:row>
      <xdr:rowOff>114300</xdr:rowOff>
    </xdr:from>
    <xdr:to>
      <xdr:col>32</xdr:col>
      <xdr:colOff>190500</xdr:colOff>
      <xdr:row>90</xdr:row>
      <xdr:rowOff>114300</xdr:rowOff>
    </xdr:to>
    <xdr:sp macro="" textlink="">
      <xdr:nvSpPr>
        <xdr:cNvPr id="53" name="Line 25">
          <a:extLst>
            <a:ext uri="{FF2B5EF4-FFF2-40B4-BE49-F238E27FC236}">
              <a16:creationId xmlns:a16="http://schemas.microsoft.com/office/drawing/2014/main" id="{00000000-0008-0000-0600-000035000000}"/>
            </a:ext>
          </a:extLst>
        </xdr:cNvPr>
        <xdr:cNvSpPr>
          <a:spLocks noChangeShapeType="1"/>
        </xdr:cNvSpPr>
      </xdr:nvSpPr>
      <xdr:spPr bwMode="auto">
        <a:xfrm>
          <a:off x="7058025" y="18497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171450</xdr:colOff>
      <xdr:row>76</xdr:row>
      <xdr:rowOff>114300</xdr:rowOff>
    </xdr:from>
    <xdr:to>
      <xdr:col>33</xdr:col>
      <xdr:colOff>180975</xdr:colOff>
      <xdr:row>76</xdr:row>
      <xdr:rowOff>114300</xdr:rowOff>
    </xdr:to>
    <xdr:sp macro="" textlink="">
      <xdr:nvSpPr>
        <xdr:cNvPr id="54" name="Line 26">
          <a:extLst>
            <a:ext uri="{FF2B5EF4-FFF2-40B4-BE49-F238E27FC236}">
              <a16:creationId xmlns:a16="http://schemas.microsoft.com/office/drawing/2014/main" id="{00000000-0008-0000-0600-000036000000}"/>
            </a:ext>
          </a:extLst>
        </xdr:cNvPr>
        <xdr:cNvSpPr>
          <a:spLocks noChangeShapeType="1"/>
        </xdr:cNvSpPr>
      </xdr:nvSpPr>
      <xdr:spPr bwMode="auto">
        <a:xfrm>
          <a:off x="5295900" y="16211550"/>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180975</xdr:colOff>
      <xdr:row>76</xdr:row>
      <xdr:rowOff>114300</xdr:rowOff>
    </xdr:from>
    <xdr:to>
      <xdr:col>34</xdr:col>
      <xdr:colOff>180975</xdr:colOff>
      <xdr:row>76</xdr:row>
      <xdr:rowOff>114300</xdr:rowOff>
    </xdr:to>
    <xdr:sp macro="" textlink="">
      <xdr:nvSpPr>
        <xdr:cNvPr id="55" name="Line 27">
          <a:extLst>
            <a:ext uri="{FF2B5EF4-FFF2-40B4-BE49-F238E27FC236}">
              <a16:creationId xmlns:a16="http://schemas.microsoft.com/office/drawing/2014/main" id="{00000000-0008-0000-0600-000037000000}"/>
            </a:ext>
          </a:extLst>
        </xdr:cNvPr>
        <xdr:cNvSpPr>
          <a:spLocks noChangeShapeType="1"/>
        </xdr:cNvSpPr>
      </xdr:nvSpPr>
      <xdr:spPr bwMode="auto">
        <a:xfrm>
          <a:off x="7048500" y="1621155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76</xdr:row>
      <xdr:rowOff>114300</xdr:rowOff>
    </xdr:from>
    <xdr:to>
      <xdr:col>33</xdr:col>
      <xdr:colOff>180975</xdr:colOff>
      <xdr:row>80</xdr:row>
      <xdr:rowOff>28575</xdr:rowOff>
    </xdr:to>
    <xdr:sp macro="" textlink="">
      <xdr:nvSpPr>
        <xdr:cNvPr id="56" name="Line 28">
          <a:extLst>
            <a:ext uri="{FF2B5EF4-FFF2-40B4-BE49-F238E27FC236}">
              <a16:creationId xmlns:a16="http://schemas.microsoft.com/office/drawing/2014/main" id="{00000000-0008-0000-0600-000038000000}"/>
            </a:ext>
          </a:extLst>
        </xdr:cNvPr>
        <xdr:cNvSpPr>
          <a:spLocks noChangeShapeType="1"/>
        </xdr:cNvSpPr>
      </xdr:nvSpPr>
      <xdr:spPr bwMode="auto">
        <a:xfrm>
          <a:off x="7267575" y="16211550"/>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180975</xdr:colOff>
      <xdr:row>80</xdr:row>
      <xdr:rowOff>19050</xdr:rowOff>
    </xdr:from>
    <xdr:to>
      <xdr:col>34</xdr:col>
      <xdr:colOff>180975</xdr:colOff>
      <xdr:row>80</xdr:row>
      <xdr:rowOff>19050</xdr:rowOff>
    </xdr:to>
    <xdr:sp macro="" textlink="">
      <xdr:nvSpPr>
        <xdr:cNvPr id="57" name="Line 29">
          <a:extLst>
            <a:ext uri="{FF2B5EF4-FFF2-40B4-BE49-F238E27FC236}">
              <a16:creationId xmlns:a16="http://schemas.microsoft.com/office/drawing/2014/main" id="{00000000-0008-0000-0600-000039000000}"/>
            </a:ext>
          </a:extLst>
        </xdr:cNvPr>
        <xdr:cNvSpPr>
          <a:spLocks noChangeShapeType="1"/>
        </xdr:cNvSpPr>
      </xdr:nvSpPr>
      <xdr:spPr bwMode="auto">
        <a:xfrm>
          <a:off x="7048500" y="1687830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180975</xdr:colOff>
      <xdr:row>76</xdr:row>
      <xdr:rowOff>114300</xdr:rowOff>
    </xdr:from>
    <xdr:to>
      <xdr:col>26</xdr:col>
      <xdr:colOff>180975</xdr:colOff>
      <xdr:row>76</xdr:row>
      <xdr:rowOff>114300</xdr:rowOff>
    </xdr:to>
    <xdr:sp macro="" textlink="">
      <xdr:nvSpPr>
        <xdr:cNvPr id="58" name="Line 30">
          <a:extLst>
            <a:ext uri="{FF2B5EF4-FFF2-40B4-BE49-F238E27FC236}">
              <a16:creationId xmlns:a16="http://schemas.microsoft.com/office/drawing/2014/main" id="{00000000-0008-0000-0600-00003A000000}"/>
            </a:ext>
          </a:extLst>
        </xdr:cNvPr>
        <xdr:cNvSpPr>
          <a:spLocks noChangeShapeType="1"/>
        </xdr:cNvSpPr>
      </xdr:nvSpPr>
      <xdr:spPr bwMode="auto">
        <a:xfrm>
          <a:off x="5514975" y="16211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66675</xdr:colOff>
      <xdr:row>76</xdr:row>
      <xdr:rowOff>133350</xdr:rowOff>
    </xdr:from>
    <xdr:to>
      <xdr:col>26</xdr:col>
      <xdr:colOff>66675</xdr:colOff>
      <xdr:row>78</xdr:row>
      <xdr:rowOff>133350</xdr:rowOff>
    </xdr:to>
    <xdr:sp macro="" textlink="">
      <xdr:nvSpPr>
        <xdr:cNvPr id="59" name="Line 31">
          <a:extLst>
            <a:ext uri="{FF2B5EF4-FFF2-40B4-BE49-F238E27FC236}">
              <a16:creationId xmlns:a16="http://schemas.microsoft.com/office/drawing/2014/main" id="{00000000-0008-0000-0600-00003B000000}"/>
            </a:ext>
          </a:extLst>
        </xdr:cNvPr>
        <xdr:cNvSpPr>
          <a:spLocks noChangeShapeType="1"/>
        </xdr:cNvSpPr>
      </xdr:nvSpPr>
      <xdr:spPr bwMode="auto">
        <a:xfrm>
          <a:off x="5619750" y="16230600"/>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180975</xdr:colOff>
      <xdr:row>78</xdr:row>
      <xdr:rowOff>114300</xdr:rowOff>
    </xdr:from>
    <xdr:to>
      <xdr:col>26</xdr:col>
      <xdr:colOff>180975</xdr:colOff>
      <xdr:row>78</xdr:row>
      <xdr:rowOff>114300</xdr:rowOff>
    </xdr:to>
    <xdr:sp macro="" textlink="">
      <xdr:nvSpPr>
        <xdr:cNvPr id="60" name="Line 32">
          <a:extLst>
            <a:ext uri="{FF2B5EF4-FFF2-40B4-BE49-F238E27FC236}">
              <a16:creationId xmlns:a16="http://schemas.microsoft.com/office/drawing/2014/main" id="{00000000-0008-0000-0600-00003C000000}"/>
            </a:ext>
          </a:extLst>
        </xdr:cNvPr>
        <xdr:cNvSpPr>
          <a:spLocks noChangeShapeType="1"/>
        </xdr:cNvSpPr>
      </xdr:nvSpPr>
      <xdr:spPr bwMode="auto">
        <a:xfrm>
          <a:off x="5514975" y="16592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78</xdr:row>
      <xdr:rowOff>114300</xdr:rowOff>
    </xdr:from>
    <xdr:to>
      <xdr:col>26</xdr:col>
      <xdr:colOff>180975</xdr:colOff>
      <xdr:row>82</xdr:row>
      <xdr:rowOff>123825</xdr:rowOff>
    </xdr:to>
    <xdr:sp macro="" textlink="">
      <xdr:nvSpPr>
        <xdr:cNvPr id="61" name="Line 33">
          <a:extLst>
            <a:ext uri="{FF2B5EF4-FFF2-40B4-BE49-F238E27FC236}">
              <a16:creationId xmlns:a16="http://schemas.microsoft.com/office/drawing/2014/main" id="{00000000-0008-0000-0600-00003D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32</xdr:col>
      <xdr:colOff>180975</xdr:colOff>
      <xdr:row>80</xdr:row>
      <xdr:rowOff>28575</xdr:rowOff>
    </xdr:from>
    <xdr:to>
      <xdr:col>32</xdr:col>
      <xdr:colOff>180975</xdr:colOff>
      <xdr:row>82</xdr:row>
      <xdr:rowOff>114300</xdr:rowOff>
    </xdr:to>
    <xdr:sp macro="" textlink="">
      <xdr:nvSpPr>
        <xdr:cNvPr id="62" name="Line 34">
          <a:extLst>
            <a:ext uri="{FF2B5EF4-FFF2-40B4-BE49-F238E27FC236}">
              <a16:creationId xmlns:a16="http://schemas.microsoft.com/office/drawing/2014/main" id="{00000000-0008-0000-0600-00003E000000}"/>
            </a:ext>
          </a:extLst>
        </xdr:cNvPr>
        <xdr:cNvSpPr>
          <a:spLocks noChangeShapeType="1"/>
        </xdr:cNvSpPr>
      </xdr:nvSpPr>
      <xdr:spPr bwMode="auto">
        <a:xfrm>
          <a:off x="7048500" y="16887825"/>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26</xdr:col>
      <xdr:colOff>171450</xdr:colOff>
      <xdr:row>82</xdr:row>
      <xdr:rowOff>0</xdr:rowOff>
    </xdr:from>
    <xdr:to>
      <xdr:col>30</xdr:col>
      <xdr:colOff>171450</xdr:colOff>
      <xdr:row>82</xdr:row>
      <xdr:rowOff>0</xdr:rowOff>
    </xdr:to>
    <xdr:sp macro="" textlink="">
      <xdr:nvSpPr>
        <xdr:cNvPr id="63" name="Line 35">
          <a:extLst>
            <a:ext uri="{FF2B5EF4-FFF2-40B4-BE49-F238E27FC236}">
              <a16:creationId xmlns:a16="http://schemas.microsoft.com/office/drawing/2014/main" id="{00000000-0008-0000-0600-00003F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76200</xdr:colOff>
      <xdr:row>79</xdr:row>
      <xdr:rowOff>114300</xdr:rowOff>
    </xdr:from>
    <xdr:to>
      <xdr:col>30</xdr:col>
      <xdr:colOff>180975</xdr:colOff>
      <xdr:row>79</xdr:row>
      <xdr:rowOff>114300</xdr:rowOff>
    </xdr:to>
    <xdr:sp macro="" textlink="">
      <xdr:nvSpPr>
        <xdr:cNvPr id="64" name="Line 37">
          <a:extLst>
            <a:ext uri="{FF2B5EF4-FFF2-40B4-BE49-F238E27FC236}">
              <a16:creationId xmlns:a16="http://schemas.microsoft.com/office/drawing/2014/main" id="{00000000-0008-0000-0600-000040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180975</xdr:colOff>
      <xdr:row>79</xdr:row>
      <xdr:rowOff>114300</xdr:rowOff>
    </xdr:from>
    <xdr:to>
      <xdr:col>29</xdr:col>
      <xdr:colOff>180975</xdr:colOff>
      <xdr:row>88</xdr:row>
      <xdr:rowOff>114300</xdr:rowOff>
    </xdr:to>
    <xdr:sp macro="" textlink="">
      <xdr:nvSpPr>
        <xdr:cNvPr id="65" name="Line 38">
          <a:extLst>
            <a:ext uri="{FF2B5EF4-FFF2-40B4-BE49-F238E27FC236}">
              <a16:creationId xmlns:a16="http://schemas.microsoft.com/office/drawing/2014/main" id="{00000000-0008-0000-0600-000041000000}"/>
            </a:ext>
          </a:extLst>
        </xdr:cNvPr>
        <xdr:cNvSpPr>
          <a:spLocks noChangeShapeType="1"/>
        </xdr:cNvSpPr>
      </xdr:nvSpPr>
      <xdr:spPr bwMode="auto">
        <a:xfrm>
          <a:off x="6391275" y="16783050"/>
          <a:ext cx="0" cy="1714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29</xdr:col>
      <xdr:colOff>90488</xdr:colOff>
      <xdr:row>83</xdr:row>
      <xdr:rowOff>28575</xdr:rowOff>
    </xdr:from>
    <xdr:ext cx="138756" cy="180036"/>
    <xdr:sp macro="" textlink="">
      <xdr:nvSpPr>
        <xdr:cNvPr id="66" name="Text Box 40">
          <a:extLst>
            <a:ext uri="{FF2B5EF4-FFF2-40B4-BE49-F238E27FC236}">
              <a16:creationId xmlns:a16="http://schemas.microsoft.com/office/drawing/2014/main" id="{00000000-0008-0000-0600-000042000000}"/>
            </a:ext>
          </a:extLst>
        </xdr:cNvPr>
        <xdr:cNvSpPr txBox="1">
          <a:spLocks noChangeArrowheads="1"/>
        </xdr:cNvSpPr>
      </xdr:nvSpPr>
      <xdr:spPr bwMode="auto">
        <a:xfrm>
          <a:off x="6300788" y="17459325"/>
          <a:ext cx="138756"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'b'</a:t>
          </a:r>
        </a:p>
      </xdr:txBody>
    </xdr:sp>
    <xdr:clientData/>
  </xdr:oneCellAnchor>
  <xdr:oneCellAnchor>
    <xdr:from>
      <xdr:col>27</xdr:col>
      <xdr:colOff>195263</xdr:colOff>
      <xdr:row>81</xdr:row>
      <xdr:rowOff>104775</xdr:rowOff>
    </xdr:from>
    <xdr:ext cx="133323" cy="180036"/>
    <xdr:sp macro="" textlink="">
      <xdr:nvSpPr>
        <xdr:cNvPr id="67" name="Text Box 43">
          <a:extLst>
            <a:ext uri="{FF2B5EF4-FFF2-40B4-BE49-F238E27FC236}">
              <a16:creationId xmlns:a16="http://schemas.microsoft.com/office/drawing/2014/main" id="{00000000-0008-0000-0600-000043000000}"/>
            </a:ext>
          </a:extLst>
        </xdr:cNvPr>
        <xdr:cNvSpPr txBox="1">
          <a:spLocks noChangeArrowheads="1"/>
        </xdr:cNvSpPr>
      </xdr:nvSpPr>
      <xdr:spPr bwMode="auto">
        <a:xfrm>
          <a:off x="5967413" y="17154525"/>
          <a:ext cx="133323"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66CC"/>
              </a:solidFill>
              <a:latin typeface="Arial"/>
              <a:cs typeface="Arial"/>
            </a:rPr>
            <a:t>'f</a:t>
          </a:r>
          <a:r>
            <a:rPr lang="en-US" sz="1000" b="1" i="0" u="none" strike="noStrike" baseline="0">
              <a:solidFill>
                <a:srgbClr val="953735"/>
              </a:solidFill>
              <a:latin typeface="Arial"/>
              <a:cs typeface="Arial"/>
            </a:rPr>
            <a:t>'</a:t>
          </a:r>
        </a:p>
      </xdr:txBody>
    </xdr:sp>
    <xdr:clientData/>
  </xdr:oneCellAnchor>
  <xdr:twoCellAnchor>
    <xdr:from>
      <xdr:col>31</xdr:col>
      <xdr:colOff>209550</xdr:colOff>
      <xdr:row>85</xdr:row>
      <xdr:rowOff>95250</xdr:rowOff>
    </xdr:from>
    <xdr:to>
      <xdr:col>33</xdr:col>
      <xdr:colOff>19050</xdr:colOff>
      <xdr:row>88</xdr:row>
      <xdr:rowOff>66675</xdr:rowOff>
    </xdr:to>
    <xdr:sp macro="" textlink="">
      <xdr:nvSpPr>
        <xdr:cNvPr id="68" name="Line 44">
          <a:extLst>
            <a:ext uri="{FF2B5EF4-FFF2-40B4-BE49-F238E27FC236}">
              <a16:creationId xmlns:a16="http://schemas.microsoft.com/office/drawing/2014/main" id="{00000000-0008-0000-0600-000044000000}"/>
            </a:ext>
          </a:extLst>
        </xdr:cNvPr>
        <xdr:cNvSpPr>
          <a:spLocks noChangeShapeType="1"/>
        </xdr:cNvSpPr>
      </xdr:nvSpPr>
      <xdr:spPr bwMode="auto">
        <a:xfrm flipH="1">
          <a:off x="6858000" y="17907000"/>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38100</xdr:colOff>
      <xdr:row>88</xdr:row>
      <xdr:rowOff>114300</xdr:rowOff>
    </xdr:from>
    <xdr:to>
      <xdr:col>32</xdr:col>
      <xdr:colOff>190500</xdr:colOff>
      <xdr:row>89</xdr:row>
      <xdr:rowOff>57150</xdr:rowOff>
    </xdr:to>
    <xdr:sp macro="" textlink="">
      <xdr:nvSpPr>
        <xdr:cNvPr id="69" name="Rectangle 45" descr="Wide upward diagonal">
          <a:extLst>
            <a:ext uri="{FF2B5EF4-FFF2-40B4-BE49-F238E27FC236}">
              <a16:creationId xmlns:a16="http://schemas.microsoft.com/office/drawing/2014/main" id="{00000000-0008-0000-0600-000045000000}"/>
            </a:ext>
          </a:extLst>
        </xdr:cNvPr>
        <xdr:cNvSpPr>
          <a:spLocks noChangeArrowheads="1"/>
        </xdr:cNvSpPr>
      </xdr:nvSpPr>
      <xdr:spPr bwMode="auto">
        <a:xfrm>
          <a:off x="6686550" y="18497550"/>
          <a:ext cx="371475" cy="1333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oneCellAnchor>
    <xdr:from>
      <xdr:col>32</xdr:col>
      <xdr:colOff>152400</xdr:colOff>
      <xdr:row>84</xdr:row>
      <xdr:rowOff>95250</xdr:rowOff>
    </xdr:from>
    <xdr:ext cx="417604" cy="179697"/>
    <xdr:sp macro="" textlink="">
      <xdr:nvSpPr>
        <xdr:cNvPr id="70" name="Text Box 52">
          <a:extLst>
            <a:ext uri="{FF2B5EF4-FFF2-40B4-BE49-F238E27FC236}">
              <a16:creationId xmlns:a16="http://schemas.microsoft.com/office/drawing/2014/main" id="{00000000-0008-0000-0600-000046000000}"/>
            </a:ext>
          </a:extLst>
        </xdr:cNvPr>
        <xdr:cNvSpPr txBox="1">
          <a:spLocks noChangeArrowheads="1"/>
        </xdr:cNvSpPr>
      </xdr:nvSpPr>
      <xdr:spPr bwMode="auto">
        <a:xfrm>
          <a:off x="7019925" y="17716500"/>
          <a:ext cx="417604" cy="179697"/>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0000"/>
              </a:solidFill>
              <a:latin typeface="Arial Narrow"/>
            </a:rPr>
            <a:t>Area 'A'</a:t>
          </a:r>
        </a:p>
      </xdr:txBody>
    </xdr:sp>
    <xdr:clientData/>
  </xdr:oneCellAnchor>
  <xdr:twoCellAnchor>
    <xdr:from>
      <xdr:col>23</xdr:col>
      <xdr:colOff>176213</xdr:colOff>
      <xdr:row>88</xdr:row>
      <xdr:rowOff>123825</xdr:rowOff>
    </xdr:from>
    <xdr:to>
      <xdr:col>30</xdr:col>
      <xdr:colOff>195263</xdr:colOff>
      <xdr:row>89</xdr:row>
      <xdr:rowOff>114300</xdr:rowOff>
    </xdr:to>
    <xdr:sp macro="" textlink="">
      <xdr:nvSpPr>
        <xdr:cNvPr id="71" name="Text Box 53">
          <a:extLst>
            <a:ext uri="{FF2B5EF4-FFF2-40B4-BE49-F238E27FC236}">
              <a16:creationId xmlns:a16="http://schemas.microsoft.com/office/drawing/2014/main" id="{00000000-0008-0000-0600-000047000000}"/>
            </a:ext>
          </a:extLst>
        </xdr:cNvPr>
        <xdr:cNvSpPr txBox="1">
          <a:spLocks noChangeArrowheads="1"/>
        </xdr:cNvSpPr>
      </xdr:nvSpPr>
      <xdr:spPr bwMode="auto">
        <a:xfrm>
          <a:off x="5091113" y="18507075"/>
          <a:ext cx="153352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Narrow"/>
            </a:rPr>
            <a:t>Top of Car - level at landing</a:t>
          </a:r>
        </a:p>
      </xdr:txBody>
    </xdr:sp>
    <xdr:clientData/>
  </xdr:twoCellAnchor>
  <xdr:twoCellAnchor>
    <xdr:from>
      <xdr:col>23</xdr:col>
      <xdr:colOff>171450</xdr:colOff>
      <xdr:row>86</xdr:row>
      <xdr:rowOff>57150</xdr:rowOff>
    </xdr:from>
    <xdr:to>
      <xdr:col>23</xdr:col>
      <xdr:colOff>171450</xdr:colOff>
      <xdr:row>87</xdr:row>
      <xdr:rowOff>9525</xdr:rowOff>
    </xdr:to>
    <xdr:sp macro="" textlink="">
      <xdr:nvSpPr>
        <xdr:cNvPr id="72" name="Line 57">
          <a:extLst>
            <a:ext uri="{FF2B5EF4-FFF2-40B4-BE49-F238E27FC236}">
              <a16:creationId xmlns:a16="http://schemas.microsoft.com/office/drawing/2014/main" id="{00000000-0008-0000-0600-000048000000}"/>
            </a:ext>
          </a:extLst>
        </xdr:cNvPr>
        <xdr:cNvSpPr>
          <a:spLocks noChangeShapeType="1"/>
        </xdr:cNvSpPr>
      </xdr:nvSpPr>
      <xdr:spPr bwMode="auto">
        <a:xfrm flipV="1">
          <a:off x="5086350" y="18059400"/>
          <a:ext cx="0" cy="1428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171450</xdr:colOff>
      <xdr:row>86</xdr:row>
      <xdr:rowOff>57150</xdr:rowOff>
    </xdr:from>
    <xdr:to>
      <xdr:col>27</xdr:col>
      <xdr:colOff>19050</xdr:colOff>
      <xdr:row>86</xdr:row>
      <xdr:rowOff>57150</xdr:rowOff>
    </xdr:to>
    <xdr:sp macro="" textlink="">
      <xdr:nvSpPr>
        <xdr:cNvPr id="73" name="Line 58">
          <a:extLst>
            <a:ext uri="{FF2B5EF4-FFF2-40B4-BE49-F238E27FC236}">
              <a16:creationId xmlns:a16="http://schemas.microsoft.com/office/drawing/2014/main" id="{00000000-0008-0000-0600-000049000000}"/>
            </a:ext>
          </a:extLst>
        </xdr:cNvPr>
        <xdr:cNvSpPr>
          <a:spLocks noChangeShapeType="1"/>
        </xdr:cNvSpPr>
      </xdr:nvSpPr>
      <xdr:spPr bwMode="auto">
        <a:xfrm>
          <a:off x="5086350" y="18059400"/>
          <a:ext cx="7048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26</xdr:col>
      <xdr:colOff>28575</xdr:colOff>
      <xdr:row>86</xdr:row>
      <xdr:rowOff>180975</xdr:rowOff>
    </xdr:from>
    <xdr:ext cx="138756" cy="170560"/>
    <xdr:sp macro="" textlink="">
      <xdr:nvSpPr>
        <xdr:cNvPr id="74" name="Text Box 59">
          <a:extLst>
            <a:ext uri="{FF2B5EF4-FFF2-40B4-BE49-F238E27FC236}">
              <a16:creationId xmlns:a16="http://schemas.microsoft.com/office/drawing/2014/main" id="{00000000-0008-0000-0600-00004A000000}"/>
            </a:ext>
          </a:extLst>
        </xdr:cNvPr>
        <xdr:cNvSpPr txBox="1">
          <a:spLocks noChangeArrowheads="1"/>
        </xdr:cNvSpPr>
      </xdr:nvSpPr>
      <xdr:spPr bwMode="auto">
        <a:xfrm>
          <a:off x="5581650" y="18183225"/>
          <a:ext cx="138756" cy="170560"/>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'a'</a:t>
          </a:r>
        </a:p>
      </xdr:txBody>
    </xdr:sp>
    <xdr:clientData/>
  </xdr:oneCellAnchor>
  <xdr:twoCellAnchor>
    <xdr:from>
      <xdr:col>29</xdr:col>
      <xdr:colOff>180975</xdr:colOff>
      <xdr:row>76</xdr:row>
      <xdr:rowOff>114300</xdr:rowOff>
    </xdr:from>
    <xdr:to>
      <xdr:col>29</xdr:col>
      <xdr:colOff>180975</xdr:colOff>
      <xdr:row>79</xdr:row>
      <xdr:rowOff>104775</xdr:rowOff>
    </xdr:to>
    <xdr:sp macro="" textlink="">
      <xdr:nvSpPr>
        <xdr:cNvPr id="75" name="Line 61">
          <a:extLst>
            <a:ext uri="{FF2B5EF4-FFF2-40B4-BE49-F238E27FC236}">
              <a16:creationId xmlns:a16="http://schemas.microsoft.com/office/drawing/2014/main" id="{00000000-0008-0000-0600-00004B000000}"/>
            </a:ext>
          </a:extLst>
        </xdr:cNvPr>
        <xdr:cNvSpPr>
          <a:spLocks noChangeShapeType="1"/>
        </xdr:cNvSpPr>
      </xdr:nvSpPr>
      <xdr:spPr bwMode="auto">
        <a:xfrm>
          <a:off x="6391275" y="16211550"/>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29</xdr:col>
      <xdr:colOff>114300</xdr:colOff>
      <xdr:row>77</xdr:row>
      <xdr:rowOff>123825</xdr:rowOff>
    </xdr:from>
    <xdr:ext cx="168388" cy="180036"/>
    <xdr:sp macro="" textlink="">
      <xdr:nvSpPr>
        <xdr:cNvPr id="76" name="Text Box 62">
          <a:extLst>
            <a:ext uri="{FF2B5EF4-FFF2-40B4-BE49-F238E27FC236}">
              <a16:creationId xmlns:a16="http://schemas.microsoft.com/office/drawing/2014/main" id="{00000000-0008-0000-0600-00004C000000}"/>
            </a:ext>
          </a:extLst>
        </xdr:cNvPr>
        <xdr:cNvSpPr txBox="1">
          <a:spLocks noChangeArrowheads="1"/>
        </xdr:cNvSpPr>
      </xdr:nvSpPr>
      <xdr:spPr bwMode="auto">
        <a:xfrm>
          <a:off x="6324600" y="16411575"/>
          <a:ext cx="168388"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70C0"/>
              </a:solidFill>
              <a:latin typeface="Arial"/>
              <a:cs typeface="Arial"/>
            </a:rPr>
            <a:t>'d'</a:t>
          </a:r>
        </a:p>
      </xdr:txBody>
    </xdr:sp>
    <xdr:clientData/>
  </xdr:oneCellAnchor>
  <xdr:twoCellAnchor>
    <xdr:from>
      <xdr:col>30</xdr:col>
      <xdr:colOff>180975</xdr:colOff>
      <xdr:row>78</xdr:row>
      <xdr:rowOff>38100</xdr:rowOff>
    </xdr:from>
    <xdr:to>
      <xdr:col>30</xdr:col>
      <xdr:colOff>180975</xdr:colOff>
      <xdr:row>78</xdr:row>
      <xdr:rowOff>171450</xdr:rowOff>
    </xdr:to>
    <xdr:sp macro="" textlink="">
      <xdr:nvSpPr>
        <xdr:cNvPr id="77" name="Line 64">
          <a:extLst>
            <a:ext uri="{FF2B5EF4-FFF2-40B4-BE49-F238E27FC236}">
              <a16:creationId xmlns:a16="http://schemas.microsoft.com/office/drawing/2014/main" id="{00000000-0008-0000-0600-00004D000000}"/>
            </a:ext>
          </a:extLst>
        </xdr:cNvPr>
        <xdr:cNvSpPr>
          <a:spLocks noChangeShapeType="1"/>
        </xdr:cNvSpPr>
      </xdr:nvSpPr>
      <xdr:spPr bwMode="auto">
        <a:xfrm flipV="1">
          <a:off x="6610350"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47625</xdr:colOff>
      <xdr:row>78</xdr:row>
      <xdr:rowOff>38100</xdr:rowOff>
    </xdr:from>
    <xdr:to>
      <xdr:col>31</xdr:col>
      <xdr:colOff>47625</xdr:colOff>
      <xdr:row>78</xdr:row>
      <xdr:rowOff>171450</xdr:rowOff>
    </xdr:to>
    <xdr:sp macro="" textlink="">
      <xdr:nvSpPr>
        <xdr:cNvPr id="78" name="Line 66">
          <a:extLst>
            <a:ext uri="{FF2B5EF4-FFF2-40B4-BE49-F238E27FC236}">
              <a16:creationId xmlns:a16="http://schemas.microsoft.com/office/drawing/2014/main" id="{00000000-0008-0000-0600-00004E000000}"/>
            </a:ext>
          </a:extLst>
        </xdr:cNvPr>
        <xdr:cNvSpPr>
          <a:spLocks noChangeShapeType="1"/>
        </xdr:cNvSpPr>
      </xdr:nvSpPr>
      <xdr:spPr bwMode="auto">
        <a:xfrm flipV="1">
          <a:off x="6696075"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30</xdr:col>
      <xdr:colOff>190500</xdr:colOff>
      <xdr:row>78</xdr:row>
      <xdr:rowOff>38100</xdr:rowOff>
    </xdr:from>
    <xdr:to>
      <xdr:col>31</xdr:col>
      <xdr:colOff>57150</xdr:colOff>
      <xdr:row>78</xdr:row>
      <xdr:rowOff>38100</xdr:rowOff>
    </xdr:to>
    <xdr:sp macro="" textlink="">
      <xdr:nvSpPr>
        <xdr:cNvPr id="79" name="Line 67">
          <a:extLst>
            <a:ext uri="{FF2B5EF4-FFF2-40B4-BE49-F238E27FC236}">
              <a16:creationId xmlns:a16="http://schemas.microsoft.com/office/drawing/2014/main" id="{00000000-0008-0000-0600-00004F000000}"/>
            </a:ext>
          </a:extLst>
        </xdr:cNvPr>
        <xdr:cNvSpPr>
          <a:spLocks noChangeShapeType="1"/>
        </xdr:cNvSpPr>
      </xdr:nvSpPr>
      <xdr:spPr bwMode="auto">
        <a:xfrm>
          <a:off x="6619875" y="16516350"/>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76</xdr:row>
      <xdr:rowOff>123825</xdr:rowOff>
    </xdr:from>
    <xdr:to>
      <xdr:col>31</xdr:col>
      <xdr:colOff>66675</xdr:colOff>
      <xdr:row>78</xdr:row>
      <xdr:rowOff>28575</xdr:rowOff>
    </xdr:to>
    <xdr:sp macro="" textlink="">
      <xdr:nvSpPr>
        <xdr:cNvPr id="80" name="Line 68">
          <a:extLst>
            <a:ext uri="{FF2B5EF4-FFF2-40B4-BE49-F238E27FC236}">
              <a16:creationId xmlns:a16="http://schemas.microsoft.com/office/drawing/2014/main" id="{00000000-0008-0000-0600-000050000000}"/>
            </a:ext>
          </a:extLst>
        </xdr:cNvPr>
        <xdr:cNvSpPr>
          <a:spLocks noChangeShapeType="1"/>
        </xdr:cNvSpPr>
      </xdr:nvSpPr>
      <xdr:spPr bwMode="auto">
        <a:xfrm>
          <a:off x="6715125" y="16221075"/>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oneCellAnchor>
    <xdr:from>
      <xdr:col>31</xdr:col>
      <xdr:colOff>123825</xdr:colOff>
      <xdr:row>77</xdr:row>
      <xdr:rowOff>0</xdr:rowOff>
    </xdr:from>
    <xdr:ext cx="131574" cy="180036"/>
    <xdr:sp macro="" textlink="">
      <xdr:nvSpPr>
        <xdr:cNvPr id="81" name="Text Box 69">
          <a:extLst>
            <a:ext uri="{FF2B5EF4-FFF2-40B4-BE49-F238E27FC236}">
              <a16:creationId xmlns:a16="http://schemas.microsoft.com/office/drawing/2014/main" id="{00000000-0008-0000-0600-000051000000}"/>
            </a:ext>
          </a:extLst>
        </xdr:cNvPr>
        <xdr:cNvSpPr txBox="1">
          <a:spLocks noChangeArrowheads="1"/>
        </xdr:cNvSpPr>
      </xdr:nvSpPr>
      <xdr:spPr bwMode="auto">
        <a:xfrm>
          <a:off x="6772275" y="16287750"/>
          <a:ext cx="131574"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'c'</a:t>
          </a:r>
        </a:p>
      </xdr:txBody>
    </xdr:sp>
    <xdr:clientData/>
  </xdr:oneCellAnchor>
  <xdr:twoCellAnchor>
    <xdr:from>
      <xdr:col>17</xdr:col>
      <xdr:colOff>42863</xdr:colOff>
      <xdr:row>90</xdr:row>
      <xdr:rowOff>19050</xdr:rowOff>
    </xdr:from>
    <xdr:to>
      <xdr:col>34</xdr:col>
      <xdr:colOff>161925</xdr:colOff>
      <xdr:row>92</xdr:row>
      <xdr:rowOff>142875</xdr:rowOff>
    </xdr:to>
    <xdr:sp macro="" textlink="">
      <xdr:nvSpPr>
        <xdr:cNvPr id="82" name="Text Box 72">
          <a:extLst>
            <a:ext uri="{FF2B5EF4-FFF2-40B4-BE49-F238E27FC236}">
              <a16:creationId xmlns:a16="http://schemas.microsoft.com/office/drawing/2014/main" id="{00000000-0008-0000-0600-000052000000}"/>
            </a:ext>
          </a:extLst>
        </xdr:cNvPr>
        <xdr:cNvSpPr txBox="1">
          <a:spLocks noChangeArrowheads="1"/>
        </xdr:cNvSpPr>
      </xdr:nvSpPr>
      <xdr:spPr bwMode="auto">
        <a:xfrm>
          <a:off x="3690938" y="18783300"/>
          <a:ext cx="3776662" cy="5048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900"/>
            </a:lnSpc>
            <a:defRPr sz="1000"/>
          </a:pPr>
          <a:r>
            <a:rPr lang="en-US" sz="1000" b="0" i="0" u="none" strike="noStrike" baseline="0">
              <a:solidFill>
                <a:srgbClr val="000000"/>
              </a:solidFill>
              <a:latin typeface="Arial"/>
              <a:cs typeface="Arial"/>
            </a:rPr>
            <a:t>Inspection to verify Minimum values specified for dimensions </a:t>
          </a:r>
          <a:r>
            <a:rPr lang="en-US" sz="1000" b="1" i="0" u="none" strike="noStrike" baseline="0">
              <a:solidFill>
                <a:srgbClr val="0066CC"/>
              </a:solidFill>
              <a:latin typeface="Arial"/>
              <a:cs typeface="Arial"/>
            </a:rPr>
            <a:t>'d'</a:t>
          </a:r>
          <a:r>
            <a:rPr lang="en-US" sz="1000" b="0" i="0" u="none" strike="noStrike" baseline="0">
              <a:solidFill>
                <a:srgbClr val="0066CC"/>
              </a:solidFill>
              <a:latin typeface="Arial"/>
              <a:cs typeface="Arial"/>
            </a:rPr>
            <a:t>,</a:t>
          </a:r>
          <a:r>
            <a:rPr lang="en-US" sz="1000" b="1" i="0" u="none" strike="noStrike" baseline="0">
              <a:solidFill>
                <a:srgbClr val="0066CC"/>
              </a:solidFill>
              <a:latin typeface="Arial"/>
              <a:cs typeface="Arial"/>
            </a:rPr>
            <a:t> 'e'</a:t>
          </a:r>
          <a:r>
            <a:rPr lang="en-US" sz="1000" b="0" i="0" u="none" strike="noStrike" baseline="0">
              <a:solidFill>
                <a:srgbClr val="0066CC"/>
              </a:solidFill>
              <a:latin typeface="Arial"/>
              <a:cs typeface="Arial"/>
            </a:rPr>
            <a:t> </a:t>
          </a:r>
          <a:r>
            <a:rPr lang="en-US" sz="1000" b="0" i="0" u="none" strike="noStrike" baseline="0">
              <a:solidFill>
                <a:srgbClr val="000000"/>
              </a:solidFill>
              <a:latin typeface="Arial"/>
              <a:cs typeface="Arial"/>
            </a:rPr>
            <a:t>and </a:t>
          </a:r>
          <a:r>
            <a:rPr lang="en-US" sz="1000" b="1" i="0" u="none" strike="noStrike" baseline="0">
              <a:solidFill>
                <a:srgbClr val="0066CC"/>
              </a:solidFill>
              <a:latin typeface="Arial"/>
              <a:cs typeface="Arial"/>
            </a:rPr>
            <a:t>'f'</a:t>
          </a:r>
          <a:r>
            <a:rPr lang="en-US" sz="1000" b="1" i="0" u="none" strike="noStrike" baseline="0">
              <a:solidFill>
                <a:srgbClr val="953735"/>
              </a:solidFill>
              <a:latin typeface="Arial"/>
              <a:cs typeface="Arial"/>
            </a:rPr>
            <a:t> </a:t>
          </a:r>
          <a:r>
            <a:rPr lang="en-US" sz="1000" b="0" i="0" u="none" strike="noStrike" baseline="0">
              <a:solidFill>
                <a:srgbClr val="000000"/>
              </a:solidFill>
              <a:latin typeface="Arial"/>
              <a:cs typeface="Arial"/>
            </a:rPr>
            <a:t>are achieved and that the car top is appropriately marked if there is more than 4" between the edge of car and railing.</a:t>
          </a:r>
        </a:p>
      </xdr:txBody>
    </xdr:sp>
    <xdr:clientData/>
  </xdr:twoCellAnchor>
  <xdr:twoCellAnchor>
    <xdr:from>
      <xdr:col>26</xdr:col>
      <xdr:colOff>104775</xdr:colOff>
      <xdr:row>86</xdr:row>
      <xdr:rowOff>66675</xdr:rowOff>
    </xdr:from>
    <xdr:to>
      <xdr:col>26</xdr:col>
      <xdr:colOff>104775</xdr:colOff>
      <xdr:row>88</xdr:row>
      <xdr:rowOff>104775</xdr:rowOff>
    </xdr:to>
    <xdr:sp macro="" textlink="">
      <xdr:nvSpPr>
        <xdr:cNvPr id="83" name="Line 60">
          <a:extLst>
            <a:ext uri="{FF2B5EF4-FFF2-40B4-BE49-F238E27FC236}">
              <a16:creationId xmlns:a16="http://schemas.microsoft.com/office/drawing/2014/main" id="{00000000-0008-0000-0600-000053000000}"/>
            </a:ext>
          </a:extLst>
        </xdr:cNvPr>
        <xdr:cNvSpPr>
          <a:spLocks noChangeShapeType="1"/>
        </xdr:cNvSpPr>
      </xdr:nvSpPr>
      <xdr:spPr bwMode="auto">
        <a:xfrm>
          <a:off x="5657850" y="18068925"/>
          <a:ext cx="0" cy="41910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47625</xdr:colOff>
      <xdr:row>82</xdr:row>
      <xdr:rowOff>0</xdr:rowOff>
    </xdr:from>
    <xdr:to>
      <xdr:col>32</xdr:col>
      <xdr:colOff>180975</xdr:colOff>
      <xdr:row>82</xdr:row>
      <xdr:rowOff>0</xdr:rowOff>
    </xdr:to>
    <xdr:sp macro="" textlink="">
      <xdr:nvSpPr>
        <xdr:cNvPr id="84" name="Line 36">
          <a:extLst>
            <a:ext uri="{FF2B5EF4-FFF2-40B4-BE49-F238E27FC236}">
              <a16:creationId xmlns:a16="http://schemas.microsoft.com/office/drawing/2014/main" id="{00000000-0008-0000-0600-000054000000}"/>
            </a:ext>
          </a:extLst>
        </xdr:cNvPr>
        <xdr:cNvSpPr>
          <a:spLocks noChangeShapeType="1"/>
        </xdr:cNvSpPr>
      </xdr:nvSpPr>
      <xdr:spPr bwMode="auto">
        <a:xfrm flipH="1">
          <a:off x="6696075" y="17240250"/>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31</xdr:col>
      <xdr:colOff>152400</xdr:colOff>
      <xdr:row>81</xdr:row>
      <xdr:rowOff>95250</xdr:rowOff>
    </xdr:from>
    <xdr:ext cx="160865" cy="180036"/>
    <xdr:sp macro="" textlink="">
      <xdr:nvSpPr>
        <xdr:cNvPr id="85" name="Text Box 42">
          <a:extLst>
            <a:ext uri="{FF2B5EF4-FFF2-40B4-BE49-F238E27FC236}">
              <a16:creationId xmlns:a16="http://schemas.microsoft.com/office/drawing/2014/main" id="{00000000-0008-0000-0600-000055000000}"/>
            </a:ext>
          </a:extLst>
        </xdr:cNvPr>
        <xdr:cNvSpPr txBox="1">
          <a:spLocks noChangeArrowheads="1"/>
        </xdr:cNvSpPr>
      </xdr:nvSpPr>
      <xdr:spPr bwMode="auto">
        <a:xfrm>
          <a:off x="6800850" y="17145000"/>
          <a:ext cx="160865"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70C0"/>
              </a:solidFill>
              <a:latin typeface="Arial"/>
              <a:cs typeface="Arial"/>
            </a:rPr>
            <a:t>'e'</a:t>
          </a:r>
        </a:p>
      </xdr:txBody>
    </xdr:sp>
    <xdr:clientData/>
  </xdr:oneCellAnchor>
  <xdr:twoCellAnchor>
    <xdr:from>
      <xdr:col>30</xdr:col>
      <xdr:colOff>180975</xdr:colOff>
      <xdr:row>79</xdr:row>
      <xdr:rowOff>114300</xdr:rowOff>
    </xdr:from>
    <xdr:to>
      <xdr:col>31</xdr:col>
      <xdr:colOff>47625</xdr:colOff>
      <xdr:row>88</xdr:row>
      <xdr:rowOff>114300</xdr:rowOff>
    </xdr:to>
    <xdr:sp macro="" textlink="">
      <xdr:nvSpPr>
        <xdr:cNvPr id="86" name="Rectangle 22">
          <a:extLst>
            <a:ext uri="{FF2B5EF4-FFF2-40B4-BE49-F238E27FC236}">
              <a16:creationId xmlns:a16="http://schemas.microsoft.com/office/drawing/2014/main" id="{00000000-0008-0000-0600-000056000000}"/>
            </a:ext>
          </a:extLst>
        </xdr:cNvPr>
        <xdr:cNvSpPr>
          <a:spLocks noChangeArrowheads="1"/>
        </xdr:cNvSpPr>
      </xdr:nvSpPr>
      <xdr:spPr bwMode="auto">
        <a:xfrm>
          <a:off x="6610350" y="16783050"/>
          <a:ext cx="85725" cy="1714500"/>
        </a:xfrm>
        <a:prstGeom prst="rect">
          <a:avLst/>
        </a:prstGeom>
        <a:solidFill>
          <a:srgbClr val="FFFFFF"/>
        </a:solidFill>
        <a:ln w="9525">
          <a:solidFill>
            <a:srgbClr val="000000"/>
          </a:solidFill>
          <a:miter lim="800000"/>
          <a:headEnd/>
          <a:tailEnd/>
        </a:ln>
      </xdr:spPr>
    </xdr:sp>
    <xdr:clientData/>
  </xdr:twoCellAnchor>
  <xdr:twoCellAnchor>
    <xdr:from>
      <xdr:col>23</xdr:col>
      <xdr:colOff>171450</xdr:colOff>
      <xdr:row>88</xdr:row>
      <xdr:rowOff>114300</xdr:rowOff>
    </xdr:from>
    <xdr:to>
      <xdr:col>23</xdr:col>
      <xdr:colOff>171450</xdr:colOff>
      <xdr:row>90</xdr:row>
      <xdr:rowOff>114300</xdr:rowOff>
    </xdr:to>
    <xdr:sp macro="" textlink="">
      <xdr:nvSpPr>
        <xdr:cNvPr id="87" name="Line 23">
          <a:extLst>
            <a:ext uri="{FF2B5EF4-FFF2-40B4-BE49-F238E27FC236}">
              <a16:creationId xmlns:a16="http://schemas.microsoft.com/office/drawing/2014/main" id="{00000000-0008-0000-0600-000057000000}"/>
            </a:ext>
          </a:extLst>
        </xdr:cNvPr>
        <xdr:cNvSpPr>
          <a:spLocks noChangeShapeType="1"/>
        </xdr:cNvSpPr>
      </xdr:nvSpPr>
      <xdr:spPr bwMode="auto">
        <a:xfrm flipV="1">
          <a:off x="5086350" y="18497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171450</xdr:colOff>
      <xdr:row>88</xdr:row>
      <xdr:rowOff>114300</xdr:rowOff>
    </xdr:from>
    <xdr:to>
      <xdr:col>32</xdr:col>
      <xdr:colOff>180975</xdr:colOff>
      <xdr:row>88</xdr:row>
      <xdr:rowOff>114300</xdr:rowOff>
    </xdr:to>
    <xdr:sp macro="" textlink="">
      <xdr:nvSpPr>
        <xdr:cNvPr id="88" name="Line 24">
          <a:extLst>
            <a:ext uri="{FF2B5EF4-FFF2-40B4-BE49-F238E27FC236}">
              <a16:creationId xmlns:a16="http://schemas.microsoft.com/office/drawing/2014/main" id="{00000000-0008-0000-0600-000058000000}"/>
            </a:ext>
          </a:extLst>
        </xdr:cNvPr>
        <xdr:cNvSpPr>
          <a:spLocks noChangeShapeType="1"/>
        </xdr:cNvSpPr>
      </xdr:nvSpPr>
      <xdr:spPr bwMode="auto">
        <a:xfrm>
          <a:off x="5086350" y="18497550"/>
          <a:ext cx="1962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190500</xdr:colOff>
      <xdr:row>88</xdr:row>
      <xdr:rowOff>114300</xdr:rowOff>
    </xdr:from>
    <xdr:to>
      <xdr:col>32</xdr:col>
      <xdr:colOff>190500</xdr:colOff>
      <xdr:row>90</xdr:row>
      <xdr:rowOff>114300</xdr:rowOff>
    </xdr:to>
    <xdr:sp macro="" textlink="">
      <xdr:nvSpPr>
        <xdr:cNvPr id="89" name="Line 25">
          <a:extLst>
            <a:ext uri="{FF2B5EF4-FFF2-40B4-BE49-F238E27FC236}">
              <a16:creationId xmlns:a16="http://schemas.microsoft.com/office/drawing/2014/main" id="{00000000-0008-0000-0600-000059000000}"/>
            </a:ext>
          </a:extLst>
        </xdr:cNvPr>
        <xdr:cNvSpPr>
          <a:spLocks noChangeShapeType="1"/>
        </xdr:cNvSpPr>
      </xdr:nvSpPr>
      <xdr:spPr bwMode="auto">
        <a:xfrm>
          <a:off x="7058025" y="18497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171450</xdr:colOff>
      <xdr:row>76</xdr:row>
      <xdr:rowOff>114300</xdr:rowOff>
    </xdr:from>
    <xdr:to>
      <xdr:col>33</xdr:col>
      <xdr:colOff>180975</xdr:colOff>
      <xdr:row>76</xdr:row>
      <xdr:rowOff>114300</xdr:rowOff>
    </xdr:to>
    <xdr:sp macro="" textlink="">
      <xdr:nvSpPr>
        <xdr:cNvPr id="90" name="Line 26">
          <a:extLst>
            <a:ext uri="{FF2B5EF4-FFF2-40B4-BE49-F238E27FC236}">
              <a16:creationId xmlns:a16="http://schemas.microsoft.com/office/drawing/2014/main" id="{00000000-0008-0000-0600-00005A000000}"/>
            </a:ext>
          </a:extLst>
        </xdr:cNvPr>
        <xdr:cNvSpPr>
          <a:spLocks noChangeShapeType="1"/>
        </xdr:cNvSpPr>
      </xdr:nvSpPr>
      <xdr:spPr bwMode="auto">
        <a:xfrm>
          <a:off x="5295900" y="16211550"/>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180975</xdr:colOff>
      <xdr:row>76</xdr:row>
      <xdr:rowOff>114300</xdr:rowOff>
    </xdr:from>
    <xdr:to>
      <xdr:col>34</xdr:col>
      <xdr:colOff>180975</xdr:colOff>
      <xdr:row>76</xdr:row>
      <xdr:rowOff>114300</xdr:rowOff>
    </xdr:to>
    <xdr:sp macro="" textlink="">
      <xdr:nvSpPr>
        <xdr:cNvPr id="91" name="Line 27">
          <a:extLst>
            <a:ext uri="{FF2B5EF4-FFF2-40B4-BE49-F238E27FC236}">
              <a16:creationId xmlns:a16="http://schemas.microsoft.com/office/drawing/2014/main" id="{00000000-0008-0000-0600-00005B000000}"/>
            </a:ext>
          </a:extLst>
        </xdr:cNvPr>
        <xdr:cNvSpPr>
          <a:spLocks noChangeShapeType="1"/>
        </xdr:cNvSpPr>
      </xdr:nvSpPr>
      <xdr:spPr bwMode="auto">
        <a:xfrm>
          <a:off x="7048500" y="1621155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76</xdr:row>
      <xdr:rowOff>114300</xdr:rowOff>
    </xdr:from>
    <xdr:to>
      <xdr:col>33</xdr:col>
      <xdr:colOff>180975</xdr:colOff>
      <xdr:row>80</xdr:row>
      <xdr:rowOff>28575</xdr:rowOff>
    </xdr:to>
    <xdr:sp macro="" textlink="">
      <xdr:nvSpPr>
        <xdr:cNvPr id="92" name="Line 28">
          <a:extLst>
            <a:ext uri="{FF2B5EF4-FFF2-40B4-BE49-F238E27FC236}">
              <a16:creationId xmlns:a16="http://schemas.microsoft.com/office/drawing/2014/main" id="{00000000-0008-0000-0600-00005C000000}"/>
            </a:ext>
          </a:extLst>
        </xdr:cNvPr>
        <xdr:cNvSpPr>
          <a:spLocks noChangeShapeType="1"/>
        </xdr:cNvSpPr>
      </xdr:nvSpPr>
      <xdr:spPr bwMode="auto">
        <a:xfrm>
          <a:off x="7267575" y="16211550"/>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180975</xdr:colOff>
      <xdr:row>80</xdr:row>
      <xdr:rowOff>19050</xdr:rowOff>
    </xdr:from>
    <xdr:to>
      <xdr:col>34</xdr:col>
      <xdr:colOff>180975</xdr:colOff>
      <xdr:row>80</xdr:row>
      <xdr:rowOff>19050</xdr:rowOff>
    </xdr:to>
    <xdr:sp macro="" textlink="">
      <xdr:nvSpPr>
        <xdr:cNvPr id="93" name="Line 29">
          <a:extLst>
            <a:ext uri="{FF2B5EF4-FFF2-40B4-BE49-F238E27FC236}">
              <a16:creationId xmlns:a16="http://schemas.microsoft.com/office/drawing/2014/main" id="{00000000-0008-0000-0600-00005D000000}"/>
            </a:ext>
          </a:extLst>
        </xdr:cNvPr>
        <xdr:cNvSpPr>
          <a:spLocks noChangeShapeType="1"/>
        </xdr:cNvSpPr>
      </xdr:nvSpPr>
      <xdr:spPr bwMode="auto">
        <a:xfrm>
          <a:off x="7048500" y="1687830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180975</xdr:colOff>
      <xdr:row>76</xdr:row>
      <xdr:rowOff>114300</xdr:rowOff>
    </xdr:from>
    <xdr:to>
      <xdr:col>26</xdr:col>
      <xdr:colOff>180975</xdr:colOff>
      <xdr:row>76</xdr:row>
      <xdr:rowOff>114300</xdr:rowOff>
    </xdr:to>
    <xdr:sp macro="" textlink="">
      <xdr:nvSpPr>
        <xdr:cNvPr id="94" name="Line 30">
          <a:extLst>
            <a:ext uri="{FF2B5EF4-FFF2-40B4-BE49-F238E27FC236}">
              <a16:creationId xmlns:a16="http://schemas.microsoft.com/office/drawing/2014/main" id="{00000000-0008-0000-0600-00005E000000}"/>
            </a:ext>
          </a:extLst>
        </xdr:cNvPr>
        <xdr:cNvSpPr>
          <a:spLocks noChangeShapeType="1"/>
        </xdr:cNvSpPr>
      </xdr:nvSpPr>
      <xdr:spPr bwMode="auto">
        <a:xfrm>
          <a:off x="5514975" y="16211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66675</xdr:colOff>
      <xdr:row>76</xdr:row>
      <xdr:rowOff>133350</xdr:rowOff>
    </xdr:from>
    <xdr:to>
      <xdr:col>26</xdr:col>
      <xdr:colOff>66675</xdr:colOff>
      <xdr:row>78</xdr:row>
      <xdr:rowOff>133350</xdr:rowOff>
    </xdr:to>
    <xdr:sp macro="" textlink="">
      <xdr:nvSpPr>
        <xdr:cNvPr id="95" name="Line 31">
          <a:extLst>
            <a:ext uri="{FF2B5EF4-FFF2-40B4-BE49-F238E27FC236}">
              <a16:creationId xmlns:a16="http://schemas.microsoft.com/office/drawing/2014/main" id="{00000000-0008-0000-0600-00005F000000}"/>
            </a:ext>
          </a:extLst>
        </xdr:cNvPr>
        <xdr:cNvSpPr>
          <a:spLocks noChangeShapeType="1"/>
        </xdr:cNvSpPr>
      </xdr:nvSpPr>
      <xdr:spPr bwMode="auto">
        <a:xfrm>
          <a:off x="5619750" y="16230600"/>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180975</xdr:colOff>
      <xdr:row>78</xdr:row>
      <xdr:rowOff>114300</xdr:rowOff>
    </xdr:from>
    <xdr:to>
      <xdr:col>26</xdr:col>
      <xdr:colOff>180975</xdr:colOff>
      <xdr:row>78</xdr:row>
      <xdr:rowOff>114300</xdr:rowOff>
    </xdr:to>
    <xdr:sp macro="" textlink="">
      <xdr:nvSpPr>
        <xdr:cNvPr id="96" name="Line 32">
          <a:extLst>
            <a:ext uri="{FF2B5EF4-FFF2-40B4-BE49-F238E27FC236}">
              <a16:creationId xmlns:a16="http://schemas.microsoft.com/office/drawing/2014/main" id="{00000000-0008-0000-0600-000060000000}"/>
            </a:ext>
          </a:extLst>
        </xdr:cNvPr>
        <xdr:cNvSpPr>
          <a:spLocks noChangeShapeType="1"/>
        </xdr:cNvSpPr>
      </xdr:nvSpPr>
      <xdr:spPr bwMode="auto">
        <a:xfrm>
          <a:off x="5514975" y="16592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78</xdr:row>
      <xdr:rowOff>114300</xdr:rowOff>
    </xdr:from>
    <xdr:to>
      <xdr:col>26</xdr:col>
      <xdr:colOff>180975</xdr:colOff>
      <xdr:row>82</xdr:row>
      <xdr:rowOff>123825</xdr:rowOff>
    </xdr:to>
    <xdr:sp macro="" textlink="">
      <xdr:nvSpPr>
        <xdr:cNvPr id="97" name="Line 33">
          <a:extLst>
            <a:ext uri="{FF2B5EF4-FFF2-40B4-BE49-F238E27FC236}">
              <a16:creationId xmlns:a16="http://schemas.microsoft.com/office/drawing/2014/main" id="{00000000-0008-0000-0600-000061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32</xdr:col>
      <xdr:colOff>180975</xdr:colOff>
      <xdr:row>80</xdr:row>
      <xdr:rowOff>28575</xdr:rowOff>
    </xdr:from>
    <xdr:to>
      <xdr:col>32</xdr:col>
      <xdr:colOff>180975</xdr:colOff>
      <xdr:row>82</xdr:row>
      <xdr:rowOff>114300</xdr:rowOff>
    </xdr:to>
    <xdr:sp macro="" textlink="">
      <xdr:nvSpPr>
        <xdr:cNvPr id="98" name="Line 34">
          <a:extLst>
            <a:ext uri="{FF2B5EF4-FFF2-40B4-BE49-F238E27FC236}">
              <a16:creationId xmlns:a16="http://schemas.microsoft.com/office/drawing/2014/main" id="{00000000-0008-0000-0600-000062000000}"/>
            </a:ext>
          </a:extLst>
        </xdr:cNvPr>
        <xdr:cNvSpPr>
          <a:spLocks noChangeShapeType="1"/>
        </xdr:cNvSpPr>
      </xdr:nvSpPr>
      <xdr:spPr bwMode="auto">
        <a:xfrm>
          <a:off x="7048500" y="16887825"/>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26</xdr:col>
      <xdr:colOff>171450</xdr:colOff>
      <xdr:row>82</xdr:row>
      <xdr:rowOff>0</xdr:rowOff>
    </xdr:from>
    <xdr:to>
      <xdr:col>30</xdr:col>
      <xdr:colOff>171450</xdr:colOff>
      <xdr:row>82</xdr:row>
      <xdr:rowOff>0</xdr:rowOff>
    </xdr:to>
    <xdr:sp macro="" textlink="">
      <xdr:nvSpPr>
        <xdr:cNvPr id="99" name="Line 35">
          <a:extLst>
            <a:ext uri="{FF2B5EF4-FFF2-40B4-BE49-F238E27FC236}">
              <a16:creationId xmlns:a16="http://schemas.microsoft.com/office/drawing/2014/main" id="{00000000-0008-0000-0600-000063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76200</xdr:colOff>
      <xdr:row>79</xdr:row>
      <xdr:rowOff>114300</xdr:rowOff>
    </xdr:from>
    <xdr:to>
      <xdr:col>30</xdr:col>
      <xdr:colOff>180975</xdr:colOff>
      <xdr:row>79</xdr:row>
      <xdr:rowOff>114300</xdr:rowOff>
    </xdr:to>
    <xdr:sp macro="" textlink="">
      <xdr:nvSpPr>
        <xdr:cNvPr id="100" name="Line 37">
          <a:extLst>
            <a:ext uri="{FF2B5EF4-FFF2-40B4-BE49-F238E27FC236}">
              <a16:creationId xmlns:a16="http://schemas.microsoft.com/office/drawing/2014/main" id="{00000000-0008-0000-0600-000064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180975</xdr:colOff>
      <xdr:row>79</xdr:row>
      <xdr:rowOff>114300</xdr:rowOff>
    </xdr:from>
    <xdr:to>
      <xdr:col>29</xdr:col>
      <xdr:colOff>180975</xdr:colOff>
      <xdr:row>88</xdr:row>
      <xdr:rowOff>114300</xdr:rowOff>
    </xdr:to>
    <xdr:sp macro="" textlink="">
      <xdr:nvSpPr>
        <xdr:cNvPr id="101" name="Line 38">
          <a:extLst>
            <a:ext uri="{FF2B5EF4-FFF2-40B4-BE49-F238E27FC236}">
              <a16:creationId xmlns:a16="http://schemas.microsoft.com/office/drawing/2014/main" id="{00000000-0008-0000-0600-000065000000}"/>
            </a:ext>
          </a:extLst>
        </xdr:cNvPr>
        <xdr:cNvSpPr>
          <a:spLocks noChangeShapeType="1"/>
        </xdr:cNvSpPr>
      </xdr:nvSpPr>
      <xdr:spPr bwMode="auto">
        <a:xfrm>
          <a:off x="6391275" y="16783050"/>
          <a:ext cx="0" cy="1714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29</xdr:col>
      <xdr:colOff>90488</xdr:colOff>
      <xdr:row>83</xdr:row>
      <xdr:rowOff>28575</xdr:rowOff>
    </xdr:from>
    <xdr:ext cx="138756" cy="180036"/>
    <xdr:sp macro="" textlink="">
      <xdr:nvSpPr>
        <xdr:cNvPr id="102" name="Text Box 40">
          <a:extLst>
            <a:ext uri="{FF2B5EF4-FFF2-40B4-BE49-F238E27FC236}">
              <a16:creationId xmlns:a16="http://schemas.microsoft.com/office/drawing/2014/main" id="{00000000-0008-0000-0600-000066000000}"/>
            </a:ext>
          </a:extLst>
        </xdr:cNvPr>
        <xdr:cNvSpPr txBox="1">
          <a:spLocks noChangeArrowheads="1"/>
        </xdr:cNvSpPr>
      </xdr:nvSpPr>
      <xdr:spPr bwMode="auto">
        <a:xfrm>
          <a:off x="6300788" y="17459325"/>
          <a:ext cx="138756"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'b'</a:t>
          </a:r>
        </a:p>
      </xdr:txBody>
    </xdr:sp>
    <xdr:clientData/>
  </xdr:oneCellAnchor>
  <xdr:oneCellAnchor>
    <xdr:from>
      <xdr:col>27</xdr:col>
      <xdr:colOff>195263</xdr:colOff>
      <xdr:row>81</xdr:row>
      <xdr:rowOff>104775</xdr:rowOff>
    </xdr:from>
    <xdr:ext cx="133323" cy="180036"/>
    <xdr:sp macro="" textlink="">
      <xdr:nvSpPr>
        <xdr:cNvPr id="103" name="Text Box 43">
          <a:extLst>
            <a:ext uri="{FF2B5EF4-FFF2-40B4-BE49-F238E27FC236}">
              <a16:creationId xmlns:a16="http://schemas.microsoft.com/office/drawing/2014/main" id="{00000000-0008-0000-0600-000067000000}"/>
            </a:ext>
          </a:extLst>
        </xdr:cNvPr>
        <xdr:cNvSpPr txBox="1">
          <a:spLocks noChangeArrowheads="1"/>
        </xdr:cNvSpPr>
      </xdr:nvSpPr>
      <xdr:spPr bwMode="auto">
        <a:xfrm>
          <a:off x="5967413" y="17154525"/>
          <a:ext cx="133323"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66CC"/>
              </a:solidFill>
              <a:latin typeface="Arial"/>
              <a:cs typeface="Arial"/>
            </a:rPr>
            <a:t>'f</a:t>
          </a:r>
          <a:r>
            <a:rPr lang="en-US" sz="1000" b="1" i="0" u="none" strike="noStrike" baseline="0">
              <a:solidFill>
                <a:srgbClr val="953735"/>
              </a:solidFill>
              <a:latin typeface="Arial"/>
              <a:cs typeface="Arial"/>
            </a:rPr>
            <a:t>'</a:t>
          </a:r>
        </a:p>
      </xdr:txBody>
    </xdr:sp>
    <xdr:clientData/>
  </xdr:oneCellAnchor>
  <xdr:twoCellAnchor>
    <xdr:from>
      <xdr:col>31</xdr:col>
      <xdr:colOff>209550</xdr:colOff>
      <xdr:row>85</xdr:row>
      <xdr:rowOff>95250</xdr:rowOff>
    </xdr:from>
    <xdr:to>
      <xdr:col>33</xdr:col>
      <xdr:colOff>19050</xdr:colOff>
      <xdr:row>88</xdr:row>
      <xdr:rowOff>66675</xdr:rowOff>
    </xdr:to>
    <xdr:sp macro="" textlink="">
      <xdr:nvSpPr>
        <xdr:cNvPr id="104" name="Line 44">
          <a:extLst>
            <a:ext uri="{FF2B5EF4-FFF2-40B4-BE49-F238E27FC236}">
              <a16:creationId xmlns:a16="http://schemas.microsoft.com/office/drawing/2014/main" id="{00000000-0008-0000-0600-000068000000}"/>
            </a:ext>
          </a:extLst>
        </xdr:cNvPr>
        <xdr:cNvSpPr>
          <a:spLocks noChangeShapeType="1"/>
        </xdr:cNvSpPr>
      </xdr:nvSpPr>
      <xdr:spPr bwMode="auto">
        <a:xfrm flipH="1">
          <a:off x="6858000" y="17907000"/>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38100</xdr:colOff>
      <xdr:row>88</xdr:row>
      <xdr:rowOff>114300</xdr:rowOff>
    </xdr:from>
    <xdr:to>
      <xdr:col>32</xdr:col>
      <xdr:colOff>190500</xdr:colOff>
      <xdr:row>89</xdr:row>
      <xdr:rowOff>57150</xdr:rowOff>
    </xdr:to>
    <xdr:sp macro="" textlink="">
      <xdr:nvSpPr>
        <xdr:cNvPr id="105" name="Rectangle 45" descr="Wide upward diagonal">
          <a:extLst>
            <a:ext uri="{FF2B5EF4-FFF2-40B4-BE49-F238E27FC236}">
              <a16:creationId xmlns:a16="http://schemas.microsoft.com/office/drawing/2014/main" id="{00000000-0008-0000-0600-000069000000}"/>
            </a:ext>
          </a:extLst>
        </xdr:cNvPr>
        <xdr:cNvSpPr>
          <a:spLocks noChangeArrowheads="1"/>
        </xdr:cNvSpPr>
      </xdr:nvSpPr>
      <xdr:spPr bwMode="auto">
        <a:xfrm>
          <a:off x="6686550" y="18497550"/>
          <a:ext cx="371475" cy="1333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oneCellAnchor>
    <xdr:from>
      <xdr:col>32</xdr:col>
      <xdr:colOff>152400</xdr:colOff>
      <xdr:row>84</xdr:row>
      <xdr:rowOff>95250</xdr:rowOff>
    </xdr:from>
    <xdr:ext cx="417604" cy="179697"/>
    <xdr:sp macro="" textlink="">
      <xdr:nvSpPr>
        <xdr:cNvPr id="106" name="Text Box 52">
          <a:extLst>
            <a:ext uri="{FF2B5EF4-FFF2-40B4-BE49-F238E27FC236}">
              <a16:creationId xmlns:a16="http://schemas.microsoft.com/office/drawing/2014/main" id="{00000000-0008-0000-0600-00006A000000}"/>
            </a:ext>
          </a:extLst>
        </xdr:cNvPr>
        <xdr:cNvSpPr txBox="1">
          <a:spLocks noChangeArrowheads="1"/>
        </xdr:cNvSpPr>
      </xdr:nvSpPr>
      <xdr:spPr bwMode="auto">
        <a:xfrm>
          <a:off x="7019925" y="17716500"/>
          <a:ext cx="417604" cy="179697"/>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0000"/>
              </a:solidFill>
              <a:latin typeface="Arial Narrow"/>
            </a:rPr>
            <a:t>Area 'A'</a:t>
          </a:r>
        </a:p>
      </xdr:txBody>
    </xdr:sp>
    <xdr:clientData/>
  </xdr:oneCellAnchor>
  <xdr:twoCellAnchor>
    <xdr:from>
      <xdr:col>23</xdr:col>
      <xdr:colOff>176213</xdr:colOff>
      <xdr:row>88</xdr:row>
      <xdr:rowOff>123825</xdr:rowOff>
    </xdr:from>
    <xdr:to>
      <xdr:col>30</xdr:col>
      <xdr:colOff>195263</xdr:colOff>
      <xdr:row>89</xdr:row>
      <xdr:rowOff>114300</xdr:rowOff>
    </xdr:to>
    <xdr:sp macro="" textlink="">
      <xdr:nvSpPr>
        <xdr:cNvPr id="107" name="Text Box 53">
          <a:extLst>
            <a:ext uri="{FF2B5EF4-FFF2-40B4-BE49-F238E27FC236}">
              <a16:creationId xmlns:a16="http://schemas.microsoft.com/office/drawing/2014/main" id="{00000000-0008-0000-0600-00006B000000}"/>
            </a:ext>
          </a:extLst>
        </xdr:cNvPr>
        <xdr:cNvSpPr txBox="1">
          <a:spLocks noChangeArrowheads="1"/>
        </xdr:cNvSpPr>
      </xdr:nvSpPr>
      <xdr:spPr bwMode="auto">
        <a:xfrm>
          <a:off x="5091113" y="18507075"/>
          <a:ext cx="153352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Narrow"/>
            </a:rPr>
            <a:t>Top of Car - level at landing</a:t>
          </a:r>
        </a:p>
      </xdr:txBody>
    </xdr:sp>
    <xdr:clientData/>
  </xdr:twoCellAnchor>
  <xdr:twoCellAnchor>
    <xdr:from>
      <xdr:col>23</xdr:col>
      <xdr:colOff>171450</xdr:colOff>
      <xdr:row>86</xdr:row>
      <xdr:rowOff>57150</xdr:rowOff>
    </xdr:from>
    <xdr:to>
      <xdr:col>23</xdr:col>
      <xdr:colOff>171450</xdr:colOff>
      <xdr:row>87</xdr:row>
      <xdr:rowOff>9525</xdr:rowOff>
    </xdr:to>
    <xdr:sp macro="" textlink="">
      <xdr:nvSpPr>
        <xdr:cNvPr id="108" name="Line 57">
          <a:extLst>
            <a:ext uri="{FF2B5EF4-FFF2-40B4-BE49-F238E27FC236}">
              <a16:creationId xmlns:a16="http://schemas.microsoft.com/office/drawing/2014/main" id="{00000000-0008-0000-0600-00006C000000}"/>
            </a:ext>
          </a:extLst>
        </xdr:cNvPr>
        <xdr:cNvSpPr>
          <a:spLocks noChangeShapeType="1"/>
        </xdr:cNvSpPr>
      </xdr:nvSpPr>
      <xdr:spPr bwMode="auto">
        <a:xfrm flipV="1">
          <a:off x="5086350" y="18059400"/>
          <a:ext cx="0" cy="1428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171450</xdr:colOff>
      <xdr:row>86</xdr:row>
      <xdr:rowOff>57150</xdr:rowOff>
    </xdr:from>
    <xdr:to>
      <xdr:col>27</xdr:col>
      <xdr:colOff>19050</xdr:colOff>
      <xdr:row>86</xdr:row>
      <xdr:rowOff>57150</xdr:rowOff>
    </xdr:to>
    <xdr:sp macro="" textlink="">
      <xdr:nvSpPr>
        <xdr:cNvPr id="109" name="Line 58">
          <a:extLst>
            <a:ext uri="{FF2B5EF4-FFF2-40B4-BE49-F238E27FC236}">
              <a16:creationId xmlns:a16="http://schemas.microsoft.com/office/drawing/2014/main" id="{00000000-0008-0000-0600-00006D000000}"/>
            </a:ext>
          </a:extLst>
        </xdr:cNvPr>
        <xdr:cNvSpPr>
          <a:spLocks noChangeShapeType="1"/>
        </xdr:cNvSpPr>
      </xdr:nvSpPr>
      <xdr:spPr bwMode="auto">
        <a:xfrm>
          <a:off x="5086350" y="18059400"/>
          <a:ext cx="7048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26</xdr:col>
      <xdr:colOff>28575</xdr:colOff>
      <xdr:row>86</xdr:row>
      <xdr:rowOff>180975</xdr:rowOff>
    </xdr:from>
    <xdr:ext cx="138756" cy="170560"/>
    <xdr:sp macro="" textlink="">
      <xdr:nvSpPr>
        <xdr:cNvPr id="110" name="Text Box 59">
          <a:extLst>
            <a:ext uri="{FF2B5EF4-FFF2-40B4-BE49-F238E27FC236}">
              <a16:creationId xmlns:a16="http://schemas.microsoft.com/office/drawing/2014/main" id="{00000000-0008-0000-0600-00006E000000}"/>
            </a:ext>
          </a:extLst>
        </xdr:cNvPr>
        <xdr:cNvSpPr txBox="1">
          <a:spLocks noChangeArrowheads="1"/>
        </xdr:cNvSpPr>
      </xdr:nvSpPr>
      <xdr:spPr bwMode="auto">
        <a:xfrm>
          <a:off x="5581650" y="18183225"/>
          <a:ext cx="138756" cy="170560"/>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'a'</a:t>
          </a:r>
        </a:p>
      </xdr:txBody>
    </xdr:sp>
    <xdr:clientData/>
  </xdr:oneCellAnchor>
  <xdr:twoCellAnchor>
    <xdr:from>
      <xdr:col>29</xdr:col>
      <xdr:colOff>180975</xdr:colOff>
      <xdr:row>76</xdr:row>
      <xdr:rowOff>114300</xdr:rowOff>
    </xdr:from>
    <xdr:to>
      <xdr:col>29</xdr:col>
      <xdr:colOff>180975</xdr:colOff>
      <xdr:row>79</xdr:row>
      <xdr:rowOff>104775</xdr:rowOff>
    </xdr:to>
    <xdr:sp macro="" textlink="">
      <xdr:nvSpPr>
        <xdr:cNvPr id="111" name="Line 61">
          <a:extLst>
            <a:ext uri="{FF2B5EF4-FFF2-40B4-BE49-F238E27FC236}">
              <a16:creationId xmlns:a16="http://schemas.microsoft.com/office/drawing/2014/main" id="{00000000-0008-0000-0600-00006F000000}"/>
            </a:ext>
          </a:extLst>
        </xdr:cNvPr>
        <xdr:cNvSpPr>
          <a:spLocks noChangeShapeType="1"/>
        </xdr:cNvSpPr>
      </xdr:nvSpPr>
      <xdr:spPr bwMode="auto">
        <a:xfrm>
          <a:off x="6391275" y="16211550"/>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29</xdr:col>
      <xdr:colOff>114300</xdr:colOff>
      <xdr:row>77</xdr:row>
      <xdr:rowOff>123825</xdr:rowOff>
    </xdr:from>
    <xdr:ext cx="168388" cy="180036"/>
    <xdr:sp macro="" textlink="">
      <xdr:nvSpPr>
        <xdr:cNvPr id="112" name="Text Box 62">
          <a:extLst>
            <a:ext uri="{FF2B5EF4-FFF2-40B4-BE49-F238E27FC236}">
              <a16:creationId xmlns:a16="http://schemas.microsoft.com/office/drawing/2014/main" id="{00000000-0008-0000-0600-000070000000}"/>
            </a:ext>
          </a:extLst>
        </xdr:cNvPr>
        <xdr:cNvSpPr txBox="1">
          <a:spLocks noChangeArrowheads="1"/>
        </xdr:cNvSpPr>
      </xdr:nvSpPr>
      <xdr:spPr bwMode="auto">
        <a:xfrm>
          <a:off x="6324600" y="16411575"/>
          <a:ext cx="168388"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70C0"/>
              </a:solidFill>
              <a:latin typeface="Arial"/>
              <a:cs typeface="Arial"/>
            </a:rPr>
            <a:t>'d'</a:t>
          </a:r>
        </a:p>
      </xdr:txBody>
    </xdr:sp>
    <xdr:clientData/>
  </xdr:oneCellAnchor>
  <xdr:twoCellAnchor>
    <xdr:from>
      <xdr:col>30</xdr:col>
      <xdr:colOff>180975</xdr:colOff>
      <xdr:row>78</xdr:row>
      <xdr:rowOff>38100</xdr:rowOff>
    </xdr:from>
    <xdr:to>
      <xdr:col>30</xdr:col>
      <xdr:colOff>180975</xdr:colOff>
      <xdr:row>78</xdr:row>
      <xdr:rowOff>171450</xdr:rowOff>
    </xdr:to>
    <xdr:sp macro="" textlink="">
      <xdr:nvSpPr>
        <xdr:cNvPr id="113" name="Line 64">
          <a:extLst>
            <a:ext uri="{FF2B5EF4-FFF2-40B4-BE49-F238E27FC236}">
              <a16:creationId xmlns:a16="http://schemas.microsoft.com/office/drawing/2014/main" id="{00000000-0008-0000-0600-000071000000}"/>
            </a:ext>
          </a:extLst>
        </xdr:cNvPr>
        <xdr:cNvSpPr>
          <a:spLocks noChangeShapeType="1"/>
        </xdr:cNvSpPr>
      </xdr:nvSpPr>
      <xdr:spPr bwMode="auto">
        <a:xfrm flipV="1">
          <a:off x="6610350"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47625</xdr:colOff>
      <xdr:row>78</xdr:row>
      <xdr:rowOff>38100</xdr:rowOff>
    </xdr:from>
    <xdr:to>
      <xdr:col>31</xdr:col>
      <xdr:colOff>47625</xdr:colOff>
      <xdr:row>78</xdr:row>
      <xdr:rowOff>171450</xdr:rowOff>
    </xdr:to>
    <xdr:sp macro="" textlink="">
      <xdr:nvSpPr>
        <xdr:cNvPr id="114" name="Line 66">
          <a:extLst>
            <a:ext uri="{FF2B5EF4-FFF2-40B4-BE49-F238E27FC236}">
              <a16:creationId xmlns:a16="http://schemas.microsoft.com/office/drawing/2014/main" id="{00000000-0008-0000-0600-000072000000}"/>
            </a:ext>
          </a:extLst>
        </xdr:cNvPr>
        <xdr:cNvSpPr>
          <a:spLocks noChangeShapeType="1"/>
        </xdr:cNvSpPr>
      </xdr:nvSpPr>
      <xdr:spPr bwMode="auto">
        <a:xfrm flipV="1">
          <a:off x="6696075"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30</xdr:col>
      <xdr:colOff>190500</xdr:colOff>
      <xdr:row>78</xdr:row>
      <xdr:rowOff>38100</xdr:rowOff>
    </xdr:from>
    <xdr:to>
      <xdr:col>31</xdr:col>
      <xdr:colOff>57150</xdr:colOff>
      <xdr:row>78</xdr:row>
      <xdr:rowOff>38100</xdr:rowOff>
    </xdr:to>
    <xdr:sp macro="" textlink="">
      <xdr:nvSpPr>
        <xdr:cNvPr id="115" name="Line 67">
          <a:extLst>
            <a:ext uri="{FF2B5EF4-FFF2-40B4-BE49-F238E27FC236}">
              <a16:creationId xmlns:a16="http://schemas.microsoft.com/office/drawing/2014/main" id="{00000000-0008-0000-0600-000073000000}"/>
            </a:ext>
          </a:extLst>
        </xdr:cNvPr>
        <xdr:cNvSpPr>
          <a:spLocks noChangeShapeType="1"/>
        </xdr:cNvSpPr>
      </xdr:nvSpPr>
      <xdr:spPr bwMode="auto">
        <a:xfrm>
          <a:off x="6619875" y="16516350"/>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76</xdr:row>
      <xdr:rowOff>123825</xdr:rowOff>
    </xdr:from>
    <xdr:to>
      <xdr:col>31</xdr:col>
      <xdr:colOff>66675</xdr:colOff>
      <xdr:row>78</xdr:row>
      <xdr:rowOff>28575</xdr:rowOff>
    </xdr:to>
    <xdr:sp macro="" textlink="">
      <xdr:nvSpPr>
        <xdr:cNvPr id="116" name="Line 68">
          <a:extLst>
            <a:ext uri="{FF2B5EF4-FFF2-40B4-BE49-F238E27FC236}">
              <a16:creationId xmlns:a16="http://schemas.microsoft.com/office/drawing/2014/main" id="{00000000-0008-0000-0600-000074000000}"/>
            </a:ext>
          </a:extLst>
        </xdr:cNvPr>
        <xdr:cNvSpPr>
          <a:spLocks noChangeShapeType="1"/>
        </xdr:cNvSpPr>
      </xdr:nvSpPr>
      <xdr:spPr bwMode="auto">
        <a:xfrm>
          <a:off x="6715125" y="16221075"/>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oneCellAnchor>
    <xdr:from>
      <xdr:col>31</xdr:col>
      <xdr:colOff>123825</xdr:colOff>
      <xdr:row>77</xdr:row>
      <xdr:rowOff>0</xdr:rowOff>
    </xdr:from>
    <xdr:ext cx="131574" cy="180036"/>
    <xdr:sp macro="" textlink="">
      <xdr:nvSpPr>
        <xdr:cNvPr id="117" name="Text Box 69">
          <a:extLst>
            <a:ext uri="{FF2B5EF4-FFF2-40B4-BE49-F238E27FC236}">
              <a16:creationId xmlns:a16="http://schemas.microsoft.com/office/drawing/2014/main" id="{00000000-0008-0000-0600-000075000000}"/>
            </a:ext>
          </a:extLst>
        </xdr:cNvPr>
        <xdr:cNvSpPr txBox="1">
          <a:spLocks noChangeArrowheads="1"/>
        </xdr:cNvSpPr>
      </xdr:nvSpPr>
      <xdr:spPr bwMode="auto">
        <a:xfrm>
          <a:off x="6772275" y="16287750"/>
          <a:ext cx="131574" cy="180036"/>
        </a:xfrm>
        <a:prstGeom prst="rect">
          <a:avLst/>
        </a:prstGeom>
        <a:solidFill>
          <a:srgbClr val="FFFFFF"/>
        </a:solid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'c'</a:t>
          </a:r>
        </a:p>
      </xdr:txBody>
    </xdr:sp>
    <xdr:clientData/>
  </xdr:oneCellAnchor>
  <xdr:twoCellAnchor>
    <xdr:from>
      <xdr:col>17</xdr:col>
      <xdr:colOff>42863</xdr:colOff>
      <xdr:row>90</xdr:row>
      <xdr:rowOff>19050</xdr:rowOff>
    </xdr:from>
    <xdr:to>
      <xdr:col>34</xdr:col>
      <xdr:colOff>161925</xdr:colOff>
      <xdr:row>92</xdr:row>
      <xdr:rowOff>142875</xdr:rowOff>
    </xdr:to>
    <xdr:sp macro="" textlink="">
      <xdr:nvSpPr>
        <xdr:cNvPr id="118" name="Text Box 72">
          <a:extLst>
            <a:ext uri="{FF2B5EF4-FFF2-40B4-BE49-F238E27FC236}">
              <a16:creationId xmlns:a16="http://schemas.microsoft.com/office/drawing/2014/main" id="{00000000-0008-0000-0600-000076000000}"/>
            </a:ext>
          </a:extLst>
        </xdr:cNvPr>
        <xdr:cNvSpPr txBox="1">
          <a:spLocks noChangeArrowheads="1"/>
        </xdr:cNvSpPr>
      </xdr:nvSpPr>
      <xdr:spPr bwMode="auto">
        <a:xfrm>
          <a:off x="3690938" y="18783300"/>
          <a:ext cx="3776662" cy="5048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900"/>
            </a:lnSpc>
            <a:defRPr sz="1000"/>
          </a:pPr>
          <a:r>
            <a:rPr lang="en-US" sz="1000" b="0" i="0" u="none" strike="noStrike" baseline="0">
              <a:solidFill>
                <a:srgbClr val="000000"/>
              </a:solidFill>
              <a:latin typeface="Arial"/>
              <a:cs typeface="Arial"/>
            </a:rPr>
            <a:t>Inspection to verify Minimum values specified for dimensions </a:t>
          </a:r>
          <a:r>
            <a:rPr lang="en-US" sz="1000" b="1" i="0" u="none" strike="noStrike" baseline="0">
              <a:solidFill>
                <a:srgbClr val="0066CC"/>
              </a:solidFill>
              <a:latin typeface="Arial"/>
              <a:cs typeface="Arial"/>
            </a:rPr>
            <a:t>'d'</a:t>
          </a:r>
          <a:r>
            <a:rPr lang="en-US" sz="1000" b="0" i="0" u="none" strike="noStrike" baseline="0">
              <a:solidFill>
                <a:srgbClr val="0066CC"/>
              </a:solidFill>
              <a:latin typeface="Arial"/>
              <a:cs typeface="Arial"/>
            </a:rPr>
            <a:t>,</a:t>
          </a:r>
          <a:r>
            <a:rPr lang="en-US" sz="1000" b="1" i="0" u="none" strike="noStrike" baseline="0">
              <a:solidFill>
                <a:srgbClr val="0066CC"/>
              </a:solidFill>
              <a:latin typeface="Arial"/>
              <a:cs typeface="Arial"/>
            </a:rPr>
            <a:t> 'e'</a:t>
          </a:r>
          <a:r>
            <a:rPr lang="en-US" sz="1000" b="0" i="0" u="none" strike="noStrike" baseline="0">
              <a:solidFill>
                <a:srgbClr val="0066CC"/>
              </a:solidFill>
              <a:latin typeface="Arial"/>
              <a:cs typeface="Arial"/>
            </a:rPr>
            <a:t> </a:t>
          </a:r>
          <a:r>
            <a:rPr lang="en-US" sz="1000" b="0" i="0" u="none" strike="noStrike" baseline="0">
              <a:solidFill>
                <a:srgbClr val="000000"/>
              </a:solidFill>
              <a:latin typeface="Arial"/>
              <a:cs typeface="Arial"/>
            </a:rPr>
            <a:t>and </a:t>
          </a:r>
          <a:r>
            <a:rPr lang="en-US" sz="1000" b="1" i="0" u="none" strike="noStrike" baseline="0">
              <a:solidFill>
                <a:srgbClr val="0066CC"/>
              </a:solidFill>
              <a:latin typeface="Arial"/>
              <a:cs typeface="Arial"/>
            </a:rPr>
            <a:t>'f'</a:t>
          </a:r>
          <a:r>
            <a:rPr lang="en-US" sz="1000" b="1" i="0" u="none" strike="noStrike" baseline="0">
              <a:solidFill>
                <a:srgbClr val="953735"/>
              </a:solidFill>
              <a:latin typeface="Arial"/>
              <a:cs typeface="Arial"/>
            </a:rPr>
            <a:t> </a:t>
          </a:r>
          <a:r>
            <a:rPr lang="en-US" sz="1000" b="0" i="0" u="none" strike="noStrike" baseline="0">
              <a:solidFill>
                <a:srgbClr val="000000"/>
              </a:solidFill>
              <a:latin typeface="Arial"/>
              <a:cs typeface="Arial"/>
            </a:rPr>
            <a:t>are achieved and that the car top is appropriately marked if there is more than 4" between the edge of car and railing.</a:t>
          </a:r>
        </a:p>
      </xdr:txBody>
    </xdr:sp>
    <xdr:clientData/>
  </xdr:twoCellAnchor>
  <xdr:twoCellAnchor>
    <xdr:from>
      <xdr:col>22</xdr:col>
      <xdr:colOff>176213</xdr:colOff>
      <xdr:row>12</xdr:row>
      <xdr:rowOff>38101</xdr:rowOff>
    </xdr:from>
    <xdr:to>
      <xdr:col>34</xdr:col>
      <xdr:colOff>114319</xdr:colOff>
      <xdr:row>15</xdr:row>
      <xdr:rowOff>152401</xdr:rowOff>
    </xdr:to>
    <xdr:sp macro="" textlink="">
      <xdr:nvSpPr>
        <xdr:cNvPr id="119" name="TextBox 118">
          <a:extLst>
            <a:ext uri="{FF2B5EF4-FFF2-40B4-BE49-F238E27FC236}">
              <a16:creationId xmlns:a16="http://schemas.microsoft.com/office/drawing/2014/main" id="{00000000-0008-0000-0600-000077000000}"/>
            </a:ext>
          </a:extLst>
        </xdr:cNvPr>
        <xdr:cNvSpPr txBox="1"/>
      </xdr:nvSpPr>
      <xdr:spPr>
        <a:xfrm>
          <a:off x="4881563" y="2762251"/>
          <a:ext cx="2538431" cy="685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27432" tIns="9144" rIns="27432" bIns="9144" rtlCol="0" anchor="t"/>
        <a:lstStyle/>
        <a:p>
          <a:r>
            <a:rPr lang="en-US" sz="1100">
              <a:latin typeface="Arial Narrow" pitchFamily="34" charset="0"/>
            </a:rPr>
            <a:t>The original</a:t>
          </a:r>
          <a:r>
            <a:rPr lang="en-US" sz="1100" baseline="0">
              <a:latin typeface="Arial Narrow" pitchFamily="34" charset="0"/>
            </a:rPr>
            <a:t> car weight may be reset by the submitting engineer if the crosshead data tag is  nonexistent or if the actual car weight (including alterations)  indicates the data tag is incorrect.</a:t>
          </a:r>
          <a:endParaRPr lang="en-US" sz="1100">
            <a:latin typeface="Arial Narrow" pitchFamily="34" charset="0"/>
          </a:endParaRPr>
        </a:p>
      </xdr:txBody>
    </xdr:sp>
    <xdr:clientData/>
  </xdr:twoCellAnchor>
  <xdr:twoCellAnchor>
    <xdr:from>
      <xdr:col>22</xdr:col>
      <xdr:colOff>176213</xdr:colOff>
      <xdr:row>66</xdr:row>
      <xdr:rowOff>38101</xdr:rowOff>
    </xdr:from>
    <xdr:to>
      <xdr:col>34</xdr:col>
      <xdr:colOff>114319</xdr:colOff>
      <xdr:row>69</xdr:row>
      <xdr:rowOff>152401</xdr:rowOff>
    </xdr:to>
    <xdr:sp macro="" textlink="">
      <xdr:nvSpPr>
        <xdr:cNvPr id="120" name="TextBox 119">
          <a:extLst>
            <a:ext uri="{FF2B5EF4-FFF2-40B4-BE49-F238E27FC236}">
              <a16:creationId xmlns:a16="http://schemas.microsoft.com/office/drawing/2014/main" id="{00000000-0008-0000-0600-000078000000}"/>
            </a:ext>
          </a:extLst>
        </xdr:cNvPr>
        <xdr:cNvSpPr txBox="1"/>
      </xdr:nvSpPr>
      <xdr:spPr>
        <a:xfrm>
          <a:off x="4881563" y="14230351"/>
          <a:ext cx="2538431" cy="685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27432" tIns="9144" rIns="27432" bIns="9144" rtlCol="0" anchor="t"/>
        <a:lstStyle/>
        <a:p>
          <a:r>
            <a:rPr lang="en-US" sz="1100">
              <a:latin typeface="Arial Narrow" pitchFamily="34" charset="0"/>
            </a:rPr>
            <a:t>The original</a:t>
          </a:r>
          <a:r>
            <a:rPr lang="en-US" sz="1100" baseline="0">
              <a:latin typeface="Arial Narrow" pitchFamily="34" charset="0"/>
            </a:rPr>
            <a:t> car weight may be reset by the submitting engineer if the crosshead data tag is  nonexistent or if the actual car weight (including alterations)  indicates the data tag is incorrect.</a:t>
          </a:r>
          <a:endParaRPr lang="en-US" sz="1100">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47625</xdr:colOff>
      <xdr:row>64</xdr:row>
      <xdr:rowOff>71436</xdr:rowOff>
    </xdr:from>
    <xdr:to>
      <xdr:col>32</xdr:col>
      <xdr:colOff>142875</xdr:colOff>
      <xdr:row>94</xdr:row>
      <xdr:rowOff>180974</xdr:rowOff>
    </xdr:to>
    <xdr:pic>
      <xdr:nvPicPr>
        <xdr:cNvPr id="2" name="Picture 12">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91"/>
        <a:stretch/>
      </xdr:blipFill>
      <xdr:spPr bwMode="auto">
        <a:xfrm>
          <a:off x="719138" y="14382749"/>
          <a:ext cx="6748462" cy="768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xdr:row>
      <xdr:rowOff>0</xdr:rowOff>
    </xdr:from>
    <xdr:to>
      <xdr:col>24</xdr:col>
      <xdr:colOff>0</xdr:colOff>
      <xdr:row>53</xdr:row>
      <xdr:rowOff>0</xdr:rowOff>
    </xdr:to>
    <xdr:sp macro="" textlink="">
      <xdr:nvSpPr>
        <xdr:cNvPr id="3" name="Text Box 1">
          <a:extLst>
            <a:ext uri="{FF2B5EF4-FFF2-40B4-BE49-F238E27FC236}">
              <a16:creationId xmlns:a16="http://schemas.microsoft.com/office/drawing/2014/main" id="{00000000-0008-0000-0700-000003000000}"/>
            </a:ext>
          </a:extLst>
        </xdr:cNvPr>
        <xdr:cNvSpPr txBox="1">
          <a:spLocks noChangeArrowheads="1"/>
        </xdr:cNvSpPr>
      </xdr:nvSpPr>
      <xdr:spPr bwMode="auto">
        <a:xfrm>
          <a:off x="419100" y="1143000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53</xdr:row>
      <xdr:rowOff>0</xdr:rowOff>
    </xdr:from>
    <xdr:to>
      <xdr:col>34</xdr:col>
      <xdr:colOff>180975</xdr:colOff>
      <xdr:row>53</xdr:row>
      <xdr:rowOff>0</xdr:rowOff>
    </xdr:to>
    <xdr:sp macro="" textlink="">
      <xdr:nvSpPr>
        <xdr:cNvPr id="4" name="Text Box 2">
          <a:extLst>
            <a:ext uri="{FF2B5EF4-FFF2-40B4-BE49-F238E27FC236}">
              <a16:creationId xmlns:a16="http://schemas.microsoft.com/office/drawing/2014/main" id="{00000000-0008-0000-0700-000004000000}"/>
            </a:ext>
          </a:extLst>
        </xdr:cNvPr>
        <xdr:cNvSpPr txBox="1">
          <a:spLocks noChangeArrowheads="1"/>
        </xdr:cNvSpPr>
      </xdr:nvSpPr>
      <xdr:spPr bwMode="auto">
        <a:xfrm>
          <a:off x="4076700" y="1143000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53</xdr:row>
      <xdr:rowOff>0</xdr:rowOff>
    </xdr:from>
    <xdr:to>
      <xdr:col>35</xdr:col>
      <xdr:colOff>0</xdr:colOff>
      <xdr:row>53</xdr:row>
      <xdr:rowOff>0</xdr:rowOff>
    </xdr:to>
    <xdr:sp macro="" textlink="">
      <xdr:nvSpPr>
        <xdr:cNvPr id="5" name="Text Box 3">
          <a:extLst>
            <a:ext uri="{FF2B5EF4-FFF2-40B4-BE49-F238E27FC236}">
              <a16:creationId xmlns:a16="http://schemas.microsoft.com/office/drawing/2014/main" id="{00000000-0008-0000-0700-000005000000}"/>
            </a:ext>
          </a:extLst>
        </xdr:cNvPr>
        <xdr:cNvSpPr txBox="1">
          <a:spLocks noChangeArrowheads="1"/>
        </xdr:cNvSpPr>
      </xdr:nvSpPr>
      <xdr:spPr bwMode="auto">
        <a:xfrm>
          <a:off x="419100" y="1143000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53</xdr:row>
      <xdr:rowOff>0</xdr:rowOff>
    </xdr:from>
    <xdr:to>
      <xdr:col>24</xdr:col>
      <xdr:colOff>0</xdr:colOff>
      <xdr:row>53</xdr:row>
      <xdr:rowOff>0</xdr:rowOff>
    </xdr:to>
    <xdr:sp macro="" textlink="">
      <xdr:nvSpPr>
        <xdr:cNvPr id="6" name="Text Box 4">
          <a:extLst>
            <a:ext uri="{FF2B5EF4-FFF2-40B4-BE49-F238E27FC236}">
              <a16:creationId xmlns:a16="http://schemas.microsoft.com/office/drawing/2014/main" id="{00000000-0008-0000-0700-000006000000}"/>
            </a:ext>
          </a:extLst>
        </xdr:cNvPr>
        <xdr:cNvSpPr txBox="1">
          <a:spLocks noChangeArrowheads="1"/>
        </xdr:cNvSpPr>
      </xdr:nvSpPr>
      <xdr:spPr bwMode="auto">
        <a:xfrm>
          <a:off x="419100" y="1143000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19</xdr:col>
      <xdr:colOff>0</xdr:colOff>
      <xdr:row>53</xdr:row>
      <xdr:rowOff>0</xdr:rowOff>
    </xdr:from>
    <xdr:to>
      <xdr:col>34</xdr:col>
      <xdr:colOff>180975</xdr:colOff>
      <xdr:row>53</xdr:row>
      <xdr:rowOff>0</xdr:rowOff>
    </xdr:to>
    <xdr:sp macro="" textlink="">
      <xdr:nvSpPr>
        <xdr:cNvPr id="7" name="Text Box 5">
          <a:extLst>
            <a:ext uri="{FF2B5EF4-FFF2-40B4-BE49-F238E27FC236}">
              <a16:creationId xmlns:a16="http://schemas.microsoft.com/office/drawing/2014/main" id="{00000000-0008-0000-0700-000007000000}"/>
            </a:ext>
          </a:extLst>
        </xdr:cNvPr>
        <xdr:cNvSpPr txBox="1">
          <a:spLocks noChangeArrowheads="1"/>
        </xdr:cNvSpPr>
      </xdr:nvSpPr>
      <xdr:spPr bwMode="auto">
        <a:xfrm>
          <a:off x="4076700" y="1143000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53</xdr:row>
      <xdr:rowOff>0</xdr:rowOff>
    </xdr:from>
    <xdr:to>
      <xdr:col>35</xdr:col>
      <xdr:colOff>0</xdr:colOff>
      <xdr:row>53</xdr:row>
      <xdr:rowOff>0</xdr:rowOff>
    </xdr:to>
    <xdr:sp macro="" textlink="">
      <xdr:nvSpPr>
        <xdr:cNvPr id="8" name="Text Box 6">
          <a:extLst>
            <a:ext uri="{FF2B5EF4-FFF2-40B4-BE49-F238E27FC236}">
              <a16:creationId xmlns:a16="http://schemas.microsoft.com/office/drawing/2014/main" id="{00000000-0008-0000-0700-000008000000}"/>
            </a:ext>
          </a:extLst>
        </xdr:cNvPr>
        <xdr:cNvSpPr txBox="1">
          <a:spLocks noChangeArrowheads="1"/>
        </xdr:cNvSpPr>
      </xdr:nvSpPr>
      <xdr:spPr bwMode="auto">
        <a:xfrm>
          <a:off x="419100" y="1143000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1</xdr:col>
      <xdr:colOff>76200</xdr:colOff>
      <xdr:row>0</xdr:row>
      <xdr:rowOff>47625</xdr:rowOff>
    </xdr:from>
    <xdr:to>
      <xdr:col>4</xdr:col>
      <xdr:colOff>47625</xdr:colOff>
      <xdr:row>3</xdr:row>
      <xdr:rowOff>152400</xdr:rowOff>
    </xdr:to>
    <xdr:pic>
      <xdr:nvPicPr>
        <xdr:cNvPr id="9" name="Picture 17" descr="TSSA Red Logo">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600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90488</xdr:colOff>
      <xdr:row>17</xdr:row>
      <xdr:rowOff>123824</xdr:rowOff>
    </xdr:from>
    <xdr:to>
      <xdr:col>34</xdr:col>
      <xdr:colOff>133351</xdr:colOff>
      <xdr:row>20</xdr:row>
      <xdr:rowOff>57149</xdr:rowOff>
    </xdr:to>
    <xdr:sp macro="" textlink="">
      <xdr:nvSpPr>
        <xdr:cNvPr id="10" name="Rectangle 9">
          <a:extLst>
            <a:ext uri="{FF2B5EF4-FFF2-40B4-BE49-F238E27FC236}">
              <a16:creationId xmlns:a16="http://schemas.microsoft.com/office/drawing/2014/main" id="{00000000-0008-0000-0700-00000A000000}"/>
            </a:ext>
          </a:extLst>
        </xdr:cNvPr>
        <xdr:cNvSpPr/>
      </xdr:nvSpPr>
      <xdr:spPr>
        <a:xfrm>
          <a:off x="928688" y="4086224"/>
          <a:ext cx="6510338" cy="504825"/>
        </a:xfrm>
        <a:prstGeom prst="rect">
          <a:avLst/>
        </a:prstGeom>
        <a:noFill/>
        <a:ln w="22225">
          <a:solidFill>
            <a:sysClr val="windowText" lastClr="00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CA"/>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30</xdr:row>
          <xdr:rowOff>180975</xdr:rowOff>
        </xdr:from>
        <xdr:to>
          <xdr:col>5</xdr:col>
          <xdr:colOff>76200</xdr:colOff>
          <xdr:row>32</xdr:row>
          <xdr:rowOff>19050</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31</xdr:row>
          <xdr:rowOff>171450</xdr:rowOff>
        </xdr:from>
        <xdr:to>
          <xdr:col>5</xdr:col>
          <xdr:colOff>76200</xdr:colOff>
          <xdr:row>33</xdr:row>
          <xdr:rowOff>9525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32</xdr:row>
          <xdr:rowOff>171450</xdr:rowOff>
        </xdr:from>
        <xdr:to>
          <xdr:col>5</xdr:col>
          <xdr:colOff>76200</xdr:colOff>
          <xdr:row>34</xdr:row>
          <xdr:rowOff>9525</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161925</xdr:rowOff>
        </xdr:from>
        <xdr:to>
          <xdr:col>4</xdr:col>
          <xdr:colOff>104775</xdr:colOff>
          <xdr:row>22</xdr:row>
          <xdr:rowOff>38100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161925</xdr:rowOff>
        </xdr:from>
        <xdr:to>
          <xdr:col>4</xdr:col>
          <xdr:colOff>104775</xdr:colOff>
          <xdr:row>27</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152400</xdr:rowOff>
        </xdr:from>
        <xdr:to>
          <xdr:col>4</xdr:col>
          <xdr:colOff>104775</xdr:colOff>
          <xdr:row>26</xdr:row>
          <xdr:rowOff>28575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161925</xdr:rowOff>
        </xdr:from>
        <xdr:to>
          <xdr:col>4</xdr:col>
          <xdr:colOff>104775</xdr:colOff>
          <xdr:row>28</xdr:row>
          <xdr:rowOff>38100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171450</xdr:rowOff>
        </xdr:from>
        <xdr:to>
          <xdr:col>4</xdr:col>
          <xdr:colOff>104775</xdr:colOff>
          <xdr:row>37</xdr:row>
          <xdr:rowOff>47625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152400</xdr:rowOff>
        </xdr:from>
        <xdr:to>
          <xdr:col>4</xdr:col>
          <xdr:colOff>104775</xdr:colOff>
          <xdr:row>36</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152400</xdr:rowOff>
        </xdr:from>
        <xdr:to>
          <xdr:col>4</xdr:col>
          <xdr:colOff>104775</xdr:colOff>
          <xdr:row>24</xdr:row>
          <xdr:rowOff>28575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7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161925</xdr:rowOff>
        </xdr:from>
        <xdr:to>
          <xdr:col>4</xdr:col>
          <xdr:colOff>104775</xdr:colOff>
          <xdr:row>23</xdr:row>
          <xdr:rowOff>38100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152400</xdr:rowOff>
        </xdr:from>
        <xdr:to>
          <xdr:col>4</xdr:col>
          <xdr:colOff>104775</xdr:colOff>
          <xdr:row>41</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7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161925</xdr:rowOff>
        </xdr:from>
        <xdr:to>
          <xdr:col>4</xdr:col>
          <xdr:colOff>104775</xdr:colOff>
          <xdr:row>39</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21</xdr:row>
          <xdr:rowOff>180975</xdr:rowOff>
        </xdr:from>
        <xdr:to>
          <xdr:col>3</xdr:col>
          <xdr:colOff>85725</xdr:colOff>
          <xdr:row>23</xdr:row>
          <xdr:rowOff>19050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7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22</xdr:row>
          <xdr:rowOff>171450</xdr:rowOff>
        </xdr:from>
        <xdr:to>
          <xdr:col>3</xdr:col>
          <xdr:colOff>85725</xdr:colOff>
          <xdr:row>24</xdr:row>
          <xdr:rowOff>9525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7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37</xdr:row>
          <xdr:rowOff>180975</xdr:rowOff>
        </xdr:from>
        <xdr:to>
          <xdr:col>3</xdr:col>
          <xdr:colOff>85725</xdr:colOff>
          <xdr:row>39</xdr:row>
          <xdr:rowOff>19050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7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xdr:col>
      <xdr:colOff>0</xdr:colOff>
      <xdr:row>138</xdr:row>
      <xdr:rowOff>0</xdr:rowOff>
    </xdr:from>
    <xdr:to>
      <xdr:col>16</xdr:col>
      <xdr:colOff>0</xdr:colOff>
      <xdr:row>138</xdr:row>
      <xdr:rowOff>0</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371475" y="3392805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97</xdr:row>
      <xdr:rowOff>0</xdr:rowOff>
    </xdr:from>
    <xdr:to>
      <xdr:col>24</xdr:col>
      <xdr:colOff>180975</xdr:colOff>
      <xdr:row>97</xdr:row>
      <xdr:rowOff>0</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rrowheads="1"/>
        </xdr:cNvSpPr>
      </xdr:nvSpPr>
      <xdr:spPr bwMode="auto">
        <a:xfrm>
          <a:off x="4076700" y="237744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138</xdr:row>
      <xdr:rowOff>0</xdr:rowOff>
    </xdr:from>
    <xdr:to>
      <xdr:col>25</xdr:col>
      <xdr:colOff>0</xdr:colOff>
      <xdr:row>138</xdr:row>
      <xdr:rowOff>0</xdr:rowOff>
    </xdr:to>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371475" y="3392805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138</xdr:row>
      <xdr:rowOff>0</xdr:rowOff>
    </xdr:from>
    <xdr:to>
      <xdr:col>16</xdr:col>
      <xdr:colOff>0</xdr:colOff>
      <xdr:row>138</xdr:row>
      <xdr:rowOff>0</xdr:rowOff>
    </xdr:to>
    <xdr:sp macro="" textlink="">
      <xdr:nvSpPr>
        <xdr:cNvPr id="5" name="Text Box 4">
          <a:extLst>
            <a:ext uri="{FF2B5EF4-FFF2-40B4-BE49-F238E27FC236}">
              <a16:creationId xmlns:a16="http://schemas.microsoft.com/office/drawing/2014/main" id="{00000000-0008-0000-0800-000005000000}"/>
            </a:ext>
          </a:extLst>
        </xdr:cNvPr>
        <xdr:cNvSpPr txBox="1">
          <a:spLocks noChangeArrowheads="1"/>
        </xdr:cNvSpPr>
      </xdr:nvSpPr>
      <xdr:spPr bwMode="auto">
        <a:xfrm>
          <a:off x="371475" y="3392805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97</xdr:row>
      <xdr:rowOff>0</xdr:rowOff>
    </xdr:from>
    <xdr:to>
      <xdr:col>24</xdr:col>
      <xdr:colOff>180975</xdr:colOff>
      <xdr:row>97</xdr:row>
      <xdr:rowOff>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4076700" y="237744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138</xdr:row>
      <xdr:rowOff>0</xdr:rowOff>
    </xdr:from>
    <xdr:to>
      <xdr:col>25</xdr:col>
      <xdr:colOff>0</xdr:colOff>
      <xdr:row>138</xdr:row>
      <xdr:rowOff>0</xdr:rowOff>
    </xdr:to>
    <xdr:sp macro="" textlink="">
      <xdr:nvSpPr>
        <xdr:cNvPr id="7" name="Text Box 6">
          <a:extLst>
            <a:ext uri="{FF2B5EF4-FFF2-40B4-BE49-F238E27FC236}">
              <a16:creationId xmlns:a16="http://schemas.microsoft.com/office/drawing/2014/main" id="{00000000-0008-0000-0800-000007000000}"/>
            </a:ext>
          </a:extLst>
        </xdr:cNvPr>
        <xdr:cNvSpPr txBox="1">
          <a:spLocks noChangeArrowheads="1"/>
        </xdr:cNvSpPr>
      </xdr:nvSpPr>
      <xdr:spPr bwMode="auto">
        <a:xfrm>
          <a:off x="371475" y="3392805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0</xdr:col>
      <xdr:colOff>9525</xdr:colOff>
      <xdr:row>0</xdr:row>
      <xdr:rowOff>9525</xdr:rowOff>
    </xdr:from>
    <xdr:to>
      <xdr:col>2</xdr:col>
      <xdr:colOff>552450</xdr:colOff>
      <xdr:row>4</xdr:row>
      <xdr:rowOff>180975</xdr:rowOff>
    </xdr:to>
    <xdr:pic>
      <xdr:nvPicPr>
        <xdr:cNvPr id="8" name="Picture 29" descr="TSSA Red Logo">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112</xdr:row>
      <xdr:rowOff>0</xdr:rowOff>
    </xdr:from>
    <xdr:to>
      <xdr:col>4</xdr:col>
      <xdr:colOff>0</xdr:colOff>
      <xdr:row>113</xdr:row>
      <xdr:rowOff>0</xdr:rowOff>
    </xdr:to>
    <xdr:sp macro="" textlink="">
      <xdr:nvSpPr>
        <xdr:cNvPr id="9" name="Oval 81">
          <a:extLst>
            <a:ext uri="{FF2B5EF4-FFF2-40B4-BE49-F238E27FC236}">
              <a16:creationId xmlns:a16="http://schemas.microsoft.com/office/drawing/2014/main" id="{00000000-0008-0000-0800-000009000000}"/>
            </a:ext>
          </a:extLst>
        </xdr:cNvPr>
        <xdr:cNvSpPr>
          <a:spLocks noChangeArrowheads="1"/>
        </xdr:cNvSpPr>
      </xdr:nvSpPr>
      <xdr:spPr bwMode="auto">
        <a:xfrm>
          <a:off x="1276350" y="274891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113</xdr:row>
      <xdr:rowOff>0</xdr:rowOff>
    </xdr:from>
    <xdr:to>
      <xdr:col>4</xdr:col>
      <xdr:colOff>0</xdr:colOff>
      <xdr:row>114</xdr:row>
      <xdr:rowOff>0</xdr:rowOff>
    </xdr:to>
    <xdr:sp macro="" textlink="">
      <xdr:nvSpPr>
        <xdr:cNvPr id="10" name="Oval 82">
          <a:extLst>
            <a:ext uri="{FF2B5EF4-FFF2-40B4-BE49-F238E27FC236}">
              <a16:creationId xmlns:a16="http://schemas.microsoft.com/office/drawing/2014/main" id="{00000000-0008-0000-0800-00000A000000}"/>
            </a:ext>
          </a:extLst>
        </xdr:cNvPr>
        <xdr:cNvSpPr>
          <a:spLocks noChangeArrowheads="1"/>
        </xdr:cNvSpPr>
      </xdr:nvSpPr>
      <xdr:spPr bwMode="auto">
        <a:xfrm>
          <a:off x="1276350" y="277368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109</xdr:row>
      <xdr:rowOff>0</xdr:rowOff>
    </xdr:from>
    <xdr:to>
      <xdr:col>16</xdr:col>
      <xdr:colOff>0</xdr:colOff>
      <xdr:row>110</xdr:row>
      <xdr:rowOff>0</xdr:rowOff>
    </xdr:to>
    <xdr:sp macro="" textlink="">
      <xdr:nvSpPr>
        <xdr:cNvPr id="11" name="Oval 83">
          <a:extLst>
            <a:ext uri="{FF2B5EF4-FFF2-40B4-BE49-F238E27FC236}">
              <a16:creationId xmlns:a16="http://schemas.microsoft.com/office/drawing/2014/main" id="{00000000-0008-0000-0800-00000B000000}"/>
            </a:ext>
          </a:extLst>
        </xdr:cNvPr>
        <xdr:cNvSpPr>
          <a:spLocks noChangeArrowheads="1"/>
        </xdr:cNvSpPr>
      </xdr:nvSpPr>
      <xdr:spPr bwMode="auto">
        <a:xfrm>
          <a:off x="4981575" y="267462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123</xdr:row>
      <xdr:rowOff>0</xdr:rowOff>
    </xdr:from>
    <xdr:to>
      <xdr:col>16</xdr:col>
      <xdr:colOff>0</xdr:colOff>
      <xdr:row>124</xdr:row>
      <xdr:rowOff>0</xdr:rowOff>
    </xdr:to>
    <xdr:sp macro="" textlink="">
      <xdr:nvSpPr>
        <xdr:cNvPr id="12" name="Oval 84">
          <a:extLst>
            <a:ext uri="{FF2B5EF4-FFF2-40B4-BE49-F238E27FC236}">
              <a16:creationId xmlns:a16="http://schemas.microsoft.com/office/drawing/2014/main" id="{00000000-0008-0000-0800-00000C000000}"/>
            </a:ext>
          </a:extLst>
        </xdr:cNvPr>
        <xdr:cNvSpPr>
          <a:spLocks noChangeArrowheads="1"/>
        </xdr:cNvSpPr>
      </xdr:nvSpPr>
      <xdr:spPr bwMode="auto">
        <a:xfrm>
          <a:off x="4981575" y="302133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124</xdr:row>
      <xdr:rowOff>0</xdr:rowOff>
    </xdr:from>
    <xdr:to>
      <xdr:col>16</xdr:col>
      <xdr:colOff>0</xdr:colOff>
      <xdr:row>125</xdr:row>
      <xdr:rowOff>0</xdr:rowOff>
    </xdr:to>
    <xdr:sp macro="" textlink="">
      <xdr:nvSpPr>
        <xdr:cNvPr id="13" name="Oval 85">
          <a:extLst>
            <a:ext uri="{FF2B5EF4-FFF2-40B4-BE49-F238E27FC236}">
              <a16:creationId xmlns:a16="http://schemas.microsoft.com/office/drawing/2014/main" id="{00000000-0008-0000-0800-00000D000000}"/>
            </a:ext>
          </a:extLst>
        </xdr:cNvPr>
        <xdr:cNvSpPr>
          <a:spLocks noChangeArrowheads="1"/>
        </xdr:cNvSpPr>
      </xdr:nvSpPr>
      <xdr:spPr bwMode="auto">
        <a:xfrm>
          <a:off x="4981575" y="304609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125</xdr:row>
      <xdr:rowOff>0</xdr:rowOff>
    </xdr:from>
    <xdr:to>
      <xdr:col>16</xdr:col>
      <xdr:colOff>0</xdr:colOff>
      <xdr:row>126</xdr:row>
      <xdr:rowOff>0</xdr:rowOff>
    </xdr:to>
    <xdr:sp macro="" textlink="">
      <xdr:nvSpPr>
        <xdr:cNvPr id="14" name="Oval 86">
          <a:extLst>
            <a:ext uri="{FF2B5EF4-FFF2-40B4-BE49-F238E27FC236}">
              <a16:creationId xmlns:a16="http://schemas.microsoft.com/office/drawing/2014/main" id="{00000000-0008-0000-0800-00000E000000}"/>
            </a:ext>
          </a:extLst>
        </xdr:cNvPr>
        <xdr:cNvSpPr>
          <a:spLocks noChangeArrowheads="1"/>
        </xdr:cNvSpPr>
      </xdr:nvSpPr>
      <xdr:spPr bwMode="auto">
        <a:xfrm>
          <a:off x="4981575" y="307086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127</xdr:row>
      <xdr:rowOff>0</xdr:rowOff>
    </xdr:from>
    <xdr:to>
      <xdr:col>16</xdr:col>
      <xdr:colOff>0</xdr:colOff>
      <xdr:row>128</xdr:row>
      <xdr:rowOff>0</xdr:rowOff>
    </xdr:to>
    <xdr:sp macro="" textlink="">
      <xdr:nvSpPr>
        <xdr:cNvPr id="15" name="Oval 87">
          <a:extLst>
            <a:ext uri="{FF2B5EF4-FFF2-40B4-BE49-F238E27FC236}">
              <a16:creationId xmlns:a16="http://schemas.microsoft.com/office/drawing/2014/main" id="{00000000-0008-0000-0800-00000F000000}"/>
            </a:ext>
          </a:extLst>
        </xdr:cNvPr>
        <xdr:cNvSpPr>
          <a:spLocks noChangeArrowheads="1"/>
        </xdr:cNvSpPr>
      </xdr:nvSpPr>
      <xdr:spPr bwMode="auto">
        <a:xfrm>
          <a:off x="4981575" y="312039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128</xdr:row>
      <xdr:rowOff>0</xdr:rowOff>
    </xdr:from>
    <xdr:to>
      <xdr:col>16</xdr:col>
      <xdr:colOff>0</xdr:colOff>
      <xdr:row>129</xdr:row>
      <xdr:rowOff>0</xdr:rowOff>
    </xdr:to>
    <xdr:sp macro="" textlink="">
      <xdr:nvSpPr>
        <xdr:cNvPr id="16" name="Oval 88">
          <a:extLst>
            <a:ext uri="{FF2B5EF4-FFF2-40B4-BE49-F238E27FC236}">
              <a16:creationId xmlns:a16="http://schemas.microsoft.com/office/drawing/2014/main" id="{00000000-0008-0000-0800-000010000000}"/>
            </a:ext>
          </a:extLst>
        </xdr:cNvPr>
        <xdr:cNvSpPr>
          <a:spLocks noChangeArrowheads="1"/>
        </xdr:cNvSpPr>
      </xdr:nvSpPr>
      <xdr:spPr bwMode="auto">
        <a:xfrm>
          <a:off x="4981575" y="314515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135</xdr:row>
          <xdr:rowOff>0</xdr:rowOff>
        </xdr:from>
        <xdr:to>
          <xdr:col>2</xdr:col>
          <xdr:colOff>304800</xdr:colOff>
          <xdr:row>136</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136</xdr:row>
          <xdr:rowOff>0</xdr:rowOff>
        </xdr:from>
        <xdr:to>
          <xdr:col>2</xdr:col>
          <xdr:colOff>304800</xdr:colOff>
          <xdr:row>137</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135</xdr:row>
          <xdr:rowOff>0</xdr:rowOff>
        </xdr:from>
        <xdr:to>
          <xdr:col>7</xdr:col>
          <xdr:colOff>95250</xdr:colOff>
          <xdr:row>136</xdr:row>
          <xdr:rowOff>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135</xdr:row>
          <xdr:rowOff>0</xdr:rowOff>
        </xdr:from>
        <xdr:to>
          <xdr:col>2</xdr:col>
          <xdr:colOff>304800</xdr:colOff>
          <xdr:row>136</xdr:row>
          <xdr:rowOff>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136</xdr:row>
          <xdr:rowOff>0</xdr:rowOff>
        </xdr:from>
        <xdr:to>
          <xdr:col>2</xdr:col>
          <xdr:colOff>304800</xdr:colOff>
          <xdr:row>137</xdr:row>
          <xdr:rowOff>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8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135</xdr:row>
          <xdr:rowOff>0</xdr:rowOff>
        </xdr:from>
        <xdr:to>
          <xdr:col>7</xdr:col>
          <xdr:colOff>95250</xdr:colOff>
          <xdr:row>136</xdr:row>
          <xdr:rowOff>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8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0</xdr:rowOff>
        </xdr:from>
        <xdr:to>
          <xdr:col>2</xdr:col>
          <xdr:colOff>304800</xdr:colOff>
          <xdr:row>115</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8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0</xdr:rowOff>
        </xdr:from>
        <xdr:to>
          <xdr:col>2</xdr:col>
          <xdr:colOff>304800</xdr:colOff>
          <xdr:row>116</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8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114</xdr:row>
          <xdr:rowOff>0</xdr:rowOff>
        </xdr:from>
        <xdr:to>
          <xdr:col>7</xdr:col>
          <xdr:colOff>95250</xdr:colOff>
          <xdr:row>115</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0</xdr:rowOff>
        </xdr:from>
        <xdr:to>
          <xdr:col>2</xdr:col>
          <xdr:colOff>304800</xdr:colOff>
          <xdr:row>115</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8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0</xdr:rowOff>
        </xdr:from>
        <xdr:to>
          <xdr:col>2</xdr:col>
          <xdr:colOff>304800</xdr:colOff>
          <xdr:row>116</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8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114</xdr:row>
          <xdr:rowOff>0</xdr:rowOff>
        </xdr:from>
        <xdr:to>
          <xdr:col>7</xdr:col>
          <xdr:colOff>95250</xdr:colOff>
          <xdr:row>115</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8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xdr:col>
      <xdr:colOff>0</xdr:colOff>
      <xdr:row>183</xdr:row>
      <xdr:rowOff>0</xdr:rowOff>
    </xdr:from>
    <xdr:to>
      <xdr:col>16</xdr:col>
      <xdr:colOff>0</xdr:colOff>
      <xdr:row>183</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371475" y="450723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128</xdr:row>
      <xdr:rowOff>0</xdr:rowOff>
    </xdr:from>
    <xdr:to>
      <xdr:col>24</xdr:col>
      <xdr:colOff>180975</xdr:colOff>
      <xdr:row>128</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4076700" y="3145155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183</xdr:row>
      <xdr:rowOff>0</xdr:rowOff>
    </xdr:from>
    <xdr:to>
      <xdr:col>25</xdr:col>
      <xdr:colOff>0</xdr:colOff>
      <xdr:row>183</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371475" y="4507230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2</xdr:col>
      <xdr:colOff>0</xdr:colOff>
      <xdr:row>183</xdr:row>
      <xdr:rowOff>0</xdr:rowOff>
    </xdr:from>
    <xdr:to>
      <xdr:col>16</xdr:col>
      <xdr:colOff>0</xdr:colOff>
      <xdr:row>183</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371475" y="45072300"/>
          <a:ext cx="48577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14</xdr:col>
      <xdr:colOff>0</xdr:colOff>
      <xdr:row>128</xdr:row>
      <xdr:rowOff>0</xdr:rowOff>
    </xdr:from>
    <xdr:to>
      <xdr:col>24</xdr:col>
      <xdr:colOff>180975</xdr:colOff>
      <xdr:row>128</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4076700" y="3145155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183</xdr:row>
      <xdr:rowOff>0</xdr:rowOff>
    </xdr:from>
    <xdr:to>
      <xdr:col>25</xdr:col>
      <xdr:colOff>0</xdr:colOff>
      <xdr:row>183</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371475" y="45072300"/>
          <a:ext cx="71913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0</xdr:col>
      <xdr:colOff>9525</xdr:colOff>
      <xdr:row>0</xdr:row>
      <xdr:rowOff>9525</xdr:rowOff>
    </xdr:from>
    <xdr:to>
      <xdr:col>2</xdr:col>
      <xdr:colOff>552450</xdr:colOff>
      <xdr:row>4</xdr:row>
      <xdr:rowOff>180975</xdr:rowOff>
    </xdr:to>
    <xdr:pic>
      <xdr:nvPicPr>
        <xdr:cNvPr id="8" name="Picture 29" descr="TSSA Red Logo">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0</xdr:colOff>
      <xdr:row>144</xdr:row>
      <xdr:rowOff>0</xdr:rowOff>
    </xdr:from>
    <xdr:to>
      <xdr:col>16</xdr:col>
      <xdr:colOff>0</xdr:colOff>
      <xdr:row>145</xdr:row>
      <xdr:rowOff>0</xdr:rowOff>
    </xdr:to>
    <xdr:sp macro="" textlink="">
      <xdr:nvSpPr>
        <xdr:cNvPr id="9" name="Oval 86">
          <a:extLst>
            <a:ext uri="{FF2B5EF4-FFF2-40B4-BE49-F238E27FC236}">
              <a16:creationId xmlns:a16="http://schemas.microsoft.com/office/drawing/2014/main" id="{00000000-0008-0000-0900-000009000000}"/>
            </a:ext>
          </a:extLst>
        </xdr:cNvPr>
        <xdr:cNvSpPr>
          <a:spLocks noChangeArrowheads="1"/>
        </xdr:cNvSpPr>
      </xdr:nvSpPr>
      <xdr:spPr bwMode="auto">
        <a:xfrm>
          <a:off x="4981575" y="354139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145</xdr:row>
      <xdr:rowOff>0</xdr:rowOff>
    </xdr:from>
    <xdr:to>
      <xdr:col>16</xdr:col>
      <xdr:colOff>0</xdr:colOff>
      <xdr:row>146</xdr:row>
      <xdr:rowOff>0</xdr:rowOff>
    </xdr:to>
    <xdr:sp macro="" textlink="">
      <xdr:nvSpPr>
        <xdr:cNvPr id="10" name="Oval 87">
          <a:extLst>
            <a:ext uri="{FF2B5EF4-FFF2-40B4-BE49-F238E27FC236}">
              <a16:creationId xmlns:a16="http://schemas.microsoft.com/office/drawing/2014/main" id="{00000000-0008-0000-0900-00000A000000}"/>
            </a:ext>
          </a:extLst>
        </xdr:cNvPr>
        <xdr:cNvSpPr>
          <a:spLocks noChangeArrowheads="1"/>
        </xdr:cNvSpPr>
      </xdr:nvSpPr>
      <xdr:spPr bwMode="auto">
        <a:xfrm>
          <a:off x="4981575" y="356616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146</xdr:row>
      <xdr:rowOff>0</xdr:rowOff>
    </xdr:from>
    <xdr:to>
      <xdr:col>16</xdr:col>
      <xdr:colOff>0</xdr:colOff>
      <xdr:row>147</xdr:row>
      <xdr:rowOff>0</xdr:rowOff>
    </xdr:to>
    <xdr:sp macro="" textlink="">
      <xdr:nvSpPr>
        <xdr:cNvPr id="11" name="Oval 88">
          <a:extLst>
            <a:ext uri="{FF2B5EF4-FFF2-40B4-BE49-F238E27FC236}">
              <a16:creationId xmlns:a16="http://schemas.microsoft.com/office/drawing/2014/main" id="{00000000-0008-0000-0900-00000B000000}"/>
            </a:ext>
          </a:extLst>
        </xdr:cNvPr>
        <xdr:cNvSpPr>
          <a:spLocks noChangeArrowheads="1"/>
        </xdr:cNvSpPr>
      </xdr:nvSpPr>
      <xdr:spPr bwMode="auto">
        <a:xfrm>
          <a:off x="4981575" y="359092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156</xdr:row>
      <xdr:rowOff>0</xdr:rowOff>
    </xdr:from>
    <xdr:to>
      <xdr:col>4</xdr:col>
      <xdr:colOff>0</xdr:colOff>
      <xdr:row>157</xdr:row>
      <xdr:rowOff>0</xdr:rowOff>
    </xdr:to>
    <xdr:sp macro="" textlink="">
      <xdr:nvSpPr>
        <xdr:cNvPr id="12" name="Oval 89">
          <a:extLst>
            <a:ext uri="{FF2B5EF4-FFF2-40B4-BE49-F238E27FC236}">
              <a16:creationId xmlns:a16="http://schemas.microsoft.com/office/drawing/2014/main" id="{00000000-0008-0000-0900-00000C000000}"/>
            </a:ext>
          </a:extLst>
        </xdr:cNvPr>
        <xdr:cNvSpPr>
          <a:spLocks noChangeArrowheads="1"/>
        </xdr:cNvSpPr>
      </xdr:nvSpPr>
      <xdr:spPr bwMode="auto">
        <a:xfrm>
          <a:off x="1276350" y="383857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163</xdr:row>
      <xdr:rowOff>0</xdr:rowOff>
    </xdr:from>
    <xdr:to>
      <xdr:col>4</xdr:col>
      <xdr:colOff>0</xdr:colOff>
      <xdr:row>164</xdr:row>
      <xdr:rowOff>0</xdr:rowOff>
    </xdr:to>
    <xdr:sp macro="" textlink="">
      <xdr:nvSpPr>
        <xdr:cNvPr id="13" name="Oval 90">
          <a:extLst>
            <a:ext uri="{FF2B5EF4-FFF2-40B4-BE49-F238E27FC236}">
              <a16:creationId xmlns:a16="http://schemas.microsoft.com/office/drawing/2014/main" id="{00000000-0008-0000-0900-00000D000000}"/>
            </a:ext>
          </a:extLst>
        </xdr:cNvPr>
        <xdr:cNvSpPr>
          <a:spLocks noChangeArrowheads="1"/>
        </xdr:cNvSpPr>
      </xdr:nvSpPr>
      <xdr:spPr bwMode="auto">
        <a:xfrm>
          <a:off x="1276350" y="401193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157</xdr:row>
      <xdr:rowOff>0</xdr:rowOff>
    </xdr:from>
    <xdr:to>
      <xdr:col>16</xdr:col>
      <xdr:colOff>0</xdr:colOff>
      <xdr:row>158</xdr:row>
      <xdr:rowOff>0</xdr:rowOff>
    </xdr:to>
    <xdr:sp macro="" textlink="">
      <xdr:nvSpPr>
        <xdr:cNvPr id="14" name="Oval 91">
          <a:extLst>
            <a:ext uri="{FF2B5EF4-FFF2-40B4-BE49-F238E27FC236}">
              <a16:creationId xmlns:a16="http://schemas.microsoft.com/office/drawing/2014/main" id="{00000000-0008-0000-0900-00000E000000}"/>
            </a:ext>
          </a:extLst>
        </xdr:cNvPr>
        <xdr:cNvSpPr>
          <a:spLocks noChangeArrowheads="1"/>
        </xdr:cNvSpPr>
      </xdr:nvSpPr>
      <xdr:spPr bwMode="auto">
        <a:xfrm>
          <a:off x="4981575" y="386334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158</xdr:row>
      <xdr:rowOff>0</xdr:rowOff>
    </xdr:from>
    <xdr:to>
      <xdr:col>16</xdr:col>
      <xdr:colOff>0</xdr:colOff>
      <xdr:row>159</xdr:row>
      <xdr:rowOff>0</xdr:rowOff>
    </xdr:to>
    <xdr:sp macro="" textlink="">
      <xdr:nvSpPr>
        <xdr:cNvPr id="15" name="Oval 92">
          <a:extLst>
            <a:ext uri="{FF2B5EF4-FFF2-40B4-BE49-F238E27FC236}">
              <a16:creationId xmlns:a16="http://schemas.microsoft.com/office/drawing/2014/main" id="{00000000-0008-0000-0900-00000F000000}"/>
            </a:ext>
          </a:extLst>
        </xdr:cNvPr>
        <xdr:cNvSpPr>
          <a:spLocks noChangeArrowheads="1"/>
        </xdr:cNvSpPr>
      </xdr:nvSpPr>
      <xdr:spPr bwMode="auto">
        <a:xfrm>
          <a:off x="4981575" y="388810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159</xdr:row>
      <xdr:rowOff>0</xdr:rowOff>
    </xdr:from>
    <xdr:to>
      <xdr:col>16</xdr:col>
      <xdr:colOff>0</xdr:colOff>
      <xdr:row>160</xdr:row>
      <xdr:rowOff>0</xdr:rowOff>
    </xdr:to>
    <xdr:sp macro="" textlink="">
      <xdr:nvSpPr>
        <xdr:cNvPr id="16" name="Oval 93">
          <a:extLst>
            <a:ext uri="{FF2B5EF4-FFF2-40B4-BE49-F238E27FC236}">
              <a16:creationId xmlns:a16="http://schemas.microsoft.com/office/drawing/2014/main" id="{00000000-0008-0000-0900-000010000000}"/>
            </a:ext>
          </a:extLst>
        </xdr:cNvPr>
        <xdr:cNvSpPr>
          <a:spLocks noChangeArrowheads="1"/>
        </xdr:cNvSpPr>
      </xdr:nvSpPr>
      <xdr:spPr bwMode="auto">
        <a:xfrm>
          <a:off x="4981575" y="391287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162</xdr:row>
      <xdr:rowOff>0</xdr:rowOff>
    </xdr:from>
    <xdr:to>
      <xdr:col>16</xdr:col>
      <xdr:colOff>0</xdr:colOff>
      <xdr:row>163</xdr:row>
      <xdr:rowOff>0</xdr:rowOff>
    </xdr:to>
    <xdr:sp macro="" textlink="">
      <xdr:nvSpPr>
        <xdr:cNvPr id="17" name="Oval 94">
          <a:extLst>
            <a:ext uri="{FF2B5EF4-FFF2-40B4-BE49-F238E27FC236}">
              <a16:creationId xmlns:a16="http://schemas.microsoft.com/office/drawing/2014/main" id="{00000000-0008-0000-0900-000011000000}"/>
            </a:ext>
          </a:extLst>
        </xdr:cNvPr>
        <xdr:cNvSpPr>
          <a:spLocks noChangeArrowheads="1"/>
        </xdr:cNvSpPr>
      </xdr:nvSpPr>
      <xdr:spPr bwMode="auto">
        <a:xfrm>
          <a:off x="4981575" y="398716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163</xdr:row>
      <xdr:rowOff>0</xdr:rowOff>
    </xdr:from>
    <xdr:to>
      <xdr:col>16</xdr:col>
      <xdr:colOff>0</xdr:colOff>
      <xdr:row>164</xdr:row>
      <xdr:rowOff>0</xdr:rowOff>
    </xdr:to>
    <xdr:sp macro="" textlink="">
      <xdr:nvSpPr>
        <xdr:cNvPr id="18" name="Oval 95">
          <a:extLst>
            <a:ext uri="{FF2B5EF4-FFF2-40B4-BE49-F238E27FC236}">
              <a16:creationId xmlns:a16="http://schemas.microsoft.com/office/drawing/2014/main" id="{00000000-0008-0000-0900-000012000000}"/>
            </a:ext>
          </a:extLst>
        </xdr:cNvPr>
        <xdr:cNvSpPr>
          <a:spLocks noChangeArrowheads="1"/>
        </xdr:cNvSpPr>
      </xdr:nvSpPr>
      <xdr:spPr bwMode="auto">
        <a:xfrm>
          <a:off x="4981575" y="401193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166</xdr:row>
      <xdr:rowOff>0</xdr:rowOff>
    </xdr:from>
    <xdr:to>
      <xdr:col>16</xdr:col>
      <xdr:colOff>0</xdr:colOff>
      <xdr:row>167</xdr:row>
      <xdr:rowOff>0</xdr:rowOff>
    </xdr:to>
    <xdr:sp macro="" textlink="">
      <xdr:nvSpPr>
        <xdr:cNvPr id="19" name="Oval 96">
          <a:extLst>
            <a:ext uri="{FF2B5EF4-FFF2-40B4-BE49-F238E27FC236}">
              <a16:creationId xmlns:a16="http://schemas.microsoft.com/office/drawing/2014/main" id="{00000000-0008-0000-0900-000013000000}"/>
            </a:ext>
          </a:extLst>
        </xdr:cNvPr>
        <xdr:cNvSpPr>
          <a:spLocks noChangeArrowheads="1"/>
        </xdr:cNvSpPr>
      </xdr:nvSpPr>
      <xdr:spPr bwMode="auto">
        <a:xfrm>
          <a:off x="4981575" y="408622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167</xdr:row>
      <xdr:rowOff>0</xdr:rowOff>
    </xdr:from>
    <xdr:to>
      <xdr:col>16</xdr:col>
      <xdr:colOff>0</xdr:colOff>
      <xdr:row>168</xdr:row>
      <xdr:rowOff>0</xdr:rowOff>
    </xdr:to>
    <xdr:sp macro="" textlink="">
      <xdr:nvSpPr>
        <xdr:cNvPr id="20" name="Oval 97">
          <a:extLst>
            <a:ext uri="{FF2B5EF4-FFF2-40B4-BE49-F238E27FC236}">
              <a16:creationId xmlns:a16="http://schemas.microsoft.com/office/drawing/2014/main" id="{00000000-0008-0000-0900-000014000000}"/>
            </a:ext>
          </a:extLst>
        </xdr:cNvPr>
        <xdr:cNvSpPr>
          <a:spLocks noChangeArrowheads="1"/>
        </xdr:cNvSpPr>
      </xdr:nvSpPr>
      <xdr:spPr bwMode="auto">
        <a:xfrm>
          <a:off x="4981575" y="411099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168</xdr:row>
      <xdr:rowOff>0</xdr:rowOff>
    </xdr:from>
    <xdr:to>
      <xdr:col>16</xdr:col>
      <xdr:colOff>0</xdr:colOff>
      <xdr:row>169</xdr:row>
      <xdr:rowOff>0</xdr:rowOff>
    </xdr:to>
    <xdr:sp macro="" textlink="">
      <xdr:nvSpPr>
        <xdr:cNvPr id="21" name="Oval 98">
          <a:extLst>
            <a:ext uri="{FF2B5EF4-FFF2-40B4-BE49-F238E27FC236}">
              <a16:creationId xmlns:a16="http://schemas.microsoft.com/office/drawing/2014/main" id="{00000000-0008-0000-0900-000015000000}"/>
            </a:ext>
          </a:extLst>
        </xdr:cNvPr>
        <xdr:cNvSpPr>
          <a:spLocks noChangeArrowheads="1"/>
        </xdr:cNvSpPr>
      </xdr:nvSpPr>
      <xdr:spPr bwMode="auto">
        <a:xfrm>
          <a:off x="4981575" y="413575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169</xdr:row>
      <xdr:rowOff>0</xdr:rowOff>
    </xdr:from>
    <xdr:to>
      <xdr:col>16</xdr:col>
      <xdr:colOff>0</xdr:colOff>
      <xdr:row>170</xdr:row>
      <xdr:rowOff>0</xdr:rowOff>
    </xdr:to>
    <xdr:sp macro="" textlink="">
      <xdr:nvSpPr>
        <xdr:cNvPr id="22" name="Oval 99">
          <a:extLst>
            <a:ext uri="{FF2B5EF4-FFF2-40B4-BE49-F238E27FC236}">
              <a16:creationId xmlns:a16="http://schemas.microsoft.com/office/drawing/2014/main" id="{00000000-0008-0000-0900-000016000000}"/>
            </a:ext>
          </a:extLst>
        </xdr:cNvPr>
        <xdr:cNvSpPr>
          <a:spLocks noChangeArrowheads="1"/>
        </xdr:cNvSpPr>
      </xdr:nvSpPr>
      <xdr:spPr bwMode="auto">
        <a:xfrm>
          <a:off x="4981575" y="4160520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170</xdr:row>
      <xdr:rowOff>0</xdr:rowOff>
    </xdr:from>
    <xdr:to>
      <xdr:col>16</xdr:col>
      <xdr:colOff>0</xdr:colOff>
      <xdr:row>171</xdr:row>
      <xdr:rowOff>0</xdr:rowOff>
    </xdr:to>
    <xdr:sp macro="" textlink="">
      <xdr:nvSpPr>
        <xdr:cNvPr id="23" name="Oval 100">
          <a:extLst>
            <a:ext uri="{FF2B5EF4-FFF2-40B4-BE49-F238E27FC236}">
              <a16:creationId xmlns:a16="http://schemas.microsoft.com/office/drawing/2014/main" id="{00000000-0008-0000-0900-000017000000}"/>
            </a:ext>
          </a:extLst>
        </xdr:cNvPr>
        <xdr:cNvSpPr>
          <a:spLocks noChangeArrowheads="1"/>
        </xdr:cNvSpPr>
      </xdr:nvSpPr>
      <xdr:spPr bwMode="auto">
        <a:xfrm>
          <a:off x="4981575" y="41852850"/>
          <a:ext cx="247650" cy="2476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180</xdr:row>
          <xdr:rowOff>0</xdr:rowOff>
        </xdr:from>
        <xdr:to>
          <xdr:col>2</xdr:col>
          <xdr:colOff>304800</xdr:colOff>
          <xdr:row>181</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181</xdr:row>
          <xdr:rowOff>0</xdr:rowOff>
        </xdr:from>
        <xdr:to>
          <xdr:col>2</xdr:col>
          <xdr:colOff>304800</xdr:colOff>
          <xdr:row>182</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180</xdr:row>
          <xdr:rowOff>0</xdr:rowOff>
        </xdr:from>
        <xdr:to>
          <xdr:col>7</xdr:col>
          <xdr:colOff>95250</xdr:colOff>
          <xdr:row>181</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180</xdr:row>
          <xdr:rowOff>0</xdr:rowOff>
        </xdr:from>
        <xdr:to>
          <xdr:col>2</xdr:col>
          <xdr:colOff>304800</xdr:colOff>
          <xdr:row>181</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181</xdr:row>
          <xdr:rowOff>0</xdr:rowOff>
        </xdr:from>
        <xdr:to>
          <xdr:col>2</xdr:col>
          <xdr:colOff>304800</xdr:colOff>
          <xdr:row>182</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180</xdr:row>
          <xdr:rowOff>0</xdr:rowOff>
        </xdr:from>
        <xdr:to>
          <xdr:col>7</xdr:col>
          <xdr:colOff>95250</xdr:colOff>
          <xdr:row>181</xdr:row>
          <xdr:rowOff>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149</xdr:row>
          <xdr:rowOff>0</xdr:rowOff>
        </xdr:from>
        <xdr:to>
          <xdr:col>2</xdr:col>
          <xdr:colOff>304800</xdr:colOff>
          <xdr:row>150</xdr:row>
          <xdr:rowOff>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150</xdr:row>
          <xdr:rowOff>0</xdr:rowOff>
        </xdr:from>
        <xdr:to>
          <xdr:col>2</xdr:col>
          <xdr:colOff>304800</xdr:colOff>
          <xdr:row>151</xdr:row>
          <xdr:rowOff>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9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7</xdr:col>
          <xdr:colOff>95250</xdr:colOff>
          <xdr:row>150</xdr:row>
          <xdr:rowOff>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149</xdr:row>
          <xdr:rowOff>0</xdr:rowOff>
        </xdr:from>
        <xdr:to>
          <xdr:col>2</xdr:col>
          <xdr:colOff>304800</xdr:colOff>
          <xdr:row>150</xdr:row>
          <xdr:rowOff>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150</xdr:row>
          <xdr:rowOff>0</xdr:rowOff>
        </xdr:from>
        <xdr:to>
          <xdr:col>2</xdr:col>
          <xdr:colOff>304800</xdr:colOff>
          <xdr:row>151</xdr:row>
          <xdr:rowOff>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7</xdr:col>
          <xdr:colOff>95250</xdr:colOff>
          <xdr:row>150</xdr:row>
          <xdr:rowOff>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no"?>
<Relationships xmlns="http://schemas.openxmlformats.org/package/2006/relationships">
<Relationship Id="rId1" Target="https://www.tssa.org/en/Fees.aspx" TargetMode="External" Type="http://schemas.openxmlformats.org/officeDocument/2006/relationships/hyperlink"/>
<Relationship Id="rId2" Target="https://www.ontario.ca/laws/regulation/010209" TargetMode="External" Type="http://schemas.openxmlformats.org/officeDocument/2006/relationships/hyperlink"/>
<Relationship Id="rId3" Target="http://www.tssa.org/" TargetMode="External" Type="http://schemas.openxmlformats.org/officeDocument/2006/relationships/hyperlink"/>
<Relationship Id="rId4" Target="https://www.tssa.org/en/elevating-devices/applications-forms-and-fees.aspx" TargetMode="External" Type="http://schemas.openxmlformats.org/officeDocument/2006/relationships/hyperlink"/>
<Relationship Id="rId5" Target="https://www.tssa.org/en/elevating-devices/resources/SKI-Services-and-PrePay-Form.pdf" TargetMode="External" Type="http://schemas.openxmlformats.org/officeDocument/2006/relationships/hyperlink"/>
<Relationship Id="rId6" Target="https://www.tssa.org/en/elevating-devices/resources/SKI-Services-and-PrePay-Form.pdf" TargetMode="External" Type="http://schemas.openxmlformats.org/officeDocument/2006/relationships/hyperlink"/>
<Relationship Id="rId7" Target="https://www.tssa.org/en/elevating-devices/resources/ED-Services-and-PrePay-Form.pdf" TargetMode="External" Type="http://schemas.openxmlformats.org/officeDocument/2006/relationships/hyperlink"/>
<Relationship Id="rId8" Target="https://www.tssa.org/en/elevating-devices/resources/ED-Services-and-PrePay-Form.pdf" TargetMode="External" Type="http://schemas.openxmlformats.org/officeDocument/2006/relationships/hyperlink"/>
</Relationships>

</file>

<file path=xl/worksheets/_rels/sheet10.xml.rels><?xml version="1.0" encoding="UTF-8" standalone="no"?>
<Relationships xmlns="http://schemas.openxmlformats.org/package/2006/relationships">
<Relationship Id="rId1" Target="../printerSettings/printerSettings9.bin" Type="http://schemas.openxmlformats.org/officeDocument/2006/relationships/printerSettings"/>
<Relationship Id="rId10" Target="../ctrlProps/ctrlProp75.xml" Type="http://schemas.openxmlformats.org/officeDocument/2006/relationships/ctrlProp"/>
<Relationship Id="rId11" Target="../ctrlProps/ctrlProp76.xml" Type="http://schemas.openxmlformats.org/officeDocument/2006/relationships/ctrlProp"/>
<Relationship Id="rId12" Target="../ctrlProps/ctrlProp77.xml" Type="http://schemas.openxmlformats.org/officeDocument/2006/relationships/ctrlProp"/>
<Relationship Id="rId13" Target="../ctrlProps/ctrlProp78.xml" Type="http://schemas.openxmlformats.org/officeDocument/2006/relationships/ctrlProp"/>
<Relationship Id="rId14" Target="../ctrlProps/ctrlProp79.xml" Type="http://schemas.openxmlformats.org/officeDocument/2006/relationships/ctrlProp"/>
<Relationship Id="rId15" Target="../ctrlProps/ctrlProp80.xml" Type="http://schemas.openxmlformats.org/officeDocument/2006/relationships/ctrlProp"/>
<Relationship Id="rId16" Target="../ctrlProps/ctrlProp81.xml" Type="http://schemas.openxmlformats.org/officeDocument/2006/relationships/ctrlProp"/>
<Relationship Id="rId17" Target="../comments9.xml" Type="http://schemas.openxmlformats.org/officeDocument/2006/relationships/comments"/>
<Relationship Id="rId2" Target="../drawings/drawing9.xml" Type="http://schemas.openxmlformats.org/officeDocument/2006/relationships/drawing"/>
<Relationship Id="rId3" Target="../drawings/vmlDrawing17.vml" Type="http://schemas.openxmlformats.org/officeDocument/2006/relationships/vmlDrawing"/>
<Relationship Id="rId4" Target="../drawings/vmlDrawing18.vml" Type="http://schemas.openxmlformats.org/officeDocument/2006/relationships/vmlDrawing"/>
<Relationship Id="rId5" Target="../ctrlProps/ctrlProp70.xml" Type="http://schemas.openxmlformats.org/officeDocument/2006/relationships/ctrlProp"/>
<Relationship Id="rId6" Target="../ctrlProps/ctrlProp71.xml" Type="http://schemas.openxmlformats.org/officeDocument/2006/relationships/ctrlProp"/>
<Relationship Id="rId7" Target="../ctrlProps/ctrlProp72.xml" Type="http://schemas.openxmlformats.org/officeDocument/2006/relationships/ctrlProp"/>
<Relationship Id="rId8" Target="../ctrlProps/ctrlProp73.xml" Type="http://schemas.openxmlformats.org/officeDocument/2006/relationships/ctrlProp"/>
<Relationship Id="rId9" Target="../ctrlProps/ctrlProp74.xml" Type="http://schemas.openxmlformats.org/officeDocument/2006/relationships/ctrlProp"/>
</Relationships>

</file>

<file path=xl/worksheets/_rels/sheet11.xml.rels><?xml version="1.0" encoding="UTF-8" standalone="no"?>
<Relationships xmlns="http://schemas.openxmlformats.org/package/2006/relationships">
<Relationship Id="rId1" Target="../printerSettings/printerSettings10.bin" Type="http://schemas.openxmlformats.org/officeDocument/2006/relationships/printerSettings"/>
<Relationship Id="rId10" Target="../ctrlProps/ctrlProp87.xml" Type="http://schemas.openxmlformats.org/officeDocument/2006/relationships/ctrlProp"/>
<Relationship Id="rId11" Target="../ctrlProps/ctrlProp88.xml" Type="http://schemas.openxmlformats.org/officeDocument/2006/relationships/ctrlProp"/>
<Relationship Id="rId12" Target="../ctrlProps/ctrlProp89.xml" Type="http://schemas.openxmlformats.org/officeDocument/2006/relationships/ctrlProp"/>
<Relationship Id="rId13" Target="../ctrlProps/ctrlProp90.xml" Type="http://schemas.openxmlformats.org/officeDocument/2006/relationships/ctrlProp"/>
<Relationship Id="rId14" Target="../ctrlProps/ctrlProp91.xml" Type="http://schemas.openxmlformats.org/officeDocument/2006/relationships/ctrlProp"/>
<Relationship Id="rId15" Target="../ctrlProps/ctrlProp92.xml" Type="http://schemas.openxmlformats.org/officeDocument/2006/relationships/ctrlProp"/>
<Relationship Id="rId16" Target="../ctrlProps/ctrlProp93.xml" Type="http://schemas.openxmlformats.org/officeDocument/2006/relationships/ctrlProp"/>
<Relationship Id="rId17" Target="../ctrlProps/ctrlProp94.xml" Type="http://schemas.openxmlformats.org/officeDocument/2006/relationships/ctrlProp"/>
<Relationship Id="rId18" Target="../ctrlProps/ctrlProp95.xml" Type="http://schemas.openxmlformats.org/officeDocument/2006/relationships/ctrlProp"/>
<Relationship Id="rId19" Target="../ctrlProps/ctrlProp96.xml" Type="http://schemas.openxmlformats.org/officeDocument/2006/relationships/ctrlProp"/>
<Relationship Id="rId2" Target="../drawings/drawing10.xml" Type="http://schemas.openxmlformats.org/officeDocument/2006/relationships/drawing"/>
<Relationship Id="rId20" Target="../ctrlProps/ctrlProp97.xml" Type="http://schemas.openxmlformats.org/officeDocument/2006/relationships/ctrlProp"/>
<Relationship Id="rId21" Target="../ctrlProps/ctrlProp98.xml" Type="http://schemas.openxmlformats.org/officeDocument/2006/relationships/ctrlProp"/>
<Relationship Id="rId22" Target="../ctrlProps/ctrlProp99.xml" Type="http://schemas.openxmlformats.org/officeDocument/2006/relationships/ctrlProp"/>
<Relationship Id="rId23" Target="../ctrlProps/ctrlProp100.xml" Type="http://schemas.openxmlformats.org/officeDocument/2006/relationships/ctrlProp"/>
<Relationship Id="rId24" Target="../ctrlProps/ctrlProp101.xml" Type="http://schemas.openxmlformats.org/officeDocument/2006/relationships/ctrlProp"/>
<Relationship Id="rId25" Target="../ctrlProps/ctrlProp102.xml" Type="http://schemas.openxmlformats.org/officeDocument/2006/relationships/ctrlProp"/>
<Relationship Id="rId26" Target="../ctrlProps/ctrlProp103.xml" Type="http://schemas.openxmlformats.org/officeDocument/2006/relationships/ctrlProp"/>
<Relationship Id="rId27" Target="../ctrlProps/ctrlProp104.xml" Type="http://schemas.openxmlformats.org/officeDocument/2006/relationships/ctrlProp"/>
<Relationship Id="rId28" Target="../ctrlProps/ctrlProp105.xml" Type="http://schemas.openxmlformats.org/officeDocument/2006/relationships/ctrlProp"/>
<Relationship Id="rId29" Target="../comments10.xml" Type="http://schemas.openxmlformats.org/officeDocument/2006/relationships/comments"/>
<Relationship Id="rId3" Target="../drawings/vmlDrawing19.vml" Type="http://schemas.openxmlformats.org/officeDocument/2006/relationships/vmlDrawing"/>
<Relationship Id="rId4" Target="../drawings/vmlDrawing20.vml" Type="http://schemas.openxmlformats.org/officeDocument/2006/relationships/vmlDrawing"/>
<Relationship Id="rId5" Target="../ctrlProps/ctrlProp82.xml" Type="http://schemas.openxmlformats.org/officeDocument/2006/relationships/ctrlProp"/>
<Relationship Id="rId6" Target="../ctrlProps/ctrlProp83.xml" Type="http://schemas.openxmlformats.org/officeDocument/2006/relationships/ctrlProp"/>
<Relationship Id="rId7" Target="../ctrlProps/ctrlProp84.xml" Type="http://schemas.openxmlformats.org/officeDocument/2006/relationships/ctrlProp"/>
<Relationship Id="rId8" Target="../ctrlProps/ctrlProp85.xml" Type="http://schemas.openxmlformats.org/officeDocument/2006/relationships/ctrlProp"/>
<Relationship Id="rId9" Target="../ctrlProps/ctrlProp86.xml" Type="http://schemas.openxmlformats.org/officeDocument/2006/relationships/ctrlProp"/>
</Relationships>

</file>

<file path=xl/worksheets/_rels/sheet12.xml.rels><?xml version="1.0" encoding="UTF-8" standalone="no"?>
<Relationships xmlns="http://schemas.openxmlformats.org/package/2006/relationships">
<Relationship Id="rId1" Target="../printerSettings/printerSettings11.bin" Type="http://schemas.openxmlformats.org/officeDocument/2006/relationships/printerSettings"/>
<Relationship Id="rId10" Target="../ctrlProps/ctrlProp111.xml" Type="http://schemas.openxmlformats.org/officeDocument/2006/relationships/ctrlProp"/>
<Relationship Id="rId11" Target="../ctrlProps/ctrlProp112.xml" Type="http://schemas.openxmlformats.org/officeDocument/2006/relationships/ctrlProp"/>
<Relationship Id="rId12" Target="../ctrlProps/ctrlProp113.xml" Type="http://schemas.openxmlformats.org/officeDocument/2006/relationships/ctrlProp"/>
<Relationship Id="rId13" Target="../ctrlProps/ctrlProp114.xml" Type="http://schemas.openxmlformats.org/officeDocument/2006/relationships/ctrlProp"/>
<Relationship Id="rId14" Target="../ctrlProps/ctrlProp115.xml" Type="http://schemas.openxmlformats.org/officeDocument/2006/relationships/ctrlProp"/>
<Relationship Id="rId15" Target="../ctrlProps/ctrlProp116.xml" Type="http://schemas.openxmlformats.org/officeDocument/2006/relationships/ctrlProp"/>
<Relationship Id="rId16" Target="../ctrlProps/ctrlProp117.xml" Type="http://schemas.openxmlformats.org/officeDocument/2006/relationships/ctrlProp"/>
<Relationship Id="rId17" Target="../comments11.xml" Type="http://schemas.openxmlformats.org/officeDocument/2006/relationships/comments"/>
<Relationship Id="rId2" Target="../drawings/drawing11.xml" Type="http://schemas.openxmlformats.org/officeDocument/2006/relationships/drawing"/>
<Relationship Id="rId3" Target="../drawings/vmlDrawing21.vml" Type="http://schemas.openxmlformats.org/officeDocument/2006/relationships/vmlDrawing"/>
<Relationship Id="rId4" Target="../drawings/vmlDrawing22.vml" Type="http://schemas.openxmlformats.org/officeDocument/2006/relationships/vmlDrawing"/>
<Relationship Id="rId5" Target="../ctrlProps/ctrlProp106.xml" Type="http://schemas.openxmlformats.org/officeDocument/2006/relationships/ctrlProp"/>
<Relationship Id="rId6" Target="../ctrlProps/ctrlProp107.xml" Type="http://schemas.openxmlformats.org/officeDocument/2006/relationships/ctrlProp"/>
<Relationship Id="rId7" Target="../ctrlProps/ctrlProp108.xml" Type="http://schemas.openxmlformats.org/officeDocument/2006/relationships/ctrlProp"/>
<Relationship Id="rId8" Target="../ctrlProps/ctrlProp109.xml" Type="http://schemas.openxmlformats.org/officeDocument/2006/relationships/ctrlProp"/>
<Relationship Id="rId9" Target="../ctrlProps/ctrlProp110.xml" Type="http://schemas.openxmlformats.org/officeDocument/2006/relationships/ctrlProp"/>
</Relationships>

</file>

<file path=xl/worksheets/_rels/sheet13.xml.rels><?xml version="1.0" encoding="UTF-8" standalone="no"?>
<Relationships xmlns="http://schemas.openxmlformats.org/package/2006/relationships">
<Relationship Id="rId1" Target="../printerSettings/printerSettings12.bin" Type="http://schemas.openxmlformats.org/officeDocument/2006/relationships/printerSettings"/>
<Relationship Id="rId2" Target="../drawings/drawing12.xml" Type="http://schemas.openxmlformats.org/officeDocument/2006/relationships/drawing"/>
<Relationship Id="rId3" Target="../drawings/vmlDrawing23.vml" Type="http://schemas.openxmlformats.org/officeDocument/2006/relationships/vmlDrawing"/>
<Relationship Id="rId4" Target="../drawings/vmlDrawing24.vml" Type="http://schemas.openxmlformats.org/officeDocument/2006/relationships/vmlDrawing"/>
<Relationship Id="rId5" Target="../comments12.xml" Type="http://schemas.openxmlformats.org/officeDocument/2006/relationships/comments"/>
</Relationships>

</file>

<file path=xl/worksheets/_rels/sheet14.xml.rels><?xml version="1.0" encoding="UTF-8" standalone="no"?>
<Relationships xmlns="http://schemas.openxmlformats.org/package/2006/relationships">
<Relationship Id="rId1" Target="../drawings/drawing13.xml" Type="http://schemas.openxmlformats.org/officeDocument/2006/relationships/drawing"/>
<Relationship Id="rId2" Target="../drawings/vmlDrawing25.vml" Type="http://schemas.openxmlformats.org/officeDocument/2006/relationships/vmlDrawing"/>
<Relationship Id="rId3" Target="../comments13.xml" Type="http://schemas.openxmlformats.org/officeDocument/2006/relationships/comments"/>
</Relationships>

</file>

<file path=xl/worksheets/_rels/sheet15.xml.rels><?xml version="1.0" encoding="UTF-8" standalone="no"?>
<Relationships xmlns="http://schemas.openxmlformats.org/package/2006/relationships">
<Relationship Id="rId1" Target="../printerSettings/printerSettings13.bin" Type="http://schemas.openxmlformats.org/officeDocument/2006/relationships/printerSettings"/>
<Relationship Id="rId10" Target="../ctrlProps/ctrlProp123.xml" Type="http://schemas.openxmlformats.org/officeDocument/2006/relationships/ctrlProp"/>
<Relationship Id="rId11" Target="../comments14.xml" Type="http://schemas.openxmlformats.org/officeDocument/2006/relationships/comments"/>
<Relationship Id="rId2" Target="../drawings/drawing14.xml" Type="http://schemas.openxmlformats.org/officeDocument/2006/relationships/drawing"/>
<Relationship Id="rId3" Target="../drawings/vmlDrawing26.vml" Type="http://schemas.openxmlformats.org/officeDocument/2006/relationships/vmlDrawing"/>
<Relationship Id="rId4" Target="../drawings/vmlDrawing27.vml" Type="http://schemas.openxmlformats.org/officeDocument/2006/relationships/vmlDrawing"/>
<Relationship Id="rId5" Target="../ctrlProps/ctrlProp118.xml" Type="http://schemas.openxmlformats.org/officeDocument/2006/relationships/ctrlProp"/>
<Relationship Id="rId6" Target="../ctrlProps/ctrlProp119.xml" Type="http://schemas.openxmlformats.org/officeDocument/2006/relationships/ctrlProp"/>
<Relationship Id="rId7" Target="../ctrlProps/ctrlProp120.xml" Type="http://schemas.openxmlformats.org/officeDocument/2006/relationships/ctrlProp"/>
<Relationship Id="rId8" Target="../ctrlProps/ctrlProp121.xml" Type="http://schemas.openxmlformats.org/officeDocument/2006/relationships/ctrlProp"/>
<Relationship Id="rId9" Target="../ctrlProps/ctrlProp122.xml" Type="http://schemas.openxmlformats.org/officeDocument/2006/relationships/ctrlProp"/>
</Relationships>

</file>

<file path=xl/worksheets/_rels/sheet16.xml.rels><?xml version="1.0" encoding="UTF-8" standalone="no"?>
<Relationships xmlns="http://schemas.openxmlformats.org/package/2006/relationships">
<Relationship Id="rId1" Target="../printerSettings/printerSettings14.bin" Type="http://schemas.openxmlformats.org/officeDocument/2006/relationships/printerSettings"/>
<Relationship Id="rId2" Target="../drawings/drawing15.xml" Type="http://schemas.openxmlformats.org/officeDocument/2006/relationships/drawing"/>
<Relationship Id="rId3" Target="../drawings/vmlDrawing28.vml" Type="http://schemas.openxmlformats.org/officeDocument/2006/relationships/vmlDrawing"/>
<Relationship Id="rId4" Target="../embeddings/oleObject1.bin" Type="http://schemas.openxmlformats.org/officeDocument/2006/relationships/oleObject"/>
<Relationship Id="rId5" Target="../media/image5.emf" Type="http://schemas.openxmlformats.org/officeDocument/2006/relationships/image"/>
<Relationship Id="rId6" Target="../comments15.xml" Type="http://schemas.openxmlformats.org/officeDocument/2006/relationships/comments"/>
</Relationships>

</file>

<file path=xl/worksheets/_rels/sheet17.xml.rels><?xml version="1.0" encoding="UTF-8" standalone="no"?>
<Relationships xmlns="http://schemas.openxmlformats.org/package/2006/relationships">
<Relationship Id="rId1" Target="../printerSettings/printerSettings15.bin" Type="http://schemas.openxmlformats.org/officeDocument/2006/relationships/printerSettings"/>
<Relationship Id="rId2" Target="../drawings/drawing16.xml" Type="http://schemas.openxmlformats.org/officeDocument/2006/relationships/drawing"/>
<Relationship Id="rId3" Target="../drawings/vmlDrawing29.vml" Type="http://schemas.openxmlformats.org/officeDocument/2006/relationships/vmlDrawing"/>
<Relationship Id="rId4" Target="../embeddings/oleObject2.bin" Type="http://schemas.openxmlformats.org/officeDocument/2006/relationships/oleObject"/>
<Relationship Id="rId5" Target="../media/image5.emf" Type="http://schemas.openxmlformats.org/officeDocument/2006/relationships/image"/>
</Relationships>

</file>

<file path=xl/worksheets/_rels/sheet18.xml.rels><?xml version="1.0" encoding="UTF-8" standalone="no"?>
<Relationships xmlns="http://schemas.openxmlformats.org/package/2006/relationships">
<Relationship Id="rId1" Target="../printerSettings/printerSettings16.bin" Type="http://schemas.openxmlformats.org/officeDocument/2006/relationships/printerSettings"/>
<Relationship Id="rId10" Target="../ctrlProps/ctrlProp130.xml" Type="http://schemas.openxmlformats.org/officeDocument/2006/relationships/ctrlProp"/>
<Relationship Id="rId11" Target="../ctrlProps/ctrlProp131.xml" Type="http://schemas.openxmlformats.org/officeDocument/2006/relationships/ctrlProp"/>
<Relationship Id="rId12" Target="../ctrlProps/ctrlProp132.xml" Type="http://schemas.openxmlformats.org/officeDocument/2006/relationships/ctrlProp"/>
<Relationship Id="rId13" Target="../ctrlProps/ctrlProp133.xml" Type="http://schemas.openxmlformats.org/officeDocument/2006/relationships/ctrlProp"/>
<Relationship Id="rId14" Target="../ctrlProps/ctrlProp134.xml" Type="http://schemas.openxmlformats.org/officeDocument/2006/relationships/ctrlProp"/>
<Relationship Id="rId15" Target="../ctrlProps/ctrlProp135.xml" Type="http://schemas.openxmlformats.org/officeDocument/2006/relationships/ctrlProp"/>
<Relationship Id="rId16" Target="../comments16.xml" Type="http://schemas.openxmlformats.org/officeDocument/2006/relationships/comments"/>
<Relationship Id="rId2" Target="../drawings/drawing17.xml" Type="http://schemas.openxmlformats.org/officeDocument/2006/relationships/drawing"/>
<Relationship Id="rId3" Target="../drawings/vmlDrawing30.vml" Type="http://schemas.openxmlformats.org/officeDocument/2006/relationships/vmlDrawing"/>
<Relationship Id="rId4" Target="../ctrlProps/ctrlProp124.xml" Type="http://schemas.openxmlformats.org/officeDocument/2006/relationships/ctrlProp"/>
<Relationship Id="rId5" Target="../ctrlProps/ctrlProp125.xml" Type="http://schemas.openxmlformats.org/officeDocument/2006/relationships/ctrlProp"/>
<Relationship Id="rId6" Target="../ctrlProps/ctrlProp126.xml" Type="http://schemas.openxmlformats.org/officeDocument/2006/relationships/ctrlProp"/>
<Relationship Id="rId7" Target="../ctrlProps/ctrlProp127.xml" Type="http://schemas.openxmlformats.org/officeDocument/2006/relationships/ctrlProp"/>
<Relationship Id="rId8" Target="../ctrlProps/ctrlProp128.xml" Type="http://schemas.openxmlformats.org/officeDocument/2006/relationships/ctrlProp"/>
<Relationship Id="rId9" Target="../ctrlProps/ctrlProp129.xml" Type="http://schemas.openxmlformats.org/officeDocument/2006/relationships/ctrlProp"/>
</Relationships>

</file>

<file path=xl/worksheets/_rels/sheet19.xml.rels><?xml version="1.0" encoding="UTF-8" standalone="no"?>
<Relationships xmlns="http://schemas.openxmlformats.org/package/2006/relationships">
<Relationship Id="rId1" Target="../printerSettings/printerSettings17.bin" Type="http://schemas.openxmlformats.org/officeDocument/2006/relationships/printerSettings"/>
<Relationship Id="rId10" Target="../ctrlProps/ctrlProp142.xml" Type="http://schemas.openxmlformats.org/officeDocument/2006/relationships/ctrlProp"/>
<Relationship Id="rId11" Target="../ctrlProps/ctrlProp143.xml" Type="http://schemas.openxmlformats.org/officeDocument/2006/relationships/ctrlProp"/>
<Relationship Id="rId12" Target="../ctrlProps/ctrlProp144.xml" Type="http://schemas.openxmlformats.org/officeDocument/2006/relationships/ctrlProp"/>
<Relationship Id="rId13" Target="../ctrlProps/ctrlProp145.xml" Type="http://schemas.openxmlformats.org/officeDocument/2006/relationships/ctrlProp"/>
<Relationship Id="rId14" Target="../ctrlProps/ctrlProp146.xml" Type="http://schemas.openxmlformats.org/officeDocument/2006/relationships/ctrlProp"/>
<Relationship Id="rId15" Target="../ctrlProps/ctrlProp147.xml" Type="http://schemas.openxmlformats.org/officeDocument/2006/relationships/ctrlProp"/>
<Relationship Id="rId16" Target="../ctrlProps/ctrlProp148.xml" Type="http://schemas.openxmlformats.org/officeDocument/2006/relationships/ctrlProp"/>
<Relationship Id="rId17" Target="../ctrlProps/ctrlProp149.xml" Type="http://schemas.openxmlformats.org/officeDocument/2006/relationships/ctrlProp"/>
<Relationship Id="rId18" Target="../ctrlProps/ctrlProp150.xml" Type="http://schemas.openxmlformats.org/officeDocument/2006/relationships/ctrlProp"/>
<Relationship Id="rId19" Target="../ctrlProps/ctrlProp151.xml" Type="http://schemas.openxmlformats.org/officeDocument/2006/relationships/ctrlProp"/>
<Relationship Id="rId2" Target="../drawings/drawing18.xml" Type="http://schemas.openxmlformats.org/officeDocument/2006/relationships/drawing"/>
<Relationship Id="rId20" Target="../ctrlProps/ctrlProp152.xml" Type="http://schemas.openxmlformats.org/officeDocument/2006/relationships/ctrlProp"/>
<Relationship Id="rId21" Target="../ctrlProps/ctrlProp153.xml" Type="http://schemas.openxmlformats.org/officeDocument/2006/relationships/ctrlProp"/>
<Relationship Id="rId22" Target="../ctrlProps/ctrlProp154.xml" Type="http://schemas.openxmlformats.org/officeDocument/2006/relationships/ctrlProp"/>
<Relationship Id="rId23" Target="../ctrlProps/ctrlProp155.xml" Type="http://schemas.openxmlformats.org/officeDocument/2006/relationships/ctrlProp"/>
<Relationship Id="rId24" Target="../ctrlProps/ctrlProp156.xml" Type="http://schemas.openxmlformats.org/officeDocument/2006/relationships/ctrlProp"/>
<Relationship Id="rId25" Target="../ctrlProps/ctrlProp157.xml" Type="http://schemas.openxmlformats.org/officeDocument/2006/relationships/ctrlProp"/>
<Relationship Id="rId26" Target="../ctrlProps/ctrlProp158.xml" Type="http://schemas.openxmlformats.org/officeDocument/2006/relationships/ctrlProp"/>
<Relationship Id="rId3" Target="../drawings/vmlDrawing31.vml" Type="http://schemas.openxmlformats.org/officeDocument/2006/relationships/vmlDrawing"/>
<Relationship Id="rId4" Target="../ctrlProps/ctrlProp136.xml" Type="http://schemas.openxmlformats.org/officeDocument/2006/relationships/ctrlProp"/>
<Relationship Id="rId5" Target="../ctrlProps/ctrlProp137.xml" Type="http://schemas.openxmlformats.org/officeDocument/2006/relationships/ctrlProp"/>
<Relationship Id="rId6" Target="../ctrlProps/ctrlProp138.xml" Type="http://schemas.openxmlformats.org/officeDocument/2006/relationships/ctrlProp"/>
<Relationship Id="rId7" Target="../ctrlProps/ctrlProp139.xml" Type="http://schemas.openxmlformats.org/officeDocument/2006/relationships/ctrlProp"/>
<Relationship Id="rId8" Target="../ctrlProps/ctrlProp140.xml" Type="http://schemas.openxmlformats.org/officeDocument/2006/relationships/ctrlProp"/>
<Relationship Id="rId9" Target="../ctrlProps/ctrlProp141.xml" Type="http://schemas.openxmlformats.org/officeDocument/2006/relationships/ctrlProp"/>
</Relationships>

</file>

<file path=xl/worksheets/_rels/sheet2.xml.rels><?xml version="1.0" encoding="UTF-8" standalone="no"?>
<Relationships xmlns="http://schemas.openxmlformats.org/package/2006/relationships">
<Relationship Id="rId1" Target="../printerSettings/printerSettings1.bin" Type="http://schemas.openxmlformats.org/officeDocument/2006/relationships/printerSettings"/>
<Relationship Id="rId10" Target="../comments1.xml" Type="http://schemas.openxmlformats.org/officeDocument/2006/relationships/comments"/>
<Relationship Id="rId2" Target="../drawings/drawing1.xml" Type="http://schemas.openxmlformats.org/officeDocument/2006/relationships/drawing"/>
<Relationship Id="rId3" Target="../drawings/vmlDrawing1.vml" Type="http://schemas.openxmlformats.org/officeDocument/2006/relationships/vmlDrawing"/>
<Relationship Id="rId4" Target="../drawings/vmlDrawing2.vml" Type="http://schemas.openxmlformats.org/officeDocument/2006/relationships/vmlDrawing"/>
<Relationship Id="rId5" Target="../ctrlProps/ctrlProp1.xml" Type="http://schemas.openxmlformats.org/officeDocument/2006/relationships/ctrlProp"/>
<Relationship Id="rId6" Target="../ctrlProps/ctrlProp2.xml" Type="http://schemas.openxmlformats.org/officeDocument/2006/relationships/ctrlProp"/>
<Relationship Id="rId7" Target="../ctrlProps/ctrlProp3.xml" Type="http://schemas.openxmlformats.org/officeDocument/2006/relationships/ctrlProp"/>
<Relationship Id="rId8" Target="../ctrlProps/ctrlProp4.xml" Type="http://schemas.openxmlformats.org/officeDocument/2006/relationships/ctrlProp"/>
<Relationship Id="rId9" Target="../ctrlProps/ctrlProp5.xml" Type="http://schemas.openxmlformats.org/officeDocument/2006/relationships/ctrlProp"/>
</Relationships>

</file>

<file path=xl/worksheets/_rels/sheet20.xml.rels><?xml version="1.0" encoding="UTF-8" standalone="no"?>
<Relationships xmlns="http://schemas.openxmlformats.org/package/2006/relationships">
<Relationship Id="rId1" Target="../printerSettings/printerSettings18.bin" Type="http://schemas.openxmlformats.org/officeDocument/2006/relationships/printerSettings"/>
<Relationship Id="rId10" Target="../ctrlProps/ctrlProp165.xml" Type="http://schemas.openxmlformats.org/officeDocument/2006/relationships/ctrlProp"/>
<Relationship Id="rId11" Target="../ctrlProps/ctrlProp166.xml" Type="http://schemas.openxmlformats.org/officeDocument/2006/relationships/ctrlProp"/>
<Relationship Id="rId12" Target="../ctrlProps/ctrlProp167.xml" Type="http://schemas.openxmlformats.org/officeDocument/2006/relationships/ctrlProp"/>
<Relationship Id="rId13" Target="../ctrlProps/ctrlProp168.xml" Type="http://schemas.openxmlformats.org/officeDocument/2006/relationships/ctrlProp"/>
<Relationship Id="rId14" Target="../ctrlProps/ctrlProp169.xml" Type="http://schemas.openxmlformats.org/officeDocument/2006/relationships/ctrlProp"/>
<Relationship Id="rId15" Target="../ctrlProps/ctrlProp170.xml" Type="http://schemas.openxmlformats.org/officeDocument/2006/relationships/ctrlProp"/>
<Relationship Id="rId16" Target="../ctrlProps/ctrlProp171.xml" Type="http://schemas.openxmlformats.org/officeDocument/2006/relationships/ctrlProp"/>
<Relationship Id="rId17" Target="../ctrlProps/ctrlProp172.xml" Type="http://schemas.openxmlformats.org/officeDocument/2006/relationships/ctrlProp"/>
<Relationship Id="rId18" Target="../ctrlProps/ctrlProp173.xml" Type="http://schemas.openxmlformats.org/officeDocument/2006/relationships/ctrlProp"/>
<Relationship Id="rId19" Target="../ctrlProps/ctrlProp174.xml" Type="http://schemas.openxmlformats.org/officeDocument/2006/relationships/ctrlProp"/>
<Relationship Id="rId2" Target="../drawings/drawing19.xml" Type="http://schemas.openxmlformats.org/officeDocument/2006/relationships/drawing"/>
<Relationship Id="rId20" Target="../ctrlProps/ctrlProp175.xml" Type="http://schemas.openxmlformats.org/officeDocument/2006/relationships/ctrlProp"/>
<Relationship Id="rId21" Target="../ctrlProps/ctrlProp176.xml" Type="http://schemas.openxmlformats.org/officeDocument/2006/relationships/ctrlProp"/>
<Relationship Id="rId22" Target="../ctrlProps/ctrlProp177.xml" Type="http://schemas.openxmlformats.org/officeDocument/2006/relationships/ctrlProp"/>
<Relationship Id="rId23" Target="../ctrlProps/ctrlProp178.xml" Type="http://schemas.openxmlformats.org/officeDocument/2006/relationships/ctrlProp"/>
<Relationship Id="rId24" Target="../ctrlProps/ctrlProp179.xml" Type="http://schemas.openxmlformats.org/officeDocument/2006/relationships/ctrlProp"/>
<Relationship Id="rId25" Target="../ctrlProps/ctrlProp180.xml" Type="http://schemas.openxmlformats.org/officeDocument/2006/relationships/ctrlProp"/>
<Relationship Id="rId26" Target="../ctrlProps/ctrlProp181.xml" Type="http://schemas.openxmlformats.org/officeDocument/2006/relationships/ctrlProp"/>
<Relationship Id="rId27" Target="../ctrlProps/ctrlProp182.xml" Type="http://schemas.openxmlformats.org/officeDocument/2006/relationships/ctrlProp"/>
<Relationship Id="rId28" Target="../ctrlProps/ctrlProp183.xml" Type="http://schemas.openxmlformats.org/officeDocument/2006/relationships/ctrlProp"/>
<Relationship Id="rId29" Target="../ctrlProps/ctrlProp184.xml" Type="http://schemas.openxmlformats.org/officeDocument/2006/relationships/ctrlProp"/>
<Relationship Id="rId3" Target="../drawings/vmlDrawing32.vml" Type="http://schemas.openxmlformats.org/officeDocument/2006/relationships/vmlDrawing"/>
<Relationship Id="rId30" Target="../ctrlProps/ctrlProp185.xml" Type="http://schemas.openxmlformats.org/officeDocument/2006/relationships/ctrlProp"/>
<Relationship Id="rId31" Target="../ctrlProps/ctrlProp186.xml" Type="http://schemas.openxmlformats.org/officeDocument/2006/relationships/ctrlProp"/>
<Relationship Id="rId4" Target="../ctrlProps/ctrlProp159.xml" Type="http://schemas.openxmlformats.org/officeDocument/2006/relationships/ctrlProp"/>
<Relationship Id="rId5" Target="../ctrlProps/ctrlProp160.xml" Type="http://schemas.openxmlformats.org/officeDocument/2006/relationships/ctrlProp"/>
<Relationship Id="rId6" Target="../ctrlProps/ctrlProp161.xml" Type="http://schemas.openxmlformats.org/officeDocument/2006/relationships/ctrlProp"/>
<Relationship Id="rId7" Target="../ctrlProps/ctrlProp162.xml" Type="http://schemas.openxmlformats.org/officeDocument/2006/relationships/ctrlProp"/>
<Relationship Id="rId8" Target="../ctrlProps/ctrlProp163.xml" Type="http://schemas.openxmlformats.org/officeDocument/2006/relationships/ctrlProp"/>
<Relationship Id="rId9" Target="../ctrlProps/ctrlProp164.xml" Type="http://schemas.openxmlformats.org/officeDocument/2006/relationships/ctrlProp"/>
</Relationships>

</file>

<file path=xl/worksheets/_rels/sheet21.xml.rels><?xml version="1.0" encoding="UTF-8" standalone="no"?>
<Relationships xmlns="http://schemas.openxmlformats.org/package/2006/relationships">
<Relationship Id="rId1" Target="../printerSettings/printerSettings19.bin" Type="http://schemas.openxmlformats.org/officeDocument/2006/relationships/printerSettings"/>
<Relationship Id="rId2" Target="../drawings/drawing20.xml" Type="http://schemas.openxmlformats.org/officeDocument/2006/relationships/drawing"/>
<Relationship Id="rId3" Target="../drawings/vmlDrawing33.vml" Type="http://schemas.openxmlformats.org/officeDocument/2006/relationships/vmlDrawing"/>
<Relationship Id="rId4" Target="../drawings/vmlDrawing34.vml" Type="http://schemas.openxmlformats.org/officeDocument/2006/relationships/vmlDrawing"/>
<Relationship Id="rId5" Target="../comments17.xml" Type="http://schemas.openxmlformats.org/officeDocument/2006/relationships/comments"/>
</Relationships>

</file>

<file path=xl/worksheets/_rels/sheet22.xml.rels><?xml version="1.0" encoding="UTF-8" standalone="no"?>
<Relationships xmlns="http://schemas.openxmlformats.org/package/2006/relationships">
<Relationship Id="rId1" Target="../printerSettings/printerSettings20.bin" Type="http://schemas.openxmlformats.org/officeDocument/2006/relationships/printerSettings"/>
<Relationship Id="rId2" Target="../drawings/vmlDrawing35.vml" Type="http://schemas.openxmlformats.org/officeDocument/2006/relationships/vmlDrawing"/>
<Relationship Id="rId3" Target="../comments18.xml" Type="http://schemas.openxmlformats.org/officeDocument/2006/relationships/comments"/>
</Relationships>

</file>

<file path=xl/worksheets/_rels/sheet23.xml.rels><?xml version="1.0" encoding="UTF-8" standalone="no"?>
<Relationships xmlns="http://schemas.openxmlformats.org/package/2006/relationships">
<Relationship Id="rId1" Target="../printerSettings/printerSettings21.bin" Type="http://schemas.openxmlformats.org/officeDocument/2006/relationships/printerSettings"/>
</Relationships>

</file>

<file path=xl/worksheets/_rels/sheet24.xml.rels><?xml version="1.0" encoding="UTF-8" standalone="no"?>
<Relationships xmlns="http://schemas.openxmlformats.org/package/2006/relationships">
<Relationship Id="rId1" Target="../printerSettings/printerSettings22.bin" Type="http://schemas.openxmlformats.org/officeDocument/2006/relationships/printerSettings"/>
</Relationships>

</file>

<file path=xl/worksheets/_rels/sheet25.xml.rels><?xml version="1.0" encoding="UTF-8" standalone="no"?>
<Relationships xmlns="http://schemas.openxmlformats.org/package/2006/relationships">
<Relationship Id="rId1" Target="../printerSettings/printerSettings23.bin" Type="http://schemas.openxmlformats.org/officeDocument/2006/relationships/printerSettings"/>
</Relationships>

</file>

<file path=xl/worksheets/_rels/sheet26.xml.rels><?xml version="1.0" encoding="UTF-8" standalone="no"?>
<Relationships xmlns="http://schemas.openxmlformats.org/package/2006/relationships">
<Relationship Id="rId1" Target="../printerSettings/printerSettings24.bin" Type="http://schemas.openxmlformats.org/officeDocument/2006/relationships/printerSettings"/>
<Relationship Id="rId2" Target="../drawings/drawing21.xml" Type="http://schemas.openxmlformats.org/officeDocument/2006/relationships/drawing"/>
</Relationships>

</file>

<file path=xl/worksheets/_rels/sheet27.xml.rels><?xml version="1.0" encoding="UTF-8" standalone="no"?>
<Relationships xmlns="http://schemas.openxmlformats.org/package/2006/relationships">
<Relationship Id="rId1" Target="../printerSettings/printerSettings25.bin" Type="http://schemas.openxmlformats.org/officeDocument/2006/relationships/printerSettings"/>
</Relationships>

</file>

<file path=xl/worksheets/_rels/sheet3.xml.rels><?xml version="1.0" encoding="UTF-8" standalone="no"?>
<Relationships xmlns="http://schemas.openxmlformats.org/package/2006/relationships">
<Relationship Id="rId1" Target="../printerSettings/printerSettings2.bin" Type="http://schemas.openxmlformats.org/officeDocument/2006/relationships/printerSettings"/>
<Relationship Id="rId10" Target="../ctrlProps/ctrlProp11.xml" Type="http://schemas.openxmlformats.org/officeDocument/2006/relationships/ctrlProp"/>
<Relationship Id="rId11" Target="../ctrlProps/ctrlProp12.xml" Type="http://schemas.openxmlformats.org/officeDocument/2006/relationships/ctrlProp"/>
<Relationship Id="rId12" Target="../ctrlProps/ctrlProp13.xml" Type="http://schemas.openxmlformats.org/officeDocument/2006/relationships/ctrlProp"/>
<Relationship Id="rId13" Target="../ctrlProps/ctrlProp14.xml" Type="http://schemas.openxmlformats.org/officeDocument/2006/relationships/ctrlProp"/>
<Relationship Id="rId14" Target="../ctrlProps/ctrlProp15.xml" Type="http://schemas.openxmlformats.org/officeDocument/2006/relationships/ctrlProp"/>
<Relationship Id="rId15" Target="../ctrlProps/ctrlProp16.xml" Type="http://schemas.openxmlformats.org/officeDocument/2006/relationships/ctrlProp"/>
<Relationship Id="rId16" Target="../ctrlProps/ctrlProp17.xml" Type="http://schemas.openxmlformats.org/officeDocument/2006/relationships/ctrlProp"/>
<Relationship Id="rId17" Target="../ctrlProps/ctrlProp18.xml" Type="http://schemas.openxmlformats.org/officeDocument/2006/relationships/ctrlProp"/>
<Relationship Id="rId18" Target="../ctrlProps/ctrlProp19.xml" Type="http://schemas.openxmlformats.org/officeDocument/2006/relationships/ctrlProp"/>
<Relationship Id="rId19" Target="../ctrlProps/ctrlProp20.xml" Type="http://schemas.openxmlformats.org/officeDocument/2006/relationships/ctrlProp"/>
<Relationship Id="rId2" Target="../drawings/drawing2.xml" Type="http://schemas.openxmlformats.org/officeDocument/2006/relationships/drawing"/>
<Relationship Id="rId20" Target="../ctrlProps/ctrlProp21.xml" Type="http://schemas.openxmlformats.org/officeDocument/2006/relationships/ctrlProp"/>
<Relationship Id="rId21" Target="../ctrlProps/ctrlProp22.xml" Type="http://schemas.openxmlformats.org/officeDocument/2006/relationships/ctrlProp"/>
<Relationship Id="rId22" Target="../ctrlProps/ctrlProp23.xml" Type="http://schemas.openxmlformats.org/officeDocument/2006/relationships/ctrlProp"/>
<Relationship Id="rId23" Target="../ctrlProps/ctrlProp24.xml" Type="http://schemas.openxmlformats.org/officeDocument/2006/relationships/ctrlProp"/>
<Relationship Id="rId24" Target="../ctrlProps/ctrlProp25.xml" Type="http://schemas.openxmlformats.org/officeDocument/2006/relationships/ctrlProp"/>
<Relationship Id="rId25" Target="../ctrlProps/ctrlProp26.xml" Type="http://schemas.openxmlformats.org/officeDocument/2006/relationships/ctrlProp"/>
<Relationship Id="rId26" Target="../ctrlProps/ctrlProp27.xml" Type="http://schemas.openxmlformats.org/officeDocument/2006/relationships/ctrlProp"/>
<Relationship Id="rId27" Target="../ctrlProps/ctrlProp28.xml" Type="http://schemas.openxmlformats.org/officeDocument/2006/relationships/ctrlProp"/>
<Relationship Id="rId28" Target="../ctrlProps/ctrlProp29.xml" Type="http://schemas.openxmlformats.org/officeDocument/2006/relationships/ctrlProp"/>
<Relationship Id="rId29" Target="../comments2.xml" Type="http://schemas.openxmlformats.org/officeDocument/2006/relationships/comments"/>
<Relationship Id="rId3" Target="../drawings/vmlDrawing3.vml" Type="http://schemas.openxmlformats.org/officeDocument/2006/relationships/vmlDrawing"/>
<Relationship Id="rId4" Target="../drawings/vmlDrawing4.vml" Type="http://schemas.openxmlformats.org/officeDocument/2006/relationships/vmlDrawing"/>
<Relationship Id="rId5" Target="../ctrlProps/ctrlProp6.xml" Type="http://schemas.openxmlformats.org/officeDocument/2006/relationships/ctrlProp"/>
<Relationship Id="rId6" Target="../ctrlProps/ctrlProp7.xml" Type="http://schemas.openxmlformats.org/officeDocument/2006/relationships/ctrlProp"/>
<Relationship Id="rId7" Target="../ctrlProps/ctrlProp8.xml" Type="http://schemas.openxmlformats.org/officeDocument/2006/relationships/ctrlProp"/>
<Relationship Id="rId8" Target="../ctrlProps/ctrlProp9.xml" Type="http://schemas.openxmlformats.org/officeDocument/2006/relationships/ctrlProp"/>
<Relationship Id="rId9" Target="../ctrlProps/ctrlProp10.xml" Type="http://schemas.openxmlformats.org/officeDocument/2006/relationships/ctrlProp"/>
</Relationships>

</file>

<file path=xl/worksheets/_rels/sheet4.xml.rels><?xml version="1.0" encoding="UTF-8" standalone="no"?>
<Relationships xmlns="http://schemas.openxmlformats.org/package/2006/relationships">
<Relationship Id="rId1" Target="../printerSettings/printerSettings3.bin" Type="http://schemas.openxmlformats.org/officeDocument/2006/relationships/printerSettings"/>
<Relationship Id="rId10" Target="../ctrlProps/ctrlProp35.xml" Type="http://schemas.openxmlformats.org/officeDocument/2006/relationships/ctrlProp"/>
<Relationship Id="rId11" Target="../ctrlProps/ctrlProp36.xml" Type="http://schemas.openxmlformats.org/officeDocument/2006/relationships/ctrlProp"/>
<Relationship Id="rId12" Target="../ctrlProps/ctrlProp37.xml" Type="http://schemas.openxmlformats.org/officeDocument/2006/relationships/ctrlProp"/>
<Relationship Id="rId13" Target="../ctrlProps/ctrlProp38.xml" Type="http://schemas.openxmlformats.org/officeDocument/2006/relationships/ctrlProp"/>
<Relationship Id="rId14" Target="../ctrlProps/ctrlProp39.xml" Type="http://schemas.openxmlformats.org/officeDocument/2006/relationships/ctrlProp"/>
<Relationship Id="rId15" Target="../ctrlProps/ctrlProp40.xml" Type="http://schemas.openxmlformats.org/officeDocument/2006/relationships/ctrlProp"/>
<Relationship Id="rId16" Target="../ctrlProps/ctrlProp41.xml" Type="http://schemas.openxmlformats.org/officeDocument/2006/relationships/ctrlProp"/>
<Relationship Id="rId17" Target="../comments3.xml" Type="http://schemas.openxmlformats.org/officeDocument/2006/relationships/comments"/>
<Relationship Id="rId2" Target="../drawings/drawing3.xml" Type="http://schemas.openxmlformats.org/officeDocument/2006/relationships/drawing"/>
<Relationship Id="rId3" Target="../drawings/vmlDrawing5.vml" Type="http://schemas.openxmlformats.org/officeDocument/2006/relationships/vmlDrawing"/>
<Relationship Id="rId4" Target="../drawings/vmlDrawing6.vml" Type="http://schemas.openxmlformats.org/officeDocument/2006/relationships/vmlDrawing"/>
<Relationship Id="rId5" Target="../ctrlProps/ctrlProp30.xml" Type="http://schemas.openxmlformats.org/officeDocument/2006/relationships/ctrlProp"/>
<Relationship Id="rId6" Target="../ctrlProps/ctrlProp31.xml" Type="http://schemas.openxmlformats.org/officeDocument/2006/relationships/ctrlProp"/>
<Relationship Id="rId7" Target="../ctrlProps/ctrlProp32.xml" Type="http://schemas.openxmlformats.org/officeDocument/2006/relationships/ctrlProp"/>
<Relationship Id="rId8" Target="../ctrlProps/ctrlProp33.xml" Type="http://schemas.openxmlformats.org/officeDocument/2006/relationships/ctrlProp"/>
<Relationship Id="rId9" Target="../ctrlProps/ctrlProp34.xml" Type="http://schemas.openxmlformats.org/officeDocument/2006/relationships/ctrlProp"/>
</Relationships>

</file>

<file path=xl/worksheets/_rels/sheet5.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drawings/vmlDrawing7.vml" Type="http://schemas.openxmlformats.org/officeDocument/2006/relationships/vmlDrawing"/>
<Relationship Id="rId4" Target="../drawings/vmlDrawing8.vml" Type="http://schemas.openxmlformats.org/officeDocument/2006/relationships/vmlDrawing"/>
<Relationship Id="rId5" Target="../comments4.xml" Type="http://schemas.openxmlformats.org/officeDocument/2006/relationships/comments"/>
</Relationships>

</file>

<file path=xl/worksheets/_rels/sheet6.xml.rels><?xml version="1.0" encoding="UTF-8" standalone="no"?>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drawings/vmlDrawing9.vml" Type="http://schemas.openxmlformats.org/officeDocument/2006/relationships/vmlDrawing"/>
<Relationship Id="rId4" Target="../drawings/vmlDrawing10.vml" Type="http://schemas.openxmlformats.org/officeDocument/2006/relationships/vmlDrawing"/>
<Relationship Id="rId5" Target="../comments5.xml" Type="http://schemas.openxmlformats.org/officeDocument/2006/relationships/comments"/>
</Relationships>

</file>

<file path=xl/worksheets/_rels/sheet7.xml.rels><?xml version="1.0" encoding="UTF-8" standalone="no"?>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drawings/vmlDrawing11.vml" Type="http://schemas.openxmlformats.org/officeDocument/2006/relationships/vmlDrawing"/>
<Relationship Id="rId4" Target="../drawings/vmlDrawing12.vml" Type="http://schemas.openxmlformats.org/officeDocument/2006/relationships/vmlDrawing"/>
<Relationship Id="rId5" Target="../comments6.xml" Type="http://schemas.openxmlformats.org/officeDocument/2006/relationships/comments"/>
</Relationships>

</file>

<file path=xl/worksheets/_rels/sheet8.xml.rels><?xml version="1.0" encoding="UTF-8" standalone="no"?>
<Relationships xmlns="http://schemas.openxmlformats.org/package/2006/relationships">
<Relationship Id="rId1" Target="../printerSettings/printerSettings7.bin" Type="http://schemas.openxmlformats.org/officeDocument/2006/relationships/printerSettings"/>
<Relationship Id="rId10" Target="../ctrlProps/ctrlProp47.xml" Type="http://schemas.openxmlformats.org/officeDocument/2006/relationships/ctrlProp"/>
<Relationship Id="rId11" Target="../ctrlProps/ctrlProp48.xml" Type="http://schemas.openxmlformats.org/officeDocument/2006/relationships/ctrlProp"/>
<Relationship Id="rId12" Target="../ctrlProps/ctrlProp49.xml" Type="http://schemas.openxmlformats.org/officeDocument/2006/relationships/ctrlProp"/>
<Relationship Id="rId13" Target="../ctrlProps/ctrlProp50.xml" Type="http://schemas.openxmlformats.org/officeDocument/2006/relationships/ctrlProp"/>
<Relationship Id="rId14" Target="../ctrlProps/ctrlProp51.xml" Type="http://schemas.openxmlformats.org/officeDocument/2006/relationships/ctrlProp"/>
<Relationship Id="rId15" Target="../ctrlProps/ctrlProp52.xml" Type="http://schemas.openxmlformats.org/officeDocument/2006/relationships/ctrlProp"/>
<Relationship Id="rId16" Target="../ctrlProps/ctrlProp53.xml" Type="http://schemas.openxmlformats.org/officeDocument/2006/relationships/ctrlProp"/>
<Relationship Id="rId17" Target="../ctrlProps/ctrlProp54.xml" Type="http://schemas.openxmlformats.org/officeDocument/2006/relationships/ctrlProp"/>
<Relationship Id="rId18" Target="../ctrlProps/ctrlProp55.xml" Type="http://schemas.openxmlformats.org/officeDocument/2006/relationships/ctrlProp"/>
<Relationship Id="rId19" Target="../ctrlProps/ctrlProp56.xml" Type="http://schemas.openxmlformats.org/officeDocument/2006/relationships/ctrlProp"/>
<Relationship Id="rId2" Target="../drawings/drawing7.xml" Type="http://schemas.openxmlformats.org/officeDocument/2006/relationships/drawing"/>
<Relationship Id="rId20" Target="../ctrlProps/ctrlProp57.xml" Type="http://schemas.openxmlformats.org/officeDocument/2006/relationships/ctrlProp"/>
<Relationship Id="rId21" Target="../comments7.xml" Type="http://schemas.openxmlformats.org/officeDocument/2006/relationships/comments"/>
<Relationship Id="rId3" Target="../drawings/vmlDrawing13.vml" Type="http://schemas.openxmlformats.org/officeDocument/2006/relationships/vmlDrawing"/>
<Relationship Id="rId4" Target="../drawings/vmlDrawing14.vml" Type="http://schemas.openxmlformats.org/officeDocument/2006/relationships/vmlDrawing"/>
<Relationship Id="rId5" Target="../ctrlProps/ctrlProp42.xml" Type="http://schemas.openxmlformats.org/officeDocument/2006/relationships/ctrlProp"/>
<Relationship Id="rId6" Target="../ctrlProps/ctrlProp43.xml" Type="http://schemas.openxmlformats.org/officeDocument/2006/relationships/ctrlProp"/>
<Relationship Id="rId7" Target="../ctrlProps/ctrlProp44.xml" Type="http://schemas.openxmlformats.org/officeDocument/2006/relationships/ctrlProp"/>
<Relationship Id="rId8" Target="../ctrlProps/ctrlProp45.xml" Type="http://schemas.openxmlformats.org/officeDocument/2006/relationships/ctrlProp"/>
<Relationship Id="rId9" Target="../ctrlProps/ctrlProp46.xml" Type="http://schemas.openxmlformats.org/officeDocument/2006/relationships/ctrlProp"/>
</Relationships>

</file>

<file path=xl/worksheets/_rels/sheet9.xml.rels><?xml version="1.0" encoding="UTF-8" standalone="no"?>
<Relationships xmlns="http://schemas.openxmlformats.org/package/2006/relationships">
<Relationship Id="rId1" Target="../printerSettings/printerSettings8.bin" Type="http://schemas.openxmlformats.org/officeDocument/2006/relationships/printerSettings"/>
<Relationship Id="rId10" Target="../ctrlProps/ctrlProp63.xml" Type="http://schemas.openxmlformats.org/officeDocument/2006/relationships/ctrlProp"/>
<Relationship Id="rId11" Target="../ctrlProps/ctrlProp64.xml" Type="http://schemas.openxmlformats.org/officeDocument/2006/relationships/ctrlProp"/>
<Relationship Id="rId12" Target="../ctrlProps/ctrlProp65.xml" Type="http://schemas.openxmlformats.org/officeDocument/2006/relationships/ctrlProp"/>
<Relationship Id="rId13" Target="../ctrlProps/ctrlProp66.xml" Type="http://schemas.openxmlformats.org/officeDocument/2006/relationships/ctrlProp"/>
<Relationship Id="rId14" Target="../ctrlProps/ctrlProp67.xml" Type="http://schemas.openxmlformats.org/officeDocument/2006/relationships/ctrlProp"/>
<Relationship Id="rId15" Target="../ctrlProps/ctrlProp68.xml" Type="http://schemas.openxmlformats.org/officeDocument/2006/relationships/ctrlProp"/>
<Relationship Id="rId16" Target="../ctrlProps/ctrlProp69.xml" Type="http://schemas.openxmlformats.org/officeDocument/2006/relationships/ctrlProp"/>
<Relationship Id="rId17" Target="../comments8.xml" Type="http://schemas.openxmlformats.org/officeDocument/2006/relationships/comments"/>
<Relationship Id="rId2" Target="../drawings/drawing8.xml" Type="http://schemas.openxmlformats.org/officeDocument/2006/relationships/drawing"/>
<Relationship Id="rId3" Target="../drawings/vmlDrawing15.vml" Type="http://schemas.openxmlformats.org/officeDocument/2006/relationships/vmlDrawing"/>
<Relationship Id="rId4" Target="../drawings/vmlDrawing16.vml" Type="http://schemas.openxmlformats.org/officeDocument/2006/relationships/vmlDrawing"/>
<Relationship Id="rId5" Target="../ctrlProps/ctrlProp58.xml" Type="http://schemas.openxmlformats.org/officeDocument/2006/relationships/ctrlProp"/>
<Relationship Id="rId6" Target="../ctrlProps/ctrlProp59.xml" Type="http://schemas.openxmlformats.org/officeDocument/2006/relationships/ctrlProp"/>
<Relationship Id="rId7" Target="../ctrlProps/ctrlProp60.xml" Type="http://schemas.openxmlformats.org/officeDocument/2006/relationships/ctrlProp"/>
<Relationship Id="rId8" Target="../ctrlProps/ctrlProp61.xml" Type="http://schemas.openxmlformats.org/officeDocument/2006/relationships/ctrlProp"/>
<Relationship Id="rId9" Target="../ctrlProps/ctrlProp62.xml" Type="http://schemas.openxmlformats.org/officeDocument/2006/relationships/ctrlProp"/>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C82D6-F22A-4DE0-B1B6-74B658A8E492}">
  <sheetPr codeName="Sheet3">
    <tabColor rgb="FFFF0000"/>
  </sheetPr>
  <dimension ref="A1:BK42"/>
  <sheetViews>
    <sheetView zoomScaleNormal="100" workbookViewId="0">
      <selection activeCell="BD29" sqref="BD29"/>
    </sheetView>
  </sheetViews>
  <sheetFormatPr defaultColWidth="9.140625" defaultRowHeight="12.75" x14ac:dyDescent="0.2"/>
  <cols>
    <col min="1" max="1" width="3.140625" style="1244" customWidth="1"/>
    <col min="2" max="38" width="3.7109375" style="1244" customWidth="1"/>
    <col min="39" max="69" width="3.5703125" style="1244" customWidth="1"/>
    <col min="70" max="16384" width="9.140625" style="1244"/>
  </cols>
  <sheetData>
    <row r="1" spans="2:63" ht="13.5" thickBot="1" x14ac:dyDescent="0.25"/>
    <row r="2" spans="2:63" x14ac:dyDescent="0.2">
      <c r="B2" s="1245"/>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7"/>
      <c r="AM2" s="1294"/>
      <c r="AN2" s="1295"/>
      <c r="AO2" s="1295"/>
      <c r="AP2" s="1295"/>
      <c r="AQ2" s="1295"/>
      <c r="AR2" s="1295"/>
      <c r="AS2" s="1295"/>
      <c r="AT2" s="1295"/>
      <c r="AU2" s="1295"/>
      <c r="AV2" s="1295"/>
      <c r="AW2" s="1295"/>
      <c r="AX2" s="1295"/>
      <c r="AY2" s="1295"/>
      <c r="AZ2" s="1295"/>
      <c r="BA2" s="1295"/>
      <c r="BB2" s="1295"/>
      <c r="BC2" s="1295"/>
      <c r="BD2" s="1295"/>
      <c r="BE2" s="1295"/>
      <c r="BF2" s="1295"/>
      <c r="BG2" s="1295"/>
      <c r="BH2" s="1295"/>
      <c r="BI2" s="1295"/>
      <c r="BJ2" s="1295"/>
      <c r="BK2" s="1296"/>
    </row>
    <row r="3" spans="2:63" ht="15.75" x14ac:dyDescent="0.25">
      <c r="B3" s="1248"/>
      <c r="C3" s="1249" t="s">
        <v>2290</v>
      </c>
      <c r="D3" s="1249"/>
      <c r="E3" s="1249"/>
      <c r="F3" s="1249"/>
      <c r="G3" s="1249"/>
      <c r="H3" s="1249"/>
      <c r="I3" s="1249"/>
      <c r="J3" s="1249"/>
      <c r="K3" s="1249"/>
      <c r="L3" s="1249"/>
      <c r="M3" s="1249"/>
      <c r="N3" s="1249"/>
      <c r="O3" s="1249"/>
      <c r="P3" s="1249"/>
      <c r="Q3" s="1249"/>
      <c r="R3" s="1249"/>
      <c r="S3" s="1249"/>
      <c r="T3" s="1249"/>
      <c r="U3" s="1249"/>
      <c r="V3" s="1249"/>
      <c r="W3" s="1249"/>
      <c r="X3" s="1249"/>
      <c r="Y3" s="1249"/>
      <c r="Z3" s="1249"/>
      <c r="AA3" s="1249"/>
      <c r="AB3" s="1249"/>
      <c r="AC3" s="1249"/>
      <c r="AD3" s="1249"/>
      <c r="AE3" s="1249"/>
      <c r="AF3" s="1249"/>
      <c r="AG3" s="1249"/>
      <c r="AH3" s="1249"/>
      <c r="AI3" s="1249"/>
      <c r="AJ3" s="1249"/>
      <c r="AK3" s="1250"/>
      <c r="AM3" s="1297"/>
      <c r="AN3" s="1298" t="s">
        <v>2256</v>
      </c>
      <c r="AO3" s="1299"/>
      <c r="AP3" s="1299"/>
      <c r="AQ3" s="1299"/>
      <c r="AR3" s="1299"/>
      <c r="AS3" s="1299"/>
      <c r="AT3" s="1299"/>
      <c r="AU3" s="1299"/>
      <c r="AV3" s="1299"/>
      <c r="AW3" s="1299"/>
      <c r="AX3" s="1299"/>
      <c r="AY3" s="1299"/>
      <c r="AZ3" s="1299"/>
      <c r="BA3" s="1299"/>
      <c r="BB3" s="1299"/>
      <c r="BC3" s="1299"/>
      <c r="BD3" s="1299"/>
      <c r="BE3" s="1299"/>
      <c r="BF3" s="1299"/>
      <c r="BG3" s="1299"/>
      <c r="BH3" s="1299"/>
      <c r="BI3" s="1299"/>
      <c r="BJ3" s="1299"/>
      <c r="BK3" s="1300"/>
    </row>
    <row r="4" spans="2:63" x14ac:dyDescent="0.2">
      <c r="B4" s="1248"/>
      <c r="C4" s="1249" t="s">
        <v>2257</v>
      </c>
      <c r="D4" s="1249"/>
      <c r="E4" s="1249"/>
      <c r="F4" s="1249"/>
      <c r="G4" s="1249"/>
      <c r="H4" s="1249"/>
      <c r="I4" s="1249"/>
      <c r="J4" s="1249"/>
      <c r="K4" s="1249"/>
      <c r="L4" s="1249"/>
      <c r="M4" s="1251" t="s">
        <v>2258</v>
      </c>
      <c r="N4" s="1249"/>
      <c r="O4" s="1249"/>
      <c r="P4" s="1249"/>
      <c r="Q4" s="1249"/>
      <c r="R4" s="1249"/>
      <c r="S4" s="1249"/>
      <c r="T4" s="1249"/>
      <c r="U4" s="1249"/>
      <c r="V4" s="1249"/>
      <c r="W4" s="1249"/>
      <c r="X4" s="1249"/>
      <c r="Y4" s="1249" t="s">
        <v>2284</v>
      </c>
      <c r="Z4" s="1249"/>
      <c r="AA4" s="1249"/>
      <c r="AB4" s="1249"/>
      <c r="AC4" s="1249"/>
      <c r="AD4" s="1249"/>
      <c r="AE4" s="1249"/>
      <c r="AF4" s="1249"/>
      <c r="AG4" s="1249"/>
      <c r="AH4" s="1249"/>
      <c r="AI4" s="1249"/>
      <c r="AJ4" s="1249"/>
      <c r="AK4" s="1250"/>
      <c r="AM4" s="1297"/>
      <c r="AN4" s="1299"/>
      <c r="AO4" s="1620" t="s">
        <v>2252</v>
      </c>
      <c r="AP4" s="1620"/>
      <c r="AQ4" s="1620"/>
      <c r="AR4" s="1620"/>
      <c r="AS4" s="1620"/>
      <c r="AT4" s="1620"/>
      <c r="AU4" s="1620"/>
      <c r="AV4" s="1620"/>
      <c r="AW4" s="1620"/>
      <c r="AX4" s="1299"/>
      <c r="AY4" s="1299"/>
      <c r="AZ4" s="1299"/>
      <c r="BA4" s="1299"/>
      <c r="BB4" s="1299"/>
      <c r="BC4" s="1299"/>
      <c r="BD4" s="1299"/>
      <c r="BE4" s="1299"/>
      <c r="BF4" s="1299"/>
      <c r="BG4" s="1299"/>
      <c r="BH4" s="1299"/>
      <c r="BI4" s="1299"/>
      <c r="BJ4" s="1299"/>
      <c r="BK4" s="1300"/>
    </row>
    <row r="5" spans="2:63" x14ac:dyDescent="0.2">
      <c r="B5" s="1248"/>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50"/>
      <c r="AM5" s="1297"/>
      <c r="AN5" s="1299" t="s">
        <v>2633</v>
      </c>
      <c r="AO5" s="1299"/>
      <c r="AP5" s="1299"/>
      <c r="AQ5" s="1299"/>
      <c r="AR5" s="1299"/>
      <c r="AS5" s="1299"/>
      <c r="AT5" s="1299"/>
      <c r="AU5" s="1299"/>
      <c r="AV5" s="1299"/>
      <c r="AW5" s="1299"/>
      <c r="AX5" s="1299"/>
      <c r="AY5" s="1299"/>
      <c r="AZ5" s="1299"/>
      <c r="BA5" s="1299"/>
      <c r="BB5" s="1299"/>
      <c r="BC5" s="1299"/>
      <c r="BD5" s="1299"/>
      <c r="BE5" s="1299"/>
      <c r="BF5" s="1299"/>
      <c r="BG5" s="1299"/>
      <c r="BH5" s="1299"/>
      <c r="BI5" s="1299"/>
      <c r="BJ5" s="1299"/>
      <c r="BK5" s="1300"/>
    </row>
    <row r="6" spans="2:63" ht="15.75" x14ac:dyDescent="0.25">
      <c r="B6" s="1248"/>
      <c r="C6" s="1252" t="s">
        <v>2291</v>
      </c>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0"/>
      <c r="AM6" s="1297"/>
      <c r="AN6" s="1606" t="s">
        <v>2255</v>
      </c>
      <c r="AO6" s="1299" t="s">
        <v>2634</v>
      </c>
      <c r="AP6" s="1299"/>
      <c r="AQ6" s="1299"/>
      <c r="AR6" s="1299"/>
      <c r="AS6" s="1299"/>
      <c r="AT6" s="1299"/>
      <c r="AU6" s="1299"/>
      <c r="AV6" s="1299"/>
      <c r="AW6" s="1299"/>
      <c r="AX6" s="1299"/>
      <c r="AY6" s="1299"/>
      <c r="AZ6" s="1299"/>
      <c r="BA6" s="1299"/>
      <c r="BB6" s="1299"/>
      <c r="BC6" s="1299"/>
      <c r="BD6" s="1299"/>
      <c r="BE6" s="1299"/>
      <c r="BF6" s="1299"/>
      <c r="BG6" s="1299"/>
      <c r="BH6" s="1299"/>
      <c r="BI6" s="1299"/>
      <c r="BJ6" s="1607"/>
      <c r="BK6" s="1300"/>
    </row>
    <row r="7" spans="2:63" x14ac:dyDescent="0.2">
      <c r="B7" s="1248"/>
      <c r="C7" s="1253" t="s">
        <v>2259</v>
      </c>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c r="AG7" s="1253"/>
      <c r="AH7" s="1253"/>
      <c r="AI7" s="1253"/>
      <c r="AJ7" s="1253"/>
      <c r="AK7" s="1250"/>
      <c r="AM7" s="1297"/>
      <c r="AN7" s="1299"/>
      <c r="AO7" s="1301" t="s">
        <v>2329</v>
      </c>
      <c r="AP7" s="1299"/>
      <c r="AQ7" s="1299"/>
      <c r="AR7" s="1299"/>
      <c r="AS7" s="1299"/>
      <c r="AT7" s="1299"/>
      <c r="AU7" s="1299"/>
      <c r="AV7" s="1299"/>
      <c r="AW7" s="1299"/>
      <c r="AX7" s="1299"/>
      <c r="AY7" s="1299"/>
      <c r="AZ7" s="1299"/>
      <c r="BA7" s="1299"/>
      <c r="BB7" s="1299"/>
      <c r="BC7" s="1299"/>
      <c r="BD7" s="1299"/>
      <c r="BE7" s="1299"/>
      <c r="BF7" s="1299"/>
      <c r="BG7" s="1299"/>
      <c r="BH7" s="1299"/>
      <c r="BI7" s="1299"/>
      <c r="BJ7" s="1299"/>
      <c r="BK7" s="1300"/>
    </row>
    <row r="8" spans="2:63" ht="15.75" x14ac:dyDescent="0.25">
      <c r="B8" s="1248"/>
      <c r="C8" s="1253" t="s">
        <v>2292</v>
      </c>
      <c r="D8" s="1253"/>
      <c r="E8" s="1253"/>
      <c r="F8" s="1253"/>
      <c r="G8" s="1253"/>
      <c r="H8" s="1253"/>
      <c r="I8" s="1253"/>
      <c r="J8" s="1253"/>
      <c r="K8" s="1253"/>
      <c r="L8" s="1253"/>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0"/>
      <c r="AM8" s="1297"/>
      <c r="AN8" s="1299"/>
      <c r="AO8" s="1334" t="s">
        <v>2253</v>
      </c>
      <c r="AP8" s="1333"/>
      <c r="AQ8" s="1333"/>
      <c r="AR8" s="1333"/>
      <c r="AS8" s="1333"/>
      <c r="AT8" s="1333"/>
      <c r="AU8" s="1333"/>
      <c r="AV8" s="1333"/>
      <c r="AW8" s="1333"/>
      <c r="AX8" s="1333"/>
      <c r="AY8" s="1333"/>
      <c r="AZ8" s="1333"/>
      <c r="BA8" s="1333"/>
      <c r="BB8" s="1299"/>
      <c r="BC8" s="1299"/>
      <c r="BD8" s="1299"/>
      <c r="BE8" s="1299"/>
      <c r="BF8" s="1299"/>
      <c r="BG8" s="1299"/>
      <c r="BH8" s="1299"/>
      <c r="BI8" s="1299"/>
      <c r="BJ8" s="1299"/>
      <c r="BK8" s="1300"/>
    </row>
    <row r="9" spans="2:63" x14ac:dyDescent="0.2">
      <c r="B9" s="1248"/>
      <c r="C9" s="1253" t="s">
        <v>2260</v>
      </c>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0"/>
      <c r="AM9" s="1297"/>
      <c r="AN9" s="1299"/>
      <c r="AO9" s="1301" t="s">
        <v>2254</v>
      </c>
      <c r="AP9" s="1299"/>
      <c r="AQ9" s="1299"/>
      <c r="AR9" s="1299"/>
      <c r="AS9" s="1299"/>
      <c r="AT9" s="1299"/>
      <c r="AU9" s="1299"/>
      <c r="AV9" s="1299"/>
      <c r="AW9" s="1299"/>
      <c r="AX9" s="1299"/>
      <c r="AY9" s="1299"/>
      <c r="AZ9" s="1299"/>
      <c r="BA9" s="1299"/>
      <c r="BB9" s="1299"/>
      <c r="BC9" s="1299"/>
      <c r="BD9" s="1299"/>
      <c r="BE9" s="1299"/>
      <c r="BF9" s="1299"/>
      <c r="BG9" s="1299"/>
      <c r="BH9" s="1299"/>
      <c r="BI9" s="1299"/>
      <c r="BJ9" s="1299"/>
      <c r="BK9" s="1300"/>
    </row>
    <row r="10" spans="2:63" x14ac:dyDescent="0.2">
      <c r="B10" s="1248"/>
      <c r="C10" s="1249"/>
      <c r="D10" s="1249"/>
      <c r="E10" s="1249"/>
      <c r="F10" s="1249"/>
      <c r="G10" s="1249"/>
      <c r="H10" s="1249"/>
      <c r="I10" s="1249"/>
      <c r="J10" s="1249"/>
      <c r="K10" s="1249"/>
      <c r="L10" s="1249"/>
      <c r="M10" s="1249"/>
      <c r="N10" s="1249"/>
      <c r="O10" s="1249"/>
      <c r="P10" s="1249"/>
      <c r="Q10" s="1249"/>
      <c r="R10" s="1249"/>
      <c r="S10" s="1249"/>
      <c r="T10" s="1249"/>
      <c r="U10" s="1249"/>
      <c r="V10" s="1249"/>
      <c r="W10" s="1249"/>
      <c r="X10" s="1249"/>
      <c r="Y10" s="1249"/>
      <c r="Z10" s="1249"/>
      <c r="AA10" s="1249"/>
      <c r="AB10" s="1249"/>
      <c r="AC10" s="1249"/>
      <c r="AD10" s="1249"/>
      <c r="AE10" s="1249"/>
      <c r="AF10" s="1249"/>
      <c r="AG10" s="1249"/>
      <c r="AH10" s="1249"/>
      <c r="AI10" s="1249"/>
      <c r="AJ10" s="1249"/>
      <c r="AK10" s="1250"/>
      <c r="AM10" s="1297"/>
      <c r="AN10" s="1299"/>
      <c r="AO10" s="1301"/>
      <c r="AP10" s="1299"/>
      <c r="AQ10" s="1299"/>
      <c r="AR10" s="1299"/>
      <c r="AS10" s="1299"/>
      <c r="AT10" s="1299"/>
      <c r="AU10" s="1299"/>
      <c r="AV10" s="1299"/>
      <c r="AW10" s="1299"/>
      <c r="AX10" s="1299"/>
      <c r="AY10" s="1299"/>
      <c r="AZ10" s="1299"/>
      <c r="BA10" s="1299"/>
      <c r="BB10" s="1299"/>
      <c r="BC10" s="1299"/>
      <c r="BD10" s="1299"/>
      <c r="BE10" s="1299"/>
      <c r="BF10" s="1299"/>
      <c r="BG10" s="1299"/>
      <c r="BH10" s="1299"/>
      <c r="BI10" s="1299"/>
      <c r="BJ10" s="1299"/>
      <c r="BK10" s="1300"/>
    </row>
    <row r="11" spans="2:63" x14ac:dyDescent="0.2">
      <c r="B11" s="1248"/>
      <c r="C11" s="1253" t="s">
        <v>2293</v>
      </c>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0"/>
      <c r="AM11" s="1297"/>
      <c r="AN11" s="1299"/>
      <c r="AO11" s="1587" t="s">
        <v>2624</v>
      </c>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300"/>
    </row>
    <row r="12" spans="2:63" x14ac:dyDescent="0.2">
      <c r="B12" s="1248"/>
      <c r="C12" s="1249"/>
      <c r="D12" s="1249"/>
      <c r="E12" s="1249"/>
      <c r="F12" s="1249"/>
      <c r="G12" s="1249"/>
      <c r="H12" s="1249"/>
      <c r="I12" s="1249"/>
      <c r="J12" s="1249"/>
      <c r="K12" s="1249"/>
      <c r="L12" s="1249"/>
      <c r="M12" s="1249"/>
      <c r="N12" s="1249"/>
      <c r="O12" s="1249"/>
      <c r="P12" s="1249"/>
      <c r="Q12" s="1249"/>
      <c r="R12" s="1249"/>
      <c r="S12" s="1249"/>
      <c r="T12" s="1249"/>
      <c r="U12" s="1249"/>
      <c r="V12" s="1249"/>
      <c r="W12" s="1249"/>
      <c r="X12" s="1249"/>
      <c r="Y12" s="1249"/>
      <c r="Z12" s="1249"/>
      <c r="AA12" s="1249"/>
      <c r="AB12" s="1249"/>
      <c r="AC12" s="1249"/>
      <c r="AD12" s="1249"/>
      <c r="AE12" s="1249"/>
      <c r="AF12" s="1249"/>
      <c r="AG12" s="1249"/>
      <c r="AH12" s="1249"/>
      <c r="AI12" s="1249"/>
      <c r="AJ12" s="1249"/>
      <c r="AK12" s="1250"/>
      <c r="AM12" s="1297"/>
      <c r="AN12" s="1621" t="s">
        <v>2627</v>
      </c>
      <c r="AO12" s="1621"/>
      <c r="AP12" s="1621"/>
      <c r="AQ12" s="1621"/>
      <c r="AR12" s="1621"/>
      <c r="AS12" s="1621"/>
      <c r="AT12" s="1621"/>
      <c r="AU12" s="1621"/>
      <c r="AV12" s="1621"/>
      <c r="AW12" s="1621"/>
      <c r="AX12" s="1621"/>
      <c r="AY12" s="1621"/>
      <c r="AZ12" s="1621"/>
      <c r="BA12" s="1621"/>
      <c r="BB12" s="1621"/>
      <c r="BC12" s="1621"/>
      <c r="BD12" s="1621"/>
      <c r="BE12" s="1621"/>
      <c r="BF12" s="1621"/>
      <c r="BG12" s="1621"/>
      <c r="BH12" s="1621"/>
      <c r="BI12" s="1621"/>
      <c r="BJ12" s="1621"/>
      <c r="BK12" s="1300"/>
    </row>
    <row r="13" spans="2:63" x14ac:dyDescent="0.2">
      <c r="B13" s="1248"/>
      <c r="C13" s="1257" t="s">
        <v>240</v>
      </c>
      <c r="D13" s="1258" t="s">
        <v>2306</v>
      </c>
      <c r="E13" s="1259"/>
      <c r="F13" s="1259"/>
      <c r="G13" s="1259"/>
      <c r="H13" s="1259"/>
      <c r="I13" s="1259"/>
      <c r="J13" s="1259"/>
      <c r="K13" s="1259"/>
      <c r="L13" s="1259"/>
      <c r="M13" s="1259"/>
      <c r="N13" s="1259"/>
      <c r="O13" s="1259"/>
      <c r="P13" s="1259"/>
      <c r="Q13" s="1259"/>
      <c r="R13" s="1260"/>
      <c r="S13" s="1249"/>
      <c r="T13" s="1261" t="s">
        <v>2261</v>
      </c>
      <c r="U13" s="1261"/>
      <c r="V13" s="1261"/>
      <c r="W13" s="1261"/>
      <c r="X13" s="1249"/>
      <c r="Y13" s="1249" t="s">
        <v>2286</v>
      </c>
      <c r="Z13" s="1249"/>
      <c r="AA13" s="1249"/>
      <c r="AB13" s="1259"/>
      <c r="AC13" s="1259"/>
      <c r="AD13" s="1259"/>
      <c r="AE13" s="1259"/>
      <c r="AF13" s="1259"/>
      <c r="AG13" s="1259"/>
      <c r="AH13" s="1259"/>
      <c r="AI13" s="1259"/>
      <c r="AJ13" s="1259"/>
      <c r="AK13" s="1250"/>
      <c r="AM13" s="1297"/>
      <c r="AN13" s="1299"/>
      <c r="AO13" s="1588"/>
      <c r="AP13" s="1393"/>
      <c r="AQ13" s="1393"/>
      <c r="AR13" s="1393"/>
      <c r="AS13" s="1393"/>
      <c r="AT13" s="1393"/>
      <c r="AU13" s="1393"/>
      <c r="AV13" s="1393"/>
      <c r="AW13" s="1393"/>
      <c r="AX13" s="1393"/>
      <c r="AY13" s="1393"/>
      <c r="AZ13" s="1393"/>
      <c r="BA13" s="1393"/>
      <c r="BB13" s="1393"/>
      <c r="BC13" s="1393"/>
      <c r="BD13" s="1393"/>
      <c r="BE13" s="1393"/>
      <c r="BF13" s="1393"/>
      <c r="BG13" s="1299"/>
      <c r="BH13" s="1299"/>
      <c r="BI13" s="1299"/>
      <c r="BJ13" s="1299"/>
      <c r="BK13" s="1300"/>
    </row>
    <row r="14" spans="2:63" x14ac:dyDescent="0.2">
      <c r="B14" s="1248"/>
      <c r="C14" s="1257" t="s">
        <v>241</v>
      </c>
      <c r="D14" s="1274" t="s">
        <v>2307</v>
      </c>
      <c r="E14" s="1259"/>
      <c r="F14" s="1259"/>
      <c r="G14" s="1259"/>
      <c r="H14" s="1259"/>
      <c r="I14" s="1259"/>
      <c r="J14" s="1259"/>
      <c r="K14" s="1259"/>
      <c r="L14" s="1259"/>
      <c r="M14" s="1259"/>
      <c r="N14" s="1259"/>
      <c r="O14" s="1259"/>
      <c r="P14" s="1259"/>
      <c r="Q14" s="1262"/>
      <c r="R14" s="1260"/>
      <c r="S14" s="1249"/>
      <c r="T14" s="1263" t="s">
        <v>2263</v>
      </c>
      <c r="U14" s="1263"/>
      <c r="V14" s="1263"/>
      <c r="W14" s="1263"/>
      <c r="X14" s="1249"/>
      <c r="Y14" s="1249" t="s">
        <v>2285</v>
      </c>
      <c r="Z14" s="1259"/>
      <c r="AA14" s="1259"/>
      <c r="AB14" s="1259"/>
      <c r="AC14" s="1259"/>
      <c r="AD14" s="1259"/>
      <c r="AE14" s="1259"/>
      <c r="AF14" s="1259"/>
      <c r="AG14" s="1259"/>
      <c r="AH14" s="1259"/>
      <c r="AI14" s="1259"/>
      <c r="AJ14" s="1259"/>
      <c r="AK14" s="1250"/>
      <c r="AM14" s="1297"/>
      <c r="AN14" s="1299"/>
      <c r="AO14" s="1587" t="s">
        <v>2625</v>
      </c>
      <c r="AP14" s="1393"/>
      <c r="AQ14" s="1393"/>
      <c r="AR14" s="1393"/>
      <c r="AS14" s="1393"/>
      <c r="AT14" s="1393"/>
      <c r="AU14" s="1393"/>
      <c r="AV14" s="1393"/>
      <c r="AW14" s="1393"/>
      <c r="AX14" s="1393"/>
      <c r="AY14" s="1393"/>
      <c r="AZ14" s="1393"/>
      <c r="BA14" s="1393"/>
      <c r="BB14" s="1393"/>
      <c r="BC14" s="1393"/>
      <c r="BD14" s="1393"/>
      <c r="BE14" s="1393"/>
      <c r="BF14" s="1393"/>
      <c r="BG14" s="1299"/>
      <c r="BH14" s="1299"/>
      <c r="BI14" s="1299"/>
      <c r="BJ14" s="1299"/>
      <c r="BK14" s="1300"/>
    </row>
    <row r="15" spans="2:63" x14ac:dyDescent="0.2">
      <c r="B15" s="1248"/>
      <c r="C15" s="1257" t="s">
        <v>243</v>
      </c>
      <c r="D15" s="1259" t="s">
        <v>2262</v>
      </c>
      <c r="E15" s="1259"/>
      <c r="F15" s="1275" t="s">
        <v>2253</v>
      </c>
      <c r="G15" s="1276"/>
      <c r="H15" s="1276"/>
      <c r="I15" s="1276"/>
      <c r="J15" s="1276"/>
      <c r="K15" s="1276"/>
      <c r="L15" s="1276"/>
      <c r="M15" s="1276"/>
      <c r="N15" s="1276"/>
      <c r="O15" s="1276"/>
      <c r="P15" s="1259"/>
      <c r="Q15" s="1264" t="s">
        <v>2288</v>
      </c>
      <c r="R15" s="1260"/>
      <c r="S15" s="1249"/>
      <c r="T15" s="1619" t="s">
        <v>2287</v>
      </c>
      <c r="U15" s="1619"/>
      <c r="V15" s="1619"/>
      <c r="W15" s="1619"/>
      <c r="X15" s="1249"/>
      <c r="Y15" s="1249" t="s">
        <v>2289</v>
      </c>
      <c r="Z15" s="1259"/>
      <c r="AA15" s="1259"/>
      <c r="AB15" s="1259"/>
      <c r="AC15" s="1259"/>
      <c r="AD15" s="1259"/>
      <c r="AE15" s="1259"/>
      <c r="AF15" s="1259"/>
      <c r="AG15" s="1259"/>
      <c r="AH15" s="1259"/>
      <c r="AI15" s="1259"/>
      <c r="AJ15" s="1259"/>
      <c r="AK15" s="1250"/>
      <c r="AM15" s="1297"/>
      <c r="AN15" s="1621" t="s">
        <v>2626</v>
      </c>
      <c r="AO15" s="1621"/>
      <c r="AP15" s="1621"/>
      <c r="AQ15" s="1621"/>
      <c r="AR15" s="1621"/>
      <c r="AS15" s="1621"/>
      <c r="AT15" s="1621"/>
      <c r="AU15" s="1621"/>
      <c r="AV15" s="1621"/>
      <c r="AW15" s="1621"/>
      <c r="AX15" s="1621"/>
      <c r="AY15" s="1621"/>
      <c r="AZ15" s="1621"/>
      <c r="BA15" s="1621"/>
      <c r="BB15" s="1621"/>
      <c r="BC15" s="1621"/>
      <c r="BD15" s="1621"/>
      <c r="BE15" s="1621"/>
      <c r="BF15" s="1621"/>
      <c r="BG15" s="1621"/>
      <c r="BH15" s="1621"/>
      <c r="BI15" s="1621"/>
      <c r="BJ15" s="1621"/>
      <c r="BK15" s="1300"/>
    </row>
    <row r="16" spans="2:63" ht="13.5" thickBot="1" x14ac:dyDescent="0.25">
      <c r="B16" s="1248"/>
      <c r="C16" s="1257"/>
      <c r="D16" s="1259" t="s">
        <v>2308</v>
      </c>
      <c r="E16" s="1259"/>
      <c r="F16" s="1259"/>
      <c r="G16" s="1259"/>
      <c r="H16" s="1259"/>
      <c r="I16" s="1259"/>
      <c r="J16" s="1259"/>
      <c r="K16" s="1259"/>
      <c r="L16" s="1259"/>
      <c r="M16" s="1259"/>
      <c r="N16" s="1259"/>
      <c r="O16" s="1259"/>
      <c r="P16" s="1259"/>
      <c r="Q16" s="1262"/>
      <c r="R16" s="1260"/>
      <c r="S16" s="1249"/>
      <c r="T16" s="1249"/>
      <c r="U16" s="1249"/>
      <c r="V16" s="1249"/>
      <c r="W16" s="1249"/>
      <c r="X16" s="1249"/>
      <c r="Y16" s="1251"/>
      <c r="Z16" s="1259"/>
      <c r="AA16" s="1259"/>
      <c r="AB16" s="1259"/>
      <c r="AC16" s="1259"/>
      <c r="AD16" s="1259"/>
      <c r="AE16" s="1259"/>
      <c r="AF16" s="1259"/>
      <c r="AG16" s="1259"/>
      <c r="AH16" s="1259"/>
      <c r="AI16" s="1259"/>
      <c r="AJ16" s="1259"/>
      <c r="AK16" s="1250"/>
      <c r="AM16" s="1302"/>
      <c r="AN16" s="1303"/>
      <c r="AO16" s="1303"/>
      <c r="AP16" s="1303"/>
      <c r="AQ16" s="1303"/>
      <c r="AR16" s="1303"/>
      <c r="AS16" s="1303"/>
      <c r="AT16" s="1303"/>
      <c r="AU16" s="1303"/>
      <c r="AV16" s="1303"/>
      <c r="AW16" s="1303"/>
      <c r="AX16" s="1303"/>
      <c r="AY16" s="1303"/>
      <c r="AZ16" s="1303"/>
      <c r="BA16" s="1303"/>
      <c r="BB16" s="1303"/>
      <c r="BC16" s="1303"/>
      <c r="BD16" s="1303"/>
      <c r="BE16" s="1303"/>
      <c r="BF16" s="1303"/>
      <c r="BG16" s="1303"/>
      <c r="BH16" s="1303"/>
      <c r="BI16" s="1303"/>
      <c r="BJ16" s="1303"/>
      <c r="BK16" s="1304"/>
    </row>
    <row r="17" spans="1:37" x14ac:dyDescent="0.2">
      <c r="B17" s="1248"/>
      <c r="C17" s="1265"/>
      <c r="D17" s="1249"/>
      <c r="E17" s="1249"/>
      <c r="F17" s="1249"/>
      <c r="G17" s="1249"/>
      <c r="H17" s="1249"/>
      <c r="I17" s="1249"/>
      <c r="J17" s="1249"/>
      <c r="K17" s="1249"/>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50"/>
    </row>
    <row r="18" spans="1:37" x14ac:dyDescent="0.2">
      <c r="B18" s="1248"/>
      <c r="C18" s="1266" t="s">
        <v>2294</v>
      </c>
      <c r="D18" s="1249"/>
      <c r="E18" s="1249"/>
      <c r="F18" s="1249"/>
      <c r="G18" s="1249"/>
      <c r="H18" s="1249"/>
      <c r="I18" s="1249"/>
      <c r="J18" s="1249"/>
      <c r="K18" s="1249"/>
      <c r="L18" s="1267" t="s">
        <v>2264</v>
      </c>
      <c r="M18" s="1249"/>
      <c r="N18" s="1249"/>
      <c r="O18" s="1249"/>
      <c r="P18" s="1249"/>
      <c r="Q18" s="1249"/>
      <c r="R18" s="1249"/>
      <c r="S18" s="1249"/>
      <c r="T18" s="1277" t="s">
        <v>65</v>
      </c>
      <c r="U18" s="1277"/>
      <c r="V18" s="1277"/>
      <c r="W18" s="1277"/>
      <c r="X18" s="1249"/>
      <c r="Y18" s="1249"/>
      <c r="Z18" s="1249"/>
      <c r="AA18" s="1249"/>
      <c r="AB18" s="1249"/>
      <c r="AC18" s="1249"/>
      <c r="AD18" s="1249"/>
      <c r="AE18" s="1249"/>
      <c r="AF18" s="1249"/>
      <c r="AG18" s="1249"/>
      <c r="AH18" s="1249"/>
      <c r="AI18" s="1249"/>
      <c r="AJ18" s="1249"/>
      <c r="AK18" s="1250"/>
    </row>
    <row r="19" spans="1:37" x14ac:dyDescent="0.2">
      <c r="B19" s="1248"/>
      <c r="C19" s="1266"/>
      <c r="D19" s="1249" t="s">
        <v>2275</v>
      </c>
      <c r="E19" s="1249"/>
      <c r="F19" s="1249"/>
      <c r="G19" s="1249"/>
      <c r="H19" s="1249"/>
      <c r="I19" s="1249"/>
      <c r="J19" s="1249"/>
      <c r="K19" s="1249"/>
      <c r="L19" s="1267" t="s">
        <v>2264</v>
      </c>
      <c r="M19" s="1249"/>
      <c r="N19" s="1249"/>
      <c r="O19" s="1249"/>
      <c r="P19" s="1249"/>
      <c r="Q19" s="1249"/>
      <c r="R19" s="1249"/>
      <c r="S19" s="1249"/>
      <c r="T19" s="1278" t="s">
        <v>2276</v>
      </c>
      <c r="U19" s="1278"/>
      <c r="V19" s="1278"/>
      <c r="W19" s="1278"/>
      <c r="X19" s="1249"/>
      <c r="Y19" s="1249"/>
      <c r="Z19" s="1249"/>
      <c r="AA19" s="1249"/>
      <c r="AB19" s="1249"/>
      <c r="AC19" s="1249"/>
      <c r="AD19" s="1249"/>
      <c r="AE19" s="1249"/>
      <c r="AF19" s="1249"/>
      <c r="AG19" s="1249"/>
      <c r="AH19" s="1249"/>
      <c r="AI19" s="1249"/>
      <c r="AJ19" s="1249"/>
      <c r="AK19" s="1250"/>
    </row>
    <row r="20" spans="1:37" x14ac:dyDescent="0.2">
      <c r="B20" s="1248"/>
      <c r="C20" s="1266"/>
      <c r="D20" s="1249" t="s">
        <v>2324</v>
      </c>
      <c r="E20" s="1249"/>
      <c r="F20" s="1249"/>
      <c r="G20" s="1249"/>
      <c r="H20" s="1249"/>
      <c r="I20" s="1268"/>
      <c r="J20" s="1268"/>
      <c r="K20" s="1268"/>
      <c r="L20" s="1267" t="s">
        <v>2264</v>
      </c>
      <c r="M20" s="1268"/>
      <c r="N20" s="1268"/>
      <c r="O20" s="1268"/>
      <c r="P20" s="1268"/>
      <c r="Q20" s="1268"/>
      <c r="R20" s="1268"/>
      <c r="S20" s="1249"/>
      <c r="T20" s="1278" t="s">
        <v>2277</v>
      </c>
      <c r="U20" s="1278"/>
      <c r="V20" s="1278"/>
      <c r="W20" s="1278"/>
      <c r="X20" s="1249"/>
      <c r="Y20" s="1249" t="s">
        <v>2326</v>
      </c>
      <c r="Z20" s="1249"/>
      <c r="AA20" s="1249"/>
      <c r="AB20" s="1249"/>
      <c r="AC20" s="1249"/>
      <c r="AD20" s="1249"/>
      <c r="AE20" s="1249"/>
      <c r="AF20" s="1249"/>
      <c r="AG20" s="1249"/>
      <c r="AH20" s="1249"/>
      <c r="AI20" s="1249"/>
      <c r="AJ20" s="1249"/>
      <c r="AK20" s="1250"/>
    </row>
    <row r="21" spans="1:37" x14ac:dyDescent="0.2">
      <c r="A21" s="1244" t="s">
        <v>2325</v>
      </c>
      <c r="B21" s="1248"/>
      <c r="C21" s="1266"/>
      <c r="D21" s="1249"/>
      <c r="E21" s="1249"/>
      <c r="F21" s="1249"/>
      <c r="G21" s="1249"/>
      <c r="H21" s="1249"/>
      <c r="I21" s="1268"/>
      <c r="J21" s="1268"/>
      <c r="K21" s="1268"/>
      <c r="L21" s="1267" t="s">
        <v>2264</v>
      </c>
      <c r="M21" s="1268"/>
      <c r="N21" s="1268"/>
      <c r="O21" s="1268"/>
      <c r="P21" s="1268"/>
      <c r="Q21" s="1268"/>
      <c r="R21" s="1268"/>
      <c r="S21" s="1249"/>
      <c r="T21" s="1278" t="s">
        <v>2278</v>
      </c>
      <c r="U21" s="1278"/>
      <c r="V21" s="1278"/>
      <c r="W21" s="1278"/>
      <c r="X21" s="1249"/>
      <c r="Y21" s="1249" t="s">
        <v>2327</v>
      </c>
      <c r="Z21" s="1249"/>
      <c r="AA21" s="1249"/>
      <c r="AB21" s="1249"/>
      <c r="AC21" s="1249"/>
      <c r="AD21" s="1249"/>
      <c r="AE21" s="1249"/>
      <c r="AF21" s="1249"/>
      <c r="AG21" s="1249"/>
      <c r="AH21" s="1249"/>
      <c r="AI21" s="1249"/>
      <c r="AJ21" s="1249"/>
      <c r="AK21" s="1250"/>
    </row>
    <row r="22" spans="1:37" x14ac:dyDescent="0.2">
      <c r="B22" s="1248"/>
      <c r="C22" s="1266" t="s">
        <v>2295</v>
      </c>
      <c r="D22" s="1249"/>
      <c r="E22" s="1249"/>
      <c r="F22" s="1249"/>
      <c r="G22" s="1249"/>
      <c r="H22" s="1249"/>
      <c r="I22" s="1249"/>
      <c r="J22" s="1249"/>
      <c r="K22" s="1249"/>
      <c r="L22" s="1267" t="s">
        <v>2264</v>
      </c>
      <c r="M22" s="1249"/>
      <c r="N22" s="1249"/>
      <c r="O22" s="1249"/>
      <c r="P22" s="1249"/>
      <c r="Q22" s="1249"/>
      <c r="R22" s="1249"/>
      <c r="S22" s="1249"/>
      <c r="T22" s="1279" t="s">
        <v>1190</v>
      </c>
      <c r="U22" s="1279"/>
      <c r="V22" s="1279"/>
      <c r="W22" s="1279"/>
      <c r="X22" s="1249"/>
      <c r="Y22" s="1249"/>
      <c r="Z22" s="1249"/>
      <c r="AA22" s="1249"/>
      <c r="AB22" s="1249"/>
      <c r="AC22" s="1249"/>
      <c r="AD22" s="1249"/>
      <c r="AE22" s="1249"/>
      <c r="AF22" s="1249"/>
      <c r="AG22" s="1249"/>
      <c r="AH22" s="1249"/>
      <c r="AI22" s="1249"/>
      <c r="AJ22" s="1249"/>
      <c r="AK22" s="1250"/>
    </row>
    <row r="23" spans="1:37" x14ac:dyDescent="0.2">
      <c r="B23" s="1248"/>
      <c r="C23" s="1266" t="s">
        <v>2309</v>
      </c>
      <c r="D23" s="1249"/>
      <c r="E23" s="1249"/>
      <c r="F23" s="1249"/>
      <c r="G23" s="1249"/>
      <c r="H23" s="1249"/>
      <c r="I23" s="1249"/>
      <c r="J23" s="1249"/>
      <c r="K23" s="1249"/>
      <c r="L23" s="1267" t="s">
        <v>2264</v>
      </c>
      <c r="M23" s="1249"/>
      <c r="N23" s="1249"/>
      <c r="O23" s="1249"/>
      <c r="P23" s="1249"/>
      <c r="Q23" s="1249"/>
      <c r="R23" s="1249"/>
      <c r="S23" s="1249"/>
      <c r="T23" s="1280" t="s">
        <v>2265</v>
      </c>
      <c r="U23" s="1280"/>
      <c r="V23" s="1280"/>
      <c r="W23" s="1280"/>
      <c r="X23" s="1249"/>
      <c r="Y23" s="1249"/>
      <c r="Z23" s="1249"/>
      <c r="AA23" s="1249"/>
      <c r="AB23" s="1249"/>
      <c r="AC23" s="1249"/>
      <c r="AD23" s="1249"/>
      <c r="AE23" s="1249"/>
      <c r="AF23" s="1249"/>
      <c r="AG23" s="1249"/>
      <c r="AH23" s="1249"/>
      <c r="AI23" s="1249"/>
      <c r="AJ23" s="1249"/>
      <c r="AK23" s="1250"/>
    </row>
    <row r="24" spans="1:37" x14ac:dyDescent="0.2">
      <c r="B24" s="1248"/>
      <c r="C24" s="1266" t="s">
        <v>2296</v>
      </c>
      <c r="D24" s="1249"/>
      <c r="E24" s="1249"/>
      <c r="F24" s="1249"/>
      <c r="G24" s="1249"/>
      <c r="H24" s="1249"/>
      <c r="I24" s="1249"/>
      <c r="J24" s="1249"/>
      <c r="K24" s="1249"/>
      <c r="L24" s="1267" t="s">
        <v>2264</v>
      </c>
      <c r="M24" s="1249"/>
      <c r="N24" s="1249"/>
      <c r="O24" s="1249"/>
      <c r="P24" s="1249"/>
      <c r="Q24" s="1249"/>
      <c r="R24" s="1249"/>
      <c r="S24" s="1249"/>
      <c r="T24" s="1280" t="s">
        <v>2273</v>
      </c>
      <c r="U24" s="1280"/>
      <c r="V24" s="1280"/>
      <c r="W24" s="1280"/>
      <c r="X24" s="1249"/>
      <c r="Y24" s="1249"/>
      <c r="Z24" s="1249"/>
      <c r="AA24" s="1249"/>
      <c r="AB24" s="1249"/>
      <c r="AC24" s="1249"/>
      <c r="AD24" s="1249"/>
      <c r="AE24" s="1249"/>
      <c r="AF24" s="1249"/>
      <c r="AG24" s="1249"/>
      <c r="AH24" s="1249"/>
      <c r="AI24" s="1249"/>
      <c r="AJ24" s="1249"/>
      <c r="AK24" s="1250"/>
    </row>
    <row r="25" spans="1:37" x14ac:dyDescent="0.2">
      <c r="B25" s="1248"/>
      <c r="C25" s="1266" t="s">
        <v>2297</v>
      </c>
      <c r="D25" s="1249"/>
      <c r="E25" s="1249"/>
      <c r="F25" s="1249"/>
      <c r="G25" s="1249"/>
      <c r="H25" s="1249"/>
      <c r="I25" s="1249"/>
      <c r="J25" s="1249"/>
      <c r="K25" s="1249"/>
      <c r="L25" s="1267" t="s">
        <v>2264</v>
      </c>
      <c r="M25" s="1249"/>
      <c r="N25" s="1249"/>
      <c r="O25" s="1249"/>
      <c r="P25" s="1249"/>
      <c r="Q25" s="1249"/>
      <c r="R25" s="1249"/>
      <c r="S25" s="1249"/>
      <c r="T25" s="1281" t="s">
        <v>1606</v>
      </c>
      <c r="U25" s="1281"/>
      <c r="V25" s="1281"/>
      <c r="W25" s="1281"/>
      <c r="X25" s="1249"/>
      <c r="Y25" s="1249"/>
      <c r="Z25" s="1249"/>
      <c r="AA25" s="1249"/>
      <c r="AB25" s="1249"/>
      <c r="AC25" s="1249"/>
      <c r="AD25" s="1249"/>
      <c r="AE25" s="1249"/>
      <c r="AF25" s="1249"/>
      <c r="AG25" s="1249"/>
      <c r="AH25" s="1249"/>
      <c r="AI25" s="1249"/>
      <c r="AJ25" s="1249"/>
      <c r="AK25" s="1250"/>
    </row>
    <row r="26" spans="1:37" x14ac:dyDescent="0.2">
      <c r="B26" s="1248"/>
      <c r="C26" s="1266" t="s">
        <v>2298</v>
      </c>
      <c r="D26" s="1249"/>
      <c r="E26" s="1249"/>
      <c r="F26" s="1249"/>
      <c r="G26" s="1249"/>
      <c r="H26" s="1249"/>
      <c r="I26" s="1249"/>
      <c r="J26" s="1249"/>
      <c r="K26" s="1249"/>
      <c r="L26" s="1267" t="s">
        <v>2264</v>
      </c>
      <c r="M26" s="1249"/>
      <c r="N26" s="1249"/>
      <c r="O26" s="1249"/>
      <c r="P26" s="1249"/>
      <c r="Q26" s="1249"/>
      <c r="R26" s="1249"/>
      <c r="S26" s="1249"/>
      <c r="T26" s="1282" t="s">
        <v>1607</v>
      </c>
      <c r="U26" s="1282"/>
      <c r="V26" s="1282"/>
      <c r="W26" s="1282"/>
      <c r="X26" s="1249"/>
      <c r="Y26" s="1249"/>
      <c r="Z26" s="1249"/>
      <c r="AA26" s="1249"/>
      <c r="AB26" s="1249"/>
      <c r="AC26" s="1249"/>
      <c r="AD26" s="1249"/>
      <c r="AE26" s="1249"/>
      <c r="AF26" s="1249"/>
      <c r="AG26" s="1249"/>
      <c r="AH26" s="1249"/>
      <c r="AI26" s="1249"/>
      <c r="AJ26" s="1249"/>
      <c r="AK26" s="1250"/>
    </row>
    <row r="27" spans="1:37" x14ac:dyDescent="0.2">
      <c r="B27" s="1248"/>
      <c r="C27" s="1266" t="s">
        <v>2299</v>
      </c>
      <c r="D27" s="1249"/>
      <c r="E27" s="1249"/>
      <c r="F27" s="1249"/>
      <c r="G27" s="1249"/>
      <c r="H27" s="1249"/>
      <c r="I27" s="1249"/>
      <c r="J27" s="1249"/>
      <c r="K27" s="1249"/>
      <c r="L27" s="1267" t="s">
        <v>2264</v>
      </c>
      <c r="M27" s="1249"/>
      <c r="N27" s="1249"/>
      <c r="O27" s="1249"/>
      <c r="P27" s="1249"/>
      <c r="Q27" s="1249"/>
      <c r="R27" s="1249"/>
      <c r="S27" s="1249"/>
      <c r="T27" s="1283" t="s">
        <v>2266</v>
      </c>
      <c r="U27" s="1283"/>
      <c r="V27" s="1283"/>
      <c r="W27" s="1283"/>
      <c r="X27" s="1269" t="s">
        <v>2267</v>
      </c>
      <c r="Y27" s="1288" t="s">
        <v>2268</v>
      </c>
      <c r="Z27" s="1288"/>
      <c r="AA27" s="1288"/>
      <c r="AB27" s="1288"/>
      <c r="AC27" s="1249"/>
      <c r="AD27" s="1249"/>
      <c r="AE27" s="1249"/>
      <c r="AF27" s="1249"/>
      <c r="AG27" s="1249"/>
      <c r="AH27" s="1249"/>
      <c r="AI27" s="1249"/>
      <c r="AJ27" s="1249"/>
      <c r="AK27" s="1250"/>
    </row>
    <row r="28" spans="1:37" x14ac:dyDescent="0.2">
      <c r="B28" s="1248"/>
      <c r="C28" s="1266" t="s">
        <v>2300</v>
      </c>
      <c r="D28" s="1249"/>
      <c r="E28" s="1249"/>
      <c r="F28" s="1249"/>
      <c r="G28" s="1249"/>
      <c r="H28" s="1249"/>
      <c r="I28" s="1249"/>
      <c r="J28" s="1249"/>
      <c r="K28" s="1249"/>
      <c r="L28" s="1267" t="s">
        <v>2264</v>
      </c>
      <c r="M28" s="1249"/>
      <c r="N28" s="1335"/>
      <c r="O28" s="1335"/>
      <c r="P28" s="1335"/>
      <c r="Q28" s="1335"/>
      <c r="R28" s="1335"/>
      <c r="S28" s="1335"/>
      <c r="T28" s="1381" t="s">
        <v>2527</v>
      </c>
      <c r="U28" s="1381"/>
      <c r="V28" s="1381"/>
      <c r="W28" s="1381"/>
      <c r="X28" s="1335"/>
      <c r="Y28" s="1335"/>
      <c r="Z28" s="1335"/>
      <c r="AA28" s="1335"/>
      <c r="AB28" s="1335"/>
      <c r="AC28" s="1249"/>
      <c r="AD28" s="1249"/>
      <c r="AE28" s="1249"/>
      <c r="AF28" s="1249"/>
      <c r="AG28" s="1249"/>
      <c r="AH28" s="1249"/>
      <c r="AI28" s="1249"/>
      <c r="AJ28" s="1249"/>
      <c r="AK28" s="1250"/>
    </row>
    <row r="29" spans="1:37" x14ac:dyDescent="0.2">
      <c r="B29" s="1248"/>
      <c r="C29" s="1266"/>
      <c r="D29" s="1266" t="s">
        <v>2622</v>
      </c>
      <c r="E29" s="1249"/>
      <c r="F29" s="1249"/>
      <c r="G29" s="1249"/>
      <c r="H29" s="1249"/>
      <c r="I29" s="1249"/>
      <c r="J29" s="1249"/>
      <c r="K29" s="1249"/>
      <c r="L29" s="1267" t="s">
        <v>2264</v>
      </c>
      <c r="M29" s="1249"/>
      <c r="N29" s="1335"/>
      <c r="O29" s="1335"/>
      <c r="P29" s="1335"/>
      <c r="Q29" s="1335"/>
      <c r="R29" s="1335"/>
      <c r="S29" s="1335"/>
      <c r="T29" s="1280" t="s">
        <v>2623</v>
      </c>
      <c r="U29" s="1280"/>
      <c r="V29" s="1280"/>
      <c r="W29" s="1280"/>
      <c r="X29" s="1335"/>
      <c r="Y29" s="1335"/>
      <c r="Z29" s="1335"/>
      <c r="AA29" s="1335"/>
      <c r="AB29" s="1335"/>
      <c r="AC29" s="1249"/>
      <c r="AD29" s="1249"/>
      <c r="AE29" s="1249"/>
      <c r="AF29" s="1249"/>
      <c r="AG29" s="1249"/>
      <c r="AH29" s="1249"/>
      <c r="AI29" s="1249"/>
      <c r="AJ29" s="1249"/>
      <c r="AK29" s="1250"/>
    </row>
    <row r="30" spans="1:37" x14ac:dyDescent="0.2">
      <c r="B30" s="1248"/>
      <c r="C30" s="1266" t="s">
        <v>2301</v>
      </c>
      <c r="D30" s="1249"/>
      <c r="E30" s="1249"/>
      <c r="F30" s="1249"/>
      <c r="G30" s="1249"/>
      <c r="H30" s="1249"/>
      <c r="I30" s="1249"/>
      <c r="J30" s="1249"/>
      <c r="K30" s="1249"/>
      <c r="L30" s="1267" t="s">
        <v>2264</v>
      </c>
      <c r="M30" s="1249"/>
      <c r="N30" s="1249"/>
      <c r="O30" s="1249"/>
      <c r="P30" s="1249"/>
      <c r="Q30" s="1249"/>
      <c r="R30" s="1249"/>
      <c r="S30" s="1249"/>
      <c r="T30" s="1285" t="s">
        <v>2269</v>
      </c>
      <c r="U30" s="1285"/>
      <c r="V30" s="1285"/>
      <c r="W30" s="1285"/>
      <c r="X30" s="1249"/>
      <c r="Y30" s="1249"/>
      <c r="Z30" s="1249"/>
      <c r="AA30" s="1249"/>
      <c r="AB30" s="1249"/>
      <c r="AC30" s="1249"/>
      <c r="AD30" s="1249"/>
      <c r="AE30" s="1249"/>
      <c r="AF30" s="1249"/>
      <c r="AG30" s="1249"/>
      <c r="AH30" s="1249"/>
      <c r="AI30" s="1249"/>
      <c r="AJ30" s="1249"/>
      <c r="AK30" s="1250"/>
    </row>
    <row r="31" spans="1:37" x14ac:dyDescent="0.2">
      <c r="B31" s="1248"/>
      <c r="C31" s="1266" t="s">
        <v>2302</v>
      </c>
      <c r="D31" s="1249"/>
      <c r="E31" s="1249"/>
      <c r="F31" s="1249"/>
      <c r="G31" s="1249"/>
      <c r="H31" s="1249"/>
      <c r="I31" s="1249"/>
      <c r="J31" s="1249"/>
      <c r="K31" s="1249"/>
      <c r="L31" s="1249" t="s">
        <v>2310</v>
      </c>
      <c r="M31" s="1249"/>
      <c r="N31" s="1249"/>
      <c r="O31" s="1249"/>
      <c r="P31" s="1249"/>
      <c r="Q31" s="1249"/>
      <c r="R31" s="1249"/>
      <c r="S31" s="1249"/>
      <c r="T31" s="1284"/>
      <c r="U31" s="1284"/>
      <c r="V31" s="1284"/>
      <c r="W31" s="1284"/>
      <c r="X31" s="1249"/>
      <c r="Y31" s="1249"/>
      <c r="Z31" s="1249"/>
      <c r="AA31" s="1249"/>
      <c r="AB31" s="1249"/>
      <c r="AC31" s="1249"/>
      <c r="AD31" s="1249"/>
      <c r="AE31" s="1249"/>
      <c r="AF31" s="1249"/>
      <c r="AG31" s="1249"/>
      <c r="AH31" s="1249"/>
      <c r="AI31" s="1249"/>
      <c r="AJ31" s="1249"/>
      <c r="AK31" s="1250"/>
    </row>
    <row r="32" spans="1:37" x14ac:dyDescent="0.2">
      <c r="B32" s="1248"/>
      <c r="C32" s="1266" t="s">
        <v>2303</v>
      </c>
      <c r="D32" s="1249"/>
      <c r="E32" s="1249"/>
      <c r="F32" s="1249"/>
      <c r="G32" s="1249"/>
      <c r="H32" s="1249"/>
      <c r="I32" s="1249"/>
      <c r="J32" s="1249"/>
      <c r="K32" s="1249"/>
      <c r="L32" s="1249" t="s">
        <v>2271</v>
      </c>
      <c r="M32" s="1249"/>
      <c r="N32" s="1249"/>
      <c r="O32" s="1249"/>
      <c r="P32" s="1249"/>
      <c r="Q32" s="1249"/>
      <c r="R32" s="1249"/>
      <c r="S32" s="1249"/>
      <c r="T32" s="1284"/>
      <c r="U32" s="1284"/>
      <c r="V32" s="1284"/>
      <c r="W32" s="1284"/>
      <c r="X32" s="1249"/>
      <c r="Y32" s="1270" t="s">
        <v>2272</v>
      </c>
      <c r="Z32" s="1249"/>
      <c r="AA32" s="1249"/>
      <c r="AB32" s="1249"/>
      <c r="AC32" s="1249"/>
      <c r="AD32" s="1249"/>
      <c r="AE32" s="1249"/>
      <c r="AF32" s="1249"/>
      <c r="AG32" s="1249"/>
      <c r="AH32" s="1249"/>
      <c r="AI32" s="1249"/>
      <c r="AJ32" s="1249"/>
      <c r="AK32" s="1250"/>
    </row>
    <row r="33" spans="2:37" x14ac:dyDescent="0.2">
      <c r="B33" s="1248"/>
      <c r="C33" s="1266" t="s">
        <v>2304</v>
      </c>
      <c r="D33" s="1249"/>
      <c r="E33" s="1249"/>
      <c r="F33" s="1249"/>
      <c r="G33" s="1249"/>
      <c r="H33" s="1249"/>
      <c r="I33" s="1249"/>
      <c r="J33" s="1249"/>
      <c r="K33" s="1249"/>
      <c r="L33" s="1249" t="s">
        <v>2270</v>
      </c>
      <c r="M33" s="1249"/>
      <c r="N33" s="1249"/>
      <c r="O33" s="1249"/>
      <c r="P33" s="1249"/>
      <c r="Q33" s="1249"/>
      <c r="R33" s="1249"/>
      <c r="S33" s="1249"/>
      <c r="T33" s="1284"/>
      <c r="U33" s="1284"/>
      <c r="V33" s="1284"/>
      <c r="W33" s="1286"/>
      <c r="X33" s="1249"/>
      <c r="Y33" s="1249"/>
      <c r="Z33" s="1249"/>
      <c r="AA33" s="1249"/>
      <c r="AB33" s="1249"/>
      <c r="AC33" s="1249"/>
      <c r="AD33" s="1249"/>
      <c r="AE33" s="1249"/>
      <c r="AF33" s="1249"/>
      <c r="AG33" s="1249"/>
      <c r="AH33" s="1249"/>
      <c r="AI33" s="1249"/>
      <c r="AJ33" s="1249"/>
      <c r="AK33" s="1250"/>
    </row>
    <row r="34" spans="2:37" x14ac:dyDescent="0.2">
      <c r="B34" s="1248"/>
      <c r="C34" s="1614"/>
      <c r="D34" s="1614" t="s">
        <v>2274</v>
      </c>
      <c r="E34" s="1615"/>
      <c r="F34" s="1615"/>
      <c r="G34" s="1615"/>
      <c r="H34" s="1615"/>
      <c r="I34" s="1615"/>
      <c r="J34" s="1615"/>
      <c r="K34" s="1615"/>
      <c r="L34" s="1616" t="s">
        <v>2264</v>
      </c>
      <c r="M34" s="1615"/>
      <c r="N34" s="1615"/>
      <c r="O34" s="1615"/>
      <c r="P34" s="1615"/>
      <c r="Q34" s="1615"/>
      <c r="R34" s="1615"/>
      <c r="S34" s="1615"/>
      <c r="T34" s="1617" t="s">
        <v>1511</v>
      </c>
      <c r="U34" s="1617"/>
      <c r="V34" s="1617"/>
      <c r="W34" s="1617"/>
      <c r="X34" s="1615"/>
      <c r="Y34" s="1615"/>
      <c r="Z34" s="1615"/>
      <c r="AA34" s="1615"/>
      <c r="AB34" s="1622" t="s">
        <v>2637</v>
      </c>
      <c r="AC34" s="1622"/>
      <c r="AD34" s="1622"/>
      <c r="AE34" s="1622"/>
      <c r="AF34" s="1622"/>
      <c r="AG34" s="1622"/>
      <c r="AH34" s="1615"/>
      <c r="AI34" s="1615"/>
      <c r="AJ34" s="1615"/>
      <c r="AK34" s="1250"/>
    </row>
    <row r="35" spans="2:37" x14ac:dyDescent="0.2">
      <c r="B35" s="1248"/>
      <c r="C35" s="1614" t="s">
        <v>2305</v>
      </c>
      <c r="D35" s="1615"/>
      <c r="E35" s="1615"/>
      <c r="F35" s="1615"/>
      <c r="G35" s="1615"/>
      <c r="H35" s="1615"/>
      <c r="I35" s="1615"/>
      <c r="J35" s="1615"/>
      <c r="K35" s="1615"/>
      <c r="L35" s="1616" t="s">
        <v>2264</v>
      </c>
      <c r="M35" s="1615"/>
      <c r="N35" s="1615"/>
      <c r="O35" s="1615"/>
      <c r="P35" s="1615"/>
      <c r="Q35" s="1615"/>
      <c r="R35" s="1615"/>
      <c r="S35" s="1615"/>
      <c r="T35" s="1618" t="s">
        <v>1608</v>
      </c>
      <c r="U35" s="1618"/>
      <c r="V35" s="1618"/>
      <c r="W35" s="1618"/>
      <c r="X35" s="1615"/>
      <c r="Y35" s="1615"/>
      <c r="Z35" s="1615"/>
      <c r="AA35" s="1615"/>
      <c r="AB35" s="1622"/>
      <c r="AC35" s="1622"/>
      <c r="AD35" s="1622"/>
      <c r="AE35" s="1622"/>
      <c r="AF35" s="1622"/>
      <c r="AG35" s="1622"/>
      <c r="AH35" s="1615"/>
      <c r="AI35" s="1615"/>
      <c r="AJ35" s="1615"/>
      <c r="AK35" s="1250"/>
    </row>
    <row r="36" spans="2:37" x14ac:dyDescent="0.2">
      <c r="B36" s="1248"/>
      <c r="C36" s="1249"/>
      <c r="D36" s="1249"/>
      <c r="E36" s="1249"/>
      <c r="F36" s="1249"/>
      <c r="G36" s="1249"/>
      <c r="H36" s="1249"/>
      <c r="I36" s="1249"/>
      <c r="J36" s="1249"/>
      <c r="K36" s="1249"/>
      <c r="L36" s="1249"/>
      <c r="M36" s="1249"/>
      <c r="N36" s="1249"/>
      <c r="O36" s="1249"/>
      <c r="P36" s="1249"/>
      <c r="Q36" s="1249"/>
      <c r="R36" s="1249"/>
      <c r="S36" s="1249"/>
      <c r="T36" s="1259"/>
      <c r="U36" s="1259"/>
      <c r="V36" s="1287"/>
      <c r="W36" s="1259"/>
      <c r="X36" s="1249"/>
      <c r="Y36" s="1249"/>
      <c r="Z36" s="1249"/>
      <c r="AA36" s="1249"/>
      <c r="AB36" s="1249"/>
      <c r="AC36" s="1249"/>
      <c r="AD36" s="1249"/>
      <c r="AE36" s="1249"/>
      <c r="AF36" s="1249"/>
      <c r="AG36" s="1249"/>
      <c r="AH36" s="1249"/>
      <c r="AI36" s="1249"/>
      <c r="AJ36" s="1249"/>
      <c r="AK36" s="1250"/>
    </row>
    <row r="37" spans="2:37" x14ac:dyDescent="0.2">
      <c r="B37" s="1248"/>
      <c r="C37" s="1249"/>
      <c r="D37" s="1249" t="s">
        <v>2330</v>
      </c>
      <c r="E37" s="1249"/>
      <c r="F37" s="1249"/>
      <c r="G37" s="1249"/>
      <c r="H37" s="1249"/>
      <c r="I37" s="1249"/>
      <c r="J37" s="1249"/>
      <c r="K37" s="1249"/>
      <c r="L37" s="1249"/>
      <c r="M37" s="1249"/>
      <c r="N37" s="1249"/>
      <c r="O37" s="1249"/>
      <c r="P37" s="1249"/>
      <c r="Q37" s="1249"/>
      <c r="R37" s="1249"/>
      <c r="S37" s="1249"/>
      <c r="T37" s="1278" t="s">
        <v>2279</v>
      </c>
      <c r="U37" s="1278"/>
      <c r="V37" s="1278"/>
      <c r="W37" s="1278"/>
      <c r="X37" s="1249"/>
      <c r="Y37" s="1249" t="s">
        <v>2280</v>
      </c>
      <c r="Z37" s="1249"/>
      <c r="AA37" s="1249"/>
      <c r="AB37" s="1249"/>
      <c r="AC37" s="1249"/>
      <c r="AD37" s="1249"/>
      <c r="AE37" s="1249"/>
      <c r="AF37" s="1249"/>
      <c r="AG37" s="1249"/>
      <c r="AH37" s="1249"/>
      <c r="AI37" s="1249"/>
      <c r="AJ37" s="1249"/>
      <c r="AK37" s="1250"/>
    </row>
    <row r="38" spans="2:37" x14ac:dyDescent="0.2">
      <c r="B38" s="1248"/>
      <c r="C38" s="1249"/>
      <c r="D38" s="1249" t="s">
        <v>2321</v>
      </c>
      <c r="E38" s="1249"/>
      <c r="F38" s="1249"/>
      <c r="G38" s="1249"/>
      <c r="H38" s="1249"/>
      <c r="I38" s="1249"/>
      <c r="J38" s="1249"/>
      <c r="K38" s="1249"/>
      <c r="L38" s="1249"/>
      <c r="M38" s="1249"/>
      <c r="N38" s="1249"/>
      <c r="O38" s="1249"/>
      <c r="P38" s="1249"/>
      <c r="Q38" s="1249"/>
      <c r="R38" s="1249"/>
      <c r="S38" s="1249"/>
      <c r="T38" s="1293" t="s">
        <v>2320</v>
      </c>
      <c r="U38" s="1293"/>
      <c r="V38" s="1293"/>
      <c r="W38" s="1293"/>
      <c r="X38" s="1249"/>
      <c r="Y38" s="1249" t="s">
        <v>2322</v>
      </c>
      <c r="Z38" s="1249"/>
      <c r="AA38" s="1249"/>
      <c r="AB38" s="1249"/>
      <c r="AC38" s="1249"/>
      <c r="AD38" s="1249"/>
      <c r="AE38" s="1249"/>
      <c r="AF38" s="1249"/>
      <c r="AG38" s="1249"/>
      <c r="AH38" s="1249"/>
      <c r="AI38" s="1249"/>
      <c r="AJ38" s="1249"/>
      <c r="AK38" s="1250"/>
    </row>
    <row r="39" spans="2:37" x14ac:dyDescent="0.2">
      <c r="B39" s="1248"/>
      <c r="C39" s="1249"/>
      <c r="D39" s="1249"/>
      <c r="E39" s="1249"/>
      <c r="F39" s="1249"/>
      <c r="G39" s="1249"/>
      <c r="H39" s="1249"/>
      <c r="I39" s="1249"/>
      <c r="J39" s="1249"/>
      <c r="K39" s="1249"/>
      <c r="L39" s="1249"/>
      <c r="M39" s="1249"/>
      <c r="N39" s="1249"/>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50"/>
    </row>
    <row r="40" spans="2:37" x14ac:dyDescent="0.2">
      <c r="B40" s="1248"/>
      <c r="C40" s="1249"/>
      <c r="D40" s="1271" t="s">
        <v>2331</v>
      </c>
      <c r="E40" s="1271"/>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49"/>
      <c r="AD40" s="1249"/>
      <c r="AE40" s="1249"/>
      <c r="AF40" s="1249"/>
      <c r="AG40" s="1249"/>
      <c r="AH40" s="1249"/>
      <c r="AI40" s="1249"/>
      <c r="AJ40" s="1249"/>
      <c r="AK40" s="1250"/>
    </row>
    <row r="41" spans="2:37" x14ac:dyDescent="0.2">
      <c r="B41" s="1248"/>
      <c r="C41" s="1249"/>
      <c r="D41" s="1271"/>
      <c r="E41" s="1249"/>
      <c r="F41" s="1249"/>
      <c r="G41" s="1249"/>
      <c r="H41" s="1261" t="s">
        <v>2261</v>
      </c>
      <c r="I41" s="1261"/>
      <c r="J41" s="1261"/>
      <c r="K41" s="1261"/>
      <c r="L41" s="1249"/>
      <c r="M41" s="1263" t="s">
        <v>2263</v>
      </c>
      <c r="N41" s="1263"/>
      <c r="O41" s="1263"/>
      <c r="P41" s="1249"/>
      <c r="Q41" s="1272" t="s">
        <v>2282</v>
      </c>
      <c r="R41" s="1272"/>
      <c r="S41" s="1272"/>
      <c r="T41" s="1272"/>
      <c r="U41" s="1272"/>
      <c r="V41" s="1272"/>
      <c r="W41" s="1272"/>
      <c r="X41" s="1249"/>
      <c r="Y41" s="1273" t="s">
        <v>2283</v>
      </c>
      <c r="Z41" s="1273"/>
      <c r="AA41" s="1273"/>
      <c r="AB41" s="1273"/>
      <c r="AC41" s="1249"/>
      <c r="AD41" s="1249"/>
      <c r="AE41" s="1249"/>
      <c r="AF41" s="1249"/>
      <c r="AG41" s="1249"/>
      <c r="AH41" s="1249"/>
      <c r="AI41" s="1249"/>
      <c r="AJ41" s="1249"/>
      <c r="AK41" s="1250"/>
    </row>
    <row r="42" spans="2:37" ht="13.5" thickBot="1" x14ac:dyDescent="0.25">
      <c r="B42" s="1254"/>
      <c r="C42" s="1255"/>
      <c r="D42" s="1255"/>
      <c r="E42" s="1255"/>
      <c r="F42" s="1255"/>
      <c r="G42" s="1255"/>
      <c r="H42" s="1255"/>
      <c r="I42" s="1255"/>
      <c r="J42" s="1255"/>
      <c r="K42" s="1255"/>
      <c r="L42" s="1255"/>
      <c r="M42" s="1255"/>
      <c r="N42" s="1255"/>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6"/>
    </row>
  </sheetData>
  <mergeCells count="5">
    <mergeCell ref="T15:W15"/>
    <mergeCell ref="AO4:AW4"/>
    <mergeCell ref="AN15:BJ15"/>
    <mergeCell ref="AN12:BJ12"/>
    <mergeCell ref="AB34:AG35"/>
  </mergeCells>
  <hyperlinks>
    <hyperlink ref="AO4" r:id="rId1" xr:uid="{91AC45DD-B630-448C-888C-75E9C9393992}"/>
    <hyperlink ref="M4" r:id="rId2" xr:uid="{1A703F43-65ED-4256-85C2-CED6ECD29119}"/>
    <hyperlink ref="Y32" r:id="rId3" xr:uid="{590594AA-A6F9-487C-B557-222E44C34008}"/>
    <hyperlink ref="T15" r:id="rId4" xr:uid="{E33938D1-E123-4C7F-B1AB-A6B946AE8C5D}"/>
    <hyperlink ref="AN15" r:id="rId5" xr:uid="{51DB7768-29EE-4126-9729-2842B345F0AB}"/>
    <hyperlink ref="AN15:BJ15" r:id="rId6" display="https://www.tssa.org/en/elevating-devices/resources/SKI-Services-and-PrePay-Form.pdf" xr:uid="{2AFFFBCC-7298-42C8-B607-F83776D17D99}"/>
    <hyperlink ref="AN12" r:id="rId7" xr:uid="{CF0457C6-A97B-47AB-A66E-651AC8C0760D}"/>
    <hyperlink ref="AN12:BJ12" r:id="rId8" display="https://www.tssa.org/en/elevating-devices/resources/ED-Services-and-PrePay-Form.pdf" xr:uid="{03505ADC-E3E4-47C8-BDBF-B5D21C3A3C6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974B-912E-4733-A0F8-65B0EDE7CBE6}">
  <sheetPr codeName="Sheet8">
    <tabColor rgb="FFFFCC99"/>
  </sheetPr>
  <dimension ref="A1:AA232"/>
  <sheetViews>
    <sheetView showGridLines="0" showZeros="0" view="pageBreakPreview" zoomScale="120" zoomScaleNormal="100" zoomScaleSheetLayoutView="120" workbookViewId="0">
      <selection activeCell="AB8" sqref="AB8"/>
    </sheetView>
  </sheetViews>
  <sheetFormatPr defaultColWidth="9.140625" defaultRowHeight="20.100000000000001" customHeight="1" x14ac:dyDescent="0.2"/>
  <cols>
    <col min="1" max="1" width="2.5703125" style="216" customWidth="1"/>
    <col min="2" max="2" width="3" style="216" customWidth="1"/>
    <col min="3" max="3" width="13.5703125" style="216" customWidth="1"/>
    <col min="4" max="4" width="3.7109375" style="216" customWidth="1"/>
    <col min="5" max="5" width="3.140625" style="216" customWidth="1"/>
    <col min="6" max="6" width="8.140625" style="216" customWidth="1"/>
    <col min="7" max="9" width="3.140625" style="216" customWidth="1"/>
    <col min="10" max="10" width="5" style="216" customWidth="1"/>
    <col min="11" max="14" width="3.140625" style="216" customWidth="1"/>
    <col min="15" max="15" width="13.5703125" style="216" customWidth="1"/>
    <col min="16" max="16" width="3.7109375" style="216" customWidth="1"/>
    <col min="17" max="17" width="3.140625" style="216" customWidth="1"/>
    <col min="18" max="18" width="8.140625" style="216" customWidth="1"/>
    <col min="19" max="21" width="3.140625" style="216" customWidth="1"/>
    <col min="22" max="22" width="5" style="216" customWidth="1"/>
    <col min="23" max="24" width="3.140625" style="216" customWidth="1"/>
    <col min="25" max="25" width="3" style="216" customWidth="1"/>
    <col min="26" max="27" width="9.140625" style="218"/>
    <col min="28" max="16384" width="9.140625" style="215"/>
  </cols>
  <sheetData>
    <row r="1" spans="1:27" ht="19.5" customHeight="1" x14ac:dyDescent="0.2">
      <c r="D1" s="2456" t="s">
        <v>2316</v>
      </c>
      <c r="E1" s="2456"/>
      <c r="F1" s="2456"/>
      <c r="G1" s="2456"/>
      <c r="H1" s="2225" t="s">
        <v>63</v>
      </c>
      <c r="I1" s="2225"/>
      <c r="J1" s="2225"/>
      <c r="K1" s="2225"/>
      <c r="L1" s="2226">
        <v>42843</v>
      </c>
      <c r="M1" s="2226"/>
      <c r="N1" s="2226"/>
      <c r="O1" s="1913" t="s">
        <v>64</v>
      </c>
      <c r="P1" s="1913"/>
      <c r="Q1" s="1913"/>
      <c r="R1" s="1913"/>
      <c r="S1" s="1913"/>
      <c r="T1" s="1913"/>
      <c r="U1" s="1913"/>
      <c r="V1" s="1913"/>
      <c r="W1" s="1913"/>
      <c r="X1" s="1913"/>
      <c r="Y1" s="1913"/>
    </row>
    <row r="2" spans="1:27" ht="9.75" customHeight="1" x14ac:dyDescent="0.2">
      <c r="D2" s="2456"/>
      <c r="E2" s="2456"/>
      <c r="F2" s="2456"/>
      <c r="G2" s="2456"/>
      <c r="H2" s="2225"/>
      <c r="I2" s="2225"/>
      <c r="J2" s="2225"/>
      <c r="K2" s="2225"/>
      <c r="L2" s="217"/>
      <c r="M2" s="217"/>
      <c r="N2" s="217"/>
      <c r="O2" s="1913"/>
      <c r="P2" s="1913"/>
      <c r="Q2" s="1913"/>
      <c r="R2" s="1913"/>
      <c r="S2" s="1913"/>
      <c r="T2" s="1913"/>
      <c r="U2" s="1913"/>
      <c r="V2" s="1913"/>
      <c r="W2" s="1913"/>
      <c r="X2" s="1913"/>
      <c r="Y2" s="1913"/>
    </row>
    <row r="3" spans="1:27" ht="9.75" customHeight="1" x14ac:dyDescent="0.2">
      <c r="D3" s="2456"/>
      <c r="E3" s="2456"/>
      <c r="F3" s="2456"/>
      <c r="G3" s="2456"/>
      <c r="H3" s="1913" t="s">
        <v>282</v>
      </c>
      <c r="I3" s="1913"/>
      <c r="J3" s="1913"/>
      <c r="K3" s="1913"/>
      <c r="L3" s="1913"/>
      <c r="M3" s="1913"/>
      <c r="N3" s="1913"/>
      <c r="O3" s="1913"/>
      <c r="P3" s="1913"/>
      <c r="Q3" s="1913"/>
      <c r="R3" s="1913"/>
      <c r="S3" s="1913"/>
      <c r="T3" s="1913"/>
      <c r="U3" s="1913"/>
      <c r="V3" s="1913"/>
      <c r="W3" s="1913"/>
      <c r="X3" s="1913"/>
      <c r="Y3" s="1913"/>
    </row>
    <row r="4" spans="1:27" ht="19.5" customHeight="1" thickBot="1" x14ac:dyDescent="0.25">
      <c r="A4" s="219"/>
      <c r="B4" s="219"/>
      <c r="C4" s="219"/>
      <c r="D4" s="2456"/>
      <c r="E4" s="2456"/>
      <c r="F4" s="2456"/>
      <c r="G4" s="2456"/>
      <c r="H4" s="1913"/>
      <c r="I4" s="1913"/>
      <c r="J4" s="1913"/>
      <c r="K4" s="1913"/>
      <c r="L4" s="1913"/>
      <c r="M4" s="1913"/>
      <c r="N4" s="1913"/>
      <c r="O4" s="1913"/>
      <c r="P4" s="1913"/>
      <c r="Q4" s="1913"/>
      <c r="R4" s="1913"/>
      <c r="S4" s="1913"/>
      <c r="T4" s="1913"/>
      <c r="U4" s="1913"/>
      <c r="V4" s="1913"/>
      <c r="W4" s="1913"/>
      <c r="X4" s="1913"/>
      <c r="Y4" s="1913"/>
      <c r="Z4" s="220"/>
      <c r="AA4" s="220"/>
    </row>
    <row r="5" spans="1:27" ht="20.100000000000001" customHeight="1" thickBot="1" x14ac:dyDescent="0.25">
      <c r="A5" s="221"/>
      <c r="B5" s="222"/>
      <c r="C5" s="223"/>
      <c r="D5" s="918"/>
      <c r="E5" s="918"/>
      <c r="F5" s="918"/>
      <c r="G5" s="918"/>
      <c r="H5" s="224"/>
      <c r="I5" s="2835" t="s">
        <v>43</v>
      </c>
      <c r="J5" s="2836"/>
      <c r="K5" s="1873">
        <f>Application!$F$10</f>
        <v>0</v>
      </c>
      <c r="L5" s="2704"/>
      <c r="M5" s="2704"/>
      <c r="N5" s="2704"/>
      <c r="O5" s="2705"/>
      <c r="P5" s="2837" t="s">
        <v>39</v>
      </c>
      <c r="Q5" s="2838"/>
      <c r="R5" s="2231"/>
      <c r="S5" s="2450"/>
      <c r="T5" s="2462"/>
      <c r="U5" s="2837" t="s">
        <v>66</v>
      </c>
      <c r="V5" s="2838"/>
      <c r="W5" s="2234"/>
      <c r="X5" s="2450"/>
      <c r="Y5" s="2451"/>
      <c r="Z5" s="225"/>
    </row>
    <row r="6" spans="1:27" ht="20.100000000000001" customHeight="1" x14ac:dyDescent="0.25">
      <c r="A6" s="2237" t="s">
        <v>67</v>
      </c>
      <c r="B6" s="2238"/>
      <c r="C6" s="2238"/>
      <c r="D6" s="2239"/>
      <c r="E6" s="601">
        <v>1</v>
      </c>
      <c r="F6" s="2839">
        <f>Application!F12</f>
        <v>0</v>
      </c>
      <c r="G6" s="2840"/>
      <c r="H6" s="278"/>
      <c r="I6" s="603">
        <v>3</v>
      </c>
      <c r="J6" s="2839">
        <f>Application!J12</f>
        <v>0</v>
      </c>
      <c r="K6" s="2839"/>
      <c r="L6" s="2840"/>
      <c r="M6" s="279"/>
      <c r="N6" s="603">
        <v>5</v>
      </c>
      <c r="O6" s="382">
        <f>Application!O12</f>
        <v>0</v>
      </c>
      <c r="P6" s="279"/>
      <c r="Q6" s="603">
        <v>7</v>
      </c>
      <c r="R6" s="2839">
        <f>Application!R12</f>
        <v>0</v>
      </c>
      <c r="S6" s="2840"/>
      <c r="T6" s="279"/>
      <c r="U6" s="603">
        <v>9</v>
      </c>
      <c r="V6" s="2839">
        <f>Application!V12</f>
        <v>0</v>
      </c>
      <c r="W6" s="2839"/>
      <c r="X6" s="2840"/>
      <c r="Y6" s="280"/>
      <c r="Z6" s="225"/>
    </row>
    <row r="7" spans="1:27" ht="20.100000000000001" customHeight="1" thickBot="1" x14ac:dyDescent="0.3">
      <c r="A7" s="2240"/>
      <c r="B7" s="2241"/>
      <c r="C7" s="2241"/>
      <c r="D7" s="2242"/>
      <c r="E7" s="602">
        <v>2</v>
      </c>
      <c r="F7" s="2841">
        <f>Application!F13</f>
        <v>0</v>
      </c>
      <c r="G7" s="2842"/>
      <c r="H7" s="581"/>
      <c r="I7" s="604">
        <v>4</v>
      </c>
      <c r="J7" s="2841">
        <f>Application!J13</f>
        <v>0</v>
      </c>
      <c r="K7" s="2841"/>
      <c r="L7" s="2842"/>
      <c r="M7" s="582"/>
      <c r="N7" s="604">
        <v>6</v>
      </c>
      <c r="O7" s="383">
        <f>Application!O13</f>
        <v>0</v>
      </c>
      <c r="P7" s="582"/>
      <c r="Q7" s="604">
        <v>8</v>
      </c>
      <c r="R7" s="2841">
        <f>Application!R13</f>
        <v>0</v>
      </c>
      <c r="S7" s="2842"/>
      <c r="T7" s="582"/>
      <c r="U7" s="604">
        <v>10</v>
      </c>
      <c r="V7" s="2841">
        <f>Application!V13</f>
        <v>0</v>
      </c>
      <c r="W7" s="2841"/>
      <c r="X7" s="2842"/>
      <c r="Y7" s="583"/>
      <c r="Z7" s="225"/>
    </row>
    <row r="8" spans="1:27" ht="19.5" customHeight="1" x14ac:dyDescent="0.2">
      <c r="A8" s="1928" t="s">
        <v>68</v>
      </c>
      <c r="B8" s="2826" t="s">
        <v>69</v>
      </c>
      <c r="C8" s="2827"/>
      <c r="D8" s="2827"/>
      <c r="E8" s="2827"/>
      <c r="F8" s="2827"/>
      <c r="G8" s="2827"/>
      <c r="H8" s="2827"/>
      <c r="I8" s="2827"/>
      <c r="J8" s="2827"/>
      <c r="K8" s="2827"/>
      <c r="L8" s="2827"/>
      <c r="M8" s="2827"/>
      <c r="N8" s="2827"/>
      <c r="O8" s="2827"/>
      <c r="P8" s="2827"/>
      <c r="Q8" s="2827"/>
      <c r="R8" s="2827"/>
      <c r="S8" s="2827"/>
      <c r="T8" s="2827"/>
      <c r="U8" s="2827"/>
      <c r="V8" s="2827"/>
      <c r="W8" s="2827"/>
      <c r="X8" s="2827"/>
      <c r="Y8" s="2828"/>
      <c r="Z8" s="226"/>
      <c r="AA8" s="220"/>
    </row>
    <row r="9" spans="1:27" ht="19.5" customHeight="1" x14ac:dyDescent="0.2">
      <c r="A9" s="1929"/>
      <c r="B9" s="2829"/>
      <c r="C9" s="2830"/>
      <c r="D9" s="2830"/>
      <c r="E9" s="2830"/>
      <c r="F9" s="2830"/>
      <c r="G9" s="2830"/>
      <c r="H9" s="2830"/>
      <c r="I9" s="2830"/>
      <c r="J9" s="2830"/>
      <c r="K9" s="2830"/>
      <c r="L9" s="2830"/>
      <c r="M9" s="2830"/>
      <c r="N9" s="2830"/>
      <c r="O9" s="2830"/>
      <c r="P9" s="2830"/>
      <c r="Q9" s="2830"/>
      <c r="R9" s="2830"/>
      <c r="S9" s="2830"/>
      <c r="T9" s="2830"/>
      <c r="U9" s="2830"/>
      <c r="V9" s="2830"/>
      <c r="W9" s="2830"/>
      <c r="X9" s="2830"/>
      <c r="Y9" s="2831"/>
      <c r="Z9" s="226"/>
      <c r="AA9" s="220"/>
    </row>
    <row r="10" spans="1:27" ht="19.5" customHeight="1" thickBot="1" x14ac:dyDescent="0.25">
      <c r="A10" s="1929"/>
      <c r="B10" s="2832"/>
      <c r="C10" s="2833"/>
      <c r="D10" s="2833"/>
      <c r="E10" s="2833"/>
      <c r="F10" s="2833"/>
      <c r="G10" s="2833"/>
      <c r="H10" s="2833"/>
      <c r="I10" s="2833"/>
      <c r="J10" s="2833"/>
      <c r="K10" s="2833"/>
      <c r="L10" s="2833"/>
      <c r="M10" s="2833"/>
      <c r="N10" s="2833"/>
      <c r="O10" s="2833"/>
      <c r="P10" s="2833"/>
      <c r="Q10" s="2833"/>
      <c r="R10" s="2833"/>
      <c r="S10" s="2833"/>
      <c r="T10" s="2833"/>
      <c r="U10" s="2833"/>
      <c r="V10" s="2833"/>
      <c r="W10" s="2833"/>
      <c r="X10" s="2833"/>
      <c r="Y10" s="2834"/>
      <c r="Z10" s="226"/>
      <c r="AA10" s="220"/>
    </row>
    <row r="11" spans="1:27" ht="20.100000000000001" customHeight="1" x14ac:dyDescent="0.2">
      <c r="A11" s="1929"/>
      <c r="B11" s="2793">
        <v>110</v>
      </c>
      <c r="C11" s="2794" t="str">
        <f>VLOOKUP(B11,DataLabels,HLOOKUP($H$3,Type,2,FALSE))</f>
        <v>Type of Submission</v>
      </c>
      <c r="D11" s="2795"/>
      <c r="E11" s="2796"/>
      <c r="F11" s="2213">
        <f>Application!G8</f>
        <v>0</v>
      </c>
      <c r="G11" s="2213"/>
      <c r="H11" s="2213"/>
      <c r="I11" s="2213"/>
      <c r="J11" s="2213"/>
      <c r="K11" s="2213"/>
      <c r="L11" s="2213"/>
      <c r="M11" s="2213"/>
      <c r="N11" s="2213"/>
      <c r="O11" s="2213"/>
      <c r="P11" s="2213"/>
      <c r="Q11" s="2213"/>
      <c r="R11" s="2213">
        <f>Application!R8</f>
        <v>0</v>
      </c>
      <c r="S11" s="2213"/>
      <c r="T11" s="2213"/>
      <c r="U11" s="2213"/>
      <c r="V11" s="2213"/>
      <c r="W11" s="2213"/>
      <c r="X11" s="2213"/>
      <c r="Y11" s="401"/>
      <c r="Z11" s="225"/>
    </row>
    <row r="12" spans="1:27" ht="20.100000000000001" customHeight="1" x14ac:dyDescent="0.2">
      <c r="A12" s="1929"/>
      <c r="B12" s="2730"/>
      <c r="C12" s="2732"/>
      <c r="D12" s="2727"/>
      <c r="E12" s="2728"/>
      <c r="F12" s="1951"/>
      <c r="G12" s="1951"/>
      <c r="H12" s="1951"/>
      <c r="I12" s="1951"/>
      <c r="J12" s="1951"/>
      <c r="K12" s="1951"/>
      <c r="L12" s="1951"/>
      <c r="M12" s="1951"/>
      <c r="N12" s="1951"/>
      <c r="O12" s="1951"/>
      <c r="P12" s="1951"/>
      <c r="Q12" s="1951"/>
      <c r="R12" s="1951"/>
      <c r="S12" s="1951"/>
      <c r="T12" s="1951"/>
      <c r="U12" s="1951"/>
      <c r="V12" s="1951"/>
      <c r="W12" s="1951"/>
      <c r="X12" s="1951"/>
      <c r="Y12" s="402"/>
      <c r="Z12" s="225"/>
    </row>
    <row r="13" spans="1:27" ht="20.100000000000001" customHeight="1" x14ac:dyDescent="0.2">
      <c r="A13" s="1929"/>
      <c r="B13" s="2729">
        <v>120</v>
      </c>
      <c r="C13" s="2731" t="str">
        <f>VLOOKUP(B13,DataLabels,HLOOKUP($H$3,Type,2,FALSE))</f>
        <v>Submitter's Specification No.</v>
      </c>
      <c r="D13" s="2725"/>
      <c r="E13" s="2726"/>
      <c r="F13" s="2214">
        <f>Application!F10</f>
        <v>0</v>
      </c>
      <c r="G13" s="2215"/>
      <c r="H13" s="2215"/>
      <c r="I13" s="2215"/>
      <c r="J13" s="2215"/>
      <c r="K13" s="2215"/>
      <c r="L13" s="2215"/>
      <c r="M13" s="653"/>
      <c r="N13" s="1727">
        <v>130</v>
      </c>
      <c r="O13" s="2725" t="s">
        <v>70</v>
      </c>
      <c r="P13" s="2725"/>
      <c r="Q13" s="608"/>
      <c r="R13" s="2219">
        <f>Application!R10</f>
        <v>0</v>
      </c>
      <c r="S13" s="2220"/>
      <c r="T13" s="2220"/>
      <c r="U13" s="2220"/>
      <c r="V13" s="2220"/>
      <c r="W13" s="2220"/>
      <c r="X13" s="2220"/>
      <c r="Y13" s="2221"/>
      <c r="Z13" s="225"/>
    </row>
    <row r="14" spans="1:27" ht="20.100000000000001" customHeight="1" x14ac:dyDescent="0.2">
      <c r="A14" s="1929"/>
      <c r="B14" s="2730"/>
      <c r="C14" s="2732"/>
      <c r="D14" s="2727"/>
      <c r="E14" s="2728"/>
      <c r="F14" s="2216"/>
      <c r="G14" s="2217"/>
      <c r="H14" s="2217"/>
      <c r="I14" s="2217"/>
      <c r="J14" s="2217"/>
      <c r="K14" s="2217"/>
      <c r="L14" s="2217"/>
      <c r="M14" s="654"/>
      <c r="N14" s="1728"/>
      <c r="O14" s="2727"/>
      <c r="P14" s="2727"/>
      <c r="Q14" s="609"/>
      <c r="R14" s="2693">
        <f>Application!R11</f>
        <v>0</v>
      </c>
      <c r="S14" s="2694"/>
      <c r="T14" s="2694"/>
      <c r="U14" s="2694"/>
      <c r="V14" s="2694"/>
      <c r="W14" s="2694"/>
      <c r="X14" s="2694"/>
      <c r="Y14" s="2695"/>
      <c r="Z14" s="225"/>
    </row>
    <row r="15" spans="1:27" ht="20.100000000000001" customHeight="1" x14ac:dyDescent="0.2">
      <c r="A15" s="1929"/>
      <c r="B15" s="1727">
        <v>500</v>
      </c>
      <c r="C15" s="2725" t="str">
        <f>VLOOKUP(B15,DataLabels,HLOOKUP($H$3,Type,2,FALSE))</f>
        <v>Elevating Device Make</v>
      </c>
      <c r="D15" s="2817"/>
      <c r="E15" s="2818"/>
      <c r="F15" s="2051"/>
      <c r="G15" s="2448"/>
      <c r="H15" s="2448"/>
      <c r="I15" s="2448"/>
      <c r="J15" s="2448"/>
      <c r="K15" s="2448"/>
      <c r="L15" s="2448"/>
      <c r="M15" s="432"/>
      <c r="N15" s="1727">
        <v>510</v>
      </c>
      <c r="O15" s="2725" t="str">
        <f>VLOOKUP(N15,DataLabels,HLOOKUP($H$3,Type,2,FALSE))</f>
        <v>Elevating Device Model</v>
      </c>
      <c r="P15" s="2817"/>
      <c r="Q15" s="2818"/>
      <c r="R15" s="2051"/>
      <c r="S15" s="2448"/>
      <c r="T15" s="2448"/>
      <c r="U15" s="2448"/>
      <c r="V15" s="2448"/>
      <c r="W15" s="2448"/>
      <c r="X15" s="2448"/>
      <c r="Y15" s="434"/>
      <c r="Z15" s="225"/>
    </row>
    <row r="16" spans="1:27" ht="20.100000000000001" customHeight="1" x14ac:dyDescent="0.2">
      <c r="A16" s="1929"/>
      <c r="B16" s="1728"/>
      <c r="C16" s="2819"/>
      <c r="D16" s="2819"/>
      <c r="E16" s="2820"/>
      <c r="F16" s="2700"/>
      <c r="G16" s="2701"/>
      <c r="H16" s="2701"/>
      <c r="I16" s="2701"/>
      <c r="J16" s="2701"/>
      <c r="K16" s="2701"/>
      <c r="L16" s="2701"/>
      <c r="M16" s="433"/>
      <c r="N16" s="1728"/>
      <c r="O16" s="2819"/>
      <c r="P16" s="2819"/>
      <c r="Q16" s="2820"/>
      <c r="R16" s="2700"/>
      <c r="S16" s="2701"/>
      <c r="T16" s="2701"/>
      <c r="U16" s="2701"/>
      <c r="V16" s="2701"/>
      <c r="W16" s="2701"/>
      <c r="X16" s="2701"/>
      <c r="Y16" s="435"/>
      <c r="Z16" s="225"/>
    </row>
    <row r="17" spans="1:26" s="218" customFormat="1" ht="20.100000000000001" customHeight="1" x14ac:dyDescent="0.2">
      <c r="A17" s="1929"/>
      <c r="B17" s="1727">
        <v>520</v>
      </c>
      <c r="C17" s="2725" t="str">
        <f>VLOOKUP(B17,DataLabels,HLOOKUP($H$3,Type,2,FALSE))</f>
        <v>Capacity
(All Cars must be the same)
[7.5.3]</v>
      </c>
      <c r="D17" s="2725"/>
      <c r="E17" s="2726"/>
      <c r="F17" s="2051"/>
      <c r="G17" s="2052"/>
      <c r="H17" s="2052"/>
      <c r="I17" s="2052"/>
      <c r="J17" s="2052"/>
      <c r="K17" s="2052"/>
      <c r="L17" s="2052"/>
      <c r="M17" s="432"/>
      <c r="N17" s="1727">
        <v>540</v>
      </c>
      <c r="O17" s="2725" t="str">
        <f>VLOOKUP(N17,DataLabels,HLOOKUP($H$3,Type,2,FALSE))</f>
        <v>Rated Speed
(&lt;0.15m/s for Type 'B')
[7.4.2.2(b)]</v>
      </c>
      <c r="P17" s="2725"/>
      <c r="Q17" s="2726"/>
      <c r="R17" s="2051"/>
      <c r="S17" s="2052"/>
      <c r="T17" s="2052"/>
      <c r="U17" s="2052"/>
      <c r="V17" s="2052"/>
      <c r="W17" s="2052"/>
      <c r="X17" s="2052"/>
      <c r="Y17" s="434"/>
      <c r="Z17" s="225"/>
    </row>
    <row r="18" spans="1:26" s="218" customFormat="1" ht="20.100000000000001" customHeight="1" x14ac:dyDescent="0.25">
      <c r="A18" s="1929"/>
      <c r="B18" s="1728"/>
      <c r="C18" s="2727"/>
      <c r="D18" s="2727"/>
      <c r="E18" s="2728"/>
      <c r="F18" s="2053"/>
      <c r="G18" s="2054"/>
      <c r="H18" s="2054"/>
      <c r="I18" s="2054"/>
      <c r="J18" s="2054"/>
      <c r="K18" s="2054"/>
      <c r="L18" s="2054"/>
      <c r="M18" s="290" t="s">
        <v>71</v>
      </c>
      <c r="N18" s="1728"/>
      <c r="O18" s="2727"/>
      <c r="P18" s="2727"/>
      <c r="Q18" s="2728"/>
      <c r="R18" s="2053"/>
      <c r="S18" s="2054"/>
      <c r="T18" s="2054"/>
      <c r="U18" s="2054"/>
      <c r="V18" s="2054"/>
      <c r="W18" s="2054"/>
      <c r="X18" s="2054"/>
      <c r="Y18" s="291" t="s">
        <v>73</v>
      </c>
      <c r="Z18" s="225"/>
    </row>
    <row r="19" spans="1:26" s="218" customFormat="1" ht="20.100000000000001" customHeight="1" x14ac:dyDescent="0.2">
      <c r="A19" s="1929"/>
      <c r="B19" s="2167">
        <v>560</v>
      </c>
      <c r="C19" s="2725" t="str">
        <f>VLOOKUP(B19,DataLabels,HLOOKUP($H$3,Type,2,FALSE))</f>
        <v>Class of Loading
[7.5.3]</v>
      </c>
      <c r="D19" s="2725"/>
      <c r="E19" s="2726"/>
      <c r="F19" s="2822"/>
      <c r="G19" s="2823"/>
      <c r="H19" s="2823"/>
      <c r="I19" s="2823"/>
      <c r="J19" s="2823"/>
      <c r="K19" s="2823"/>
      <c r="L19" s="2823"/>
      <c r="M19" s="272"/>
      <c r="N19" s="1727">
        <v>550</v>
      </c>
      <c r="O19" s="2725" t="str">
        <f>VLOOKUP(N19,DataLabels,HLOOKUP($H$3,Type,2,FALSE))</f>
        <v>Rated Down Speed
(Hydraulic Only)</v>
      </c>
      <c r="P19" s="2725"/>
      <c r="Q19" s="2726"/>
      <c r="R19" s="2051"/>
      <c r="S19" s="2052"/>
      <c r="T19" s="2052"/>
      <c r="U19" s="2052"/>
      <c r="V19" s="2052"/>
      <c r="W19" s="2052"/>
      <c r="X19" s="2052"/>
      <c r="Y19" s="434"/>
      <c r="Z19" s="225"/>
    </row>
    <row r="20" spans="1:26" s="218" customFormat="1" ht="19.5" customHeight="1" x14ac:dyDescent="0.25">
      <c r="A20" s="1929"/>
      <c r="B20" s="1728"/>
      <c r="C20" s="2727"/>
      <c r="D20" s="2727"/>
      <c r="E20" s="2728"/>
      <c r="F20" s="2824"/>
      <c r="G20" s="2825"/>
      <c r="H20" s="2825"/>
      <c r="I20" s="2825"/>
      <c r="J20" s="2825"/>
      <c r="K20" s="2825"/>
      <c r="L20" s="2825"/>
      <c r="M20" s="433"/>
      <c r="N20" s="1728"/>
      <c r="O20" s="2727"/>
      <c r="P20" s="2727"/>
      <c r="Q20" s="2728"/>
      <c r="R20" s="2053"/>
      <c r="S20" s="2054"/>
      <c r="T20" s="2054"/>
      <c r="U20" s="2054"/>
      <c r="V20" s="2054"/>
      <c r="W20" s="2054"/>
      <c r="X20" s="2054"/>
      <c r="Y20" s="291" t="s">
        <v>73</v>
      </c>
      <c r="Z20" s="225"/>
    </row>
    <row r="21" spans="1:26" s="218" customFormat="1" ht="19.5" customHeight="1" x14ac:dyDescent="0.2">
      <c r="A21" s="242"/>
      <c r="B21" s="1727">
        <v>570</v>
      </c>
      <c r="C21" s="2821" t="str">
        <f>VLOOKUP(B21,DataLabels,HLOOKUP($H$3,Type,2,FALSE))</f>
        <v>License Location
(if in a remote location)
[O.Reg. 209/01, s30(1)]</v>
      </c>
      <c r="D21" s="2725"/>
      <c r="E21" s="2726"/>
      <c r="F21" s="1914"/>
      <c r="G21" s="1915"/>
      <c r="H21" s="1915"/>
      <c r="I21" s="1915"/>
      <c r="J21" s="1915"/>
      <c r="K21" s="1915"/>
      <c r="L21" s="1915"/>
      <c r="M21" s="432"/>
      <c r="N21" s="1727">
        <v>575</v>
      </c>
      <c r="O21" s="2725" t="str">
        <f>VLOOKUP(N21,DataLabels,HLOOKUP($H$3,Type,2,FALSE))</f>
        <v>Is Lift Accessible to the general public
[CAD 7.4.2.2]</v>
      </c>
      <c r="P21" s="2725"/>
      <c r="Q21" s="2726"/>
      <c r="R21" s="2051"/>
      <c r="S21" s="2052"/>
      <c r="T21" s="2052"/>
      <c r="U21" s="2052"/>
      <c r="V21" s="2052"/>
      <c r="W21" s="2052"/>
      <c r="X21" s="2052"/>
      <c r="Y21" s="434"/>
      <c r="Z21" s="225"/>
    </row>
    <row r="22" spans="1:26" s="218" customFormat="1" ht="19.5" customHeight="1" thickBot="1" x14ac:dyDescent="0.3">
      <c r="A22" s="243"/>
      <c r="B22" s="2082"/>
      <c r="C22" s="2814"/>
      <c r="D22" s="2737"/>
      <c r="E22" s="2738"/>
      <c r="F22" s="1926"/>
      <c r="G22" s="1927"/>
      <c r="H22" s="1927"/>
      <c r="I22" s="1927"/>
      <c r="J22" s="1927"/>
      <c r="K22" s="1927"/>
      <c r="L22" s="1927"/>
      <c r="M22" s="301"/>
      <c r="N22" s="2082"/>
      <c r="O22" s="2737"/>
      <c r="P22" s="2737"/>
      <c r="Q22" s="2738"/>
      <c r="R22" s="2089"/>
      <c r="S22" s="2090"/>
      <c r="T22" s="2090"/>
      <c r="U22" s="2090"/>
      <c r="V22" s="2090"/>
      <c r="W22" s="2090"/>
      <c r="X22" s="2090"/>
      <c r="Y22" s="302"/>
      <c r="Z22" s="225"/>
    </row>
    <row r="23" spans="1:26" s="218" customFormat="1" ht="20.100000000000001" customHeight="1" x14ac:dyDescent="0.2">
      <c r="A23" s="1929" t="s">
        <v>74</v>
      </c>
      <c r="B23" s="2714">
        <v>180</v>
      </c>
      <c r="C23" s="2734" t="str">
        <f>VLOOKUP(B23,DataLabels,HLOOKUP($H$3,Type,2,FALSE))</f>
        <v>Address</v>
      </c>
      <c r="D23" s="2734"/>
      <c r="E23" s="2735"/>
      <c r="F23" s="2678">
        <f>Application!F22</f>
        <v>123</v>
      </c>
      <c r="G23" s="2679"/>
      <c r="H23" s="2679"/>
      <c r="I23" s="2679"/>
      <c r="J23" s="2679"/>
      <c r="K23" s="2679"/>
      <c r="L23" s="2679"/>
      <c r="M23" s="2679"/>
      <c r="N23" s="2679"/>
      <c r="O23" s="2679"/>
      <c r="P23" s="2679"/>
      <c r="Q23" s="2679"/>
      <c r="R23" s="2679"/>
      <c r="S23" s="2679"/>
      <c r="T23" s="2679"/>
      <c r="U23" s="2679"/>
      <c r="V23" s="2679"/>
      <c r="W23" s="2679"/>
      <c r="X23" s="2679"/>
      <c r="Y23" s="2680"/>
      <c r="Z23" s="225"/>
    </row>
    <row r="24" spans="1:26" s="218" customFormat="1" ht="20.100000000000001" customHeight="1" x14ac:dyDescent="0.2">
      <c r="A24" s="1929"/>
      <c r="B24" s="2730"/>
      <c r="C24" s="2727"/>
      <c r="D24" s="2727"/>
      <c r="E24" s="2728"/>
      <c r="F24" s="2216" t="str">
        <f>Application!F23</f>
        <v>any st</v>
      </c>
      <c r="G24" s="2217"/>
      <c r="H24" s="2217"/>
      <c r="I24" s="2217"/>
      <c r="J24" s="2217"/>
      <c r="K24" s="2217"/>
      <c r="L24" s="2217"/>
      <c r="M24" s="2217"/>
      <c r="N24" s="2217"/>
      <c r="O24" s="2217"/>
      <c r="P24" s="2217"/>
      <c r="Q24" s="2217"/>
      <c r="R24" s="2217"/>
      <c r="S24" s="2217"/>
      <c r="T24" s="2217"/>
      <c r="U24" s="2217"/>
      <c r="V24" s="2217"/>
      <c r="W24" s="2217"/>
      <c r="X24" s="2217"/>
      <c r="Y24" s="2681"/>
      <c r="Z24" s="225"/>
    </row>
    <row r="25" spans="1:26" s="218" customFormat="1" ht="20.100000000000001" customHeight="1" x14ac:dyDescent="0.25">
      <c r="A25" s="1929"/>
      <c r="B25" s="1727">
        <v>580</v>
      </c>
      <c r="C25" s="2725" t="str">
        <f>VLOOKUP(B25,DataLabels,HLOOKUP($H$3,Type,2,FALSE))</f>
        <v>No. of Levels Served</v>
      </c>
      <c r="D25" s="2726"/>
      <c r="E25" s="605">
        <v>1</v>
      </c>
      <c r="F25" s="2675"/>
      <c r="G25" s="2080"/>
      <c r="H25" s="519"/>
      <c r="I25" s="605">
        <v>3</v>
      </c>
      <c r="J25" s="2675"/>
      <c r="K25" s="2675"/>
      <c r="L25" s="2080"/>
      <c r="M25" s="520"/>
      <c r="N25" s="605">
        <v>5</v>
      </c>
      <c r="O25" s="384"/>
      <c r="P25" s="520"/>
      <c r="Q25" s="605">
        <v>7</v>
      </c>
      <c r="R25" s="2675"/>
      <c r="S25" s="2080"/>
      <c r="T25" s="520"/>
      <c r="U25" s="605">
        <v>9</v>
      </c>
      <c r="V25" s="2675"/>
      <c r="W25" s="2675"/>
      <c r="X25" s="2080"/>
      <c r="Y25" s="521"/>
      <c r="Z25" s="225"/>
    </row>
    <row r="26" spans="1:26" s="218" customFormat="1" ht="20.100000000000001" customHeight="1" x14ac:dyDescent="0.25">
      <c r="A26" s="1929"/>
      <c r="B26" s="1728"/>
      <c r="C26" s="2727"/>
      <c r="D26" s="2728"/>
      <c r="E26" s="606">
        <v>2</v>
      </c>
      <c r="F26" s="2658"/>
      <c r="G26" s="2057"/>
      <c r="H26" s="269"/>
      <c r="I26" s="606">
        <v>4</v>
      </c>
      <c r="J26" s="2658"/>
      <c r="K26" s="2658"/>
      <c r="L26" s="2057"/>
      <c r="M26" s="270"/>
      <c r="N26" s="606">
        <v>6</v>
      </c>
      <c r="O26" s="385"/>
      <c r="P26" s="270"/>
      <c r="Q26" s="606">
        <v>8</v>
      </c>
      <c r="R26" s="2658"/>
      <c r="S26" s="2057"/>
      <c r="T26" s="270"/>
      <c r="U26" s="606">
        <v>10</v>
      </c>
      <c r="V26" s="2658"/>
      <c r="W26" s="2658"/>
      <c r="X26" s="2057"/>
      <c r="Y26" s="271"/>
      <c r="Z26" s="225"/>
    </row>
    <row r="27" spans="1:26" s="218" customFormat="1" ht="20.100000000000001" customHeight="1" x14ac:dyDescent="0.25">
      <c r="A27" s="1929"/>
      <c r="B27" s="2729">
        <v>586</v>
      </c>
      <c r="C27" s="2725" t="str">
        <f>VLOOKUP(B27,DataLabels,HLOOKUP($H$3,Type,2,FALSE))</f>
        <v>No. of Floors Penetrated
[CAD 7.4.2.2(c)]</v>
      </c>
      <c r="D27" s="2726"/>
      <c r="E27" s="605">
        <v>1</v>
      </c>
      <c r="F27" s="2675"/>
      <c r="G27" s="2080"/>
      <c r="H27" s="519"/>
      <c r="I27" s="605">
        <v>3</v>
      </c>
      <c r="J27" s="2675"/>
      <c r="K27" s="2675"/>
      <c r="L27" s="2080"/>
      <c r="M27" s="520"/>
      <c r="N27" s="605">
        <v>5</v>
      </c>
      <c r="O27" s="384"/>
      <c r="P27" s="520"/>
      <c r="Q27" s="605">
        <v>7</v>
      </c>
      <c r="R27" s="2675"/>
      <c r="S27" s="2080"/>
      <c r="T27" s="520"/>
      <c r="U27" s="605">
        <v>9</v>
      </c>
      <c r="V27" s="2675"/>
      <c r="W27" s="2675"/>
      <c r="X27" s="2080"/>
      <c r="Y27" s="521"/>
      <c r="Z27" s="225"/>
    </row>
    <row r="28" spans="1:26" s="218" customFormat="1" ht="20.100000000000001" customHeight="1" x14ac:dyDescent="0.25">
      <c r="A28" s="1929"/>
      <c r="B28" s="2730"/>
      <c r="C28" s="2727"/>
      <c r="D28" s="2728"/>
      <c r="E28" s="606">
        <v>2</v>
      </c>
      <c r="F28" s="2658"/>
      <c r="G28" s="2057"/>
      <c r="H28" s="269"/>
      <c r="I28" s="606">
        <v>4</v>
      </c>
      <c r="J28" s="2658"/>
      <c r="K28" s="2658"/>
      <c r="L28" s="2057"/>
      <c r="M28" s="270"/>
      <c r="N28" s="606">
        <v>6</v>
      </c>
      <c r="O28" s="385"/>
      <c r="P28" s="270"/>
      <c r="Q28" s="606">
        <v>8</v>
      </c>
      <c r="R28" s="2658"/>
      <c r="S28" s="2057"/>
      <c r="T28" s="270"/>
      <c r="U28" s="606">
        <v>10</v>
      </c>
      <c r="V28" s="2658"/>
      <c r="W28" s="2658"/>
      <c r="X28" s="2057"/>
      <c r="Y28" s="271"/>
      <c r="Z28" s="225"/>
    </row>
    <row r="29" spans="1:26" s="218" customFormat="1" ht="20.100000000000001" customHeight="1" x14ac:dyDescent="0.25">
      <c r="A29" s="1929"/>
      <c r="B29" s="1727">
        <v>590</v>
      </c>
      <c r="C29" s="2725" t="str">
        <f>VLOOKUP(B29,DataLabels,HLOOKUP($H$3,Type,2,FALSE))</f>
        <v>Travel
Type B &lt;= 7600 mm
[CAD 7.4.2.2(d)]</v>
      </c>
      <c r="D29" s="2726"/>
      <c r="E29" s="605">
        <v>1</v>
      </c>
      <c r="F29" s="2675"/>
      <c r="G29" s="2080"/>
      <c r="H29" s="519" t="s">
        <v>75</v>
      </c>
      <c r="I29" s="605">
        <v>3</v>
      </c>
      <c r="J29" s="2675"/>
      <c r="K29" s="2675"/>
      <c r="L29" s="2080"/>
      <c r="M29" s="520" t="s">
        <v>75</v>
      </c>
      <c r="N29" s="605">
        <v>5</v>
      </c>
      <c r="O29" s="718"/>
      <c r="P29" s="520" t="s">
        <v>75</v>
      </c>
      <c r="Q29" s="605">
        <v>7</v>
      </c>
      <c r="R29" s="2675"/>
      <c r="S29" s="2080"/>
      <c r="T29" s="520" t="s">
        <v>75</v>
      </c>
      <c r="U29" s="605">
        <v>9</v>
      </c>
      <c r="V29" s="2675"/>
      <c r="W29" s="2675"/>
      <c r="X29" s="2080"/>
      <c r="Y29" s="521" t="s">
        <v>75</v>
      </c>
      <c r="Z29" s="225"/>
    </row>
    <row r="30" spans="1:26" s="218" customFormat="1" ht="20.100000000000001" customHeight="1" thickBot="1" x14ac:dyDescent="0.3">
      <c r="A30" s="1930"/>
      <c r="B30" s="2082"/>
      <c r="C30" s="2727"/>
      <c r="D30" s="2728"/>
      <c r="E30" s="607">
        <v>2</v>
      </c>
      <c r="F30" s="2661"/>
      <c r="G30" s="2161"/>
      <c r="H30" s="281" t="s">
        <v>75</v>
      </c>
      <c r="I30" s="607">
        <v>4</v>
      </c>
      <c r="J30" s="2661"/>
      <c r="K30" s="2661"/>
      <c r="L30" s="2161"/>
      <c r="M30" s="282" t="s">
        <v>75</v>
      </c>
      <c r="N30" s="607">
        <v>6</v>
      </c>
      <c r="O30" s="720"/>
      <c r="P30" s="522" t="s">
        <v>75</v>
      </c>
      <c r="Q30" s="607">
        <v>8</v>
      </c>
      <c r="R30" s="2659"/>
      <c r="S30" s="2165"/>
      <c r="T30" s="522" t="s">
        <v>75</v>
      </c>
      <c r="U30" s="607">
        <v>10</v>
      </c>
      <c r="V30" s="2661"/>
      <c r="W30" s="2661"/>
      <c r="X30" s="2161"/>
      <c r="Y30" s="283" t="s">
        <v>75</v>
      </c>
      <c r="Z30" s="225"/>
    </row>
    <row r="31" spans="1:26" s="218" customFormat="1" ht="20.100000000000001" customHeight="1" thickBot="1" x14ac:dyDescent="0.3">
      <c r="A31" s="250"/>
      <c r="B31" s="251"/>
      <c r="C31" s="252"/>
      <c r="D31" s="252"/>
      <c r="E31" s="253"/>
      <c r="F31" s="254"/>
      <c r="G31" s="254"/>
      <c r="H31" s="255"/>
      <c r="I31" s="253"/>
      <c r="J31" s="256"/>
      <c r="K31" s="256"/>
      <c r="L31" s="256"/>
      <c r="M31" s="257"/>
      <c r="N31" s="253"/>
      <c r="O31" s="258"/>
      <c r="P31" s="257"/>
      <c r="Q31" s="253"/>
      <c r="R31" s="256"/>
      <c r="S31" s="256"/>
      <c r="T31" s="257"/>
      <c r="U31" s="253"/>
      <c r="V31" s="256"/>
      <c r="W31" s="256"/>
      <c r="X31" s="256"/>
      <c r="Y31" s="257"/>
    </row>
    <row r="32" spans="1:26" s="218" customFormat="1" ht="20.100000000000001" customHeight="1" x14ac:dyDescent="0.2">
      <c r="A32" s="1928" t="s">
        <v>76</v>
      </c>
      <c r="B32" s="2755" t="str">
        <f>VLOOKUP(A32,DataLabels,HLOOKUP($H$3,Type,2,FALSE))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v>
      </c>
      <c r="C32" s="2756"/>
      <c r="D32" s="2756"/>
      <c r="E32" s="2756"/>
      <c r="F32" s="2756"/>
      <c r="G32" s="2756"/>
      <c r="H32" s="2756"/>
      <c r="I32" s="2756"/>
      <c r="J32" s="2756"/>
      <c r="K32" s="2756"/>
      <c r="L32" s="2756"/>
      <c r="M32" s="2756"/>
      <c r="N32" s="2756"/>
      <c r="O32" s="2756"/>
      <c r="P32" s="2756"/>
      <c r="Q32" s="2756"/>
      <c r="R32" s="2756"/>
      <c r="S32" s="2756"/>
      <c r="T32" s="2756"/>
      <c r="U32" s="2756"/>
      <c r="V32" s="2756"/>
      <c r="W32" s="2756"/>
      <c r="X32" s="2756"/>
      <c r="Y32" s="2757"/>
    </row>
    <row r="33" spans="1:25" s="218" customFormat="1" ht="20.100000000000001" customHeight="1" x14ac:dyDescent="0.2">
      <c r="A33" s="2676"/>
      <c r="B33" s="2758"/>
      <c r="C33" s="2759"/>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60"/>
    </row>
    <row r="34" spans="1:25" s="218" customFormat="1" ht="20.100000000000001" customHeight="1" x14ac:dyDescent="0.2">
      <c r="A34" s="2676"/>
      <c r="B34" s="2758"/>
      <c r="C34" s="2759"/>
      <c r="D34" s="2759"/>
      <c r="E34" s="2759"/>
      <c r="F34" s="2759"/>
      <c r="G34" s="2759"/>
      <c r="H34" s="2759"/>
      <c r="I34" s="2759"/>
      <c r="J34" s="2759"/>
      <c r="K34" s="2759"/>
      <c r="L34" s="2759"/>
      <c r="M34" s="2759"/>
      <c r="N34" s="2759"/>
      <c r="O34" s="2759"/>
      <c r="P34" s="2759"/>
      <c r="Q34" s="2759"/>
      <c r="R34" s="2759"/>
      <c r="S34" s="2759"/>
      <c r="T34" s="2759"/>
      <c r="U34" s="2759"/>
      <c r="V34" s="2759"/>
      <c r="W34" s="2759"/>
      <c r="X34" s="2759"/>
      <c r="Y34" s="2760"/>
    </row>
    <row r="35" spans="1:25" s="218" customFormat="1" ht="20.100000000000001" customHeight="1" thickBot="1" x14ac:dyDescent="0.25">
      <c r="A35" s="2677"/>
      <c r="B35" s="2779"/>
      <c r="C35" s="2780"/>
      <c r="D35" s="2780"/>
      <c r="E35" s="2780"/>
      <c r="F35" s="2780"/>
      <c r="G35" s="2780"/>
      <c r="H35" s="2780"/>
      <c r="I35" s="2780"/>
      <c r="J35" s="2780"/>
      <c r="K35" s="2780"/>
      <c r="L35" s="2780"/>
      <c r="M35" s="2780"/>
      <c r="N35" s="2780"/>
      <c r="O35" s="2780"/>
      <c r="P35" s="2780"/>
      <c r="Q35" s="2780"/>
      <c r="R35" s="2780"/>
      <c r="S35" s="2780"/>
      <c r="T35" s="2780"/>
      <c r="U35" s="2780"/>
      <c r="V35" s="2780"/>
      <c r="W35" s="2780"/>
      <c r="X35" s="2780"/>
      <c r="Y35" s="2781"/>
    </row>
    <row r="36" spans="1:25" s="218" customFormat="1" ht="20.100000000000001" customHeight="1" thickBot="1" x14ac:dyDescent="0.3">
      <c r="A36" s="221"/>
      <c r="B36" s="222"/>
      <c r="C36" s="223"/>
      <c r="D36" s="223"/>
      <c r="E36" s="259"/>
      <c r="F36" s="260"/>
      <c r="G36" s="260"/>
      <c r="H36" s="261"/>
      <c r="I36" s="259"/>
      <c r="J36" s="262"/>
      <c r="K36" s="262"/>
      <c r="L36" s="262"/>
      <c r="M36" s="263"/>
      <c r="N36" s="259"/>
      <c r="O36" s="264"/>
      <c r="P36" s="263"/>
      <c r="Q36" s="259"/>
      <c r="R36" s="262"/>
      <c r="S36" s="262"/>
      <c r="T36" s="263"/>
      <c r="U36" s="259"/>
      <c r="V36" s="262"/>
      <c r="W36" s="262"/>
      <c r="X36" s="262"/>
      <c r="Y36" s="263"/>
    </row>
    <row r="37" spans="1:25" s="218" customFormat="1" ht="20.100000000000001" customHeight="1" x14ac:dyDescent="0.2">
      <c r="A37" s="504"/>
      <c r="B37" s="2745" t="s">
        <v>77</v>
      </c>
      <c r="C37" s="2746"/>
      <c r="D37" s="2746"/>
      <c r="E37" s="2746"/>
      <c r="F37" s="2746"/>
      <c r="G37" s="2746"/>
      <c r="H37" s="2746"/>
      <c r="I37" s="2746"/>
      <c r="J37" s="2746"/>
      <c r="K37" s="2746"/>
      <c r="L37" s="2746"/>
      <c r="M37" s="2746"/>
      <c r="N37" s="2746"/>
      <c r="O37" s="2746"/>
      <c r="P37" s="2746"/>
      <c r="Q37" s="2746"/>
      <c r="R37" s="2746"/>
      <c r="S37" s="2746"/>
      <c r="T37" s="2746"/>
      <c r="U37" s="2746"/>
      <c r="V37" s="2746"/>
      <c r="W37" s="2746"/>
      <c r="X37" s="2746"/>
      <c r="Y37" s="2747"/>
    </row>
    <row r="38" spans="1:25" s="218" customFormat="1" ht="20.100000000000001" customHeight="1" x14ac:dyDescent="0.25">
      <c r="A38" s="2185" t="s">
        <v>79</v>
      </c>
      <c r="B38" s="2729">
        <v>641</v>
      </c>
      <c r="C38" s="2734" t="str">
        <f>VLOOKUP(B38,DataLabels,HLOOKUP($H$3,Type,2,FALSE))</f>
        <v>H/W Sides Construction below top level
[7.4.3]</v>
      </c>
      <c r="D38" s="2734"/>
      <c r="E38" s="2735"/>
      <c r="F38" s="2195"/>
      <c r="G38" s="2196"/>
      <c r="H38" s="2196"/>
      <c r="I38" s="2196"/>
      <c r="J38" s="2196"/>
      <c r="K38" s="2196"/>
      <c r="L38" s="2196"/>
      <c r="M38" s="286"/>
      <c r="N38" s="2729">
        <v>645</v>
      </c>
      <c r="O38" s="2734" t="str">
        <f>VLOOKUP(N38,DataLabels,HLOOKUP($H$3,Type,2,FALSE))</f>
        <v>Is fire resistive hoistway construction required?
[7.4.3]</v>
      </c>
      <c r="P38" s="2734"/>
      <c r="Q38" s="2735"/>
      <c r="R38" s="2195"/>
      <c r="S38" s="2196"/>
      <c r="T38" s="2196"/>
      <c r="U38" s="2196"/>
      <c r="V38" s="2196"/>
      <c r="W38" s="2196"/>
      <c r="X38" s="2196"/>
      <c r="Y38" s="287"/>
    </row>
    <row r="39" spans="1:25" s="218" customFormat="1" ht="20.100000000000001" customHeight="1" x14ac:dyDescent="0.25">
      <c r="A39" s="1929"/>
      <c r="B39" s="2730"/>
      <c r="C39" s="2727"/>
      <c r="D39" s="2727"/>
      <c r="E39" s="2728"/>
      <c r="F39" s="2053"/>
      <c r="G39" s="2054"/>
      <c r="H39" s="2054"/>
      <c r="I39" s="2054"/>
      <c r="J39" s="2054"/>
      <c r="K39" s="2054"/>
      <c r="L39" s="2054"/>
      <c r="M39" s="290"/>
      <c r="N39" s="2730"/>
      <c r="O39" s="2727"/>
      <c r="P39" s="2727"/>
      <c r="Q39" s="2728"/>
      <c r="R39" s="2053"/>
      <c r="S39" s="2054"/>
      <c r="T39" s="2054"/>
      <c r="U39" s="2054"/>
      <c r="V39" s="2054"/>
      <c r="W39" s="2054"/>
      <c r="X39" s="2054"/>
      <c r="Y39" s="291"/>
    </row>
    <row r="40" spans="1:25" s="218" customFormat="1" ht="20.100000000000001" customHeight="1" x14ac:dyDescent="0.25">
      <c r="A40" s="1929"/>
      <c r="B40" s="2729">
        <v>642</v>
      </c>
      <c r="C40" s="2734" t="str">
        <f>VLOOKUP(B40,DataLabels,HLOOKUP($H$3,Type,2,FALSE))</f>
        <v>H/W Sides Construction at top level
[7.4.3]</v>
      </c>
      <c r="D40" s="2734"/>
      <c r="E40" s="2735"/>
      <c r="F40" s="2195"/>
      <c r="G40" s="2196"/>
      <c r="H40" s="2196"/>
      <c r="I40" s="2196"/>
      <c r="J40" s="2196"/>
      <c r="K40" s="2196"/>
      <c r="L40" s="2196"/>
      <c r="M40" s="286"/>
      <c r="N40" s="2729">
        <v>644</v>
      </c>
      <c r="O40" s="2734" t="str">
        <f>VLOOKUP(N40,DataLabels,HLOOKUP($H$3,Type,2,FALSE))</f>
        <v>Height of Enclosure at top landing if not fully enclosed.
[7.4.3]</v>
      </c>
      <c r="P40" s="2734"/>
      <c r="Q40" s="2735"/>
      <c r="R40" s="2195"/>
      <c r="S40" s="2196"/>
      <c r="T40" s="2196"/>
      <c r="U40" s="2196"/>
      <c r="V40" s="2196"/>
      <c r="W40" s="2196"/>
      <c r="X40" s="2196"/>
      <c r="Y40" s="287"/>
    </row>
    <row r="41" spans="1:25" s="218" customFormat="1" ht="20.100000000000001" customHeight="1" x14ac:dyDescent="0.25">
      <c r="A41" s="1929"/>
      <c r="B41" s="2730"/>
      <c r="C41" s="2727"/>
      <c r="D41" s="2727"/>
      <c r="E41" s="2728"/>
      <c r="F41" s="2053"/>
      <c r="G41" s="2054"/>
      <c r="H41" s="2054"/>
      <c r="I41" s="2054"/>
      <c r="J41" s="2054"/>
      <c r="K41" s="2054"/>
      <c r="L41" s="2054"/>
      <c r="M41" s="290"/>
      <c r="N41" s="2730"/>
      <c r="O41" s="2727"/>
      <c r="P41" s="2727"/>
      <c r="Q41" s="2728"/>
      <c r="R41" s="2053"/>
      <c r="S41" s="2054"/>
      <c r="T41" s="2054"/>
      <c r="U41" s="2054"/>
      <c r="V41" s="2054"/>
      <c r="W41" s="2054"/>
      <c r="X41" s="2054"/>
      <c r="Y41" s="291" t="s">
        <v>75</v>
      </c>
    </row>
    <row r="42" spans="1:25" s="218" customFormat="1" ht="20.100000000000001" customHeight="1" x14ac:dyDescent="0.25">
      <c r="A42" s="1929"/>
      <c r="B42" s="2729">
        <v>643</v>
      </c>
      <c r="C42" s="2734" t="str">
        <f>VLOOKUP(B42,DataLabels,HLOOKUP($H$3,Type,2,FALSE))</f>
        <v>Pit Depth
&gt;600 mm per 2.2
[7.4.4]</v>
      </c>
      <c r="D42" s="2734"/>
      <c r="E42" s="2735"/>
      <c r="F42" s="2195"/>
      <c r="G42" s="2196"/>
      <c r="H42" s="2196"/>
      <c r="I42" s="2196"/>
      <c r="J42" s="2196"/>
      <c r="K42" s="2196"/>
      <c r="L42" s="2196"/>
      <c r="M42" s="286"/>
      <c r="N42" s="2714">
        <v>646</v>
      </c>
      <c r="O42" s="2734" t="str">
        <f>VLOOKUP(N42,DataLabels,HLOOKUP($H$3,Type,2,FALSE))</f>
        <v>Under Platform Work Space, Via
[7.4.6.2.1]</v>
      </c>
      <c r="P42" s="2734"/>
      <c r="Q42" s="2735"/>
      <c r="R42" s="2195"/>
      <c r="S42" s="2196"/>
      <c r="T42" s="2196"/>
      <c r="U42" s="2196"/>
      <c r="V42" s="2196"/>
      <c r="W42" s="2196"/>
      <c r="X42" s="2196"/>
      <c r="Y42" s="287"/>
    </row>
    <row r="43" spans="1:25" s="218" customFormat="1" ht="20.100000000000001" customHeight="1" x14ac:dyDescent="0.25">
      <c r="A43" s="1929"/>
      <c r="B43" s="2730"/>
      <c r="C43" s="2727"/>
      <c r="D43" s="2727"/>
      <c r="E43" s="2728"/>
      <c r="F43" s="2053"/>
      <c r="G43" s="2054"/>
      <c r="H43" s="2054"/>
      <c r="I43" s="2054"/>
      <c r="J43" s="2054"/>
      <c r="K43" s="2054"/>
      <c r="L43" s="2054"/>
      <c r="M43" s="290" t="s">
        <v>75</v>
      </c>
      <c r="N43" s="2730"/>
      <c r="O43" s="2727"/>
      <c r="P43" s="2727"/>
      <c r="Q43" s="2728"/>
      <c r="R43" s="2053"/>
      <c r="S43" s="2054"/>
      <c r="T43" s="2054"/>
      <c r="U43" s="2054"/>
      <c r="V43" s="2054"/>
      <c r="W43" s="2054"/>
      <c r="X43" s="2054"/>
      <c r="Y43" s="291"/>
    </row>
    <row r="44" spans="1:25" s="218" customFormat="1" ht="20.100000000000001" customHeight="1" x14ac:dyDescent="0.25">
      <c r="A44" s="1929"/>
      <c r="B44" s="2729">
        <v>647</v>
      </c>
      <c r="C44" s="2734" t="str">
        <f>VLOOKUP(B44,DataLabels,HLOOKUP($H$3,Type,2,FALSE))</f>
        <v>Under Platform Work Space Height
[7.4.6.2.1]</v>
      </c>
      <c r="D44" s="2734"/>
      <c r="E44" s="2735"/>
      <c r="F44" s="2195"/>
      <c r="G44" s="2196"/>
      <c r="H44" s="2196"/>
      <c r="I44" s="2196"/>
      <c r="J44" s="2196"/>
      <c r="K44" s="2196"/>
      <c r="L44" s="2196"/>
      <c r="M44" s="286"/>
      <c r="N44" s="2714">
        <v>649</v>
      </c>
      <c r="O44" s="2734" t="str">
        <f>VLOOKUP(N44,DataLabels,HLOOKUP($H$3,Type,2,FALSE))</f>
        <v>Minimum Overhead Clearance
[7.4.6.1.4, 7.4.6.2.2]</v>
      </c>
      <c r="P44" s="2734"/>
      <c r="Q44" s="2735"/>
      <c r="R44" s="2195"/>
      <c r="S44" s="2196"/>
      <c r="T44" s="2196"/>
      <c r="U44" s="2196"/>
      <c r="V44" s="2196"/>
      <c r="W44" s="2196"/>
      <c r="X44" s="2196"/>
      <c r="Y44" s="287"/>
    </row>
    <row r="45" spans="1:25" s="218" customFormat="1" ht="20.100000000000001" customHeight="1" x14ac:dyDescent="0.25">
      <c r="A45" s="1929"/>
      <c r="B45" s="2730"/>
      <c r="C45" s="2727"/>
      <c r="D45" s="2727"/>
      <c r="E45" s="2728"/>
      <c r="F45" s="2053"/>
      <c r="G45" s="2054"/>
      <c r="H45" s="2054"/>
      <c r="I45" s="2054"/>
      <c r="J45" s="2054"/>
      <c r="K45" s="2054"/>
      <c r="L45" s="2054"/>
      <c r="M45" s="290" t="s">
        <v>75</v>
      </c>
      <c r="N45" s="2730"/>
      <c r="O45" s="2727"/>
      <c r="P45" s="2727"/>
      <c r="Q45" s="2728"/>
      <c r="R45" s="2053"/>
      <c r="S45" s="2054"/>
      <c r="T45" s="2054"/>
      <c r="U45" s="2054"/>
      <c r="V45" s="2054"/>
      <c r="W45" s="2054"/>
      <c r="X45" s="2054"/>
      <c r="Y45" s="291" t="s">
        <v>75</v>
      </c>
    </row>
    <row r="46" spans="1:25" s="218" customFormat="1" ht="20.100000000000001" customHeight="1" x14ac:dyDescent="0.25">
      <c r="A46" s="1929"/>
      <c r="B46" s="2714">
        <v>650</v>
      </c>
      <c r="C46" s="2733" t="str">
        <f>VLOOKUP(B46,DataLabels,HLOOKUP($H$3,Type,2,FALSE))</f>
        <v>Space Below Hoistway Accessible
[7.4.8]</v>
      </c>
      <c r="D46" s="2735"/>
      <c r="E46" s="610">
        <v>1</v>
      </c>
      <c r="F46" s="2659"/>
      <c r="G46" s="2165"/>
      <c r="H46" s="266"/>
      <c r="I46" s="610">
        <v>3</v>
      </c>
      <c r="J46" s="2659"/>
      <c r="K46" s="2659"/>
      <c r="L46" s="2165"/>
      <c r="M46" s="267"/>
      <c r="N46" s="610">
        <v>5</v>
      </c>
      <c r="O46" s="1590"/>
      <c r="P46" s="267"/>
      <c r="Q46" s="610">
        <v>7</v>
      </c>
      <c r="R46" s="2659"/>
      <c r="S46" s="2165"/>
      <c r="T46" s="267"/>
      <c r="U46" s="610">
        <v>9</v>
      </c>
      <c r="V46" s="2659"/>
      <c r="W46" s="2659"/>
      <c r="X46" s="2165"/>
      <c r="Y46" s="268"/>
    </row>
    <row r="47" spans="1:25" s="218" customFormat="1" ht="20.100000000000001" customHeight="1" thickBot="1" x14ac:dyDescent="0.3">
      <c r="A47" s="1930"/>
      <c r="B47" s="2715"/>
      <c r="C47" s="2736"/>
      <c r="D47" s="2738"/>
      <c r="E47" s="607">
        <v>2</v>
      </c>
      <c r="F47" s="2661"/>
      <c r="G47" s="2161"/>
      <c r="H47" s="281"/>
      <c r="I47" s="607">
        <v>4</v>
      </c>
      <c r="J47" s="2661"/>
      <c r="K47" s="2661"/>
      <c r="L47" s="2161"/>
      <c r="M47" s="282"/>
      <c r="N47" s="607">
        <v>6</v>
      </c>
      <c r="O47" s="1591"/>
      <c r="P47" s="282"/>
      <c r="Q47" s="607">
        <v>8</v>
      </c>
      <c r="R47" s="2661"/>
      <c r="S47" s="2161"/>
      <c r="T47" s="282"/>
      <c r="U47" s="607">
        <v>10</v>
      </c>
      <c r="V47" s="2661"/>
      <c r="W47" s="2661"/>
      <c r="X47" s="2161"/>
      <c r="Y47" s="283"/>
    </row>
    <row r="48" spans="1:25" s="218" customFormat="1" ht="20.100000000000001" customHeight="1" x14ac:dyDescent="0.25">
      <c r="A48" s="1929" t="s">
        <v>277</v>
      </c>
      <c r="B48" s="2714">
        <v>655</v>
      </c>
      <c r="C48" s="2734" t="str">
        <f>VLOOKUP(B48,DataLabels,HLOOKUP($H$3,Type,2,FALSE))</f>
        <v>Machine Room or Machinery Enclosure
[7.4.9]</v>
      </c>
      <c r="D48" s="2734"/>
      <c r="E48" s="2735"/>
      <c r="F48" s="2195" t="s">
        <v>2628</v>
      </c>
      <c r="G48" s="2196"/>
      <c r="H48" s="2196"/>
      <c r="I48" s="2196"/>
      <c r="J48" s="2196"/>
      <c r="K48" s="2196"/>
      <c r="L48" s="2196"/>
      <c r="M48" s="2196"/>
      <c r="N48" s="2196"/>
      <c r="O48" s="2196"/>
      <c r="P48" s="2196"/>
      <c r="Q48" s="2196"/>
      <c r="R48" s="2196"/>
      <c r="S48" s="2196"/>
      <c r="T48" s="2196"/>
      <c r="U48" s="2196"/>
      <c r="V48" s="2196"/>
      <c r="W48" s="2196"/>
      <c r="X48" s="2196"/>
      <c r="Y48" s="287"/>
    </row>
    <row r="49" spans="1:25" s="218" customFormat="1" ht="20.100000000000001" customHeight="1" thickBot="1" x14ac:dyDescent="0.3">
      <c r="A49" s="1930"/>
      <c r="B49" s="2715"/>
      <c r="C49" s="2737"/>
      <c r="D49" s="2737"/>
      <c r="E49" s="2738"/>
      <c r="F49" s="2089"/>
      <c r="G49" s="2090"/>
      <c r="H49" s="2090"/>
      <c r="I49" s="2090"/>
      <c r="J49" s="2090"/>
      <c r="K49" s="2090"/>
      <c r="L49" s="2090"/>
      <c r="M49" s="2090"/>
      <c r="N49" s="2090"/>
      <c r="O49" s="2090"/>
      <c r="P49" s="2090"/>
      <c r="Q49" s="2090"/>
      <c r="R49" s="2090"/>
      <c r="S49" s="2090"/>
      <c r="T49" s="2090"/>
      <c r="U49" s="2090"/>
      <c r="V49" s="2090"/>
      <c r="W49" s="2090"/>
      <c r="X49" s="2090"/>
      <c r="Y49" s="302"/>
    </row>
    <row r="50" spans="1:25" s="218" customFormat="1" ht="20.100000000000001" customHeight="1" x14ac:dyDescent="0.25">
      <c r="A50" s="1928" t="s">
        <v>80</v>
      </c>
      <c r="B50" s="2793">
        <v>660</v>
      </c>
      <c r="C50" s="2794" t="str">
        <f>VLOOKUP(B50,DataLabels,HLOOKUP($H$3,Type,2,FALSE))</f>
        <v>Entrance/Gate</v>
      </c>
      <c r="D50" s="2801" t="s">
        <v>81</v>
      </c>
      <c r="E50" s="2802"/>
      <c r="F50" s="2111"/>
      <c r="G50" s="2112"/>
      <c r="H50" s="2112"/>
      <c r="I50" s="2112"/>
      <c r="J50" s="2112"/>
      <c r="K50" s="2112"/>
      <c r="L50" s="2112"/>
      <c r="M50" s="284"/>
      <c r="N50" s="2793">
        <v>670</v>
      </c>
      <c r="O50" s="2795" t="str">
        <f>VLOOKUP(N50,DataLabels,HLOOKUP($H$3,Type,2,FALSE))</f>
        <v>Fire Rating of Entrances/Gates
(Table 3.5.3.1 - OBC)</v>
      </c>
      <c r="P50" s="2795"/>
      <c r="Q50" s="2796"/>
      <c r="R50" s="2178"/>
      <c r="S50" s="2179"/>
      <c r="T50" s="2179"/>
      <c r="U50" s="2179"/>
      <c r="V50" s="2179"/>
      <c r="W50" s="2179"/>
      <c r="X50" s="2179"/>
      <c r="Y50" s="285"/>
    </row>
    <row r="51" spans="1:25" s="218" customFormat="1" ht="20.100000000000001" customHeight="1" x14ac:dyDescent="0.25">
      <c r="A51" s="1929"/>
      <c r="B51" s="2714"/>
      <c r="C51" s="2732"/>
      <c r="D51" s="2799" t="s">
        <v>82</v>
      </c>
      <c r="E51" s="2800"/>
      <c r="F51" s="2053"/>
      <c r="G51" s="2054"/>
      <c r="H51" s="2054"/>
      <c r="I51" s="2054"/>
      <c r="J51" s="2054"/>
      <c r="K51" s="2054"/>
      <c r="L51" s="2054"/>
      <c r="M51" s="286"/>
      <c r="N51" s="2730"/>
      <c r="O51" s="2727"/>
      <c r="P51" s="2727"/>
      <c r="Q51" s="2728"/>
      <c r="R51" s="2180"/>
      <c r="S51" s="2181"/>
      <c r="T51" s="2181"/>
      <c r="U51" s="2181"/>
      <c r="V51" s="2181"/>
      <c r="W51" s="2181"/>
      <c r="X51" s="2181"/>
      <c r="Y51" s="287" t="s">
        <v>83</v>
      </c>
    </row>
    <row r="52" spans="1:25" s="218" customFormat="1" ht="20.100000000000001" customHeight="1" x14ac:dyDescent="0.25">
      <c r="A52" s="1929"/>
      <c r="B52" s="1727">
        <v>680</v>
      </c>
      <c r="C52" s="2734" t="str">
        <f>VLOOKUP(B52,DataLabels,HLOOKUP($H$3,Type,2,FALSE))</f>
        <v>Front Entrance Type
[7.4.13.1,7.4.13.2.2]</v>
      </c>
      <c r="D52" s="2734"/>
      <c r="E52" s="2735"/>
      <c r="F52" s="1914"/>
      <c r="G52" s="1915"/>
      <c r="H52" s="1915"/>
      <c r="I52" s="1915"/>
      <c r="J52" s="1915"/>
      <c r="K52" s="1915"/>
      <c r="L52" s="1915"/>
      <c r="M52" s="288"/>
      <c r="N52" s="1727">
        <v>690</v>
      </c>
      <c r="O52" s="2734" t="str">
        <f>VLOOKUP(N52,DataLabels,HLOOKUP($H$3,Type,2,FALSE))</f>
        <v>Rear/Side Entrance Type
[7.4.13.1,7.4.13.2.2]</v>
      </c>
      <c r="P52" s="2734"/>
      <c r="Q52" s="2735"/>
      <c r="R52" s="1914"/>
      <c r="S52" s="1915"/>
      <c r="T52" s="1915"/>
      <c r="U52" s="1915"/>
      <c r="V52" s="1915"/>
      <c r="W52" s="1915"/>
      <c r="X52" s="1915"/>
      <c r="Y52" s="289"/>
    </row>
    <row r="53" spans="1:25" s="218" customFormat="1" ht="20.100000000000001" customHeight="1" x14ac:dyDescent="0.25">
      <c r="A53" s="1929"/>
      <c r="B53" s="1728"/>
      <c r="C53" s="2727"/>
      <c r="D53" s="2727"/>
      <c r="E53" s="2728"/>
      <c r="F53" s="1916"/>
      <c r="G53" s="1917"/>
      <c r="H53" s="1917"/>
      <c r="I53" s="1917"/>
      <c r="J53" s="1917"/>
      <c r="K53" s="1917"/>
      <c r="L53" s="1917"/>
      <c r="M53" s="290"/>
      <c r="N53" s="1728"/>
      <c r="O53" s="2727"/>
      <c r="P53" s="2727"/>
      <c r="Q53" s="2728"/>
      <c r="R53" s="1916"/>
      <c r="S53" s="1917"/>
      <c r="T53" s="1917"/>
      <c r="U53" s="1917"/>
      <c r="V53" s="1917"/>
      <c r="W53" s="1917"/>
      <c r="X53" s="1917"/>
      <c r="Y53" s="291"/>
    </row>
    <row r="54" spans="1:25" s="218" customFormat="1" ht="20.100000000000001" customHeight="1" x14ac:dyDescent="0.25">
      <c r="A54" s="1929"/>
      <c r="B54" s="2729">
        <v>692</v>
      </c>
      <c r="C54" s="2734" t="str">
        <f>VLOOKUP(B54,DataLabels,HLOOKUP($H$3,Type,2,FALSE))</f>
        <v>Entrance Construction below top level
[7.4.13.1.1,]</v>
      </c>
      <c r="D54" s="2734"/>
      <c r="E54" s="2735"/>
      <c r="F54" s="2051"/>
      <c r="G54" s="2052"/>
      <c r="H54" s="2052"/>
      <c r="I54" s="2052"/>
      <c r="J54" s="2052"/>
      <c r="K54" s="2052"/>
      <c r="L54" s="2052"/>
      <c r="M54" s="288"/>
      <c r="N54" s="2729">
        <v>696</v>
      </c>
      <c r="O54" s="2734" t="str">
        <f>VLOOKUP(N54,DataLabels,HLOOKUP($H$3,Type,2,FALSE))</f>
        <v>Entrance Height below top level
[7.4.13.1.2,7.4.13.2]</v>
      </c>
      <c r="P54" s="2734"/>
      <c r="Q54" s="2735"/>
      <c r="R54" s="2051"/>
      <c r="S54" s="2052"/>
      <c r="T54" s="2052"/>
      <c r="U54" s="2052"/>
      <c r="V54" s="2052"/>
      <c r="W54" s="2052"/>
      <c r="X54" s="2052"/>
      <c r="Y54" s="289"/>
    </row>
    <row r="55" spans="1:25" s="218" customFormat="1" ht="20.100000000000001" customHeight="1" x14ac:dyDescent="0.25">
      <c r="A55" s="1929"/>
      <c r="B55" s="2730"/>
      <c r="C55" s="2727"/>
      <c r="D55" s="2727"/>
      <c r="E55" s="2728"/>
      <c r="F55" s="2053"/>
      <c r="G55" s="2054"/>
      <c r="H55" s="2054"/>
      <c r="I55" s="2054"/>
      <c r="J55" s="2054"/>
      <c r="K55" s="2054"/>
      <c r="L55" s="2054"/>
      <c r="M55" s="290"/>
      <c r="N55" s="2730"/>
      <c r="O55" s="2727"/>
      <c r="P55" s="2727"/>
      <c r="Q55" s="2728"/>
      <c r="R55" s="2053"/>
      <c r="S55" s="2054"/>
      <c r="T55" s="2054"/>
      <c r="U55" s="2054"/>
      <c r="V55" s="2054"/>
      <c r="W55" s="2054"/>
      <c r="X55" s="2054"/>
      <c r="Y55" s="291" t="s">
        <v>75</v>
      </c>
    </row>
    <row r="56" spans="1:25" s="218" customFormat="1" ht="20.100000000000001" customHeight="1" x14ac:dyDescent="0.25">
      <c r="A56" s="1929"/>
      <c r="B56" s="2729">
        <v>694</v>
      </c>
      <c r="C56" s="2734" t="str">
        <f>VLOOKUP(B56,DataLabels,HLOOKUP($H$3,Type,2,FALSE))</f>
        <v>Entrance Construction at top level
[7.4.13.1.1]</v>
      </c>
      <c r="D56" s="2734"/>
      <c r="E56" s="2735"/>
      <c r="F56" s="2051"/>
      <c r="G56" s="2052"/>
      <c r="H56" s="2052"/>
      <c r="I56" s="2052"/>
      <c r="J56" s="2052"/>
      <c r="K56" s="2052"/>
      <c r="L56" s="2052"/>
      <c r="M56" s="286"/>
      <c r="N56" s="2729">
        <v>698</v>
      </c>
      <c r="O56" s="2734" t="str">
        <f>VLOOKUP(N56,DataLabels,HLOOKUP($H$3,Type,2,FALSE))</f>
        <v>Entrance Height at top level
[7.4.13.1.2,7.4.13.2]</v>
      </c>
      <c r="P56" s="2734"/>
      <c r="Q56" s="2735"/>
      <c r="R56" s="2051"/>
      <c r="S56" s="2052"/>
      <c r="T56" s="2052"/>
      <c r="U56" s="2052"/>
      <c r="V56" s="2052"/>
      <c r="W56" s="2052"/>
      <c r="X56" s="2052"/>
      <c r="Y56" s="287"/>
    </row>
    <row r="57" spans="1:25" s="218" customFormat="1" ht="20.100000000000001" customHeight="1" x14ac:dyDescent="0.25">
      <c r="A57" s="1929"/>
      <c r="B57" s="2730"/>
      <c r="C57" s="2727"/>
      <c r="D57" s="2727"/>
      <c r="E57" s="2728"/>
      <c r="F57" s="2053"/>
      <c r="G57" s="2054"/>
      <c r="H57" s="2054"/>
      <c r="I57" s="2054"/>
      <c r="J57" s="2054"/>
      <c r="K57" s="2054"/>
      <c r="L57" s="2054"/>
      <c r="M57" s="290"/>
      <c r="N57" s="2730"/>
      <c r="O57" s="2727"/>
      <c r="P57" s="2727"/>
      <c r="Q57" s="2728"/>
      <c r="R57" s="2053"/>
      <c r="S57" s="2054"/>
      <c r="T57" s="2054"/>
      <c r="U57" s="2054"/>
      <c r="V57" s="2054"/>
      <c r="W57" s="2054"/>
      <c r="X57" s="2054"/>
      <c r="Y57" s="291" t="s">
        <v>75</v>
      </c>
    </row>
    <row r="58" spans="1:25" s="218" customFormat="1" ht="20.100000000000001" customHeight="1" x14ac:dyDescent="0.25">
      <c r="A58" s="1929"/>
      <c r="B58" s="2729">
        <v>695</v>
      </c>
      <c r="C58" s="2734" t="str">
        <f>VLOOKUP(B58,DataLabels,HLOOKUP($H$3,Type,2,FALSE))</f>
        <v>Vision Panel?
[7.4.13.1.3,7.4.13.2.6]</v>
      </c>
      <c r="D58" s="2734"/>
      <c r="E58" s="2735"/>
      <c r="F58" s="2195"/>
      <c r="G58" s="2196"/>
      <c r="H58" s="2196"/>
      <c r="I58" s="2196"/>
      <c r="J58" s="2196"/>
      <c r="K58" s="2196"/>
      <c r="L58" s="2196"/>
      <c r="M58" s="286"/>
      <c r="N58" s="584"/>
      <c r="O58" s="585"/>
      <c r="P58" s="585"/>
      <c r="Q58" s="585"/>
      <c r="R58" s="586"/>
      <c r="S58" s="586"/>
      <c r="T58" s="586"/>
      <c r="U58" s="586"/>
      <c r="V58" s="586"/>
      <c r="W58" s="586"/>
      <c r="X58" s="586"/>
      <c r="Y58" s="287"/>
    </row>
    <row r="59" spans="1:25" s="218" customFormat="1" ht="20.100000000000001" customHeight="1" thickBot="1" x14ac:dyDescent="0.3">
      <c r="A59" s="1930"/>
      <c r="B59" s="2715"/>
      <c r="C59" s="2737"/>
      <c r="D59" s="2737"/>
      <c r="E59" s="2738"/>
      <c r="F59" s="2089"/>
      <c r="G59" s="2090"/>
      <c r="H59" s="2090"/>
      <c r="I59" s="2090"/>
      <c r="J59" s="2090"/>
      <c r="K59" s="2090"/>
      <c r="L59" s="2090"/>
      <c r="M59" s="301"/>
      <c r="N59" s="527"/>
      <c r="O59" s="587"/>
      <c r="P59" s="587"/>
      <c r="Q59" s="587"/>
      <c r="R59" s="588"/>
      <c r="S59" s="588"/>
      <c r="T59" s="588"/>
      <c r="U59" s="588"/>
      <c r="V59" s="588"/>
      <c r="W59" s="588"/>
      <c r="X59" s="588"/>
      <c r="Y59" s="302"/>
    </row>
    <row r="60" spans="1:25" s="218" customFormat="1" ht="20.100000000000001" customHeight="1" x14ac:dyDescent="0.25">
      <c r="A60" s="1928" t="s">
        <v>86</v>
      </c>
      <c r="B60" s="2091">
        <v>710</v>
      </c>
      <c r="C60" s="2803" t="str">
        <f>VLOOKUP(B60,DataLabels,HLOOKUP($H$3,Type,2,FALSE))</f>
        <v>Door Locking Device Type
[2.12]</v>
      </c>
      <c r="D60" s="2795"/>
      <c r="E60" s="2796"/>
      <c r="F60" s="2072"/>
      <c r="G60" s="2073"/>
      <c r="H60" s="2073"/>
      <c r="I60" s="2073"/>
      <c r="J60" s="2073"/>
      <c r="K60" s="2073"/>
      <c r="L60" s="2073"/>
      <c r="M60" s="293"/>
      <c r="N60" s="2091">
        <v>720</v>
      </c>
      <c r="O60" s="2803" t="str">
        <f>VLOOKUP(N60,DataLabels,HLOOKUP($H$3,Type,2,FALSE))</f>
        <v xml:space="preserve">Interlock (or Lock &amp; Contact for type A Only)
[CAD 7.4.14.8]
</v>
      </c>
      <c r="P60" s="2801" t="s">
        <v>81</v>
      </c>
      <c r="Q60" s="2802"/>
      <c r="R60" s="2111"/>
      <c r="S60" s="2112"/>
      <c r="T60" s="2112"/>
      <c r="U60" s="2112"/>
      <c r="V60" s="2112"/>
      <c r="W60" s="2112"/>
      <c r="X60" s="2112"/>
      <c r="Y60" s="303"/>
    </row>
    <row r="61" spans="1:25" s="218" customFormat="1" ht="20.100000000000001" customHeight="1" x14ac:dyDescent="0.25">
      <c r="A61" s="1929"/>
      <c r="B61" s="1728"/>
      <c r="C61" s="2816"/>
      <c r="D61" s="2727"/>
      <c r="E61" s="2728"/>
      <c r="F61" s="1916"/>
      <c r="G61" s="1917"/>
      <c r="H61" s="1917"/>
      <c r="I61" s="1917"/>
      <c r="J61" s="1917"/>
      <c r="K61" s="1917"/>
      <c r="L61" s="1917"/>
      <c r="M61" s="290"/>
      <c r="N61" s="1728"/>
      <c r="O61" s="2804"/>
      <c r="P61" s="2799" t="s">
        <v>82</v>
      </c>
      <c r="Q61" s="2800"/>
      <c r="R61" s="2053"/>
      <c r="S61" s="2054"/>
      <c r="T61" s="2054"/>
      <c r="U61" s="2054"/>
      <c r="V61" s="2054"/>
      <c r="W61" s="2054"/>
      <c r="X61" s="2054"/>
      <c r="Y61" s="291"/>
    </row>
    <row r="62" spans="1:25" s="218" customFormat="1" ht="20.100000000000001" customHeight="1" x14ac:dyDescent="0.25">
      <c r="A62" s="1929"/>
      <c r="B62" s="2729">
        <v>730</v>
      </c>
      <c r="C62" s="2731" t="str">
        <f>VLOOKUP(B62,DataLabels,HLOOKUP($H$3,Type,2,FALSE))</f>
        <v>Interlock / Lock &amp; Contact: Lab &amp; File # if not CSA Listed</v>
      </c>
      <c r="D62" s="2725"/>
      <c r="E62" s="2726"/>
      <c r="F62" s="2051"/>
      <c r="G62" s="2052"/>
      <c r="H62" s="2052"/>
      <c r="I62" s="2052"/>
      <c r="J62" s="2052"/>
      <c r="K62" s="2052"/>
      <c r="L62" s="2052"/>
      <c r="M62" s="288"/>
      <c r="N62" s="216"/>
      <c r="O62" s="216"/>
      <c r="P62" s="216"/>
      <c r="Q62" s="216"/>
      <c r="R62" s="216"/>
      <c r="S62" s="216"/>
      <c r="T62" s="216"/>
      <c r="U62" s="216"/>
      <c r="V62" s="216"/>
      <c r="W62" s="216"/>
      <c r="X62" s="216"/>
      <c r="Y62" s="337"/>
    </row>
    <row r="63" spans="1:25" s="218" customFormat="1" ht="20.100000000000001" customHeight="1" thickBot="1" x14ac:dyDescent="0.3">
      <c r="A63" s="1930"/>
      <c r="B63" s="2715"/>
      <c r="C63" s="2736"/>
      <c r="D63" s="2737"/>
      <c r="E63" s="2738"/>
      <c r="F63" s="2089"/>
      <c r="G63" s="2090"/>
      <c r="H63" s="2090"/>
      <c r="I63" s="2090"/>
      <c r="J63" s="2090"/>
      <c r="K63" s="2090"/>
      <c r="L63" s="2090"/>
      <c r="M63" s="301"/>
      <c r="N63" s="343"/>
      <c r="O63" s="343"/>
      <c r="P63" s="343"/>
      <c r="Q63" s="343"/>
      <c r="R63" s="343"/>
      <c r="S63" s="343"/>
      <c r="T63" s="343"/>
      <c r="U63" s="343"/>
      <c r="V63" s="343"/>
      <c r="W63" s="343"/>
      <c r="X63" s="343"/>
      <c r="Y63" s="320"/>
    </row>
    <row r="64" spans="1:25" s="218" customFormat="1" ht="20.100000000000001" customHeight="1" x14ac:dyDescent="0.25">
      <c r="A64" s="1928" t="s">
        <v>283</v>
      </c>
      <c r="B64" s="2091">
        <v>740</v>
      </c>
      <c r="C64" s="2794" t="str">
        <f>VLOOKUP(B64,DataLabels,HLOOKUP($H$3,Type,2,FALSE))</f>
        <v>Front Door Operator</v>
      </c>
      <c r="D64" s="2801" t="s">
        <v>81</v>
      </c>
      <c r="E64" s="2802"/>
      <c r="F64" s="2111"/>
      <c r="G64" s="2112"/>
      <c r="H64" s="2112"/>
      <c r="I64" s="2112"/>
      <c r="J64" s="2112"/>
      <c r="K64" s="2112"/>
      <c r="L64" s="2112"/>
      <c r="M64" s="284"/>
      <c r="N64" s="2091">
        <v>750</v>
      </c>
      <c r="O64" s="2794" t="str">
        <f>VLOOKUP(N64,DataLabels,HLOOKUP($H$3,Type,2,FALSE))</f>
        <v>Rear/Side Door Operator</v>
      </c>
      <c r="P64" s="2801" t="s">
        <v>81</v>
      </c>
      <c r="Q64" s="2802"/>
      <c r="R64" s="2111"/>
      <c r="S64" s="2112"/>
      <c r="T64" s="2112"/>
      <c r="U64" s="2112"/>
      <c r="V64" s="2112"/>
      <c r="W64" s="2112"/>
      <c r="X64" s="2112"/>
      <c r="Y64" s="303"/>
    </row>
    <row r="65" spans="1:25" s="218" customFormat="1" ht="20.100000000000001" customHeight="1" x14ac:dyDescent="0.25">
      <c r="A65" s="1929"/>
      <c r="B65" s="1728"/>
      <c r="C65" s="2732"/>
      <c r="D65" s="2799" t="s">
        <v>82</v>
      </c>
      <c r="E65" s="2800"/>
      <c r="F65" s="2053"/>
      <c r="G65" s="2054"/>
      <c r="H65" s="2054"/>
      <c r="I65" s="2054"/>
      <c r="J65" s="2054"/>
      <c r="K65" s="2054"/>
      <c r="L65" s="2054"/>
      <c r="M65" s="290"/>
      <c r="N65" s="1728"/>
      <c r="O65" s="2732"/>
      <c r="P65" s="2799" t="s">
        <v>82</v>
      </c>
      <c r="Q65" s="2800"/>
      <c r="R65" s="2053"/>
      <c r="S65" s="2054"/>
      <c r="T65" s="2054"/>
      <c r="U65" s="2054"/>
      <c r="V65" s="2054"/>
      <c r="W65" s="2054"/>
      <c r="X65" s="2054"/>
      <c r="Y65" s="291"/>
    </row>
    <row r="66" spans="1:25" s="218" customFormat="1" ht="20.100000000000001" customHeight="1" x14ac:dyDescent="0.25">
      <c r="A66" s="1929"/>
      <c r="B66" s="1727">
        <v>760</v>
      </c>
      <c r="C66" s="2734" t="str">
        <f>VLOOKUP(B66,DataLabels,HLOOKUP($H$3,Type,2,FALSE))</f>
        <v>Door Reopening Device Type Front</v>
      </c>
      <c r="D66" s="2734"/>
      <c r="E66" s="2735"/>
      <c r="F66" s="2195"/>
      <c r="G66" s="2196"/>
      <c r="H66" s="2196"/>
      <c r="I66" s="2196"/>
      <c r="J66" s="2196"/>
      <c r="K66" s="2196"/>
      <c r="L66" s="2196"/>
      <c r="M66" s="286"/>
      <c r="N66" s="1727">
        <v>770</v>
      </c>
      <c r="O66" s="2734" t="str">
        <f>VLOOKUP(N66,DataLabels,HLOOKUP($H$3,Type,2,FALSE))</f>
        <v>Door Reopening Device Type Rear/Side</v>
      </c>
      <c r="P66" s="2734"/>
      <c r="Q66" s="2735"/>
      <c r="R66" s="2631"/>
      <c r="S66" s="2339"/>
      <c r="T66" s="2339"/>
      <c r="U66" s="2339"/>
      <c r="V66" s="2339"/>
      <c r="W66" s="2339"/>
      <c r="X66" s="2339"/>
      <c r="Y66" s="287"/>
    </row>
    <row r="67" spans="1:25" s="218" customFormat="1" ht="20.100000000000001" customHeight="1" thickBot="1" x14ac:dyDescent="0.3">
      <c r="A67" s="1930"/>
      <c r="B67" s="2082"/>
      <c r="C67" s="2737"/>
      <c r="D67" s="2737"/>
      <c r="E67" s="2738"/>
      <c r="F67" s="2089"/>
      <c r="G67" s="2090"/>
      <c r="H67" s="2090"/>
      <c r="I67" s="2090"/>
      <c r="J67" s="2090"/>
      <c r="K67" s="2090"/>
      <c r="L67" s="2090"/>
      <c r="M67" s="301"/>
      <c r="N67" s="2082"/>
      <c r="O67" s="2737"/>
      <c r="P67" s="2737"/>
      <c r="Q67" s="2738"/>
      <c r="R67" s="1926"/>
      <c r="S67" s="1927"/>
      <c r="T67" s="1927"/>
      <c r="U67" s="1927"/>
      <c r="V67" s="1927"/>
      <c r="W67" s="1927"/>
      <c r="X67" s="1927"/>
      <c r="Y67" s="302"/>
    </row>
    <row r="68" spans="1:25" s="218" customFormat="1" ht="20.100000000000001" customHeight="1" x14ac:dyDescent="0.25">
      <c r="A68" s="504"/>
      <c r="B68" s="2793">
        <v>840</v>
      </c>
      <c r="C68" s="2794" t="str">
        <f>VLOOKUP(B68,DataLabels,HLOOKUP($H$3,Type,2,FALSE))</f>
        <v>Front Car Door Width</v>
      </c>
      <c r="D68" s="2795"/>
      <c r="E68" s="2796"/>
      <c r="F68" s="2113"/>
      <c r="G68" s="2114"/>
      <c r="H68" s="2114"/>
      <c r="I68" s="2114"/>
      <c r="J68" s="2114"/>
      <c r="K68" s="2114"/>
      <c r="L68" s="2114"/>
      <c r="M68" s="293"/>
      <c r="N68" s="2793">
        <v>850</v>
      </c>
      <c r="O68" s="2794" t="str">
        <f>VLOOKUP(N68,DataLabels,HLOOKUP($H$3,Type,2,FALSE))</f>
        <v>Rear/Side Car Door Width</v>
      </c>
      <c r="P68" s="2795"/>
      <c r="Q68" s="2796"/>
      <c r="R68" s="2072"/>
      <c r="S68" s="2073"/>
      <c r="T68" s="2073"/>
      <c r="U68" s="2073"/>
      <c r="V68" s="2073"/>
      <c r="W68" s="2073"/>
      <c r="X68" s="2073"/>
      <c r="Y68" s="285"/>
    </row>
    <row r="69" spans="1:25" s="218" customFormat="1" ht="20.100000000000001" customHeight="1" x14ac:dyDescent="0.25">
      <c r="A69" s="242"/>
      <c r="B69" s="2730"/>
      <c r="C69" s="2732"/>
      <c r="D69" s="2727"/>
      <c r="E69" s="2728"/>
      <c r="F69" s="2053"/>
      <c r="G69" s="2054"/>
      <c r="H69" s="2054"/>
      <c r="I69" s="2054"/>
      <c r="J69" s="2054"/>
      <c r="K69" s="2054"/>
      <c r="L69" s="2054"/>
      <c r="M69" s="290" t="s">
        <v>75</v>
      </c>
      <c r="N69" s="2730"/>
      <c r="O69" s="2732"/>
      <c r="P69" s="2727"/>
      <c r="Q69" s="2728"/>
      <c r="R69" s="1916"/>
      <c r="S69" s="1917"/>
      <c r="T69" s="1917"/>
      <c r="U69" s="1917"/>
      <c r="V69" s="1917"/>
      <c r="W69" s="1917"/>
      <c r="X69" s="1917"/>
      <c r="Y69" s="291" t="s">
        <v>75</v>
      </c>
    </row>
    <row r="70" spans="1:25" s="218" customFormat="1" ht="20.100000000000001" customHeight="1" x14ac:dyDescent="0.25">
      <c r="A70" s="1929" t="s">
        <v>89</v>
      </c>
      <c r="B70" s="1727">
        <v>860</v>
      </c>
      <c r="C70" s="2734" t="str">
        <f>VLOOKUP(B70,DataLabels,HLOOKUP($H$3,Type,2,FALSE))</f>
        <v>Front Car Door Type
[2.14.4.3 &amp; 2.14.4.4]</v>
      </c>
      <c r="D70" s="2734"/>
      <c r="E70" s="2735"/>
      <c r="F70" s="2631"/>
      <c r="G70" s="2339"/>
      <c r="H70" s="2339"/>
      <c r="I70" s="2339"/>
      <c r="J70" s="2339"/>
      <c r="K70" s="2339"/>
      <c r="L70" s="2339"/>
      <c r="M70" s="286"/>
      <c r="N70" s="1727">
        <v>870</v>
      </c>
      <c r="O70" s="2734" t="str">
        <f>VLOOKUP(N70,DataLabels,HLOOKUP($H$3,Type,2,FALSE))</f>
        <v>Rear/Side Car Door Type
[2.14.4.3 &amp; 2.14.4.4]</v>
      </c>
      <c r="P70" s="2734"/>
      <c r="Q70" s="2735"/>
      <c r="R70" s="2631"/>
      <c r="S70" s="2339"/>
      <c r="T70" s="2339"/>
      <c r="U70" s="2339"/>
      <c r="V70" s="2339"/>
      <c r="W70" s="2339"/>
      <c r="X70" s="2339"/>
      <c r="Y70" s="287"/>
    </row>
    <row r="71" spans="1:25" s="218" customFormat="1" ht="20.100000000000001" customHeight="1" x14ac:dyDescent="0.25">
      <c r="A71" s="1929"/>
      <c r="B71" s="1728"/>
      <c r="C71" s="2727"/>
      <c r="D71" s="2727"/>
      <c r="E71" s="2728"/>
      <c r="F71" s="1916"/>
      <c r="G71" s="1917"/>
      <c r="H71" s="1917"/>
      <c r="I71" s="1917"/>
      <c r="J71" s="1917"/>
      <c r="K71" s="1917"/>
      <c r="L71" s="1917"/>
      <c r="M71" s="290"/>
      <c r="N71" s="1728"/>
      <c r="O71" s="2727"/>
      <c r="P71" s="2727"/>
      <c r="Q71" s="2728"/>
      <c r="R71" s="1916"/>
      <c r="S71" s="1917"/>
      <c r="T71" s="1917"/>
      <c r="U71" s="1917"/>
      <c r="V71" s="1917"/>
      <c r="W71" s="1917"/>
      <c r="X71" s="1917"/>
      <c r="Y71" s="291"/>
    </row>
    <row r="72" spans="1:25" s="218" customFormat="1" ht="20.100000000000001" customHeight="1" x14ac:dyDescent="0.25">
      <c r="A72" s="1929"/>
      <c r="B72" s="2729">
        <v>845</v>
      </c>
      <c r="C72" s="2733" t="str">
        <f>VLOOKUP(B72,DataLabels,HLOOKUP($H$3,Type,2,FALSE))</f>
        <v>Platform Width
[7.5.1.1.1(a)]</v>
      </c>
      <c r="D72" s="2734"/>
      <c r="E72" s="2735"/>
      <c r="F72" s="2195"/>
      <c r="G72" s="2196"/>
      <c r="H72" s="2196"/>
      <c r="I72" s="2196"/>
      <c r="J72" s="2196"/>
      <c r="K72" s="2196"/>
      <c r="L72" s="2196"/>
      <c r="M72" s="286"/>
      <c r="N72" s="2729">
        <v>855</v>
      </c>
      <c r="O72" s="2733" t="str">
        <f>VLOOKUP(N72,DataLabels,HLOOKUP($H$3,Type,2,FALSE))</f>
        <v>Platform Depth</v>
      </c>
      <c r="P72" s="2734"/>
      <c r="Q72" s="2735"/>
      <c r="R72" s="2195"/>
      <c r="S72" s="2196"/>
      <c r="T72" s="2196"/>
      <c r="U72" s="2196"/>
      <c r="V72" s="2196"/>
      <c r="W72" s="2196"/>
      <c r="X72" s="2196"/>
      <c r="Y72" s="287"/>
    </row>
    <row r="73" spans="1:25" s="218" customFormat="1" ht="20.100000000000001" customHeight="1" x14ac:dyDescent="0.25">
      <c r="A73" s="1929"/>
      <c r="B73" s="2730"/>
      <c r="C73" s="2732"/>
      <c r="D73" s="2727"/>
      <c r="E73" s="2728"/>
      <c r="F73" s="2053"/>
      <c r="G73" s="2054"/>
      <c r="H73" s="2054"/>
      <c r="I73" s="2054"/>
      <c r="J73" s="2054"/>
      <c r="K73" s="2054"/>
      <c r="L73" s="2054"/>
      <c r="M73" s="290" t="s">
        <v>75</v>
      </c>
      <c r="N73" s="2730"/>
      <c r="O73" s="2732"/>
      <c r="P73" s="2727"/>
      <c r="Q73" s="2728"/>
      <c r="R73" s="2053"/>
      <c r="S73" s="2054"/>
      <c r="T73" s="2054"/>
      <c r="U73" s="2054"/>
      <c r="V73" s="2054"/>
      <c r="W73" s="2054"/>
      <c r="X73" s="2054"/>
      <c r="Y73" s="291" t="s">
        <v>75</v>
      </c>
    </row>
    <row r="74" spans="1:25" s="218" customFormat="1" ht="20.100000000000001" customHeight="1" x14ac:dyDescent="0.25">
      <c r="A74" s="1929"/>
      <c r="B74" s="2729">
        <v>882</v>
      </c>
      <c r="C74" s="2733" t="str">
        <f>VLOOKUP(B74,DataLabels,HLOOKUP($H$3,Type,2,FALSE))</f>
        <v>Car Sides Construction
[7.5.1.1.1(b)]</v>
      </c>
      <c r="D74" s="2734"/>
      <c r="E74" s="2735"/>
      <c r="F74" s="2195"/>
      <c r="G74" s="2196"/>
      <c r="H74" s="2196"/>
      <c r="I74" s="2196"/>
      <c r="J74" s="2196"/>
      <c r="K74" s="2196"/>
      <c r="L74" s="2196"/>
      <c r="M74" s="286"/>
      <c r="N74" s="2729">
        <v>884</v>
      </c>
      <c r="O74" s="2733" t="str">
        <f>VLOOKUP(N74,DataLabels,HLOOKUP($H$3,Type,2,FALSE))</f>
        <v>Height of Car Sides
[7.5.1.1.1]</v>
      </c>
      <c r="P74" s="2734"/>
      <c r="Q74" s="2735"/>
      <c r="R74" s="2195"/>
      <c r="S74" s="2196"/>
      <c r="T74" s="2196"/>
      <c r="U74" s="2196"/>
      <c r="V74" s="2196"/>
      <c r="W74" s="2196"/>
      <c r="X74" s="2196"/>
      <c r="Y74" s="287"/>
    </row>
    <row r="75" spans="1:25" s="218" customFormat="1" ht="20.100000000000001" customHeight="1" x14ac:dyDescent="0.25">
      <c r="A75" s="1929"/>
      <c r="B75" s="2730"/>
      <c r="C75" s="2732"/>
      <c r="D75" s="2727"/>
      <c r="E75" s="2728"/>
      <c r="F75" s="2053"/>
      <c r="G75" s="2054"/>
      <c r="H75" s="2054"/>
      <c r="I75" s="2054"/>
      <c r="J75" s="2054"/>
      <c r="K75" s="2054"/>
      <c r="L75" s="2054"/>
      <c r="M75" s="290"/>
      <c r="N75" s="2730"/>
      <c r="O75" s="2732"/>
      <c r="P75" s="2727"/>
      <c r="Q75" s="2728"/>
      <c r="R75" s="2053"/>
      <c r="S75" s="2054"/>
      <c r="T75" s="2054"/>
      <c r="U75" s="2054"/>
      <c r="V75" s="2054"/>
      <c r="W75" s="2054"/>
      <c r="X75" s="2054"/>
      <c r="Y75" s="291" t="s">
        <v>75</v>
      </c>
    </row>
    <row r="76" spans="1:25" s="218" customFormat="1" ht="20.100000000000001" customHeight="1" x14ac:dyDescent="0.25">
      <c r="A76" s="1929"/>
      <c r="B76" s="2729">
        <v>886</v>
      </c>
      <c r="C76" s="2733" t="str">
        <f>VLOOKUP(B76,DataLabels,HLOOKUP($H$3,Type,2,FALSE))</f>
        <v>Car Ceiling or Open Top
[7.5.1.1.6]</v>
      </c>
      <c r="D76" s="2734"/>
      <c r="E76" s="2735"/>
      <c r="F76" s="2195"/>
      <c r="G76" s="2196"/>
      <c r="H76" s="2196"/>
      <c r="I76" s="2196"/>
      <c r="J76" s="2196"/>
      <c r="K76" s="2196"/>
      <c r="L76" s="2196"/>
      <c r="M76" s="286"/>
      <c r="N76" s="2106"/>
      <c r="O76" s="2046"/>
      <c r="P76" s="2046"/>
      <c r="Q76" s="2046"/>
      <c r="R76" s="2815"/>
      <c r="S76" s="2815"/>
      <c r="T76" s="2815"/>
      <c r="U76" s="2815"/>
      <c r="V76" s="2815"/>
      <c r="W76" s="2815"/>
      <c r="X76" s="2815"/>
      <c r="Y76" s="287"/>
    </row>
    <row r="77" spans="1:25" s="218" customFormat="1" ht="20.100000000000001" customHeight="1" thickBot="1" x14ac:dyDescent="0.3">
      <c r="A77" s="1930"/>
      <c r="B77" s="2715"/>
      <c r="C77" s="2736"/>
      <c r="D77" s="2737"/>
      <c r="E77" s="2738"/>
      <c r="F77" s="2089"/>
      <c r="G77" s="2090"/>
      <c r="H77" s="2090"/>
      <c r="I77" s="2090"/>
      <c r="J77" s="2090"/>
      <c r="K77" s="2090"/>
      <c r="L77" s="2090"/>
      <c r="M77" s="301"/>
      <c r="N77" s="2394"/>
      <c r="O77" s="2135"/>
      <c r="P77" s="2135"/>
      <c r="Q77" s="2135"/>
      <c r="R77" s="2683"/>
      <c r="S77" s="2683"/>
      <c r="T77" s="2683"/>
      <c r="U77" s="2683"/>
      <c r="V77" s="2683"/>
      <c r="W77" s="2683"/>
      <c r="X77" s="2683"/>
      <c r="Y77" s="302"/>
    </row>
    <row r="78" spans="1:25" s="218" customFormat="1" ht="20.100000000000001" customHeight="1" x14ac:dyDescent="0.25">
      <c r="A78" s="1928" t="s">
        <v>90</v>
      </c>
      <c r="B78" s="2091">
        <v>950</v>
      </c>
      <c r="C78" s="2795" t="str">
        <f>VLOOKUP(B78,DataLabels,HLOOKUP($H$3,Type,2,FALSE))</f>
        <v>Weight of Complete Car</v>
      </c>
      <c r="D78" s="2796"/>
      <c r="E78" s="603">
        <v>1</v>
      </c>
      <c r="F78" s="2660"/>
      <c r="G78" s="2111"/>
      <c r="H78" s="304" t="s">
        <v>71</v>
      </c>
      <c r="I78" s="603">
        <v>3</v>
      </c>
      <c r="J78" s="2660"/>
      <c r="K78" s="2660"/>
      <c r="L78" s="2111"/>
      <c r="M78" s="304" t="s">
        <v>71</v>
      </c>
      <c r="N78" s="603">
        <v>5</v>
      </c>
      <c r="O78" s="1592"/>
      <c r="P78" s="304" t="s">
        <v>71</v>
      </c>
      <c r="Q78" s="603">
        <v>7</v>
      </c>
      <c r="R78" s="2660"/>
      <c r="S78" s="2111"/>
      <c r="T78" s="304" t="s">
        <v>71</v>
      </c>
      <c r="U78" s="603">
        <v>9</v>
      </c>
      <c r="V78" s="2660"/>
      <c r="W78" s="2660"/>
      <c r="X78" s="2111"/>
      <c r="Y78" s="303" t="s">
        <v>71</v>
      </c>
    </row>
    <row r="79" spans="1:25" s="218" customFormat="1" ht="20.100000000000001" customHeight="1" x14ac:dyDescent="0.25">
      <c r="A79" s="1929"/>
      <c r="B79" s="1728"/>
      <c r="C79" s="2727"/>
      <c r="D79" s="2728"/>
      <c r="E79" s="606">
        <v>2</v>
      </c>
      <c r="F79" s="2658"/>
      <c r="G79" s="2057"/>
      <c r="H79" s="305" t="s">
        <v>71</v>
      </c>
      <c r="I79" s="606">
        <v>4</v>
      </c>
      <c r="J79" s="2658"/>
      <c r="K79" s="2658"/>
      <c r="L79" s="2057"/>
      <c r="M79" s="305" t="s">
        <v>71</v>
      </c>
      <c r="N79" s="606">
        <v>6</v>
      </c>
      <c r="O79" s="1589"/>
      <c r="P79" s="305" t="s">
        <v>71</v>
      </c>
      <c r="Q79" s="606">
        <v>8</v>
      </c>
      <c r="R79" s="2658"/>
      <c r="S79" s="2057"/>
      <c r="T79" s="305" t="s">
        <v>71</v>
      </c>
      <c r="U79" s="606">
        <v>10</v>
      </c>
      <c r="V79" s="2658"/>
      <c r="W79" s="2658"/>
      <c r="X79" s="2057"/>
      <c r="Y79" s="306" t="s">
        <v>71</v>
      </c>
    </row>
    <row r="80" spans="1:25" s="218" customFormat="1" ht="20.100000000000001" customHeight="1" x14ac:dyDescent="0.25">
      <c r="A80" s="1929"/>
      <c r="B80" s="1727">
        <v>960</v>
      </c>
      <c r="C80" s="2734" t="str">
        <f>VLOOKUP(B80,DataLabels,HLOOKUP($H$3,Type,2,FALSE))</f>
        <v>Weight Added to Car Resulting from this Alteration</v>
      </c>
      <c r="D80" s="2735"/>
      <c r="E80" s="610">
        <v>1</v>
      </c>
      <c r="F80" s="2659"/>
      <c r="G80" s="2165"/>
      <c r="H80" s="307" t="s">
        <v>71</v>
      </c>
      <c r="I80" s="610">
        <v>3</v>
      </c>
      <c r="J80" s="2659"/>
      <c r="K80" s="2659"/>
      <c r="L80" s="2165"/>
      <c r="M80" s="307" t="s">
        <v>71</v>
      </c>
      <c r="N80" s="610">
        <v>5</v>
      </c>
      <c r="O80" s="1590"/>
      <c r="P80" s="307" t="s">
        <v>71</v>
      </c>
      <c r="Q80" s="610">
        <v>7</v>
      </c>
      <c r="R80" s="2659"/>
      <c r="S80" s="2165"/>
      <c r="T80" s="307" t="s">
        <v>71</v>
      </c>
      <c r="U80" s="610">
        <v>9</v>
      </c>
      <c r="V80" s="2659"/>
      <c r="W80" s="2659"/>
      <c r="X80" s="2165"/>
      <c r="Y80" s="308" t="s">
        <v>71</v>
      </c>
    </row>
    <row r="81" spans="1:25" s="218" customFormat="1" ht="20.100000000000001" customHeight="1" thickBot="1" x14ac:dyDescent="0.3">
      <c r="A81" s="1930"/>
      <c r="B81" s="2082"/>
      <c r="C81" s="2737"/>
      <c r="D81" s="2738"/>
      <c r="E81" s="607">
        <v>2</v>
      </c>
      <c r="F81" s="2661"/>
      <c r="G81" s="2161"/>
      <c r="H81" s="309" t="s">
        <v>71</v>
      </c>
      <c r="I81" s="607">
        <v>4</v>
      </c>
      <c r="J81" s="2661"/>
      <c r="K81" s="2661"/>
      <c r="L81" s="2161"/>
      <c r="M81" s="309" t="s">
        <v>71</v>
      </c>
      <c r="N81" s="607">
        <v>6</v>
      </c>
      <c r="O81" s="1591"/>
      <c r="P81" s="309" t="s">
        <v>71</v>
      </c>
      <c r="Q81" s="607">
        <v>8</v>
      </c>
      <c r="R81" s="2661"/>
      <c r="S81" s="2161"/>
      <c r="T81" s="309" t="s">
        <v>71</v>
      </c>
      <c r="U81" s="607">
        <v>10</v>
      </c>
      <c r="V81" s="2661"/>
      <c r="W81" s="2661"/>
      <c r="X81" s="2161"/>
      <c r="Y81" s="310" t="s">
        <v>71</v>
      </c>
    </row>
    <row r="82" spans="1:25" s="218" customFormat="1" ht="20.100000000000001" customHeight="1" x14ac:dyDescent="0.25">
      <c r="A82" s="1928" t="s">
        <v>91</v>
      </c>
      <c r="B82" s="2091">
        <v>970</v>
      </c>
      <c r="C82" s="2803" t="str">
        <f>VLOOKUP(B82,DataLabels,HLOOKUP($H$3,Type,2,FALSE))</f>
        <v>Car Safety
[2.17]</v>
      </c>
      <c r="D82" s="2801" t="s">
        <v>81</v>
      </c>
      <c r="E82" s="2802"/>
      <c r="F82" s="2111"/>
      <c r="G82" s="2112"/>
      <c r="H82" s="2112"/>
      <c r="I82" s="2112"/>
      <c r="J82" s="2112"/>
      <c r="K82" s="2112"/>
      <c r="L82" s="2112"/>
      <c r="M82" s="284"/>
      <c r="N82" s="2091">
        <v>990</v>
      </c>
      <c r="O82" s="2795" t="str">
        <f>VLOOKUP(N82,DataLabels,HLOOKUP($H$3,Type,2,FALSE))</f>
        <v>Car Safety - Type
[2.17.5]</v>
      </c>
      <c r="P82" s="2795"/>
      <c r="Q82" s="2796"/>
      <c r="R82" s="2113"/>
      <c r="S82" s="2114"/>
      <c r="T82" s="2114"/>
      <c r="U82" s="2114"/>
      <c r="V82" s="2114"/>
      <c r="W82" s="2114"/>
      <c r="X82" s="2114"/>
      <c r="Y82" s="285"/>
    </row>
    <row r="83" spans="1:25" s="218" customFormat="1" ht="20.100000000000001" customHeight="1" x14ac:dyDescent="0.25">
      <c r="A83" s="1929"/>
      <c r="B83" s="1728"/>
      <c r="C83" s="2804"/>
      <c r="D83" s="2799" t="s">
        <v>82</v>
      </c>
      <c r="E83" s="2800"/>
      <c r="F83" s="2057"/>
      <c r="G83" s="2058"/>
      <c r="H83" s="2058"/>
      <c r="I83" s="2058"/>
      <c r="J83" s="2058"/>
      <c r="K83" s="2058"/>
      <c r="L83" s="2058"/>
      <c r="M83" s="290"/>
      <c r="N83" s="1728"/>
      <c r="O83" s="2727"/>
      <c r="P83" s="2727"/>
      <c r="Q83" s="2728"/>
      <c r="R83" s="2053"/>
      <c r="S83" s="2054"/>
      <c r="T83" s="2054"/>
      <c r="U83" s="2054"/>
      <c r="V83" s="2054"/>
      <c r="W83" s="2054"/>
      <c r="X83" s="2054"/>
      <c r="Y83" s="291"/>
    </row>
    <row r="84" spans="1:25" s="218" customFormat="1" ht="20.100000000000001" customHeight="1" x14ac:dyDescent="0.25">
      <c r="A84" s="1929"/>
      <c r="B84" s="2729">
        <v>1010</v>
      </c>
      <c r="C84" s="2734" t="str">
        <f>VLOOKUP(B84,DataLabels,HLOOKUP($H$3,Type,2,FALSE))</f>
        <v>Car Safety - Activation Force
[2.17.14(d)]</v>
      </c>
      <c r="D84" s="2734"/>
      <c r="E84" s="2735"/>
      <c r="F84" s="2195"/>
      <c r="G84" s="2196"/>
      <c r="H84" s="2196"/>
      <c r="I84" s="2196"/>
      <c r="J84" s="2196"/>
      <c r="K84" s="2196"/>
      <c r="L84" s="2196"/>
      <c r="M84" s="286"/>
      <c r="N84" s="584"/>
      <c r="O84" s="585"/>
      <c r="P84" s="585"/>
      <c r="Q84" s="585"/>
      <c r="R84" s="586"/>
      <c r="S84" s="586"/>
      <c r="T84" s="586"/>
      <c r="U84" s="586"/>
      <c r="V84" s="586"/>
      <c r="W84" s="586"/>
      <c r="X84" s="586"/>
      <c r="Y84" s="287"/>
    </row>
    <row r="85" spans="1:25" s="218" customFormat="1" ht="20.100000000000001" customHeight="1" thickBot="1" x14ac:dyDescent="0.3">
      <c r="A85" s="1930"/>
      <c r="B85" s="2715"/>
      <c r="C85" s="2737"/>
      <c r="D85" s="2737"/>
      <c r="E85" s="2738"/>
      <c r="F85" s="2089"/>
      <c r="G85" s="2090"/>
      <c r="H85" s="2090"/>
      <c r="I85" s="2090"/>
      <c r="J85" s="2090"/>
      <c r="K85" s="2090"/>
      <c r="L85" s="2090"/>
      <c r="M85" s="301" t="s">
        <v>92</v>
      </c>
      <c r="N85" s="527"/>
      <c r="O85" s="587"/>
      <c r="P85" s="587"/>
      <c r="Q85" s="587"/>
      <c r="R85" s="588"/>
      <c r="S85" s="588"/>
      <c r="T85" s="588"/>
      <c r="U85" s="588"/>
      <c r="V85" s="588"/>
      <c r="W85" s="588"/>
      <c r="X85" s="588"/>
      <c r="Y85" s="302"/>
    </row>
    <row r="86" spans="1:25" s="218" customFormat="1" ht="20.100000000000001" customHeight="1" x14ac:dyDescent="0.25">
      <c r="A86" s="1928" t="s">
        <v>284</v>
      </c>
      <c r="B86" s="2091">
        <v>1030</v>
      </c>
      <c r="C86" s="2803" t="str">
        <f>VLOOKUP(B86,DataLabels,HLOOKUP($H$3,Type,2,FALSE))</f>
        <v>Car Governor</v>
      </c>
      <c r="D86" s="2801" t="s">
        <v>81</v>
      </c>
      <c r="E86" s="2802"/>
      <c r="F86" s="2111"/>
      <c r="G86" s="2112"/>
      <c r="H86" s="2112"/>
      <c r="I86" s="2112"/>
      <c r="J86" s="2112"/>
      <c r="K86" s="2112"/>
      <c r="L86" s="2112"/>
      <c r="M86" s="284"/>
      <c r="N86" s="2793">
        <v>1050</v>
      </c>
      <c r="O86" s="2794" t="str">
        <f>VLOOKUP(N86,DataLabels,HLOOKUP($H$3,Type,2,FALSE))</f>
        <v>Car Governor - Pull Thru
[2.18.9(c)]</v>
      </c>
      <c r="P86" s="2795"/>
      <c r="Q86" s="2796"/>
      <c r="R86" s="2113"/>
      <c r="S86" s="2114"/>
      <c r="T86" s="2114"/>
      <c r="U86" s="2114"/>
      <c r="V86" s="2114"/>
      <c r="W86" s="2114"/>
      <c r="X86" s="2114"/>
      <c r="Y86" s="285"/>
    </row>
    <row r="87" spans="1:25" s="218" customFormat="1" ht="20.100000000000001" customHeight="1" thickBot="1" x14ac:dyDescent="0.3">
      <c r="A87" s="1930"/>
      <c r="B87" s="2082"/>
      <c r="C87" s="2814"/>
      <c r="D87" s="2812" t="s">
        <v>82</v>
      </c>
      <c r="E87" s="2813"/>
      <c r="F87" s="2089"/>
      <c r="G87" s="2090"/>
      <c r="H87" s="2090"/>
      <c r="I87" s="2090"/>
      <c r="J87" s="2090"/>
      <c r="K87" s="2090"/>
      <c r="L87" s="2090"/>
      <c r="M87" s="301"/>
      <c r="N87" s="2715"/>
      <c r="O87" s="2736"/>
      <c r="P87" s="2737"/>
      <c r="Q87" s="2738"/>
      <c r="R87" s="2089"/>
      <c r="S87" s="2090"/>
      <c r="T87" s="2090"/>
      <c r="U87" s="2090"/>
      <c r="V87" s="2090"/>
      <c r="W87" s="2090"/>
      <c r="X87" s="2090"/>
      <c r="Y87" s="302" t="s">
        <v>92</v>
      </c>
    </row>
    <row r="88" spans="1:25" s="218" customFormat="1" ht="20.100000000000001" customHeight="1" x14ac:dyDescent="0.25">
      <c r="A88" s="1929" t="s">
        <v>96</v>
      </c>
      <c r="B88" s="2167">
        <v>1090</v>
      </c>
      <c r="C88" s="2734" t="str">
        <f>VLOOKUP(B88,DataLabels,HLOOKUP($H$3,Type,2,FALSE))</f>
        <v>Number of Hoisting Ropes or Chains
[7.5.6.4]</v>
      </c>
      <c r="D88" s="2734"/>
      <c r="E88" s="2735"/>
      <c r="F88" s="2195"/>
      <c r="G88" s="2196"/>
      <c r="H88" s="2196"/>
      <c r="I88" s="2196"/>
      <c r="J88" s="2196"/>
      <c r="K88" s="2196"/>
      <c r="L88" s="2196"/>
      <c r="M88" s="286"/>
      <c r="N88" s="2167">
        <v>1100</v>
      </c>
      <c r="O88" s="2734" t="str">
        <f>VLOOKUP(N88,DataLabels,HLOOKUP($H$3,Type,2,FALSE))</f>
        <v>Rope Grade</v>
      </c>
      <c r="P88" s="2734"/>
      <c r="Q88" s="2735"/>
      <c r="R88" s="2195"/>
      <c r="S88" s="2196"/>
      <c r="T88" s="2196"/>
      <c r="U88" s="2196"/>
      <c r="V88" s="2196"/>
      <c r="W88" s="2196"/>
      <c r="X88" s="2196"/>
      <c r="Y88" s="287"/>
    </row>
    <row r="89" spans="1:25" s="218" customFormat="1" ht="20.100000000000001" customHeight="1" x14ac:dyDescent="0.25">
      <c r="A89" s="1929"/>
      <c r="B89" s="1728"/>
      <c r="C89" s="2727"/>
      <c r="D89" s="2727"/>
      <c r="E89" s="2728"/>
      <c r="F89" s="2053"/>
      <c r="G89" s="2054"/>
      <c r="H89" s="2054"/>
      <c r="I89" s="2054"/>
      <c r="J89" s="2054"/>
      <c r="K89" s="2054"/>
      <c r="L89" s="2054"/>
      <c r="M89" s="290"/>
      <c r="N89" s="1728"/>
      <c r="O89" s="2727"/>
      <c r="P89" s="2727"/>
      <c r="Q89" s="2728"/>
      <c r="R89" s="2053"/>
      <c r="S89" s="2054"/>
      <c r="T89" s="2054"/>
      <c r="U89" s="2054"/>
      <c r="V89" s="2054"/>
      <c r="W89" s="2054"/>
      <c r="X89" s="2054"/>
      <c r="Y89" s="291"/>
    </row>
    <row r="90" spans="1:25" s="218" customFormat="1" ht="20.100000000000001" customHeight="1" x14ac:dyDescent="0.25">
      <c r="A90" s="1929"/>
      <c r="B90" s="1727">
        <v>1110</v>
      </c>
      <c r="C90" s="2725" t="str">
        <f>VLOOKUP(B90,DataLabels,HLOOKUP($H$3,Type,2,FALSE))</f>
        <v>Hoisting Rope Diameter
[7.5.6.4]</v>
      </c>
      <c r="D90" s="2725"/>
      <c r="E90" s="2726"/>
      <c r="F90" s="2051"/>
      <c r="G90" s="2052"/>
      <c r="H90" s="2052"/>
      <c r="I90" s="2052"/>
      <c r="J90" s="2052"/>
      <c r="K90" s="2052"/>
      <c r="L90" s="2052"/>
      <c r="M90" s="288"/>
      <c r="N90" s="2729">
        <v>1120</v>
      </c>
      <c r="O90" s="2731" t="str">
        <f>VLOOKUP(N90,DataLabels,HLOOKUP($H$3,Type,2,FALSE))</f>
        <v>Factor of Safety
[7.5.6.3]</v>
      </c>
      <c r="P90" s="2725"/>
      <c r="Q90" s="2726"/>
      <c r="R90" s="2051"/>
      <c r="S90" s="2052"/>
      <c r="T90" s="2052"/>
      <c r="U90" s="2052"/>
      <c r="V90" s="2052"/>
      <c r="W90" s="2052"/>
      <c r="X90" s="2052"/>
      <c r="Y90" s="289"/>
    </row>
    <row r="91" spans="1:25" s="218" customFormat="1" ht="20.100000000000001" customHeight="1" x14ac:dyDescent="0.25">
      <c r="A91" s="1929"/>
      <c r="B91" s="1728"/>
      <c r="C91" s="2727"/>
      <c r="D91" s="2727"/>
      <c r="E91" s="2728"/>
      <c r="F91" s="2053"/>
      <c r="G91" s="2054"/>
      <c r="H91" s="2054"/>
      <c r="I91" s="2054"/>
      <c r="J91" s="2054"/>
      <c r="K91" s="2054"/>
      <c r="L91" s="2054"/>
      <c r="M91" s="290" t="s">
        <v>75</v>
      </c>
      <c r="N91" s="2730"/>
      <c r="O91" s="2732"/>
      <c r="P91" s="2727"/>
      <c r="Q91" s="2728"/>
      <c r="R91" s="2053"/>
      <c r="S91" s="2054"/>
      <c r="T91" s="2054"/>
      <c r="U91" s="2054"/>
      <c r="V91" s="2054"/>
      <c r="W91" s="2054"/>
      <c r="X91" s="2054"/>
      <c r="Y91" s="291"/>
    </row>
    <row r="92" spans="1:25" s="218" customFormat="1" ht="20.100000000000001" customHeight="1" x14ac:dyDescent="0.25">
      <c r="A92" s="1929"/>
      <c r="B92" s="2729">
        <v>1130</v>
      </c>
      <c r="C92" s="2731" t="str">
        <f>VLOOKUP(B92,DataLabels,HLOOKUP($H$3,Type,2,FALSE))</f>
        <v>Rope Stranding or Standard Chain Number [7.5.6.2(a), A17.6 - 1.3.2.2.2]</v>
      </c>
      <c r="D92" s="2725"/>
      <c r="E92" s="2726"/>
      <c r="F92" s="2051"/>
      <c r="G92" s="2052"/>
      <c r="H92" s="2052"/>
      <c r="I92" s="2052"/>
      <c r="J92" s="2052"/>
      <c r="K92" s="2052"/>
      <c r="L92" s="2052"/>
      <c r="M92" s="288"/>
      <c r="N92" s="2729">
        <v>1140</v>
      </c>
      <c r="O92" s="2725" t="str">
        <f>VLOOKUP(N92,DataLabels,HLOOKUP($H$3,Type,2,FALSE))</f>
        <v>Rope Strand Construction
[A17.6 - 1.3.1.3.4]</v>
      </c>
      <c r="P92" s="2725"/>
      <c r="Q92" s="2726"/>
      <c r="R92" s="2051"/>
      <c r="S92" s="2052"/>
      <c r="T92" s="2052"/>
      <c r="U92" s="2052"/>
      <c r="V92" s="2052"/>
      <c r="W92" s="2052"/>
      <c r="X92" s="2052"/>
      <c r="Y92" s="289"/>
    </row>
    <row r="93" spans="1:25" s="218" customFormat="1" ht="20.100000000000001" customHeight="1" x14ac:dyDescent="0.25">
      <c r="A93" s="1929"/>
      <c r="B93" s="2730"/>
      <c r="C93" s="2732"/>
      <c r="D93" s="2727"/>
      <c r="E93" s="2728"/>
      <c r="F93" s="2053"/>
      <c r="G93" s="2054"/>
      <c r="H93" s="2054"/>
      <c r="I93" s="2054"/>
      <c r="J93" s="2054"/>
      <c r="K93" s="2054"/>
      <c r="L93" s="2054"/>
      <c r="M93" s="290"/>
      <c r="N93" s="2730"/>
      <c r="O93" s="2727"/>
      <c r="P93" s="2727"/>
      <c r="Q93" s="2728"/>
      <c r="R93" s="2053"/>
      <c r="S93" s="2054"/>
      <c r="T93" s="2054"/>
      <c r="U93" s="2054"/>
      <c r="V93" s="2054"/>
      <c r="W93" s="2054"/>
      <c r="X93" s="2054"/>
      <c r="Y93" s="291"/>
    </row>
    <row r="94" spans="1:25" s="218" customFormat="1" ht="20.100000000000001" customHeight="1" x14ac:dyDescent="0.25">
      <c r="A94" s="1929"/>
      <c r="B94" s="1727">
        <v>1150</v>
      </c>
      <c r="C94" s="2725" t="str">
        <f>VLOOKUP(B94,DataLabels,HLOOKUP($H$3,Type,2,FALSE))</f>
        <v>Roping Ratio</v>
      </c>
      <c r="D94" s="2725"/>
      <c r="E94" s="2726"/>
      <c r="F94" s="2153"/>
      <c r="G94" s="2154"/>
      <c r="H94" s="2154"/>
      <c r="I94" s="2154"/>
      <c r="J94" s="2154"/>
      <c r="K94" s="2154"/>
      <c r="L94" s="2154"/>
      <c r="M94" s="288"/>
      <c r="N94" s="2729">
        <v>1145</v>
      </c>
      <c r="O94" s="2725" t="str">
        <f>VLOOKUP(N94,DataLabels,HLOOKUP($H$3,Type,2,FALSE))</f>
        <v>Drive sheave, sprocket or drum dia. [7.5.10(a)(1)]</v>
      </c>
      <c r="P94" s="2725"/>
      <c r="Q94" s="2726"/>
      <c r="R94" s="2051"/>
      <c r="S94" s="2052"/>
      <c r="T94" s="2052"/>
      <c r="U94" s="2052"/>
      <c r="V94" s="2052"/>
      <c r="W94" s="2052"/>
      <c r="X94" s="2052"/>
      <c r="Y94" s="289"/>
    </row>
    <row r="95" spans="1:25" s="218" customFormat="1" ht="20.100000000000001" customHeight="1" x14ac:dyDescent="0.25">
      <c r="A95" s="1929"/>
      <c r="B95" s="1728"/>
      <c r="C95" s="2727"/>
      <c r="D95" s="2727"/>
      <c r="E95" s="2728"/>
      <c r="F95" s="2651"/>
      <c r="G95" s="2652"/>
      <c r="H95" s="2652"/>
      <c r="I95" s="2652"/>
      <c r="J95" s="2652"/>
      <c r="K95" s="2652"/>
      <c r="L95" s="2652"/>
      <c r="M95" s="290"/>
      <c r="N95" s="2730"/>
      <c r="O95" s="2727"/>
      <c r="P95" s="2727"/>
      <c r="Q95" s="2728"/>
      <c r="R95" s="2053"/>
      <c r="S95" s="2054"/>
      <c r="T95" s="2054"/>
      <c r="U95" s="2054"/>
      <c r="V95" s="2054"/>
      <c r="W95" s="2054"/>
      <c r="X95" s="2054"/>
      <c r="Y95" s="291"/>
    </row>
    <row r="96" spans="1:25" s="218" customFormat="1" ht="20.100000000000001" customHeight="1" x14ac:dyDescent="0.25">
      <c r="A96" s="1929"/>
      <c r="B96" s="2729">
        <v>1155</v>
      </c>
      <c r="C96" s="2725" t="str">
        <f>VLOOKUP(B96,DataLabels,HLOOKUP($H$3,Type,2,FALSE))</f>
        <v>Chain Breaking Strength
[7.5.6.3(b)]</v>
      </c>
      <c r="D96" s="2725"/>
      <c r="E96" s="2726"/>
      <c r="F96" s="2051"/>
      <c r="G96" s="2052"/>
      <c r="H96" s="2052"/>
      <c r="I96" s="2052"/>
      <c r="J96" s="2052"/>
      <c r="K96" s="2052"/>
      <c r="L96" s="2052"/>
      <c r="M96" s="288"/>
      <c r="N96" s="589"/>
      <c r="O96" s="223"/>
      <c r="P96" s="223"/>
      <c r="Q96" s="223"/>
      <c r="R96" s="590"/>
      <c r="S96" s="590"/>
      <c r="T96" s="590"/>
      <c r="U96" s="590"/>
      <c r="V96" s="590"/>
      <c r="W96" s="590"/>
      <c r="X96" s="590"/>
      <c r="Y96" s="287"/>
    </row>
    <row r="97" spans="1:25" s="218" customFormat="1" ht="20.100000000000001" customHeight="1" thickBot="1" x14ac:dyDescent="0.3">
      <c r="A97" s="1930"/>
      <c r="B97" s="2715"/>
      <c r="C97" s="2737"/>
      <c r="D97" s="2737"/>
      <c r="E97" s="2738"/>
      <c r="F97" s="2089"/>
      <c r="G97" s="2090"/>
      <c r="H97" s="2090"/>
      <c r="I97" s="2090"/>
      <c r="J97" s="2090"/>
      <c r="K97" s="2090"/>
      <c r="L97" s="2090"/>
      <c r="M97" s="301"/>
      <c r="N97" s="339"/>
      <c r="O97" s="315"/>
      <c r="P97" s="315"/>
      <c r="Q97" s="315"/>
      <c r="R97" s="316"/>
      <c r="S97" s="316"/>
      <c r="T97" s="316"/>
      <c r="U97" s="316"/>
      <c r="V97" s="316"/>
      <c r="W97" s="316"/>
      <c r="X97" s="316"/>
      <c r="Y97" s="302"/>
    </row>
    <row r="98" spans="1:25" s="218" customFormat="1" ht="20.100000000000001" customHeight="1" x14ac:dyDescent="0.25">
      <c r="A98" s="1929" t="s">
        <v>99</v>
      </c>
      <c r="B98" s="2714">
        <v>1220</v>
      </c>
      <c r="C98" s="2733" t="str">
        <f>VLOOKUP(B98,DataLabels,HLOOKUP($H$3,Type,2,FALSE))</f>
        <v>Car Buffer Type
[7.5.8]</v>
      </c>
      <c r="D98" s="2734"/>
      <c r="E98" s="2735"/>
      <c r="F98" s="2195"/>
      <c r="G98" s="2196"/>
      <c r="H98" s="2196"/>
      <c r="I98" s="2196"/>
      <c r="J98" s="2196"/>
      <c r="K98" s="2196"/>
      <c r="L98" s="2196"/>
      <c r="M98" s="286"/>
      <c r="N98" s="2714">
        <v>1260</v>
      </c>
      <c r="O98" s="2733" t="str">
        <f>VLOOKUP(N98,DataLabels,HLOOKUP($H$3,Type,2,FALSE))</f>
        <v>Car Buffer Stroke
[7.5.8.3, 7.5.8.4]</v>
      </c>
      <c r="P98" s="2734"/>
      <c r="Q98" s="2735"/>
      <c r="R98" s="2195"/>
      <c r="S98" s="2196"/>
      <c r="T98" s="2196"/>
      <c r="U98" s="2196"/>
      <c r="V98" s="2196"/>
      <c r="W98" s="2196"/>
      <c r="X98" s="2196"/>
      <c r="Y98" s="287"/>
    </row>
    <row r="99" spans="1:25" s="218" customFormat="1" ht="20.100000000000001" customHeight="1" x14ac:dyDescent="0.25">
      <c r="A99" s="1929"/>
      <c r="B99" s="2730"/>
      <c r="C99" s="2732"/>
      <c r="D99" s="2727"/>
      <c r="E99" s="2728"/>
      <c r="F99" s="2053"/>
      <c r="G99" s="2054"/>
      <c r="H99" s="2054"/>
      <c r="I99" s="2054"/>
      <c r="J99" s="2054"/>
      <c r="K99" s="2054"/>
      <c r="L99" s="2054"/>
      <c r="M99" s="290"/>
      <c r="N99" s="2730"/>
      <c r="O99" s="2732"/>
      <c r="P99" s="2727"/>
      <c r="Q99" s="2728"/>
      <c r="R99" s="2053"/>
      <c r="S99" s="2054"/>
      <c r="T99" s="2054"/>
      <c r="U99" s="2054"/>
      <c r="V99" s="2054"/>
      <c r="W99" s="2054"/>
      <c r="X99" s="2054"/>
      <c r="Y99" s="291" t="s">
        <v>75</v>
      </c>
    </row>
    <row r="100" spans="1:25" s="218" customFormat="1" ht="20.100000000000001" customHeight="1" x14ac:dyDescent="0.25">
      <c r="A100" s="1929"/>
      <c r="B100" s="2729">
        <v>1280</v>
      </c>
      <c r="C100" s="2731" t="str">
        <f>VLOOKUP(B100,DataLabels,HLOOKUP($H$3,Type,2,FALSE))</f>
        <v>Car Buffer Total Load Rating
[2.22.3.2, 2.22.4.10]</v>
      </c>
      <c r="D100" s="2725"/>
      <c r="E100" s="2726"/>
      <c r="F100" s="2051"/>
      <c r="G100" s="2052"/>
      <c r="H100" s="2052"/>
      <c r="I100" s="2052"/>
      <c r="J100" s="2052"/>
      <c r="K100" s="2052"/>
      <c r="L100" s="2052"/>
      <c r="M100" s="288"/>
      <c r="N100" s="2106"/>
      <c r="O100" s="2046"/>
      <c r="P100" s="2046"/>
      <c r="Q100" s="2046"/>
      <c r="R100" s="2682"/>
      <c r="S100" s="2682"/>
      <c r="T100" s="2682"/>
      <c r="U100" s="2682"/>
      <c r="V100" s="2682"/>
      <c r="W100" s="2682"/>
      <c r="X100" s="2682"/>
      <c r="Y100" s="289"/>
    </row>
    <row r="101" spans="1:25" s="218" customFormat="1" ht="20.100000000000001" customHeight="1" thickBot="1" x14ac:dyDescent="0.3">
      <c r="A101" s="1929"/>
      <c r="B101" s="2730"/>
      <c r="C101" s="2732"/>
      <c r="D101" s="2727"/>
      <c r="E101" s="2728"/>
      <c r="F101" s="2053"/>
      <c r="G101" s="2054"/>
      <c r="H101" s="2054"/>
      <c r="I101" s="2054"/>
      <c r="J101" s="2054"/>
      <c r="K101" s="2054"/>
      <c r="L101" s="2054"/>
      <c r="M101" s="290" t="s">
        <v>71</v>
      </c>
      <c r="N101" s="2394"/>
      <c r="O101" s="2135"/>
      <c r="P101" s="2135"/>
      <c r="Q101" s="2135"/>
      <c r="R101" s="2805"/>
      <c r="S101" s="2805"/>
      <c r="T101" s="2805"/>
      <c r="U101" s="2805"/>
      <c r="V101" s="2805"/>
      <c r="W101" s="2805"/>
      <c r="X101" s="2805"/>
      <c r="Y101" s="291"/>
    </row>
    <row r="102" spans="1:25" s="218" customFormat="1" ht="20.100000000000001" customHeight="1" x14ac:dyDescent="0.25">
      <c r="A102" s="1928" t="s">
        <v>100</v>
      </c>
      <c r="B102" s="2793">
        <v>1300</v>
      </c>
      <c r="C102" s="2794" t="str">
        <f>VLOOKUP(B102,DataLabels,HLOOKUP($H$3,Type,2,FALSE))</f>
        <v>Car rail nominal mass/m
[Table 2.23.3]</v>
      </c>
      <c r="D102" s="2795"/>
      <c r="E102" s="2796"/>
      <c r="F102" s="2141"/>
      <c r="G102" s="2142"/>
      <c r="H102" s="2142"/>
      <c r="I102" s="2142"/>
      <c r="J102" s="2142"/>
      <c r="K102" s="2142"/>
      <c r="L102" s="2142"/>
      <c r="M102" s="293"/>
      <c r="N102" s="2793">
        <v>1310</v>
      </c>
      <c r="O102" s="2794" t="str">
        <f>VLOOKUP(N102,DataLabels,HLOOKUP($H$3,Type,2,FALSE))</f>
        <v>Max. Bracket Spacing Car
[2.23.4, Fig 2.23.4.1-1]</v>
      </c>
      <c r="P102" s="2795"/>
      <c r="Q102" s="2796"/>
      <c r="R102" s="2113"/>
      <c r="S102" s="2114"/>
      <c r="T102" s="2114"/>
      <c r="U102" s="2114"/>
      <c r="V102" s="2114"/>
      <c r="W102" s="2114"/>
      <c r="X102" s="2114"/>
      <c r="Y102" s="285"/>
    </row>
    <row r="103" spans="1:25" s="218" customFormat="1" ht="20.100000000000001" customHeight="1" x14ac:dyDescent="0.25">
      <c r="A103" s="1929"/>
      <c r="B103" s="2730"/>
      <c r="C103" s="2732"/>
      <c r="D103" s="2727"/>
      <c r="E103" s="2728"/>
      <c r="F103" s="2143"/>
      <c r="G103" s="2144"/>
      <c r="H103" s="2144"/>
      <c r="I103" s="2144"/>
      <c r="J103" s="2144"/>
      <c r="K103" s="2144"/>
      <c r="L103" s="2144"/>
      <c r="M103" s="290" t="s">
        <v>98</v>
      </c>
      <c r="N103" s="2730"/>
      <c r="O103" s="2732"/>
      <c r="P103" s="2727"/>
      <c r="Q103" s="2728"/>
      <c r="R103" s="2053"/>
      <c r="S103" s="2054"/>
      <c r="T103" s="2054"/>
      <c r="U103" s="2054"/>
      <c r="V103" s="2054"/>
      <c r="W103" s="2054"/>
      <c r="X103" s="2054"/>
      <c r="Y103" s="291" t="s">
        <v>75</v>
      </c>
    </row>
    <row r="104" spans="1:25" s="218" customFormat="1" ht="20.100000000000001" customHeight="1" x14ac:dyDescent="0.25">
      <c r="A104" s="1929"/>
      <c r="B104" s="2729">
        <v>1325</v>
      </c>
      <c r="C104" s="2731" t="str">
        <f>VLOOKUP(B104,DataLabels,HLOOKUP($H$3,Type,2,FALSE))</f>
        <v>Guide Rail Data
(If non-standard)
[7.5.9.2]</v>
      </c>
      <c r="D104" s="2726"/>
      <c r="E104" s="611" t="s">
        <v>285</v>
      </c>
      <c r="F104" s="2806"/>
      <c r="G104" s="2807"/>
      <c r="H104" s="333" t="s">
        <v>286</v>
      </c>
      <c r="I104" s="627" t="s">
        <v>287</v>
      </c>
      <c r="J104" s="2806"/>
      <c r="K104" s="2807"/>
      <c r="L104" s="2807"/>
      <c r="M104" s="300" t="s">
        <v>286</v>
      </c>
      <c r="N104" s="505"/>
      <c r="O104" s="323"/>
      <c r="P104" s="323"/>
      <c r="Q104" s="323"/>
      <c r="R104" s="313"/>
      <c r="S104" s="313"/>
      <c r="T104" s="313"/>
      <c r="U104" s="313"/>
      <c r="V104" s="313"/>
      <c r="W104" s="313"/>
      <c r="X104" s="313"/>
      <c r="Y104" s="289"/>
    </row>
    <row r="105" spans="1:25" s="218" customFormat="1" ht="20.100000000000001" customHeight="1" x14ac:dyDescent="0.25">
      <c r="A105" s="1929"/>
      <c r="B105" s="2714"/>
      <c r="C105" s="2733"/>
      <c r="D105" s="2735"/>
      <c r="E105" s="612" t="s">
        <v>288</v>
      </c>
      <c r="F105" s="2808"/>
      <c r="G105" s="2809"/>
      <c r="H105" s="591" t="s">
        <v>289</v>
      </c>
      <c r="I105" s="628" t="s">
        <v>290</v>
      </c>
      <c r="J105" s="2808"/>
      <c r="K105" s="2809"/>
      <c r="L105" s="2809"/>
      <c r="M105" s="592" t="s">
        <v>289</v>
      </c>
      <c r="N105" s="593"/>
      <c r="O105" s="594"/>
      <c r="P105" s="594"/>
      <c r="Q105" s="594"/>
      <c r="R105" s="595"/>
      <c r="S105" s="595"/>
      <c r="T105" s="595"/>
      <c r="U105" s="595"/>
      <c r="V105" s="595"/>
      <c r="W105" s="595"/>
      <c r="X105" s="595"/>
      <c r="Y105" s="287"/>
    </row>
    <row r="106" spans="1:25" s="218" customFormat="1" ht="20.100000000000001" customHeight="1" thickBot="1" x14ac:dyDescent="0.3">
      <c r="A106" s="1930"/>
      <c r="B106" s="2715"/>
      <c r="C106" s="2736"/>
      <c r="D106" s="2738"/>
      <c r="E106" s="613" t="s">
        <v>291</v>
      </c>
      <c r="F106" s="2810"/>
      <c r="G106" s="2811"/>
      <c r="H106" s="596" t="s">
        <v>75</v>
      </c>
      <c r="I106" s="629" t="s">
        <v>292</v>
      </c>
      <c r="J106" s="2810"/>
      <c r="K106" s="2811"/>
      <c r="L106" s="2811"/>
      <c r="M106" s="286" t="s">
        <v>75</v>
      </c>
      <c r="N106" s="527"/>
      <c r="O106" s="587"/>
      <c r="P106" s="587"/>
      <c r="Q106" s="587"/>
      <c r="R106" s="588"/>
      <c r="S106" s="588"/>
      <c r="T106" s="588"/>
      <c r="U106" s="588"/>
      <c r="V106" s="588"/>
      <c r="W106" s="588"/>
      <c r="X106" s="588"/>
      <c r="Y106" s="302"/>
    </row>
    <row r="107" spans="1:25" s="218" customFormat="1" ht="20.100000000000001" customHeight="1" x14ac:dyDescent="0.25">
      <c r="A107" s="1928" t="s">
        <v>101</v>
      </c>
      <c r="B107" s="2091">
        <v>1340</v>
      </c>
      <c r="C107" s="2795" t="str">
        <f>VLOOKUP(B107,DataLabels,HLOOKUP($H$3,Type,2,FALSE))</f>
        <v>Type of Drive</v>
      </c>
      <c r="D107" s="2795"/>
      <c r="E107" s="2796"/>
      <c r="F107" s="2113"/>
      <c r="G107" s="2114"/>
      <c r="H107" s="2114"/>
      <c r="I107" s="2114"/>
      <c r="J107" s="2114"/>
      <c r="K107" s="2114"/>
      <c r="L107" s="2114"/>
      <c r="M107" s="318" t="s">
        <v>102</v>
      </c>
      <c r="N107" s="2091">
        <v>1350</v>
      </c>
      <c r="O107" s="2803" t="str">
        <f>VLOOKUP(N107,DataLabels,HLOOKUP($H$3,Type,2,FALSE))</f>
        <v>Machine (Pump if Hydraulic)</v>
      </c>
      <c r="P107" s="2801" t="s">
        <v>81</v>
      </c>
      <c r="Q107" s="2802"/>
      <c r="R107" s="2111"/>
      <c r="S107" s="2112"/>
      <c r="T107" s="2112"/>
      <c r="U107" s="2112"/>
      <c r="V107" s="2112"/>
      <c r="W107" s="2112"/>
      <c r="X107" s="2112"/>
      <c r="Y107" s="303"/>
    </row>
    <row r="108" spans="1:25" s="218" customFormat="1" ht="20.100000000000001" customHeight="1" x14ac:dyDescent="0.25">
      <c r="A108" s="1929"/>
      <c r="B108" s="1728"/>
      <c r="C108" s="2727"/>
      <c r="D108" s="2727"/>
      <c r="E108" s="2728"/>
      <c r="F108" s="2053"/>
      <c r="G108" s="2054"/>
      <c r="H108" s="2054"/>
      <c r="I108" s="2054"/>
      <c r="J108" s="2054"/>
      <c r="K108" s="2054"/>
      <c r="L108" s="2054"/>
      <c r="M108" s="290"/>
      <c r="N108" s="1728"/>
      <c r="O108" s="2804"/>
      <c r="P108" s="2799" t="s">
        <v>82</v>
      </c>
      <c r="Q108" s="2800"/>
      <c r="R108" s="2053"/>
      <c r="S108" s="2054"/>
      <c r="T108" s="2054"/>
      <c r="U108" s="2054"/>
      <c r="V108" s="2054"/>
      <c r="W108" s="2054"/>
      <c r="X108" s="2054"/>
      <c r="Y108" s="291"/>
    </row>
    <row r="109" spans="1:25" s="218" customFormat="1" ht="20.100000000000001" customHeight="1" x14ac:dyDescent="0.25">
      <c r="A109" s="1929"/>
      <c r="B109" s="1727">
        <v>1370</v>
      </c>
      <c r="C109" s="2725" t="str">
        <f>VLOOKUP(B109,DataLabels,HLOOKUP($H$3,Type,2,FALSE))</f>
        <v>Drive Machine Location</v>
      </c>
      <c r="D109" s="2725"/>
      <c r="E109" s="2726"/>
      <c r="F109" s="2051"/>
      <c r="G109" s="2052"/>
      <c r="H109" s="2052"/>
      <c r="I109" s="2052"/>
      <c r="J109" s="2052"/>
      <c r="K109" s="2052"/>
      <c r="L109" s="2052"/>
      <c r="M109" s="288"/>
      <c r="N109" s="216"/>
      <c r="O109" s="216"/>
      <c r="P109" s="216"/>
      <c r="Q109" s="216"/>
      <c r="R109" s="216"/>
      <c r="S109" s="216"/>
      <c r="T109" s="216"/>
      <c r="U109" s="216"/>
      <c r="V109" s="216"/>
      <c r="W109" s="216"/>
      <c r="X109" s="216"/>
      <c r="Y109" s="319"/>
    </row>
    <row r="110" spans="1:25" s="218" customFormat="1" ht="20.100000000000001" customHeight="1" thickBot="1" x14ac:dyDescent="0.3">
      <c r="A110" s="1930"/>
      <c r="B110" s="2082"/>
      <c r="C110" s="2737"/>
      <c r="D110" s="2737"/>
      <c r="E110" s="2738"/>
      <c r="F110" s="2089"/>
      <c r="G110" s="2090"/>
      <c r="H110" s="2090"/>
      <c r="I110" s="2090"/>
      <c r="J110" s="2090"/>
      <c r="K110" s="2090"/>
      <c r="L110" s="2090"/>
      <c r="M110" s="301"/>
      <c r="N110" s="216"/>
      <c r="O110" s="216"/>
      <c r="P110" s="216"/>
      <c r="Q110" s="216"/>
      <c r="R110" s="216"/>
      <c r="S110" s="216"/>
      <c r="T110" s="216"/>
      <c r="U110" s="216"/>
      <c r="V110" s="216"/>
      <c r="W110" s="216"/>
      <c r="X110" s="216"/>
      <c r="Y110" s="320"/>
    </row>
    <row r="111" spans="1:25" s="218" customFormat="1" ht="20.100000000000001" customHeight="1" x14ac:dyDescent="0.25">
      <c r="A111" s="1928" t="s">
        <v>103</v>
      </c>
      <c r="B111" s="2091">
        <v>1380</v>
      </c>
      <c r="C111" s="2795" t="str">
        <f>VLOOKUP(B111,DataLabels,HLOOKUP($H$3,Type,2,FALSE))</f>
        <v>Type of Operation
(Type-B 'CP' Only)
[CAD 7.4.2.2(e)]</v>
      </c>
      <c r="D111" s="2795"/>
      <c r="E111" s="2796"/>
      <c r="F111" s="2113"/>
      <c r="G111" s="2114"/>
      <c r="H111" s="2114"/>
      <c r="I111" s="2114"/>
      <c r="J111" s="2114"/>
      <c r="K111" s="2114"/>
      <c r="L111" s="2114"/>
      <c r="M111" s="293"/>
      <c r="N111" s="2091">
        <v>1390</v>
      </c>
      <c r="O111" s="2795" t="str">
        <f>VLOOKUP(N111,DataLabels,HLOOKUP($H$3,Type,2,FALSE))</f>
        <v>Type of Motor Control</v>
      </c>
      <c r="P111" s="2795"/>
      <c r="Q111" s="2796"/>
      <c r="R111" s="2072"/>
      <c r="S111" s="2073"/>
      <c r="T111" s="2073"/>
      <c r="U111" s="2073"/>
      <c r="V111" s="2073"/>
      <c r="W111" s="2073"/>
      <c r="X111" s="2073"/>
      <c r="Y111" s="285"/>
    </row>
    <row r="112" spans="1:25" s="218" customFormat="1" ht="20.100000000000001" customHeight="1" x14ac:dyDescent="0.25">
      <c r="A112" s="1929"/>
      <c r="B112" s="1728"/>
      <c r="C112" s="2727"/>
      <c r="D112" s="2727"/>
      <c r="E112" s="2728"/>
      <c r="F112" s="2053"/>
      <c r="G112" s="2054"/>
      <c r="H112" s="2054"/>
      <c r="I112" s="2054"/>
      <c r="J112" s="2054"/>
      <c r="K112" s="2054"/>
      <c r="L112" s="2054"/>
      <c r="M112" s="290"/>
      <c r="N112" s="1728"/>
      <c r="O112" s="2727"/>
      <c r="P112" s="2727"/>
      <c r="Q112" s="2728"/>
      <c r="R112" s="1916"/>
      <c r="S112" s="1917"/>
      <c r="T112" s="1917"/>
      <c r="U112" s="1917"/>
      <c r="V112" s="1917"/>
      <c r="W112" s="1917"/>
      <c r="X112" s="1917"/>
      <c r="Y112" s="291"/>
    </row>
    <row r="113" spans="1:25" s="218" customFormat="1" ht="20.100000000000001" customHeight="1" x14ac:dyDescent="0.25">
      <c r="A113" s="1929"/>
      <c r="B113" s="1727">
        <v>1400</v>
      </c>
      <c r="C113" s="2731" t="str">
        <f>VLOOKUP(B113,DataLabels,HLOOKUP($H$3,Type,2,FALSE))</f>
        <v>Controller</v>
      </c>
      <c r="D113" s="2797" t="s">
        <v>81</v>
      </c>
      <c r="E113" s="2798"/>
      <c r="F113" s="2080"/>
      <c r="G113" s="2081"/>
      <c r="H113" s="2081"/>
      <c r="I113" s="2081"/>
      <c r="J113" s="2081"/>
      <c r="K113" s="2081"/>
      <c r="L113" s="2081"/>
      <c r="M113" s="300"/>
      <c r="N113" s="1727">
        <v>1410</v>
      </c>
      <c r="O113" s="2725" t="str">
        <f>VLOOKUP(N113,DataLabels,HLOOKUP($H$3,Type,2,FALSE))</f>
        <v>TSSA File # for Controller</v>
      </c>
      <c r="P113" s="2725"/>
      <c r="Q113" s="2726"/>
      <c r="R113" s="2051"/>
      <c r="S113" s="2052"/>
      <c r="T113" s="2052"/>
      <c r="U113" s="2052"/>
      <c r="V113" s="2052"/>
      <c r="W113" s="2052"/>
      <c r="X113" s="2052"/>
      <c r="Y113" s="289"/>
    </row>
    <row r="114" spans="1:25" s="218" customFormat="1" ht="20.100000000000001" customHeight="1" x14ac:dyDescent="0.25">
      <c r="A114" s="1929"/>
      <c r="B114" s="1728"/>
      <c r="C114" s="2732"/>
      <c r="D114" s="2799" t="s">
        <v>82</v>
      </c>
      <c r="E114" s="2800"/>
      <c r="F114" s="2053"/>
      <c r="G114" s="2054"/>
      <c r="H114" s="2054"/>
      <c r="I114" s="2054"/>
      <c r="J114" s="2054"/>
      <c r="K114" s="2054"/>
      <c r="L114" s="2054"/>
      <c r="M114" s="290"/>
      <c r="N114" s="1728"/>
      <c r="O114" s="2727"/>
      <c r="P114" s="2727"/>
      <c r="Q114" s="2728"/>
      <c r="R114" s="2053"/>
      <c r="S114" s="2054"/>
      <c r="T114" s="2054"/>
      <c r="U114" s="2054"/>
      <c r="V114" s="2054"/>
      <c r="W114" s="2054"/>
      <c r="X114" s="2054"/>
      <c r="Y114" s="1593"/>
    </row>
    <row r="115" spans="1:25" s="218" customFormat="1" ht="20.100000000000001" customHeight="1" x14ac:dyDescent="0.25">
      <c r="A115" s="1929"/>
      <c r="B115" s="1727">
        <v>1411</v>
      </c>
      <c r="C115" s="2734" t="str">
        <f>VLOOKUP(B115,DataLabels,HLOOKUP($H$3,Type,2,FALSE))</f>
        <v>Scope of Alteration includes Installation of New Controller</v>
      </c>
      <c r="D115" s="2734"/>
      <c r="E115" s="2735"/>
      <c r="F115" s="2195"/>
      <c r="G115" s="2196"/>
      <c r="H115" s="2196"/>
      <c r="I115" s="2196"/>
      <c r="J115" s="2196"/>
      <c r="K115" s="2196"/>
      <c r="L115" s="2196"/>
      <c r="M115" s="286"/>
      <c r="N115" s="506"/>
      <c r="O115" s="322"/>
      <c r="P115" s="322"/>
      <c r="Q115" s="322"/>
      <c r="R115" s="324"/>
      <c r="S115" s="324"/>
      <c r="T115" s="324"/>
      <c r="U115" s="324"/>
      <c r="V115" s="324"/>
      <c r="W115" s="324"/>
      <c r="X115" s="324"/>
      <c r="Y115" s="287"/>
    </row>
    <row r="116" spans="1:25" s="218" customFormat="1" ht="19.5" customHeight="1" thickBot="1" x14ac:dyDescent="0.3">
      <c r="A116" s="1930"/>
      <c r="B116" s="2082"/>
      <c r="C116" s="2737"/>
      <c r="D116" s="2737"/>
      <c r="E116" s="2738"/>
      <c r="F116" s="2089"/>
      <c r="G116" s="2090"/>
      <c r="H116" s="2090"/>
      <c r="I116" s="2090"/>
      <c r="J116" s="2090"/>
      <c r="K116" s="2090"/>
      <c r="L116" s="2090"/>
      <c r="M116" s="301"/>
      <c r="N116" s="507"/>
      <c r="O116" s="325"/>
      <c r="P116" s="325"/>
      <c r="Q116" s="325"/>
      <c r="R116" s="530"/>
      <c r="S116" s="530"/>
      <c r="T116" s="530"/>
      <c r="U116" s="530"/>
      <c r="V116" s="530"/>
      <c r="W116" s="530"/>
      <c r="X116" s="530"/>
      <c r="Y116" s="302"/>
    </row>
    <row r="117" spans="1:25" s="218" customFormat="1" ht="20.100000000000001" customHeight="1" x14ac:dyDescent="0.25">
      <c r="A117" s="1928" t="s">
        <v>106</v>
      </c>
      <c r="B117" s="2793">
        <v>1480</v>
      </c>
      <c r="C117" s="2794" t="str">
        <f>VLOOKUP(B117,DataLabels,HLOOKUP($H$3,Type,2,FALSE))</f>
        <v>Design for Seismic Risk Zone 2 or Greater? (Y/N)
[8.4]</v>
      </c>
      <c r="D117" s="2795"/>
      <c r="E117" s="2796"/>
      <c r="F117" s="2113"/>
      <c r="G117" s="2114"/>
      <c r="H117" s="2114"/>
      <c r="I117" s="2114"/>
      <c r="J117" s="2114"/>
      <c r="K117" s="2114"/>
      <c r="L117" s="2114"/>
      <c r="M117" s="293"/>
      <c r="N117" s="2793">
        <v>1490</v>
      </c>
      <c r="O117" s="2794" t="str">
        <f>VLOOKUP(N117,DataLabels,HLOOKUP($H$3,Type,2,FALSE))</f>
        <v>Seismic Risk Zone
[8.4.13.2]</v>
      </c>
      <c r="P117" s="2795"/>
      <c r="Q117" s="2796"/>
      <c r="R117" s="2113"/>
      <c r="S117" s="2114"/>
      <c r="T117" s="2114"/>
      <c r="U117" s="2114"/>
      <c r="V117" s="2114"/>
      <c r="W117" s="2114"/>
      <c r="X117" s="2114"/>
      <c r="Y117" s="285"/>
    </row>
    <row r="118" spans="1:25" s="218" customFormat="1" ht="20.100000000000001" customHeight="1" thickBot="1" x14ac:dyDescent="0.3">
      <c r="A118" s="1930"/>
      <c r="B118" s="2715"/>
      <c r="C118" s="2736"/>
      <c r="D118" s="2737"/>
      <c r="E118" s="2738"/>
      <c r="F118" s="2089"/>
      <c r="G118" s="2090"/>
      <c r="H118" s="2090"/>
      <c r="I118" s="2090"/>
      <c r="J118" s="2090"/>
      <c r="K118" s="2090"/>
      <c r="L118" s="2090"/>
      <c r="M118" s="301"/>
      <c r="N118" s="2715"/>
      <c r="O118" s="2736"/>
      <c r="P118" s="2737"/>
      <c r="Q118" s="2738"/>
      <c r="R118" s="2089"/>
      <c r="S118" s="2090"/>
      <c r="T118" s="2090"/>
      <c r="U118" s="2090"/>
      <c r="V118" s="2090"/>
      <c r="W118" s="2090"/>
      <c r="X118" s="2090"/>
      <c r="Y118" s="302"/>
    </row>
    <row r="119" spans="1:25" s="218" customFormat="1" ht="20.100000000000001" customHeight="1" x14ac:dyDescent="0.2">
      <c r="A119" s="1929" t="s">
        <v>107</v>
      </c>
      <c r="B119" s="2167">
        <v>1520</v>
      </c>
      <c r="C119" s="2193" t="str">
        <f>VLOOKUP(B119,DataLabels,HLOOKUP($H$3,Type,2,FALSE))</f>
        <v>Number of Cylinders</v>
      </c>
      <c r="D119" s="2193"/>
      <c r="E119" s="2194"/>
      <c r="F119" s="2631"/>
      <c r="G119" s="2339"/>
      <c r="H119" s="2339"/>
      <c r="I119" s="2339"/>
      <c r="J119" s="2339"/>
      <c r="K119" s="2339"/>
      <c r="L119" s="2339"/>
      <c r="M119" s="336"/>
      <c r="N119" s="2167">
        <v>1530</v>
      </c>
      <c r="O119" s="2193" t="str">
        <f>VLOOKUP(N119,DataLabels,HLOOKUP($H$3,Type,2,FALSE))</f>
        <v>Number of Stages</v>
      </c>
      <c r="P119" s="2193"/>
      <c r="Q119" s="2194"/>
      <c r="R119" s="2195"/>
      <c r="S119" s="2196"/>
      <c r="T119" s="2196"/>
      <c r="U119" s="2196"/>
      <c r="V119" s="2196"/>
      <c r="W119" s="2196"/>
      <c r="X119" s="2196"/>
      <c r="Y119" s="337"/>
    </row>
    <row r="120" spans="1:25" s="218" customFormat="1" ht="20.100000000000001" customHeight="1" x14ac:dyDescent="0.2">
      <c r="A120" s="1929"/>
      <c r="B120" s="1728"/>
      <c r="C120" s="2102"/>
      <c r="D120" s="2102"/>
      <c r="E120" s="2103"/>
      <c r="F120" s="1916"/>
      <c r="G120" s="1917"/>
      <c r="H120" s="1917"/>
      <c r="I120" s="1917"/>
      <c r="J120" s="1917"/>
      <c r="K120" s="1917"/>
      <c r="L120" s="1917"/>
      <c r="M120" s="329"/>
      <c r="N120" s="1728"/>
      <c r="O120" s="2102"/>
      <c r="P120" s="2102"/>
      <c r="Q120" s="2103"/>
      <c r="R120" s="2053"/>
      <c r="S120" s="2054"/>
      <c r="T120" s="2054"/>
      <c r="U120" s="2054"/>
      <c r="V120" s="2054"/>
      <c r="W120" s="2054"/>
      <c r="X120" s="2054"/>
      <c r="Y120" s="330"/>
    </row>
    <row r="121" spans="1:25" s="218" customFormat="1" ht="20.100000000000001" customHeight="1" x14ac:dyDescent="0.2">
      <c r="A121" s="1929"/>
      <c r="B121" s="1727">
        <v>1540</v>
      </c>
      <c r="C121" s="2084" t="str">
        <f>VLOOKUP(B121,DataLabels,HLOOKUP($H$3,Type,2,FALSE))</f>
        <v>Cylinder Orientation</v>
      </c>
      <c r="D121" s="2084"/>
      <c r="E121" s="2085"/>
      <c r="F121" s="1914"/>
      <c r="G121" s="1915"/>
      <c r="H121" s="1915"/>
      <c r="I121" s="1915"/>
      <c r="J121" s="1915"/>
      <c r="K121" s="1915"/>
      <c r="L121" s="1915"/>
      <c r="M121" s="331"/>
      <c r="N121" s="2059">
        <v>1550</v>
      </c>
      <c r="O121" s="2076" t="str">
        <f>VLOOKUP(N121,DataLabels,HLOOKUP($H$3,Type,2,FALSE))</f>
        <v>Cylinder Connection
(direct or 1:2 roped)</v>
      </c>
      <c r="P121" s="2084"/>
      <c r="Q121" s="2085"/>
      <c r="R121" s="1914"/>
      <c r="S121" s="1915"/>
      <c r="T121" s="1915"/>
      <c r="U121" s="1915"/>
      <c r="V121" s="1915"/>
      <c r="W121" s="1915"/>
      <c r="X121" s="1915"/>
      <c r="Y121" s="319"/>
    </row>
    <row r="122" spans="1:25" s="218" customFormat="1" ht="20.100000000000001" customHeight="1" x14ac:dyDescent="0.2">
      <c r="A122" s="1929"/>
      <c r="B122" s="1728"/>
      <c r="C122" s="2102"/>
      <c r="D122" s="2102"/>
      <c r="E122" s="2103"/>
      <c r="F122" s="1916"/>
      <c r="G122" s="1917"/>
      <c r="H122" s="1917"/>
      <c r="I122" s="1917"/>
      <c r="J122" s="1917"/>
      <c r="K122" s="1917"/>
      <c r="L122" s="1917"/>
      <c r="M122" s="329"/>
      <c r="N122" s="2068"/>
      <c r="O122" s="2077"/>
      <c r="P122" s="2102"/>
      <c r="Q122" s="2103"/>
      <c r="R122" s="1916"/>
      <c r="S122" s="1917"/>
      <c r="T122" s="1917"/>
      <c r="U122" s="1917"/>
      <c r="V122" s="1917"/>
      <c r="W122" s="1917"/>
      <c r="X122" s="1917"/>
      <c r="Y122" s="330"/>
    </row>
    <row r="123" spans="1:25" s="218" customFormat="1" ht="20.100000000000001" customHeight="1" x14ac:dyDescent="0.25">
      <c r="A123" s="1929"/>
      <c r="B123" s="2059">
        <v>1570</v>
      </c>
      <c r="C123" s="2076" t="str">
        <f>VLOOKUP(B123,DataLabels,HLOOKUP($H$3,Type,2,FALSE))</f>
        <v>Plunger O/D
[8.2.8.1]</v>
      </c>
      <c r="D123" s="2085"/>
      <c r="E123" s="412" t="s">
        <v>108</v>
      </c>
      <c r="F123" s="2080"/>
      <c r="G123" s="2081"/>
      <c r="H123" s="333" t="s">
        <v>75</v>
      </c>
      <c r="I123" s="412" t="s">
        <v>109</v>
      </c>
      <c r="J123" s="2080"/>
      <c r="K123" s="2081"/>
      <c r="L123" s="2081"/>
      <c r="M123" s="300" t="s">
        <v>75</v>
      </c>
      <c r="N123" s="2106"/>
      <c r="O123" s="2046"/>
      <c r="P123" s="2046"/>
      <c r="Q123" s="2046"/>
      <c r="R123" s="2108"/>
      <c r="S123" s="2108"/>
      <c r="T123" s="2108"/>
      <c r="U123" s="2108"/>
      <c r="V123" s="2108"/>
      <c r="W123" s="2108"/>
      <c r="X123" s="2108"/>
      <c r="Y123" s="319"/>
    </row>
    <row r="124" spans="1:25" s="218" customFormat="1" ht="20.100000000000001" customHeight="1" x14ac:dyDescent="0.25">
      <c r="A124" s="1929"/>
      <c r="B124" s="2068"/>
      <c r="C124" s="2077"/>
      <c r="D124" s="2103"/>
      <c r="E124" s="413" t="s">
        <v>110</v>
      </c>
      <c r="F124" s="2057"/>
      <c r="G124" s="2058"/>
      <c r="H124" s="305" t="s">
        <v>75</v>
      </c>
      <c r="I124" s="334"/>
      <c r="J124" s="2105"/>
      <c r="K124" s="2105"/>
      <c r="L124" s="2105"/>
      <c r="M124" s="335"/>
      <c r="N124" s="2107"/>
      <c r="O124" s="2049"/>
      <c r="P124" s="2049"/>
      <c r="Q124" s="2049"/>
      <c r="R124" s="2109"/>
      <c r="S124" s="2109"/>
      <c r="T124" s="2109"/>
      <c r="U124" s="2109"/>
      <c r="V124" s="2109"/>
      <c r="W124" s="2109"/>
      <c r="X124" s="2109"/>
      <c r="Y124" s="330"/>
    </row>
    <row r="125" spans="1:25" s="218" customFormat="1" ht="20.100000000000001" customHeight="1" x14ac:dyDescent="0.25">
      <c r="A125" s="1929"/>
      <c r="B125" s="2059">
        <v>1580</v>
      </c>
      <c r="C125" s="2076" t="str">
        <f>VLOOKUP(B125,DataLabels,HLOOKUP($H$3,Type,2,FALSE))</f>
        <v>Plunger Free Length
[8.2.8.1.1]</v>
      </c>
      <c r="D125" s="2085"/>
      <c r="E125" s="412" t="s">
        <v>111</v>
      </c>
      <c r="F125" s="2080"/>
      <c r="G125" s="2081"/>
      <c r="H125" s="333" t="s">
        <v>75</v>
      </c>
      <c r="I125" s="412" t="s">
        <v>112</v>
      </c>
      <c r="J125" s="2080"/>
      <c r="K125" s="2081"/>
      <c r="L125" s="2081"/>
      <c r="M125" s="300" t="s">
        <v>75</v>
      </c>
      <c r="N125" s="2059">
        <v>1590</v>
      </c>
      <c r="O125" s="2076" t="str">
        <f>VLOOKUP(N125,DataLabels,HLOOKUP($H$3,Type,2,FALSE))</f>
        <v>Plunger Wall
[8.2.8.1]</v>
      </c>
      <c r="P125" s="2085"/>
      <c r="Q125" s="412" t="s">
        <v>113</v>
      </c>
      <c r="R125" s="2080"/>
      <c r="S125" s="2081"/>
      <c r="T125" s="333" t="s">
        <v>75</v>
      </c>
      <c r="U125" s="412" t="s">
        <v>114</v>
      </c>
      <c r="V125" s="2080"/>
      <c r="W125" s="2081"/>
      <c r="X125" s="2081"/>
      <c r="Y125" s="317" t="s">
        <v>75</v>
      </c>
    </row>
    <row r="126" spans="1:25" s="218" customFormat="1" ht="20.100000000000001" customHeight="1" x14ac:dyDescent="0.25">
      <c r="A126" s="1929"/>
      <c r="B126" s="2068"/>
      <c r="C126" s="2077"/>
      <c r="D126" s="2103"/>
      <c r="E126" s="413" t="s">
        <v>115</v>
      </c>
      <c r="F126" s="2057"/>
      <c r="G126" s="2058"/>
      <c r="H126" s="305" t="s">
        <v>75</v>
      </c>
      <c r="I126" s="334"/>
      <c r="J126" s="2105"/>
      <c r="K126" s="2105"/>
      <c r="L126" s="2105"/>
      <c r="M126" s="335"/>
      <c r="N126" s="2068"/>
      <c r="O126" s="2077"/>
      <c r="P126" s="2103"/>
      <c r="Q126" s="413" t="s">
        <v>116</v>
      </c>
      <c r="R126" s="2057"/>
      <c r="S126" s="2058"/>
      <c r="T126" s="305" t="s">
        <v>75</v>
      </c>
      <c r="U126" s="334"/>
      <c r="V126" s="2105"/>
      <c r="W126" s="2105"/>
      <c r="X126" s="2105"/>
      <c r="Y126" s="306"/>
    </row>
    <row r="127" spans="1:25" s="218" customFormat="1" ht="20.100000000000001" customHeight="1" x14ac:dyDescent="0.2">
      <c r="A127" s="1929"/>
      <c r="B127" s="1727">
        <v>1600</v>
      </c>
      <c r="C127" s="2062" t="str">
        <f>VLOOKUP(B127,DataLabels,HLOOKUP($H$3,Type,2,FALSE))</f>
        <v>Safety Bulkhead or Double Cylinder
[3.18.3.4]</v>
      </c>
      <c r="D127" s="2062"/>
      <c r="E127" s="2063"/>
      <c r="F127" s="2051"/>
      <c r="G127" s="2052"/>
      <c r="H127" s="2052"/>
      <c r="I127" s="2052"/>
      <c r="J127" s="2052"/>
      <c r="K127" s="2052"/>
      <c r="L127" s="2052"/>
      <c r="M127" s="336"/>
      <c r="N127" s="2634">
        <v>1610</v>
      </c>
      <c r="O127" s="2635" t="str">
        <f>VLOOKUP(N127,DataLabels,HLOOKUP($H$3,Type,2,FALSE))</f>
        <v>Plunger Weight
[3.16.3(b)]</v>
      </c>
      <c r="P127" s="2193"/>
      <c r="Q127" s="2194"/>
      <c r="R127" s="2051"/>
      <c r="S127" s="2052"/>
      <c r="T127" s="2052"/>
      <c r="U127" s="2052"/>
      <c r="V127" s="2052"/>
      <c r="W127" s="2052"/>
      <c r="X127" s="2052"/>
      <c r="Y127" s="337"/>
    </row>
    <row r="128" spans="1:25" s="218" customFormat="1" ht="20.100000000000001" customHeight="1" x14ac:dyDescent="0.25">
      <c r="A128" s="1929"/>
      <c r="B128" s="1728"/>
      <c r="C128" s="2100"/>
      <c r="D128" s="2100"/>
      <c r="E128" s="2101"/>
      <c r="F128" s="2053"/>
      <c r="G128" s="2054"/>
      <c r="H128" s="2054"/>
      <c r="I128" s="2054"/>
      <c r="J128" s="2054"/>
      <c r="K128" s="2054"/>
      <c r="L128" s="2054"/>
      <c r="M128" s="329"/>
      <c r="N128" s="2068"/>
      <c r="O128" s="2077"/>
      <c r="P128" s="2102"/>
      <c r="Q128" s="2103"/>
      <c r="R128" s="2053"/>
      <c r="S128" s="2054"/>
      <c r="T128" s="2054"/>
      <c r="U128" s="2054"/>
      <c r="V128" s="2054"/>
      <c r="W128" s="2054"/>
      <c r="X128" s="2054"/>
      <c r="Y128" s="291" t="s">
        <v>71</v>
      </c>
    </row>
    <row r="129" spans="1:25" s="218" customFormat="1" ht="20.100000000000001" customHeight="1" x14ac:dyDescent="0.2">
      <c r="A129" s="1929"/>
      <c r="B129" s="1727">
        <v>1620</v>
      </c>
      <c r="C129" s="2193" t="str">
        <f>VLOOKUP(B129,DataLabels,HLOOKUP($H$3,Type,2,FALSE))</f>
        <v>Cylinder Corrosion Protection
[3.18.3.8]</v>
      </c>
      <c r="D129" s="2193"/>
      <c r="E129" s="2194"/>
      <c r="F129" s="2195"/>
      <c r="G129" s="2196"/>
      <c r="H129" s="2196"/>
      <c r="I129" s="2196"/>
      <c r="J129" s="2196"/>
      <c r="K129" s="2196"/>
      <c r="L129" s="2196"/>
      <c r="M129" s="331"/>
      <c r="N129" s="338"/>
      <c r="O129" s="312"/>
      <c r="P129" s="312"/>
      <c r="Q129" s="312"/>
      <c r="R129" s="313"/>
      <c r="S129" s="313"/>
      <c r="T129" s="313"/>
      <c r="U129" s="313"/>
      <c r="V129" s="313"/>
      <c r="W129" s="313"/>
      <c r="X129" s="313"/>
      <c r="Y129" s="319"/>
    </row>
    <row r="130" spans="1:25" s="218" customFormat="1" ht="20.100000000000001" customHeight="1" thickBot="1" x14ac:dyDescent="0.25">
      <c r="A130" s="1930"/>
      <c r="B130" s="2082"/>
      <c r="C130" s="2087"/>
      <c r="D130" s="2087"/>
      <c r="E130" s="2088"/>
      <c r="F130" s="2089"/>
      <c r="G130" s="2090"/>
      <c r="H130" s="2090"/>
      <c r="I130" s="2090"/>
      <c r="J130" s="2090"/>
      <c r="K130" s="2090"/>
      <c r="L130" s="2090"/>
      <c r="M130" s="328"/>
      <c r="N130" s="339"/>
      <c r="O130" s="315"/>
      <c r="P130" s="315"/>
      <c r="Q130" s="315"/>
      <c r="R130" s="316"/>
      <c r="S130" s="316"/>
      <c r="T130" s="316"/>
      <c r="U130" s="316"/>
      <c r="V130" s="316"/>
      <c r="W130" s="316"/>
      <c r="X130" s="316"/>
      <c r="Y130" s="320"/>
    </row>
    <row r="131" spans="1:25" s="218" customFormat="1" ht="20.100000000000001" customHeight="1" x14ac:dyDescent="0.2">
      <c r="A131" s="1928" t="s">
        <v>117</v>
      </c>
      <c r="B131" s="2091">
        <v>1630</v>
      </c>
      <c r="C131" s="2092" t="str">
        <f>VLOOKUP(B131,DataLabels,HLOOKUP($H$3,Type,2,FALSE))</f>
        <v>Control Valve</v>
      </c>
      <c r="D131" s="2094" t="s">
        <v>81</v>
      </c>
      <c r="E131" s="2095"/>
      <c r="F131" s="2096"/>
      <c r="G131" s="2097"/>
      <c r="H131" s="2097"/>
      <c r="I131" s="2097"/>
      <c r="J131" s="2097"/>
      <c r="K131" s="2097"/>
      <c r="L131" s="2097"/>
      <c r="M131" s="340"/>
      <c r="N131" s="2145">
        <v>1640</v>
      </c>
      <c r="O131" s="2069" t="str">
        <f>VLOOKUP(N131,DataLabels,HLOOKUP($H$3,Type,2,FALSE))</f>
        <v>Control Valve Lab &amp; File # if not CSA Listed
[3.19.4.6]</v>
      </c>
      <c r="P131" s="2070"/>
      <c r="Q131" s="2071"/>
      <c r="R131" s="2051"/>
      <c r="S131" s="2052"/>
      <c r="T131" s="2052"/>
      <c r="U131" s="2052"/>
      <c r="V131" s="2052"/>
      <c r="W131" s="2052"/>
      <c r="X131" s="2052"/>
      <c r="Y131" s="327"/>
    </row>
    <row r="132" spans="1:25" s="218" customFormat="1" ht="20.100000000000001" customHeight="1" x14ac:dyDescent="0.25">
      <c r="A132" s="1929"/>
      <c r="B132" s="1728"/>
      <c r="C132" s="2093"/>
      <c r="D132" s="2055" t="s">
        <v>82</v>
      </c>
      <c r="E132" s="2056"/>
      <c r="F132" s="1916"/>
      <c r="G132" s="1917"/>
      <c r="H132" s="1917"/>
      <c r="I132" s="1917"/>
      <c r="J132" s="1917"/>
      <c r="K132" s="1917"/>
      <c r="L132" s="1917"/>
      <c r="M132" s="290"/>
      <c r="N132" s="2146"/>
      <c r="O132" s="2048"/>
      <c r="P132" s="2049"/>
      <c r="Q132" s="2050"/>
      <c r="R132" s="2053"/>
      <c r="S132" s="2054"/>
      <c r="T132" s="2054"/>
      <c r="U132" s="2054"/>
      <c r="V132" s="2054"/>
      <c r="W132" s="2054"/>
      <c r="X132" s="2054"/>
      <c r="Y132" s="330"/>
    </row>
    <row r="133" spans="1:25" s="218" customFormat="1" ht="20.100000000000001" customHeight="1" x14ac:dyDescent="0.2">
      <c r="A133" s="1929"/>
      <c r="B133" s="2059">
        <v>1650</v>
      </c>
      <c r="C133" s="2076" t="str">
        <f>VLOOKUP(B133,DataLabels,HLOOKUP($H$3,Type,2,FALSE))</f>
        <v>Overspeed Valve
[3.19.4.7]</v>
      </c>
      <c r="D133" s="2078" t="s">
        <v>81</v>
      </c>
      <c r="E133" s="2079"/>
      <c r="F133" s="2080"/>
      <c r="G133" s="2081"/>
      <c r="H133" s="2081"/>
      <c r="I133" s="2081"/>
      <c r="J133" s="2081"/>
      <c r="K133" s="2081"/>
      <c r="L133" s="2081"/>
      <c r="M133" s="341"/>
      <c r="N133" s="2132">
        <v>1660</v>
      </c>
      <c r="O133" s="2045" t="str">
        <f>VLOOKUP(N133,DataLabels,HLOOKUP($H$3,Type,2,FALSE))</f>
        <v>Overspeed Valve TSSA File No.</v>
      </c>
      <c r="P133" s="2046"/>
      <c r="Q133" s="2047"/>
      <c r="R133" s="2051"/>
      <c r="S133" s="2052"/>
      <c r="T133" s="2052"/>
      <c r="U133" s="2052"/>
      <c r="V133" s="2052"/>
      <c r="W133" s="2052"/>
      <c r="X133" s="2052"/>
      <c r="Y133" s="337"/>
    </row>
    <row r="134" spans="1:25" s="218" customFormat="1" ht="20.100000000000001" customHeight="1" x14ac:dyDescent="0.2">
      <c r="A134" s="1929"/>
      <c r="B134" s="2068"/>
      <c r="C134" s="2077"/>
      <c r="D134" s="2055" t="s">
        <v>82</v>
      </c>
      <c r="E134" s="2056"/>
      <c r="F134" s="2053"/>
      <c r="G134" s="2054"/>
      <c r="H134" s="2054"/>
      <c r="I134" s="2054"/>
      <c r="J134" s="2054"/>
      <c r="K134" s="2054"/>
      <c r="L134" s="2054"/>
      <c r="M134" s="329"/>
      <c r="N134" s="2146"/>
      <c r="O134" s="2048"/>
      <c r="P134" s="2049"/>
      <c r="Q134" s="2050"/>
      <c r="R134" s="2053"/>
      <c r="S134" s="2054"/>
      <c r="T134" s="2054"/>
      <c r="U134" s="2054"/>
      <c r="V134" s="2054"/>
      <c r="W134" s="2054"/>
      <c r="X134" s="2054"/>
      <c r="Y134" s="330"/>
    </row>
    <row r="135" spans="1:25" s="218" customFormat="1" ht="20.100000000000001" customHeight="1" x14ac:dyDescent="0.2">
      <c r="A135" s="1929"/>
      <c r="B135" s="2634">
        <v>1670</v>
      </c>
      <c r="C135" s="2628" t="str">
        <f>VLOOKUP(B135,DataLabels,HLOOKUP($H$3,Type,2,FALSE))</f>
        <v>Max. (Rated) System Pressure
[3.19.1.2]</v>
      </c>
      <c r="D135" s="2629"/>
      <c r="E135" s="2630"/>
      <c r="F135" s="2631"/>
      <c r="G135" s="2339"/>
      <c r="H135" s="2339"/>
      <c r="I135" s="2339"/>
      <c r="J135" s="2339"/>
      <c r="K135" s="2339"/>
      <c r="L135" s="2339"/>
      <c r="M135" s="336"/>
      <c r="N135" s="216"/>
      <c r="O135" s="216"/>
      <c r="P135" s="216"/>
      <c r="Q135" s="216"/>
      <c r="R135" s="216"/>
      <c r="S135" s="216"/>
      <c r="T135" s="216"/>
      <c r="U135" s="216"/>
      <c r="V135" s="216"/>
      <c r="W135" s="216"/>
      <c r="X135" s="216"/>
      <c r="Y135" s="337"/>
    </row>
    <row r="136" spans="1:25" s="218" customFormat="1" ht="20.100000000000001" customHeight="1" thickBot="1" x14ac:dyDescent="0.3">
      <c r="A136" s="1930"/>
      <c r="B136" s="2060"/>
      <c r="C136" s="2064"/>
      <c r="D136" s="2065"/>
      <c r="E136" s="2066"/>
      <c r="F136" s="1926"/>
      <c r="G136" s="1927"/>
      <c r="H136" s="1927"/>
      <c r="I136" s="1927"/>
      <c r="J136" s="1927"/>
      <c r="K136" s="1927"/>
      <c r="L136" s="1927"/>
      <c r="M136" s="342" t="s">
        <v>118</v>
      </c>
      <c r="N136" s="343"/>
      <c r="O136" s="343"/>
      <c r="P136" s="343"/>
      <c r="Q136" s="343"/>
      <c r="R136" s="343"/>
      <c r="S136" s="343"/>
      <c r="T136" s="343"/>
      <c r="U136" s="343"/>
      <c r="V136" s="343"/>
      <c r="W136" s="343"/>
      <c r="X136" s="343"/>
      <c r="Y136" s="320"/>
    </row>
    <row r="137" spans="1:25" s="218" customFormat="1" ht="20.100000000000001" customHeight="1" thickBot="1" x14ac:dyDescent="0.25">
      <c r="A137" s="250"/>
      <c r="B137" s="531"/>
      <c r="C137" s="532"/>
      <c r="D137" s="532"/>
      <c r="E137" s="532"/>
      <c r="F137" s="533"/>
      <c r="G137" s="533"/>
      <c r="H137" s="533"/>
      <c r="I137" s="533"/>
      <c r="J137" s="533"/>
      <c r="K137" s="533"/>
      <c r="L137" s="533"/>
      <c r="M137" s="534"/>
      <c r="N137" s="534"/>
      <c r="O137" s="534"/>
      <c r="P137" s="534"/>
      <c r="Q137" s="534"/>
      <c r="R137" s="534"/>
      <c r="S137" s="534"/>
      <c r="T137" s="534"/>
      <c r="U137" s="534"/>
      <c r="V137" s="534"/>
      <c r="W137" s="534"/>
      <c r="X137" s="534"/>
      <c r="Y137" s="534"/>
    </row>
    <row r="138" spans="1:25" s="218" customFormat="1" ht="20.100000000000001" customHeight="1" x14ac:dyDescent="0.2">
      <c r="A138" s="2611" t="s">
        <v>119</v>
      </c>
      <c r="B138" s="2755" t="str">
        <f>VLOOKUP(A138,DataLabels,HLOOKUP($H$3,Type,2,FALSE))</f>
        <v>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v>
      </c>
      <c r="C138" s="2756"/>
      <c r="D138" s="2756"/>
      <c r="E138" s="2756"/>
      <c r="F138" s="2756"/>
      <c r="G138" s="2756"/>
      <c r="H138" s="2756"/>
      <c r="I138" s="2756"/>
      <c r="J138" s="2756"/>
      <c r="K138" s="2756"/>
      <c r="L138" s="2756"/>
      <c r="M138" s="2756"/>
      <c r="N138" s="2756"/>
      <c r="O138" s="2756"/>
      <c r="P138" s="2756"/>
      <c r="Q138" s="2756"/>
      <c r="R138" s="2756"/>
      <c r="S138" s="2756"/>
      <c r="T138" s="2756"/>
      <c r="U138" s="2756"/>
      <c r="V138" s="2756"/>
      <c r="W138" s="2756"/>
      <c r="X138" s="2756"/>
      <c r="Y138" s="2757"/>
    </row>
    <row r="139" spans="1:25" s="218" customFormat="1" ht="20.100000000000001" customHeight="1" x14ac:dyDescent="0.2">
      <c r="A139" s="2612"/>
      <c r="B139" s="2758"/>
      <c r="C139" s="2759"/>
      <c r="D139" s="2759"/>
      <c r="E139" s="2759"/>
      <c r="F139" s="2759"/>
      <c r="G139" s="2759"/>
      <c r="H139" s="2759"/>
      <c r="I139" s="2759"/>
      <c r="J139" s="2759"/>
      <c r="K139" s="2759"/>
      <c r="L139" s="2759"/>
      <c r="M139" s="2759"/>
      <c r="N139" s="2759"/>
      <c r="O139" s="2759"/>
      <c r="P139" s="2759"/>
      <c r="Q139" s="2759"/>
      <c r="R139" s="2759"/>
      <c r="S139" s="2759"/>
      <c r="T139" s="2759"/>
      <c r="U139" s="2759"/>
      <c r="V139" s="2759"/>
      <c r="W139" s="2759"/>
      <c r="X139" s="2759"/>
      <c r="Y139" s="2760"/>
    </row>
    <row r="140" spans="1:25" s="218" customFormat="1" ht="20.100000000000001" customHeight="1" thickBot="1" x14ac:dyDescent="0.25">
      <c r="A140" s="2613"/>
      <c r="B140" s="2779"/>
      <c r="C140" s="2780"/>
      <c r="D140" s="2780"/>
      <c r="E140" s="2780"/>
      <c r="F140" s="2780"/>
      <c r="G140" s="2780"/>
      <c r="H140" s="2780"/>
      <c r="I140" s="2780"/>
      <c r="J140" s="2780"/>
      <c r="K140" s="2780"/>
      <c r="L140" s="2780"/>
      <c r="M140" s="2780"/>
      <c r="N140" s="2780"/>
      <c r="O140" s="2780"/>
      <c r="P140" s="2780"/>
      <c r="Q140" s="2780"/>
      <c r="R140" s="2780"/>
      <c r="S140" s="2780"/>
      <c r="T140" s="2780"/>
      <c r="U140" s="2780"/>
      <c r="V140" s="2780"/>
      <c r="W140" s="2780"/>
      <c r="X140" s="2780"/>
      <c r="Y140" s="2781"/>
    </row>
    <row r="141" spans="1:25" s="218" customFormat="1" ht="20.100000000000001" customHeight="1" thickBot="1" x14ac:dyDescent="0.25">
      <c r="A141" s="344"/>
      <c r="B141" s="345"/>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c r="Y141" s="345"/>
    </row>
    <row r="142" spans="1:25" s="218" customFormat="1" ht="20.100000000000001" customHeight="1" x14ac:dyDescent="0.2">
      <c r="A142" s="1928" t="s">
        <v>120</v>
      </c>
      <c r="B142" s="2755" t="str">
        <f>VLOOKUP(A142,DataLabels,HLOOKUP($H$3,Type,2,FALSE))</f>
        <v>PART C2 - In addition to the schematic, provide a written conformance document to explain how compliance with the following requirements are met (where applicable) if it is not possible to demonstrate compliance in the schematic.</v>
      </c>
      <c r="C142" s="2756"/>
      <c r="D142" s="2756"/>
      <c r="E142" s="2756"/>
      <c r="F142" s="2756"/>
      <c r="G142" s="2756"/>
      <c r="H142" s="2756"/>
      <c r="I142" s="2756"/>
      <c r="J142" s="2756"/>
      <c r="K142" s="2756"/>
      <c r="L142" s="2756"/>
      <c r="M142" s="2756"/>
      <c r="N142" s="2756"/>
      <c r="O142" s="2756"/>
      <c r="P142" s="2756"/>
      <c r="Q142" s="2756"/>
      <c r="R142" s="2756"/>
      <c r="S142" s="2756"/>
      <c r="T142" s="2756"/>
      <c r="U142" s="2756"/>
      <c r="V142" s="2756"/>
      <c r="W142" s="2756"/>
      <c r="X142" s="2756"/>
      <c r="Y142" s="2757"/>
    </row>
    <row r="143" spans="1:25" s="218" customFormat="1" ht="20.100000000000001" customHeight="1" x14ac:dyDescent="0.2">
      <c r="A143" s="1929"/>
      <c r="B143" s="2758"/>
      <c r="C143" s="2759"/>
      <c r="D143" s="2759"/>
      <c r="E143" s="2759"/>
      <c r="F143" s="2759"/>
      <c r="G143" s="2759"/>
      <c r="H143" s="2759"/>
      <c r="I143" s="2759"/>
      <c r="J143" s="2759"/>
      <c r="K143" s="2759"/>
      <c r="L143" s="2759"/>
      <c r="M143" s="2759"/>
      <c r="N143" s="2759"/>
      <c r="O143" s="2759"/>
      <c r="P143" s="2759"/>
      <c r="Q143" s="2759"/>
      <c r="R143" s="2759"/>
      <c r="S143" s="2759"/>
      <c r="T143" s="2759"/>
      <c r="U143" s="2759"/>
      <c r="V143" s="2759"/>
      <c r="W143" s="2759"/>
      <c r="X143" s="2759"/>
      <c r="Y143" s="2760"/>
    </row>
    <row r="144" spans="1:25" s="218" customFormat="1" ht="20.100000000000001" customHeight="1" x14ac:dyDescent="0.2">
      <c r="A144" s="1929"/>
      <c r="B144" s="614"/>
      <c r="C144" s="615"/>
      <c r="D144" s="616" t="s">
        <v>121</v>
      </c>
      <c r="E144" s="615"/>
      <c r="F144" s="615"/>
      <c r="G144" s="615"/>
      <c r="H144" s="615"/>
      <c r="I144" s="615"/>
      <c r="J144" s="615"/>
      <c r="K144" s="615"/>
      <c r="L144" s="615"/>
      <c r="M144" s="615"/>
      <c r="N144" s="617"/>
      <c r="O144" s="615"/>
      <c r="P144" s="616" t="s">
        <v>121</v>
      </c>
      <c r="Q144" s="615"/>
      <c r="R144" s="615"/>
      <c r="S144" s="615"/>
      <c r="T144" s="615"/>
      <c r="U144" s="615"/>
      <c r="V144" s="615"/>
      <c r="W144" s="615"/>
      <c r="X144" s="615"/>
      <c r="Y144" s="618"/>
    </row>
    <row r="145" spans="1:25" s="218" customFormat="1" ht="20.100000000000001" customHeight="1" x14ac:dyDescent="0.2">
      <c r="A145" s="1929"/>
      <c r="B145" s="2761" t="s">
        <v>122</v>
      </c>
      <c r="C145" s="347" t="str">
        <f>LEFT(VLOOKUP(D145+2000,DataLabels,HLOOKUP($H$3,Type,2,FALSE)),FIND("|",VLOOKUP(D145+2000,DataLabels,HLOOKUP($H$3,Type,2,FALSE)))-1)</f>
        <v>2.12.7.3.2</v>
      </c>
      <c r="D145" s="619">
        <v>1</v>
      </c>
      <c r="E145" s="2763" t="str">
        <f>MID(VLOOKUP(D145+2000,DataLabels,HLOOKUP($H$3,Type,2,FALSE)),FIND("|",VLOOKUP(D145+2000,DataLabels,HLOOKUP($H$3,Type,2,FALSE)))+1,256)</f>
        <v>Independent Speed Control on Access</v>
      </c>
      <c r="F145" s="2764"/>
      <c r="G145" s="2764"/>
      <c r="H145" s="2764"/>
      <c r="I145" s="2764"/>
      <c r="J145" s="2764"/>
      <c r="K145" s="2764"/>
      <c r="L145" s="2764"/>
      <c r="M145" s="2765"/>
      <c r="N145" s="2761" t="s">
        <v>122</v>
      </c>
      <c r="O145" s="347" t="str">
        <f>LEFT(VLOOKUP(P145+2000,DataLabels,HLOOKUP($H$3,Type,2,FALSE)),FIND("|",VLOOKUP(P145+2000,DataLabels,HLOOKUP($H$3,Type,2,FALSE)))-1)</f>
        <v>7.5.12.1.21/.2.26</v>
      </c>
      <c r="P145" s="619">
        <v>6</v>
      </c>
      <c r="Q145" s="2782" t="str">
        <f>MID(VLOOKUP(P145+2000,DataLabels,HLOOKUP($H$3,Type,2,FALSE)),FIND("|",VLOOKUP(P145+2000,DataLabels,HLOOKUP($H$3,Type,2,FALSE)))+1,256)</f>
        <v>Single Ground / Single Failure</v>
      </c>
      <c r="R145" s="2783"/>
      <c r="S145" s="2783"/>
      <c r="T145" s="2783"/>
      <c r="U145" s="2783"/>
      <c r="V145" s="2783"/>
      <c r="W145" s="2783"/>
      <c r="X145" s="2783"/>
      <c r="Y145" s="2784"/>
    </row>
    <row r="146" spans="1:25" s="218" customFormat="1" ht="20.100000000000001" customHeight="1" x14ac:dyDescent="0.2">
      <c r="A146" s="1929"/>
      <c r="B146" s="2777"/>
      <c r="C146" s="347" t="str">
        <f>LEFT(VLOOKUP(D146+2000,DataLabels,HLOOKUP($H$3,Type,2,FALSE)),FIND("|",VLOOKUP(D146+2000,DataLabels,HLOOKUP($H$3,Type,2,FALSE)))-1)</f>
        <v>2.26.1.4.1(d)(1)</v>
      </c>
      <c r="D146" s="619">
        <v>2</v>
      </c>
      <c r="E146" s="2763" t="str">
        <f>MID(VLOOKUP(D146+2000,DataLabels,HLOOKUP($H$3,Type,2,FALSE)),FIND("|",VLOOKUP(D146+2000,DataLabels,HLOOKUP($H$3,Type,2,FALSE)))+1,256)</f>
        <v>Indepndent Speed Control on Inspection</v>
      </c>
      <c r="F146" s="2764"/>
      <c r="G146" s="2764"/>
      <c r="H146" s="2764"/>
      <c r="I146" s="2764"/>
      <c r="J146" s="2764"/>
      <c r="K146" s="2764"/>
      <c r="L146" s="2764"/>
      <c r="M146" s="2765"/>
      <c r="N146" s="2777"/>
      <c r="O146" s="347" t="str">
        <f>LEFT(VLOOKUP(P146+2000,DataLabels,HLOOKUP($H$3,Type,2,FALSE)),FIND("|",VLOOKUP(P146+2000,DataLabels,HLOOKUP($H$3,Type,2,FALSE)))-1)</f>
        <v>7.5.12.1.22/.2.27</v>
      </c>
      <c r="P146" s="619">
        <v>7</v>
      </c>
      <c r="Q146" s="2782" t="str">
        <f>MID(VLOOKUP(P146+2000,DataLabels,HLOOKUP($H$3,Type,2,FALSE)),FIND("|",VLOOKUP(P146+2000,DataLabels,HLOOKUP($H$3,Type,2,FALSE)))+1,256)</f>
        <v>Redundancy and Checking</v>
      </c>
      <c r="R146" s="2783"/>
      <c r="S146" s="2783"/>
      <c r="T146" s="2783"/>
      <c r="U146" s="2783"/>
      <c r="V146" s="2783"/>
      <c r="W146" s="2783"/>
      <c r="X146" s="2783"/>
      <c r="Y146" s="2784"/>
    </row>
    <row r="147" spans="1:25" s="218" customFormat="1" ht="20.100000000000001" customHeight="1" x14ac:dyDescent="0.2">
      <c r="A147" s="1929"/>
      <c r="B147" s="2777"/>
      <c r="C147" s="347" t="str">
        <f>LEFT(VLOOKUP(D147+2000,DataLabels,HLOOKUP($H$3,Type,2,FALSE)),FIND("|",VLOOKUP(D147+2000,DataLabels,HLOOKUP($H$3,Type,2,FALSE)))-1)</f>
        <v>2.26.4.3.2</v>
      </c>
      <c r="D147" s="619">
        <v>3</v>
      </c>
      <c r="E147" s="2763" t="str">
        <f>MID(VLOOKUP(D147+2000,DataLabels,HLOOKUP($H$3,Type,2,FALSE)),FIND("|",VLOOKUP(D147+2000,DataLabels,HLOOKUP($H$3,Type,2,FALSE)))+1,256)</f>
        <v>SIL Certification  (Incl. Conditions of Certification)</v>
      </c>
      <c r="F147" s="2764"/>
      <c r="G147" s="2764"/>
      <c r="H147" s="2764"/>
      <c r="I147" s="2764"/>
      <c r="J147" s="2764"/>
      <c r="K147" s="2764"/>
      <c r="L147" s="2764"/>
      <c r="M147" s="2765"/>
      <c r="N147" s="2777"/>
      <c r="O147" s="349" t="str">
        <f>LEFT(VLOOKUP(P147+2000,DataLabels,HLOOKUP($H$3,Type,2,FALSE)),FIND("|",VLOOKUP(P147+2000,DataLabels,HLOOKUP($H$3,Type,2,FALSE)))-1)</f>
        <v>2.26.9.5 / 2.26.9.6</v>
      </c>
      <c r="P147" s="619">
        <v>8</v>
      </c>
      <c r="Q147" s="2782" t="str">
        <f>MID(VLOOKUP(P147+2000,DataLabels,HLOOKUP($H$3,Type,2,FALSE)),FIND("|",VLOOKUP(P147+2000,DataLabels,HLOOKUP($H$3,Type,2,FALSE)))+1,256)</f>
        <v>Two Means to Remove Power</v>
      </c>
      <c r="R147" s="2783"/>
      <c r="S147" s="2783"/>
      <c r="T147" s="2783"/>
      <c r="U147" s="2783"/>
      <c r="V147" s="2783"/>
      <c r="W147" s="2783"/>
      <c r="X147" s="2783"/>
      <c r="Y147" s="2784"/>
    </row>
    <row r="148" spans="1:25" s="218" customFormat="1" ht="20.100000000000001" customHeight="1" x14ac:dyDescent="0.2">
      <c r="A148" s="1929"/>
      <c r="B148" s="2777"/>
      <c r="C148" s="347" t="str">
        <f>LEFT(VLOOKUP(D148+2000,DataLabels,HLOOKUP($H$3,Type,2,FALSE)),FIND("|",VLOOKUP(D148+2000,DataLabels,HLOOKUP($H$3,Type,2,FALSE)))-1)</f>
        <v>2.26.7</v>
      </c>
      <c r="D148" s="619">
        <v>4</v>
      </c>
      <c r="E148" s="2782" t="str">
        <f>MID(VLOOKUP(D148+2000,DataLabels,HLOOKUP($H$3,Type,2,FALSE)),FIND("|",VLOOKUP(D148+2000,DataLabels,HLOOKUP($H$3,Type,2,FALSE)))+1,256)</f>
        <v>Installation of Capacitors or Other Devices</v>
      </c>
      <c r="F148" s="2783"/>
      <c r="G148" s="2783"/>
      <c r="H148" s="2783"/>
      <c r="I148" s="2783"/>
      <c r="J148" s="2783"/>
      <c r="K148" s="2783"/>
      <c r="L148" s="2783"/>
      <c r="M148" s="2792"/>
      <c r="N148" s="2777"/>
      <c r="O148" s="347" t="str">
        <f>LEFT(VLOOKUP(P148+2000,DataLabels,HLOOKUP($H$3,Type,2,FALSE)),FIND("|",VLOOKUP(P148+2000,DataLabels,HLOOKUP($H$3,Type,2,FALSE)))-1)</f>
        <v>3.26.6.3 / 3.26.6.4</v>
      </c>
      <c r="P148" s="619">
        <v>9</v>
      </c>
      <c r="Q148" s="2782" t="str">
        <f>MID(VLOOKUP(P148+2000,DataLabels,HLOOKUP($H$3,Type,2,FALSE)),FIND("|",VLOOKUP(P148+2000,DataLabels,HLOOKUP($H$3,Type,2,FALSE)))+1,256)</f>
        <v>Two Means to Remove Power</v>
      </c>
      <c r="R148" s="2783"/>
      <c r="S148" s="2783"/>
      <c r="T148" s="2783"/>
      <c r="U148" s="2783"/>
      <c r="V148" s="2783"/>
      <c r="W148" s="2783"/>
      <c r="X148" s="2783"/>
      <c r="Y148" s="2784"/>
    </row>
    <row r="149" spans="1:25" s="218" customFormat="1" ht="20.100000000000001" customHeight="1" x14ac:dyDescent="0.2">
      <c r="A149" s="1929"/>
      <c r="B149" s="2777"/>
      <c r="C149" s="347" t="str">
        <f>LEFT(VLOOKUP(D149+2000,DataLabels,HLOOKUP($H$3,Type,2,FALSE)),FIND("|",VLOOKUP(D149+2000,DataLabels,HLOOKUP($H$3,Type,2,FALSE)))-1)</f>
        <v>2.26.8.2</v>
      </c>
      <c r="D149" s="619">
        <v>5</v>
      </c>
      <c r="E149" s="2782" t="str">
        <f>MID(VLOOKUP(D149+2000,DataLabels,HLOOKUP($H$3,Type,2,FALSE)),FIND("|",VLOOKUP(D149+2000,DataLabels,HLOOKUP($H$3,Type,2,FALSE)))+1,256)</f>
        <v>Release and Application of Driving Machine Brakes</v>
      </c>
      <c r="F149" s="2783"/>
      <c r="G149" s="2783"/>
      <c r="H149" s="2783"/>
      <c r="I149" s="2783"/>
      <c r="J149" s="2783"/>
      <c r="K149" s="2783"/>
      <c r="L149" s="2783"/>
      <c r="M149" s="2792"/>
      <c r="N149" s="2777"/>
      <c r="O149" s="347"/>
      <c r="P149" s="348">
        <v>10</v>
      </c>
      <c r="Q149" s="2035"/>
      <c r="R149" s="2036"/>
      <c r="S149" s="2036"/>
      <c r="T149" s="2036"/>
      <c r="U149" s="2036"/>
      <c r="V149" s="2036"/>
      <c r="W149" s="2036"/>
      <c r="X149" s="2036"/>
      <c r="Y149" s="2037"/>
    </row>
    <row r="150" spans="1:25" s="218" customFormat="1" ht="20.100000000000001" customHeight="1" x14ac:dyDescent="0.25">
      <c r="A150" s="1929"/>
      <c r="B150" s="2714">
        <v>2100</v>
      </c>
      <c r="C150" s="2767" t="s">
        <v>123</v>
      </c>
      <c r="D150" s="2768"/>
      <c r="E150" s="2768"/>
      <c r="F150" s="2768"/>
      <c r="G150" s="2768" t="s">
        <v>124</v>
      </c>
      <c r="H150" s="2785"/>
      <c r="I150" s="2785"/>
      <c r="J150" s="2785"/>
      <c r="K150" s="2785"/>
      <c r="L150" s="2785"/>
      <c r="M150" s="2786"/>
      <c r="N150" s="2730">
        <v>2110</v>
      </c>
      <c r="O150" s="2787" t="s">
        <v>125</v>
      </c>
      <c r="P150" s="2787"/>
      <c r="Q150" s="2787"/>
      <c r="R150" s="2338"/>
      <c r="S150" s="2339"/>
      <c r="T150" s="2339"/>
      <c r="U150" s="2339"/>
      <c r="V150" s="2339"/>
      <c r="W150" s="2339"/>
      <c r="X150" s="2339"/>
      <c r="Y150" s="287"/>
    </row>
    <row r="151" spans="1:25" s="218" customFormat="1" ht="20.100000000000001" customHeight="1" thickBot="1" x14ac:dyDescent="0.3">
      <c r="A151" s="1930"/>
      <c r="B151" s="2715"/>
      <c r="C151" s="2789" t="s">
        <v>126</v>
      </c>
      <c r="D151" s="2790"/>
      <c r="E151" s="2790"/>
      <c r="F151" s="2790"/>
      <c r="G151" s="2790"/>
      <c r="H151" s="2790"/>
      <c r="I151" s="2790"/>
      <c r="J151" s="2790"/>
      <c r="K151" s="2790"/>
      <c r="L151" s="2790"/>
      <c r="M151" s="2791"/>
      <c r="N151" s="2722"/>
      <c r="O151" s="2788"/>
      <c r="P151" s="2788"/>
      <c r="Q151" s="2788"/>
      <c r="R151" s="2029"/>
      <c r="S151" s="1927"/>
      <c r="T151" s="1927"/>
      <c r="U151" s="1927"/>
      <c r="V151" s="1927"/>
      <c r="W151" s="1927"/>
      <c r="X151" s="1927"/>
      <c r="Y151" s="302"/>
    </row>
    <row r="152" spans="1:25" s="218" customFormat="1" ht="20.100000000000001" customHeight="1" thickBot="1" x14ac:dyDescent="0.25">
      <c r="A152" s="534"/>
      <c r="B152" s="534"/>
      <c r="C152" s="534"/>
      <c r="D152" s="534"/>
      <c r="E152" s="534"/>
      <c r="F152" s="534"/>
      <c r="G152" s="534"/>
      <c r="H152" s="534"/>
      <c r="I152" s="534"/>
      <c r="J152" s="534"/>
      <c r="K152" s="534"/>
      <c r="L152" s="534"/>
      <c r="M152" s="534"/>
      <c r="N152" s="534"/>
      <c r="O152" s="534"/>
      <c r="P152" s="534"/>
      <c r="Q152" s="534"/>
      <c r="R152" s="534"/>
      <c r="S152" s="534"/>
      <c r="T152" s="534"/>
      <c r="U152" s="534"/>
      <c r="V152" s="534"/>
      <c r="W152" s="534"/>
      <c r="X152" s="534"/>
      <c r="Y152" s="534"/>
    </row>
    <row r="153" spans="1:25" s="218" customFormat="1" ht="20.100000000000001" customHeight="1" x14ac:dyDescent="0.2">
      <c r="A153" s="1928" t="s">
        <v>127</v>
      </c>
      <c r="B153" s="2755" t="str">
        <f>VLOOKUP(A153,DataLabels,HLOOKUP($H$3,Type,2,FALSE))</f>
        <v xml:space="preserve">PART D1 - Indicate which Operating, Safety Devices and/or Electrical Protective Devices have been PROVIDED.  2.26.2.(*X), 3.26.(#X) or as Referenced. </v>
      </c>
      <c r="C153" s="2756"/>
      <c r="D153" s="2756"/>
      <c r="E153" s="2756"/>
      <c r="F153" s="2756"/>
      <c r="G153" s="2756"/>
      <c r="H153" s="2756"/>
      <c r="I153" s="2756"/>
      <c r="J153" s="2756"/>
      <c r="K153" s="2756"/>
      <c r="L153" s="2756"/>
      <c r="M153" s="2756"/>
      <c r="N153" s="2756"/>
      <c r="O153" s="2756"/>
      <c r="P153" s="2756"/>
      <c r="Q153" s="2756"/>
      <c r="R153" s="2756"/>
      <c r="S153" s="2756"/>
      <c r="T153" s="2756"/>
      <c r="U153" s="2756"/>
      <c r="V153" s="2756"/>
      <c r="W153" s="2756"/>
      <c r="X153" s="2756"/>
      <c r="Y153" s="2757"/>
    </row>
    <row r="154" spans="1:25" s="218" customFormat="1" ht="20.100000000000001" customHeight="1" x14ac:dyDescent="0.2">
      <c r="A154" s="1929"/>
      <c r="B154" s="2758"/>
      <c r="C154" s="2759"/>
      <c r="D154" s="2759"/>
      <c r="E154" s="2759"/>
      <c r="F154" s="2759"/>
      <c r="G154" s="2759"/>
      <c r="H154" s="2759"/>
      <c r="I154" s="2759"/>
      <c r="J154" s="2759"/>
      <c r="K154" s="2759"/>
      <c r="L154" s="2759"/>
      <c r="M154" s="2759"/>
      <c r="N154" s="2759"/>
      <c r="O154" s="2759"/>
      <c r="P154" s="2759"/>
      <c r="Q154" s="2759"/>
      <c r="R154" s="2759"/>
      <c r="S154" s="2759"/>
      <c r="T154" s="2759"/>
      <c r="U154" s="2759"/>
      <c r="V154" s="2759"/>
      <c r="W154" s="2759"/>
      <c r="X154" s="2759"/>
      <c r="Y154" s="2760"/>
    </row>
    <row r="155" spans="1:25" s="218" customFormat="1" ht="20.100000000000001" customHeight="1" x14ac:dyDescent="0.2">
      <c r="A155" s="1929"/>
      <c r="B155" s="614"/>
      <c r="C155" s="615"/>
      <c r="D155" s="616" t="s">
        <v>121</v>
      </c>
      <c r="E155" s="615"/>
      <c r="F155" s="615"/>
      <c r="G155" s="615"/>
      <c r="H155" s="615"/>
      <c r="I155" s="615"/>
      <c r="J155" s="615"/>
      <c r="K155" s="615"/>
      <c r="L155" s="615"/>
      <c r="M155" s="615"/>
      <c r="N155" s="617"/>
      <c r="O155" s="617"/>
      <c r="P155" s="616" t="s">
        <v>121</v>
      </c>
      <c r="Q155" s="615"/>
      <c r="R155" s="615"/>
      <c r="S155" s="615"/>
      <c r="T155" s="615"/>
      <c r="U155" s="615"/>
      <c r="V155" s="615"/>
      <c r="W155" s="615"/>
      <c r="X155" s="615"/>
      <c r="Y155" s="618"/>
    </row>
    <row r="156" spans="1:25" s="218" customFormat="1" ht="20.100000000000001" customHeight="1" x14ac:dyDescent="0.2">
      <c r="A156" s="1929"/>
      <c r="B156" s="2761" t="s">
        <v>128</v>
      </c>
      <c r="C156" s="419"/>
      <c r="D156" s="619">
        <v>1</v>
      </c>
      <c r="E156" s="2773" t="str">
        <f t="shared" ref="E156:E171" si="0">LEFT(VLOOKUP(D156+2200,DataLabels,HLOOKUP($H$3,Type,2,FALSE)),FIND("|",VLOOKUP(D156+2200,DataLabels,HLOOKUP($H$3,Type,2,FALSE)))-1)</f>
        <v>*3</v>
      </c>
      <c r="F156" s="2774"/>
      <c r="G156" s="2775" t="str">
        <f t="shared" ref="G156:G171" si="1">MID(VLOOKUP(D156+2200,DataLabels,HLOOKUP($H$3,Type,2,FALSE)),FIND("|",VLOOKUP(D156+2200,DataLabels,HLOOKUP($H$3,Type,2,FALSE)))+1,256)</f>
        <v>Compensating-Rope Sheave</v>
      </c>
      <c r="H156" s="2775"/>
      <c r="I156" s="2775"/>
      <c r="J156" s="2775"/>
      <c r="K156" s="2775"/>
      <c r="L156" s="2775"/>
      <c r="M156" s="2775"/>
      <c r="N156" s="2761" t="s">
        <v>128</v>
      </c>
      <c r="O156" s="419"/>
      <c r="P156" s="619">
        <v>17</v>
      </c>
      <c r="Q156" s="2773" t="str">
        <f t="shared" ref="Q156:Q171" si="2">LEFT(VLOOKUP(P156+2200,DataLabels,HLOOKUP($H$3,Type,2,FALSE)),FIND("|",VLOOKUP(P156+2200,DataLabels,HLOOKUP($H$3,Type,2,FALSE)))-1)</f>
        <v>2.12.7</v>
      </c>
      <c r="R156" s="2774"/>
      <c r="S156" s="2775" t="str">
        <f t="shared" ref="S156:S171" si="3">MID(VLOOKUP(P156+2200,DataLabels,HLOOKUP($H$3,Type,2,FALSE)),FIND("|",VLOOKUP(P156+2200,DataLabels,HLOOKUP($H$3,Type,2,FALSE)))+1,256)</f>
        <v>Hoistway Access Switch</v>
      </c>
      <c r="T156" s="2775"/>
      <c r="U156" s="2775"/>
      <c r="V156" s="2775"/>
      <c r="W156" s="2775"/>
      <c r="X156" s="2775"/>
      <c r="Y156" s="2776"/>
    </row>
    <row r="157" spans="1:25" s="218" customFormat="1" ht="20.100000000000001" customHeight="1" x14ac:dyDescent="0.2">
      <c r="A157" s="1929"/>
      <c r="B157" s="2777"/>
      <c r="C157" s="419"/>
      <c r="D157" s="619">
        <v>2</v>
      </c>
      <c r="E157" s="2773" t="str">
        <f t="shared" si="0"/>
        <v>*4</v>
      </c>
      <c r="F157" s="2774"/>
      <c r="G157" s="2775" t="str">
        <f t="shared" si="1"/>
        <v>Motor Field Sensing</v>
      </c>
      <c r="H157" s="2775"/>
      <c r="I157" s="2775"/>
      <c r="J157" s="2775"/>
      <c r="K157" s="2775"/>
      <c r="L157" s="2775"/>
      <c r="M157" s="2775"/>
      <c r="N157" s="2777"/>
      <c r="O157" s="419"/>
      <c r="P157" s="619">
        <v>18</v>
      </c>
      <c r="Q157" s="2773" t="str">
        <f t="shared" si="2"/>
        <v>2.18.7.2</v>
      </c>
      <c r="R157" s="2774"/>
      <c r="S157" s="2775" t="str">
        <f t="shared" si="3"/>
        <v>Governor Rope Tension</v>
      </c>
      <c r="T157" s="2775"/>
      <c r="U157" s="2775"/>
      <c r="V157" s="2775"/>
      <c r="W157" s="2775"/>
      <c r="X157" s="2775"/>
      <c r="Y157" s="2776"/>
    </row>
    <row r="158" spans="1:25" s="218" customFormat="1" ht="20.100000000000001" customHeight="1" x14ac:dyDescent="0.2">
      <c r="A158" s="1929"/>
      <c r="B158" s="2777"/>
      <c r="C158" s="419"/>
      <c r="D158" s="619">
        <v>3</v>
      </c>
      <c r="E158" s="2773" t="str">
        <f t="shared" si="0"/>
        <v>7.5.12.1.5/.2.6</v>
      </c>
      <c r="F158" s="2774"/>
      <c r="G158" s="2775" t="str">
        <f t="shared" si="1"/>
        <v>Emergency Stop Switch</v>
      </c>
      <c r="H158" s="2775"/>
      <c r="I158" s="2775"/>
      <c r="J158" s="2775"/>
      <c r="K158" s="2775"/>
      <c r="L158" s="2775"/>
      <c r="M158" s="2775"/>
      <c r="N158" s="2777"/>
      <c r="O158" s="419"/>
      <c r="P158" s="619">
        <v>19</v>
      </c>
      <c r="Q158" s="2773" t="str">
        <f t="shared" si="2"/>
        <v>2.25.2or3.25.1</v>
      </c>
      <c r="R158" s="2774"/>
      <c r="S158" s="2775" t="str">
        <f t="shared" si="3"/>
        <v>Normal Terminal (Type 'A')</v>
      </c>
      <c r="T158" s="2775"/>
      <c r="U158" s="2775"/>
      <c r="V158" s="2775"/>
      <c r="W158" s="2775"/>
      <c r="X158" s="2775"/>
      <c r="Y158" s="2776"/>
    </row>
    <row r="159" spans="1:25" s="218" customFormat="1" ht="20.100000000000001" customHeight="1" x14ac:dyDescent="0.2">
      <c r="A159" s="1929"/>
      <c r="B159" s="2777"/>
      <c r="C159" s="419"/>
      <c r="D159" s="619">
        <v>4</v>
      </c>
      <c r="E159" s="2773" t="str">
        <f t="shared" si="0"/>
        <v>*7</v>
      </c>
      <c r="F159" s="2774"/>
      <c r="G159" s="2763" t="str">
        <f t="shared" si="1"/>
        <v>Pit Stop Switch</v>
      </c>
      <c r="H159" s="2764"/>
      <c r="I159" s="2764"/>
      <c r="J159" s="2764"/>
      <c r="K159" s="2764"/>
      <c r="L159" s="2764"/>
      <c r="M159" s="2765"/>
      <c r="N159" s="2777"/>
      <c r="O159" s="419"/>
      <c r="P159" s="619">
        <v>20</v>
      </c>
      <c r="Q159" s="2773" t="str">
        <f t="shared" si="2"/>
        <v>2.26.1.6.6</v>
      </c>
      <c r="R159" s="2774"/>
      <c r="S159" s="2775" t="str">
        <f t="shared" si="3"/>
        <v>Independent Speed Control</v>
      </c>
      <c r="T159" s="2775"/>
      <c r="U159" s="2775"/>
      <c r="V159" s="2775"/>
      <c r="W159" s="2775"/>
      <c r="X159" s="2775"/>
      <c r="Y159" s="2776"/>
    </row>
    <row r="160" spans="1:25" s="218" customFormat="1" ht="20.100000000000001" customHeight="1" x14ac:dyDescent="0.2">
      <c r="A160" s="1929"/>
      <c r="B160" s="2777"/>
      <c r="C160" s="419"/>
      <c r="D160" s="619">
        <v>5</v>
      </c>
      <c r="E160" s="2773" t="str">
        <f t="shared" si="0"/>
        <v>*8</v>
      </c>
      <c r="F160" s="2774"/>
      <c r="G160" s="2763" t="str">
        <f t="shared" si="1"/>
        <v>Car Top Stop</v>
      </c>
      <c r="H160" s="2764"/>
      <c r="I160" s="2764"/>
      <c r="J160" s="2764"/>
      <c r="K160" s="2764"/>
      <c r="L160" s="2764"/>
      <c r="M160" s="2765"/>
      <c r="N160" s="2777"/>
      <c r="O160" s="419"/>
      <c r="P160" s="619">
        <v>21</v>
      </c>
      <c r="Q160" s="2773" t="str">
        <f t="shared" si="2"/>
        <v>2.26.1.6.7</v>
      </c>
      <c r="R160" s="2774"/>
      <c r="S160" s="2775" t="str">
        <f t="shared" si="3"/>
        <v>Inner Zone Speed Control</v>
      </c>
      <c r="T160" s="2775"/>
      <c r="U160" s="2775"/>
      <c r="V160" s="2775"/>
      <c r="W160" s="2775"/>
      <c r="X160" s="2775"/>
      <c r="Y160" s="2776"/>
    </row>
    <row r="161" spans="1:25" s="218" customFormat="1" ht="20.100000000000001" customHeight="1" x14ac:dyDescent="0.2">
      <c r="A161" s="1929"/>
      <c r="B161" s="2777"/>
      <c r="C161" s="419"/>
      <c r="D161" s="619">
        <v>6</v>
      </c>
      <c r="E161" s="2773" t="str">
        <f t="shared" si="0"/>
        <v>*9</v>
      </c>
      <c r="F161" s="2774"/>
      <c r="G161" s="2763" t="str">
        <f t="shared" si="1"/>
        <v>Car Safety Switch</v>
      </c>
      <c r="H161" s="2764"/>
      <c r="I161" s="2764"/>
      <c r="J161" s="2764"/>
      <c r="K161" s="2764"/>
      <c r="L161" s="2764"/>
      <c r="M161" s="2765"/>
      <c r="N161" s="2777"/>
      <c r="O161" s="422"/>
      <c r="P161" s="619">
        <v>22</v>
      </c>
      <c r="Q161" s="2773" t="str">
        <f t="shared" si="2"/>
        <v/>
      </c>
      <c r="R161" s="2774"/>
      <c r="S161" s="2775" t="str">
        <f t="shared" si="3"/>
        <v/>
      </c>
      <c r="T161" s="2775"/>
      <c r="U161" s="2775"/>
      <c r="V161" s="2775"/>
      <c r="W161" s="2775"/>
      <c r="X161" s="2775"/>
      <c r="Y161" s="2776"/>
    </row>
    <row r="162" spans="1:25" s="218" customFormat="1" ht="20.100000000000001" customHeight="1" x14ac:dyDescent="0.2">
      <c r="A162" s="1929"/>
      <c r="B162" s="2777"/>
      <c r="C162" s="419"/>
      <c r="D162" s="619">
        <v>7</v>
      </c>
      <c r="E162" s="2773" t="str">
        <f t="shared" si="0"/>
        <v>*10</v>
      </c>
      <c r="F162" s="2774"/>
      <c r="G162" s="2763" t="str">
        <f t="shared" si="1"/>
        <v>Governor Overspeed Switch</v>
      </c>
      <c r="H162" s="2764"/>
      <c r="I162" s="2764"/>
      <c r="J162" s="2764"/>
      <c r="K162" s="2764"/>
      <c r="L162" s="2764"/>
      <c r="M162" s="2765"/>
      <c r="N162" s="2777"/>
      <c r="O162" s="419"/>
      <c r="P162" s="619">
        <v>23</v>
      </c>
      <c r="Q162" s="2773" t="str">
        <f t="shared" si="2"/>
        <v>3.18.1.2.7</v>
      </c>
      <c r="R162" s="2774"/>
      <c r="S162" s="2775" t="str">
        <f t="shared" si="3"/>
        <v>Slack Rope Device</v>
      </c>
      <c r="T162" s="2775"/>
      <c r="U162" s="2775"/>
      <c r="V162" s="2775"/>
      <c r="W162" s="2775"/>
      <c r="X162" s="2775"/>
      <c r="Y162" s="2776"/>
    </row>
    <row r="163" spans="1:25" s="218" customFormat="1" ht="20.100000000000001" customHeight="1" x14ac:dyDescent="0.2">
      <c r="A163" s="1929"/>
      <c r="B163" s="2777"/>
      <c r="C163" s="419"/>
      <c r="D163" s="619">
        <v>8</v>
      </c>
      <c r="E163" s="2773" t="str">
        <f t="shared" si="0"/>
        <v>7.5.11</v>
      </c>
      <c r="F163" s="2774"/>
      <c r="G163" s="2763" t="str">
        <f t="shared" si="1"/>
        <v>Final Terminal Limit</v>
      </c>
      <c r="H163" s="2764"/>
      <c r="I163" s="2764"/>
      <c r="J163" s="2764"/>
      <c r="K163" s="2764"/>
      <c r="L163" s="2764"/>
      <c r="M163" s="2765"/>
      <c r="N163" s="2777"/>
      <c r="O163" s="419"/>
      <c r="P163" s="619">
        <v>24</v>
      </c>
      <c r="Q163" s="2773" t="str">
        <f t="shared" si="2"/>
        <v>3.18.2.7.1</v>
      </c>
      <c r="R163" s="2774"/>
      <c r="S163" s="2775" t="str">
        <f t="shared" si="3"/>
        <v>Plunger Follower Guide</v>
      </c>
      <c r="T163" s="2775"/>
      <c r="U163" s="2775"/>
      <c r="V163" s="2775"/>
      <c r="W163" s="2775"/>
      <c r="X163" s="2775"/>
      <c r="Y163" s="2776"/>
    </row>
    <row r="164" spans="1:25" s="218" customFormat="1" ht="20.100000000000001" customHeight="1" x14ac:dyDescent="0.2">
      <c r="A164" s="1929"/>
      <c r="B164" s="2777"/>
      <c r="C164" s="419"/>
      <c r="D164" s="619">
        <v>9</v>
      </c>
      <c r="E164" s="2773" t="str">
        <f t="shared" si="0"/>
        <v>*12</v>
      </c>
      <c r="F164" s="2774"/>
      <c r="G164" s="2763" t="str">
        <f t="shared" si="1"/>
        <v>Emergency Speed Limit (Type 'A')</v>
      </c>
      <c r="H164" s="2764"/>
      <c r="I164" s="2764"/>
      <c r="J164" s="2764"/>
      <c r="K164" s="2764"/>
      <c r="L164" s="2764"/>
      <c r="M164" s="2765"/>
      <c r="N164" s="2777"/>
      <c r="O164" s="419"/>
      <c r="P164" s="619">
        <v>25</v>
      </c>
      <c r="Q164" s="2773" t="str">
        <f t="shared" si="2"/>
        <v>3.25.2</v>
      </c>
      <c r="R164" s="2774"/>
      <c r="S164" s="2775" t="str">
        <f t="shared" si="3"/>
        <v>Terminal Speed Reducing</v>
      </c>
      <c r="T164" s="2775"/>
      <c r="U164" s="2775"/>
      <c r="V164" s="2775"/>
      <c r="W164" s="2775"/>
      <c r="X164" s="2775"/>
      <c r="Y164" s="2776"/>
    </row>
    <row r="165" spans="1:25" s="218" customFormat="1" ht="20.100000000000001" customHeight="1" x14ac:dyDescent="0.2">
      <c r="A165" s="1929"/>
      <c r="B165" s="2777"/>
      <c r="C165" s="419"/>
      <c r="D165" s="619">
        <v>10</v>
      </c>
      <c r="E165" s="2773" t="str">
        <f t="shared" si="0"/>
        <v>*14</v>
      </c>
      <c r="F165" s="2774"/>
      <c r="G165" s="2763" t="str">
        <f t="shared" si="1"/>
        <v>Landing Door Interlocks</v>
      </c>
      <c r="H165" s="2764"/>
      <c r="I165" s="2764"/>
      <c r="J165" s="2764"/>
      <c r="K165" s="2764"/>
      <c r="L165" s="2764"/>
      <c r="M165" s="2765"/>
      <c r="N165" s="2777"/>
      <c r="O165" s="422"/>
      <c r="P165" s="619">
        <v>26</v>
      </c>
      <c r="Q165" s="2773" t="str">
        <f t="shared" si="2"/>
        <v/>
      </c>
      <c r="R165" s="2774"/>
      <c r="S165" s="2775" t="str">
        <f t="shared" si="3"/>
        <v/>
      </c>
      <c r="T165" s="2775"/>
      <c r="U165" s="2775"/>
      <c r="V165" s="2775"/>
      <c r="W165" s="2775"/>
      <c r="X165" s="2775"/>
      <c r="Y165" s="2776"/>
    </row>
    <row r="166" spans="1:25" s="218" customFormat="1" ht="20.100000000000001" customHeight="1" x14ac:dyDescent="0.2">
      <c r="A166" s="1929"/>
      <c r="B166" s="2777"/>
      <c r="C166" s="419"/>
      <c r="D166" s="619">
        <v>11</v>
      </c>
      <c r="E166" s="2773" t="str">
        <f t="shared" si="0"/>
        <v>7.5.1.2.2</v>
      </c>
      <c r="F166" s="2774"/>
      <c r="G166" s="2763" t="str">
        <f t="shared" si="1"/>
        <v>Car Door Contacts</v>
      </c>
      <c r="H166" s="2764"/>
      <c r="I166" s="2764"/>
      <c r="J166" s="2764"/>
      <c r="K166" s="2764"/>
      <c r="L166" s="2764"/>
      <c r="M166" s="2765"/>
      <c r="N166" s="2777"/>
      <c r="O166" s="419"/>
      <c r="P166" s="619">
        <v>27</v>
      </c>
      <c r="Q166" s="2773" t="str">
        <f t="shared" si="2"/>
        <v>#3/7.6.8.2</v>
      </c>
      <c r="R166" s="2774"/>
      <c r="S166" s="2775" t="str">
        <f t="shared" si="3"/>
        <v>Anti-Creep Speed Control</v>
      </c>
      <c r="T166" s="2775"/>
      <c r="U166" s="2775"/>
      <c r="V166" s="2775"/>
      <c r="W166" s="2775"/>
      <c r="X166" s="2775"/>
      <c r="Y166" s="2776"/>
    </row>
    <row r="167" spans="1:25" s="218" customFormat="1" ht="20.100000000000001" customHeight="1" x14ac:dyDescent="0.2">
      <c r="A167" s="1929"/>
      <c r="B167" s="2777"/>
      <c r="C167" s="419"/>
      <c r="D167" s="619">
        <v>12</v>
      </c>
      <c r="E167" s="2773" t="str">
        <f t="shared" si="0"/>
        <v>*18</v>
      </c>
      <c r="F167" s="2774"/>
      <c r="G167" s="2763" t="str">
        <f t="shared" si="1"/>
        <v>Emergency Exit</v>
      </c>
      <c r="H167" s="2764"/>
      <c r="I167" s="2764"/>
      <c r="J167" s="2764"/>
      <c r="K167" s="2764"/>
      <c r="L167" s="2764"/>
      <c r="M167" s="2765"/>
      <c r="N167" s="2777"/>
      <c r="O167" s="419"/>
      <c r="P167" s="619">
        <v>28</v>
      </c>
      <c r="Q167" s="2773" t="str">
        <f t="shared" si="2"/>
        <v>#5</v>
      </c>
      <c r="R167" s="2774"/>
      <c r="S167" s="2775" t="str">
        <f t="shared" si="3"/>
        <v>Motor Phase Protection</v>
      </c>
      <c r="T167" s="2775"/>
      <c r="U167" s="2775"/>
      <c r="V167" s="2775"/>
      <c r="W167" s="2775"/>
      <c r="X167" s="2775"/>
      <c r="Y167" s="2776"/>
    </row>
    <row r="168" spans="1:25" s="218" customFormat="1" ht="20.100000000000001" customHeight="1" x14ac:dyDescent="0.2">
      <c r="A168" s="1929"/>
      <c r="B168" s="2777"/>
      <c r="C168" s="419"/>
      <c r="D168" s="619">
        <v>13</v>
      </c>
      <c r="E168" s="2773" t="str">
        <f t="shared" si="0"/>
        <v>*25</v>
      </c>
      <c r="F168" s="2774"/>
      <c r="G168" s="2763" t="str">
        <f t="shared" si="1"/>
        <v>Blind Hoistway Access door</v>
      </c>
      <c r="H168" s="2764"/>
      <c r="I168" s="2764"/>
      <c r="J168" s="2764"/>
      <c r="K168" s="2764"/>
      <c r="L168" s="2764"/>
      <c r="M168" s="2765"/>
      <c r="N168" s="2777"/>
      <c r="O168" s="419"/>
      <c r="P168" s="619">
        <v>29</v>
      </c>
      <c r="Q168" s="2773" t="str">
        <f t="shared" si="2"/>
        <v>#7</v>
      </c>
      <c r="R168" s="2774"/>
      <c r="S168" s="2775" t="str">
        <f t="shared" si="3"/>
        <v>Recycling Operation</v>
      </c>
      <c r="T168" s="2775"/>
      <c r="U168" s="2775"/>
      <c r="V168" s="2775"/>
      <c r="W168" s="2775"/>
      <c r="X168" s="2775"/>
      <c r="Y168" s="2776"/>
    </row>
    <row r="169" spans="1:25" s="218" customFormat="1" ht="20.100000000000001" customHeight="1" x14ac:dyDescent="0.2">
      <c r="A169" s="1929"/>
      <c r="B169" s="2777"/>
      <c r="C169" s="419"/>
      <c r="D169" s="619">
        <v>14</v>
      </c>
      <c r="E169" s="2773" t="str">
        <f t="shared" si="0"/>
        <v>*26</v>
      </c>
      <c r="F169" s="2774"/>
      <c r="G169" s="2763" t="str">
        <f t="shared" si="1"/>
        <v>Pit Door</v>
      </c>
      <c r="H169" s="2764"/>
      <c r="I169" s="2764"/>
      <c r="J169" s="2764"/>
      <c r="K169" s="2764"/>
      <c r="L169" s="2764"/>
      <c r="M169" s="2765"/>
      <c r="N169" s="2777"/>
      <c r="O169" s="419"/>
      <c r="P169" s="619">
        <v>30</v>
      </c>
      <c r="Q169" s="2773" t="str">
        <f t="shared" si="2"/>
        <v>#8</v>
      </c>
      <c r="R169" s="2774"/>
      <c r="S169" s="2775" t="str">
        <f t="shared" si="3"/>
        <v>Pressure Switch</v>
      </c>
      <c r="T169" s="2775"/>
      <c r="U169" s="2775"/>
      <c r="V169" s="2775"/>
      <c r="W169" s="2775"/>
      <c r="X169" s="2775"/>
      <c r="Y169" s="2776"/>
    </row>
    <row r="170" spans="1:25" s="218" customFormat="1" ht="20.100000000000001" customHeight="1" x14ac:dyDescent="0.2">
      <c r="A170" s="1929"/>
      <c r="B170" s="2777"/>
      <c r="C170" s="419"/>
      <c r="D170" s="619">
        <v>15</v>
      </c>
      <c r="E170" s="2773" t="str">
        <f t="shared" si="0"/>
        <v>*28</v>
      </c>
      <c r="F170" s="2774"/>
      <c r="G170" s="2763" t="str">
        <f t="shared" si="1"/>
        <v>Car Door Interlock</v>
      </c>
      <c r="H170" s="2764"/>
      <c r="I170" s="2764"/>
      <c r="J170" s="2764"/>
      <c r="K170" s="2764"/>
      <c r="L170" s="2764"/>
      <c r="M170" s="2765"/>
      <c r="N170" s="2777"/>
      <c r="O170" s="419"/>
      <c r="P170" s="619">
        <v>31</v>
      </c>
      <c r="Q170" s="2773" t="str">
        <f t="shared" si="2"/>
        <v>7.6.8.4/7.6.8.5</v>
      </c>
      <c r="R170" s="2774"/>
      <c r="S170" s="2775" t="str">
        <f t="shared" si="3"/>
        <v>Low Oil Protection</v>
      </c>
      <c r="T170" s="2775"/>
      <c r="U170" s="2775"/>
      <c r="V170" s="2775"/>
      <c r="W170" s="2775"/>
      <c r="X170" s="2775"/>
      <c r="Y170" s="2776"/>
    </row>
    <row r="171" spans="1:25" s="218" customFormat="1" ht="20.100000000000001" customHeight="1" thickBot="1" x14ac:dyDescent="0.25">
      <c r="A171" s="1930"/>
      <c r="B171" s="2778"/>
      <c r="C171" s="419"/>
      <c r="D171" s="620">
        <v>16</v>
      </c>
      <c r="E171" s="2748" t="str">
        <f t="shared" si="0"/>
        <v>*32</v>
      </c>
      <c r="F171" s="2749"/>
      <c r="G171" s="2750" t="str">
        <f t="shared" si="1"/>
        <v>Hoistway Access Opening</v>
      </c>
      <c r="H171" s="2751"/>
      <c r="I171" s="2751"/>
      <c r="J171" s="2751"/>
      <c r="K171" s="2751"/>
      <c r="L171" s="2751"/>
      <c r="M171" s="2752"/>
      <c r="N171" s="2778"/>
      <c r="O171" s="419"/>
      <c r="P171" s="620">
        <v>32</v>
      </c>
      <c r="Q171" s="2748" t="str">
        <f t="shared" si="2"/>
        <v>#10, 38-091(5)</v>
      </c>
      <c r="R171" s="2749"/>
      <c r="S171" s="2753" t="str">
        <f t="shared" si="3"/>
        <v>Auxilary Contact</v>
      </c>
      <c r="T171" s="2753"/>
      <c r="U171" s="2753"/>
      <c r="V171" s="2753"/>
      <c r="W171" s="2753"/>
      <c r="X171" s="2753"/>
      <c r="Y171" s="2754"/>
    </row>
    <row r="172" spans="1:25" s="218" customFormat="1" ht="19.5" customHeight="1" thickBot="1" x14ac:dyDescent="0.25">
      <c r="A172" s="221"/>
      <c r="B172" s="350"/>
      <c r="C172" s="351"/>
      <c r="D172" s="352"/>
      <c r="E172" s="353"/>
      <c r="F172" s="353"/>
      <c r="G172" s="354"/>
      <c r="H172" s="354"/>
      <c r="I172" s="354"/>
      <c r="J172" s="354"/>
      <c r="K172" s="354"/>
      <c r="L172" s="354"/>
      <c r="M172" s="354"/>
      <c r="N172" s="350"/>
      <c r="O172" s="351"/>
      <c r="P172" s="352"/>
      <c r="Q172" s="353"/>
      <c r="R172" s="353"/>
      <c r="S172" s="355"/>
      <c r="T172" s="355"/>
      <c r="U172" s="355"/>
      <c r="V172" s="355"/>
      <c r="W172" s="355"/>
      <c r="X172" s="355"/>
      <c r="Y172" s="355"/>
    </row>
    <row r="173" spans="1:25" s="218" customFormat="1" ht="20.100000000000001" customHeight="1" x14ac:dyDescent="0.2">
      <c r="A173" s="1982" t="s">
        <v>129</v>
      </c>
      <c r="B173" s="2755" t="str">
        <f>VLOOKUP(A173,DataLabels,HLOOKUP($H$3,Type,2,FALSE))</f>
        <v xml:space="preserve">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following (circled) items from Part C2 and Part D1:
2006, 2007, 2008, 2202, 2209, 2219, 2220, 2221, 2224, 2225, 2228, 2229, 2230, 2231, 2232 where applicable. </v>
      </c>
      <c r="C173" s="2756"/>
      <c r="D173" s="2756"/>
      <c r="E173" s="2756"/>
      <c r="F173" s="2756"/>
      <c r="G173" s="2756"/>
      <c r="H173" s="2756"/>
      <c r="I173" s="2756"/>
      <c r="J173" s="2756"/>
      <c r="K173" s="2756"/>
      <c r="L173" s="2756"/>
      <c r="M173" s="2756"/>
      <c r="N173" s="2756"/>
      <c r="O173" s="2756"/>
      <c r="P173" s="2756"/>
      <c r="Q173" s="2756"/>
      <c r="R173" s="2756"/>
      <c r="S173" s="2756"/>
      <c r="T173" s="2756"/>
      <c r="U173" s="2756"/>
      <c r="V173" s="2756"/>
      <c r="W173" s="2756"/>
      <c r="X173" s="2756"/>
      <c r="Y173" s="2757"/>
    </row>
    <row r="174" spans="1:25" s="218" customFormat="1" ht="20.100000000000001" customHeight="1" x14ac:dyDescent="0.2">
      <c r="A174" s="1983"/>
      <c r="B174" s="2758"/>
      <c r="C174" s="2759"/>
      <c r="D174" s="2759"/>
      <c r="E174" s="2759"/>
      <c r="F174" s="2759"/>
      <c r="G174" s="2759"/>
      <c r="H174" s="2759"/>
      <c r="I174" s="2759"/>
      <c r="J174" s="2759"/>
      <c r="K174" s="2759"/>
      <c r="L174" s="2759"/>
      <c r="M174" s="2759"/>
      <c r="N174" s="2759"/>
      <c r="O174" s="2759"/>
      <c r="P174" s="2759"/>
      <c r="Q174" s="2759"/>
      <c r="R174" s="2759"/>
      <c r="S174" s="2759"/>
      <c r="T174" s="2759"/>
      <c r="U174" s="2759"/>
      <c r="V174" s="2759"/>
      <c r="W174" s="2759"/>
      <c r="X174" s="2759"/>
      <c r="Y174" s="2760"/>
    </row>
    <row r="175" spans="1:25" s="218" customFormat="1" ht="20.100000000000001" customHeight="1" x14ac:dyDescent="0.2">
      <c r="A175" s="1983"/>
      <c r="B175" s="2758"/>
      <c r="C175" s="2759"/>
      <c r="D175" s="2759"/>
      <c r="E175" s="2759"/>
      <c r="F175" s="2759"/>
      <c r="G175" s="2759"/>
      <c r="H175" s="2759"/>
      <c r="I175" s="2759"/>
      <c r="J175" s="2759"/>
      <c r="K175" s="2759"/>
      <c r="L175" s="2759"/>
      <c r="M175" s="2759"/>
      <c r="N175" s="2759"/>
      <c r="O175" s="2759"/>
      <c r="P175" s="2759"/>
      <c r="Q175" s="2759"/>
      <c r="R175" s="2759"/>
      <c r="S175" s="2759"/>
      <c r="T175" s="2759"/>
      <c r="U175" s="2759"/>
      <c r="V175" s="2759"/>
      <c r="W175" s="2759"/>
      <c r="X175" s="2759"/>
      <c r="Y175" s="2760"/>
    </row>
    <row r="176" spans="1:25" s="218" customFormat="1" ht="20.100000000000001" customHeight="1" x14ac:dyDescent="0.2">
      <c r="A176" s="1983"/>
      <c r="B176" s="2758"/>
      <c r="C176" s="2759"/>
      <c r="D176" s="2759"/>
      <c r="E176" s="2759"/>
      <c r="F176" s="2759"/>
      <c r="G176" s="2759"/>
      <c r="H176" s="2759"/>
      <c r="I176" s="2759"/>
      <c r="J176" s="2759"/>
      <c r="K176" s="2759"/>
      <c r="L176" s="2759"/>
      <c r="M176" s="2759"/>
      <c r="N176" s="2759"/>
      <c r="O176" s="2759"/>
      <c r="P176" s="2759"/>
      <c r="Q176" s="2759"/>
      <c r="R176" s="2759"/>
      <c r="S176" s="2759"/>
      <c r="T176" s="2759"/>
      <c r="U176" s="2759"/>
      <c r="V176" s="2759"/>
      <c r="W176" s="2759"/>
      <c r="X176" s="2759"/>
      <c r="Y176" s="2760"/>
    </row>
    <row r="177" spans="1:25" s="218" customFormat="1" ht="20.100000000000001" customHeight="1" x14ac:dyDescent="0.2">
      <c r="A177" s="1983"/>
      <c r="B177" s="2758"/>
      <c r="C177" s="2759"/>
      <c r="D177" s="2759"/>
      <c r="E177" s="2759"/>
      <c r="F177" s="2759"/>
      <c r="G177" s="2759"/>
      <c r="H177" s="2759"/>
      <c r="I177" s="2759"/>
      <c r="J177" s="2759"/>
      <c r="K177" s="2759"/>
      <c r="L177" s="2759"/>
      <c r="M177" s="2759"/>
      <c r="N177" s="2759"/>
      <c r="O177" s="2759"/>
      <c r="P177" s="2759"/>
      <c r="Q177" s="2759"/>
      <c r="R177" s="2759"/>
      <c r="S177" s="2759"/>
      <c r="T177" s="2759"/>
      <c r="U177" s="2759"/>
      <c r="V177" s="2759"/>
      <c r="W177" s="2759"/>
      <c r="X177" s="2759"/>
      <c r="Y177" s="2760"/>
    </row>
    <row r="178" spans="1:25" s="218" customFormat="1" ht="20.100000000000001" customHeight="1" x14ac:dyDescent="0.2">
      <c r="A178" s="1983"/>
      <c r="B178" s="621"/>
      <c r="C178" s="622"/>
      <c r="D178" s="616" t="s">
        <v>121</v>
      </c>
      <c r="E178" s="622"/>
      <c r="F178" s="622"/>
      <c r="G178" s="622"/>
      <c r="H178" s="622"/>
      <c r="I178" s="622"/>
      <c r="J178" s="622"/>
      <c r="K178" s="622"/>
      <c r="L178" s="622"/>
      <c r="M178" s="622"/>
      <c r="N178" s="622"/>
      <c r="O178" s="622"/>
      <c r="P178" s="616" t="s">
        <v>121</v>
      </c>
      <c r="Q178" s="622"/>
      <c r="R178" s="622"/>
      <c r="S178" s="622"/>
      <c r="T178" s="622"/>
      <c r="U178" s="622"/>
      <c r="V178" s="622"/>
      <c r="W178" s="622"/>
      <c r="X178" s="622"/>
      <c r="Y178" s="623"/>
    </row>
    <row r="179" spans="1:25" s="218" customFormat="1" ht="20.100000000000001" customHeight="1" x14ac:dyDescent="0.2">
      <c r="A179" s="1983"/>
      <c r="B179" s="2761" t="s">
        <v>130</v>
      </c>
      <c r="C179" s="597" t="str">
        <f>LEFT(VLOOKUP(D179+2300,DataLabels,HLOOKUP($H$3,Type,2,FALSE)),FIND("|",VLOOKUP(D179+2300,DataLabels,HLOOKUP($H$3,Type,2,FALSE)))-1)</f>
        <v>3.19.4.7.6</v>
      </c>
      <c r="D179" s="625">
        <v>1</v>
      </c>
      <c r="E179" s="2763" t="str">
        <f>MID(VLOOKUP(D179+2300,DataLabels,HLOOKUP($H$3,Type,2,FALSE)),FIND("|",VLOOKUP(D179+2300,DataLabels,HLOOKUP($H$3,Type,2,FALSE)))+1,256)</f>
        <v>Field Adjustment Procedure for Overspeed Valve</v>
      </c>
      <c r="F179" s="2764"/>
      <c r="G179" s="2764"/>
      <c r="H179" s="2764"/>
      <c r="I179" s="2764"/>
      <c r="J179" s="2764"/>
      <c r="K179" s="2764"/>
      <c r="L179" s="2764"/>
      <c r="M179" s="2765"/>
      <c r="N179" s="2761" t="s">
        <v>130</v>
      </c>
      <c r="O179" s="356" t="str">
        <f>LEFT(VLOOKUP(P179+2300,DataLabels,HLOOKUP($H$3,Type,2,FALSE)),FIND("|",VLOOKUP(P179+2300,DataLabels,HLOOKUP($H$3,Type,2,FALSE)))-1)</f>
        <v/>
      </c>
      <c r="P179" s="625">
        <v>3</v>
      </c>
      <c r="Q179" s="2033" t="str">
        <f>MID(VLOOKUP(P179+2300,DataLabels,HLOOKUP($H$3,Type,2,FALSE)),FIND("|",VLOOKUP(P179+2300,DataLabels,HLOOKUP($H$3,Type,2,FALSE)))+1,256)</f>
        <v/>
      </c>
      <c r="R179" s="2033"/>
      <c r="S179" s="2033"/>
      <c r="T179" s="2033"/>
      <c r="U179" s="2033"/>
      <c r="V179" s="2033"/>
      <c r="W179" s="2033"/>
      <c r="X179" s="2033"/>
      <c r="Y179" s="2766"/>
    </row>
    <row r="180" spans="1:25" s="218" customFormat="1" ht="20.100000000000001" customHeight="1" x14ac:dyDescent="0.2">
      <c r="A180" s="1983"/>
      <c r="B180" s="2762"/>
      <c r="C180" s="358" t="str">
        <f>LEFT(VLOOKUP(D180+2300,DataLabels,HLOOKUP($H$3,Type,2,FALSE)),FIND("|",VLOOKUP(D180+2300,DataLabels,HLOOKUP($H$3,Type,2,FALSE)))-1)</f>
        <v/>
      </c>
      <c r="D180" s="619">
        <v>2</v>
      </c>
      <c r="E180" s="2032" t="str">
        <f>MID(VLOOKUP(D180+2300,DataLabels,HLOOKUP($H$3,Type,2,FALSE)),FIND("|",VLOOKUP(D180+2300,DataLabels,HLOOKUP($H$3,Type,2,FALSE)))+1,256)</f>
        <v/>
      </c>
      <c r="F180" s="2033"/>
      <c r="G180" s="2033"/>
      <c r="H180" s="2033"/>
      <c r="I180" s="2033"/>
      <c r="J180" s="2033"/>
      <c r="K180" s="2033"/>
      <c r="L180" s="2033"/>
      <c r="M180" s="2034"/>
      <c r="N180" s="2762"/>
      <c r="O180" s="358" t="str">
        <f>LEFT(VLOOKUP(P180+2300,DataLabels,HLOOKUP($H$3,Type,2,FALSE)),FIND("|",VLOOKUP(P180+2300,DataLabels,HLOOKUP($H$3,Type,2,FALSE)))-1)</f>
        <v/>
      </c>
      <c r="P180" s="619">
        <v>4</v>
      </c>
      <c r="Q180" s="2032" t="str">
        <f>MID(VLOOKUP(P180+2300,DataLabels,HLOOKUP($H$3,Type,2,FALSE)),FIND("|",VLOOKUP(P180+2300,DataLabels,HLOOKUP($H$3,Type,2,FALSE)))+1,256)</f>
        <v/>
      </c>
      <c r="R180" s="2033"/>
      <c r="S180" s="2033"/>
      <c r="T180" s="2033"/>
      <c r="U180" s="2033"/>
      <c r="V180" s="2033"/>
      <c r="W180" s="2033"/>
      <c r="X180" s="2033"/>
      <c r="Y180" s="2766"/>
    </row>
    <row r="181" spans="1:25" s="218" customFormat="1" ht="20.100000000000001" customHeight="1" x14ac:dyDescent="0.25">
      <c r="A181" s="1983"/>
      <c r="B181" s="2714">
        <v>2400</v>
      </c>
      <c r="C181" s="2767" t="s">
        <v>131</v>
      </c>
      <c r="D181" s="2768"/>
      <c r="E181" s="2768"/>
      <c r="F181" s="2768"/>
      <c r="G181" s="2768" t="s">
        <v>124</v>
      </c>
      <c r="H181" s="2768"/>
      <c r="I181" s="2768"/>
      <c r="J181" s="2768"/>
      <c r="K181" s="2768"/>
      <c r="L181" s="2768"/>
      <c r="M181" s="2769"/>
      <c r="N181" s="2714">
        <v>2410</v>
      </c>
      <c r="O181" s="2770" t="s">
        <v>132</v>
      </c>
      <c r="P181" s="2771"/>
      <c r="Q181" s="2772"/>
      <c r="R181" s="2195"/>
      <c r="S181" s="2196"/>
      <c r="T181" s="2196"/>
      <c r="U181" s="2196"/>
      <c r="V181" s="2196"/>
      <c r="W181" s="2196"/>
      <c r="X181" s="2196"/>
      <c r="Y181" s="287"/>
    </row>
    <row r="182" spans="1:25" s="218" customFormat="1" ht="20.100000000000001" customHeight="1" thickBot="1" x14ac:dyDescent="0.3">
      <c r="A182" s="1983"/>
      <c r="B182" s="2714"/>
      <c r="C182" s="2767" t="s">
        <v>133</v>
      </c>
      <c r="D182" s="2768"/>
      <c r="E182" s="2768"/>
      <c r="F182" s="2768"/>
      <c r="G182" s="624"/>
      <c r="H182" s="624"/>
      <c r="I182" s="624"/>
      <c r="J182" s="624"/>
      <c r="K182" s="624"/>
      <c r="L182" s="624"/>
      <c r="M182" s="626"/>
      <c r="N182" s="2714"/>
      <c r="O182" s="2770"/>
      <c r="P182" s="2771"/>
      <c r="Q182" s="2772"/>
      <c r="R182" s="2195"/>
      <c r="S182" s="2196"/>
      <c r="T182" s="2196"/>
      <c r="U182" s="2196"/>
      <c r="V182" s="2196"/>
      <c r="W182" s="2196"/>
      <c r="X182" s="2196"/>
      <c r="Y182" s="287"/>
    </row>
    <row r="183" spans="1:25" s="218" customFormat="1" ht="20.100000000000001" customHeight="1" thickBot="1" x14ac:dyDescent="0.3">
      <c r="A183" s="598"/>
      <c r="B183" s="251"/>
      <c r="C183" s="252"/>
      <c r="D183" s="252"/>
      <c r="E183" s="252"/>
      <c r="F183" s="599"/>
      <c r="G183" s="599"/>
      <c r="H183" s="599"/>
      <c r="I183" s="599"/>
      <c r="J183" s="599"/>
      <c r="K183" s="599"/>
      <c r="L183" s="599"/>
      <c r="M183" s="600"/>
      <c r="N183" s="534"/>
      <c r="O183" s="534"/>
      <c r="P183" s="534"/>
      <c r="Q183" s="534"/>
      <c r="R183" s="534"/>
      <c r="S183" s="534"/>
      <c r="T183" s="534"/>
      <c r="U183" s="534"/>
      <c r="V183" s="534"/>
      <c r="W183" s="534"/>
      <c r="X183" s="534"/>
      <c r="Y183" s="534"/>
    </row>
    <row r="184" spans="1:25" s="218" customFormat="1" ht="20.100000000000001" customHeight="1" x14ac:dyDescent="0.2">
      <c r="A184" s="1928" t="s">
        <v>134</v>
      </c>
      <c r="B184" s="2745" t="s">
        <v>135</v>
      </c>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7"/>
    </row>
    <row r="185" spans="1:25" s="218" customFormat="1" ht="20.100000000000001" customHeight="1" x14ac:dyDescent="0.25">
      <c r="A185" s="1929"/>
      <c r="B185" s="2729">
        <v>3000</v>
      </c>
      <c r="C185" s="2731" t="str">
        <f>VLOOKUP(B185,DataLabels,HLOOKUP($H$3,Type,2,FALSE))</f>
        <v>Applicable Safety Code</v>
      </c>
      <c r="D185" s="2725"/>
      <c r="E185" s="2726"/>
      <c r="F185" s="1914"/>
      <c r="G185" s="1915"/>
      <c r="H185" s="1915"/>
      <c r="I185" s="1915"/>
      <c r="J185" s="1915"/>
      <c r="K185" s="1915"/>
      <c r="L185" s="1915"/>
      <c r="M185" s="288"/>
      <c r="N185" s="1727">
        <v>3010</v>
      </c>
      <c r="O185" s="2725" t="str">
        <f>VLOOKUP(N185,DataLabels,HLOOKUP($H$3,Type,2,FALSE))</f>
        <v>Safety Code Edition</v>
      </c>
      <c r="P185" s="2725"/>
      <c r="Q185" s="2726"/>
      <c r="R185" s="1914"/>
      <c r="S185" s="1915"/>
      <c r="T185" s="1915"/>
      <c r="U185" s="1915"/>
      <c r="V185" s="1915"/>
      <c r="W185" s="1915"/>
      <c r="X185" s="1915"/>
      <c r="Y185" s="289"/>
    </row>
    <row r="186" spans="1:25" s="218" customFormat="1" ht="20.100000000000001" customHeight="1" x14ac:dyDescent="0.25">
      <c r="A186" s="1929"/>
      <c r="B186" s="2730"/>
      <c r="C186" s="2732"/>
      <c r="D186" s="2727"/>
      <c r="E186" s="2728"/>
      <c r="F186" s="1916"/>
      <c r="G186" s="1917"/>
      <c r="H186" s="1917"/>
      <c r="I186" s="1917"/>
      <c r="J186" s="1917"/>
      <c r="K186" s="1917"/>
      <c r="L186" s="1917"/>
      <c r="M186" s="290"/>
      <c r="N186" s="1728"/>
      <c r="O186" s="2727"/>
      <c r="P186" s="2727"/>
      <c r="Q186" s="2728"/>
      <c r="R186" s="1916"/>
      <c r="S186" s="1917"/>
      <c r="T186" s="1917"/>
      <c r="U186" s="1917"/>
      <c r="V186" s="1917"/>
      <c r="W186" s="1917"/>
      <c r="X186" s="1917"/>
      <c r="Y186" s="291"/>
    </row>
    <row r="187" spans="1:25" s="218" customFormat="1" ht="20.100000000000001" customHeight="1" x14ac:dyDescent="0.25">
      <c r="A187" s="1929"/>
      <c r="B187" s="2729">
        <v>3020</v>
      </c>
      <c r="C187" s="2731" t="str">
        <f>VLOOKUP(B187,DataLabels,HLOOKUP($H$3,Type,2,FALSE))</f>
        <v>Ontario Building Code</v>
      </c>
      <c r="D187" s="2725"/>
      <c r="E187" s="2726"/>
      <c r="F187" s="1914"/>
      <c r="G187" s="1915"/>
      <c r="H187" s="1915"/>
      <c r="I187" s="1915"/>
      <c r="J187" s="1915"/>
      <c r="K187" s="1915"/>
      <c r="L187" s="1915"/>
      <c r="M187" s="288"/>
      <c r="N187" s="1594"/>
      <c r="O187" s="1595"/>
      <c r="P187" s="1595"/>
      <c r="Q187" s="1595"/>
      <c r="R187" s="1596"/>
      <c r="S187" s="1596"/>
      <c r="T187" s="1596"/>
      <c r="U187" s="1596"/>
      <c r="V187" s="1596"/>
      <c r="W187" s="1596"/>
      <c r="X187" s="1596"/>
      <c r="Y187" s="1597"/>
    </row>
    <row r="188" spans="1:25" s="218" customFormat="1" ht="20.100000000000001" customHeight="1" x14ac:dyDescent="0.25">
      <c r="A188" s="1929"/>
      <c r="B188" s="2730"/>
      <c r="C188" s="2732"/>
      <c r="D188" s="2727"/>
      <c r="E188" s="2728"/>
      <c r="F188" s="1916"/>
      <c r="G188" s="1917"/>
      <c r="H188" s="1917"/>
      <c r="I188" s="1917"/>
      <c r="J188" s="1917"/>
      <c r="K188" s="1917"/>
      <c r="L188" s="1917"/>
      <c r="M188" s="290"/>
      <c r="N188" s="1598"/>
      <c r="O188" s="1599"/>
      <c r="P188" s="1599"/>
      <c r="Q188" s="1599"/>
      <c r="R188" s="1600"/>
      <c r="S188" s="1600"/>
      <c r="T188" s="1600"/>
      <c r="U188" s="1600"/>
      <c r="V188" s="1600"/>
      <c r="W188" s="1600"/>
      <c r="X188" s="1600"/>
      <c r="Y188" s="1601"/>
    </row>
    <row r="189" spans="1:25" s="218" customFormat="1" ht="20.100000000000001" customHeight="1" x14ac:dyDescent="0.25">
      <c r="A189" s="1929"/>
      <c r="B189" s="2729">
        <v>3030</v>
      </c>
      <c r="C189" s="2731" t="str">
        <f>VLOOKUP(B189,DataLabels,HLOOKUP($H$3,Type,2,FALSE))</f>
        <v>Ontario Electrical Safety Code</v>
      </c>
      <c r="D189" s="2725"/>
      <c r="E189" s="2726"/>
      <c r="F189" s="1914"/>
      <c r="G189" s="1915"/>
      <c r="H189" s="1915"/>
      <c r="I189" s="1915"/>
      <c r="J189" s="1915"/>
      <c r="K189" s="1915"/>
      <c r="L189" s="1915"/>
      <c r="M189" s="288"/>
      <c r="N189" s="1598"/>
      <c r="O189" s="1599"/>
      <c r="P189" s="1599"/>
      <c r="Q189" s="1599"/>
      <c r="R189" s="1600"/>
      <c r="S189" s="1600"/>
      <c r="T189" s="1600"/>
      <c r="U189" s="1600"/>
      <c r="V189" s="1600"/>
      <c r="W189" s="1600"/>
      <c r="X189" s="1600"/>
      <c r="Y189" s="1601"/>
    </row>
    <row r="190" spans="1:25" s="218" customFormat="1" ht="20.100000000000001" customHeight="1" x14ac:dyDescent="0.25">
      <c r="A190" s="1929"/>
      <c r="B190" s="2730"/>
      <c r="C190" s="2732"/>
      <c r="D190" s="2727"/>
      <c r="E190" s="2728"/>
      <c r="F190" s="1916"/>
      <c r="G190" s="1917"/>
      <c r="H190" s="1917"/>
      <c r="I190" s="1917"/>
      <c r="J190" s="1917"/>
      <c r="K190" s="1917"/>
      <c r="L190" s="1917"/>
      <c r="M190" s="290"/>
      <c r="N190" s="1598"/>
      <c r="O190" s="1599"/>
      <c r="P190" s="1599"/>
      <c r="Q190" s="1599"/>
      <c r="R190" s="1600"/>
      <c r="S190" s="1600"/>
      <c r="T190" s="1600"/>
      <c r="U190" s="1600"/>
      <c r="V190" s="1600"/>
      <c r="W190" s="1600"/>
      <c r="X190" s="1600"/>
      <c r="Y190" s="1601"/>
    </row>
    <row r="191" spans="1:25" s="218" customFormat="1" ht="20.100000000000001" customHeight="1" x14ac:dyDescent="0.25">
      <c r="A191" s="1929"/>
      <c r="B191" s="2729">
        <v>3040</v>
      </c>
      <c r="C191" s="2739" t="str">
        <f>VLOOKUP(B191,DataLabels,HLOOKUP($H$3,Type,2,FALSE))</f>
        <v>Other</v>
      </c>
      <c r="D191" s="2740"/>
      <c r="E191" s="2741"/>
      <c r="F191" s="1914"/>
      <c r="G191" s="1915"/>
      <c r="H191" s="1915"/>
      <c r="I191" s="1915"/>
      <c r="J191" s="1915"/>
      <c r="K191" s="1915"/>
      <c r="L191" s="1915"/>
      <c r="M191" s="288"/>
      <c r="N191" s="1598"/>
      <c r="O191" s="1599"/>
      <c r="P191" s="1599"/>
      <c r="Q191" s="1599"/>
      <c r="R191" s="1600"/>
      <c r="S191" s="1600"/>
      <c r="T191" s="1600"/>
      <c r="U191" s="1600"/>
      <c r="V191" s="1600"/>
      <c r="W191" s="1600"/>
      <c r="X191" s="1600"/>
      <c r="Y191" s="1601"/>
    </row>
    <row r="192" spans="1:25" s="218" customFormat="1" ht="20.100000000000001" customHeight="1" x14ac:dyDescent="0.25">
      <c r="A192" s="1929"/>
      <c r="B192" s="2730"/>
      <c r="C192" s="2742"/>
      <c r="D192" s="2743"/>
      <c r="E192" s="2744"/>
      <c r="F192" s="1916"/>
      <c r="G192" s="1917"/>
      <c r="H192" s="1917"/>
      <c r="I192" s="1917"/>
      <c r="J192" s="1917"/>
      <c r="K192" s="1917"/>
      <c r="L192" s="1917"/>
      <c r="M192" s="290"/>
      <c r="N192" s="1598"/>
      <c r="O192" s="1599"/>
      <c r="P192" s="1599"/>
      <c r="Q192" s="1599"/>
      <c r="R192" s="1600"/>
      <c r="S192" s="1600"/>
      <c r="T192" s="1600"/>
      <c r="U192" s="1600"/>
      <c r="V192" s="1600"/>
      <c r="W192" s="1600"/>
      <c r="X192" s="1600"/>
      <c r="Y192" s="1601"/>
    </row>
    <row r="193" spans="1:25" s="218" customFormat="1" ht="20.100000000000001" customHeight="1" x14ac:dyDescent="0.25">
      <c r="A193" s="1929"/>
      <c r="B193" s="1727">
        <v>3050</v>
      </c>
      <c r="C193" s="2725" t="str">
        <f>VLOOKUP(B193,DataLabels,HLOOKUP($H$3,Type,2,FALSE))</f>
        <v>Applicable Safety Code for Controller (See box 1411)</v>
      </c>
      <c r="D193" s="2725"/>
      <c r="E193" s="2726"/>
      <c r="F193" s="1948">
        <f>IF(UPPER(LEFT(Application!G8,5))="MAJOR",IF(LEFT(UPPER(F115),1)="Y",R185,"N/C"),R185)</f>
        <v>0</v>
      </c>
      <c r="G193" s="1949"/>
      <c r="H193" s="1949"/>
      <c r="I193" s="1949"/>
      <c r="J193" s="1949"/>
      <c r="K193" s="1949"/>
      <c r="L193" s="1949"/>
      <c r="M193" s="746"/>
      <c r="N193" s="1598"/>
      <c r="O193" s="1599"/>
      <c r="P193" s="1599"/>
      <c r="Q193" s="1599"/>
      <c r="R193" s="1600"/>
      <c r="S193" s="1600"/>
      <c r="T193" s="1600"/>
      <c r="U193" s="1600"/>
      <c r="V193" s="1600"/>
      <c r="W193" s="1600"/>
      <c r="X193" s="1600"/>
      <c r="Y193" s="1601"/>
    </row>
    <row r="194" spans="1:25" s="218" customFormat="1" ht="20.100000000000001" customHeight="1" x14ac:dyDescent="0.25">
      <c r="A194" s="1929"/>
      <c r="B194" s="1728"/>
      <c r="C194" s="2727"/>
      <c r="D194" s="2727"/>
      <c r="E194" s="2728"/>
      <c r="F194" s="1950"/>
      <c r="G194" s="1951"/>
      <c r="H194" s="1951"/>
      <c r="I194" s="1951"/>
      <c r="J194" s="1951"/>
      <c r="K194" s="1951"/>
      <c r="L194" s="1951"/>
      <c r="M194" s="747"/>
      <c r="N194" s="1598"/>
      <c r="O194" s="1599"/>
      <c r="P194" s="1599"/>
      <c r="Q194" s="1599"/>
      <c r="R194" s="1600"/>
      <c r="S194" s="1600"/>
      <c r="T194" s="1600"/>
      <c r="U194" s="1600"/>
      <c r="V194" s="1600"/>
      <c r="W194" s="1600"/>
      <c r="X194" s="1600"/>
      <c r="Y194" s="1601"/>
    </row>
    <row r="195" spans="1:25" s="218" customFormat="1" ht="20.100000000000001" customHeight="1" x14ac:dyDescent="0.25">
      <c r="A195" s="1929"/>
      <c r="B195" s="1727">
        <v>3060</v>
      </c>
      <c r="C195" s="2725">
        <f>VLOOKUP(B195,DataLabels,HLOOKUP($H$3,Type,2,FALSE))</f>
        <v>0</v>
      </c>
      <c r="D195" s="2725"/>
      <c r="E195" s="2726"/>
      <c r="F195" s="1948"/>
      <c r="G195" s="1949"/>
      <c r="H195" s="1949"/>
      <c r="I195" s="1949"/>
      <c r="J195" s="1949"/>
      <c r="K195" s="1949"/>
      <c r="L195" s="1949"/>
      <c r="M195" s="746"/>
      <c r="N195" s="1598"/>
      <c r="O195" s="1599"/>
      <c r="P195" s="1599"/>
      <c r="Q195" s="1599"/>
      <c r="R195" s="1600"/>
      <c r="S195" s="1600"/>
      <c r="T195" s="1600"/>
      <c r="U195" s="1600"/>
      <c r="V195" s="1600"/>
      <c r="W195" s="1600"/>
      <c r="X195" s="1600"/>
      <c r="Y195" s="1601"/>
    </row>
    <row r="196" spans="1:25" s="218" customFormat="1" ht="20.100000000000001" customHeight="1" x14ac:dyDescent="0.25">
      <c r="A196" s="1929"/>
      <c r="B196" s="1728"/>
      <c r="C196" s="2727"/>
      <c r="D196" s="2727"/>
      <c r="E196" s="2728"/>
      <c r="F196" s="1950"/>
      <c r="G196" s="1951"/>
      <c r="H196" s="1951"/>
      <c r="I196" s="1951"/>
      <c r="J196" s="1951"/>
      <c r="K196" s="1951"/>
      <c r="L196" s="1951"/>
      <c r="M196" s="747"/>
      <c r="N196" s="1598"/>
      <c r="O196" s="1599"/>
      <c r="P196" s="1599"/>
      <c r="Q196" s="1599"/>
      <c r="R196" s="1600"/>
      <c r="S196" s="1600"/>
      <c r="T196" s="1600"/>
      <c r="U196" s="1600"/>
      <c r="V196" s="1600"/>
      <c r="W196" s="1600"/>
      <c r="X196" s="1600"/>
      <c r="Y196" s="1601"/>
    </row>
    <row r="197" spans="1:25" s="218" customFormat="1" ht="20.100000000000001" customHeight="1" x14ac:dyDescent="0.25">
      <c r="A197" s="1929"/>
      <c r="B197" s="2729">
        <v>3070</v>
      </c>
      <c r="C197" s="2731" t="str">
        <f>VLOOKUP(B197,DataLabels,HLOOKUP($H$3,Type,2,FALSE))</f>
        <v>Welded Steel Construction
(Metal Arc Welding)</v>
      </c>
      <c r="D197" s="2725"/>
      <c r="E197" s="2726"/>
      <c r="F197" s="1914"/>
      <c r="G197" s="1915"/>
      <c r="H197" s="1915"/>
      <c r="I197" s="1915"/>
      <c r="J197" s="1915"/>
      <c r="K197" s="1915"/>
      <c r="L197" s="1915"/>
      <c r="M197" s="288"/>
      <c r="N197" s="1598"/>
      <c r="O197" s="1599"/>
      <c r="P197" s="1599"/>
      <c r="Q197" s="1599"/>
      <c r="R197" s="1600"/>
      <c r="S197" s="1600"/>
      <c r="T197" s="1600"/>
      <c r="U197" s="1600"/>
      <c r="V197" s="1600"/>
      <c r="W197" s="1600"/>
      <c r="X197" s="1600"/>
      <c r="Y197" s="1601"/>
    </row>
    <row r="198" spans="1:25" s="218" customFormat="1" ht="20.100000000000001" customHeight="1" x14ac:dyDescent="0.25">
      <c r="A198" s="1929"/>
      <c r="B198" s="2730"/>
      <c r="C198" s="2732"/>
      <c r="D198" s="2727"/>
      <c r="E198" s="2728"/>
      <c r="F198" s="1916"/>
      <c r="G198" s="1917"/>
      <c r="H198" s="1917"/>
      <c r="I198" s="1917"/>
      <c r="J198" s="1917"/>
      <c r="K198" s="1917"/>
      <c r="L198" s="1917"/>
      <c r="M198" s="290"/>
      <c r="N198" s="1602"/>
      <c r="O198" s="1603"/>
      <c r="P198" s="1603"/>
      <c r="Q198" s="1603"/>
      <c r="R198" s="1604"/>
      <c r="S198" s="1604"/>
      <c r="T198" s="1604"/>
      <c r="U198" s="1604"/>
      <c r="V198" s="1604"/>
      <c r="W198" s="1604"/>
      <c r="X198" s="1604"/>
      <c r="Y198" s="1593"/>
    </row>
    <row r="199" spans="1:25" s="218" customFormat="1" ht="20.100000000000001" customHeight="1" x14ac:dyDescent="0.25">
      <c r="A199" s="1929"/>
      <c r="B199" s="2729">
        <v>3080</v>
      </c>
      <c r="C199" s="2731" t="str">
        <f>VLOOKUP(B199,DataLabels,HLOOKUP($H$3,Type,2,FALSE))</f>
        <v>FACTORY WELDS
Cert. of Companies for Fusion Welding of Steel</v>
      </c>
      <c r="D199" s="2725"/>
      <c r="E199" s="2726"/>
      <c r="F199" s="1914"/>
      <c r="G199" s="1915"/>
      <c r="H199" s="1915"/>
      <c r="I199" s="1915"/>
      <c r="J199" s="1915"/>
      <c r="K199" s="1915"/>
      <c r="L199" s="1915"/>
      <c r="M199" s="288"/>
      <c r="N199" s="2729">
        <v>3090</v>
      </c>
      <c r="O199" s="2731" t="str">
        <f>VLOOKUP(N199,DataLabels,HLOOKUP($H$3,Type,2,FALSE))</f>
        <v>FACTORY WELDS
Name of Certified Company</v>
      </c>
      <c r="P199" s="2725"/>
      <c r="Q199" s="2726"/>
      <c r="R199" s="1914"/>
      <c r="S199" s="1915"/>
      <c r="T199" s="1915"/>
      <c r="U199" s="1915"/>
      <c r="V199" s="1915"/>
      <c r="W199" s="1915"/>
      <c r="X199" s="1915"/>
      <c r="Y199" s="289"/>
    </row>
    <row r="200" spans="1:25" s="218" customFormat="1" ht="20.100000000000001" customHeight="1" x14ac:dyDescent="0.25">
      <c r="A200" s="1929"/>
      <c r="B200" s="2730"/>
      <c r="C200" s="2732"/>
      <c r="D200" s="2727"/>
      <c r="E200" s="2728"/>
      <c r="F200" s="1916"/>
      <c r="G200" s="1917"/>
      <c r="H200" s="1917"/>
      <c r="I200" s="1917"/>
      <c r="J200" s="1917"/>
      <c r="K200" s="1917"/>
      <c r="L200" s="1917"/>
      <c r="M200" s="290"/>
      <c r="N200" s="2730"/>
      <c r="O200" s="2732"/>
      <c r="P200" s="2727"/>
      <c r="Q200" s="2728"/>
      <c r="R200" s="1916"/>
      <c r="S200" s="1917"/>
      <c r="T200" s="1917"/>
      <c r="U200" s="1917"/>
      <c r="V200" s="1917"/>
      <c r="W200" s="1917"/>
      <c r="X200" s="1917"/>
      <c r="Y200" s="291"/>
    </row>
    <row r="201" spans="1:25" s="218" customFormat="1" ht="20.100000000000001" customHeight="1" x14ac:dyDescent="0.25">
      <c r="A201" s="1929"/>
      <c r="B201" s="2729">
        <v>3100</v>
      </c>
      <c r="C201" s="2733" t="str">
        <f>VLOOKUP(B201,DataLabels,HLOOKUP($H$3,Type,2,FALSE))</f>
        <v>FIELD WELDS
Cert. of Companies for Fusion Welding of Steel</v>
      </c>
      <c r="D201" s="2734"/>
      <c r="E201" s="2735"/>
      <c r="F201" s="1914"/>
      <c r="G201" s="1915"/>
      <c r="H201" s="1915"/>
      <c r="I201" s="1915"/>
      <c r="J201" s="1915"/>
      <c r="K201" s="1915"/>
      <c r="L201" s="1915"/>
      <c r="M201" s="288"/>
      <c r="N201" s="2729">
        <v>3110</v>
      </c>
      <c r="O201" s="2731" t="str">
        <f>VLOOKUP(N201,DataLabels,HLOOKUP($H$3,Type,2,FALSE))</f>
        <v>FIELD WELDS
Name of Certified Company</v>
      </c>
      <c r="P201" s="2725"/>
      <c r="Q201" s="2726"/>
      <c r="R201" s="1914"/>
      <c r="S201" s="1915"/>
      <c r="T201" s="1915"/>
      <c r="U201" s="1915"/>
      <c r="V201" s="1915"/>
      <c r="W201" s="1915"/>
      <c r="X201" s="1915"/>
      <c r="Y201" s="289"/>
    </row>
    <row r="202" spans="1:25" s="218" customFormat="1" ht="20.100000000000001" customHeight="1" thickBot="1" x14ac:dyDescent="0.3">
      <c r="A202" s="1930"/>
      <c r="B202" s="2715"/>
      <c r="C202" s="2736"/>
      <c r="D202" s="2737"/>
      <c r="E202" s="2738"/>
      <c r="F202" s="1926"/>
      <c r="G202" s="1927"/>
      <c r="H202" s="1927"/>
      <c r="I202" s="1927"/>
      <c r="J202" s="1927"/>
      <c r="K202" s="1927"/>
      <c r="L202" s="1927"/>
      <c r="M202" s="301"/>
      <c r="N202" s="2715"/>
      <c r="O202" s="2736"/>
      <c r="P202" s="2737"/>
      <c r="Q202" s="2738"/>
      <c r="R202" s="1926"/>
      <c r="S202" s="1927"/>
      <c r="T202" s="1927"/>
      <c r="U202" s="1927"/>
      <c r="V202" s="1927"/>
      <c r="W202" s="1927"/>
      <c r="X202" s="1927"/>
      <c r="Y202" s="302"/>
    </row>
    <row r="203" spans="1:25" s="218" customFormat="1" ht="20.100000000000001" customHeight="1" x14ac:dyDescent="0.2">
      <c r="A203" s="1928" t="s">
        <v>138</v>
      </c>
      <c r="B203" s="2716">
        <v>3120</v>
      </c>
      <c r="C203" s="2718" t="str">
        <f>VLOOKUP(B203,DataLabels,HLOOKUP($H$3,Type,2,FALSE))</f>
        <v>Director's Order Applicable to this Submission</v>
      </c>
      <c r="D203" s="2718"/>
      <c r="E203" s="2719"/>
      <c r="F203" s="1964"/>
      <c r="G203" s="1965"/>
      <c r="H203" s="1965"/>
      <c r="I203" s="1965"/>
      <c r="J203" s="1965"/>
      <c r="K203" s="1965"/>
      <c r="L203" s="1965"/>
      <c r="M203" s="1965"/>
      <c r="N203" s="1965"/>
      <c r="O203" s="1965"/>
      <c r="P203" s="1965"/>
      <c r="Q203" s="1965"/>
      <c r="R203" s="1965"/>
      <c r="S203" s="1965"/>
      <c r="T203" s="1965"/>
      <c r="U203" s="1965"/>
      <c r="V203" s="1965"/>
      <c r="W203" s="1965"/>
      <c r="X203" s="1965"/>
      <c r="Y203" s="1966"/>
    </row>
    <row r="204" spans="1:25" s="218" customFormat="1" ht="20.100000000000001" customHeight="1" x14ac:dyDescent="0.2">
      <c r="A204" s="1929"/>
      <c r="B204" s="2717"/>
      <c r="C204" s="2720"/>
      <c r="D204" s="2720"/>
      <c r="E204" s="2721"/>
      <c r="F204" s="1967"/>
      <c r="G204" s="1968"/>
      <c r="H204" s="1968"/>
      <c r="I204" s="1968"/>
      <c r="J204" s="1968"/>
      <c r="K204" s="1968"/>
      <c r="L204" s="1968"/>
      <c r="M204" s="1968"/>
      <c r="N204" s="1968"/>
      <c r="O204" s="1968"/>
      <c r="P204" s="1968"/>
      <c r="Q204" s="1968"/>
      <c r="R204" s="1968"/>
      <c r="S204" s="1968"/>
      <c r="T204" s="1968"/>
      <c r="U204" s="1968"/>
      <c r="V204" s="1968"/>
      <c r="W204" s="1968"/>
      <c r="X204" s="1968"/>
      <c r="Y204" s="1969"/>
    </row>
    <row r="205" spans="1:25" s="218" customFormat="1" ht="20.100000000000001" customHeight="1" x14ac:dyDescent="0.2">
      <c r="A205" s="1929"/>
      <c r="B205" s="2717">
        <v>3130</v>
      </c>
      <c r="C205" s="2720" t="str">
        <f>VLOOKUP(B205,DataLabels,HLOOKUP($H$3,Type,2,FALSE))</f>
        <v>Manufacturer's Bulletins Applicable to this Submission</v>
      </c>
      <c r="D205" s="2720"/>
      <c r="E205" s="2721"/>
      <c r="F205" s="1970"/>
      <c r="G205" s="1971"/>
      <c r="H205" s="1971"/>
      <c r="I205" s="1971"/>
      <c r="J205" s="1971"/>
      <c r="K205" s="1971"/>
      <c r="L205" s="1971"/>
      <c r="M205" s="1971"/>
      <c r="N205" s="1971"/>
      <c r="O205" s="1971"/>
      <c r="P205" s="1971"/>
      <c r="Q205" s="1971"/>
      <c r="R205" s="1971"/>
      <c r="S205" s="1971"/>
      <c r="T205" s="1971"/>
      <c r="U205" s="1971"/>
      <c r="V205" s="1971"/>
      <c r="W205" s="1971"/>
      <c r="X205" s="1971"/>
      <c r="Y205" s="1972"/>
    </row>
    <row r="206" spans="1:25" s="218" customFormat="1" ht="20.100000000000001" customHeight="1" thickBot="1" x14ac:dyDescent="0.25">
      <c r="A206" s="1930"/>
      <c r="B206" s="2722"/>
      <c r="C206" s="2723"/>
      <c r="D206" s="2723"/>
      <c r="E206" s="2724"/>
      <c r="F206" s="1973"/>
      <c r="G206" s="1974"/>
      <c r="H206" s="1974"/>
      <c r="I206" s="1974"/>
      <c r="J206" s="1974"/>
      <c r="K206" s="1974"/>
      <c r="L206" s="1974"/>
      <c r="M206" s="1974"/>
      <c r="N206" s="1974"/>
      <c r="O206" s="1974"/>
      <c r="P206" s="1974"/>
      <c r="Q206" s="1974"/>
      <c r="R206" s="1974"/>
      <c r="S206" s="1974"/>
      <c r="T206" s="1974"/>
      <c r="U206" s="1974"/>
      <c r="V206" s="1974"/>
      <c r="W206" s="1974"/>
      <c r="X206" s="1974"/>
      <c r="Y206" s="1975"/>
    </row>
    <row r="207" spans="1:25" s="218" customFormat="1" ht="20.100000000000001" customHeight="1" thickBot="1" x14ac:dyDescent="0.3">
      <c r="A207" s="221"/>
      <c r="B207" s="222"/>
      <c r="C207" s="370"/>
      <c r="D207" s="370"/>
      <c r="E207" s="370"/>
      <c r="F207" s="371"/>
      <c r="G207" s="371"/>
      <c r="H207" s="371"/>
      <c r="I207" s="371"/>
      <c r="J207" s="371"/>
      <c r="K207" s="371"/>
      <c r="L207" s="371"/>
      <c r="M207" s="361"/>
      <c r="N207" s="222"/>
      <c r="O207" s="223"/>
      <c r="P207" s="223"/>
      <c r="Q207" s="223"/>
      <c r="R207" s="262"/>
      <c r="S207" s="262"/>
      <c r="T207" s="262"/>
      <c r="U207" s="262"/>
      <c r="V207" s="262"/>
      <c r="W207" s="262"/>
      <c r="X207" s="262"/>
      <c r="Y207" s="361"/>
    </row>
    <row r="208" spans="1:25" s="218" customFormat="1" ht="20.100000000000001" customHeight="1" x14ac:dyDescent="0.2">
      <c r="A208" s="2611" t="s">
        <v>139</v>
      </c>
      <c r="B208" s="2711" t="s">
        <v>140</v>
      </c>
      <c r="C208" s="2712"/>
      <c r="D208" s="2712"/>
      <c r="E208" s="2712"/>
      <c r="F208" s="2712"/>
      <c r="G208" s="2712"/>
      <c r="H208" s="2712"/>
      <c r="I208" s="2712"/>
      <c r="J208" s="2712"/>
      <c r="K208" s="2712"/>
      <c r="L208" s="2712"/>
      <c r="M208" s="2712"/>
      <c r="N208" s="2712"/>
      <c r="O208" s="2712"/>
      <c r="P208" s="2712"/>
      <c r="Q208" s="2712"/>
      <c r="R208" s="2712"/>
      <c r="S208" s="2712"/>
      <c r="T208" s="2712"/>
      <c r="U208" s="2712"/>
      <c r="V208" s="2712"/>
      <c r="W208" s="2712"/>
      <c r="X208" s="2712"/>
      <c r="Y208" s="2713"/>
    </row>
    <row r="209" spans="1:25" s="218" customFormat="1" ht="20.100000000000001" customHeight="1" x14ac:dyDescent="0.2">
      <c r="A209" s="2612"/>
      <c r="B209" s="2714">
        <v>4000</v>
      </c>
      <c r="C209" s="2528"/>
      <c r="D209" s="2529"/>
      <c r="E209" s="2529"/>
      <c r="F209" s="2529"/>
      <c r="G209" s="2529"/>
      <c r="H209" s="2529"/>
      <c r="I209" s="2529"/>
      <c r="J209" s="2529"/>
      <c r="K209" s="2529"/>
      <c r="L209" s="2529"/>
      <c r="M209" s="2529"/>
      <c r="N209" s="2529"/>
      <c r="O209" s="2529"/>
      <c r="P209" s="2529"/>
      <c r="Q209" s="2529"/>
      <c r="R209" s="2529"/>
      <c r="S209" s="2529"/>
      <c r="T209" s="2529"/>
      <c r="U209" s="2529"/>
      <c r="V209" s="2529"/>
      <c r="W209" s="2529"/>
      <c r="X209" s="2529"/>
      <c r="Y209" s="2530"/>
    </row>
    <row r="210" spans="1:25" s="218" customFormat="1" ht="20.100000000000001" customHeight="1" x14ac:dyDescent="0.2">
      <c r="A210" s="2612"/>
      <c r="B210" s="2714"/>
      <c r="C210" s="2531"/>
      <c r="D210" s="2532"/>
      <c r="E210" s="2532"/>
      <c r="F210" s="2532"/>
      <c r="G210" s="2532"/>
      <c r="H210" s="2532"/>
      <c r="I210" s="2532"/>
      <c r="J210" s="2532"/>
      <c r="K210" s="2532"/>
      <c r="L210" s="2532"/>
      <c r="M210" s="2532"/>
      <c r="N210" s="2532"/>
      <c r="O210" s="2532"/>
      <c r="P210" s="2532"/>
      <c r="Q210" s="2532"/>
      <c r="R210" s="2532"/>
      <c r="S210" s="2532"/>
      <c r="T210" s="2532"/>
      <c r="U210" s="2532"/>
      <c r="V210" s="2532"/>
      <c r="W210" s="2532"/>
      <c r="X210" s="2532"/>
      <c r="Y210" s="2533"/>
    </row>
    <row r="211" spans="1:25" s="218" customFormat="1" ht="20.100000000000001" customHeight="1" x14ac:dyDescent="0.2">
      <c r="A211" s="2612"/>
      <c r="B211" s="2714"/>
      <c r="C211" s="2531"/>
      <c r="D211" s="2532"/>
      <c r="E211" s="2532"/>
      <c r="F211" s="2532"/>
      <c r="G211" s="2532"/>
      <c r="H211" s="2532"/>
      <c r="I211" s="2532"/>
      <c r="J211" s="2532"/>
      <c r="K211" s="2532"/>
      <c r="L211" s="2532"/>
      <c r="M211" s="2532"/>
      <c r="N211" s="2532"/>
      <c r="O211" s="2532"/>
      <c r="P211" s="2532"/>
      <c r="Q211" s="2532"/>
      <c r="R211" s="2532"/>
      <c r="S211" s="2532"/>
      <c r="T211" s="2532"/>
      <c r="U211" s="2532"/>
      <c r="V211" s="2532"/>
      <c r="W211" s="2532"/>
      <c r="X211" s="2532"/>
      <c r="Y211" s="2533"/>
    </row>
    <row r="212" spans="1:25" s="218" customFormat="1" ht="20.100000000000001" customHeight="1" x14ac:dyDescent="0.2">
      <c r="A212" s="2612"/>
      <c r="B212" s="2714"/>
      <c r="C212" s="2531"/>
      <c r="D212" s="2532"/>
      <c r="E212" s="2532"/>
      <c r="F212" s="2532"/>
      <c r="G212" s="2532"/>
      <c r="H212" s="2532"/>
      <c r="I212" s="2532"/>
      <c r="J212" s="2532"/>
      <c r="K212" s="2532"/>
      <c r="L212" s="2532"/>
      <c r="M212" s="2532"/>
      <c r="N212" s="2532"/>
      <c r="O212" s="2532"/>
      <c r="P212" s="2532"/>
      <c r="Q212" s="2532"/>
      <c r="R212" s="2532"/>
      <c r="S212" s="2532"/>
      <c r="T212" s="2532"/>
      <c r="U212" s="2532"/>
      <c r="V212" s="2532"/>
      <c r="W212" s="2532"/>
      <c r="X212" s="2532"/>
      <c r="Y212" s="2533"/>
    </row>
    <row r="213" spans="1:25" s="218" customFormat="1" ht="20.100000000000001" customHeight="1" x14ac:dyDescent="0.2">
      <c r="A213" s="2612"/>
      <c r="B213" s="2714"/>
      <c r="C213" s="2531"/>
      <c r="D213" s="2532"/>
      <c r="E213" s="2532"/>
      <c r="F213" s="2532"/>
      <c r="G213" s="2532"/>
      <c r="H213" s="2532"/>
      <c r="I213" s="2532"/>
      <c r="J213" s="2532"/>
      <c r="K213" s="2532"/>
      <c r="L213" s="2532"/>
      <c r="M213" s="2532"/>
      <c r="N213" s="2532"/>
      <c r="O213" s="2532"/>
      <c r="P213" s="2532"/>
      <c r="Q213" s="2532"/>
      <c r="R213" s="2532"/>
      <c r="S213" s="2532"/>
      <c r="T213" s="2532"/>
      <c r="U213" s="2532"/>
      <c r="V213" s="2532"/>
      <c r="W213" s="2532"/>
      <c r="X213" s="2532"/>
      <c r="Y213" s="2533"/>
    </row>
    <row r="214" spans="1:25" s="218" customFormat="1" ht="20.100000000000001" customHeight="1" x14ac:dyDescent="0.2">
      <c r="A214" s="2612"/>
      <c r="B214" s="2714"/>
      <c r="C214" s="2531"/>
      <c r="D214" s="2532"/>
      <c r="E214" s="2532"/>
      <c r="F214" s="2532"/>
      <c r="G214" s="2532"/>
      <c r="H214" s="2532"/>
      <c r="I214" s="2532"/>
      <c r="J214" s="2532"/>
      <c r="K214" s="2532"/>
      <c r="L214" s="2532"/>
      <c r="M214" s="2532"/>
      <c r="N214" s="2532"/>
      <c r="O214" s="2532"/>
      <c r="P214" s="2532"/>
      <c r="Q214" s="2532"/>
      <c r="R214" s="2532"/>
      <c r="S214" s="2532"/>
      <c r="T214" s="2532"/>
      <c r="U214" s="2532"/>
      <c r="V214" s="2532"/>
      <c r="W214" s="2532"/>
      <c r="X214" s="2532"/>
      <c r="Y214" s="2533"/>
    </row>
    <row r="215" spans="1:25" s="218" customFormat="1" ht="20.100000000000001" customHeight="1" x14ac:dyDescent="0.2">
      <c r="A215" s="2612"/>
      <c r="B215" s="2714"/>
      <c r="C215" s="2531"/>
      <c r="D215" s="2532"/>
      <c r="E215" s="2532"/>
      <c r="F215" s="2532"/>
      <c r="G215" s="2532"/>
      <c r="H215" s="2532"/>
      <c r="I215" s="2532"/>
      <c r="J215" s="2532"/>
      <c r="K215" s="2532"/>
      <c r="L215" s="2532"/>
      <c r="M215" s="2532"/>
      <c r="N215" s="2532"/>
      <c r="O215" s="2532"/>
      <c r="P215" s="2532"/>
      <c r="Q215" s="2532"/>
      <c r="R215" s="2532"/>
      <c r="S215" s="2532"/>
      <c r="T215" s="2532"/>
      <c r="U215" s="2532"/>
      <c r="V215" s="2532"/>
      <c r="W215" s="2532"/>
      <c r="X215" s="2532"/>
      <c r="Y215" s="2533"/>
    </row>
    <row r="216" spans="1:25" s="218" customFormat="1" ht="20.100000000000001" customHeight="1" x14ac:dyDescent="0.2">
      <c r="A216" s="2612"/>
      <c r="B216" s="2714"/>
      <c r="C216" s="2531"/>
      <c r="D216" s="2532"/>
      <c r="E216" s="2532"/>
      <c r="F216" s="2532"/>
      <c r="G216" s="2532"/>
      <c r="H216" s="2532"/>
      <c r="I216" s="2532"/>
      <c r="J216" s="2532"/>
      <c r="K216" s="2532"/>
      <c r="L216" s="2532"/>
      <c r="M216" s="2532"/>
      <c r="N216" s="2532"/>
      <c r="O216" s="2532"/>
      <c r="P216" s="2532"/>
      <c r="Q216" s="2532"/>
      <c r="R216" s="2532"/>
      <c r="S216" s="2532"/>
      <c r="T216" s="2532"/>
      <c r="U216" s="2532"/>
      <c r="V216" s="2532"/>
      <c r="W216" s="2532"/>
      <c r="X216" s="2532"/>
      <c r="Y216" s="2533"/>
    </row>
    <row r="217" spans="1:25" s="218" customFormat="1" ht="20.100000000000001" customHeight="1" x14ac:dyDescent="0.2">
      <c r="A217" s="2612"/>
      <c r="B217" s="2714"/>
      <c r="C217" s="2531"/>
      <c r="D217" s="2532"/>
      <c r="E217" s="2532"/>
      <c r="F217" s="2532"/>
      <c r="G217" s="2532"/>
      <c r="H217" s="2532"/>
      <c r="I217" s="2532"/>
      <c r="J217" s="2532"/>
      <c r="K217" s="2532"/>
      <c r="L217" s="2532"/>
      <c r="M217" s="2532"/>
      <c r="N217" s="2532"/>
      <c r="O217" s="2532"/>
      <c r="P217" s="2532"/>
      <c r="Q217" s="2532"/>
      <c r="R217" s="2532"/>
      <c r="S217" s="2532"/>
      <c r="T217" s="2532"/>
      <c r="U217" s="2532"/>
      <c r="V217" s="2532"/>
      <c r="W217" s="2532"/>
      <c r="X217" s="2532"/>
      <c r="Y217" s="2533"/>
    </row>
    <row r="218" spans="1:25" s="218" customFormat="1" ht="20.100000000000001" customHeight="1" x14ac:dyDescent="0.2">
      <c r="A218" s="2612"/>
      <c r="B218" s="2714"/>
      <c r="C218" s="2531"/>
      <c r="D218" s="2532"/>
      <c r="E218" s="2532"/>
      <c r="F218" s="2532"/>
      <c r="G218" s="2532"/>
      <c r="H218" s="2532"/>
      <c r="I218" s="2532"/>
      <c r="J218" s="2532"/>
      <c r="K218" s="2532"/>
      <c r="L218" s="2532"/>
      <c r="M218" s="2532"/>
      <c r="N218" s="2532"/>
      <c r="O218" s="2532"/>
      <c r="P218" s="2532"/>
      <c r="Q218" s="2532"/>
      <c r="R218" s="2532"/>
      <c r="S218" s="2532"/>
      <c r="T218" s="2532"/>
      <c r="U218" s="2532"/>
      <c r="V218" s="2532"/>
      <c r="W218" s="2532"/>
      <c r="X218" s="2532"/>
      <c r="Y218" s="2533"/>
    </row>
    <row r="219" spans="1:25" s="218" customFormat="1" ht="20.100000000000001" customHeight="1" x14ac:dyDescent="0.2">
      <c r="A219" s="2612"/>
      <c r="B219" s="2714"/>
      <c r="C219" s="2531"/>
      <c r="D219" s="2532"/>
      <c r="E219" s="2532"/>
      <c r="F219" s="2532"/>
      <c r="G219" s="2532"/>
      <c r="H219" s="2532"/>
      <c r="I219" s="2532"/>
      <c r="J219" s="2532"/>
      <c r="K219" s="2532"/>
      <c r="L219" s="2532"/>
      <c r="M219" s="2532"/>
      <c r="N219" s="2532"/>
      <c r="O219" s="2532"/>
      <c r="P219" s="2532"/>
      <c r="Q219" s="2532"/>
      <c r="R219" s="2532"/>
      <c r="S219" s="2532"/>
      <c r="T219" s="2532"/>
      <c r="U219" s="2532"/>
      <c r="V219" s="2532"/>
      <c r="W219" s="2532"/>
      <c r="X219" s="2532"/>
      <c r="Y219" s="2533"/>
    </row>
    <row r="220" spans="1:25" s="218" customFormat="1" ht="20.100000000000001" customHeight="1" x14ac:dyDescent="0.2">
      <c r="A220" s="2612"/>
      <c r="B220" s="2714"/>
      <c r="C220" s="2531"/>
      <c r="D220" s="2532"/>
      <c r="E220" s="2532"/>
      <c r="F220" s="2532"/>
      <c r="G220" s="2532"/>
      <c r="H220" s="2532"/>
      <c r="I220" s="2532"/>
      <c r="J220" s="2532"/>
      <c r="K220" s="2532"/>
      <c r="L220" s="2532"/>
      <c r="M220" s="2532"/>
      <c r="N220" s="2532"/>
      <c r="O220" s="2532"/>
      <c r="P220" s="2532"/>
      <c r="Q220" s="2532"/>
      <c r="R220" s="2532"/>
      <c r="S220" s="2532"/>
      <c r="T220" s="2532"/>
      <c r="U220" s="2532"/>
      <c r="V220" s="2532"/>
      <c r="W220" s="2532"/>
      <c r="X220" s="2532"/>
      <c r="Y220" s="2533"/>
    </row>
    <row r="221" spans="1:25" s="218" customFormat="1" ht="20.100000000000001" customHeight="1" x14ac:dyDescent="0.2">
      <c r="A221" s="2612"/>
      <c r="B221" s="2714"/>
      <c r="C221" s="2531"/>
      <c r="D221" s="2532"/>
      <c r="E221" s="2532"/>
      <c r="F221" s="2532"/>
      <c r="G221" s="2532"/>
      <c r="H221" s="2532"/>
      <c r="I221" s="2532"/>
      <c r="J221" s="2532"/>
      <c r="K221" s="2532"/>
      <c r="L221" s="2532"/>
      <c r="M221" s="2532"/>
      <c r="N221" s="2532"/>
      <c r="O221" s="2532"/>
      <c r="P221" s="2532"/>
      <c r="Q221" s="2532"/>
      <c r="R221" s="2532"/>
      <c r="S221" s="2532"/>
      <c r="T221" s="2532"/>
      <c r="U221" s="2532"/>
      <c r="V221" s="2532"/>
      <c r="W221" s="2532"/>
      <c r="X221" s="2532"/>
      <c r="Y221" s="2533"/>
    </row>
    <row r="222" spans="1:25" s="218" customFormat="1" ht="20.100000000000001" customHeight="1" x14ac:dyDescent="0.2">
      <c r="A222" s="2612"/>
      <c r="B222" s="2714"/>
      <c r="C222" s="2531"/>
      <c r="D222" s="2532"/>
      <c r="E222" s="2532"/>
      <c r="F222" s="2532"/>
      <c r="G222" s="2532"/>
      <c r="H222" s="2532"/>
      <c r="I222" s="2532"/>
      <c r="J222" s="2532"/>
      <c r="K222" s="2532"/>
      <c r="L222" s="2532"/>
      <c r="M222" s="2532"/>
      <c r="N222" s="2532"/>
      <c r="O222" s="2532"/>
      <c r="P222" s="2532"/>
      <c r="Q222" s="2532"/>
      <c r="R222" s="2532"/>
      <c r="S222" s="2532"/>
      <c r="T222" s="2532"/>
      <c r="U222" s="2532"/>
      <c r="V222" s="2532"/>
      <c r="W222" s="2532"/>
      <c r="X222" s="2532"/>
      <c r="Y222" s="2533"/>
    </row>
    <row r="223" spans="1:25" s="218" customFormat="1" ht="20.100000000000001" customHeight="1" thickBot="1" x14ac:dyDescent="0.25">
      <c r="A223" s="2613"/>
      <c r="B223" s="2715"/>
      <c r="C223" s="2534"/>
      <c r="D223" s="2535"/>
      <c r="E223" s="2535"/>
      <c r="F223" s="2535"/>
      <c r="G223" s="2535"/>
      <c r="H223" s="2535"/>
      <c r="I223" s="2535"/>
      <c r="J223" s="2535"/>
      <c r="K223" s="2535"/>
      <c r="L223" s="2535"/>
      <c r="M223" s="2535"/>
      <c r="N223" s="2535"/>
      <c r="O223" s="2535"/>
      <c r="P223" s="2535"/>
      <c r="Q223" s="2535"/>
      <c r="R223" s="2535"/>
      <c r="S223" s="2535"/>
      <c r="T223" s="2535"/>
      <c r="U223" s="2535"/>
      <c r="V223" s="2535"/>
      <c r="W223" s="2535"/>
      <c r="X223" s="2535"/>
      <c r="Y223" s="2536"/>
    </row>
    <row r="225" spans="1:14" ht="20.100000000000001" customHeight="1" x14ac:dyDescent="0.2">
      <c r="C225" s="372"/>
    </row>
    <row r="226" spans="1:14" ht="20.100000000000001" customHeight="1" x14ac:dyDescent="0.2">
      <c r="B226" s="1957"/>
      <c r="C226" s="1957"/>
      <c r="D226" s="1957"/>
      <c r="E226" s="1957"/>
      <c r="F226" s="1957"/>
      <c r="G226" s="1957"/>
      <c r="H226" s="1957"/>
      <c r="I226" s="1957"/>
      <c r="J226" s="1957"/>
      <c r="K226" s="1957"/>
      <c r="L226" s="1957"/>
      <c r="M226" s="366"/>
    </row>
    <row r="227" spans="1:14" ht="20.100000000000001" customHeight="1" x14ac:dyDescent="0.2">
      <c r="A227" s="366"/>
      <c r="B227" s="1957"/>
      <c r="C227" s="1957"/>
      <c r="D227" s="1957"/>
      <c r="E227" s="1957"/>
      <c r="F227" s="1957"/>
      <c r="G227" s="1957"/>
      <c r="H227" s="1957"/>
      <c r="I227" s="1957"/>
      <c r="J227" s="1957"/>
      <c r="K227" s="1957"/>
      <c r="L227" s="1957"/>
      <c r="M227" s="366"/>
    </row>
    <row r="228" spans="1:14" ht="20.100000000000001" customHeight="1" x14ac:dyDescent="0.2">
      <c r="D228" s="1958"/>
      <c r="E228" s="1958"/>
      <c r="F228" s="1958"/>
      <c r="G228" s="1958"/>
      <c r="H228" s="1958"/>
      <c r="I228" s="1958"/>
      <c r="J228" s="1958"/>
      <c r="K228" s="1959"/>
      <c r="L228" s="1959"/>
      <c r="M228" s="1959"/>
      <c r="N228" s="219"/>
    </row>
    <row r="229" spans="1:14" ht="20.100000000000001" customHeight="1" x14ac:dyDescent="0.2">
      <c r="D229" s="219"/>
      <c r="E229" s="219"/>
      <c r="F229" s="219"/>
      <c r="G229" s="219"/>
      <c r="H229" s="219"/>
      <c r="I229" s="219"/>
      <c r="J229" s="219"/>
      <c r="K229" s="219"/>
      <c r="L229" s="219"/>
      <c r="M229" s="219"/>
      <c r="N229" s="219"/>
    </row>
    <row r="230" spans="1:14" ht="20.100000000000001" customHeight="1" x14ac:dyDescent="0.2">
      <c r="D230" s="219"/>
      <c r="E230" s="219"/>
      <c r="F230" s="219"/>
      <c r="G230" s="219"/>
      <c r="H230" s="219"/>
      <c r="I230" s="219"/>
      <c r="J230" s="219"/>
      <c r="K230" s="219"/>
      <c r="L230" s="219"/>
      <c r="M230" s="219"/>
      <c r="N230" s="219"/>
    </row>
    <row r="232" spans="1:14" ht="20.100000000000001" customHeight="1" x14ac:dyDescent="0.2">
      <c r="C232" s="372"/>
    </row>
  </sheetData>
  <sheetProtection algorithmName="SHA-512" hashValue="tukJfe0fzkG98u4ueAaHfRYnsv0bS+0XMdDWdwRYMgXQI8jCHljze9kzTooorMf6PXBRk5Fg/iedrbEj5KIkDg==" saltValue="lk14Ge3IBnFhV8NQPCpPLg==" spinCount="100000" sheet="1" formatCells="0" selectLockedCells="1"/>
  <mergeCells count="591">
    <mergeCell ref="A6:D7"/>
    <mergeCell ref="F6:G6"/>
    <mergeCell ref="J6:L6"/>
    <mergeCell ref="R6:S6"/>
    <mergeCell ref="V6:X6"/>
    <mergeCell ref="F7:G7"/>
    <mergeCell ref="J7:L7"/>
    <mergeCell ref="R7:S7"/>
    <mergeCell ref="V7:X7"/>
    <mergeCell ref="H1:K2"/>
    <mergeCell ref="L1:N1"/>
    <mergeCell ref="O1:Y2"/>
    <mergeCell ref="H3:Y4"/>
    <mergeCell ref="I5:J5"/>
    <mergeCell ref="K5:O5"/>
    <mergeCell ref="P5:Q5"/>
    <mergeCell ref="R5:T5"/>
    <mergeCell ref="U5:V5"/>
    <mergeCell ref="W5:Y5"/>
    <mergeCell ref="D1:G4"/>
    <mergeCell ref="A8:A20"/>
    <mergeCell ref="B8:Y10"/>
    <mergeCell ref="B11:B12"/>
    <mergeCell ref="C11:E12"/>
    <mergeCell ref="F11:Q12"/>
    <mergeCell ref="R11:X12"/>
    <mergeCell ref="B13:B14"/>
    <mergeCell ref="C13:E14"/>
    <mergeCell ref="F13:L14"/>
    <mergeCell ref="N13:N14"/>
    <mergeCell ref="B17:B18"/>
    <mergeCell ref="C17:E18"/>
    <mergeCell ref="F17:L18"/>
    <mergeCell ref="N17:N18"/>
    <mergeCell ref="O17:Q18"/>
    <mergeCell ref="R17:X18"/>
    <mergeCell ref="O13:P14"/>
    <mergeCell ref="R13:Y13"/>
    <mergeCell ref="R14:Y14"/>
    <mergeCell ref="B15:B16"/>
    <mergeCell ref="C15:E16"/>
    <mergeCell ref="F15:L16"/>
    <mergeCell ref="N15:N16"/>
    <mergeCell ref="O15:Q16"/>
    <mergeCell ref="R15:X16"/>
    <mergeCell ref="B21:B22"/>
    <mergeCell ref="C21:E22"/>
    <mergeCell ref="F21:L22"/>
    <mergeCell ref="N21:N22"/>
    <mergeCell ref="O21:Q22"/>
    <mergeCell ref="R21:X22"/>
    <mergeCell ref="B19:B20"/>
    <mergeCell ref="C19:E20"/>
    <mergeCell ref="F19:L20"/>
    <mergeCell ref="N19:N20"/>
    <mergeCell ref="O19:Q20"/>
    <mergeCell ref="R19:X20"/>
    <mergeCell ref="J26:L26"/>
    <mergeCell ref="R26:S26"/>
    <mergeCell ref="V26:X26"/>
    <mergeCell ref="B27:B28"/>
    <mergeCell ref="C27:D28"/>
    <mergeCell ref="F27:G27"/>
    <mergeCell ref="J27:L27"/>
    <mergeCell ref="R27:S27"/>
    <mergeCell ref="B25:B26"/>
    <mergeCell ref="C25:D26"/>
    <mergeCell ref="F25:G25"/>
    <mergeCell ref="J25:L25"/>
    <mergeCell ref="R25:S25"/>
    <mergeCell ref="V29:X29"/>
    <mergeCell ref="F30:G30"/>
    <mergeCell ref="J30:L30"/>
    <mergeCell ref="R30:S30"/>
    <mergeCell ref="V30:X30"/>
    <mergeCell ref="A32:A35"/>
    <mergeCell ref="B32:Y35"/>
    <mergeCell ref="V27:X27"/>
    <mergeCell ref="F28:G28"/>
    <mergeCell ref="J28:L28"/>
    <mergeCell ref="R28:S28"/>
    <mergeCell ref="V28:X28"/>
    <mergeCell ref="B29:B30"/>
    <mergeCell ref="C29:D30"/>
    <mergeCell ref="F29:G29"/>
    <mergeCell ref="J29:L29"/>
    <mergeCell ref="R29:S29"/>
    <mergeCell ref="A23:A30"/>
    <mergeCell ref="B23:B24"/>
    <mergeCell ref="C23:E24"/>
    <mergeCell ref="F23:Y23"/>
    <mergeCell ref="F24:Y24"/>
    <mergeCell ref="V25:X25"/>
    <mergeCell ref="F26:G26"/>
    <mergeCell ref="B37:Y37"/>
    <mergeCell ref="A38:A47"/>
    <mergeCell ref="B38:B39"/>
    <mergeCell ref="C38:E39"/>
    <mergeCell ref="F38:L39"/>
    <mergeCell ref="N38:N39"/>
    <mergeCell ref="O38:Q39"/>
    <mergeCell ref="R38:X39"/>
    <mergeCell ref="B40:B41"/>
    <mergeCell ref="C40:E41"/>
    <mergeCell ref="B44:B45"/>
    <mergeCell ref="C44:E45"/>
    <mergeCell ref="F44:L45"/>
    <mergeCell ref="N44:N45"/>
    <mergeCell ref="O44:Q45"/>
    <mergeCell ref="R44:X45"/>
    <mergeCell ref="F40:L41"/>
    <mergeCell ref="N40:N41"/>
    <mergeCell ref="O40:Q41"/>
    <mergeCell ref="R40:X41"/>
    <mergeCell ref="B42:B43"/>
    <mergeCell ref="C42:E43"/>
    <mergeCell ref="F42:L43"/>
    <mergeCell ref="N42:N43"/>
    <mergeCell ref="O42:Q43"/>
    <mergeCell ref="R42:X43"/>
    <mergeCell ref="B46:B47"/>
    <mergeCell ref="C46:D47"/>
    <mergeCell ref="F46:G46"/>
    <mergeCell ref="J46:L46"/>
    <mergeCell ref="R46:S46"/>
    <mergeCell ref="V46:X46"/>
    <mergeCell ref="F47:G47"/>
    <mergeCell ref="J47:L47"/>
    <mergeCell ref="R47:S47"/>
    <mergeCell ref="V47:X47"/>
    <mergeCell ref="A48:A49"/>
    <mergeCell ref="B48:B49"/>
    <mergeCell ref="C48:E49"/>
    <mergeCell ref="F48:X49"/>
    <mergeCell ref="A50:A59"/>
    <mergeCell ref="B50:B51"/>
    <mergeCell ref="C50:C51"/>
    <mergeCell ref="D50:E50"/>
    <mergeCell ref="F50:L50"/>
    <mergeCell ref="N50:N51"/>
    <mergeCell ref="O50:Q51"/>
    <mergeCell ref="R50:X51"/>
    <mergeCell ref="D51:E51"/>
    <mergeCell ref="F51:L51"/>
    <mergeCell ref="B52:B53"/>
    <mergeCell ref="C52:E53"/>
    <mergeCell ref="F52:L53"/>
    <mergeCell ref="N52:N53"/>
    <mergeCell ref="O52:Q53"/>
    <mergeCell ref="R52:X53"/>
    <mergeCell ref="N56:N57"/>
    <mergeCell ref="O56:Q57"/>
    <mergeCell ref="R56:X57"/>
    <mergeCell ref="B54:B55"/>
    <mergeCell ref="C54:E55"/>
    <mergeCell ref="F54:L55"/>
    <mergeCell ref="N54:N55"/>
    <mergeCell ref="O54:Q55"/>
    <mergeCell ref="R54:X55"/>
    <mergeCell ref="A60:A63"/>
    <mergeCell ref="B60:B61"/>
    <mergeCell ref="C60:E61"/>
    <mergeCell ref="F60:L61"/>
    <mergeCell ref="B62:B63"/>
    <mergeCell ref="C62:E63"/>
    <mergeCell ref="F62:L63"/>
    <mergeCell ref="B56:B57"/>
    <mergeCell ref="C56:E57"/>
    <mergeCell ref="F56:L57"/>
    <mergeCell ref="N60:N61"/>
    <mergeCell ref="O60:O61"/>
    <mergeCell ref="P60:Q60"/>
    <mergeCell ref="R60:X60"/>
    <mergeCell ref="P61:Q61"/>
    <mergeCell ref="R61:X61"/>
    <mergeCell ref="B58:B59"/>
    <mergeCell ref="C58:E59"/>
    <mergeCell ref="F58:L59"/>
    <mergeCell ref="A64:A67"/>
    <mergeCell ref="B64:B65"/>
    <mergeCell ref="C64:C65"/>
    <mergeCell ref="D64:E64"/>
    <mergeCell ref="F64:L64"/>
    <mergeCell ref="N64:N65"/>
    <mergeCell ref="B66:B67"/>
    <mergeCell ref="C66:E67"/>
    <mergeCell ref="F66:L67"/>
    <mergeCell ref="N66:N67"/>
    <mergeCell ref="O66:Q67"/>
    <mergeCell ref="R66:X67"/>
    <mergeCell ref="B68:B69"/>
    <mergeCell ref="C68:E69"/>
    <mergeCell ref="F68:L69"/>
    <mergeCell ref="N68:N69"/>
    <mergeCell ref="O68:Q69"/>
    <mergeCell ref="R68:X69"/>
    <mergeCell ref="O64:O65"/>
    <mergeCell ref="P64:Q64"/>
    <mergeCell ref="R64:X64"/>
    <mergeCell ref="D65:E65"/>
    <mergeCell ref="F65:L65"/>
    <mergeCell ref="P65:Q65"/>
    <mergeCell ref="R65:X65"/>
    <mergeCell ref="R70:X71"/>
    <mergeCell ref="B72:B73"/>
    <mergeCell ref="C72:E73"/>
    <mergeCell ref="F72:L73"/>
    <mergeCell ref="N72:N73"/>
    <mergeCell ref="O72:Q73"/>
    <mergeCell ref="R72:X73"/>
    <mergeCell ref="A70:A77"/>
    <mergeCell ref="B70:B71"/>
    <mergeCell ref="C70:E71"/>
    <mergeCell ref="F70:L71"/>
    <mergeCell ref="N70:N71"/>
    <mergeCell ref="O70:Q71"/>
    <mergeCell ref="B74:B75"/>
    <mergeCell ref="C74:E75"/>
    <mergeCell ref="F74:L75"/>
    <mergeCell ref="N74:N75"/>
    <mergeCell ref="O74:Q75"/>
    <mergeCell ref="R81:S81"/>
    <mergeCell ref="V81:X81"/>
    <mergeCell ref="R74:X75"/>
    <mergeCell ref="B76:B77"/>
    <mergeCell ref="C76:E77"/>
    <mergeCell ref="F76:L77"/>
    <mergeCell ref="N76:N77"/>
    <mergeCell ref="O76:Q77"/>
    <mergeCell ref="R76:X77"/>
    <mergeCell ref="A78:A81"/>
    <mergeCell ref="A86:A87"/>
    <mergeCell ref="B86:B87"/>
    <mergeCell ref="C86:C87"/>
    <mergeCell ref="D86:E86"/>
    <mergeCell ref="F86:L86"/>
    <mergeCell ref="V78:X78"/>
    <mergeCell ref="F79:G79"/>
    <mergeCell ref="J79:L79"/>
    <mergeCell ref="R79:S79"/>
    <mergeCell ref="V79:X79"/>
    <mergeCell ref="B80:B81"/>
    <mergeCell ref="C80:D81"/>
    <mergeCell ref="F80:G80"/>
    <mergeCell ref="J80:L80"/>
    <mergeCell ref="R80:S80"/>
    <mergeCell ref="B78:B79"/>
    <mergeCell ref="C78:D79"/>
    <mergeCell ref="F78:G78"/>
    <mergeCell ref="J78:L78"/>
    <mergeCell ref="R78:S78"/>
    <mergeCell ref="V80:X80"/>
    <mergeCell ref="F81:G81"/>
    <mergeCell ref="J81:L81"/>
    <mergeCell ref="N82:N83"/>
    <mergeCell ref="O82:Q83"/>
    <mergeCell ref="R82:X83"/>
    <mergeCell ref="D83:E83"/>
    <mergeCell ref="F83:L83"/>
    <mergeCell ref="B84:B85"/>
    <mergeCell ref="C84:E85"/>
    <mergeCell ref="F84:L85"/>
    <mergeCell ref="A82:A85"/>
    <mergeCell ref="B82:B83"/>
    <mergeCell ref="C82:C83"/>
    <mergeCell ref="D82:E82"/>
    <mergeCell ref="F82:L82"/>
    <mergeCell ref="R88:X89"/>
    <mergeCell ref="B90:B91"/>
    <mergeCell ref="C90:E91"/>
    <mergeCell ref="F90:L91"/>
    <mergeCell ref="N90:N91"/>
    <mergeCell ref="O90:Q91"/>
    <mergeCell ref="R90:X91"/>
    <mergeCell ref="O86:Q87"/>
    <mergeCell ref="R86:X87"/>
    <mergeCell ref="D87:E87"/>
    <mergeCell ref="F87:L87"/>
    <mergeCell ref="B88:B89"/>
    <mergeCell ref="C88:E89"/>
    <mergeCell ref="F88:L89"/>
    <mergeCell ref="N88:N89"/>
    <mergeCell ref="O88:Q89"/>
    <mergeCell ref="N86:N87"/>
    <mergeCell ref="N94:N95"/>
    <mergeCell ref="O94:Q95"/>
    <mergeCell ref="R94:X95"/>
    <mergeCell ref="B92:B93"/>
    <mergeCell ref="C92:E93"/>
    <mergeCell ref="F92:L93"/>
    <mergeCell ref="N92:N93"/>
    <mergeCell ref="O92:Q93"/>
    <mergeCell ref="R92:X93"/>
    <mergeCell ref="B96:B97"/>
    <mergeCell ref="C96:E97"/>
    <mergeCell ref="F96:L97"/>
    <mergeCell ref="A98:A101"/>
    <mergeCell ref="B98:B99"/>
    <mergeCell ref="C98:E99"/>
    <mergeCell ref="F98:L99"/>
    <mergeCell ref="B94:B95"/>
    <mergeCell ref="C94:E95"/>
    <mergeCell ref="F94:L95"/>
    <mergeCell ref="A88:A97"/>
    <mergeCell ref="A102:A106"/>
    <mergeCell ref="B102:B103"/>
    <mergeCell ref="C102:E103"/>
    <mergeCell ref="F102:L103"/>
    <mergeCell ref="N102:N103"/>
    <mergeCell ref="O102:Q103"/>
    <mergeCell ref="N98:N99"/>
    <mergeCell ref="O98:Q99"/>
    <mergeCell ref="R98:X99"/>
    <mergeCell ref="B100:B101"/>
    <mergeCell ref="C100:E101"/>
    <mergeCell ref="F100:L101"/>
    <mergeCell ref="N100:N101"/>
    <mergeCell ref="O100:Q101"/>
    <mergeCell ref="R100:X101"/>
    <mergeCell ref="R102:X103"/>
    <mergeCell ref="B104:B106"/>
    <mergeCell ref="C104:D106"/>
    <mergeCell ref="F104:G104"/>
    <mergeCell ref="J104:L104"/>
    <mergeCell ref="F105:G105"/>
    <mergeCell ref="J105:L105"/>
    <mergeCell ref="F106:G106"/>
    <mergeCell ref="J106:L106"/>
    <mergeCell ref="P107:Q107"/>
    <mergeCell ref="R107:X107"/>
    <mergeCell ref="P108:Q108"/>
    <mergeCell ref="R108:X108"/>
    <mergeCell ref="B109:B110"/>
    <mergeCell ref="C109:E110"/>
    <mergeCell ref="F109:L110"/>
    <mergeCell ref="A107:A110"/>
    <mergeCell ref="B107:B108"/>
    <mergeCell ref="C107:E108"/>
    <mergeCell ref="F107:L108"/>
    <mergeCell ref="N107:N108"/>
    <mergeCell ref="O107:O108"/>
    <mergeCell ref="A111:A116"/>
    <mergeCell ref="B111:B112"/>
    <mergeCell ref="C111:E112"/>
    <mergeCell ref="F111:L112"/>
    <mergeCell ref="N111:N112"/>
    <mergeCell ref="O111:Q112"/>
    <mergeCell ref="B115:B116"/>
    <mergeCell ref="C115:E116"/>
    <mergeCell ref="F115:L116"/>
    <mergeCell ref="R111:X112"/>
    <mergeCell ref="B113:B114"/>
    <mergeCell ref="C113:C114"/>
    <mergeCell ref="D113:E113"/>
    <mergeCell ref="F113:L113"/>
    <mergeCell ref="N113:N114"/>
    <mergeCell ref="O113:Q114"/>
    <mergeCell ref="R113:X114"/>
    <mergeCell ref="D114:E114"/>
    <mergeCell ref="F114:L114"/>
    <mergeCell ref="R117:X118"/>
    <mergeCell ref="A119:A130"/>
    <mergeCell ref="B119:B120"/>
    <mergeCell ref="C119:E120"/>
    <mergeCell ref="F119:L120"/>
    <mergeCell ref="N119:N120"/>
    <mergeCell ref="O119:Q120"/>
    <mergeCell ref="R119:X120"/>
    <mergeCell ref="B121:B122"/>
    <mergeCell ref="C121:E122"/>
    <mergeCell ref="A117:A118"/>
    <mergeCell ref="B117:B118"/>
    <mergeCell ref="C117:E118"/>
    <mergeCell ref="F117:L118"/>
    <mergeCell ref="N117:N118"/>
    <mergeCell ref="O117:Q118"/>
    <mergeCell ref="F121:L122"/>
    <mergeCell ref="N121:N122"/>
    <mergeCell ref="O121:Q122"/>
    <mergeCell ref="R121:X122"/>
    <mergeCell ref="B123:B124"/>
    <mergeCell ref="C123:D124"/>
    <mergeCell ref="F123:G123"/>
    <mergeCell ref="J123:L123"/>
    <mergeCell ref="N123:N124"/>
    <mergeCell ref="O123:Q124"/>
    <mergeCell ref="R123:X124"/>
    <mergeCell ref="F124:G124"/>
    <mergeCell ref="J124:L124"/>
    <mergeCell ref="B125:B126"/>
    <mergeCell ref="C125:D126"/>
    <mergeCell ref="F125:G125"/>
    <mergeCell ref="J125:L125"/>
    <mergeCell ref="N125:N126"/>
    <mergeCell ref="O125:P126"/>
    <mergeCell ref="R125:S125"/>
    <mergeCell ref="V125:X125"/>
    <mergeCell ref="F126:G126"/>
    <mergeCell ref="J126:L126"/>
    <mergeCell ref="R126:S126"/>
    <mergeCell ref="V126:X126"/>
    <mergeCell ref="B127:B128"/>
    <mergeCell ref="C127:E128"/>
    <mergeCell ref="F127:L128"/>
    <mergeCell ref="N127:N128"/>
    <mergeCell ref="O127:Q128"/>
    <mergeCell ref="R127:X128"/>
    <mergeCell ref="B129:B130"/>
    <mergeCell ref="C129:E130"/>
    <mergeCell ref="F129:L130"/>
    <mergeCell ref="A131:A136"/>
    <mergeCell ref="B131:B132"/>
    <mergeCell ref="C131:C132"/>
    <mergeCell ref="D131:E131"/>
    <mergeCell ref="F131:L131"/>
    <mergeCell ref="N131:N132"/>
    <mergeCell ref="R133:X134"/>
    <mergeCell ref="D134:E134"/>
    <mergeCell ref="F134:L134"/>
    <mergeCell ref="B135:B136"/>
    <mergeCell ref="C135:E136"/>
    <mergeCell ref="F135:L136"/>
    <mergeCell ref="O131:Q132"/>
    <mergeCell ref="R131:X132"/>
    <mergeCell ref="D132:E132"/>
    <mergeCell ref="F132:L132"/>
    <mergeCell ref="B133:B134"/>
    <mergeCell ref="C133:C134"/>
    <mergeCell ref="D133:E133"/>
    <mergeCell ref="F133:L133"/>
    <mergeCell ref="N133:N134"/>
    <mergeCell ref="O133:Q134"/>
    <mergeCell ref="A138:A140"/>
    <mergeCell ref="B138:Y140"/>
    <mergeCell ref="A142:A151"/>
    <mergeCell ref="B142:Y143"/>
    <mergeCell ref="B145:B149"/>
    <mergeCell ref="E145:M145"/>
    <mergeCell ref="N145:N149"/>
    <mergeCell ref="Q145:Y145"/>
    <mergeCell ref="E146:M146"/>
    <mergeCell ref="Q146:Y146"/>
    <mergeCell ref="B150:B151"/>
    <mergeCell ref="C150:F150"/>
    <mergeCell ref="G150:M150"/>
    <mergeCell ref="N150:N151"/>
    <mergeCell ref="O150:Q151"/>
    <mergeCell ref="R150:X151"/>
    <mergeCell ref="C151:M151"/>
    <mergeCell ref="E147:M147"/>
    <mergeCell ref="Q147:Y147"/>
    <mergeCell ref="E148:M148"/>
    <mergeCell ref="Q148:Y148"/>
    <mergeCell ref="E149:M149"/>
    <mergeCell ref="Q149:Y149"/>
    <mergeCell ref="Q157:R157"/>
    <mergeCell ref="S157:Y157"/>
    <mergeCell ref="E158:F158"/>
    <mergeCell ref="G158:M158"/>
    <mergeCell ref="Q158:R158"/>
    <mergeCell ref="S158:Y158"/>
    <mergeCell ref="A153:A171"/>
    <mergeCell ref="B153:Y154"/>
    <mergeCell ref="B156:B171"/>
    <mergeCell ref="E156:F156"/>
    <mergeCell ref="G156:M156"/>
    <mergeCell ref="N156:N171"/>
    <mergeCell ref="Q156:R156"/>
    <mergeCell ref="S156:Y156"/>
    <mergeCell ref="E157:F157"/>
    <mergeCell ref="G157:M157"/>
    <mergeCell ref="E161:F161"/>
    <mergeCell ref="G161:M161"/>
    <mergeCell ref="Q161:R161"/>
    <mergeCell ref="S161:Y161"/>
    <mergeCell ref="E162:F162"/>
    <mergeCell ref="G162:M162"/>
    <mergeCell ref="Q162:R162"/>
    <mergeCell ref="S162:Y162"/>
    <mergeCell ref="E159:F159"/>
    <mergeCell ref="G159:M159"/>
    <mergeCell ref="Q159:R159"/>
    <mergeCell ref="S159:Y159"/>
    <mergeCell ref="E160:F160"/>
    <mergeCell ref="G160:M160"/>
    <mergeCell ref="Q160:R160"/>
    <mergeCell ref="S160:Y160"/>
    <mergeCell ref="E165:F165"/>
    <mergeCell ref="G165:M165"/>
    <mergeCell ref="Q165:R165"/>
    <mergeCell ref="S165:Y165"/>
    <mergeCell ref="E166:F166"/>
    <mergeCell ref="G166:M166"/>
    <mergeCell ref="Q166:R166"/>
    <mergeCell ref="S166:Y166"/>
    <mergeCell ref="E163:F163"/>
    <mergeCell ref="G163:M163"/>
    <mergeCell ref="Q163:R163"/>
    <mergeCell ref="S163:Y163"/>
    <mergeCell ref="E164:F164"/>
    <mergeCell ref="G164:M164"/>
    <mergeCell ref="Q164:R164"/>
    <mergeCell ref="S164:Y164"/>
    <mergeCell ref="E169:F169"/>
    <mergeCell ref="G169:M169"/>
    <mergeCell ref="Q169:R169"/>
    <mergeCell ref="S169:Y169"/>
    <mergeCell ref="E170:F170"/>
    <mergeCell ref="G170:M170"/>
    <mergeCell ref="Q170:R170"/>
    <mergeCell ref="S170:Y170"/>
    <mergeCell ref="E167:F167"/>
    <mergeCell ref="G167:M167"/>
    <mergeCell ref="Q167:R167"/>
    <mergeCell ref="S167:Y167"/>
    <mergeCell ref="E168:F168"/>
    <mergeCell ref="G168:M168"/>
    <mergeCell ref="Q168:R168"/>
    <mergeCell ref="S168:Y168"/>
    <mergeCell ref="E171:F171"/>
    <mergeCell ref="G171:M171"/>
    <mergeCell ref="Q171:R171"/>
    <mergeCell ref="S171:Y171"/>
    <mergeCell ref="A173:A182"/>
    <mergeCell ref="B173:Y177"/>
    <mergeCell ref="B179:B180"/>
    <mergeCell ref="E179:M179"/>
    <mergeCell ref="N179:N180"/>
    <mergeCell ref="Q179:Y179"/>
    <mergeCell ref="E180:M180"/>
    <mergeCell ref="Q180:Y180"/>
    <mergeCell ref="B181:B182"/>
    <mergeCell ref="C181:F181"/>
    <mergeCell ref="G181:M181"/>
    <mergeCell ref="N181:N182"/>
    <mergeCell ref="O181:Q182"/>
    <mergeCell ref="R181:X182"/>
    <mergeCell ref="C182:F182"/>
    <mergeCell ref="F187:L188"/>
    <mergeCell ref="B189:B190"/>
    <mergeCell ref="C189:E190"/>
    <mergeCell ref="F189:L190"/>
    <mergeCell ref="B191:B192"/>
    <mergeCell ref="C191:E192"/>
    <mergeCell ref="F191:L192"/>
    <mergeCell ref="A184:A202"/>
    <mergeCell ref="B184:Y184"/>
    <mergeCell ref="B185:B186"/>
    <mergeCell ref="C185:E186"/>
    <mergeCell ref="F185:L186"/>
    <mergeCell ref="N185:N186"/>
    <mergeCell ref="O185:Q186"/>
    <mergeCell ref="R185:X186"/>
    <mergeCell ref="B187:B188"/>
    <mergeCell ref="C187:E188"/>
    <mergeCell ref="B197:B198"/>
    <mergeCell ref="C197:E198"/>
    <mergeCell ref="F197:L198"/>
    <mergeCell ref="B199:B200"/>
    <mergeCell ref="C199:E200"/>
    <mergeCell ref="F199:L200"/>
    <mergeCell ref="B193:B194"/>
    <mergeCell ref="C193:E194"/>
    <mergeCell ref="F193:L194"/>
    <mergeCell ref="B195:B196"/>
    <mergeCell ref="C195:E196"/>
    <mergeCell ref="F195:L196"/>
    <mergeCell ref="N199:N200"/>
    <mergeCell ref="O199:Q200"/>
    <mergeCell ref="R199:X200"/>
    <mergeCell ref="B201:B202"/>
    <mergeCell ref="C201:E202"/>
    <mergeCell ref="F201:L202"/>
    <mergeCell ref="N201:N202"/>
    <mergeCell ref="O201:Q202"/>
    <mergeCell ref="R201:X202"/>
    <mergeCell ref="A208:A223"/>
    <mergeCell ref="B208:Y208"/>
    <mergeCell ref="B209:B223"/>
    <mergeCell ref="C209:Y223"/>
    <mergeCell ref="B226:L227"/>
    <mergeCell ref="D228:F228"/>
    <mergeCell ref="G228:J228"/>
    <mergeCell ref="K228:M228"/>
    <mergeCell ref="A203:A206"/>
    <mergeCell ref="B203:B204"/>
    <mergeCell ref="C203:E204"/>
    <mergeCell ref="F203:Y204"/>
    <mergeCell ref="B205:B206"/>
    <mergeCell ref="C205:E206"/>
    <mergeCell ref="F205:Y206"/>
  </mergeCells>
  <dataValidations count="46">
    <dataValidation allowBlank="1" showInputMessage="1" showErrorMessage="1" promptTitle="OPTIONS:" prompt="Select From List" sqref="N123:Y124" xr:uid="{3C546B05-3896-46D5-BF06-12FFFCD45685}"/>
    <dataValidation type="list" allowBlank="1" showInputMessage="1" showErrorMessage="1" promptTitle="OPTIONS:" prompt="Select from list" sqref="F115:L116" xr:uid="{2C61428D-EEF0-404C-B547-4B73FB2D9D2B}">
      <formula1>"Y,N,N/A,N/C"</formula1>
    </dataValidation>
    <dataValidation type="list" allowBlank="1" showInputMessage="1" showErrorMessage="1" promptTitle="OPTIONS:" prompt="Select From List" sqref="R21:X22" xr:uid="{2156FDED-F396-4B5C-BDC3-D52F22D4EB64}">
      <formula1>"Y,N,N/C,N/A"</formula1>
    </dataValidation>
    <dataValidation type="list" allowBlank="1" showInputMessage="1" showErrorMessage="1" promptTitle="OPTIONS:" prompt="Select From List" sqref="F19:L20" xr:uid="{086BA3EE-44FB-460C-9A63-5670973326CD}">
      <formula1>LoadingClass</formula1>
    </dataValidation>
    <dataValidation type="list" allowBlank="1" showInputMessage="1" showErrorMessage="1" promptTitle="OPTIONS:" prompt="Select From List" sqref="R42:X43" xr:uid="{3F9181F5-4391-4541-ABE9-2023F57AE792}">
      <formula1>"Mechanical Stops,Deployable Shoring Means,N/A,N/C"</formula1>
    </dataValidation>
    <dataValidation type="list" allowBlank="1" showInputMessage="1" showErrorMessage="1" promptTitle="OPTIONS:" prompt="Select From List" sqref="F76:L77" xr:uid="{56DD6619-E1A7-42CF-AA5B-FA1C9FFA392D}">
      <formula1>"Ceiling per 7.5.1.1.6, Open Top,N/A,N/C"</formula1>
    </dataValidation>
    <dataValidation type="list" allowBlank="1" showInputMessage="1" showErrorMessage="1" promptTitle="OPTIONS:" prompt="Select From List:" sqref="F58:L59" xr:uid="{6EEA007E-DA43-4534-BDC7-96407CAD35A5}">
      <formula1>"Yes,No,N/A,N/C"</formula1>
    </dataValidation>
    <dataValidation type="list" allowBlank="1" showInputMessage="1" showErrorMessage="1" promptTitle="OPTIONS:" prompt="Select From List" sqref="R38:X39" xr:uid="{B1C98112-1594-4B38-B5D7-593A3020316B}">
      <formula1>"Y,N,N/A,N/C"</formula1>
    </dataValidation>
    <dataValidation type="list" allowBlank="1" showInputMessage="1" showErrorMessage="1" promptTitle="OPTIONS:" prompt="Select From List" sqref="F74:L75 F54:L57 F38:L41" xr:uid="{6BB5CFE5-05D8-4BDB-9EFE-2BFA6AB183DD}">
      <formula1>"Solid,Open Work &lt;25mm ball,N/A,N/C"</formula1>
    </dataValidation>
    <dataValidation operator="greaterThanOrEqual" allowBlank="1" showInputMessage="1" showErrorMessage="1" sqref="H5:I5" xr:uid="{763E47F4-ACC3-45A8-811B-8E5DC99316BD}"/>
    <dataValidation type="decimal" operator="greaterThanOrEqual" allowBlank="1" showInputMessage="1" showErrorMessage="1" sqref="K5" xr:uid="{2FA63254-B1FF-4A30-AE84-63C8A9C8988D}">
      <formula1>0</formula1>
    </dataValidation>
    <dataValidation allowBlank="1" showInputMessage="1" showErrorMessage="1" prompt="Revision letter or number for this specification." sqref="W5" xr:uid="{B36EE51A-578F-44BF-9AAF-998DE3F4708C}"/>
    <dataValidation type="date" operator="greaterThan" allowBlank="1" showInputMessage="1" showErrorMessage="1" prompt="Revision date for this specification. " sqref="R5" xr:uid="{400144C6-3EFC-4C59-BF0C-E1DCDDA4D6BF}">
      <formula1>36526</formula1>
    </dataValidation>
    <dataValidation type="list" allowBlank="1" showInputMessage="1" showErrorMessage="1" promptTitle="OPTIONS:" prompt="Select from list" sqref="V31:X31 R31:S31" xr:uid="{B5DB450C-9964-40FB-820A-A0DCF79F19D3}">
      <formula1>#REF!</formula1>
    </dataValidation>
    <dataValidation type="list" allowBlank="1" showInputMessage="1" showErrorMessage="1" promptTitle="OPTIONS:" prompt="Select From List" sqref="F66:L67" xr:uid="{247A2D1A-E4E8-46B1-9C92-966A807B9504}">
      <formula1>"Electronic - Smoke Sensitive, Electronic - Not Smoke Sensitive,Mechanical,N/A,N/C"</formula1>
    </dataValidation>
    <dataValidation type="list" allowBlank="1" showInputMessage="1" showErrorMessage="1" promptTitle="OPTIONS:" prompt="Select From List" sqref="R64:X64 F64:L64" xr:uid="{CBAB95C7-E246-4DEA-AB04-9E4C32CDE3C9}">
      <formula1>DoorOperator</formula1>
    </dataValidation>
    <dataValidation type="list" allowBlank="1" showInputMessage="1" showErrorMessage="1" promptTitle="OPTIONS:" prompt="Select From List" sqref="R66:X67" xr:uid="{727AD43C-CD59-4DE2-8C10-005D0792D148}">
      <formula1>"Electronic - Smoke Sensitive,Electronic - Not Smoke Sensitive,Mechanical,N/A,N/C"</formula1>
    </dataValidation>
    <dataValidation type="list" allowBlank="1" showInputMessage="1" showErrorMessage="1" promptTitle="OPTIONS:" prompt="Select from list" sqref="F60:L61" xr:uid="{8ACB0A25-3C56-4C9D-8989-AB2502BABA76}">
      <formula1>DoorLockingDeviceType</formula1>
    </dataValidation>
    <dataValidation type="list" allowBlank="1" showInputMessage="1" showErrorMessage="1" promptTitle="OPTIONS:" prompt="Select From List" sqref="F70:L71 R52:X53 F52:L53 R70:X71" xr:uid="{68BE417A-5363-4A84-8BB1-D69B88CFED68}">
      <formula1>EntranceType</formula1>
    </dataValidation>
    <dataValidation allowBlank="1" showErrorMessage="1" promptTitle="OPTIONS:" prompt="Select from list" sqref="F72:L73 R50:X51 H104:L106 F104:F106 P36:Y36" xr:uid="{3CA7415A-DE33-42B8-A6FF-FB64F2C67FBF}"/>
    <dataValidation allowBlank="1" showErrorMessage="1" sqref="R74:X75" xr:uid="{730F230F-3391-48B6-B287-7B3394288C78}"/>
    <dataValidation type="list" allowBlank="1" showInputMessage="1" showErrorMessage="1" promptTitle="OPTIONS:" prompt="Select From List" sqref="R82:X85 F84:L85" xr:uid="{4BCD921F-105C-4297-B3BA-F7275336A927}">
      <formula1>SafetyType</formula1>
    </dataValidation>
    <dataValidation type="list" allowBlank="1" showInputMessage="1" showErrorMessage="1" promptTitle="OPTIONS" prompt="Select From List" sqref="R92:X95 F96:L97" xr:uid="{B3DB8D92-6FC3-46A1-8417-23DC72067093}">
      <formula1>RopeConstruction</formula1>
    </dataValidation>
    <dataValidation type="list" allowBlank="1" showInputMessage="1" showErrorMessage="1" promptTitle="OPTIONS:" prompt="Select From List" sqref="F92:L93" xr:uid="{F08DC782-7849-4061-BB4B-5D1D721A5B02}">
      <formula1>RopeStranding</formula1>
    </dataValidation>
    <dataValidation type="list" allowBlank="1" showInputMessage="1" showErrorMessage="1" promptTitle="OPTIONS:" prompt="Select From List" sqref="R88:X89" xr:uid="{6CA62208-230A-41E0-8693-08FD34316E64}">
      <formula1>RopeGrade</formula1>
    </dataValidation>
    <dataValidation allowBlank="1" showErrorMessage="1" promptTitle="OPTIONS:" prompt="Select From List" sqref="R98:X99 R44:X45 F42:L45 R40:X41 F21:L22" xr:uid="{2564130F-16E3-4CD3-9FA7-8199ED7A1B49}"/>
    <dataValidation type="list" allowBlank="1" showInputMessage="1" showErrorMessage="1" promptTitle="OPTIONS" prompt="Select From List" sqref="F98:L99" xr:uid="{C9A7B936-A4A3-4783-94C7-6F0A19D09960}">
      <formula1>BufferType</formula1>
    </dataValidation>
    <dataValidation type="list" allowBlank="1" showInputMessage="1" showErrorMessage="1" promptTitle="OPTIONS:" prompt="Select From List" sqref="R61:X61" xr:uid="{6E437EFC-7331-4F55-AA08-88C02695A09C}">
      <formula1>InterlockModel</formula1>
    </dataValidation>
    <dataValidation type="list" allowBlank="1" showInputMessage="1" showErrorMessage="1" promptTitle="OPTIONS:" prompt="Select From List" sqref="R60:X60" xr:uid="{39BFDC1F-8093-444D-B5FD-6A28996F0C26}">
      <formula1>Interlock</formula1>
    </dataValidation>
    <dataValidation type="list" allowBlank="1" showInputMessage="1" showErrorMessage="1" promptTitle="OPTIONS:" prompt="Select From List" sqref="F113:L113" xr:uid="{9540A92A-9594-43CE-841A-E849434D8769}">
      <formula1>Controller</formula1>
    </dataValidation>
    <dataValidation type="list" allowBlank="1" showInputMessage="1" showErrorMessage="1" promptTitle="OPTIONS:" prompt="Select from list" sqref="F111:L112" xr:uid="{B6376295-2F1C-4109-B36C-BBD6C4A8194F}">
      <formula1>OperationType</formula1>
    </dataValidation>
    <dataValidation type="list" showInputMessage="1" showErrorMessage="1" promptTitle="OPTIONS" prompt="Select From List" sqref="F107:L108" xr:uid="{7939A0A5-66BA-4550-B5CE-6FDFFB68C448}">
      <formula1>DriveType</formula1>
    </dataValidation>
    <dataValidation allowBlank="1" showInputMessage="1" showErrorMessage="1" prompt="Enter the maximum distance allowed between the counterweight guide rail brackets or N/A if there is no counterweight." sqref="R105:X106" xr:uid="{77649965-378F-4C60-A7C7-676164951367}"/>
    <dataValidation allowBlank="1" showInputMessage="1" showErrorMessage="1" prompt="Enter the maximum distance allowed between the car guide rail brackets." sqref="R102:X104" xr:uid="{74B65EDD-3E72-4371-9126-FEE19FB7631A}"/>
    <dataValidation type="list" allowBlank="1" showInputMessage="1" showErrorMessage="1" promptTitle="OPTIONS:" prompt="Select from list" sqref="F102:L103" xr:uid="{5D83E1E2-512C-4842-9E04-AE0CCADA0550}">
      <formula1>GuideRailMass</formula1>
    </dataValidation>
    <dataValidation type="list" allowBlank="1" showInputMessage="1" showErrorMessage="1" promptTitle="OPTIONS:" prompt="Select from list" sqref="R111:X112" xr:uid="{F0F8A177-7D03-4063-8DA8-ABEF73764A63}">
      <formula1>MotorControlType</formula1>
    </dataValidation>
    <dataValidation type="list" allowBlank="1" showInputMessage="1" showErrorMessage="1" promptTitle="OPTIONS:" prompt="Select From List" sqref="R46:S47 F117:L118 V46:X47 F46:G47 O46:O47 J46:L47" xr:uid="{9FE9C35D-860F-44FF-B90C-515B09B8878E}">
      <formula1>"Yes,No,N/A,N/C"</formula1>
    </dataValidation>
    <dataValidation type="list" operator="greaterThanOrEqual" allowBlank="1" showInputMessage="1" showErrorMessage="1" sqref="F131:L131" xr:uid="{866B35A6-AD54-41BF-8A1C-26FB10A17AA8}">
      <formula1>Valve</formula1>
    </dataValidation>
    <dataValidation type="list" showInputMessage="1" showErrorMessage="1" promptTitle="OPTIONS:" prompt="Select From List" sqref="F129:L130" xr:uid="{B257F962-F7F1-4622-985E-7C3BF9108F16}">
      <formula1>CorrosionProtection</formula1>
    </dataValidation>
    <dataValidation type="list" allowBlank="1" showInputMessage="1" showErrorMessage="1" promptTitle="OPTIONS:" prompt="Select From List" sqref="R121:X122" xr:uid="{68884BFC-EEC6-4963-9E88-A14DAE13F36D}">
      <formula1>Connection</formula1>
    </dataValidation>
    <dataValidation type="list" allowBlank="1" showInputMessage="1" showErrorMessage="1" promptTitle="OPTIONS:" prompt="Select From List" sqref="F127:L128" xr:uid="{41CBB490-D7E8-4B6C-8236-75DD7387C74B}">
      <formula1>Bulkhead</formula1>
    </dataValidation>
    <dataValidation type="list" allowBlank="1" showInputMessage="1" showErrorMessage="1" promptTitle="OPTIONS:" prompt="Select From List" sqref="F121:L122" xr:uid="{CA2F0D13-33B0-4827-97C5-3A526A5C87C8}">
      <formula1>Orientation</formula1>
    </dataValidation>
    <dataValidation type="list" allowBlank="1" showInputMessage="1" showErrorMessage="1" promptTitle="OPTIONS:" prompt="Select From List" sqref="R119:X120" xr:uid="{FAB891FA-96E2-4E31-9DA0-ADCD7A01AE58}">
      <formula1>Stages</formula1>
    </dataValidation>
    <dataValidation type="list" allowBlank="1" showInputMessage="1" showErrorMessage="1" promptTitle="OPTIONS:" prompt="Select From List" sqref="F119:L120" xr:uid="{6418D26F-9573-4494-9167-15688FB8C990}">
      <formula1>Cylinders</formula1>
    </dataValidation>
    <dataValidation type="list" allowBlank="1" showInputMessage="1" showErrorMessage="1" promptTitle="OPTIONS:" prompt="Select from list" sqref="C156:C172 O156:O172" xr:uid="{57E8D1AF-DF9F-4555-8147-B28DDBA4DEAC}">
      <formula1>"Provided,N/A"</formula1>
    </dataValidation>
    <dataValidation type="list" allowBlank="1" showInputMessage="1" showErrorMessage="1" promptTitle="OPTIONS:" prompt="Select from list" sqref="F185:L186" xr:uid="{40EB3DA1-4873-46B0-A4A9-12508A887529}">
      <formula1>SafetyCode</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4" manualBreakCount="4">
    <brk id="47" max="16383" man="1"/>
    <brk id="118" max="16383" man="1"/>
    <brk id="152" max="16383" man="1"/>
    <brk id="183"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1" r:id="rId5" name="Check Box 1">
              <controlPr defaultSize="0" autoFill="0" autoLine="0" autoPict="0">
                <anchor moveWithCells="1">
                  <from>
                    <xdr:col>2</xdr:col>
                    <xdr:colOff>0</xdr:colOff>
                    <xdr:row>180</xdr:row>
                    <xdr:rowOff>0</xdr:rowOff>
                  </from>
                  <to>
                    <xdr:col>2</xdr:col>
                    <xdr:colOff>304800</xdr:colOff>
                    <xdr:row>181</xdr:row>
                    <xdr:rowOff>0</xdr:rowOff>
                  </to>
                </anchor>
              </controlPr>
            </control>
          </mc:Choice>
        </mc:AlternateContent>
        <mc:AlternateContent xmlns:mc="http://schemas.openxmlformats.org/markup-compatibility/2006">
          <mc:Choice Requires="x14">
            <control shapeId="10242" r:id="rId6" name="Check Box 2">
              <controlPr defaultSize="0" autoFill="0" autoLine="0" autoPict="0">
                <anchor moveWithCells="1">
                  <from>
                    <xdr:col>2</xdr:col>
                    <xdr:colOff>0</xdr:colOff>
                    <xdr:row>181</xdr:row>
                    <xdr:rowOff>0</xdr:rowOff>
                  </from>
                  <to>
                    <xdr:col>2</xdr:col>
                    <xdr:colOff>304800</xdr:colOff>
                    <xdr:row>182</xdr:row>
                    <xdr:rowOff>0</xdr:rowOff>
                  </to>
                </anchor>
              </controlPr>
            </control>
          </mc:Choice>
        </mc:AlternateContent>
        <mc:AlternateContent xmlns:mc="http://schemas.openxmlformats.org/markup-compatibility/2006">
          <mc:Choice Requires="x14">
            <control shapeId="10243" r:id="rId7" name="Check Box 3">
              <controlPr defaultSize="0" autoFill="0" autoLine="0" autoPict="0">
                <anchor moveWithCells="1">
                  <from>
                    <xdr:col>6</xdr:col>
                    <xdr:colOff>0</xdr:colOff>
                    <xdr:row>180</xdr:row>
                    <xdr:rowOff>0</xdr:rowOff>
                  </from>
                  <to>
                    <xdr:col>7</xdr:col>
                    <xdr:colOff>95250</xdr:colOff>
                    <xdr:row>181</xdr:row>
                    <xdr:rowOff>0</xdr:rowOff>
                  </to>
                </anchor>
              </controlPr>
            </control>
          </mc:Choice>
        </mc:AlternateContent>
        <mc:AlternateContent xmlns:mc="http://schemas.openxmlformats.org/markup-compatibility/2006">
          <mc:Choice Requires="x14">
            <control shapeId="10244" r:id="rId8" name="Check Box 4">
              <controlPr defaultSize="0" autoFill="0" autoLine="0" autoPict="0">
                <anchor moveWithCells="1">
                  <from>
                    <xdr:col>2</xdr:col>
                    <xdr:colOff>0</xdr:colOff>
                    <xdr:row>180</xdr:row>
                    <xdr:rowOff>0</xdr:rowOff>
                  </from>
                  <to>
                    <xdr:col>2</xdr:col>
                    <xdr:colOff>304800</xdr:colOff>
                    <xdr:row>181</xdr:row>
                    <xdr:rowOff>0</xdr:rowOff>
                  </to>
                </anchor>
              </controlPr>
            </control>
          </mc:Choice>
        </mc:AlternateContent>
        <mc:AlternateContent xmlns:mc="http://schemas.openxmlformats.org/markup-compatibility/2006">
          <mc:Choice Requires="x14">
            <control shapeId="10245" r:id="rId9" name="Check Box 5">
              <controlPr defaultSize="0" autoFill="0" autoLine="0" autoPict="0">
                <anchor moveWithCells="1">
                  <from>
                    <xdr:col>2</xdr:col>
                    <xdr:colOff>0</xdr:colOff>
                    <xdr:row>181</xdr:row>
                    <xdr:rowOff>0</xdr:rowOff>
                  </from>
                  <to>
                    <xdr:col>2</xdr:col>
                    <xdr:colOff>304800</xdr:colOff>
                    <xdr:row>182</xdr:row>
                    <xdr:rowOff>0</xdr:rowOff>
                  </to>
                </anchor>
              </controlPr>
            </control>
          </mc:Choice>
        </mc:AlternateContent>
        <mc:AlternateContent xmlns:mc="http://schemas.openxmlformats.org/markup-compatibility/2006">
          <mc:Choice Requires="x14">
            <control shapeId="10246" r:id="rId10" name="Check Box 6">
              <controlPr defaultSize="0" autoFill="0" autoLine="0" autoPict="0">
                <anchor moveWithCells="1">
                  <from>
                    <xdr:col>6</xdr:col>
                    <xdr:colOff>0</xdr:colOff>
                    <xdr:row>180</xdr:row>
                    <xdr:rowOff>0</xdr:rowOff>
                  </from>
                  <to>
                    <xdr:col>7</xdr:col>
                    <xdr:colOff>95250</xdr:colOff>
                    <xdr:row>181</xdr:row>
                    <xdr:rowOff>0</xdr:rowOff>
                  </to>
                </anchor>
              </controlPr>
            </control>
          </mc:Choice>
        </mc:AlternateContent>
        <mc:AlternateContent xmlns:mc="http://schemas.openxmlformats.org/markup-compatibility/2006">
          <mc:Choice Requires="x14">
            <control shapeId="10247" r:id="rId11" name="Check Box 7">
              <controlPr defaultSize="0" autoFill="0" autoLine="0" autoPict="0">
                <anchor moveWithCells="1">
                  <from>
                    <xdr:col>2</xdr:col>
                    <xdr:colOff>0</xdr:colOff>
                    <xdr:row>149</xdr:row>
                    <xdr:rowOff>0</xdr:rowOff>
                  </from>
                  <to>
                    <xdr:col>2</xdr:col>
                    <xdr:colOff>304800</xdr:colOff>
                    <xdr:row>150</xdr:row>
                    <xdr:rowOff>0</xdr:rowOff>
                  </to>
                </anchor>
              </controlPr>
            </control>
          </mc:Choice>
        </mc:AlternateContent>
        <mc:AlternateContent xmlns:mc="http://schemas.openxmlformats.org/markup-compatibility/2006">
          <mc:Choice Requires="x14">
            <control shapeId="10248" r:id="rId12" name="Check Box 8">
              <controlPr defaultSize="0" autoFill="0" autoLine="0" autoPict="0">
                <anchor moveWithCells="1">
                  <from>
                    <xdr:col>2</xdr:col>
                    <xdr:colOff>0</xdr:colOff>
                    <xdr:row>150</xdr:row>
                    <xdr:rowOff>0</xdr:rowOff>
                  </from>
                  <to>
                    <xdr:col>2</xdr:col>
                    <xdr:colOff>304800</xdr:colOff>
                    <xdr:row>151</xdr:row>
                    <xdr:rowOff>0</xdr:rowOff>
                  </to>
                </anchor>
              </controlPr>
            </control>
          </mc:Choice>
        </mc:AlternateContent>
        <mc:AlternateContent xmlns:mc="http://schemas.openxmlformats.org/markup-compatibility/2006">
          <mc:Choice Requires="x14">
            <control shapeId="10249" r:id="rId13" name="Check Box 9">
              <controlPr defaultSize="0" autoFill="0" autoLine="0" autoPict="0">
                <anchor moveWithCells="1">
                  <from>
                    <xdr:col>6</xdr:col>
                    <xdr:colOff>0</xdr:colOff>
                    <xdr:row>149</xdr:row>
                    <xdr:rowOff>0</xdr:rowOff>
                  </from>
                  <to>
                    <xdr:col>7</xdr:col>
                    <xdr:colOff>95250</xdr:colOff>
                    <xdr:row>150</xdr:row>
                    <xdr:rowOff>0</xdr:rowOff>
                  </to>
                </anchor>
              </controlPr>
            </control>
          </mc:Choice>
        </mc:AlternateContent>
        <mc:AlternateContent xmlns:mc="http://schemas.openxmlformats.org/markup-compatibility/2006">
          <mc:Choice Requires="x14">
            <control shapeId="10250" r:id="rId14" name="Check Box 10">
              <controlPr defaultSize="0" autoFill="0" autoLine="0" autoPict="0">
                <anchor moveWithCells="1">
                  <from>
                    <xdr:col>2</xdr:col>
                    <xdr:colOff>0</xdr:colOff>
                    <xdr:row>149</xdr:row>
                    <xdr:rowOff>0</xdr:rowOff>
                  </from>
                  <to>
                    <xdr:col>2</xdr:col>
                    <xdr:colOff>304800</xdr:colOff>
                    <xdr:row>150</xdr:row>
                    <xdr:rowOff>0</xdr:rowOff>
                  </to>
                </anchor>
              </controlPr>
            </control>
          </mc:Choice>
        </mc:AlternateContent>
        <mc:AlternateContent xmlns:mc="http://schemas.openxmlformats.org/markup-compatibility/2006">
          <mc:Choice Requires="x14">
            <control shapeId="10251" r:id="rId15" name="Check Box 11">
              <controlPr defaultSize="0" autoFill="0" autoLine="0" autoPict="0">
                <anchor moveWithCells="1">
                  <from>
                    <xdr:col>2</xdr:col>
                    <xdr:colOff>0</xdr:colOff>
                    <xdr:row>150</xdr:row>
                    <xdr:rowOff>0</xdr:rowOff>
                  </from>
                  <to>
                    <xdr:col>2</xdr:col>
                    <xdr:colOff>304800</xdr:colOff>
                    <xdr:row>151</xdr:row>
                    <xdr:rowOff>0</xdr:rowOff>
                  </to>
                </anchor>
              </controlPr>
            </control>
          </mc:Choice>
        </mc:AlternateContent>
        <mc:AlternateContent xmlns:mc="http://schemas.openxmlformats.org/markup-compatibility/2006">
          <mc:Choice Requires="x14">
            <control shapeId="10252" r:id="rId16" name="Check Box 12">
              <controlPr defaultSize="0" autoFill="0" autoLine="0" autoPict="0">
                <anchor moveWithCells="1">
                  <from>
                    <xdr:col>6</xdr:col>
                    <xdr:colOff>0</xdr:colOff>
                    <xdr:row>149</xdr:row>
                    <xdr:rowOff>0</xdr:rowOff>
                  </from>
                  <to>
                    <xdr:col>7</xdr:col>
                    <xdr:colOff>95250</xdr:colOff>
                    <xdr:row>150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7E8B-230C-4B32-AF43-CF1EFB5A960F}">
  <sheetPr codeName="Sheet9">
    <tabColor rgb="FFCCCCFF"/>
  </sheetPr>
  <dimension ref="A1:AA169"/>
  <sheetViews>
    <sheetView showGridLines="0" showZeros="0" view="pageBreakPreview" zoomScaleNormal="100" zoomScaleSheetLayoutView="100" workbookViewId="0">
      <selection activeCell="AE6" sqref="AE6"/>
    </sheetView>
  </sheetViews>
  <sheetFormatPr defaultColWidth="9.140625" defaultRowHeight="20.100000000000001" customHeight="1" x14ac:dyDescent="0.2"/>
  <cols>
    <col min="1" max="1" width="2.5703125" style="489" customWidth="1"/>
    <col min="2" max="2" width="3" style="489" customWidth="1"/>
    <col min="3" max="3" width="13.5703125" style="489" customWidth="1"/>
    <col min="4" max="4" width="3.7109375" style="489" customWidth="1"/>
    <col min="5" max="5" width="3.140625" style="489" customWidth="1"/>
    <col min="6" max="6" width="8.140625" style="489" customWidth="1"/>
    <col min="7" max="9" width="3.140625" style="489" customWidth="1"/>
    <col min="10" max="10" width="5" style="489" customWidth="1"/>
    <col min="11" max="14" width="3.140625" style="489" customWidth="1"/>
    <col min="15" max="15" width="13.5703125" style="489" customWidth="1"/>
    <col min="16" max="16" width="3.7109375" style="489" customWidth="1"/>
    <col min="17" max="17" width="3.140625" style="489" customWidth="1"/>
    <col min="18" max="18" width="8.140625" style="489" customWidth="1"/>
    <col min="19" max="21" width="3.140625" style="489" customWidth="1"/>
    <col min="22" max="22" width="5" style="489" customWidth="1"/>
    <col min="23" max="24" width="3.140625" style="489" customWidth="1"/>
    <col min="25" max="25" width="3" style="489" customWidth="1"/>
    <col min="26" max="16384" width="9.140625" style="489"/>
  </cols>
  <sheetData>
    <row r="1" spans="1:27" s="215" customFormat="1" ht="19.5" customHeight="1" x14ac:dyDescent="0.2">
      <c r="A1" s="630"/>
      <c r="B1" s="216"/>
      <c r="C1" s="216"/>
      <c r="D1" s="2456" t="s">
        <v>2316</v>
      </c>
      <c r="E1" s="2456"/>
      <c r="F1" s="2456"/>
      <c r="G1" s="2456"/>
      <c r="H1" s="2225" t="s">
        <v>1</v>
      </c>
      <c r="I1" s="2225"/>
      <c r="J1" s="2225"/>
      <c r="K1" s="2225"/>
      <c r="L1" s="2226">
        <v>42843</v>
      </c>
      <c r="M1" s="2226"/>
      <c r="N1" s="2226"/>
      <c r="O1" s="1913" t="s">
        <v>64</v>
      </c>
      <c r="P1" s="1913"/>
      <c r="Q1" s="1913"/>
      <c r="R1" s="1913"/>
      <c r="S1" s="1913"/>
      <c r="T1" s="1913"/>
      <c r="U1" s="1913"/>
      <c r="V1" s="1913"/>
      <c r="W1" s="1913"/>
      <c r="X1" s="1913"/>
      <c r="Y1" s="1913"/>
      <c r="Z1" s="218"/>
      <c r="AA1" s="218"/>
    </row>
    <row r="2" spans="1:27" s="215" customFormat="1" ht="9.75" customHeight="1" x14ac:dyDescent="0.2">
      <c r="A2" s="630"/>
      <c r="B2" s="216"/>
      <c r="C2" s="216"/>
      <c r="D2" s="2456"/>
      <c r="E2" s="2456"/>
      <c r="F2" s="2456"/>
      <c r="G2" s="2456"/>
      <c r="H2" s="217"/>
      <c r="I2" s="217"/>
      <c r="J2" s="217"/>
      <c r="K2" s="217"/>
      <c r="L2" s="217"/>
      <c r="M2" s="217"/>
      <c r="N2" s="217"/>
      <c r="O2" s="1913"/>
      <c r="P2" s="1913"/>
      <c r="Q2" s="1913"/>
      <c r="R2" s="1913"/>
      <c r="S2" s="1913"/>
      <c r="T2" s="1913"/>
      <c r="U2" s="1913"/>
      <c r="V2" s="1913"/>
      <c r="W2" s="1913"/>
      <c r="X2" s="1913"/>
      <c r="Y2" s="1913"/>
      <c r="Z2" s="218"/>
      <c r="AA2" s="218"/>
    </row>
    <row r="3" spans="1:27" s="215" customFormat="1" ht="9.75" customHeight="1" x14ac:dyDescent="0.2">
      <c r="A3" s="630"/>
      <c r="B3" s="216"/>
      <c r="C3" s="216"/>
      <c r="D3" s="2456"/>
      <c r="E3" s="2456"/>
      <c r="F3" s="2456"/>
      <c r="G3" s="2456"/>
      <c r="H3" s="1913" t="s">
        <v>293</v>
      </c>
      <c r="I3" s="1913"/>
      <c r="J3" s="1913"/>
      <c r="K3" s="1913"/>
      <c r="L3" s="1913"/>
      <c r="M3" s="1913"/>
      <c r="N3" s="1913"/>
      <c r="O3" s="1913"/>
      <c r="P3" s="1913"/>
      <c r="Q3" s="1913"/>
      <c r="R3" s="1913"/>
      <c r="S3" s="1913"/>
      <c r="T3" s="1913"/>
      <c r="U3" s="1913"/>
      <c r="V3" s="1913"/>
      <c r="W3" s="1913"/>
      <c r="X3" s="1913"/>
      <c r="Y3" s="1913"/>
      <c r="Z3" s="218"/>
      <c r="AA3" s="218"/>
    </row>
    <row r="4" spans="1:27" s="215" customFormat="1" ht="19.5" customHeight="1" thickBot="1" x14ac:dyDescent="0.25">
      <c r="A4" s="630"/>
      <c r="B4" s="219"/>
      <c r="C4" s="219"/>
      <c r="D4" s="2456"/>
      <c r="E4" s="2456"/>
      <c r="F4" s="2456"/>
      <c r="G4" s="2456"/>
      <c r="H4" s="1913"/>
      <c r="I4" s="1913"/>
      <c r="J4" s="1913"/>
      <c r="K4" s="1913"/>
      <c r="L4" s="1913"/>
      <c r="M4" s="1913"/>
      <c r="N4" s="1913"/>
      <c r="O4" s="1913"/>
      <c r="P4" s="1913"/>
      <c r="Q4" s="1913"/>
      <c r="R4" s="1913"/>
      <c r="S4" s="1913"/>
      <c r="T4" s="1913"/>
      <c r="U4" s="1913"/>
      <c r="V4" s="1913"/>
      <c r="W4" s="1913"/>
      <c r="X4" s="1913"/>
      <c r="Y4" s="1913"/>
      <c r="Z4" s="220"/>
      <c r="AA4" s="220"/>
    </row>
    <row r="5" spans="1:27" s="215" customFormat="1" ht="20.100000000000001" customHeight="1" thickBot="1" x14ac:dyDescent="0.25">
      <c r="A5" s="221"/>
      <c r="B5" s="222"/>
      <c r="C5" s="223"/>
      <c r="D5" s="918"/>
      <c r="E5" s="918"/>
      <c r="F5" s="918"/>
      <c r="G5" s="918"/>
      <c r="H5" s="224"/>
      <c r="I5" s="2968" t="s">
        <v>43</v>
      </c>
      <c r="J5" s="2969"/>
      <c r="K5" s="1873">
        <f>Application!$F$10</f>
        <v>0</v>
      </c>
      <c r="L5" s="2704"/>
      <c r="M5" s="2704"/>
      <c r="N5" s="2704"/>
      <c r="O5" s="2705"/>
      <c r="P5" s="2970" t="s">
        <v>39</v>
      </c>
      <c r="Q5" s="2971"/>
      <c r="R5" s="2972"/>
      <c r="S5" s="2973"/>
      <c r="T5" s="2974"/>
      <c r="U5" s="2970" t="s">
        <v>66</v>
      </c>
      <c r="V5" s="2971"/>
      <c r="W5" s="2972"/>
      <c r="X5" s="2973"/>
      <c r="Y5" s="2975"/>
      <c r="Z5" s="225"/>
      <c r="AA5" s="218"/>
    </row>
    <row r="6" spans="1:27" s="215" customFormat="1" ht="20.100000000000001" customHeight="1" x14ac:dyDescent="0.25">
      <c r="A6" s="2237" t="s">
        <v>67</v>
      </c>
      <c r="B6" s="2238"/>
      <c r="C6" s="2238"/>
      <c r="D6" s="2239"/>
      <c r="E6" s="640">
        <v>1</v>
      </c>
      <c r="F6" s="2839">
        <f>Application!F12</f>
        <v>0</v>
      </c>
      <c r="G6" s="2840"/>
      <c r="H6" s="278"/>
      <c r="I6" s="642">
        <v>3</v>
      </c>
      <c r="J6" s="2839">
        <f>Application!J12</f>
        <v>0</v>
      </c>
      <c r="K6" s="2839"/>
      <c r="L6" s="2840"/>
      <c r="M6" s="279"/>
      <c r="N6" s="642">
        <v>5</v>
      </c>
      <c r="O6" s="382">
        <f>Application!O12</f>
        <v>0</v>
      </c>
      <c r="P6" s="279"/>
      <c r="Q6" s="642">
        <v>7</v>
      </c>
      <c r="R6" s="2839">
        <f>Application!R12</f>
        <v>0</v>
      </c>
      <c r="S6" s="2840"/>
      <c r="T6" s="279"/>
      <c r="U6" s="642">
        <v>9</v>
      </c>
      <c r="V6" s="2839">
        <f>Application!V12</f>
        <v>0</v>
      </c>
      <c r="W6" s="2839"/>
      <c r="X6" s="2840"/>
      <c r="Y6" s="280"/>
      <c r="Z6" s="225"/>
      <c r="AA6" s="218"/>
    </row>
    <row r="7" spans="1:27" s="215" customFormat="1" ht="20.100000000000001" customHeight="1" thickBot="1" x14ac:dyDescent="0.3">
      <c r="A7" s="2240"/>
      <c r="B7" s="2241"/>
      <c r="C7" s="2241"/>
      <c r="D7" s="2242"/>
      <c r="E7" s="641">
        <v>2</v>
      </c>
      <c r="F7" s="2841">
        <f>Application!F13</f>
        <v>0</v>
      </c>
      <c r="G7" s="2842"/>
      <c r="H7" s="581"/>
      <c r="I7" s="643">
        <v>4</v>
      </c>
      <c r="J7" s="2841">
        <f>Application!J13</f>
        <v>0</v>
      </c>
      <c r="K7" s="2841"/>
      <c r="L7" s="2842"/>
      <c r="M7" s="582"/>
      <c r="N7" s="643">
        <v>6</v>
      </c>
      <c r="O7" s="383">
        <f>Application!O13</f>
        <v>0</v>
      </c>
      <c r="P7" s="582"/>
      <c r="Q7" s="643">
        <v>8</v>
      </c>
      <c r="R7" s="2841">
        <f>Application!R13</f>
        <v>0</v>
      </c>
      <c r="S7" s="2842"/>
      <c r="T7" s="582"/>
      <c r="U7" s="643">
        <v>10</v>
      </c>
      <c r="V7" s="2841">
        <f>Application!V13</f>
        <v>0</v>
      </c>
      <c r="W7" s="2841"/>
      <c r="X7" s="2842"/>
      <c r="Y7" s="583"/>
      <c r="Z7" s="225"/>
      <c r="AA7" s="218"/>
    </row>
    <row r="8" spans="1:27" s="215" customFormat="1" ht="19.5" customHeight="1" x14ac:dyDescent="0.2">
      <c r="A8" s="1928" t="s">
        <v>68</v>
      </c>
      <c r="B8" s="2959" t="s">
        <v>69</v>
      </c>
      <c r="C8" s="2960"/>
      <c r="D8" s="2960"/>
      <c r="E8" s="2960"/>
      <c r="F8" s="2960"/>
      <c r="G8" s="2960"/>
      <c r="H8" s="2960"/>
      <c r="I8" s="2960"/>
      <c r="J8" s="2960"/>
      <c r="K8" s="2960"/>
      <c r="L8" s="2960"/>
      <c r="M8" s="2960"/>
      <c r="N8" s="2960"/>
      <c r="O8" s="2960"/>
      <c r="P8" s="2960"/>
      <c r="Q8" s="2960"/>
      <c r="R8" s="2960"/>
      <c r="S8" s="2960"/>
      <c r="T8" s="2960"/>
      <c r="U8" s="2960"/>
      <c r="V8" s="2960"/>
      <c r="W8" s="2960"/>
      <c r="X8" s="2960"/>
      <c r="Y8" s="2961"/>
      <c r="Z8" s="226"/>
      <c r="AA8" s="220"/>
    </row>
    <row r="9" spans="1:27" s="215" customFormat="1" ht="19.5" customHeight="1" x14ac:dyDescent="0.2">
      <c r="A9" s="1929"/>
      <c r="B9" s="2962"/>
      <c r="C9" s="2963"/>
      <c r="D9" s="2963"/>
      <c r="E9" s="2963"/>
      <c r="F9" s="2963"/>
      <c r="G9" s="2963"/>
      <c r="H9" s="2963"/>
      <c r="I9" s="2963"/>
      <c r="J9" s="2963"/>
      <c r="K9" s="2963"/>
      <c r="L9" s="2963"/>
      <c r="M9" s="2963"/>
      <c r="N9" s="2963"/>
      <c r="O9" s="2963"/>
      <c r="P9" s="2963"/>
      <c r="Q9" s="2963"/>
      <c r="R9" s="2963"/>
      <c r="S9" s="2963"/>
      <c r="T9" s="2963"/>
      <c r="U9" s="2963"/>
      <c r="V9" s="2963"/>
      <c r="W9" s="2963"/>
      <c r="X9" s="2963"/>
      <c r="Y9" s="2964"/>
      <c r="Z9" s="226"/>
      <c r="AA9" s="220"/>
    </row>
    <row r="10" spans="1:27" s="215" customFormat="1" ht="19.5" customHeight="1" thickBot="1" x14ac:dyDescent="0.25">
      <c r="A10" s="1929"/>
      <c r="B10" s="2965"/>
      <c r="C10" s="2966"/>
      <c r="D10" s="2966"/>
      <c r="E10" s="2966"/>
      <c r="F10" s="2966"/>
      <c r="G10" s="2966"/>
      <c r="H10" s="2966"/>
      <c r="I10" s="2966"/>
      <c r="J10" s="2966"/>
      <c r="K10" s="2966"/>
      <c r="L10" s="2966"/>
      <c r="M10" s="2966"/>
      <c r="N10" s="2966"/>
      <c r="O10" s="2966"/>
      <c r="P10" s="2966"/>
      <c r="Q10" s="2966"/>
      <c r="R10" s="2966"/>
      <c r="S10" s="2966"/>
      <c r="T10" s="2966"/>
      <c r="U10" s="2966"/>
      <c r="V10" s="2966"/>
      <c r="W10" s="2966"/>
      <c r="X10" s="2966"/>
      <c r="Y10" s="2967"/>
      <c r="Z10" s="226"/>
      <c r="AA10" s="220"/>
    </row>
    <row r="11" spans="1:27" s="215" customFormat="1" ht="20.100000000000001" customHeight="1" x14ac:dyDescent="0.2">
      <c r="A11" s="1929"/>
      <c r="B11" s="2940">
        <v>110</v>
      </c>
      <c r="C11" s="2941" t="str">
        <f>VLOOKUP(B11,DataLabels,HLOOKUP($H$3,Type,2,FALSE))</f>
        <v>Type of Submission</v>
      </c>
      <c r="D11" s="2934"/>
      <c r="E11" s="2935"/>
      <c r="F11" s="2213">
        <f>Application!G8</f>
        <v>0</v>
      </c>
      <c r="G11" s="2213"/>
      <c r="H11" s="2213"/>
      <c r="I11" s="2213"/>
      <c r="J11" s="2213"/>
      <c r="K11" s="2213"/>
      <c r="L11" s="2213"/>
      <c r="M11" s="2213"/>
      <c r="N11" s="2213"/>
      <c r="O11" s="2213"/>
      <c r="P11" s="2213"/>
      <c r="Q11" s="2213"/>
      <c r="R11" s="2213">
        <f>Application!R8</f>
        <v>0</v>
      </c>
      <c r="S11" s="2213"/>
      <c r="T11" s="2213"/>
      <c r="U11" s="2213"/>
      <c r="V11" s="2213"/>
      <c r="W11" s="2213"/>
      <c r="X11" s="2213"/>
      <c r="Y11" s="650"/>
      <c r="Z11" s="651"/>
      <c r="AA11" s="218"/>
    </row>
    <row r="12" spans="1:27" s="215" customFormat="1" ht="20.100000000000001" customHeight="1" x14ac:dyDescent="0.2">
      <c r="A12" s="1929"/>
      <c r="B12" s="2858"/>
      <c r="C12" s="2862"/>
      <c r="D12" s="2863"/>
      <c r="E12" s="2864"/>
      <c r="F12" s="1951"/>
      <c r="G12" s="1951"/>
      <c r="H12" s="1951"/>
      <c r="I12" s="1951"/>
      <c r="J12" s="1951"/>
      <c r="K12" s="1951"/>
      <c r="L12" s="1951"/>
      <c r="M12" s="1951"/>
      <c r="N12" s="1951"/>
      <c r="O12" s="1951"/>
      <c r="P12" s="1951"/>
      <c r="Q12" s="1951"/>
      <c r="R12" s="1951"/>
      <c r="S12" s="1951"/>
      <c r="T12" s="1951"/>
      <c r="U12" s="1951"/>
      <c r="V12" s="1951"/>
      <c r="W12" s="1951"/>
      <c r="X12" s="1951"/>
      <c r="Y12" s="652"/>
      <c r="Z12" s="651"/>
      <c r="AA12" s="218"/>
    </row>
    <row r="13" spans="1:27" s="215" customFormat="1" ht="20.100000000000001" customHeight="1" x14ac:dyDescent="0.2">
      <c r="A13" s="1929"/>
      <c r="B13" s="2857">
        <v>120</v>
      </c>
      <c r="C13" s="2859" t="str">
        <f>VLOOKUP(B13,DataLabels,HLOOKUP($H$3,Type,2,FALSE))</f>
        <v>Submitter's Specification No.</v>
      </c>
      <c r="D13" s="2860"/>
      <c r="E13" s="2861"/>
      <c r="F13" s="2214">
        <f>Application!F10</f>
        <v>0</v>
      </c>
      <c r="G13" s="2215"/>
      <c r="H13" s="2215"/>
      <c r="I13" s="2215"/>
      <c r="J13" s="2215"/>
      <c r="K13" s="2215"/>
      <c r="L13" s="2215"/>
      <c r="M13" s="653"/>
      <c r="N13" s="1727">
        <v>130</v>
      </c>
      <c r="O13" s="2860" t="s">
        <v>70</v>
      </c>
      <c r="P13" s="2860"/>
      <c r="Q13" s="648"/>
      <c r="R13" s="2219">
        <f>Application!R10</f>
        <v>0</v>
      </c>
      <c r="S13" s="2220"/>
      <c r="T13" s="2220"/>
      <c r="U13" s="2220"/>
      <c r="V13" s="2220"/>
      <c r="W13" s="2220"/>
      <c r="X13" s="2220"/>
      <c r="Y13" s="2221"/>
      <c r="Z13" s="225"/>
      <c r="AA13" s="218"/>
    </row>
    <row r="14" spans="1:27" s="215" customFormat="1" ht="20.100000000000001" customHeight="1" x14ac:dyDescent="0.2">
      <c r="A14" s="1929"/>
      <c r="B14" s="2858"/>
      <c r="C14" s="2862"/>
      <c r="D14" s="2863"/>
      <c r="E14" s="2864"/>
      <c r="F14" s="2216"/>
      <c r="G14" s="2217"/>
      <c r="H14" s="2217"/>
      <c r="I14" s="2217"/>
      <c r="J14" s="2217"/>
      <c r="K14" s="2217"/>
      <c r="L14" s="2217"/>
      <c r="M14" s="654"/>
      <c r="N14" s="1728"/>
      <c r="O14" s="2863"/>
      <c r="P14" s="2863"/>
      <c r="Q14" s="649"/>
      <c r="R14" s="2693">
        <f>Application!R11</f>
        <v>0</v>
      </c>
      <c r="S14" s="2694"/>
      <c r="T14" s="2694"/>
      <c r="U14" s="2694"/>
      <c r="V14" s="2694"/>
      <c r="W14" s="2694"/>
      <c r="X14" s="2694"/>
      <c r="Y14" s="2695"/>
      <c r="Z14" s="225"/>
      <c r="AA14" s="218"/>
    </row>
    <row r="15" spans="1:27" s="215" customFormat="1" ht="20.100000000000001" customHeight="1" x14ac:dyDescent="0.2">
      <c r="A15" s="1929"/>
      <c r="B15" s="1727">
        <v>500</v>
      </c>
      <c r="C15" s="2860" t="str">
        <f>VLOOKUP(B15,DataLabels,HLOOKUP($H$3,Type,2,FALSE))</f>
        <v>Elevating Device Make</v>
      </c>
      <c r="D15" s="2954"/>
      <c r="E15" s="2955"/>
      <c r="F15" s="2051"/>
      <c r="G15" s="2448"/>
      <c r="H15" s="2448"/>
      <c r="I15" s="2448"/>
      <c r="J15" s="2448"/>
      <c r="K15" s="2448"/>
      <c r="L15" s="2448"/>
      <c r="M15" s="432"/>
      <c r="N15" s="1727">
        <v>510</v>
      </c>
      <c r="O15" s="2860" t="str">
        <f>VLOOKUP(N15,DataLabels,HLOOKUP($H$3,Type,2,FALSE))</f>
        <v>Elevating Device Model</v>
      </c>
      <c r="P15" s="2954"/>
      <c r="Q15" s="2955"/>
      <c r="R15" s="2051"/>
      <c r="S15" s="2448"/>
      <c r="T15" s="2448"/>
      <c r="U15" s="2448"/>
      <c r="V15" s="2448"/>
      <c r="W15" s="2448"/>
      <c r="X15" s="2448"/>
      <c r="Y15" s="434"/>
      <c r="Z15" s="225"/>
      <c r="AA15" s="218"/>
    </row>
    <row r="16" spans="1:27" s="215" customFormat="1" ht="20.100000000000001" customHeight="1" x14ac:dyDescent="0.2">
      <c r="A16" s="1929"/>
      <c r="B16" s="1728"/>
      <c r="C16" s="2956"/>
      <c r="D16" s="2956"/>
      <c r="E16" s="2957"/>
      <c r="F16" s="2700"/>
      <c r="G16" s="2701"/>
      <c r="H16" s="2701"/>
      <c r="I16" s="2701"/>
      <c r="J16" s="2701"/>
      <c r="K16" s="2701"/>
      <c r="L16" s="2701"/>
      <c r="M16" s="433"/>
      <c r="N16" s="1728"/>
      <c r="O16" s="2956"/>
      <c r="P16" s="2956"/>
      <c r="Q16" s="2957"/>
      <c r="R16" s="2700"/>
      <c r="S16" s="2701"/>
      <c r="T16" s="2701"/>
      <c r="U16" s="2701"/>
      <c r="V16" s="2701"/>
      <c r="W16" s="2701"/>
      <c r="X16" s="2701"/>
      <c r="Y16" s="435"/>
      <c r="Z16" s="225"/>
      <c r="AA16" s="218"/>
    </row>
    <row r="17" spans="1:27" s="215" customFormat="1" ht="20.100000000000001" customHeight="1" x14ac:dyDescent="0.2">
      <c r="A17" s="1929"/>
      <c r="B17" s="1727">
        <v>520</v>
      </c>
      <c r="C17" s="2860" t="str">
        <f>VLOOKUP(B17,DataLabels,HLOOKUP($H$3,Type,2,FALSE))</f>
        <v xml:space="preserve">Capacity per Load Carrier
(All Carriers must be the same)
</v>
      </c>
      <c r="D17" s="2860"/>
      <c r="E17" s="2861"/>
      <c r="F17" s="2051"/>
      <c r="G17" s="2052"/>
      <c r="H17" s="2052"/>
      <c r="I17" s="2052"/>
      <c r="J17" s="2052"/>
      <c r="K17" s="2052"/>
      <c r="L17" s="2052"/>
      <c r="M17" s="432"/>
      <c r="N17" s="1727">
        <v>540</v>
      </c>
      <c r="O17" s="2860" t="str">
        <f>VLOOKUP(N17,DataLabels,HLOOKUP($H$3,Type,2,FALSE))</f>
        <v>Rated Speed
(&lt;=0.15m/s)
[5.10.4]</v>
      </c>
      <c r="P17" s="2860"/>
      <c r="Q17" s="2861"/>
      <c r="R17" s="2051"/>
      <c r="S17" s="2052"/>
      <c r="T17" s="2052"/>
      <c r="U17" s="2052"/>
      <c r="V17" s="2052"/>
      <c r="W17" s="2052"/>
      <c r="X17" s="2052"/>
      <c r="Y17" s="434"/>
      <c r="Z17" s="225"/>
      <c r="AA17" s="218"/>
    </row>
    <row r="18" spans="1:27" s="215" customFormat="1" ht="20.100000000000001" customHeight="1" x14ac:dyDescent="0.25">
      <c r="A18" s="1929"/>
      <c r="B18" s="1728"/>
      <c r="C18" s="2863"/>
      <c r="D18" s="2863"/>
      <c r="E18" s="2864"/>
      <c r="F18" s="2053"/>
      <c r="G18" s="2054"/>
      <c r="H18" s="2054"/>
      <c r="I18" s="2054"/>
      <c r="J18" s="2054"/>
      <c r="K18" s="2054"/>
      <c r="L18" s="2054"/>
      <c r="M18" s="290" t="s">
        <v>71</v>
      </c>
      <c r="N18" s="1728"/>
      <c r="O18" s="2863"/>
      <c r="P18" s="2863"/>
      <c r="Q18" s="2864"/>
      <c r="R18" s="2053"/>
      <c r="S18" s="2054"/>
      <c r="T18" s="2054"/>
      <c r="U18" s="2054"/>
      <c r="V18" s="2054"/>
      <c r="W18" s="2054"/>
      <c r="X18" s="2054"/>
      <c r="Y18" s="291" t="s">
        <v>73</v>
      </c>
      <c r="Z18" s="225"/>
      <c r="AA18" s="218"/>
    </row>
    <row r="19" spans="1:27" s="215" customFormat="1" ht="20.100000000000001" customHeight="1" x14ac:dyDescent="0.2">
      <c r="A19" s="1929"/>
      <c r="B19" s="2167">
        <v>570</v>
      </c>
      <c r="C19" s="2860" t="str">
        <f>VLOOKUP(B19,DataLabels,HLOOKUP($H$3,Type,2,FALSE))</f>
        <v>License Location
(if in a remote location)
[O.Reg. 209/01, s30(1)]</v>
      </c>
      <c r="D19" s="2860"/>
      <c r="E19" s="2861"/>
      <c r="F19" s="2051"/>
      <c r="G19" s="2052"/>
      <c r="H19" s="2052"/>
      <c r="I19" s="2052"/>
      <c r="J19" s="2052"/>
      <c r="K19" s="2052"/>
      <c r="L19" s="2052"/>
      <c r="M19" s="272"/>
      <c r="N19" s="1727">
        <v>550</v>
      </c>
      <c r="O19" s="2860" t="str">
        <f>VLOOKUP(N19,DataLabels,HLOOKUP($H$3,Type,2,FALSE))</f>
        <v>Rated Down Speed
(Hydraulic Only)</v>
      </c>
      <c r="P19" s="2860"/>
      <c r="Q19" s="2861"/>
      <c r="R19" s="2051"/>
      <c r="S19" s="2052"/>
      <c r="T19" s="2052"/>
      <c r="U19" s="2052"/>
      <c r="V19" s="2052"/>
      <c r="W19" s="2052"/>
      <c r="X19" s="2052"/>
      <c r="Y19" s="434"/>
      <c r="Z19" s="225"/>
      <c r="AA19" s="218"/>
    </row>
    <row r="20" spans="1:27" s="215" customFormat="1" ht="19.5" customHeight="1" x14ac:dyDescent="0.25">
      <c r="A20" s="1929"/>
      <c r="B20" s="1728"/>
      <c r="C20" s="2863"/>
      <c r="D20" s="2863"/>
      <c r="E20" s="2864"/>
      <c r="F20" s="2053"/>
      <c r="G20" s="2054"/>
      <c r="H20" s="2054"/>
      <c r="I20" s="2054"/>
      <c r="J20" s="2054"/>
      <c r="K20" s="2054"/>
      <c r="L20" s="2054"/>
      <c r="M20" s="433"/>
      <c r="N20" s="1728"/>
      <c r="O20" s="2863"/>
      <c r="P20" s="2863"/>
      <c r="Q20" s="2864"/>
      <c r="R20" s="2053"/>
      <c r="S20" s="2054"/>
      <c r="T20" s="2054"/>
      <c r="U20" s="2054"/>
      <c r="V20" s="2054"/>
      <c r="W20" s="2054"/>
      <c r="X20" s="2054"/>
      <c r="Y20" s="291" t="s">
        <v>73</v>
      </c>
      <c r="Z20" s="225"/>
      <c r="AA20" s="218"/>
    </row>
    <row r="21" spans="1:27" s="215" customFormat="1" ht="19.5" customHeight="1" x14ac:dyDescent="0.2">
      <c r="A21" s="242"/>
      <c r="B21" s="1727">
        <v>575</v>
      </c>
      <c r="C21" s="2958" t="str">
        <f>VLOOKUP(B21,DataLabels,HLOOKUP($H$3,Type,2,FALSE))</f>
        <v>Is Lift Accessible to the general public?</v>
      </c>
      <c r="D21" s="2860"/>
      <c r="E21" s="2861"/>
      <c r="F21" s="1914"/>
      <c r="G21" s="1915"/>
      <c r="H21" s="1915"/>
      <c r="I21" s="1915"/>
      <c r="J21" s="1915"/>
      <c r="K21" s="1915"/>
      <c r="L21" s="1915"/>
      <c r="M21" s="432"/>
      <c r="N21" s="2106"/>
      <c r="O21" s="2046"/>
      <c r="P21" s="2046"/>
      <c r="Q21" s="2046"/>
      <c r="R21" s="2682"/>
      <c r="S21" s="2682"/>
      <c r="T21" s="2682"/>
      <c r="U21" s="2682"/>
      <c r="V21" s="2682"/>
      <c r="W21" s="2682"/>
      <c r="X21" s="2682"/>
      <c r="Y21" s="434"/>
      <c r="Z21" s="225"/>
      <c r="AA21" s="218"/>
    </row>
    <row r="22" spans="1:27" s="215" customFormat="1" ht="19.5" customHeight="1" thickBot="1" x14ac:dyDescent="0.3">
      <c r="A22" s="243"/>
      <c r="B22" s="2082"/>
      <c r="C22" s="2945"/>
      <c r="D22" s="2869"/>
      <c r="E22" s="2870"/>
      <c r="F22" s="1926"/>
      <c r="G22" s="1927"/>
      <c r="H22" s="1927"/>
      <c r="I22" s="1927"/>
      <c r="J22" s="1927"/>
      <c r="K22" s="1927"/>
      <c r="L22" s="1927"/>
      <c r="M22" s="301"/>
      <c r="N22" s="2394"/>
      <c r="O22" s="2135"/>
      <c r="P22" s="2135"/>
      <c r="Q22" s="2135"/>
      <c r="R22" s="2683"/>
      <c r="S22" s="2683"/>
      <c r="T22" s="2683"/>
      <c r="U22" s="2683"/>
      <c r="V22" s="2683"/>
      <c r="W22" s="2683"/>
      <c r="X22" s="2683"/>
      <c r="Y22" s="302"/>
      <c r="Z22" s="225"/>
      <c r="AA22" s="218"/>
    </row>
    <row r="23" spans="1:27" s="215" customFormat="1" ht="20.100000000000001" customHeight="1" x14ac:dyDescent="0.2">
      <c r="A23" s="1928" t="s">
        <v>74</v>
      </c>
      <c r="B23" s="2846">
        <v>180</v>
      </c>
      <c r="C23" s="2866" t="str">
        <f>VLOOKUP(B23,DataLabels,HLOOKUP($H$3,Type,2,FALSE))</f>
        <v>Address</v>
      </c>
      <c r="D23" s="2866"/>
      <c r="E23" s="2867"/>
      <c r="F23" s="2678">
        <f>Application!F22</f>
        <v>123</v>
      </c>
      <c r="G23" s="2679"/>
      <c r="H23" s="2679"/>
      <c r="I23" s="2679"/>
      <c r="J23" s="2679"/>
      <c r="K23" s="2679"/>
      <c r="L23" s="2679"/>
      <c r="M23" s="2679"/>
      <c r="N23" s="2679"/>
      <c r="O23" s="2679"/>
      <c r="P23" s="2679"/>
      <c r="Q23" s="2679"/>
      <c r="R23" s="2679"/>
      <c r="S23" s="2679"/>
      <c r="T23" s="2679"/>
      <c r="U23" s="2679"/>
      <c r="V23" s="2679"/>
      <c r="W23" s="2679"/>
      <c r="X23" s="2679"/>
      <c r="Y23" s="2680"/>
      <c r="Z23" s="225"/>
      <c r="AA23" s="218"/>
    </row>
    <row r="24" spans="1:27" s="215" customFormat="1" ht="20.100000000000001" customHeight="1" x14ac:dyDescent="0.2">
      <c r="A24" s="1929"/>
      <c r="B24" s="2858"/>
      <c r="C24" s="2863"/>
      <c r="D24" s="2863"/>
      <c r="E24" s="2864"/>
      <c r="F24" s="2216" t="str">
        <f>Application!F23</f>
        <v>any st</v>
      </c>
      <c r="G24" s="2217"/>
      <c r="H24" s="2217"/>
      <c r="I24" s="2217"/>
      <c r="J24" s="2217"/>
      <c r="K24" s="2217"/>
      <c r="L24" s="2217"/>
      <c r="M24" s="2217"/>
      <c r="N24" s="2217"/>
      <c r="O24" s="2217"/>
      <c r="P24" s="2217"/>
      <c r="Q24" s="2217"/>
      <c r="R24" s="2217"/>
      <c r="S24" s="2217"/>
      <c r="T24" s="2217"/>
      <c r="U24" s="2217"/>
      <c r="V24" s="2217"/>
      <c r="W24" s="2217"/>
      <c r="X24" s="2217"/>
      <c r="Y24" s="2681"/>
      <c r="Z24" s="225"/>
      <c r="AA24" s="218"/>
    </row>
    <row r="25" spans="1:27" s="215" customFormat="1" ht="20.100000000000001" customHeight="1" x14ac:dyDescent="0.25">
      <c r="A25" s="1929"/>
      <c r="B25" s="2857">
        <v>585</v>
      </c>
      <c r="C25" s="2860" t="str">
        <f>VLOOKUP(B25,DataLabels,HLOOKUP($H$3,Type,2,FALSE))</f>
        <v>Number of Load Carriers per Power Unit.</v>
      </c>
      <c r="D25" s="2861"/>
      <c r="E25" s="644">
        <v>1</v>
      </c>
      <c r="F25" s="2675"/>
      <c r="G25" s="2080"/>
      <c r="H25" s="519"/>
      <c r="I25" s="644">
        <v>3</v>
      </c>
      <c r="J25" s="2675"/>
      <c r="K25" s="2675"/>
      <c r="L25" s="2080"/>
      <c r="M25" s="520"/>
      <c r="N25" s="644">
        <v>5</v>
      </c>
      <c r="O25" s="384"/>
      <c r="P25" s="520"/>
      <c r="Q25" s="644">
        <v>7</v>
      </c>
      <c r="R25" s="2675"/>
      <c r="S25" s="2080"/>
      <c r="T25" s="520"/>
      <c r="U25" s="644">
        <v>9</v>
      </c>
      <c r="V25" s="2675"/>
      <c r="W25" s="2675"/>
      <c r="X25" s="2080"/>
      <c r="Y25" s="521"/>
      <c r="Z25" s="225"/>
      <c r="AA25" s="218"/>
    </row>
    <row r="26" spans="1:27" s="215" customFormat="1" ht="20.100000000000001" customHeight="1" x14ac:dyDescent="0.25">
      <c r="A26" s="1929"/>
      <c r="B26" s="2858"/>
      <c r="C26" s="2863"/>
      <c r="D26" s="2864"/>
      <c r="E26" s="645">
        <v>2</v>
      </c>
      <c r="F26" s="2658"/>
      <c r="G26" s="2057"/>
      <c r="H26" s="269"/>
      <c r="I26" s="645">
        <v>4</v>
      </c>
      <c r="J26" s="2658"/>
      <c r="K26" s="2658"/>
      <c r="L26" s="2057"/>
      <c r="M26" s="270"/>
      <c r="N26" s="645">
        <v>6</v>
      </c>
      <c r="O26" s="385"/>
      <c r="P26" s="270"/>
      <c r="Q26" s="645">
        <v>8</v>
      </c>
      <c r="R26" s="2658"/>
      <c r="S26" s="2057"/>
      <c r="T26" s="270"/>
      <c r="U26" s="645">
        <v>10</v>
      </c>
      <c r="V26" s="2658"/>
      <c r="W26" s="2658"/>
      <c r="X26" s="2057"/>
      <c r="Y26" s="271"/>
      <c r="Z26" s="225"/>
      <c r="AA26" s="218"/>
    </row>
    <row r="27" spans="1:27" s="215" customFormat="1" ht="20.100000000000001" customHeight="1" x14ac:dyDescent="0.25">
      <c r="A27" s="1929"/>
      <c r="B27" s="1727">
        <v>590</v>
      </c>
      <c r="C27" s="2860" t="str">
        <f>VLOOKUP(B27,DataLabels,HLOOKUP($H$3,Type,2,FALSE))</f>
        <v>Vertical Travel
(All devices must be the same)</v>
      </c>
      <c r="D27" s="2861"/>
      <c r="E27" s="644">
        <v>1</v>
      </c>
      <c r="F27" s="2675"/>
      <c r="G27" s="2080"/>
      <c r="H27" s="519" t="s">
        <v>75</v>
      </c>
      <c r="I27" s="644">
        <v>3</v>
      </c>
      <c r="J27" s="2675"/>
      <c r="K27" s="2675"/>
      <c r="L27" s="2080"/>
      <c r="M27" s="520" t="s">
        <v>75</v>
      </c>
      <c r="N27" s="644">
        <v>5</v>
      </c>
      <c r="O27" s="384"/>
      <c r="P27" s="520" t="s">
        <v>75</v>
      </c>
      <c r="Q27" s="644">
        <v>7</v>
      </c>
      <c r="R27" s="2675"/>
      <c r="S27" s="2080"/>
      <c r="T27" s="520" t="s">
        <v>75</v>
      </c>
      <c r="U27" s="644">
        <v>9</v>
      </c>
      <c r="V27" s="2675"/>
      <c r="W27" s="2675"/>
      <c r="X27" s="2080"/>
      <c r="Y27" s="521" t="s">
        <v>75</v>
      </c>
      <c r="Z27" s="225"/>
      <c r="AA27" s="218"/>
    </row>
    <row r="28" spans="1:27" s="215" customFormat="1" ht="20.100000000000001" customHeight="1" x14ac:dyDescent="0.25">
      <c r="A28" s="1929"/>
      <c r="B28" s="1728"/>
      <c r="C28" s="2863"/>
      <c r="D28" s="2864"/>
      <c r="E28" s="645">
        <v>2</v>
      </c>
      <c r="F28" s="2658"/>
      <c r="G28" s="2057"/>
      <c r="H28" s="269" t="s">
        <v>75</v>
      </c>
      <c r="I28" s="645">
        <v>4</v>
      </c>
      <c r="J28" s="2658"/>
      <c r="K28" s="2658"/>
      <c r="L28" s="2057"/>
      <c r="M28" s="270" t="s">
        <v>75</v>
      </c>
      <c r="N28" s="645">
        <v>6</v>
      </c>
      <c r="O28" s="385"/>
      <c r="P28" s="631" t="s">
        <v>75</v>
      </c>
      <c r="Q28" s="645">
        <v>8</v>
      </c>
      <c r="R28" s="2953"/>
      <c r="S28" s="2053"/>
      <c r="T28" s="631" t="s">
        <v>75</v>
      </c>
      <c r="U28" s="645">
        <v>10</v>
      </c>
      <c r="V28" s="2658"/>
      <c r="W28" s="2658"/>
      <c r="X28" s="2057"/>
      <c r="Y28" s="271" t="s">
        <v>75</v>
      </c>
      <c r="Z28" s="225"/>
      <c r="AA28" s="218"/>
    </row>
    <row r="29" spans="1:27" s="215" customFormat="1" ht="20.100000000000001" customHeight="1" x14ac:dyDescent="0.25">
      <c r="A29" s="1929"/>
      <c r="B29" s="2857">
        <v>595</v>
      </c>
      <c r="C29" s="2866" t="str">
        <f>VLOOKUP(B29,DataLabels,HLOOKUP($H$3,Type,2,FALSE))</f>
        <v>Horizontal Travel
(All devices must be the same)</v>
      </c>
      <c r="D29" s="2867"/>
      <c r="E29" s="646">
        <v>1</v>
      </c>
      <c r="F29" s="2659"/>
      <c r="G29" s="2165"/>
      <c r="H29" s="266" t="s">
        <v>75</v>
      </c>
      <c r="I29" s="646">
        <v>3</v>
      </c>
      <c r="J29" s="2659"/>
      <c r="K29" s="2659"/>
      <c r="L29" s="2165"/>
      <c r="M29" s="267" t="s">
        <v>75</v>
      </c>
      <c r="N29" s="646">
        <v>5</v>
      </c>
      <c r="O29" s="390"/>
      <c r="P29" s="267" t="s">
        <v>75</v>
      </c>
      <c r="Q29" s="646">
        <v>7</v>
      </c>
      <c r="R29" s="2659"/>
      <c r="S29" s="2165"/>
      <c r="T29" s="267" t="s">
        <v>75</v>
      </c>
      <c r="U29" s="646">
        <v>9</v>
      </c>
      <c r="V29" s="2659"/>
      <c r="W29" s="2659"/>
      <c r="X29" s="2165"/>
      <c r="Y29" s="268" t="s">
        <v>75</v>
      </c>
      <c r="Z29" s="218"/>
      <c r="AA29" s="218"/>
    </row>
    <row r="30" spans="1:27" s="215" customFormat="1" ht="20.100000000000001" customHeight="1" thickBot="1" x14ac:dyDescent="0.3">
      <c r="A30" s="1930"/>
      <c r="B30" s="2847"/>
      <c r="C30" s="2863"/>
      <c r="D30" s="2864"/>
      <c r="E30" s="647">
        <v>2</v>
      </c>
      <c r="F30" s="2661"/>
      <c r="G30" s="2161"/>
      <c r="H30" s="281" t="s">
        <v>75</v>
      </c>
      <c r="I30" s="647">
        <v>4</v>
      </c>
      <c r="J30" s="2661"/>
      <c r="K30" s="2661"/>
      <c r="L30" s="2161"/>
      <c r="M30" s="282" t="s">
        <v>75</v>
      </c>
      <c r="N30" s="647">
        <v>6</v>
      </c>
      <c r="O30" s="386"/>
      <c r="P30" s="522" t="s">
        <v>75</v>
      </c>
      <c r="Q30" s="647">
        <v>8</v>
      </c>
      <c r="R30" s="2659"/>
      <c r="S30" s="2165"/>
      <c r="T30" s="522" t="s">
        <v>75</v>
      </c>
      <c r="U30" s="647">
        <v>10</v>
      </c>
      <c r="V30" s="2661"/>
      <c r="W30" s="2661"/>
      <c r="X30" s="2161"/>
      <c r="Y30" s="283" t="s">
        <v>75</v>
      </c>
      <c r="Z30" s="218"/>
      <c r="AA30" s="218"/>
    </row>
    <row r="31" spans="1:27" s="215" customFormat="1" ht="20.100000000000001" customHeight="1" thickBot="1" x14ac:dyDescent="0.3">
      <c r="A31" s="250"/>
      <c r="B31" s="251"/>
      <c r="C31" s="252"/>
      <c r="D31" s="252"/>
      <c r="E31" s="253"/>
      <c r="F31" s="254"/>
      <c r="G31" s="254"/>
      <c r="H31" s="255"/>
      <c r="I31" s="253"/>
      <c r="J31" s="256"/>
      <c r="K31" s="256"/>
      <c r="L31" s="256"/>
      <c r="M31" s="257"/>
      <c r="N31" s="253"/>
      <c r="O31" s="258"/>
      <c r="P31" s="257"/>
      <c r="Q31" s="253"/>
      <c r="R31" s="256"/>
      <c r="S31" s="256"/>
      <c r="T31" s="257"/>
      <c r="U31" s="253"/>
      <c r="V31" s="256"/>
      <c r="W31" s="256"/>
      <c r="X31" s="256"/>
      <c r="Y31" s="257"/>
      <c r="Z31" s="218"/>
      <c r="AA31" s="218"/>
    </row>
    <row r="32" spans="1:27" s="215" customFormat="1" ht="20.100000000000001" customHeight="1" x14ac:dyDescent="0.2">
      <c r="A32" s="1928" t="s">
        <v>76</v>
      </c>
      <c r="B32" s="2874" t="str">
        <f>VLOOKUP(A32,DataLabels,HLOOKUP($H$3,Type,2,FALSE))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v>
      </c>
      <c r="C32" s="2875"/>
      <c r="D32" s="2875"/>
      <c r="E32" s="2875"/>
      <c r="F32" s="2875"/>
      <c r="G32" s="2875"/>
      <c r="H32" s="2875"/>
      <c r="I32" s="2875"/>
      <c r="J32" s="2875"/>
      <c r="K32" s="2875"/>
      <c r="L32" s="2875"/>
      <c r="M32" s="2875"/>
      <c r="N32" s="2875"/>
      <c r="O32" s="2875"/>
      <c r="P32" s="2875"/>
      <c r="Q32" s="2875"/>
      <c r="R32" s="2875"/>
      <c r="S32" s="2875"/>
      <c r="T32" s="2875"/>
      <c r="U32" s="2875"/>
      <c r="V32" s="2875"/>
      <c r="W32" s="2875"/>
      <c r="X32" s="2875"/>
      <c r="Y32" s="2876"/>
      <c r="Z32" s="218"/>
      <c r="AA32" s="218"/>
    </row>
    <row r="33" spans="1:27" s="215" customFormat="1" ht="20.100000000000001" customHeight="1" x14ac:dyDescent="0.2">
      <c r="A33" s="2676"/>
      <c r="B33" s="2877"/>
      <c r="C33" s="2878"/>
      <c r="D33" s="2878"/>
      <c r="E33" s="2878"/>
      <c r="F33" s="2878"/>
      <c r="G33" s="2878"/>
      <c r="H33" s="2878"/>
      <c r="I33" s="2878"/>
      <c r="J33" s="2878"/>
      <c r="K33" s="2878"/>
      <c r="L33" s="2878"/>
      <c r="M33" s="2878"/>
      <c r="N33" s="2878"/>
      <c r="O33" s="2878"/>
      <c r="P33" s="2878"/>
      <c r="Q33" s="2878"/>
      <c r="R33" s="2878"/>
      <c r="S33" s="2878"/>
      <c r="T33" s="2878"/>
      <c r="U33" s="2878"/>
      <c r="V33" s="2878"/>
      <c r="W33" s="2878"/>
      <c r="X33" s="2878"/>
      <c r="Y33" s="2879"/>
      <c r="Z33" s="218"/>
      <c r="AA33" s="218"/>
    </row>
    <row r="34" spans="1:27" s="215" customFormat="1" ht="20.100000000000001" customHeight="1" x14ac:dyDescent="0.2">
      <c r="A34" s="2676"/>
      <c r="B34" s="2877"/>
      <c r="C34" s="2878"/>
      <c r="D34" s="2878"/>
      <c r="E34" s="2878"/>
      <c r="F34" s="2878"/>
      <c r="G34" s="2878"/>
      <c r="H34" s="2878"/>
      <c r="I34" s="2878"/>
      <c r="J34" s="2878"/>
      <c r="K34" s="2878"/>
      <c r="L34" s="2878"/>
      <c r="M34" s="2878"/>
      <c r="N34" s="2878"/>
      <c r="O34" s="2878"/>
      <c r="P34" s="2878"/>
      <c r="Q34" s="2878"/>
      <c r="R34" s="2878"/>
      <c r="S34" s="2878"/>
      <c r="T34" s="2878"/>
      <c r="U34" s="2878"/>
      <c r="V34" s="2878"/>
      <c r="W34" s="2878"/>
      <c r="X34" s="2878"/>
      <c r="Y34" s="2879"/>
      <c r="Z34" s="218"/>
      <c r="AA34" s="218"/>
    </row>
    <row r="35" spans="1:27" s="215" customFormat="1" ht="20.100000000000001" customHeight="1" thickBot="1" x14ac:dyDescent="0.25">
      <c r="A35" s="2677"/>
      <c r="B35" s="2919"/>
      <c r="C35" s="2920"/>
      <c r="D35" s="2920"/>
      <c r="E35" s="2920"/>
      <c r="F35" s="2920"/>
      <c r="G35" s="2920"/>
      <c r="H35" s="2920"/>
      <c r="I35" s="2920"/>
      <c r="J35" s="2920"/>
      <c r="K35" s="2920"/>
      <c r="L35" s="2920"/>
      <c r="M35" s="2920"/>
      <c r="N35" s="2920"/>
      <c r="O35" s="2920"/>
      <c r="P35" s="2920"/>
      <c r="Q35" s="2920"/>
      <c r="R35" s="2920"/>
      <c r="S35" s="2920"/>
      <c r="T35" s="2920"/>
      <c r="U35" s="2920"/>
      <c r="V35" s="2920"/>
      <c r="W35" s="2920"/>
      <c r="X35" s="2920"/>
      <c r="Y35" s="2921"/>
      <c r="Z35" s="218"/>
      <c r="AA35" s="218"/>
    </row>
    <row r="36" spans="1:27" s="215" customFormat="1" ht="20.100000000000001" customHeight="1" thickBot="1" x14ac:dyDescent="0.3">
      <c r="A36" s="221"/>
      <c r="B36" s="222"/>
      <c r="C36" s="223"/>
      <c r="D36" s="223"/>
      <c r="E36" s="259"/>
      <c r="F36" s="260"/>
      <c r="G36" s="260"/>
      <c r="H36" s="261"/>
      <c r="I36" s="259"/>
      <c r="J36" s="262"/>
      <c r="K36" s="262"/>
      <c r="L36" s="262"/>
      <c r="M36" s="263"/>
      <c r="N36" s="259"/>
      <c r="O36" s="264"/>
      <c r="P36" s="263"/>
      <c r="Q36" s="259"/>
      <c r="R36" s="262"/>
      <c r="S36" s="262"/>
      <c r="T36" s="263"/>
      <c r="U36" s="259"/>
      <c r="V36" s="262"/>
      <c r="W36" s="262"/>
      <c r="X36" s="262"/>
      <c r="Y36" s="263"/>
      <c r="Z36" s="218"/>
      <c r="AA36" s="218"/>
    </row>
    <row r="37" spans="1:27" s="215" customFormat="1" ht="20.100000000000001" customHeight="1" thickBot="1" x14ac:dyDescent="0.25">
      <c r="A37" s="265"/>
      <c r="B37" s="2950" t="s">
        <v>77</v>
      </c>
      <c r="C37" s="2951"/>
      <c r="D37" s="2951"/>
      <c r="E37" s="2951"/>
      <c r="F37" s="2951"/>
      <c r="G37" s="2951"/>
      <c r="H37" s="2951"/>
      <c r="I37" s="2951"/>
      <c r="J37" s="2951"/>
      <c r="K37" s="2951"/>
      <c r="L37" s="2951"/>
      <c r="M37" s="2951"/>
      <c r="N37" s="2951"/>
      <c r="O37" s="2951"/>
      <c r="P37" s="2951"/>
      <c r="Q37" s="2951"/>
      <c r="R37" s="2951"/>
      <c r="S37" s="2951"/>
      <c r="T37" s="2951"/>
      <c r="U37" s="2951"/>
      <c r="V37" s="2951"/>
      <c r="W37" s="2951"/>
      <c r="X37" s="2951"/>
      <c r="Y37" s="2952"/>
      <c r="Z37" s="218"/>
      <c r="AA37" s="218"/>
    </row>
    <row r="38" spans="1:27" s="215" customFormat="1" ht="20.100000000000001" customHeight="1" x14ac:dyDescent="0.25">
      <c r="A38" s="1928" t="s">
        <v>79</v>
      </c>
      <c r="B38" s="2940">
        <v>650</v>
      </c>
      <c r="C38" s="2941" t="str">
        <f>VLOOKUP(B38,DataLabels,HLOOKUP($H$3,Type,2,FALSE))</f>
        <v>Space Below Hoistway Accessible?</v>
      </c>
      <c r="D38" s="2935"/>
      <c r="E38" s="642">
        <v>1</v>
      </c>
      <c r="F38" s="2660"/>
      <c r="G38" s="2111"/>
      <c r="H38" s="278"/>
      <c r="I38" s="642">
        <v>3</v>
      </c>
      <c r="J38" s="2660"/>
      <c r="K38" s="2660"/>
      <c r="L38" s="2111"/>
      <c r="M38" s="279"/>
      <c r="N38" s="642">
        <v>5</v>
      </c>
      <c r="O38" s="387"/>
      <c r="P38" s="279"/>
      <c r="Q38" s="642">
        <v>7</v>
      </c>
      <c r="R38" s="2660"/>
      <c r="S38" s="2111"/>
      <c r="T38" s="279"/>
      <c r="U38" s="642">
        <v>9</v>
      </c>
      <c r="V38" s="2660"/>
      <c r="W38" s="2660"/>
      <c r="X38" s="2111"/>
      <c r="Y38" s="280"/>
      <c r="Z38" s="218"/>
      <c r="AA38" s="218"/>
    </row>
    <row r="39" spans="1:27" s="215" customFormat="1" ht="20.100000000000001" customHeight="1" thickBot="1" x14ac:dyDescent="0.3">
      <c r="A39" s="1930"/>
      <c r="B39" s="2847"/>
      <c r="C39" s="2868"/>
      <c r="D39" s="2870"/>
      <c r="E39" s="647">
        <v>2</v>
      </c>
      <c r="F39" s="2661"/>
      <c r="G39" s="2161"/>
      <c r="H39" s="281"/>
      <c r="I39" s="647">
        <v>4</v>
      </c>
      <c r="J39" s="2661"/>
      <c r="K39" s="2661"/>
      <c r="L39" s="2161"/>
      <c r="M39" s="282"/>
      <c r="N39" s="647">
        <v>6</v>
      </c>
      <c r="O39" s="386"/>
      <c r="P39" s="282"/>
      <c r="Q39" s="647">
        <v>8</v>
      </c>
      <c r="R39" s="2661"/>
      <c r="S39" s="2161"/>
      <c r="T39" s="282"/>
      <c r="U39" s="647">
        <v>10</v>
      </c>
      <c r="V39" s="2661"/>
      <c r="W39" s="2661"/>
      <c r="X39" s="2161"/>
      <c r="Y39" s="283"/>
      <c r="Z39" s="218"/>
      <c r="AA39" s="218"/>
    </row>
    <row r="40" spans="1:27" s="215" customFormat="1" ht="20.100000000000001" customHeight="1" x14ac:dyDescent="0.25">
      <c r="A40" s="1928" t="s">
        <v>80</v>
      </c>
      <c r="B40" s="2940">
        <v>660</v>
      </c>
      <c r="C40" s="2941" t="str">
        <f>VLOOKUP(B40,DataLabels,HLOOKUP($H$3,Type,2,FALSE))</f>
        <v>Entrance</v>
      </c>
      <c r="D40" s="2936" t="s">
        <v>81</v>
      </c>
      <c r="E40" s="2937"/>
      <c r="F40" s="2111"/>
      <c r="G40" s="2112"/>
      <c r="H40" s="2112"/>
      <c r="I40" s="2112"/>
      <c r="J40" s="2112"/>
      <c r="K40" s="2112"/>
      <c r="L40" s="2112"/>
      <c r="M40" s="284"/>
      <c r="N40" s="2091">
        <v>680</v>
      </c>
      <c r="O40" s="2866" t="str">
        <f>VLOOKUP(N40,DataLabels,HLOOKUP($H$3,Type,2,FALSE))</f>
        <v xml:space="preserve">Front Entrance Type
</v>
      </c>
      <c r="P40" s="2866"/>
      <c r="Q40" s="2867"/>
      <c r="R40" s="2178"/>
      <c r="S40" s="2179"/>
      <c r="T40" s="2179"/>
      <c r="U40" s="2179"/>
      <c r="V40" s="2179"/>
      <c r="W40" s="2179"/>
      <c r="X40" s="2179"/>
      <c r="Y40" s="285"/>
      <c r="Z40" s="218"/>
      <c r="AA40" s="218"/>
    </row>
    <row r="41" spans="1:27" s="215" customFormat="1" ht="20.100000000000001" customHeight="1" x14ac:dyDescent="0.25">
      <c r="A41" s="1929"/>
      <c r="B41" s="2846"/>
      <c r="C41" s="2862"/>
      <c r="D41" s="2932" t="s">
        <v>82</v>
      </c>
      <c r="E41" s="2933"/>
      <c r="F41" s="2053"/>
      <c r="G41" s="2054"/>
      <c r="H41" s="2054"/>
      <c r="I41" s="2054"/>
      <c r="J41" s="2054"/>
      <c r="K41" s="2054"/>
      <c r="L41" s="2054"/>
      <c r="M41" s="286"/>
      <c r="N41" s="1728"/>
      <c r="O41" s="2863"/>
      <c r="P41" s="2863"/>
      <c r="Q41" s="2864"/>
      <c r="R41" s="2180"/>
      <c r="S41" s="2181"/>
      <c r="T41" s="2181"/>
      <c r="U41" s="2181"/>
      <c r="V41" s="2181"/>
      <c r="W41" s="2181"/>
      <c r="X41" s="2181"/>
      <c r="Y41" s="287"/>
      <c r="Z41" s="218"/>
      <c r="AA41" s="218"/>
    </row>
    <row r="42" spans="1:27" s="215" customFormat="1" ht="20.100000000000001" customHeight="1" x14ac:dyDescent="0.25">
      <c r="A42" s="1929"/>
      <c r="B42" s="584"/>
      <c r="C42" s="585"/>
      <c r="D42" s="585"/>
      <c r="E42" s="585"/>
      <c r="F42" s="586"/>
      <c r="G42" s="586"/>
      <c r="H42" s="586"/>
      <c r="I42" s="586"/>
      <c r="J42" s="586"/>
      <c r="K42" s="586"/>
      <c r="L42" s="586"/>
      <c r="M42" s="288"/>
      <c r="N42" s="1727">
        <v>690</v>
      </c>
      <c r="O42" s="2866" t="str">
        <f>VLOOKUP(N42,DataLabels,HLOOKUP($H$3,Type,2,FALSE))</f>
        <v xml:space="preserve">Rear/Side Entrance Type
</v>
      </c>
      <c r="P42" s="2866"/>
      <c r="Q42" s="2867"/>
      <c r="R42" s="1914"/>
      <c r="S42" s="1915"/>
      <c r="T42" s="1915"/>
      <c r="U42" s="1915"/>
      <c r="V42" s="1915"/>
      <c r="W42" s="1915"/>
      <c r="X42" s="1915"/>
      <c r="Y42" s="289"/>
      <c r="Z42" s="218"/>
      <c r="AA42" s="218"/>
    </row>
    <row r="43" spans="1:27" s="215" customFormat="1" ht="20.100000000000001" customHeight="1" thickBot="1" x14ac:dyDescent="0.3">
      <c r="A43" s="1929"/>
      <c r="B43" s="527"/>
      <c r="C43" s="587"/>
      <c r="D43" s="587"/>
      <c r="E43" s="587"/>
      <c r="F43" s="588"/>
      <c r="G43" s="588"/>
      <c r="H43" s="588"/>
      <c r="I43" s="588"/>
      <c r="J43" s="588"/>
      <c r="K43" s="588"/>
      <c r="L43" s="588"/>
      <c r="M43" s="290"/>
      <c r="N43" s="2082"/>
      <c r="O43" s="2869"/>
      <c r="P43" s="2869"/>
      <c r="Q43" s="2870"/>
      <c r="R43" s="1926"/>
      <c r="S43" s="1927"/>
      <c r="T43" s="1927"/>
      <c r="U43" s="1927"/>
      <c r="V43" s="1927"/>
      <c r="W43" s="1927"/>
      <c r="X43" s="1927"/>
      <c r="Y43" s="302"/>
      <c r="Z43" s="218"/>
      <c r="AA43" s="218"/>
    </row>
    <row r="44" spans="1:27" s="215" customFormat="1" ht="20.100000000000001" customHeight="1" x14ac:dyDescent="0.25">
      <c r="A44" s="1928" t="s">
        <v>86</v>
      </c>
      <c r="B44" s="2091">
        <v>710</v>
      </c>
      <c r="C44" s="2938" t="str">
        <f>VLOOKUP(B44,DataLabels,HLOOKUP($H$3,Type,2,FALSE))</f>
        <v xml:space="preserve">Door Locking Device Type
</v>
      </c>
      <c r="D44" s="2934"/>
      <c r="E44" s="2935"/>
      <c r="F44" s="2072"/>
      <c r="G44" s="2073"/>
      <c r="H44" s="2073"/>
      <c r="I44" s="2073"/>
      <c r="J44" s="2073"/>
      <c r="K44" s="2073"/>
      <c r="L44" s="2073"/>
      <c r="M44" s="293"/>
      <c r="N44" s="2167">
        <v>720</v>
      </c>
      <c r="O44" s="2944" t="str">
        <f>VLOOKUP(N44,DataLabels,HLOOKUP($H$3,Type,2,FALSE))</f>
        <v>Interlock (or Lock &amp; Contact)</v>
      </c>
      <c r="P44" s="2946" t="s">
        <v>81</v>
      </c>
      <c r="Q44" s="2947"/>
      <c r="R44" s="2165"/>
      <c r="S44" s="2166"/>
      <c r="T44" s="2166"/>
      <c r="U44" s="2166"/>
      <c r="V44" s="2166"/>
      <c r="W44" s="2166"/>
      <c r="X44" s="2166"/>
      <c r="Y44" s="303"/>
      <c r="Z44" s="218"/>
      <c r="AA44" s="218"/>
    </row>
    <row r="45" spans="1:27" s="215" customFormat="1" ht="20.100000000000001" customHeight="1" thickBot="1" x14ac:dyDescent="0.3">
      <c r="A45" s="1930"/>
      <c r="B45" s="2082"/>
      <c r="C45" s="2945"/>
      <c r="D45" s="2869"/>
      <c r="E45" s="2870"/>
      <c r="F45" s="1926"/>
      <c r="G45" s="1927"/>
      <c r="H45" s="1927"/>
      <c r="I45" s="1927"/>
      <c r="J45" s="1927"/>
      <c r="K45" s="1927"/>
      <c r="L45" s="1927"/>
      <c r="M45" s="301"/>
      <c r="N45" s="2082"/>
      <c r="O45" s="2945"/>
      <c r="P45" s="2948" t="s">
        <v>82</v>
      </c>
      <c r="Q45" s="2949"/>
      <c r="R45" s="2089"/>
      <c r="S45" s="2090"/>
      <c r="T45" s="2090"/>
      <c r="U45" s="2090"/>
      <c r="V45" s="2090"/>
      <c r="W45" s="2090"/>
      <c r="X45" s="2090"/>
      <c r="Y45" s="302"/>
      <c r="Z45" s="218"/>
      <c r="AA45" s="218"/>
    </row>
    <row r="46" spans="1:27" s="215" customFormat="1" ht="20.100000000000001" customHeight="1" x14ac:dyDescent="0.25">
      <c r="A46" s="1928" t="s">
        <v>294</v>
      </c>
      <c r="B46" s="2940">
        <v>845</v>
      </c>
      <c r="C46" s="2934" t="str">
        <f>VLOOKUP(B46,DataLabels,HLOOKUP($H$3,Type,2,FALSE))</f>
        <v>Carrier Width</v>
      </c>
      <c r="D46" s="2934"/>
      <c r="E46" s="2935"/>
      <c r="F46" s="2072"/>
      <c r="G46" s="2073"/>
      <c r="H46" s="2073"/>
      <c r="I46" s="2073"/>
      <c r="J46" s="2073"/>
      <c r="K46" s="2073"/>
      <c r="L46" s="2073"/>
      <c r="M46" s="293"/>
      <c r="N46" s="2940">
        <v>855</v>
      </c>
      <c r="O46" s="2934" t="str">
        <f>VLOOKUP(N46,DataLabels,HLOOKUP($H$3,Type,2,FALSE))</f>
        <v>Carrier Depth/Length</v>
      </c>
      <c r="P46" s="2934"/>
      <c r="Q46" s="2935"/>
      <c r="R46" s="2072"/>
      <c r="S46" s="2073"/>
      <c r="T46" s="2073"/>
      <c r="U46" s="2073"/>
      <c r="V46" s="2073"/>
      <c r="W46" s="2073"/>
      <c r="X46" s="2073"/>
      <c r="Y46" s="285"/>
      <c r="Z46" s="218"/>
      <c r="AA46" s="218"/>
    </row>
    <row r="47" spans="1:27" s="215" customFormat="1" ht="20.100000000000001" customHeight="1" x14ac:dyDescent="0.25">
      <c r="A47" s="1929"/>
      <c r="B47" s="2858"/>
      <c r="C47" s="2863"/>
      <c r="D47" s="2863"/>
      <c r="E47" s="2864"/>
      <c r="F47" s="1916"/>
      <c r="G47" s="1917"/>
      <c r="H47" s="1917"/>
      <c r="I47" s="1917"/>
      <c r="J47" s="1917"/>
      <c r="K47" s="1917"/>
      <c r="L47" s="1917"/>
      <c r="M47" s="290" t="s">
        <v>75</v>
      </c>
      <c r="N47" s="2858"/>
      <c r="O47" s="2863"/>
      <c r="P47" s="2863"/>
      <c r="Q47" s="2864"/>
      <c r="R47" s="1916"/>
      <c r="S47" s="1917"/>
      <c r="T47" s="1917"/>
      <c r="U47" s="1917"/>
      <c r="V47" s="1917"/>
      <c r="W47" s="1917"/>
      <c r="X47" s="1917"/>
      <c r="Y47" s="291" t="s">
        <v>75</v>
      </c>
      <c r="Z47" s="218"/>
      <c r="AA47" s="218"/>
    </row>
    <row r="48" spans="1:27" s="215" customFormat="1" ht="20.100000000000001" customHeight="1" x14ac:dyDescent="0.25">
      <c r="A48" s="1929"/>
      <c r="B48" s="2846">
        <v>865</v>
      </c>
      <c r="C48" s="2866" t="str">
        <f>VLOOKUP(B48,DataLabels,HLOOKUP($H$3,Type,2,FALSE))</f>
        <v>Carrier Height</v>
      </c>
      <c r="D48" s="2866"/>
      <c r="E48" s="2867"/>
      <c r="F48" s="2631"/>
      <c r="G48" s="2339"/>
      <c r="H48" s="2339"/>
      <c r="I48" s="2339"/>
      <c r="J48" s="2339"/>
      <c r="K48" s="2339"/>
      <c r="L48" s="2339"/>
      <c r="M48" s="286"/>
      <c r="N48" s="321"/>
      <c r="O48" s="322"/>
      <c r="P48" s="322"/>
      <c r="Q48" s="323"/>
      <c r="R48" s="351"/>
      <c r="S48" s="351"/>
      <c r="T48" s="351"/>
      <c r="U48" s="351"/>
      <c r="V48" s="351"/>
      <c r="W48" s="351"/>
      <c r="X48" s="351"/>
      <c r="Y48" s="287"/>
      <c r="Z48" s="218"/>
      <c r="AA48" s="218"/>
    </row>
    <row r="49" spans="1:27" s="215" customFormat="1" ht="20.100000000000001" customHeight="1" thickBot="1" x14ac:dyDescent="0.3">
      <c r="A49" s="1930"/>
      <c r="B49" s="2858"/>
      <c r="C49" s="2863"/>
      <c r="D49" s="2863"/>
      <c r="E49" s="2864"/>
      <c r="F49" s="1916"/>
      <c r="G49" s="1917"/>
      <c r="H49" s="1917"/>
      <c r="I49" s="1917"/>
      <c r="J49" s="1917"/>
      <c r="K49" s="1917"/>
      <c r="L49" s="1917"/>
      <c r="M49" s="290" t="s">
        <v>75</v>
      </c>
      <c r="N49" s="321"/>
      <c r="O49" s="322"/>
      <c r="P49" s="322"/>
      <c r="Q49" s="325"/>
      <c r="R49" s="351"/>
      <c r="S49" s="351"/>
      <c r="T49" s="351"/>
      <c r="U49" s="351"/>
      <c r="V49" s="351"/>
      <c r="W49" s="351"/>
      <c r="X49" s="351"/>
      <c r="Y49" s="302"/>
      <c r="Z49" s="218"/>
      <c r="AA49" s="218"/>
    </row>
    <row r="50" spans="1:27" s="215" customFormat="1" ht="20.100000000000001" customHeight="1" x14ac:dyDescent="0.25">
      <c r="A50" s="1928" t="s">
        <v>90</v>
      </c>
      <c r="B50" s="2091">
        <v>950</v>
      </c>
      <c r="C50" s="2934" t="str">
        <f>VLOOKUP(B50,DataLabels,HLOOKUP($H$3,Type,2,FALSE))</f>
        <v>Weight of Complete Carrier</v>
      </c>
      <c r="D50" s="2935"/>
      <c r="E50" s="642">
        <v>1</v>
      </c>
      <c r="F50" s="2660"/>
      <c r="G50" s="2111"/>
      <c r="H50" s="304" t="s">
        <v>71</v>
      </c>
      <c r="I50" s="642">
        <v>3</v>
      </c>
      <c r="J50" s="2660"/>
      <c r="K50" s="2660"/>
      <c r="L50" s="2111"/>
      <c r="M50" s="304" t="s">
        <v>71</v>
      </c>
      <c r="N50" s="642">
        <v>5</v>
      </c>
      <c r="O50" s="387"/>
      <c r="P50" s="304" t="s">
        <v>71</v>
      </c>
      <c r="Q50" s="642">
        <v>7</v>
      </c>
      <c r="R50" s="2660"/>
      <c r="S50" s="2111"/>
      <c r="T50" s="304" t="s">
        <v>71</v>
      </c>
      <c r="U50" s="642">
        <v>9</v>
      </c>
      <c r="V50" s="2660"/>
      <c r="W50" s="2660"/>
      <c r="X50" s="2111"/>
      <c r="Y50" s="303" t="s">
        <v>71</v>
      </c>
      <c r="Z50" s="218"/>
      <c r="AA50" s="218"/>
    </row>
    <row r="51" spans="1:27" s="215" customFormat="1" ht="20.100000000000001" customHeight="1" thickBot="1" x14ac:dyDescent="0.3">
      <c r="A51" s="1930"/>
      <c r="B51" s="1728"/>
      <c r="C51" s="2863"/>
      <c r="D51" s="2864"/>
      <c r="E51" s="645">
        <v>2</v>
      </c>
      <c r="F51" s="2658"/>
      <c r="G51" s="2057"/>
      <c r="H51" s="305" t="s">
        <v>71</v>
      </c>
      <c r="I51" s="645">
        <v>4</v>
      </c>
      <c r="J51" s="2658"/>
      <c r="K51" s="2658"/>
      <c r="L51" s="2057"/>
      <c r="M51" s="305" t="s">
        <v>71</v>
      </c>
      <c r="N51" s="645">
        <v>6</v>
      </c>
      <c r="O51" s="386"/>
      <c r="P51" s="309" t="s">
        <v>71</v>
      </c>
      <c r="Q51" s="645">
        <v>8</v>
      </c>
      <c r="R51" s="2661"/>
      <c r="S51" s="2161"/>
      <c r="T51" s="309" t="s">
        <v>71</v>
      </c>
      <c r="U51" s="645">
        <v>10</v>
      </c>
      <c r="V51" s="2661"/>
      <c r="W51" s="2661"/>
      <c r="X51" s="2161"/>
      <c r="Y51" s="310" t="s">
        <v>71</v>
      </c>
      <c r="Z51" s="218"/>
      <c r="AA51" s="218"/>
    </row>
    <row r="52" spans="1:27" s="215" customFormat="1" ht="20.100000000000001" customHeight="1" x14ac:dyDescent="0.25">
      <c r="A52" s="1928" t="s">
        <v>91</v>
      </c>
      <c r="B52" s="2091">
        <v>970</v>
      </c>
      <c r="C52" s="2938" t="str">
        <f>VLOOKUP(B52,DataLabels,HLOOKUP($H$3,Type,2,FALSE))</f>
        <v>Carrier Safety</v>
      </c>
      <c r="D52" s="2936" t="s">
        <v>81</v>
      </c>
      <c r="E52" s="2937"/>
      <c r="F52" s="2111"/>
      <c r="G52" s="2112"/>
      <c r="H52" s="2112"/>
      <c r="I52" s="2112"/>
      <c r="J52" s="2112"/>
      <c r="K52" s="2112"/>
      <c r="L52" s="2112"/>
      <c r="M52" s="284"/>
      <c r="N52" s="2167">
        <v>990</v>
      </c>
      <c r="O52" s="2866" t="str">
        <f>VLOOKUP(N52,DataLabels,HLOOKUP($H$3,Type,2,FALSE))</f>
        <v xml:space="preserve">Carrier Safety - Type
[5.6.1.6]
</v>
      </c>
      <c r="P52" s="2866"/>
      <c r="Q52" s="2867"/>
      <c r="R52" s="2195"/>
      <c r="S52" s="2196"/>
      <c r="T52" s="2196"/>
      <c r="U52" s="2196"/>
      <c r="V52" s="2196"/>
      <c r="W52" s="2196"/>
      <c r="X52" s="2196"/>
      <c r="Y52" s="285"/>
      <c r="Z52" s="218"/>
      <c r="AA52" s="218"/>
    </row>
    <row r="53" spans="1:27" s="215" customFormat="1" ht="20.100000000000001" customHeight="1" thickBot="1" x14ac:dyDescent="0.3">
      <c r="A53" s="1929"/>
      <c r="B53" s="1728"/>
      <c r="C53" s="2939"/>
      <c r="D53" s="2932" t="s">
        <v>82</v>
      </c>
      <c r="E53" s="2933"/>
      <c r="F53" s="2057"/>
      <c r="G53" s="2058"/>
      <c r="H53" s="2058"/>
      <c r="I53" s="2058"/>
      <c r="J53" s="2058"/>
      <c r="K53" s="2058"/>
      <c r="L53" s="2058"/>
      <c r="M53" s="290"/>
      <c r="N53" s="1728"/>
      <c r="O53" s="2863"/>
      <c r="P53" s="2863"/>
      <c r="Q53" s="2864"/>
      <c r="R53" s="2053"/>
      <c r="S53" s="2054"/>
      <c r="T53" s="2054"/>
      <c r="U53" s="2054"/>
      <c r="V53" s="2054"/>
      <c r="W53" s="2054"/>
      <c r="X53" s="2054"/>
      <c r="Y53" s="302"/>
      <c r="Z53" s="218"/>
      <c r="AA53" s="218"/>
    </row>
    <row r="54" spans="1:27" s="215" customFormat="1" ht="20.100000000000001" customHeight="1" x14ac:dyDescent="0.25">
      <c r="A54" s="1928" t="s">
        <v>96</v>
      </c>
      <c r="B54" s="2091">
        <v>1140</v>
      </c>
      <c r="C54" s="2934">
        <f>VLOOKUP(B54,DataLabels,HLOOKUP($H$3,Type,2,FALSE))</f>
        <v>0</v>
      </c>
      <c r="D54" s="2934"/>
      <c r="E54" s="2935"/>
      <c r="F54" s="2113"/>
      <c r="G54" s="2114"/>
      <c r="H54" s="2114"/>
      <c r="I54" s="2114"/>
      <c r="J54" s="2114"/>
      <c r="K54" s="2114"/>
      <c r="L54" s="2114"/>
      <c r="M54" s="293"/>
      <c r="N54" s="2091">
        <v>1090</v>
      </c>
      <c r="O54" s="2934" t="str">
        <f>VLOOKUP(N54,DataLabels,HLOOKUP($H$3,Type,2,FALSE))</f>
        <v>Number of Suspension Ropes or Chains</v>
      </c>
      <c r="P54" s="2934"/>
      <c r="Q54" s="2935"/>
      <c r="R54" s="2113"/>
      <c r="S54" s="2114"/>
      <c r="T54" s="2114"/>
      <c r="U54" s="2114"/>
      <c r="V54" s="2114"/>
      <c r="W54" s="2114"/>
      <c r="X54" s="2114"/>
      <c r="Y54" s="285"/>
      <c r="Z54" s="218"/>
      <c r="AA54" s="218"/>
    </row>
    <row r="55" spans="1:27" s="215" customFormat="1" ht="20.100000000000001" customHeight="1" x14ac:dyDescent="0.25">
      <c r="A55" s="1929"/>
      <c r="B55" s="1728"/>
      <c r="C55" s="2863"/>
      <c r="D55" s="2863"/>
      <c r="E55" s="2864"/>
      <c r="F55" s="2053"/>
      <c r="G55" s="2054"/>
      <c r="H55" s="2054"/>
      <c r="I55" s="2054"/>
      <c r="J55" s="2054"/>
      <c r="K55" s="2054"/>
      <c r="L55" s="2054"/>
      <c r="M55" s="290"/>
      <c r="N55" s="1728"/>
      <c r="O55" s="2863"/>
      <c r="P55" s="2863"/>
      <c r="Q55" s="2864"/>
      <c r="R55" s="2053"/>
      <c r="S55" s="2054"/>
      <c r="T55" s="2054"/>
      <c r="U55" s="2054"/>
      <c r="V55" s="2054"/>
      <c r="W55" s="2054"/>
      <c r="X55" s="2054"/>
      <c r="Y55" s="291"/>
      <c r="Z55" s="218"/>
      <c r="AA55" s="218"/>
    </row>
    <row r="56" spans="1:27" s="215" customFormat="1" ht="20.100000000000001" customHeight="1" x14ac:dyDescent="0.25">
      <c r="A56" s="1929"/>
      <c r="B56" s="1727">
        <v>1110</v>
      </c>
      <c r="C56" s="2860" t="str">
        <f>VLOOKUP(B56,DataLabels,HLOOKUP($H$3,Type,2,FALSE))</f>
        <v>Suspension Rope Diameter
or size
(&gt;7mm [5.6.2.3])</v>
      </c>
      <c r="D56" s="2860"/>
      <c r="E56" s="2861"/>
      <c r="F56" s="2051"/>
      <c r="G56" s="2052"/>
      <c r="H56" s="2052"/>
      <c r="I56" s="2052"/>
      <c r="J56" s="2052"/>
      <c r="K56" s="2052"/>
      <c r="L56" s="2052"/>
      <c r="M56" s="288"/>
      <c r="N56" s="2857">
        <v>1120</v>
      </c>
      <c r="O56" s="2859" t="str">
        <f>VLOOKUP(N56,DataLabels,HLOOKUP($H$3,Type,2,FALSE))</f>
        <v xml:space="preserve">Calculated Factor of Safety
</v>
      </c>
      <c r="P56" s="2860"/>
      <c r="Q56" s="2861"/>
      <c r="R56" s="2051"/>
      <c r="S56" s="2052"/>
      <c r="T56" s="2052"/>
      <c r="U56" s="2052"/>
      <c r="V56" s="2052"/>
      <c r="W56" s="2052"/>
      <c r="X56" s="2052"/>
      <c r="Y56" s="289"/>
      <c r="Z56" s="218"/>
      <c r="AA56" s="218"/>
    </row>
    <row r="57" spans="1:27" s="215" customFormat="1" ht="20.100000000000001" customHeight="1" x14ac:dyDescent="0.25">
      <c r="A57" s="1929"/>
      <c r="B57" s="1728"/>
      <c r="C57" s="2863"/>
      <c r="D57" s="2863"/>
      <c r="E57" s="2864"/>
      <c r="F57" s="2053"/>
      <c r="G57" s="2054"/>
      <c r="H57" s="2054"/>
      <c r="I57" s="2054"/>
      <c r="J57" s="2054"/>
      <c r="K57" s="2054"/>
      <c r="L57" s="2054"/>
      <c r="M57" s="290" t="s">
        <v>75</v>
      </c>
      <c r="N57" s="2858"/>
      <c r="O57" s="2862"/>
      <c r="P57" s="2863"/>
      <c r="Q57" s="2864"/>
      <c r="R57" s="2053"/>
      <c r="S57" s="2054"/>
      <c r="T57" s="2054"/>
      <c r="U57" s="2054"/>
      <c r="V57" s="2054"/>
      <c r="W57" s="2054"/>
      <c r="X57" s="2054"/>
      <c r="Y57" s="291"/>
      <c r="Z57" s="218"/>
      <c r="AA57" s="218"/>
    </row>
    <row r="58" spans="1:27" s="215" customFormat="1" ht="20.100000000000001" customHeight="1" x14ac:dyDescent="0.25">
      <c r="A58" s="1929"/>
      <c r="B58" s="2857">
        <v>1130</v>
      </c>
      <c r="C58" s="2859" t="str">
        <f>VLOOKUP(B58,DataLabels,HLOOKUP($H$3,Type,2,FALSE))</f>
        <v>Rope Stranding or Standard Chain Number
[5.6.2.1]</v>
      </c>
      <c r="D58" s="2860"/>
      <c r="E58" s="2861"/>
      <c r="F58" s="2051"/>
      <c r="G58" s="2052"/>
      <c r="H58" s="2052"/>
      <c r="I58" s="2052"/>
      <c r="J58" s="2052"/>
      <c r="K58" s="2052"/>
      <c r="L58" s="2052"/>
      <c r="M58" s="288"/>
      <c r="N58" s="1727">
        <v>1150</v>
      </c>
      <c r="O58" s="2860" t="str">
        <f>VLOOKUP(N58,DataLabels,HLOOKUP($H$3,Type,2,FALSE))</f>
        <v>Roping Ratio</v>
      </c>
      <c r="P58" s="2860"/>
      <c r="Q58" s="2861"/>
      <c r="R58" s="2153"/>
      <c r="S58" s="2154"/>
      <c r="T58" s="2154"/>
      <c r="U58" s="2154"/>
      <c r="V58" s="2154"/>
      <c r="W58" s="2154"/>
      <c r="X58" s="2154"/>
      <c r="Y58" s="289"/>
      <c r="Z58" s="218"/>
      <c r="AA58" s="218"/>
    </row>
    <row r="59" spans="1:27" s="215" customFormat="1" ht="20.100000000000001" customHeight="1" x14ac:dyDescent="0.25">
      <c r="A59" s="1929"/>
      <c r="B59" s="2858"/>
      <c r="C59" s="2862"/>
      <c r="D59" s="2863"/>
      <c r="E59" s="2864"/>
      <c r="F59" s="2053"/>
      <c r="G59" s="2054"/>
      <c r="H59" s="2054"/>
      <c r="I59" s="2054"/>
      <c r="J59" s="2054"/>
      <c r="K59" s="2054"/>
      <c r="L59" s="2054"/>
      <c r="M59" s="290"/>
      <c r="N59" s="1728"/>
      <c r="O59" s="2863"/>
      <c r="P59" s="2863"/>
      <c r="Q59" s="2864"/>
      <c r="R59" s="2651"/>
      <c r="S59" s="2652"/>
      <c r="T59" s="2652"/>
      <c r="U59" s="2652"/>
      <c r="V59" s="2652"/>
      <c r="W59" s="2652"/>
      <c r="X59" s="2652"/>
      <c r="Y59" s="291"/>
      <c r="Z59" s="218"/>
      <c r="AA59" s="218"/>
    </row>
    <row r="60" spans="1:27" s="215" customFormat="1" ht="20.100000000000001" customHeight="1" x14ac:dyDescent="0.25">
      <c r="A60" s="1929"/>
      <c r="B60" s="2857">
        <v>1155</v>
      </c>
      <c r="C60" s="2860" t="str">
        <f>VLOOKUP(B60,DataLabels,HLOOKUP($H$3,Type,2,FALSE))</f>
        <v>Breaking Strength</v>
      </c>
      <c r="D60" s="2860"/>
      <c r="E60" s="2861"/>
      <c r="F60" s="2153"/>
      <c r="G60" s="2154"/>
      <c r="H60" s="2154"/>
      <c r="I60" s="2154"/>
      <c r="J60" s="2154"/>
      <c r="K60" s="2154"/>
      <c r="L60" s="2154"/>
      <c r="M60" s="288"/>
      <c r="N60" s="2857">
        <v>1145</v>
      </c>
      <c r="O60" s="2860" t="str">
        <f>VLOOKUP(N60,DataLabels,HLOOKUP($H$3,Type,2,FALSE))</f>
        <v>Drive sheave, sprocket or drum dia.
[5.6.2.4]</v>
      </c>
      <c r="P60" s="2860"/>
      <c r="Q60" s="2861"/>
      <c r="R60" s="2051"/>
      <c r="S60" s="2052"/>
      <c r="T60" s="2052"/>
      <c r="U60" s="2052"/>
      <c r="V60" s="2052"/>
      <c r="W60" s="2052"/>
      <c r="X60" s="2052"/>
      <c r="Y60" s="289"/>
      <c r="Z60" s="218"/>
      <c r="AA60" s="218"/>
    </row>
    <row r="61" spans="1:27" s="215" customFormat="1" ht="20.100000000000001" customHeight="1" thickBot="1" x14ac:dyDescent="0.3">
      <c r="A61" s="1930"/>
      <c r="B61" s="2847"/>
      <c r="C61" s="2869"/>
      <c r="D61" s="2869"/>
      <c r="E61" s="2870"/>
      <c r="F61" s="2155"/>
      <c r="G61" s="2156"/>
      <c r="H61" s="2156"/>
      <c r="I61" s="2156"/>
      <c r="J61" s="2156"/>
      <c r="K61" s="2156"/>
      <c r="L61" s="2156"/>
      <c r="M61" s="301" t="s">
        <v>280</v>
      </c>
      <c r="N61" s="2858"/>
      <c r="O61" s="2863"/>
      <c r="P61" s="2863"/>
      <c r="Q61" s="2864"/>
      <c r="R61" s="2053"/>
      <c r="S61" s="2054"/>
      <c r="T61" s="2054"/>
      <c r="U61" s="2054"/>
      <c r="V61" s="2054"/>
      <c r="W61" s="2054"/>
      <c r="X61" s="2054"/>
      <c r="Y61" s="302" t="s">
        <v>75</v>
      </c>
      <c r="Z61" s="218"/>
      <c r="AA61" s="218"/>
    </row>
    <row r="62" spans="1:27" s="215" customFormat="1" ht="20.100000000000001" customHeight="1" x14ac:dyDescent="0.25">
      <c r="A62" s="1928" t="s">
        <v>99</v>
      </c>
      <c r="B62" s="2857">
        <v>1220</v>
      </c>
      <c r="C62" s="2859" t="str">
        <f>VLOOKUP(B62,DataLabels,HLOOKUP($H$3,Type,2,FALSE))</f>
        <v>Buffer Type</v>
      </c>
      <c r="D62" s="2860"/>
      <c r="E62" s="2861"/>
      <c r="F62" s="2010"/>
      <c r="G62" s="2011"/>
      <c r="H62" s="2011"/>
      <c r="I62" s="2011"/>
      <c r="J62" s="2011"/>
      <c r="K62" s="2011"/>
      <c r="L62" s="2011"/>
      <c r="M62" s="288"/>
      <c r="N62" s="524"/>
      <c r="O62" s="632"/>
      <c r="P62" s="632"/>
      <c r="Q62" s="632"/>
      <c r="R62" s="296"/>
      <c r="S62" s="296"/>
      <c r="T62" s="296"/>
      <c r="U62" s="296"/>
      <c r="V62" s="296"/>
      <c r="W62" s="296"/>
      <c r="X62" s="296"/>
      <c r="Y62" s="287"/>
      <c r="Z62" s="218"/>
      <c r="AA62" s="218"/>
    </row>
    <row r="63" spans="1:27" s="215" customFormat="1" ht="20.100000000000001" customHeight="1" thickBot="1" x14ac:dyDescent="0.3">
      <c r="A63" s="1929"/>
      <c r="B63" s="2858"/>
      <c r="C63" s="2862"/>
      <c r="D63" s="2863"/>
      <c r="E63" s="2864"/>
      <c r="F63" s="2942"/>
      <c r="G63" s="2943"/>
      <c r="H63" s="2943"/>
      <c r="I63" s="2943"/>
      <c r="J63" s="2943"/>
      <c r="K63" s="2943"/>
      <c r="L63" s="2943"/>
      <c r="M63" s="290"/>
      <c r="N63" s="527"/>
      <c r="O63" s="587"/>
      <c r="P63" s="587"/>
      <c r="Q63" s="587"/>
      <c r="R63" s="588"/>
      <c r="S63" s="588"/>
      <c r="T63" s="588"/>
      <c r="U63" s="588"/>
      <c r="V63" s="588"/>
      <c r="W63" s="588"/>
      <c r="X63" s="588"/>
      <c r="Y63" s="291"/>
      <c r="Z63" s="218"/>
      <c r="AA63" s="218"/>
    </row>
    <row r="64" spans="1:27" s="215" customFormat="1" ht="20.100000000000001" customHeight="1" x14ac:dyDescent="0.25">
      <c r="A64" s="1928" t="s">
        <v>100</v>
      </c>
      <c r="B64" s="2940">
        <v>1300</v>
      </c>
      <c r="C64" s="2941" t="str">
        <f>VLOOKUP(B64,DataLabels,HLOOKUP($H$3,Type,2,FALSE))</f>
        <v xml:space="preserve">Guide Rail Nominal Mass/m
</v>
      </c>
      <c r="D64" s="2934"/>
      <c r="E64" s="2935"/>
      <c r="F64" s="2141"/>
      <c r="G64" s="2142"/>
      <c r="H64" s="2142"/>
      <c r="I64" s="2142"/>
      <c r="J64" s="2142"/>
      <c r="K64" s="2142"/>
      <c r="L64" s="2142"/>
      <c r="M64" s="293"/>
      <c r="N64" s="2940">
        <v>1310</v>
      </c>
      <c r="O64" s="2941" t="str">
        <f>VLOOKUP(N64,DataLabels,HLOOKUP($H$3,Type,2,FALSE))</f>
        <v xml:space="preserve">Max. Bracket Spacing
</v>
      </c>
      <c r="P64" s="2934"/>
      <c r="Q64" s="2935"/>
      <c r="R64" s="2113"/>
      <c r="S64" s="2114"/>
      <c r="T64" s="2114"/>
      <c r="U64" s="2114"/>
      <c r="V64" s="2114"/>
      <c r="W64" s="2114"/>
      <c r="X64" s="2114"/>
      <c r="Y64" s="285"/>
      <c r="Z64" s="218"/>
      <c r="AA64" s="218"/>
    </row>
    <row r="65" spans="1:27" s="215" customFormat="1" ht="20.100000000000001" customHeight="1" x14ac:dyDescent="0.25">
      <c r="A65" s="1929"/>
      <c r="B65" s="2858"/>
      <c r="C65" s="2862"/>
      <c r="D65" s="2863"/>
      <c r="E65" s="2864"/>
      <c r="F65" s="2143"/>
      <c r="G65" s="2144"/>
      <c r="H65" s="2144"/>
      <c r="I65" s="2144"/>
      <c r="J65" s="2144"/>
      <c r="K65" s="2144"/>
      <c r="L65" s="2144"/>
      <c r="M65" s="290" t="s">
        <v>98</v>
      </c>
      <c r="N65" s="2858"/>
      <c r="O65" s="2862"/>
      <c r="P65" s="2863"/>
      <c r="Q65" s="2864"/>
      <c r="R65" s="2053"/>
      <c r="S65" s="2054"/>
      <c r="T65" s="2054"/>
      <c r="U65" s="2054"/>
      <c r="V65" s="2054"/>
      <c r="W65" s="2054"/>
      <c r="X65" s="2054"/>
      <c r="Y65" s="291" t="s">
        <v>75</v>
      </c>
      <c r="Z65" s="218"/>
      <c r="AA65" s="218"/>
    </row>
    <row r="66" spans="1:27" s="215" customFormat="1" ht="20.100000000000001" customHeight="1" x14ac:dyDescent="0.25">
      <c r="A66" s="1929"/>
      <c r="B66" s="2857">
        <v>1325</v>
      </c>
      <c r="C66" s="2859" t="str">
        <f>VLOOKUP(B66,DataLabels,HLOOKUP($H$3,Type,2,FALSE))</f>
        <v>Guide Rail Data
(If non-standard)</v>
      </c>
      <c r="D66" s="2861"/>
      <c r="E66" s="655" t="s">
        <v>285</v>
      </c>
      <c r="F66" s="2806"/>
      <c r="G66" s="2807"/>
      <c r="H66" s="333" t="s">
        <v>286</v>
      </c>
      <c r="I66" s="671" t="s">
        <v>287</v>
      </c>
      <c r="J66" s="2806"/>
      <c r="K66" s="2807"/>
      <c r="L66" s="2807"/>
      <c r="M66" s="300" t="s">
        <v>286</v>
      </c>
      <c r="N66" s="584"/>
      <c r="O66" s="585"/>
      <c r="P66" s="585"/>
      <c r="Q66" s="585"/>
      <c r="R66" s="586"/>
      <c r="S66" s="586"/>
      <c r="T66" s="586"/>
      <c r="U66" s="586"/>
      <c r="V66" s="586"/>
      <c r="W66" s="586"/>
      <c r="X66" s="586"/>
      <c r="Y66" s="289"/>
      <c r="Z66" s="218"/>
      <c r="AA66" s="218"/>
    </row>
    <row r="67" spans="1:27" s="215" customFormat="1" ht="20.100000000000001" customHeight="1" x14ac:dyDescent="0.25">
      <c r="A67" s="1929"/>
      <c r="B67" s="2846"/>
      <c r="C67" s="2865"/>
      <c r="D67" s="2867"/>
      <c r="E67" s="656" t="s">
        <v>288</v>
      </c>
      <c r="F67" s="2808"/>
      <c r="G67" s="2809"/>
      <c r="H67" s="591" t="s">
        <v>289</v>
      </c>
      <c r="I67" s="672" t="s">
        <v>290</v>
      </c>
      <c r="J67" s="2808"/>
      <c r="K67" s="2809"/>
      <c r="L67" s="2809"/>
      <c r="M67" s="592" t="s">
        <v>289</v>
      </c>
      <c r="N67" s="593"/>
      <c r="O67" s="594"/>
      <c r="P67" s="594"/>
      <c r="Q67" s="594"/>
      <c r="R67" s="595"/>
      <c r="S67" s="595"/>
      <c r="T67" s="595"/>
      <c r="U67" s="595"/>
      <c r="V67" s="595"/>
      <c r="W67" s="595"/>
      <c r="X67" s="595"/>
      <c r="Y67" s="287"/>
      <c r="Z67" s="218"/>
      <c r="AA67" s="218"/>
    </row>
    <row r="68" spans="1:27" s="215" customFormat="1" ht="20.100000000000001" customHeight="1" thickBot="1" x14ac:dyDescent="0.3">
      <c r="A68" s="1930"/>
      <c r="B68" s="2847"/>
      <c r="C68" s="2868"/>
      <c r="D68" s="2870"/>
      <c r="E68" s="657" t="s">
        <v>291</v>
      </c>
      <c r="F68" s="2810"/>
      <c r="G68" s="2811"/>
      <c r="H68" s="596" t="s">
        <v>75</v>
      </c>
      <c r="I68" s="673" t="s">
        <v>292</v>
      </c>
      <c r="J68" s="2810"/>
      <c r="K68" s="2811"/>
      <c r="L68" s="2811"/>
      <c r="M68" s="286" t="s">
        <v>75</v>
      </c>
      <c r="N68" s="506"/>
      <c r="O68" s="322"/>
      <c r="P68" s="322"/>
      <c r="Q68" s="325"/>
      <c r="R68" s="590"/>
      <c r="S68" s="590"/>
      <c r="T68" s="316"/>
      <c r="U68" s="316"/>
      <c r="V68" s="316"/>
      <c r="W68" s="316"/>
      <c r="X68" s="316"/>
      <c r="Y68" s="287"/>
      <c r="Z68" s="218"/>
      <c r="AA68" s="218"/>
    </row>
    <row r="69" spans="1:27" s="215" customFormat="1" ht="20.100000000000001" customHeight="1" x14ac:dyDescent="0.25">
      <c r="A69" s="1928" t="s">
        <v>101</v>
      </c>
      <c r="B69" s="2091">
        <v>1340</v>
      </c>
      <c r="C69" s="2934" t="str">
        <f>VLOOKUP(B69,DataLabels,HLOOKUP($H$3,Type,2,FALSE))</f>
        <v>Type of Drive</v>
      </c>
      <c r="D69" s="2934"/>
      <c r="E69" s="2935"/>
      <c r="F69" s="2113"/>
      <c r="G69" s="2114"/>
      <c r="H69" s="2114"/>
      <c r="I69" s="2114"/>
      <c r="J69" s="2114"/>
      <c r="K69" s="2114"/>
      <c r="L69" s="2114"/>
      <c r="M69" s="318" t="s">
        <v>102</v>
      </c>
      <c r="N69" s="2091">
        <v>1350</v>
      </c>
      <c r="O69" s="2938" t="str">
        <f>VLOOKUP(N69,DataLabels,HLOOKUP($H$3,Type,2,FALSE))</f>
        <v>Machine (Pump if Hydraulic)</v>
      </c>
      <c r="P69" s="2936" t="s">
        <v>81</v>
      </c>
      <c r="Q69" s="2937"/>
      <c r="R69" s="2111"/>
      <c r="S69" s="2112"/>
      <c r="T69" s="2112"/>
      <c r="U69" s="2112"/>
      <c r="V69" s="2112"/>
      <c r="W69" s="2112"/>
      <c r="X69" s="2112"/>
      <c r="Y69" s="303"/>
      <c r="Z69" s="218"/>
      <c r="AA69" s="218"/>
    </row>
    <row r="70" spans="1:27" s="215" customFormat="1" ht="20.100000000000001" customHeight="1" x14ac:dyDescent="0.25">
      <c r="A70" s="1929"/>
      <c r="B70" s="1728"/>
      <c r="C70" s="2863"/>
      <c r="D70" s="2863"/>
      <c r="E70" s="2864"/>
      <c r="F70" s="2053"/>
      <c r="G70" s="2054"/>
      <c r="H70" s="2054"/>
      <c r="I70" s="2054"/>
      <c r="J70" s="2054"/>
      <c r="K70" s="2054"/>
      <c r="L70" s="2054"/>
      <c r="M70" s="290"/>
      <c r="N70" s="1728"/>
      <c r="O70" s="2939"/>
      <c r="P70" s="2932" t="s">
        <v>82</v>
      </c>
      <c r="Q70" s="2933"/>
      <c r="R70" s="2053"/>
      <c r="S70" s="2054"/>
      <c r="T70" s="2054"/>
      <c r="U70" s="2054"/>
      <c r="V70" s="2054"/>
      <c r="W70" s="2054"/>
      <c r="X70" s="2054"/>
      <c r="Y70" s="291"/>
      <c r="Z70" s="218"/>
      <c r="AA70" s="218"/>
    </row>
    <row r="71" spans="1:27" s="215" customFormat="1" ht="20.100000000000001" customHeight="1" x14ac:dyDescent="0.25">
      <c r="A71" s="1929"/>
      <c r="B71" s="1727">
        <v>1370</v>
      </c>
      <c r="C71" s="2860" t="str">
        <f>VLOOKUP(B71,DataLabels,HLOOKUP($H$3,Type,2,FALSE))</f>
        <v>Drive Machine Location</v>
      </c>
      <c r="D71" s="2860"/>
      <c r="E71" s="2861"/>
      <c r="F71" s="2051"/>
      <c r="G71" s="2052"/>
      <c r="H71" s="2052"/>
      <c r="I71" s="2052"/>
      <c r="J71" s="2052"/>
      <c r="K71" s="2052"/>
      <c r="L71" s="2052"/>
      <c r="M71" s="288"/>
      <c r="N71" s="216"/>
      <c r="O71" s="216"/>
      <c r="P71" s="216"/>
      <c r="Q71" s="216"/>
      <c r="R71" s="216"/>
      <c r="S71" s="216"/>
      <c r="T71" s="216"/>
      <c r="U71" s="216"/>
      <c r="V71" s="216"/>
      <c r="W71" s="216"/>
      <c r="X71" s="216"/>
      <c r="Y71" s="319"/>
      <c r="Z71" s="218"/>
      <c r="AA71" s="218"/>
    </row>
    <row r="72" spans="1:27" s="215" customFormat="1" ht="20.100000000000001" customHeight="1" thickBot="1" x14ac:dyDescent="0.3">
      <c r="A72" s="1930"/>
      <c r="B72" s="2082"/>
      <c r="C72" s="2869"/>
      <c r="D72" s="2869"/>
      <c r="E72" s="2870"/>
      <c r="F72" s="2089"/>
      <c r="G72" s="2090"/>
      <c r="H72" s="2090"/>
      <c r="I72" s="2090"/>
      <c r="J72" s="2090"/>
      <c r="K72" s="2090"/>
      <c r="L72" s="2090"/>
      <c r="M72" s="301"/>
      <c r="N72" s="216"/>
      <c r="O72" s="216"/>
      <c r="P72" s="216"/>
      <c r="Q72" s="216"/>
      <c r="R72" s="216"/>
      <c r="S72" s="216"/>
      <c r="T72" s="216"/>
      <c r="U72" s="216"/>
      <c r="V72" s="216"/>
      <c r="W72" s="216"/>
      <c r="X72" s="216"/>
      <c r="Y72" s="320"/>
      <c r="Z72" s="218"/>
      <c r="AA72" s="218"/>
    </row>
    <row r="73" spans="1:27" s="215" customFormat="1" ht="20.100000000000001" customHeight="1" x14ac:dyDescent="0.25">
      <c r="A73" s="1928" t="s">
        <v>103</v>
      </c>
      <c r="B73" s="2091">
        <v>1380</v>
      </c>
      <c r="C73" s="2934" t="str">
        <f>VLOOKUP(B73,DataLabels,HLOOKUP($H$3,Type,2,FALSE))</f>
        <v>Type of Operation</v>
      </c>
      <c r="D73" s="2934"/>
      <c r="E73" s="2935"/>
      <c r="F73" s="2113"/>
      <c r="G73" s="2114"/>
      <c r="H73" s="2114"/>
      <c r="I73" s="2114"/>
      <c r="J73" s="2114"/>
      <c r="K73" s="2114"/>
      <c r="L73" s="2114"/>
      <c r="M73" s="293"/>
      <c r="N73" s="2091">
        <v>1390</v>
      </c>
      <c r="O73" s="2934" t="str">
        <f>VLOOKUP(N73,DataLabels,HLOOKUP($H$3,Type,2,FALSE))</f>
        <v>Type of Motor Control</v>
      </c>
      <c r="P73" s="2934"/>
      <c r="Q73" s="2935"/>
      <c r="R73" s="2072"/>
      <c r="S73" s="2073"/>
      <c r="T73" s="2073"/>
      <c r="U73" s="2073"/>
      <c r="V73" s="2073"/>
      <c r="W73" s="2073"/>
      <c r="X73" s="2073"/>
      <c r="Y73" s="285"/>
      <c r="Z73" s="218"/>
      <c r="AA73" s="218"/>
    </row>
    <row r="74" spans="1:27" s="215" customFormat="1" ht="20.100000000000001" customHeight="1" x14ac:dyDescent="0.25">
      <c r="A74" s="1929"/>
      <c r="B74" s="1728"/>
      <c r="C74" s="2863"/>
      <c r="D74" s="2863"/>
      <c r="E74" s="2864"/>
      <c r="F74" s="2053"/>
      <c r="G74" s="2054"/>
      <c r="H74" s="2054"/>
      <c r="I74" s="2054"/>
      <c r="J74" s="2054"/>
      <c r="K74" s="2054"/>
      <c r="L74" s="2054"/>
      <c r="M74" s="290"/>
      <c r="N74" s="1728"/>
      <c r="O74" s="2863"/>
      <c r="P74" s="2863"/>
      <c r="Q74" s="2864"/>
      <c r="R74" s="1916"/>
      <c r="S74" s="1917"/>
      <c r="T74" s="1917"/>
      <c r="U74" s="1917"/>
      <c r="V74" s="1917"/>
      <c r="W74" s="1917"/>
      <c r="X74" s="1917"/>
      <c r="Y74" s="291"/>
      <c r="Z74" s="218"/>
      <c r="AA74" s="218"/>
    </row>
    <row r="75" spans="1:27" s="215" customFormat="1" ht="20.100000000000001" customHeight="1" x14ac:dyDescent="0.25">
      <c r="A75" s="1929"/>
      <c r="B75" s="1727">
        <v>1400</v>
      </c>
      <c r="C75" s="2859" t="str">
        <f>VLOOKUP(B75,DataLabels,HLOOKUP($H$3,Type,2,FALSE))</f>
        <v>Controller</v>
      </c>
      <c r="D75" s="2930" t="s">
        <v>81</v>
      </c>
      <c r="E75" s="2931"/>
      <c r="F75" s="2080"/>
      <c r="G75" s="2081"/>
      <c r="H75" s="2081"/>
      <c r="I75" s="2081"/>
      <c r="J75" s="2081"/>
      <c r="K75" s="2081"/>
      <c r="L75" s="2081"/>
      <c r="M75" s="300"/>
      <c r="N75" s="1727">
        <v>1410</v>
      </c>
      <c r="O75" s="2860" t="str">
        <f>VLOOKUP(N75,DataLabels,HLOOKUP($H$3,Type,2,FALSE))</f>
        <v>TSSA File # for Controller</v>
      </c>
      <c r="P75" s="2860"/>
      <c r="Q75" s="2861"/>
      <c r="R75" s="2051"/>
      <c r="S75" s="2052"/>
      <c r="T75" s="2052"/>
      <c r="U75" s="2052"/>
      <c r="V75" s="2052"/>
      <c r="W75" s="2052"/>
      <c r="X75" s="2052"/>
      <c r="Y75" s="289"/>
      <c r="Z75" s="218"/>
      <c r="AA75" s="218"/>
    </row>
    <row r="76" spans="1:27" s="215" customFormat="1" ht="20.100000000000001" customHeight="1" x14ac:dyDescent="0.25">
      <c r="A76" s="1929"/>
      <c r="B76" s="1728"/>
      <c r="C76" s="2862"/>
      <c r="D76" s="2932" t="s">
        <v>82</v>
      </c>
      <c r="E76" s="2933"/>
      <c r="F76" s="2053"/>
      <c r="G76" s="2054"/>
      <c r="H76" s="2054"/>
      <c r="I76" s="2054"/>
      <c r="J76" s="2054"/>
      <c r="K76" s="2054"/>
      <c r="L76" s="2054"/>
      <c r="M76" s="290"/>
      <c r="N76" s="1728"/>
      <c r="O76" s="2863"/>
      <c r="P76" s="2863"/>
      <c r="Q76" s="2864"/>
      <c r="R76" s="2053"/>
      <c r="S76" s="2054"/>
      <c r="T76" s="2054"/>
      <c r="U76" s="2054"/>
      <c r="V76" s="2054"/>
      <c r="W76" s="2054"/>
      <c r="X76" s="2054"/>
      <c r="Y76" s="291"/>
      <c r="Z76" s="218"/>
      <c r="AA76" s="218"/>
    </row>
    <row r="77" spans="1:27" s="215" customFormat="1" ht="20.100000000000001" customHeight="1" x14ac:dyDescent="0.25">
      <c r="A77" s="1929"/>
      <c r="B77" s="2167">
        <v>1411</v>
      </c>
      <c r="C77" s="2866" t="str">
        <f>VLOOKUP(B77,DataLabels,HLOOKUP($H$3,Type,2,FALSE))</f>
        <v>Scope of Alteration includes Installation of New Controller</v>
      </c>
      <c r="D77" s="2866"/>
      <c r="E77" s="2867"/>
      <c r="F77" s="2195"/>
      <c r="G77" s="2196"/>
      <c r="H77" s="2196"/>
      <c r="I77" s="2196"/>
      <c r="J77" s="2196"/>
      <c r="K77" s="2196"/>
      <c r="L77" s="2196"/>
      <c r="M77" s="286"/>
      <c r="N77" s="505"/>
      <c r="O77" s="322"/>
      <c r="P77" s="322"/>
      <c r="Q77" s="323"/>
      <c r="R77" s="324"/>
      <c r="S77" s="324"/>
      <c r="T77" s="324"/>
      <c r="U77" s="324"/>
      <c r="V77" s="324"/>
      <c r="W77" s="324"/>
      <c r="X77" s="324"/>
      <c r="Y77" s="287"/>
      <c r="Z77" s="218"/>
      <c r="AA77" s="218"/>
    </row>
    <row r="78" spans="1:27" s="215" customFormat="1" ht="20.100000000000001" customHeight="1" thickBot="1" x14ac:dyDescent="0.3">
      <c r="A78" s="1930"/>
      <c r="B78" s="2082"/>
      <c r="C78" s="2869"/>
      <c r="D78" s="2869"/>
      <c r="E78" s="2870"/>
      <c r="F78" s="2089"/>
      <c r="G78" s="2090"/>
      <c r="H78" s="2090"/>
      <c r="I78" s="2090"/>
      <c r="J78" s="2090"/>
      <c r="K78" s="2090"/>
      <c r="L78" s="2090"/>
      <c r="M78" s="301"/>
      <c r="N78" s="507"/>
      <c r="O78" s="325"/>
      <c r="P78" s="325"/>
      <c r="Q78" s="325"/>
      <c r="R78" s="530"/>
      <c r="S78" s="530"/>
      <c r="T78" s="530"/>
      <c r="U78" s="530"/>
      <c r="V78" s="530"/>
      <c r="W78" s="530"/>
      <c r="X78" s="530"/>
      <c r="Y78" s="302"/>
      <c r="Z78" s="218"/>
      <c r="AA78" s="218"/>
    </row>
    <row r="79" spans="1:27" s="215" customFormat="1" ht="20.100000000000001" customHeight="1" x14ac:dyDescent="0.2">
      <c r="A79" s="1928" t="s">
        <v>107</v>
      </c>
      <c r="B79" s="2091">
        <v>1520</v>
      </c>
      <c r="C79" s="2115" t="str">
        <f>VLOOKUP(B79,DataLabels,HLOOKUP($H$3,Type,2,FALSE))</f>
        <v>Number of Cylinders</v>
      </c>
      <c r="D79" s="2115"/>
      <c r="E79" s="2116"/>
      <c r="F79" s="2072"/>
      <c r="G79" s="2073"/>
      <c r="H79" s="2073"/>
      <c r="I79" s="2073"/>
      <c r="J79" s="2073"/>
      <c r="K79" s="2073"/>
      <c r="L79" s="2073"/>
      <c r="M79" s="326"/>
      <c r="N79" s="2091">
        <v>1530</v>
      </c>
      <c r="O79" s="2115" t="str">
        <f>VLOOKUP(N79,DataLabels,HLOOKUP($H$3,Type,2,FALSE))</f>
        <v>Number of Stages</v>
      </c>
      <c r="P79" s="2115"/>
      <c r="Q79" s="2116"/>
      <c r="R79" s="2113"/>
      <c r="S79" s="2114"/>
      <c r="T79" s="2114"/>
      <c r="U79" s="2114"/>
      <c r="V79" s="2114"/>
      <c r="W79" s="2114"/>
      <c r="X79" s="2114"/>
      <c r="Y79" s="327"/>
      <c r="Z79" s="218"/>
      <c r="AA79" s="218"/>
    </row>
    <row r="80" spans="1:27" s="215" customFormat="1" ht="20.100000000000001" customHeight="1" x14ac:dyDescent="0.2">
      <c r="A80" s="1929"/>
      <c r="B80" s="1728"/>
      <c r="C80" s="2102"/>
      <c r="D80" s="2102"/>
      <c r="E80" s="2103"/>
      <c r="F80" s="1916"/>
      <c r="G80" s="1917"/>
      <c r="H80" s="1917"/>
      <c r="I80" s="1917"/>
      <c r="J80" s="1917"/>
      <c r="K80" s="1917"/>
      <c r="L80" s="1917"/>
      <c r="M80" s="329"/>
      <c r="N80" s="1728"/>
      <c r="O80" s="2102"/>
      <c r="P80" s="2102"/>
      <c r="Q80" s="2103"/>
      <c r="R80" s="2053"/>
      <c r="S80" s="2054"/>
      <c r="T80" s="2054"/>
      <c r="U80" s="2054"/>
      <c r="V80" s="2054"/>
      <c r="W80" s="2054"/>
      <c r="X80" s="2054"/>
      <c r="Y80" s="330"/>
      <c r="Z80" s="218"/>
      <c r="AA80" s="218"/>
    </row>
    <row r="81" spans="1:27" s="215" customFormat="1" ht="20.100000000000001" customHeight="1" x14ac:dyDescent="0.2">
      <c r="A81" s="1929"/>
      <c r="B81" s="1727">
        <v>1540</v>
      </c>
      <c r="C81" s="2084" t="str">
        <f>VLOOKUP(B81,DataLabels,HLOOKUP($H$3,Type,2,FALSE))</f>
        <v>Cylinder Orientation</v>
      </c>
      <c r="D81" s="2084"/>
      <c r="E81" s="2085"/>
      <c r="F81" s="1914"/>
      <c r="G81" s="1915"/>
      <c r="H81" s="1915"/>
      <c r="I81" s="1915"/>
      <c r="J81" s="1915"/>
      <c r="K81" s="1915"/>
      <c r="L81" s="1915"/>
      <c r="M81" s="331"/>
      <c r="N81" s="2059">
        <v>1550</v>
      </c>
      <c r="O81" s="2076" t="str">
        <f>VLOOKUP(N81,DataLabels,HLOOKUP($H$3,Type,2,FALSE))</f>
        <v>Cylinder Connection
(direct or 1:2 roped)</v>
      </c>
      <c r="P81" s="2084"/>
      <c r="Q81" s="2085"/>
      <c r="R81" s="1914"/>
      <c r="S81" s="1915"/>
      <c r="T81" s="1915"/>
      <c r="U81" s="1915"/>
      <c r="V81" s="1915"/>
      <c r="W81" s="1915"/>
      <c r="X81" s="1915"/>
      <c r="Y81" s="319"/>
      <c r="Z81" s="218"/>
      <c r="AA81" s="218"/>
    </row>
    <row r="82" spans="1:27" s="215" customFormat="1" ht="20.100000000000001" customHeight="1" x14ac:dyDescent="0.2">
      <c r="A82" s="1929"/>
      <c r="B82" s="1728"/>
      <c r="C82" s="2102"/>
      <c r="D82" s="2102"/>
      <c r="E82" s="2103"/>
      <c r="F82" s="1916"/>
      <c r="G82" s="1917"/>
      <c r="H82" s="1917"/>
      <c r="I82" s="1917"/>
      <c r="J82" s="1917"/>
      <c r="K82" s="1917"/>
      <c r="L82" s="1917"/>
      <c r="M82" s="329"/>
      <c r="N82" s="2068"/>
      <c r="O82" s="2077"/>
      <c r="P82" s="2102"/>
      <c r="Q82" s="2103"/>
      <c r="R82" s="1916"/>
      <c r="S82" s="1917"/>
      <c r="T82" s="1917"/>
      <c r="U82" s="1917"/>
      <c r="V82" s="1917"/>
      <c r="W82" s="1917"/>
      <c r="X82" s="1917"/>
      <c r="Y82" s="330"/>
      <c r="Z82" s="218"/>
      <c r="AA82" s="218"/>
    </row>
    <row r="83" spans="1:27" s="215" customFormat="1" ht="20.100000000000001" customHeight="1" x14ac:dyDescent="0.25">
      <c r="A83" s="1929"/>
      <c r="B83" s="2059">
        <v>1570</v>
      </c>
      <c r="C83" s="2076" t="str">
        <f>VLOOKUP(B83,DataLabels,HLOOKUP($H$3,Type,2,FALSE))</f>
        <v>Plunger O/D</v>
      </c>
      <c r="D83" s="2085"/>
      <c r="E83" s="412" t="s">
        <v>108</v>
      </c>
      <c r="F83" s="2080"/>
      <c r="G83" s="2081"/>
      <c r="H83" s="333" t="s">
        <v>75</v>
      </c>
      <c r="I83" s="412" t="s">
        <v>109</v>
      </c>
      <c r="J83" s="2080"/>
      <c r="K83" s="2081"/>
      <c r="L83" s="2081"/>
      <c r="M83" s="300" t="s">
        <v>75</v>
      </c>
      <c r="N83" s="2059">
        <v>1560</v>
      </c>
      <c r="O83" s="2076" t="str">
        <f>VLOOKUP(N83,DataLabels,HLOOKUP($H$3,Type,2,FALSE))</f>
        <v>Synchronization Method</v>
      </c>
      <c r="P83" s="2084"/>
      <c r="Q83" s="2085"/>
      <c r="R83" s="2051"/>
      <c r="S83" s="2052"/>
      <c r="T83" s="2052"/>
      <c r="U83" s="2052"/>
      <c r="V83" s="2052"/>
      <c r="W83" s="2052"/>
      <c r="X83" s="2052"/>
      <c r="Y83" s="319"/>
      <c r="Z83" s="218"/>
      <c r="AA83" s="218"/>
    </row>
    <row r="84" spans="1:27" s="215" customFormat="1" ht="20.100000000000001" customHeight="1" x14ac:dyDescent="0.25">
      <c r="A84" s="1929"/>
      <c r="B84" s="2068"/>
      <c r="C84" s="2077"/>
      <c r="D84" s="2103"/>
      <c r="E84" s="413" t="s">
        <v>110</v>
      </c>
      <c r="F84" s="2057"/>
      <c r="G84" s="2058"/>
      <c r="H84" s="305" t="s">
        <v>75</v>
      </c>
      <c r="I84" s="334"/>
      <c r="J84" s="2105"/>
      <c r="K84" s="2105"/>
      <c r="L84" s="2105"/>
      <c r="M84" s="335"/>
      <c r="N84" s="2068"/>
      <c r="O84" s="2077"/>
      <c r="P84" s="2102"/>
      <c r="Q84" s="2103"/>
      <c r="R84" s="2053"/>
      <c r="S84" s="2054"/>
      <c r="T84" s="2054"/>
      <c r="U84" s="2054"/>
      <c r="V84" s="2054"/>
      <c r="W84" s="2054"/>
      <c r="X84" s="2054"/>
      <c r="Y84" s="330"/>
      <c r="Z84" s="218"/>
      <c r="AA84" s="218"/>
    </row>
    <row r="85" spans="1:27" s="215" customFormat="1" ht="20.100000000000001" customHeight="1" x14ac:dyDescent="0.25">
      <c r="A85" s="1929"/>
      <c r="B85" s="2059">
        <v>1580</v>
      </c>
      <c r="C85" s="2076" t="str">
        <f>VLOOKUP(B85,DataLabels,HLOOKUP($H$3,Type,2,FALSE))</f>
        <v xml:space="preserve">Plunger Free Length
</v>
      </c>
      <c r="D85" s="2085"/>
      <c r="E85" s="412" t="s">
        <v>111</v>
      </c>
      <c r="F85" s="2080"/>
      <c r="G85" s="2081"/>
      <c r="H85" s="333" t="s">
        <v>75</v>
      </c>
      <c r="I85" s="412" t="s">
        <v>112</v>
      </c>
      <c r="J85" s="2080"/>
      <c r="K85" s="2081"/>
      <c r="L85" s="2081"/>
      <c r="M85" s="300" t="s">
        <v>75</v>
      </c>
      <c r="N85" s="2059">
        <v>1590</v>
      </c>
      <c r="O85" s="2076" t="str">
        <f>VLOOKUP(N85,DataLabels,HLOOKUP($H$3,Type,2,FALSE))</f>
        <v xml:space="preserve">Plunger Wall
</v>
      </c>
      <c r="P85" s="2085"/>
      <c r="Q85" s="412" t="s">
        <v>113</v>
      </c>
      <c r="R85" s="2080"/>
      <c r="S85" s="2081"/>
      <c r="T85" s="333" t="s">
        <v>75</v>
      </c>
      <c r="U85" s="412" t="s">
        <v>114</v>
      </c>
      <c r="V85" s="2080"/>
      <c r="W85" s="2081"/>
      <c r="X85" s="2081"/>
      <c r="Y85" s="317" t="s">
        <v>75</v>
      </c>
      <c r="Z85" s="218"/>
      <c r="AA85" s="218"/>
    </row>
    <row r="86" spans="1:27" s="215" customFormat="1" ht="20.100000000000001" customHeight="1" x14ac:dyDescent="0.25">
      <c r="A86" s="1929"/>
      <c r="B86" s="2068"/>
      <c r="C86" s="2077"/>
      <c r="D86" s="2103"/>
      <c r="E86" s="413" t="s">
        <v>115</v>
      </c>
      <c r="F86" s="2057"/>
      <c r="G86" s="2058"/>
      <c r="H86" s="305" t="s">
        <v>75</v>
      </c>
      <c r="I86" s="334"/>
      <c r="J86" s="2105"/>
      <c r="K86" s="2105"/>
      <c r="L86" s="2105"/>
      <c r="M86" s="335"/>
      <c r="N86" s="2068"/>
      <c r="O86" s="2077"/>
      <c r="P86" s="2103"/>
      <c r="Q86" s="413" t="s">
        <v>116</v>
      </c>
      <c r="R86" s="2057"/>
      <c r="S86" s="2058"/>
      <c r="T86" s="305" t="s">
        <v>75</v>
      </c>
      <c r="U86" s="334"/>
      <c r="V86" s="2105"/>
      <c r="W86" s="2105"/>
      <c r="X86" s="2105"/>
      <c r="Y86" s="306"/>
      <c r="Z86" s="218"/>
      <c r="AA86" s="218"/>
    </row>
    <row r="87" spans="1:27" s="215" customFormat="1" ht="20.100000000000001" customHeight="1" x14ac:dyDescent="0.2">
      <c r="A87" s="1929"/>
      <c r="B87" s="1727">
        <v>1600</v>
      </c>
      <c r="C87" s="2062" t="str">
        <f>VLOOKUP(B87,DataLabels,HLOOKUP($H$3,Type,2,FALSE))</f>
        <v xml:space="preserve">Safety Bulkhead or Double Cylinder
</v>
      </c>
      <c r="D87" s="2062"/>
      <c r="E87" s="2063"/>
      <c r="F87" s="2051"/>
      <c r="G87" s="2052"/>
      <c r="H87" s="2052"/>
      <c r="I87" s="2052"/>
      <c r="J87" s="2052"/>
      <c r="K87" s="2052"/>
      <c r="L87" s="2052"/>
      <c r="M87" s="336"/>
      <c r="N87" s="2634">
        <v>1610</v>
      </c>
      <c r="O87" s="2635" t="str">
        <f>VLOOKUP(N87,DataLabels,HLOOKUP($H$3,Type,2,FALSE))</f>
        <v xml:space="preserve">Plunger Weight
</v>
      </c>
      <c r="P87" s="2193"/>
      <c r="Q87" s="2194"/>
      <c r="R87" s="2051"/>
      <c r="S87" s="2052"/>
      <c r="T87" s="2052"/>
      <c r="U87" s="2052"/>
      <c r="V87" s="2052"/>
      <c r="W87" s="2052"/>
      <c r="X87" s="2052"/>
      <c r="Y87" s="337"/>
      <c r="Z87" s="218"/>
      <c r="AA87" s="218"/>
    </row>
    <row r="88" spans="1:27" s="215" customFormat="1" ht="20.100000000000001" customHeight="1" x14ac:dyDescent="0.25">
      <c r="A88" s="1929"/>
      <c r="B88" s="1728"/>
      <c r="C88" s="2100"/>
      <c r="D88" s="2100"/>
      <c r="E88" s="2101"/>
      <c r="F88" s="2053"/>
      <c r="G88" s="2054"/>
      <c r="H88" s="2054"/>
      <c r="I88" s="2054"/>
      <c r="J88" s="2054"/>
      <c r="K88" s="2054"/>
      <c r="L88" s="2054"/>
      <c r="M88" s="329"/>
      <c r="N88" s="2068"/>
      <c r="O88" s="2077"/>
      <c r="P88" s="2102"/>
      <c r="Q88" s="2103"/>
      <c r="R88" s="2053"/>
      <c r="S88" s="2054"/>
      <c r="T88" s="2054"/>
      <c r="U88" s="2054"/>
      <c r="V88" s="2054"/>
      <c r="W88" s="2054"/>
      <c r="X88" s="2054"/>
      <c r="Y88" s="291" t="s">
        <v>71</v>
      </c>
      <c r="Z88" s="218"/>
      <c r="AA88" s="218"/>
    </row>
    <row r="89" spans="1:27" s="215" customFormat="1" ht="20.100000000000001" customHeight="1" x14ac:dyDescent="0.2">
      <c r="A89" s="1929"/>
      <c r="B89" s="1727">
        <v>1620</v>
      </c>
      <c r="C89" s="2193" t="str">
        <f>VLOOKUP(B89,DataLabels,HLOOKUP($H$3,Type,2,FALSE))</f>
        <v>Cylinder Corrosion Protection</v>
      </c>
      <c r="D89" s="2193"/>
      <c r="E89" s="2194"/>
      <c r="F89" s="2195"/>
      <c r="G89" s="2196"/>
      <c r="H89" s="2196"/>
      <c r="I89" s="2196"/>
      <c r="J89" s="2196"/>
      <c r="K89" s="2196"/>
      <c r="L89" s="2196"/>
      <c r="M89" s="331"/>
      <c r="N89" s="338"/>
      <c r="O89" s="312"/>
      <c r="P89" s="312"/>
      <c r="Q89" s="312"/>
      <c r="R89" s="313"/>
      <c r="S89" s="313"/>
      <c r="T89" s="313"/>
      <c r="U89" s="313"/>
      <c r="V89" s="313"/>
      <c r="W89" s="313"/>
      <c r="X89" s="313"/>
      <c r="Y89" s="319"/>
      <c r="Z89" s="218"/>
      <c r="AA89" s="218"/>
    </row>
    <row r="90" spans="1:27" s="215" customFormat="1" ht="20.100000000000001" customHeight="1" thickBot="1" x14ac:dyDescent="0.25">
      <c r="A90" s="1930"/>
      <c r="B90" s="2082"/>
      <c r="C90" s="2087"/>
      <c r="D90" s="2087"/>
      <c r="E90" s="2088"/>
      <c r="F90" s="2089"/>
      <c r="G90" s="2090"/>
      <c r="H90" s="2090"/>
      <c r="I90" s="2090"/>
      <c r="J90" s="2090"/>
      <c r="K90" s="2090"/>
      <c r="L90" s="2090"/>
      <c r="M90" s="328"/>
      <c r="N90" s="339"/>
      <c r="O90" s="315"/>
      <c r="P90" s="315"/>
      <c r="Q90" s="315"/>
      <c r="R90" s="316"/>
      <c r="S90" s="316"/>
      <c r="T90" s="316"/>
      <c r="U90" s="316"/>
      <c r="V90" s="316"/>
      <c r="W90" s="316"/>
      <c r="X90" s="316"/>
      <c r="Y90" s="320"/>
      <c r="Z90" s="218"/>
      <c r="AA90" s="218"/>
    </row>
    <row r="91" spans="1:27" s="215" customFormat="1" ht="20.100000000000001" customHeight="1" x14ac:dyDescent="0.2">
      <c r="A91" s="1928" t="s">
        <v>117</v>
      </c>
      <c r="B91" s="2091">
        <v>1630</v>
      </c>
      <c r="C91" s="2092" t="str">
        <f>VLOOKUP(B91,DataLabels,HLOOKUP($H$3,Type,2,FALSE))</f>
        <v>Control Valve</v>
      </c>
      <c r="D91" s="2094" t="s">
        <v>81</v>
      </c>
      <c r="E91" s="2095"/>
      <c r="F91" s="2096"/>
      <c r="G91" s="2097"/>
      <c r="H91" s="2097"/>
      <c r="I91" s="2097"/>
      <c r="J91" s="2097"/>
      <c r="K91" s="2097"/>
      <c r="L91" s="2097"/>
      <c r="M91" s="340"/>
      <c r="N91" s="2067">
        <v>1650</v>
      </c>
      <c r="O91" s="2076" t="str">
        <f>VLOOKUP(N91,DataLabels,HLOOKUP($H$3,Type,2,FALSE))</f>
        <v>Line Rupture Valve</v>
      </c>
      <c r="P91" s="2078" t="s">
        <v>81</v>
      </c>
      <c r="Q91" s="2079"/>
      <c r="R91" s="2096"/>
      <c r="S91" s="2097"/>
      <c r="T91" s="2097"/>
      <c r="U91" s="2097"/>
      <c r="V91" s="2097"/>
      <c r="W91" s="2097"/>
      <c r="X91" s="2097"/>
      <c r="Y91" s="633"/>
      <c r="Z91" s="218"/>
      <c r="AA91" s="218"/>
    </row>
    <row r="92" spans="1:27" s="215" customFormat="1" ht="20.100000000000001" customHeight="1" x14ac:dyDescent="0.25">
      <c r="A92" s="1929"/>
      <c r="B92" s="1728"/>
      <c r="C92" s="2093"/>
      <c r="D92" s="2055" t="s">
        <v>82</v>
      </c>
      <c r="E92" s="2056"/>
      <c r="F92" s="1916"/>
      <c r="G92" s="1917"/>
      <c r="H92" s="1917"/>
      <c r="I92" s="1917"/>
      <c r="J92" s="1917"/>
      <c r="K92" s="1917"/>
      <c r="L92" s="1917"/>
      <c r="M92" s="290"/>
      <c r="N92" s="2068"/>
      <c r="O92" s="2077"/>
      <c r="P92" s="2055" t="s">
        <v>82</v>
      </c>
      <c r="Q92" s="2056"/>
      <c r="R92" s="1916"/>
      <c r="S92" s="1917"/>
      <c r="T92" s="1917"/>
      <c r="U92" s="1917"/>
      <c r="V92" s="1917"/>
      <c r="W92" s="1917"/>
      <c r="X92" s="1917"/>
      <c r="Y92" s="330"/>
      <c r="Z92" s="218"/>
      <c r="AA92" s="218"/>
    </row>
    <row r="93" spans="1:27" s="215" customFormat="1" ht="20.100000000000001" customHeight="1" x14ac:dyDescent="0.2">
      <c r="A93" s="1929"/>
      <c r="B93" s="2634">
        <v>1670</v>
      </c>
      <c r="C93" s="2628" t="str">
        <f>VLOOKUP(B93,DataLabels,HLOOKUP($H$3,Type,2,FALSE))</f>
        <v>Max. (Rated) System Pressure
(1.6 x Working [5.4.2.7])</v>
      </c>
      <c r="D93" s="2629"/>
      <c r="E93" s="2630"/>
      <c r="F93" s="2631"/>
      <c r="G93" s="2339"/>
      <c r="H93" s="2339"/>
      <c r="I93" s="2339"/>
      <c r="J93" s="2339"/>
      <c r="K93" s="2339"/>
      <c r="L93" s="2339"/>
      <c r="M93" s="336"/>
      <c r="N93" s="216"/>
      <c r="O93" s="216"/>
      <c r="P93" s="216"/>
      <c r="Q93" s="216"/>
      <c r="R93" s="216"/>
      <c r="S93" s="216"/>
      <c r="T93" s="216"/>
      <c r="U93" s="216"/>
      <c r="V93" s="216"/>
      <c r="W93" s="216"/>
      <c r="X93" s="216"/>
      <c r="Y93" s="337"/>
      <c r="Z93" s="218"/>
      <c r="AA93" s="218"/>
    </row>
    <row r="94" spans="1:27" s="215" customFormat="1" ht="20.100000000000001" customHeight="1" thickBot="1" x14ac:dyDescent="0.3">
      <c r="A94" s="1930"/>
      <c r="B94" s="2060"/>
      <c r="C94" s="2064"/>
      <c r="D94" s="2065"/>
      <c r="E94" s="2066"/>
      <c r="F94" s="1926"/>
      <c r="G94" s="1927"/>
      <c r="H94" s="1927"/>
      <c r="I94" s="1927"/>
      <c r="J94" s="1927"/>
      <c r="K94" s="1927"/>
      <c r="L94" s="1927"/>
      <c r="M94" s="342" t="s">
        <v>118</v>
      </c>
      <c r="N94" s="343"/>
      <c r="O94" s="343"/>
      <c r="P94" s="343"/>
      <c r="Q94" s="343"/>
      <c r="R94" s="343"/>
      <c r="S94" s="343"/>
      <c r="T94" s="343"/>
      <c r="U94" s="343"/>
      <c r="V94" s="343"/>
      <c r="W94" s="343"/>
      <c r="X94" s="343"/>
      <c r="Y94" s="320"/>
      <c r="Z94" s="218"/>
      <c r="AA94" s="218"/>
    </row>
    <row r="95" spans="1:27" s="215" customFormat="1" ht="20.100000000000001" customHeight="1" thickBot="1" x14ac:dyDescent="0.25">
      <c r="A95" s="250"/>
      <c r="B95" s="531"/>
      <c r="C95" s="532"/>
      <c r="D95" s="532"/>
      <c r="E95" s="532"/>
      <c r="F95" s="533"/>
      <c r="G95" s="533"/>
      <c r="H95" s="533"/>
      <c r="I95" s="533"/>
      <c r="J95" s="533"/>
      <c r="K95" s="533"/>
      <c r="L95" s="533"/>
      <c r="M95" s="534"/>
      <c r="N95" s="534"/>
      <c r="O95" s="534"/>
      <c r="P95" s="534"/>
      <c r="Q95" s="534"/>
      <c r="R95" s="534"/>
      <c r="S95" s="534"/>
      <c r="T95" s="534"/>
      <c r="U95" s="534"/>
      <c r="V95" s="534"/>
      <c r="W95" s="534"/>
      <c r="X95" s="534"/>
      <c r="Y95" s="534"/>
      <c r="Z95" s="218"/>
      <c r="AA95" s="218"/>
    </row>
    <row r="96" spans="1:27" s="215" customFormat="1" ht="20.100000000000001" customHeight="1" x14ac:dyDescent="0.2">
      <c r="A96" s="2611" t="s">
        <v>119</v>
      </c>
      <c r="B96" s="2874" t="str">
        <f>VLOOKUP(A96,DataLabels,HLOOKUP($H$3,Type,2,FALSE))</f>
        <v>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v>
      </c>
      <c r="C96" s="2875"/>
      <c r="D96" s="2875"/>
      <c r="E96" s="2875"/>
      <c r="F96" s="2875"/>
      <c r="G96" s="2875"/>
      <c r="H96" s="2875"/>
      <c r="I96" s="2875"/>
      <c r="J96" s="2875"/>
      <c r="K96" s="2875"/>
      <c r="L96" s="2875"/>
      <c r="M96" s="2875"/>
      <c r="N96" s="2875"/>
      <c r="O96" s="2875"/>
      <c r="P96" s="2875"/>
      <c r="Q96" s="2875"/>
      <c r="R96" s="2875"/>
      <c r="S96" s="2875"/>
      <c r="T96" s="2875"/>
      <c r="U96" s="2875"/>
      <c r="V96" s="2875"/>
      <c r="W96" s="2875"/>
      <c r="X96" s="2875"/>
      <c r="Y96" s="2876"/>
      <c r="Z96" s="218"/>
      <c r="AA96" s="218"/>
    </row>
    <row r="97" spans="1:27" s="215" customFormat="1" ht="20.100000000000001" customHeight="1" x14ac:dyDescent="0.2">
      <c r="A97" s="2612"/>
      <c r="B97" s="2877"/>
      <c r="C97" s="2878"/>
      <c r="D97" s="2878"/>
      <c r="E97" s="2878"/>
      <c r="F97" s="2878"/>
      <c r="G97" s="2878"/>
      <c r="H97" s="2878"/>
      <c r="I97" s="2878"/>
      <c r="J97" s="2878"/>
      <c r="K97" s="2878"/>
      <c r="L97" s="2878"/>
      <c r="M97" s="2878"/>
      <c r="N97" s="2878"/>
      <c r="O97" s="2878"/>
      <c r="P97" s="2878"/>
      <c r="Q97" s="2878"/>
      <c r="R97" s="2878"/>
      <c r="S97" s="2878"/>
      <c r="T97" s="2878"/>
      <c r="U97" s="2878"/>
      <c r="V97" s="2878"/>
      <c r="W97" s="2878"/>
      <c r="X97" s="2878"/>
      <c r="Y97" s="2879"/>
      <c r="Z97" s="218"/>
      <c r="AA97" s="218"/>
    </row>
    <row r="98" spans="1:27" s="215" customFormat="1" ht="20.100000000000001" customHeight="1" thickBot="1" x14ac:dyDescent="0.25">
      <c r="A98" s="2613"/>
      <c r="B98" s="2919"/>
      <c r="C98" s="2920"/>
      <c r="D98" s="2920"/>
      <c r="E98" s="2920"/>
      <c r="F98" s="2920"/>
      <c r="G98" s="2920"/>
      <c r="H98" s="2920"/>
      <c r="I98" s="2920"/>
      <c r="J98" s="2920"/>
      <c r="K98" s="2920"/>
      <c r="L98" s="2920"/>
      <c r="M98" s="2920"/>
      <c r="N98" s="2920"/>
      <c r="O98" s="2920"/>
      <c r="P98" s="2920"/>
      <c r="Q98" s="2920"/>
      <c r="R98" s="2920"/>
      <c r="S98" s="2920"/>
      <c r="T98" s="2920"/>
      <c r="U98" s="2920"/>
      <c r="V98" s="2920"/>
      <c r="W98" s="2920"/>
      <c r="X98" s="2920"/>
      <c r="Y98" s="2921"/>
      <c r="Z98" s="218"/>
      <c r="AA98" s="218"/>
    </row>
    <row r="99" spans="1:27" s="215" customFormat="1" ht="20.100000000000001" customHeight="1" thickBot="1" x14ac:dyDescent="0.25">
      <c r="A99" s="344"/>
      <c r="B99" s="345"/>
      <c r="C99" s="346"/>
      <c r="D99" s="346"/>
      <c r="E99" s="346"/>
      <c r="F99" s="346"/>
      <c r="G99" s="346"/>
      <c r="H99" s="346"/>
      <c r="I99" s="346"/>
      <c r="J99" s="346"/>
      <c r="K99" s="346"/>
      <c r="L99" s="346"/>
      <c r="M99" s="346"/>
      <c r="N99" s="346"/>
      <c r="O99" s="346"/>
      <c r="P99" s="346"/>
      <c r="Q99" s="346"/>
      <c r="R99" s="346"/>
      <c r="S99" s="346"/>
      <c r="T99" s="346"/>
      <c r="U99" s="346"/>
      <c r="V99" s="346"/>
      <c r="W99" s="346"/>
      <c r="X99" s="346"/>
      <c r="Y99" s="345"/>
      <c r="Z99" s="218"/>
      <c r="AA99" s="218"/>
    </row>
    <row r="100" spans="1:27" s="215" customFormat="1" ht="20.100000000000001" customHeight="1" x14ac:dyDescent="0.2">
      <c r="A100" s="1928" t="s">
        <v>120</v>
      </c>
      <c r="B100" s="2874" t="str">
        <f>VLOOKUP(A100,DataLabels,HLOOKUP($H$3,Type,2,FALSE))</f>
        <v>PART C2 - In addition to the schematic, provide a written conformance document to explain how compliance with the following requirements are met (where applicable) if it is not possible to demonstrate compliance in the schematic.</v>
      </c>
      <c r="C100" s="2875"/>
      <c r="D100" s="2875"/>
      <c r="E100" s="2875"/>
      <c r="F100" s="2875"/>
      <c r="G100" s="2875"/>
      <c r="H100" s="2875"/>
      <c r="I100" s="2875"/>
      <c r="J100" s="2875"/>
      <c r="K100" s="2875"/>
      <c r="L100" s="2875"/>
      <c r="M100" s="2875"/>
      <c r="N100" s="2875"/>
      <c r="O100" s="2875"/>
      <c r="P100" s="2875"/>
      <c r="Q100" s="2875"/>
      <c r="R100" s="2875"/>
      <c r="S100" s="2875"/>
      <c r="T100" s="2875"/>
      <c r="U100" s="2875"/>
      <c r="V100" s="2875"/>
      <c r="W100" s="2875"/>
      <c r="X100" s="2875"/>
      <c r="Y100" s="2876"/>
      <c r="Z100" s="218"/>
      <c r="AA100" s="218"/>
    </row>
    <row r="101" spans="1:27" s="215" customFormat="1" ht="20.100000000000001" customHeight="1" x14ac:dyDescent="0.2">
      <c r="A101" s="1929"/>
      <c r="B101" s="2877"/>
      <c r="C101" s="2878"/>
      <c r="D101" s="2878"/>
      <c r="E101" s="2878"/>
      <c r="F101" s="2878"/>
      <c r="G101" s="2878"/>
      <c r="H101" s="2878"/>
      <c r="I101" s="2878"/>
      <c r="J101" s="2878"/>
      <c r="K101" s="2878"/>
      <c r="L101" s="2878"/>
      <c r="M101" s="2878"/>
      <c r="N101" s="2878"/>
      <c r="O101" s="2878"/>
      <c r="P101" s="2878"/>
      <c r="Q101" s="2878"/>
      <c r="R101" s="2878"/>
      <c r="S101" s="2878"/>
      <c r="T101" s="2878"/>
      <c r="U101" s="2878"/>
      <c r="V101" s="2878"/>
      <c r="W101" s="2878"/>
      <c r="X101" s="2878"/>
      <c r="Y101" s="2879"/>
      <c r="Z101" s="218"/>
      <c r="AA101" s="218"/>
    </row>
    <row r="102" spans="1:27" s="215" customFormat="1" ht="20.100000000000001" customHeight="1" x14ac:dyDescent="0.2">
      <c r="A102" s="1929"/>
      <c r="B102" s="658"/>
      <c r="C102" s="659"/>
      <c r="D102" s="660" t="s">
        <v>121</v>
      </c>
      <c r="E102" s="659"/>
      <c r="F102" s="659"/>
      <c r="G102" s="659"/>
      <c r="H102" s="659"/>
      <c r="I102" s="659"/>
      <c r="J102" s="659"/>
      <c r="K102" s="659"/>
      <c r="L102" s="659"/>
      <c r="M102" s="659"/>
      <c r="N102" s="659"/>
      <c r="O102" s="659"/>
      <c r="P102" s="660" t="s">
        <v>121</v>
      </c>
      <c r="Q102" s="659"/>
      <c r="R102" s="659"/>
      <c r="S102" s="659"/>
      <c r="T102" s="659"/>
      <c r="U102" s="659"/>
      <c r="V102" s="659"/>
      <c r="W102" s="659"/>
      <c r="X102" s="659"/>
      <c r="Y102" s="661"/>
      <c r="Z102" s="218"/>
      <c r="AA102" s="218"/>
    </row>
    <row r="103" spans="1:27" s="215" customFormat="1" ht="20.100000000000001" customHeight="1" x14ac:dyDescent="0.2">
      <c r="A103" s="1929"/>
      <c r="B103" s="2880" t="s">
        <v>122</v>
      </c>
      <c r="C103" s="347" t="str">
        <f>LEFT(VLOOKUP(D103+2000,DataLabels,HLOOKUP($H$3,Type,2,FALSE)),FIND("|",VLOOKUP(D103+2000,DataLabels,HLOOKUP($H$3,Type,2,FALSE)))-1)</f>
        <v>5.2.2.1</v>
      </c>
      <c r="D103" s="662">
        <v>1</v>
      </c>
      <c r="E103" s="2882" t="str">
        <f>MID(VLOOKUP(D103+2000,DataLabels,HLOOKUP($H$3,Type,2,FALSE)),FIND("|",VLOOKUP(D103+2000,DataLabels,HLOOKUP($H$3,Type,2,FALSE)))+1,256)</f>
        <v>Single Ground / Single Failure</v>
      </c>
      <c r="F103" s="2883"/>
      <c r="G103" s="2883"/>
      <c r="H103" s="2883"/>
      <c r="I103" s="2883"/>
      <c r="J103" s="2883"/>
      <c r="K103" s="2883"/>
      <c r="L103" s="2883"/>
      <c r="M103" s="2884"/>
      <c r="N103" s="2880" t="s">
        <v>122</v>
      </c>
      <c r="O103" s="347" t="str">
        <f>LEFT(VLOOKUP(P103+2000,DataLabels,HLOOKUP($H$3,Type,2,FALSE)),FIND("|",VLOOKUP(P103+2000,DataLabels,HLOOKUP($H$3,Type,2,FALSE)))-1)</f>
        <v>5.2.2.1.1</v>
      </c>
      <c r="P103" s="662">
        <v>2</v>
      </c>
      <c r="Q103" s="2922" t="str">
        <f>MID(VLOOKUP(P103+2000,DataLabels,HLOOKUP($H$3,Type,2,FALSE)),FIND("|",VLOOKUP(P103+2000,DataLabels,HLOOKUP($H$3,Type,2,FALSE)))+1,256)</f>
        <v>Redundancy and Checking</v>
      </c>
      <c r="R103" s="2923"/>
      <c r="S103" s="2923"/>
      <c r="T103" s="2923"/>
      <c r="U103" s="2923"/>
      <c r="V103" s="2923"/>
      <c r="W103" s="2923"/>
      <c r="X103" s="2923"/>
      <c r="Y103" s="2924"/>
      <c r="Z103" s="218"/>
      <c r="AA103" s="218"/>
    </row>
    <row r="104" spans="1:27" s="215" customFormat="1" ht="20.100000000000001" customHeight="1" x14ac:dyDescent="0.2">
      <c r="A104" s="1929"/>
      <c r="B104" s="2910"/>
      <c r="C104" s="347"/>
      <c r="D104" s="348"/>
      <c r="E104" s="634"/>
      <c r="F104" s="635"/>
      <c r="G104" s="635"/>
      <c r="H104" s="635"/>
      <c r="I104" s="635"/>
      <c r="J104" s="635"/>
      <c r="K104" s="635"/>
      <c r="L104" s="635"/>
      <c r="M104" s="636"/>
      <c r="N104" s="2910"/>
      <c r="O104" s="347"/>
      <c r="P104" s="348"/>
      <c r="Q104" s="637"/>
      <c r="R104" s="638"/>
      <c r="S104" s="638"/>
      <c r="T104" s="638"/>
      <c r="U104" s="638"/>
      <c r="V104" s="638"/>
      <c r="W104" s="638"/>
      <c r="X104" s="638"/>
      <c r="Y104" s="639"/>
      <c r="Z104" s="218"/>
      <c r="AA104" s="218"/>
    </row>
    <row r="105" spans="1:27" s="215" customFormat="1" ht="20.100000000000001" customHeight="1" x14ac:dyDescent="0.2">
      <c r="A105" s="1929"/>
      <c r="B105" s="2910"/>
      <c r="C105" s="347"/>
      <c r="D105" s="348"/>
      <c r="E105" s="634"/>
      <c r="F105" s="635"/>
      <c r="G105" s="635"/>
      <c r="H105" s="635"/>
      <c r="I105" s="635"/>
      <c r="J105" s="635"/>
      <c r="K105" s="635"/>
      <c r="L105" s="635"/>
      <c r="M105" s="636"/>
      <c r="N105" s="2910"/>
      <c r="O105" s="347"/>
      <c r="P105" s="348"/>
      <c r="Q105" s="637"/>
      <c r="R105" s="638"/>
      <c r="S105" s="638"/>
      <c r="T105" s="638"/>
      <c r="U105" s="638"/>
      <c r="V105" s="638"/>
      <c r="W105" s="638"/>
      <c r="X105" s="638"/>
      <c r="Y105" s="639"/>
      <c r="Z105" s="218"/>
      <c r="AA105" s="218"/>
    </row>
    <row r="106" spans="1:27" s="215" customFormat="1" ht="20.100000000000001" customHeight="1" x14ac:dyDescent="0.2">
      <c r="A106" s="1929"/>
      <c r="B106" s="2881"/>
      <c r="C106" s="347"/>
      <c r="D106" s="348"/>
      <c r="E106" s="2032"/>
      <c r="F106" s="2033"/>
      <c r="G106" s="2033"/>
      <c r="H106" s="2033"/>
      <c r="I106" s="2033"/>
      <c r="J106" s="2033"/>
      <c r="K106" s="2033"/>
      <c r="L106" s="2033"/>
      <c r="M106" s="2034"/>
      <c r="N106" s="2881"/>
      <c r="O106" s="347"/>
      <c r="P106" s="348"/>
      <c r="Q106" s="2035"/>
      <c r="R106" s="2036"/>
      <c r="S106" s="2036"/>
      <c r="T106" s="2036"/>
      <c r="U106" s="2036"/>
      <c r="V106" s="2036"/>
      <c r="W106" s="2036"/>
      <c r="X106" s="2036"/>
      <c r="Y106" s="2037"/>
      <c r="Z106" s="218"/>
      <c r="AA106" s="218"/>
    </row>
    <row r="107" spans="1:27" s="215" customFormat="1" ht="20.100000000000001" customHeight="1" x14ac:dyDescent="0.25">
      <c r="A107" s="1929"/>
      <c r="B107" s="2846">
        <v>2100</v>
      </c>
      <c r="C107" s="2885" t="s">
        <v>123</v>
      </c>
      <c r="D107" s="2886"/>
      <c r="E107" s="2886"/>
      <c r="F107" s="2886"/>
      <c r="G107" s="2886" t="s">
        <v>124</v>
      </c>
      <c r="H107" s="2925"/>
      <c r="I107" s="2925"/>
      <c r="J107" s="2925"/>
      <c r="K107" s="2925"/>
      <c r="L107" s="2925"/>
      <c r="M107" s="2926"/>
      <c r="N107" s="2858">
        <v>2110</v>
      </c>
      <c r="O107" s="2927" t="s">
        <v>125</v>
      </c>
      <c r="P107" s="2927"/>
      <c r="Q107" s="2927"/>
      <c r="R107" s="2621"/>
      <c r="S107" s="2622"/>
      <c r="T107" s="2622"/>
      <c r="U107" s="2622"/>
      <c r="V107" s="2622"/>
      <c r="W107" s="2622"/>
      <c r="X107" s="2622"/>
      <c r="Y107" s="287"/>
      <c r="Z107" s="218"/>
      <c r="AA107" s="218"/>
    </row>
    <row r="108" spans="1:27" s="215" customFormat="1" ht="20.100000000000001" customHeight="1" thickBot="1" x14ac:dyDescent="0.3">
      <c r="A108" s="1930"/>
      <c r="B108" s="2847"/>
      <c r="C108" s="2908" t="s">
        <v>126</v>
      </c>
      <c r="D108" s="2909"/>
      <c r="E108" s="2909"/>
      <c r="F108" s="2909"/>
      <c r="G108" s="2909"/>
      <c r="H108" s="2909"/>
      <c r="I108" s="2909"/>
      <c r="J108" s="2909"/>
      <c r="K108" s="2909"/>
      <c r="L108" s="2909"/>
      <c r="M108" s="2929"/>
      <c r="N108" s="2854"/>
      <c r="O108" s="2928"/>
      <c r="P108" s="2928"/>
      <c r="Q108" s="2928"/>
      <c r="R108" s="2623"/>
      <c r="S108" s="2624"/>
      <c r="T108" s="2624"/>
      <c r="U108" s="2624"/>
      <c r="V108" s="2624"/>
      <c r="W108" s="2624"/>
      <c r="X108" s="2624"/>
      <c r="Y108" s="302"/>
      <c r="Z108" s="218"/>
      <c r="AA108" s="218"/>
    </row>
    <row r="109" spans="1:27" s="215" customFormat="1" ht="20.100000000000001" customHeight="1" thickBot="1" x14ac:dyDescent="0.25">
      <c r="A109" s="630"/>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8"/>
      <c r="AA109" s="218"/>
    </row>
    <row r="110" spans="1:27" s="215" customFormat="1" ht="20.100000000000001" customHeight="1" x14ac:dyDescent="0.2">
      <c r="A110" s="1928" t="s">
        <v>127</v>
      </c>
      <c r="B110" s="2874" t="str">
        <f>VLOOKUP(A110,DataLabels,HLOOKUP($H$3,Type,2,FALSE))</f>
        <v>PART D1 - Indicate which Operating, Safety Devices and/or Electrical Protective Devices have been PROVIDED.</v>
      </c>
      <c r="C110" s="2875"/>
      <c r="D110" s="2875"/>
      <c r="E110" s="2875"/>
      <c r="F110" s="2875"/>
      <c r="G110" s="2875"/>
      <c r="H110" s="2875"/>
      <c r="I110" s="2875"/>
      <c r="J110" s="2875"/>
      <c r="K110" s="2875"/>
      <c r="L110" s="2875"/>
      <c r="M110" s="2875"/>
      <c r="N110" s="2875"/>
      <c r="O110" s="2875"/>
      <c r="P110" s="2875"/>
      <c r="Q110" s="2875"/>
      <c r="R110" s="2875"/>
      <c r="S110" s="2875"/>
      <c r="T110" s="2875"/>
      <c r="U110" s="2875"/>
      <c r="V110" s="2875"/>
      <c r="W110" s="2875"/>
      <c r="X110" s="2875"/>
      <c r="Y110" s="2876"/>
      <c r="Z110" s="218"/>
      <c r="AA110" s="218"/>
    </row>
    <row r="111" spans="1:27" s="215" customFormat="1" ht="20.100000000000001" customHeight="1" x14ac:dyDescent="0.2">
      <c r="A111" s="1929"/>
      <c r="B111" s="658"/>
      <c r="C111" s="659"/>
      <c r="D111" s="660" t="s">
        <v>121</v>
      </c>
      <c r="E111" s="659"/>
      <c r="F111" s="659"/>
      <c r="G111" s="659"/>
      <c r="H111" s="659"/>
      <c r="I111" s="659"/>
      <c r="J111" s="659"/>
      <c r="K111" s="659"/>
      <c r="L111" s="659"/>
      <c r="M111" s="659"/>
      <c r="N111" s="659"/>
      <c r="O111" s="659"/>
      <c r="P111" s="660" t="s">
        <v>121</v>
      </c>
      <c r="Q111" s="659"/>
      <c r="R111" s="659"/>
      <c r="S111" s="659"/>
      <c r="T111" s="659"/>
      <c r="U111" s="659"/>
      <c r="V111" s="659"/>
      <c r="W111" s="659"/>
      <c r="X111" s="659"/>
      <c r="Y111" s="661"/>
      <c r="Z111" s="218"/>
      <c r="AA111" s="218"/>
    </row>
    <row r="112" spans="1:27" s="215" customFormat="1" ht="20.100000000000001" customHeight="1" x14ac:dyDescent="0.2">
      <c r="A112" s="1929"/>
      <c r="B112" s="2880" t="s">
        <v>128</v>
      </c>
      <c r="C112" s="419"/>
      <c r="D112" s="662">
        <v>1</v>
      </c>
      <c r="E112" s="2895" t="str">
        <f t="shared" ref="E112:E118" si="0">LEFT(VLOOKUP(D112+2200,DataLabels,HLOOKUP($H$3,Type,2,FALSE)),FIND("|",VLOOKUP(D112+2200,DataLabels,HLOOKUP($H$3,Type,2,FALSE)))-1)</f>
        <v>5.2.3.4</v>
      </c>
      <c r="F112" s="2896"/>
      <c r="G112" s="2897" t="str">
        <f t="shared" ref="G112:G118" si="1">MID(VLOOKUP(D112+2200,DataLabels,HLOOKUP($H$3,Type,2,FALSE)),FIND("|",VLOOKUP(D112+2200,DataLabels,HLOOKUP($H$3,Type,2,FALSE)))+1,256)</f>
        <v>Emergency Stop Switch</v>
      </c>
      <c r="H112" s="2897"/>
      <c r="I112" s="2897"/>
      <c r="J112" s="2897"/>
      <c r="K112" s="2897"/>
      <c r="L112" s="2897"/>
      <c r="M112" s="2897"/>
      <c r="N112" s="2880" t="s">
        <v>128</v>
      </c>
      <c r="O112" s="419"/>
      <c r="P112" s="662">
        <v>8</v>
      </c>
      <c r="Q112" s="2895" t="str">
        <f t="shared" ref="Q112:Q118" si="2">LEFT(VLOOKUP(P112+2200,DataLabels,HLOOKUP($H$3,Type,2,FALSE)),FIND("|",VLOOKUP(P112+2200,DataLabels,HLOOKUP($H$3,Type,2,FALSE)))-1)</f>
        <v>5.6.1.6</v>
      </c>
      <c r="R112" s="2896"/>
      <c r="S112" s="2897" t="str">
        <f t="shared" ref="S112:S118" si="3">MID(VLOOKUP(P112+2200,DataLabels,HLOOKUP($H$3,Type,2,FALSE)),FIND("|",VLOOKUP(P112+2200,DataLabels,HLOOKUP($H$3,Type,2,FALSE)))+1,256)</f>
        <v>Slack Rope Device</v>
      </c>
      <c r="T112" s="2897"/>
      <c r="U112" s="2897"/>
      <c r="V112" s="2897"/>
      <c r="W112" s="2897"/>
      <c r="X112" s="2897"/>
      <c r="Y112" s="2898"/>
      <c r="Z112" s="218"/>
      <c r="AA112" s="218"/>
    </row>
    <row r="113" spans="1:27" s="215" customFormat="1" ht="20.100000000000001" customHeight="1" x14ac:dyDescent="0.2">
      <c r="A113" s="1929"/>
      <c r="B113" s="2910"/>
      <c r="C113" s="419"/>
      <c r="D113" s="662">
        <v>2</v>
      </c>
      <c r="E113" s="2895" t="str">
        <f t="shared" si="0"/>
        <v/>
      </c>
      <c r="F113" s="2896"/>
      <c r="G113" s="2897" t="str">
        <f t="shared" si="1"/>
        <v>Pit Stop Switch</v>
      </c>
      <c r="H113" s="2897"/>
      <c r="I113" s="2897"/>
      <c r="J113" s="2897"/>
      <c r="K113" s="2897"/>
      <c r="L113" s="2897"/>
      <c r="M113" s="2897"/>
      <c r="N113" s="2910"/>
      <c r="O113" s="419"/>
      <c r="P113" s="662">
        <v>9</v>
      </c>
      <c r="Q113" s="2895" t="str">
        <f t="shared" si="2"/>
        <v/>
      </c>
      <c r="R113" s="2896"/>
      <c r="S113" s="2897" t="str">
        <f t="shared" si="3"/>
        <v>Anti-Creep Device</v>
      </c>
      <c r="T113" s="2897"/>
      <c r="U113" s="2897"/>
      <c r="V113" s="2897"/>
      <c r="W113" s="2897"/>
      <c r="X113" s="2897"/>
      <c r="Y113" s="2898"/>
      <c r="Z113" s="218"/>
      <c r="AA113" s="218"/>
    </row>
    <row r="114" spans="1:27" s="215" customFormat="1" ht="20.100000000000001" customHeight="1" x14ac:dyDescent="0.2">
      <c r="A114" s="1929"/>
      <c r="B114" s="2910"/>
      <c r="C114" s="419"/>
      <c r="D114" s="662">
        <v>3</v>
      </c>
      <c r="E114" s="2895" t="str">
        <f t="shared" si="0"/>
        <v/>
      </c>
      <c r="F114" s="2896"/>
      <c r="G114" s="2897" t="str">
        <f t="shared" si="1"/>
        <v>Load Carrier Safety Switch</v>
      </c>
      <c r="H114" s="2897"/>
      <c r="I114" s="2897"/>
      <c r="J114" s="2897"/>
      <c r="K114" s="2897"/>
      <c r="L114" s="2897"/>
      <c r="M114" s="2897"/>
      <c r="N114" s="2910"/>
      <c r="O114" s="419"/>
      <c r="P114" s="662">
        <v>10</v>
      </c>
      <c r="Q114" s="2895" t="str">
        <f t="shared" si="2"/>
        <v/>
      </c>
      <c r="R114" s="2896"/>
      <c r="S114" s="2897" t="str">
        <f t="shared" si="3"/>
        <v>Motor Phase Protection</v>
      </c>
      <c r="T114" s="2897"/>
      <c r="U114" s="2897"/>
      <c r="V114" s="2897"/>
      <c r="W114" s="2897"/>
      <c r="X114" s="2897"/>
      <c r="Y114" s="2898"/>
      <c r="Z114" s="218"/>
      <c r="AA114" s="218"/>
    </row>
    <row r="115" spans="1:27" s="215" customFormat="1" ht="20.100000000000001" customHeight="1" x14ac:dyDescent="0.2">
      <c r="A115" s="1929"/>
      <c r="B115" s="2910"/>
      <c r="C115" s="419"/>
      <c r="D115" s="662">
        <v>4</v>
      </c>
      <c r="E115" s="2895" t="str">
        <f t="shared" si="0"/>
        <v/>
      </c>
      <c r="F115" s="2896"/>
      <c r="G115" s="2882" t="str">
        <f t="shared" si="1"/>
        <v>Governor Overspeed Switch</v>
      </c>
      <c r="H115" s="2883"/>
      <c r="I115" s="2883"/>
      <c r="J115" s="2883"/>
      <c r="K115" s="2883"/>
      <c r="L115" s="2883"/>
      <c r="M115" s="2884"/>
      <c r="N115" s="2910"/>
      <c r="O115" s="419"/>
      <c r="P115" s="662">
        <v>11</v>
      </c>
      <c r="Q115" s="2895" t="str">
        <f t="shared" si="2"/>
        <v/>
      </c>
      <c r="R115" s="2896"/>
      <c r="S115" s="2897" t="str">
        <f t="shared" si="3"/>
        <v>Pressure Switch</v>
      </c>
      <c r="T115" s="2897"/>
      <c r="U115" s="2897"/>
      <c r="V115" s="2897"/>
      <c r="W115" s="2897"/>
      <c r="X115" s="2897"/>
      <c r="Y115" s="2898"/>
      <c r="Z115" s="218"/>
      <c r="AA115" s="218"/>
    </row>
    <row r="116" spans="1:27" s="215" customFormat="1" ht="20.100000000000001" customHeight="1" x14ac:dyDescent="0.2">
      <c r="A116" s="1929"/>
      <c r="B116" s="2910"/>
      <c r="C116" s="419"/>
      <c r="D116" s="662">
        <v>5</v>
      </c>
      <c r="E116" s="2895" t="str">
        <f t="shared" si="0"/>
        <v>5.10.2</v>
      </c>
      <c r="F116" s="2896"/>
      <c r="G116" s="2882" t="str">
        <f t="shared" si="1"/>
        <v>Final Terminal Limit</v>
      </c>
      <c r="H116" s="2883"/>
      <c r="I116" s="2883"/>
      <c r="J116" s="2883"/>
      <c r="K116" s="2883"/>
      <c r="L116" s="2883"/>
      <c r="M116" s="2884"/>
      <c r="N116" s="2910"/>
      <c r="O116" s="419"/>
      <c r="P116" s="662">
        <v>12</v>
      </c>
      <c r="Q116" s="2895" t="str">
        <f t="shared" si="2"/>
        <v/>
      </c>
      <c r="R116" s="2896"/>
      <c r="S116" s="2897" t="str">
        <f t="shared" si="3"/>
        <v>Low Oil Protection</v>
      </c>
      <c r="T116" s="2897"/>
      <c r="U116" s="2897"/>
      <c r="V116" s="2897"/>
      <c r="W116" s="2897"/>
      <c r="X116" s="2897"/>
      <c r="Y116" s="2898"/>
      <c r="Z116" s="218"/>
      <c r="AA116" s="218"/>
    </row>
    <row r="117" spans="1:27" s="215" customFormat="1" ht="20.100000000000001" customHeight="1" x14ac:dyDescent="0.2">
      <c r="A117" s="1929"/>
      <c r="B117" s="2910"/>
      <c r="C117" s="419"/>
      <c r="D117" s="662">
        <v>6</v>
      </c>
      <c r="E117" s="2895" t="str">
        <f t="shared" si="0"/>
        <v/>
      </c>
      <c r="F117" s="2896"/>
      <c r="G117" s="2882" t="str">
        <f t="shared" si="1"/>
        <v>Landing Door Interlocks</v>
      </c>
      <c r="H117" s="2883"/>
      <c r="I117" s="2883"/>
      <c r="J117" s="2883"/>
      <c r="K117" s="2883"/>
      <c r="L117" s="2883"/>
      <c r="M117" s="2884"/>
      <c r="N117" s="2910"/>
      <c r="O117" s="419"/>
      <c r="P117" s="662">
        <v>13</v>
      </c>
      <c r="Q117" s="2895" t="str">
        <f t="shared" si="2"/>
        <v>38-091(5)</v>
      </c>
      <c r="R117" s="2896"/>
      <c r="S117" s="2897" t="str">
        <f t="shared" si="3"/>
        <v>Auxilary Contact</v>
      </c>
      <c r="T117" s="2897"/>
      <c r="U117" s="2897"/>
      <c r="V117" s="2897"/>
      <c r="W117" s="2897"/>
      <c r="X117" s="2897"/>
      <c r="Y117" s="2898"/>
      <c r="Z117" s="218"/>
      <c r="AA117" s="218"/>
    </row>
    <row r="118" spans="1:27" s="215" customFormat="1" ht="20.100000000000001" customHeight="1" thickBot="1" x14ac:dyDescent="0.25">
      <c r="A118" s="1930"/>
      <c r="B118" s="2911"/>
      <c r="C118" s="421"/>
      <c r="D118" s="663">
        <v>7</v>
      </c>
      <c r="E118" s="2912" t="str">
        <f t="shared" si="0"/>
        <v>5.10.2</v>
      </c>
      <c r="F118" s="2913"/>
      <c r="G118" s="2914" t="str">
        <f t="shared" si="1"/>
        <v>Normal Terminal</v>
      </c>
      <c r="H118" s="2915"/>
      <c r="I118" s="2915"/>
      <c r="J118" s="2915"/>
      <c r="K118" s="2915"/>
      <c r="L118" s="2915"/>
      <c r="M118" s="2916"/>
      <c r="N118" s="2911"/>
      <c r="O118" s="664"/>
      <c r="P118" s="663">
        <v>14</v>
      </c>
      <c r="Q118" s="2912" t="str">
        <f t="shared" si="2"/>
        <v/>
      </c>
      <c r="R118" s="2913"/>
      <c r="S118" s="2917" t="str">
        <f t="shared" si="3"/>
        <v/>
      </c>
      <c r="T118" s="2917"/>
      <c r="U118" s="2917"/>
      <c r="V118" s="2917"/>
      <c r="W118" s="2917"/>
      <c r="X118" s="2917"/>
      <c r="Y118" s="2918"/>
      <c r="Z118" s="218"/>
      <c r="AA118" s="218"/>
    </row>
    <row r="119" spans="1:27" s="215" customFormat="1" ht="19.5" customHeight="1" thickBot="1" x14ac:dyDescent="0.25">
      <c r="A119" s="221"/>
      <c r="B119" s="350"/>
      <c r="C119" s="351"/>
      <c r="D119" s="352"/>
      <c r="E119" s="353"/>
      <c r="F119" s="353"/>
      <c r="G119" s="354"/>
      <c r="H119" s="354"/>
      <c r="I119" s="354"/>
      <c r="J119" s="354"/>
      <c r="K119" s="354"/>
      <c r="L119" s="354"/>
      <c r="M119" s="354"/>
      <c r="N119" s="350"/>
      <c r="O119" s="351"/>
      <c r="P119" s="352"/>
      <c r="Q119" s="353"/>
      <c r="R119" s="353"/>
      <c r="S119" s="355"/>
      <c r="T119" s="355"/>
      <c r="U119" s="355"/>
      <c r="V119" s="355"/>
      <c r="W119" s="355"/>
      <c r="X119" s="355"/>
      <c r="Y119" s="355"/>
      <c r="Z119" s="218"/>
      <c r="AA119" s="218"/>
    </row>
    <row r="120" spans="1:27" s="215" customFormat="1" ht="20.100000000000001" customHeight="1" x14ac:dyDescent="0.2">
      <c r="A120" s="2871" t="s">
        <v>129</v>
      </c>
      <c r="B120" s="2874" t="str">
        <f>VLOOKUP(A120,DataLabels,HLOOKUP($H$3,Type,2,FALSE))</f>
        <v xml:space="preserve">PART D2 - Provide a written test procedure for the items listed below.
In addition written test procedures are required for the following items from Part C2 and Part D1:
2001, 2002, 2207, 2210, 2211, 2213 where applicable. </v>
      </c>
      <c r="C120" s="2875"/>
      <c r="D120" s="2875"/>
      <c r="E120" s="2875"/>
      <c r="F120" s="2875"/>
      <c r="G120" s="2875"/>
      <c r="H120" s="2875"/>
      <c r="I120" s="2875"/>
      <c r="J120" s="2875"/>
      <c r="K120" s="2875"/>
      <c r="L120" s="2875"/>
      <c r="M120" s="2875"/>
      <c r="N120" s="2875"/>
      <c r="O120" s="2875"/>
      <c r="P120" s="2875"/>
      <c r="Q120" s="2875"/>
      <c r="R120" s="2875"/>
      <c r="S120" s="2875"/>
      <c r="T120" s="2875"/>
      <c r="U120" s="2875"/>
      <c r="V120" s="2875"/>
      <c r="W120" s="2875"/>
      <c r="X120" s="2875"/>
      <c r="Y120" s="2876"/>
      <c r="Z120" s="218"/>
      <c r="AA120" s="218"/>
    </row>
    <row r="121" spans="1:27" s="215" customFormat="1" ht="20.100000000000001" customHeight="1" x14ac:dyDescent="0.2">
      <c r="A121" s="2872"/>
      <c r="B121" s="2877"/>
      <c r="C121" s="2878"/>
      <c r="D121" s="2878"/>
      <c r="E121" s="2878"/>
      <c r="F121" s="2878"/>
      <c r="G121" s="2878"/>
      <c r="H121" s="2878"/>
      <c r="I121" s="2878"/>
      <c r="J121" s="2878"/>
      <c r="K121" s="2878"/>
      <c r="L121" s="2878"/>
      <c r="M121" s="2878"/>
      <c r="N121" s="2878"/>
      <c r="O121" s="2878"/>
      <c r="P121" s="2878"/>
      <c r="Q121" s="2878"/>
      <c r="R121" s="2878"/>
      <c r="S121" s="2878"/>
      <c r="T121" s="2878"/>
      <c r="U121" s="2878"/>
      <c r="V121" s="2878"/>
      <c r="W121" s="2878"/>
      <c r="X121" s="2878"/>
      <c r="Y121" s="2879"/>
      <c r="Z121" s="218"/>
      <c r="AA121" s="218"/>
    </row>
    <row r="122" spans="1:27" s="215" customFormat="1" ht="20.100000000000001" customHeight="1" x14ac:dyDescent="0.2">
      <c r="A122" s="2872"/>
      <c r="B122" s="2877"/>
      <c r="C122" s="2878"/>
      <c r="D122" s="2878"/>
      <c r="E122" s="2878"/>
      <c r="F122" s="2878"/>
      <c r="G122" s="2878"/>
      <c r="H122" s="2878"/>
      <c r="I122" s="2878"/>
      <c r="J122" s="2878"/>
      <c r="K122" s="2878"/>
      <c r="L122" s="2878"/>
      <c r="M122" s="2878"/>
      <c r="N122" s="2878"/>
      <c r="O122" s="2878"/>
      <c r="P122" s="2878"/>
      <c r="Q122" s="2878"/>
      <c r="R122" s="2878"/>
      <c r="S122" s="2878"/>
      <c r="T122" s="2878"/>
      <c r="U122" s="2878"/>
      <c r="V122" s="2878"/>
      <c r="W122" s="2878"/>
      <c r="X122" s="2878"/>
      <c r="Y122" s="2879"/>
      <c r="Z122" s="218"/>
      <c r="AA122" s="218"/>
    </row>
    <row r="123" spans="1:27" s="215" customFormat="1" ht="20.100000000000001" customHeight="1" x14ac:dyDescent="0.2">
      <c r="A123" s="2872"/>
      <c r="B123" s="2877"/>
      <c r="C123" s="2878"/>
      <c r="D123" s="2878"/>
      <c r="E123" s="2878"/>
      <c r="F123" s="2878"/>
      <c r="G123" s="2878"/>
      <c r="H123" s="2878"/>
      <c r="I123" s="2878"/>
      <c r="J123" s="2878"/>
      <c r="K123" s="2878"/>
      <c r="L123" s="2878"/>
      <c r="M123" s="2878"/>
      <c r="N123" s="2878"/>
      <c r="O123" s="2878"/>
      <c r="P123" s="2878"/>
      <c r="Q123" s="2878"/>
      <c r="R123" s="2878"/>
      <c r="S123" s="2878"/>
      <c r="T123" s="2878"/>
      <c r="U123" s="2878"/>
      <c r="V123" s="2878"/>
      <c r="W123" s="2878"/>
      <c r="X123" s="2878"/>
      <c r="Y123" s="2879"/>
      <c r="Z123" s="218"/>
      <c r="AA123" s="218"/>
    </row>
    <row r="124" spans="1:27" s="215" customFormat="1" ht="20.100000000000001" customHeight="1" x14ac:dyDescent="0.2">
      <c r="A124" s="2872"/>
      <c r="B124" s="665"/>
      <c r="C124" s="666"/>
      <c r="D124" s="660" t="s">
        <v>121</v>
      </c>
      <c r="E124" s="666"/>
      <c r="F124" s="666"/>
      <c r="G124" s="666"/>
      <c r="H124" s="666"/>
      <c r="I124" s="666"/>
      <c r="J124" s="666"/>
      <c r="K124" s="666"/>
      <c r="L124" s="666"/>
      <c r="M124" s="666"/>
      <c r="N124" s="666"/>
      <c r="O124" s="666"/>
      <c r="P124" s="660" t="s">
        <v>121</v>
      </c>
      <c r="Q124" s="666"/>
      <c r="R124" s="666"/>
      <c r="S124" s="666"/>
      <c r="T124" s="666"/>
      <c r="U124" s="666"/>
      <c r="V124" s="666"/>
      <c r="W124" s="666"/>
      <c r="X124" s="666"/>
      <c r="Y124" s="667"/>
      <c r="Z124" s="218"/>
      <c r="AA124" s="218"/>
    </row>
    <row r="125" spans="1:27" s="215" customFormat="1" ht="20.100000000000001" customHeight="1" x14ac:dyDescent="0.2">
      <c r="A125" s="2872"/>
      <c r="B125" s="2880" t="s">
        <v>130</v>
      </c>
      <c r="C125" s="356" t="str">
        <f>LEFT(VLOOKUP(D125+2300,DataLabels,HLOOKUP($H$3,Type,2,FALSE)),FIND("|",VLOOKUP(D125+2300,DataLabels,HLOOKUP($H$3,Type,2,FALSE)))-1)</f>
        <v/>
      </c>
      <c r="D125" s="668">
        <v>1</v>
      </c>
      <c r="E125" s="2882" t="str">
        <f>MID(VLOOKUP(D125+2300,DataLabels,HLOOKUP($H$3,Type,2,FALSE)),FIND("|",VLOOKUP(D125+2300,DataLabels,HLOOKUP($H$3,Type,2,FALSE)))+1,256)</f>
        <v>Field Adjustment Procedure for Rupture Valve</v>
      </c>
      <c r="F125" s="2883"/>
      <c r="G125" s="2883"/>
      <c r="H125" s="2883"/>
      <c r="I125" s="2883"/>
      <c r="J125" s="2883"/>
      <c r="K125" s="2883"/>
      <c r="L125" s="2883"/>
      <c r="M125" s="2884"/>
      <c r="N125" s="2880" t="s">
        <v>130</v>
      </c>
      <c r="O125" s="356" t="str">
        <f>LEFT(VLOOKUP(P125+2300,DataLabels,HLOOKUP($H$3,Type,2,FALSE)),FIND("|",VLOOKUP(P125+2300,DataLabels,HLOOKUP($H$3,Type,2,FALSE)))-1)</f>
        <v/>
      </c>
      <c r="P125" s="357"/>
      <c r="Q125" s="2033" t="str">
        <f>MID(VLOOKUP(P125+2300,DataLabels,HLOOKUP($H$3,Type,2,FALSE)),FIND("|",VLOOKUP(P125+2300,DataLabels,HLOOKUP($H$3,Type,2,FALSE)))+1,256)</f>
        <v/>
      </c>
      <c r="R125" s="2033"/>
      <c r="S125" s="2033"/>
      <c r="T125" s="2033"/>
      <c r="U125" s="2033"/>
      <c r="V125" s="2033"/>
      <c r="W125" s="2033"/>
      <c r="X125" s="2033"/>
      <c r="Y125" s="2766"/>
      <c r="Z125" s="218"/>
      <c r="AA125" s="218"/>
    </row>
    <row r="126" spans="1:27" s="215" customFormat="1" ht="20.100000000000001" customHeight="1" x14ac:dyDescent="0.2">
      <c r="A126" s="2872"/>
      <c r="B126" s="2881"/>
      <c r="C126" s="358" t="str">
        <f>LEFT(VLOOKUP(D126+2300,DataLabels,HLOOKUP($H$3,Type,2,FALSE)),FIND("|",VLOOKUP(D126+2300,DataLabels,HLOOKUP($H$3,Type,2,FALSE)))-1)</f>
        <v/>
      </c>
      <c r="D126" s="348"/>
      <c r="E126" s="2032" t="str">
        <f>MID(VLOOKUP(D126+2300,DataLabels,HLOOKUP($H$3,Type,2,FALSE)),FIND("|",VLOOKUP(D126+2300,DataLabels,HLOOKUP($H$3,Type,2,FALSE)))+1,256)</f>
        <v/>
      </c>
      <c r="F126" s="2033"/>
      <c r="G126" s="2033"/>
      <c r="H126" s="2033"/>
      <c r="I126" s="2033"/>
      <c r="J126" s="2033"/>
      <c r="K126" s="2033"/>
      <c r="L126" s="2033"/>
      <c r="M126" s="2034"/>
      <c r="N126" s="2881"/>
      <c r="O126" s="358" t="str">
        <f>LEFT(VLOOKUP(P126+2300,DataLabels,HLOOKUP($H$3,Type,2,FALSE)),FIND("|",VLOOKUP(P126+2300,DataLabels,HLOOKUP($H$3,Type,2,FALSE)))-1)</f>
        <v/>
      </c>
      <c r="P126" s="348"/>
      <c r="Q126" s="2032" t="str">
        <f>MID(VLOOKUP(P126+2300,DataLabels,HLOOKUP($H$3,Type,2,FALSE)),FIND("|",VLOOKUP(P126+2300,DataLabels,HLOOKUP($H$3,Type,2,FALSE)))+1,256)</f>
        <v/>
      </c>
      <c r="R126" s="2033"/>
      <c r="S126" s="2033"/>
      <c r="T126" s="2033"/>
      <c r="U126" s="2033"/>
      <c r="V126" s="2033"/>
      <c r="W126" s="2033"/>
      <c r="X126" s="2033"/>
      <c r="Y126" s="2766"/>
      <c r="Z126" s="218"/>
      <c r="AA126" s="218"/>
    </row>
    <row r="127" spans="1:27" s="215" customFormat="1" ht="20.100000000000001" customHeight="1" x14ac:dyDescent="0.25">
      <c r="A127" s="2872"/>
      <c r="B127" s="2846">
        <v>2400</v>
      </c>
      <c r="C127" s="2885" t="s">
        <v>131</v>
      </c>
      <c r="D127" s="2886"/>
      <c r="E127" s="2886"/>
      <c r="F127" s="2886"/>
      <c r="G127" s="2886" t="s">
        <v>124</v>
      </c>
      <c r="H127" s="2886"/>
      <c r="I127" s="2886"/>
      <c r="J127" s="2886"/>
      <c r="K127" s="2886"/>
      <c r="L127" s="2886"/>
      <c r="M127" s="2899"/>
      <c r="N127" s="2846">
        <v>2410</v>
      </c>
      <c r="O127" s="2900" t="s">
        <v>132</v>
      </c>
      <c r="P127" s="2901"/>
      <c r="Q127" s="2902"/>
      <c r="R127" s="2906"/>
      <c r="S127" s="2907"/>
      <c r="T127" s="2907"/>
      <c r="U127" s="2907"/>
      <c r="V127" s="2907"/>
      <c r="W127" s="2907"/>
      <c r="X127" s="2907"/>
      <c r="Y127" s="287"/>
      <c r="Z127" s="218"/>
      <c r="AA127" s="218"/>
    </row>
    <row r="128" spans="1:27" s="215" customFormat="1" ht="20.100000000000001" customHeight="1" thickBot="1" x14ac:dyDescent="0.3">
      <c r="A128" s="2873"/>
      <c r="B128" s="2847"/>
      <c r="C128" s="2908" t="s">
        <v>133</v>
      </c>
      <c r="D128" s="2909"/>
      <c r="E128" s="2909"/>
      <c r="F128" s="2909"/>
      <c r="G128" s="669"/>
      <c r="H128" s="669"/>
      <c r="I128" s="669"/>
      <c r="J128" s="669"/>
      <c r="K128" s="669"/>
      <c r="L128" s="669"/>
      <c r="M128" s="670"/>
      <c r="N128" s="2847"/>
      <c r="O128" s="2903"/>
      <c r="P128" s="2904"/>
      <c r="Q128" s="2905"/>
      <c r="R128" s="2012"/>
      <c r="S128" s="2013"/>
      <c r="T128" s="2013"/>
      <c r="U128" s="2013"/>
      <c r="V128" s="2013"/>
      <c r="W128" s="2013"/>
      <c r="X128" s="2013"/>
      <c r="Y128" s="302"/>
      <c r="Z128" s="218"/>
      <c r="AA128" s="218"/>
    </row>
    <row r="129" spans="1:27" s="215" customFormat="1" ht="20.100000000000001" customHeight="1" thickBot="1" x14ac:dyDescent="0.3">
      <c r="A129" s="359"/>
      <c r="B129" s="222"/>
      <c r="C129" s="223"/>
      <c r="D129" s="223"/>
      <c r="E129" s="223"/>
      <c r="F129" s="360"/>
      <c r="G129" s="360"/>
      <c r="H129" s="360"/>
      <c r="I129" s="360"/>
      <c r="J129" s="360"/>
      <c r="K129" s="360"/>
      <c r="L129" s="360"/>
      <c r="M129" s="361"/>
      <c r="N129" s="216"/>
      <c r="O129" s="216"/>
      <c r="P129" s="216"/>
      <c r="Q129" s="216"/>
      <c r="R129" s="216"/>
      <c r="S129" s="216"/>
      <c r="T129" s="216"/>
      <c r="U129" s="216"/>
      <c r="V129" s="216"/>
      <c r="W129" s="216"/>
      <c r="X129" s="216"/>
      <c r="Y129" s="216"/>
      <c r="Z129" s="218"/>
      <c r="AA129" s="218"/>
    </row>
    <row r="130" spans="1:27" s="215" customFormat="1" ht="20.100000000000001" customHeight="1" x14ac:dyDescent="0.2">
      <c r="A130" s="1928" t="s">
        <v>134</v>
      </c>
      <c r="B130" s="1954" t="s">
        <v>135</v>
      </c>
      <c r="C130" s="1955"/>
      <c r="D130" s="1955"/>
      <c r="E130" s="1955"/>
      <c r="F130" s="1955"/>
      <c r="G130" s="1955"/>
      <c r="H130" s="1955"/>
      <c r="I130" s="1955"/>
      <c r="J130" s="1955"/>
      <c r="K130" s="1955"/>
      <c r="L130" s="1955"/>
      <c r="M130" s="1955"/>
      <c r="N130" s="1955"/>
      <c r="O130" s="1955"/>
      <c r="P130" s="1955"/>
      <c r="Q130" s="1955"/>
      <c r="R130" s="1955"/>
      <c r="S130" s="1955"/>
      <c r="T130" s="1955"/>
      <c r="U130" s="1955"/>
      <c r="V130" s="1955"/>
      <c r="W130" s="1955"/>
      <c r="X130" s="1955"/>
      <c r="Y130" s="1956"/>
      <c r="Z130" s="218"/>
      <c r="AA130" s="218"/>
    </row>
    <row r="131" spans="1:27" s="215" customFormat="1" ht="20.100000000000001" customHeight="1" x14ac:dyDescent="0.25">
      <c r="A131" s="1929"/>
      <c r="B131" s="2857">
        <v>3000</v>
      </c>
      <c r="C131" s="2859" t="str">
        <f>VLOOKUP(B131,DataLabels,HLOOKUP($H$3,Type,2,FALSE))</f>
        <v>Applicable Safety Code</v>
      </c>
      <c r="D131" s="2860"/>
      <c r="E131" s="2861"/>
      <c r="F131" s="1914"/>
      <c r="G131" s="1915"/>
      <c r="H131" s="1915"/>
      <c r="I131" s="1915"/>
      <c r="J131" s="1915"/>
      <c r="K131" s="1915"/>
      <c r="L131" s="1915"/>
      <c r="M131" s="288"/>
      <c r="N131" s="2893">
        <v>3010</v>
      </c>
      <c r="O131" s="2860" t="str">
        <f>VLOOKUP(N131,DataLabels,HLOOKUP($H$3,Type,2,FALSE))</f>
        <v>Safety Code Edition</v>
      </c>
      <c r="P131" s="2860"/>
      <c r="Q131" s="2861"/>
      <c r="R131" s="1914"/>
      <c r="S131" s="1915"/>
      <c r="T131" s="1915"/>
      <c r="U131" s="1915"/>
      <c r="V131" s="1915"/>
      <c r="W131" s="1915"/>
      <c r="X131" s="1915"/>
      <c r="Y131" s="289"/>
      <c r="Z131" s="218"/>
      <c r="AA131" s="218"/>
    </row>
    <row r="132" spans="1:27" s="215" customFormat="1" ht="20.100000000000001" customHeight="1" x14ac:dyDescent="0.25">
      <c r="A132" s="1929"/>
      <c r="B132" s="2858"/>
      <c r="C132" s="2862"/>
      <c r="D132" s="2863"/>
      <c r="E132" s="2864"/>
      <c r="F132" s="1916"/>
      <c r="G132" s="1917"/>
      <c r="H132" s="1917"/>
      <c r="I132" s="1917"/>
      <c r="J132" s="1917"/>
      <c r="K132" s="1917"/>
      <c r="L132" s="1917"/>
      <c r="M132" s="290"/>
      <c r="N132" s="2894"/>
      <c r="O132" s="2863"/>
      <c r="P132" s="2863"/>
      <c r="Q132" s="2864"/>
      <c r="R132" s="1916"/>
      <c r="S132" s="1917"/>
      <c r="T132" s="1917"/>
      <c r="U132" s="1917"/>
      <c r="V132" s="1917"/>
      <c r="W132" s="1917"/>
      <c r="X132" s="1917"/>
      <c r="Y132" s="291"/>
      <c r="Z132" s="218"/>
      <c r="AA132" s="218"/>
    </row>
    <row r="133" spans="1:27" s="215" customFormat="1" ht="20.100000000000001" customHeight="1" x14ac:dyDescent="0.25">
      <c r="A133" s="1929"/>
      <c r="B133" s="2857">
        <v>3020</v>
      </c>
      <c r="C133" s="2859" t="str">
        <f>VLOOKUP(B133,DataLabels,HLOOKUP($H$3,Type,2,FALSE))</f>
        <v>Ontario Building Code</v>
      </c>
      <c r="D133" s="2860"/>
      <c r="E133" s="2861"/>
      <c r="F133" s="1914"/>
      <c r="G133" s="1915"/>
      <c r="H133" s="1915"/>
      <c r="I133" s="1915"/>
      <c r="J133" s="1915"/>
      <c r="K133" s="1915"/>
      <c r="L133" s="1915"/>
      <c r="M133" s="288"/>
      <c r="N133" s="362"/>
      <c r="O133" s="363"/>
      <c r="P133" s="363"/>
      <c r="Q133" s="363"/>
      <c r="R133" s="364"/>
      <c r="S133" s="364"/>
      <c r="T133" s="364"/>
      <c r="U133" s="364"/>
      <c r="V133" s="364"/>
      <c r="W133" s="364"/>
      <c r="X133" s="364"/>
      <c r="Y133" s="289"/>
      <c r="Z133" s="218"/>
      <c r="AA133" s="218"/>
    </row>
    <row r="134" spans="1:27" s="215" customFormat="1" ht="20.100000000000001" customHeight="1" x14ac:dyDescent="0.25">
      <c r="A134" s="1929"/>
      <c r="B134" s="2858"/>
      <c r="C134" s="2862"/>
      <c r="D134" s="2863"/>
      <c r="E134" s="2864"/>
      <c r="F134" s="1916"/>
      <c r="G134" s="1917"/>
      <c r="H134" s="1917"/>
      <c r="I134" s="1917"/>
      <c r="J134" s="1917"/>
      <c r="K134" s="1917"/>
      <c r="L134" s="1917"/>
      <c r="M134" s="290"/>
      <c r="N134" s="365"/>
      <c r="O134" s="366"/>
      <c r="P134" s="366"/>
      <c r="Q134" s="366"/>
      <c r="R134" s="367"/>
      <c r="S134" s="367"/>
      <c r="T134" s="367"/>
      <c r="U134" s="367"/>
      <c r="V134" s="367"/>
      <c r="W134" s="367"/>
      <c r="X134" s="367"/>
      <c r="Y134" s="287"/>
      <c r="Z134" s="218"/>
      <c r="AA134" s="218"/>
    </row>
    <row r="135" spans="1:27" s="215" customFormat="1" ht="20.100000000000001" customHeight="1" x14ac:dyDescent="0.25">
      <c r="A135" s="1929"/>
      <c r="B135" s="2857">
        <v>3030</v>
      </c>
      <c r="C135" s="2859" t="str">
        <f>VLOOKUP(B135,DataLabels,HLOOKUP($H$3,Type,2,FALSE))</f>
        <v>Ontario Electrical Safety Code</v>
      </c>
      <c r="D135" s="2860"/>
      <c r="E135" s="2861"/>
      <c r="F135" s="1914"/>
      <c r="G135" s="1915"/>
      <c r="H135" s="1915"/>
      <c r="I135" s="1915"/>
      <c r="J135" s="1915"/>
      <c r="K135" s="1915"/>
      <c r="L135" s="1915"/>
      <c r="M135" s="288"/>
      <c r="N135" s="365"/>
      <c r="O135" s="366"/>
      <c r="P135" s="366"/>
      <c r="Q135" s="366"/>
      <c r="R135" s="367"/>
      <c r="S135" s="367"/>
      <c r="T135" s="367"/>
      <c r="U135" s="367"/>
      <c r="V135" s="367"/>
      <c r="W135" s="367"/>
      <c r="X135" s="367"/>
      <c r="Y135" s="287"/>
      <c r="Z135" s="218"/>
      <c r="AA135" s="218"/>
    </row>
    <row r="136" spans="1:27" s="215" customFormat="1" ht="20.100000000000001" customHeight="1" x14ac:dyDescent="0.25">
      <c r="A136" s="1929"/>
      <c r="B136" s="2858"/>
      <c r="C136" s="2862"/>
      <c r="D136" s="2863"/>
      <c r="E136" s="2864"/>
      <c r="F136" s="1916"/>
      <c r="G136" s="1917"/>
      <c r="H136" s="1917"/>
      <c r="I136" s="1917"/>
      <c r="J136" s="1917"/>
      <c r="K136" s="1917"/>
      <c r="L136" s="1917"/>
      <c r="M136" s="290"/>
      <c r="N136" s="365"/>
      <c r="O136" s="366"/>
      <c r="P136" s="366"/>
      <c r="Q136" s="366"/>
      <c r="R136" s="367"/>
      <c r="S136" s="367"/>
      <c r="T136" s="367"/>
      <c r="U136" s="367"/>
      <c r="V136" s="367"/>
      <c r="W136" s="367"/>
      <c r="X136" s="367"/>
      <c r="Y136" s="287"/>
      <c r="Z136" s="218"/>
      <c r="AA136" s="218"/>
    </row>
    <row r="137" spans="1:27" s="215" customFormat="1" ht="20.100000000000001" customHeight="1" x14ac:dyDescent="0.25">
      <c r="A137" s="1929"/>
      <c r="B137" s="2857">
        <v>3040</v>
      </c>
      <c r="C137" s="2887" t="str">
        <f>VLOOKUP(B137,DataLabels,HLOOKUP($H$3,Type,2,FALSE))</f>
        <v>Other</v>
      </c>
      <c r="D137" s="2888"/>
      <c r="E137" s="2889"/>
      <c r="F137" s="1914"/>
      <c r="G137" s="1915"/>
      <c r="H137" s="1915"/>
      <c r="I137" s="1915"/>
      <c r="J137" s="1915"/>
      <c r="K137" s="1915"/>
      <c r="L137" s="1915"/>
      <c r="M137" s="288"/>
      <c r="N137" s="365"/>
      <c r="O137" s="366"/>
      <c r="P137" s="366"/>
      <c r="Q137" s="366"/>
      <c r="R137" s="367"/>
      <c r="S137" s="367"/>
      <c r="T137" s="367"/>
      <c r="U137" s="367"/>
      <c r="V137" s="367"/>
      <c r="W137" s="367"/>
      <c r="X137" s="367"/>
      <c r="Y137" s="287"/>
      <c r="Z137" s="218"/>
      <c r="AA137" s="218"/>
    </row>
    <row r="138" spans="1:27" s="215" customFormat="1" ht="20.100000000000001" customHeight="1" x14ac:dyDescent="0.25">
      <c r="A138" s="1929"/>
      <c r="B138" s="2858"/>
      <c r="C138" s="2890"/>
      <c r="D138" s="2891"/>
      <c r="E138" s="2892"/>
      <c r="F138" s="1916"/>
      <c r="G138" s="1917"/>
      <c r="H138" s="1917"/>
      <c r="I138" s="1917"/>
      <c r="J138" s="1917"/>
      <c r="K138" s="1917"/>
      <c r="L138" s="1917"/>
      <c r="M138" s="290"/>
      <c r="N138" s="365"/>
      <c r="O138" s="366"/>
      <c r="P138" s="366"/>
      <c r="Q138" s="366"/>
      <c r="R138" s="367"/>
      <c r="S138" s="367"/>
      <c r="T138" s="367"/>
      <c r="U138" s="367"/>
      <c r="V138" s="367"/>
      <c r="W138" s="367"/>
      <c r="X138" s="367"/>
      <c r="Y138" s="287"/>
      <c r="Z138" s="218"/>
      <c r="AA138" s="218"/>
    </row>
    <row r="139" spans="1:27" s="215" customFormat="1" ht="20.100000000000001" customHeight="1" x14ac:dyDescent="0.25">
      <c r="A139" s="1929"/>
      <c r="B139" s="1727">
        <v>3050</v>
      </c>
      <c r="C139" s="2860" t="str">
        <f>VLOOKUP(B139,DataLabels,HLOOKUP($H$3,Type,2,FALSE))</f>
        <v>Applicable Safety Code for Controller (See box 1411)</v>
      </c>
      <c r="D139" s="2860"/>
      <c r="E139" s="2861"/>
      <c r="F139" s="1948">
        <f>IF(UPPER(LEFT(Application!G8,5))="MAJOR",IF(LEFT(UPPER(F77),1)="Y",R131,"N/C"),R131)</f>
        <v>0</v>
      </c>
      <c r="G139" s="1949"/>
      <c r="H139" s="1949"/>
      <c r="I139" s="1949"/>
      <c r="J139" s="1949"/>
      <c r="K139" s="1949"/>
      <c r="L139" s="1949"/>
      <c r="M139" s="746"/>
      <c r="N139" s="365"/>
      <c r="O139" s="366"/>
      <c r="P139" s="366"/>
      <c r="Q139" s="366"/>
      <c r="R139" s="367"/>
      <c r="S139" s="367"/>
      <c r="T139" s="367"/>
      <c r="U139" s="367"/>
      <c r="V139" s="367"/>
      <c r="W139" s="367"/>
      <c r="X139" s="367"/>
      <c r="Y139" s="287"/>
      <c r="Z139" s="218"/>
      <c r="AA139" s="218"/>
    </row>
    <row r="140" spans="1:27" s="215" customFormat="1" ht="20.100000000000001" customHeight="1" x14ac:dyDescent="0.25">
      <c r="A140" s="1929"/>
      <c r="B140" s="1728"/>
      <c r="C140" s="2863"/>
      <c r="D140" s="2863"/>
      <c r="E140" s="2864"/>
      <c r="F140" s="1950"/>
      <c r="G140" s="1951"/>
      <c r="H140" s="1951"/>
      <c r="I140" s="1951"/>
      <c r="J140" s="1951"/>
      <c r="K140" s="1951"/>
      <c r="L140" s="1951"/>
      <c r="M140" s="747"/>
      <c r="N140" s="365"/>
      <c r="O140" s="366"/>
      <c r="P140" s="366"/>
      <c r="Q140" s="366"/>
      <c r="R140" s="367"/>
      <c r="S140" s="367"/>
      <c r="T140" s="367"/>
      <c r="U140" s="367"/>
      <c r="V140" s="367"/>
      <c r="W140" s="367"/>
      <c r="X140" s="367"/>
      <c r="Y140" s="287"/>
      <c r="Z140" s="218"/>
      <c r="AA140" s="218"/>
    </row>
    <row r="141" spans="1:27" s="215" customFormat="1" ht="20.100000000000001" customHeight="1" x14ac:dyDescent="0.25">
      <c r="A141" s="1929"/>
      <c r="B141" s="1727">
        <v>3060</v>
      </c>
      <c r="C141" s="2860">
        <f>VLOOKUP(B141,DataLabels,HLOOKUP($H$3,Type,2,FALSE))</f>
        <v>0</v>
      </c>
      <c r="D141" s="2860"/>
      <c r="E141" s="2861"/>
      <c r="F141" s="1948"/>
      <c r="G141" s="1949"/>
      <c r="H141" s="1949"/>
      <c r="I141" s="1949"/>
      <c r="J141" s="1949"/>
      <c r="K141" s="1949"/>
      <c r="L141" s="1949"/>
      <c r="M141" s="746"/>
      <c r="N141" s="365"/>
      <c r="O141" s="366"/>
      <c r="P141" s="366"/>
      <c r="Q141" s="366"/>
      <c r="R141" s="367"/>
      <c r="S141" s="367"/>
      <c r="T141" s="367"/>
      <c r="U141" s="367"/>
      <c r="V141" s="367"/>
      <c r="W141" s="367"/>
      <c r="X141" s="367"/>
      <c r="Y141" s="287"/>
      <c r="Z141" s="218"/>
      <c r="AA141" s="218"/>
    </row>
    <row r="142" spans="1:27" s="215" customFormat="1" ht="20.100000000000001" customHeight="1" x14ac:dyDescent="0.25">
      <c r="A142" s="1929"/>
      <c r="B142" s="1728"/>
      <c r="C142" s="2863"/>
      <c r="D142" s="2863"/>
      <c r="E142" s="2864"/>
      <c r="F142" s="1950"/>
      <c r="G142" s="1951"/>
      <c r="H142" s="1951"/>
      <c r="I142" s="1951"/>
      <c r="J142" s="1951"/>
      <c r="K142" s="1951"/>
      <c r="L142" s="1951"/>
      <c r="M142" s="747"/>
      <c r="N142" s="365"/>
      <c r="O142" s="366"/>
      <c r="P142" s="366"/>
      <c r="Q142" s="366"/>
      <c r="R142" s="367"/>
      <c r="S142" s="367"/>
      <c r="T142" s="367"/>
      <c r="U142" s="367"/>
      <c r="V142" s="367"/>
      <c r="W142" s="367"/>
      <c r="X142" s="367"/>
      <c r="Y142" s="287"/>
      <c r="Z142" s="218"/>
      <c r="AA142" s="218"/>
    </row>
    <row r="143" spans="1:27" s="215" customFormat="1" ht="20.100000000000001" customHeight="1" x14ac:dyDescent="0.25">
      <c r="A143" s="1929"/>
      <c r="B143" s="2857">
        <v>3070</v>
      </c>
      <c r="C143" s="2859" t="str">
        <f>VLOOKUP(B143,DataLabels,HLOOKUP($H$3,Type,2,FALSE))</f>
        <v>Welded Steel Construction
(Metal Arc Welding)</v>
      </c>
      <c r="D143" s="2860"/>
      <c r="E143" s="2861"/>
      <c r="F143" s="1914"/>
      <c r="G143" s="1915"/>
      <c r="H143" s="1915"/>
      <c r="I143" s="1915"/>
      <c r="J143" s="1915"/>
      <c r="K143" s="1915"/>
      <c r="L143" s="1915"/>
      <c r="M143" s="288"/>
      <c r="N143" s="365"/>
      <c r="O143" s="366"/>
      <c r="P143" s="366"/>
      <c r="Q143" s="366"/>
      <c r="R143" s="367"/>
      <c r="S143" s="367"/>
      <c r="T143" s="367"/>
      <c r="U143" s="367"/>
      <c r="V143" s="367"/>
      <c r="W143" s="367"/>
      <c r="X143" s="367"/>
      <c r="Y143" s="287"/>
      <c r="Z143" s="218"/>
      <c r="AA143" s="218"/>
    </row>
    <row r="144" spans="1:27" s="215" customFormat="1" ht="20.100000000000001" customHeight="1" x14ac:dyDescent="0.25">
      <c r="A144" s="1929"/>
      <c r="B144" s="2858"/>
      <c r="C144" s="2862"/>
      <c r="D144" s="2863"/>
      <c r="E144" s="2864"/>
      <c r="F144" s="1916"/>
      <c r="G144" s="1917"/>
      <c r="H144" s="1917"/>
      <c r="I144" s="1917"/>
      <c r="J144" s="1917"/>
      <c r="K144" s="1917"/>
      <c r="L144" s="1917"/>
      <c r="M144" s="290"/>
      <c r="N144" s="368"/>
      <c r="O144" s="298"/>
      <c r="P144" s="298"/>
      <c r="Q144" s="298"/>
      <c r="R144" s="369"/>
      <c r="S144" s="369"/>
      <c r="T144" s="369"/>
      <c r="U144" s="369"/>
      <c r="V144" s="369"/>
      <c r="W144" s="369"/>
      <c r="X144" s="369"/>
      <c r="Y144" s="291"/>
      <c r="Z144" s="218"/>
      <c r="AA144" s="218"/>
    </row>
    <row r="145" spans="1:27" s="215" customFormat="1" ht="20.100000000000001" customHeight="1" x14ac:dyDescent="0.25">
      <c r="A145" s="1929"/>
      <c r="B145" s="2857">
        <v>3080</v>
      </c>
      <c r="C145" s="2859" t="str">
        <f>VLOOKUP(B145,DataLabels,HLOOKUP($H$3,Type,2,FALSE))</f>
        <v>FACTORY WELDS
Cert. of Companies for Fusion Welding of Steel</v>
      </c>
      <c r="D145" s="2860"/>
      <c r="E145" s="2861"/>
      <c r="F145" s="1914"/>
      <c r="G145" s="1915"/>
      <c r="H145" s="1915"/>
      <c r="I145" s="1915"/>
      <c r="J145" s="1915"/>
      <c r="K145" s="1915"/>
      <c r="L145" s="1915"/>
      <c r="M145" s="288"/>
      <c r="N145" s="2857">
        <v>3090</v>
      </c>
      <c r="O145" s="2859" t="str">
        <f>VLOOKUP(N145,DataLabels,HLOOKUP($H$3,Type,2,FALSE))</f>
        <v>FACTORY WELDS
Name of Certified Company</v>
      </c>
      <c r="P145" s="2860"/>
      <c r="Q145" s="2861"/>
      <c r="R145" s="1914"/>
      <c r="S145" s="1915"/>
      <c r="T145" s="1915"/>
      <c r="U145" s="1915"/>
      <c r="V145" s="1915"/>
      <c r="W145" s="1915"/>
      <c r="X145" s="1915"/>
      <c r="Y145" s="289"/>
      <c r="Z145" s="218"/>
      <c r="AA145" s="218"/>
    </row>
    <row r="146" spans="1:27" s="215" customFormat="1" ht="20.100000000000001" customHeight="1" x14ac:dyDescent="0.25">
      <c r="A146" s="1929"/>
      <c r="B146" s="2858"/>
      <c r="C146" s="2862"/>
      <c r="D146" s="2863"/>
      <c r="E146" s="2864"/>
      <c r="F146" s="1916"/>
      <c r="G146" s="1917"/>
      <c r="H146" s="1917"/>
      <c r="I146" s="1917"/>
      <c r="J146" s="1917"/>
      <c r="K146" s="1917"/>
      <c r="L146" s="1917"/>
      <c r="M146" s="290"/>
      <c r="N146" s="2858"/>
      <c r="O146" s="2862"/>
      <c r="P146" s="2863"/>
      <c r="Q146" s="2864"/>
      <c r="R146" s="1916"/>
      <c r="S146" s="1917"/>
      <c r="T146" s="1917"/>
      <c r="U146" s="1917"/>
      <c r="V146" s="1917"/>
      <c r="W146" s="1917"/>
      <c r="X146" s="1917"/>
      <c r="Y146" s="291"/>
      <c r="Z146" s="218"/>
      <c r="AA146" s="218"/>
    </row>
    <row r="147" spans="1:27" s="215" customFormat="1" ht="20.100000000000001" customHeight="1" x14ac:dyDescent="0.25">
      <c r="A147" s="1929"/>
      <c r="B147" s="2857">
        <v>3100</v>
      </c>
      <c r="C147" s="2865" t="str">
        <f>VLOOKUP(B147,DataLabels,HLOOKUP($H$3,Type,2,FALSE))</f>
        <v>FIELD WELDS
Cert. of Companies for Fusion Welding of Steel</v>
      </c>
      <c r="D147" s="2866"/>
      <c r="E147" s="2867"/>
      <c r="F147" s="1914"/>
      <c r="G147" s="1915"/>
      <c r="H147" s="1915"/>
      <c r="I147" s="1915"/>
      <c r="J147" s="1915"/>
      <c r="K147" s="1915"/>
      <c r="L147" s="1915"/>
      <c r="M147" s="288"/>
      <c r="N147" s="2857">
        <v>3110</v>
      </c>
      <c r="O147" s="2859" t="str">
        <f>VLOOKUP(N147,DataLabels,HLOOKUP($H$3,Type,2,FALSE))</f>
        <v>FIELD WELDS
Name of Certified Company</v>
      </c>
      <c r="P147" s="2860"/>
      <c r="Q147" s="2861"/>
      <c r="R147" s="1914"/>
      <c r="S147" s="1915"/>
      <c r="T147" s="1915"/>
      <c r="U147" s="1915"/>
      <c r="V147" s="1915"/>
      <c r="W147" s="1915"/>
      <c r="X147" s="1915"/>
      <c r="Y147" s="289"/>
      <c r="Z147" s="218"/>
      <c r="AA147" s="218"/>
    </row>
    <row r="148" spans="1:27" s="215" customFormat="1" ht="20.100000000000001" customHeight="1" thickBot="1" x14ac:dyDescent="0.3">
      <c r="A148" s="1930"/>
      <c r="B148" s="2847"/>
      <c r="C148" s="2868"/>
      <c r="D148" s="2869"/>
      <c r="E148" s="2870"/>
      <c r="F148" s="1926"/>
      <c r="G148" s="1927"/>
      <c r="H148" s="1927"/>
      <c r="I148" s="1927"/>
      <c r="J148" s="1927"/>
      <c r="K148" s="1927"/>
      <c r="L148" s="1927"/>
      <c r="M148" s="301"/>
      <c r="N148" s="2847"/>
      <c r="O148" s="2868"/>
      <c r="P148" s="2869"/>
      <c r="Q148" s="2870"/>
      <c r="R148" s="1926"/>
      <c r="S148" s="1927"/>
      <c r="T148" s="1927"/>
      <c r="U148" s="1927"/>
      <c r="V148" s="1927"/>
      <c r="W148" s="1927"/>
      <c r="X148" s="1927"/>
      <c r="Y148" s="302"/>
      <c r="Z148" s="218"/>
      <c r="AA148" s="218"/>
    </row>
    <row r="149" spans="1:27" s="215" customFormat="1" ht="20.100000000000001" customHeight="1" x14ac:dyDescent="0.2">
      <c r="A149" s="1928" t="s">
        <v>138</v>
      </c>
      <c r="B149" s="2848">
        <v>3120</v>
      </c>
      <c r="C149" s="2850" t="str">
        <f>VLOOKUP(B149,DataLabels,HLOOKUP($H$3,Type,2,FALSE))</f>
        <v>Director's Order Applicable to this Submission</v>
      </c>
      <c r="D149" s="2850"/>
      <c r="E149" s="2851"/>
      <c r="F149" s="1964"/>
      <c r="G149" s="1965"/>
      <c r="H149" s="1965"/>
      <c r="I149" s="1965"/>
      <c r="J149" s="1965"/>
      <c r="K149" s="1965"/>
      <c r="L149" s="1965"/>
      <c r="M149" s="1965"/>
      <c r="N149" s="1965"/>
      <c r="O149" s="1965"/>
      <c r="P149" s="1965"/>
      <c r="Q149" s="1965"/>
      <c r="R149" s="1965"/>
      <c r="S149" s="1965"/>
      <c r="T149" s="1965"/>
      <c r="U149" s="1965"/>
      <c r="V149" s="1965"/>
      <c r="W149" s="1965"/>
      <c r="X149" s="1965"/>
      <c r="Y149" s="1966"/>
      <c r="Z149" s="218"/>
      <c r="AA149" s="218"/>
    </row>
    <row r="150" spans="1:27" s="215" customFormat="1" ht="20.100000000000001" customHeight="1" x14ac:dyDescent="0.2">
      <c r="A150" s="1929"/>
      <c r="B150" s="2849"/>
      <c r="C150" s="2852"/>
      <c r="D150" s="2852"/>
      <c r="E150" s="2853"/>
      <c r="F150" s="1967"/>
      <c r="G150" s="1968"/>
      <c r="H150" s="1968"/>
      <c r="I150" s="1968"/>
      <c r="J150" s="1968"/>
      <c r="K150" s="1968"/>
      <c r="L150" s="1968"/>
      <c r="M150" s="1968"/>
      <c r="N150" s="1968"/>
      <c r="O150" s="1968"/>
      <c r="P150" s="1968"/>
      <c r="Q150" s="1968"/>
      <c r="R150" s="1968"/>
      <c r="S150" s="1968"/>
      <c r="T150" s="1968"/>
      <c r="U150" s="1968"/>
      <c r="V150" s="1968"/>
      <c r="W150" s="1968"/>
      <c r="X150" s="1968"/>
      <c r="Y150" s="1969"/>
      <c r="Z150" s="218"/>
      <c r="AA150" s="218"/>
    </row>
    <row r="151" spans="1:27" s="215" customFormat="1" ht="20.100000000000001" customHeight="1" x14ac:dyDescent="0.2">
      <c r="A151" s="1929"/>
      <c r="B151" s="2849">
        <v>3130</v>
      </c>
      <c r="C151" s="2852" t="str">
        <f>VLOOKUP(B151,DataLabels,HLOOKUP($H$3,Type,2,FALSE))</f>
        <v>Manufacturer's Bulletins Applicable to this Submission</v>
      </c>
      <c r="D151" s="2852"/>
      <c r="E151" s="2853"/>
      <c r="F151" s="1970"/>
      <c r="G151" s="1971"/>
      <c r="H151" s="1971"/>
      <c r="I151" s="1971"/>
      <c r="J151" s="1971"/>
      <c r="K151" s="1971"/>
      <c r="L151" s="1971"/>
      <c r="M151" s="1971"/>
      <c r="N151" s="1971"/>
      <c r="O151" s="1971"/>
      <c r="P151" s="1971"/>
      <c r="Q151" s="1971"/>
      <c r="R151" s="1971"/>
      <c r="S151" s="1971"/>
      <c r="T151" s="1971"/>
      <c r="U151" s="1971"/>
      <c r="V151" s="1971"/>
      <c r="W151" s="1971"/>
      <c r="X151" s="1971"/>
      <c r="Y151" s="1972"/>
      <c r="Z151" s="218"/>
      <c r="AA151" s="218"/>
    </row>
    <row r="152" spans="1:27" s="215" customFormat="1" ht="20.100000000000001" customHeight="1" thickBot="1" x14ac:dyDescent="0.25">
      <c r="A152" s="1930"/>
      <c r="B152" s="2854"/>
      <c r="C152" s="2855"/>
      <c r="D152" s="2855"/>
      <c r="E152" s="2856"/>
      <c r="F152" s="1973"/>
      <c r="G152" s="1974"/>
      <c r="H152" s="1974"/>
      <c r="I152" s="1974"/>
      <c r="J152" s="1974"/>
      <c r="K152" s="1974"/>
      <c r="L152" s="1974"/>
      <c r="M152" s="1974"/>
      <c r="N152" s="1974"/>
      <c r="O152" s="1974"/>
      <c r="P152" s="1974"/>
      <c r="Q152" s="1974"/>
      <c r="R152" s="1974"/>
      <c r="S152" s="1974"/>
      <c r="T152" s="1974"/>
      <c r="U152" s="1974"/>
      <c r="V152" s="1974"/>
      <c r="W152" s="1974"/>
      <c r="X152" s="1974"/>
      <c r="Y152" s="1975"/>
      <c r="Z152" s="218"/>
      <c r="AA152" s="218"/>
    </row>
    <row r="153" spans="1:27" s="215" customFormat="1" ht="20.100000000000001" customHeight="1" thickBot="1" x14ac:dyDescent="0.3">
      <c r="A153" s="221"/>
      <c r="B153" s="222"/>
      <c r="C153" s="370"/>
      <c r="D153" s="370"/>
      <c r="E153" s="370"/>
      <c r="F153" s="371"/>
      <c r="G153" s="371"/>
      <c r="H153" s="371"/>
      <c r="I153" s="371"/>
      <c r="J153" s="371"/>
      <c r="K153" s="371"/>
      <c r="L153" s="371"/>
      <c r="M153" s="361"/>
      <c r="N153" s="222"/>
      <c r="O153" s="223"/>
      <c r="P153" s="223"/>
      <c r="Q153" s="223"/>
      <c r="R153" s="262"/>
      <c r="S153" s="262"/>
      <c r="T153" s="262"/>
      <c r="U153" s="262"/>
      <c r="V153" s="262"/>
      <c r="W153" s="262"/>
      <c r="X153" s="262"/>
      <c r="Y153" s="361"/>
      <c r="Z153" s="218"/>
      <c r="AA153" s="218"/>
    </row>
    <row r="154" spans="1:27" s="215" customFormat="1" ht="20.100000000000001" customHeight="1" x14ac:dyDescent="0.2">
      <c r="A154" s="2611" t="s">
        <v>139</v>
      </c>
      <c r="B154" s="2843" t="s">
        <v>140</v>
      </c>
      <c r="C154" s="2844"/>
      <c r="D154" s="2844"/>
      <c r="E154" s="2844"/>
      <c r="F154" s="2844"/>
      <c r="G154" s="2844"/>
      <c r="H154" s="2844"/>
      <c r="I154" s="2844"/>
      <c r="J154" s="2844"/>
      <c r="K154" s="2844"/>
      <c r="L154" s="2844"/>
      <c r="M154" s="2844"/>
      <c r="N154" s="2844"/>
      <c r="O154" s="2844"/>
      <c r="P154" s="2844"/>
      <c r="Q154" s="2844"/>
      <c r="R154" s="2844"/>
      <c r="S154" s="2844"/>
      <c r="T154" s="2844"/>
      <c r="U154" s="2844"/>
      <c r="V154" s="2844"/>
      <c r="W154" s="2844"/>
      <c r="X154" s="2844"/>
      <c r="Y154" s="2845"/>
      <c r="Z154" s="218"/>
      <c r="AA154" s="218"/>
    </row>
    <row r="155" spans="1:27" s="215" customFormat="1" ht="20.100000000000001" customHeight="1" x14ac:dyDescent="0.2">
      <c r="A155" s="2612"/>
      <c r="B155" s="2846">
        <v>4000</v>
      </c>
      <c r="C155" s="2528"/>
      <c r="D155" s="2529"/>
      <c r="E155" s="2529"/>
      <c r="F155" s="2529"/>
      <c r="G155" s="2529"/>
      <c r="H155" s="2529"/>
      <c r="I155" s="2529"/>
      <c r="J155" s="2529"/>
      <c r="K155" s="2529"/>
      <c r="L155" s="2529"/>
      <c r="M155" s="2529"/>
      <c r="N155" s="2529"/>
      <c r="O155" s="2529"/>
      <c r="P155" s="2529"/>
      <c r="Q155" s="2529"/>
      <c r="R155" s="2529"/>
      <c r="S155" s="2529"/>
      <c r="T155" s="2529"/>
      <c r="U155" s="2529"/>
      <c r="V155" s="2529"/>
      <c r="W155" s="2529"/>
      <c r="X155" s="2529"/>
      <c r="Y155" s="2530"/>
      <c r="Z155" s="218"/>
      <c r="AA155" s="218"/>
    </row>
    <row r="156" spans="1:27" s="215" customFormat="1" ht="20.100000000000001" customHeight="1" x14ac:dyDescent="0.2">
      <c r="A156" s="2612"/>
      <c r="B156" s="2846"/>
      <c r="C156" s="2531"/>
      <c r="D156" s="2532"/>
      <c r="E156" s="2532"/>
      <c r="F156" s="2532"/>
      <c r="G156" s="2532"/>
      <c r="H156" s="2532"/>
      <c r="I156" s="2532"/>
      <c r="J156" s="2532"/>
      <c r="K156" s="2532"/>
      <c r="L156" s="2532"/>
      <c r="M156" s="2532"/>
      <c r="N156" s="2532"/>
      <c r="O156" s="2532"/>
      <c r="P156" s="2532"/>
      <c r="Q156" s="2532"/>
      <c r="R156" s="2532"/>
      <c r="S156" s="2532"/>
      <c r="T156" s="2532"/>
      <c r="U156" s="2532"/>
      <c r="V156" s="2532"/>
      <c r="W156" s="2532"/>
      <c r="X156" s="2532"/>
      <c r="Y156" s="2533"/>
      <c r="Z156" s="218"/>
      <c r="AA156" s="218"/>
    </row>
    <row r="157" spans="1:27" s="215" customFormat="1" ht="20.100000000000001" customHeight="1" x14ac:dyDescent="0.2">
      <c r="A157" s="2612"/>
      <c r="B157" s="2846"/>
      <c r="C157" s="2531"/>
      <c r="D157" s="2532"/>
      <c r="E157" s="2532"/>
      <c r="F157" s="2532"/>
      <c r="G157" s="2532"/>
      <c r="H157" s="2532"/>
      <c r="I157" s="2532"/>
      <c r="J157" s="2532"/>
      <c r="K157" s="2532"/>
      <c r="L157" s="2532"/>
      <c r="M157" s="2532"/>
      <c r="N157" s="2532"/>
      <c r="O157" s="2532"/>
      <c r="P157" s="2532"/>
      <c r="Q157" s="2532"/>
      <c r="R157" s="2532"/>
      <c r="S157" s="2532"/>
      <c r="T157" s="2532"/>
      <c r="U157" s="2532"/>
      <c r="V157" s="2532"/>
      <c r="W157" s="2532"/>
      <c r="X157" s="2532"/>
      <c r="Y157" s="2533"/>
      <c r="Z157" s="218"/>
      <c r="AA157" s="218"/>
    </row>
    <row r="158" spans="1:27" s="215" customFormat="1" ht="20.100000000000001" customHeight="1" x14ac:dyDescent="0.2">
      <c r="A158" s="2612"/>
      <c r="B158" s="2846"/>
      <c r="C158" s="2531"/>
      <c r="D158" s="2532"/>
      <c r="E158" s="2532"/>
      <c r="F158" s="2532"/>
      <c r="G158" s="2532"/>
      <c r="H158" s="2532"/>
      <c r="I158" s="2532"/>
      <c r="J158" s="2532"/>
      <c r="K158" s="2532"/>
      <c r="L158" s="2532"/>
      <c r="M158" s="2532"/>
      <c r="N158" s="2532"/>
      <c r="O158" s="2532"/>
      <c r="P158" s="2532"/>
      <c r="Q158" s="2532"/>
      <c r="R158" s="2532"/>
      <c r="S158" s="2532"/>
      <c r="T158" s="2532"/>
      <c r="U158" s="2532"/>
      <c r="V158" s="2532"/>
      <c r="W158" s="2532"/>
      <c r="X158" s="2532"/>
      <c r="Y158" s="2533"/>
      <c r="Z158" s="218"/>
      <c r="AA158" s="218"/>
    </row>
    <row r="159" spans="1:27" s="215" customFormat="1" ht="20.100000000000001" customHeight="1" x14ac:dyDescent="0.2">
      <c r="A159" s="2612"/>
      <c r="B159" s="2846"/>
      <c r="C159" s="2531"/>
      <c r="D159" s="2532"/>
      <c r="E159" s="2532"/>
      <c r="F159" s="2532"/>
      <c r="G159" s="2532"/>
      <c r="H159" s="2532"/>
      <c r="I159" s="2532"/>
      <c r="J159" s="2532"/>
      <c r="K159" s="2532"/>
      <c r="L159" s="2532"/>
      <c r="M159" s="2532"/>
      <c r="N159" s="2532"/>
      <c r="O159" s="2532"/>
      <c r="P159" s="2532"/>
      <c r="Q159" s="2532"/>
      <c r="R159" s="2532"/>
      <c r="S159" s="2532"/>
      <c r="T159" s="2532"/>
      <c r="U159" s="2532"/>
      <c r="V159" s="2532"/>
      <c r="W159" s="2532"/>
      <c r="X159" s="2532"/>
      <c r="Y159" s="2533"/>
      <c r="Z159" s="218"/>
      <c r="AA159" s="218"/>
    </row>
    <row r="160" spans="1:27" s="215" customFormat="1" ht="20.100000000000001" customHeight="1" x14ac:dyDescent="0.2">
      <c r="A160" s="2612"/>
      <c r="B160" s="2846"/>
      <c r="C160" s="2531"/>
      <c r="D160" s="2532"/>
      <c r="E160" s="2532"/>
      <c r="F160" s="2532"/>
      <c r="G160" s="2532"/>
      <c r="H160" s="2532"/>
      <c r="I160" s="2532"/>
      <c r="J160" s="2532"/>
      <c r="K160" s="2532"/>
      <c r="L160" s="2532"/>
      <c r="M160" s="2532"/>
      <c r="N160" s="2532"/>
      <c r="O160" s="2532"/>
      <c r="P160" s="2532"/>
      <c r="Q160" s="2532"/>
      <c r="R160" s="2532"/>
      <c r="S160" s="2532"/>
      <c r="T160" s="2532"/>
      <c r="U160" s="2532"/>
      <c r="V160" s="2532"/>
      <c r="W160" s="2532"/>
      <c r="X160" s="2532"/>
      <c r="Y160" s="2533"/>
      <c r="Z160" s="218"/>
      <c r="AA160" s="218"/>
    </row>
    <row r="161" spans="1:27" s="215" customFormat="1" ht="20.100000000000001" customHeight="1" x14ac:dyDescent="0.2">
      <c r="A161" s="2612"/>
      <c r="B161" s="2846"/>
      <c r="C161" s="2531"/>
      <c r="D161" s="2532"/>
      <c r="E161" s="2532"/>
      <c r="F161" s="2532"/>
      <c r="G161" s="2532"/>
      <c r="H161" s="2532"/>
      <c r="I161" s="2532"/>
      <c r="J161" s="2532"/>
      <c r="K161" s="2532"/>
      <c r="L161" s="2532"/>
      <c r="M161" s="2532"/>
      <c r="N161" s="2532"/>
      <c r="O161" s="2532"/>
      <c r="P161" s="2532"/>
      <c r="Q161" s="2532"/>
      <c r="R161" s="2532"/>
      <c r="S161" s="2532"/>
      <c r="T161" s="2532"/>
      <c r="U161" s="2532"/>
      <c r="V161" s="2532"/>
      <c r="W161" s="2532"/>
      <c r="X161" s="2532"/>
      <c r="Y161" s="2533"/>
      <c r="Z161" s="218"/>
      <c r="AA161" s="218"/>
    </row>
    <row r="162" spans="1:27" s="215" customFormat="1" ht="20.100000000000001" customHeight="1" x14ac:dyDescent="0.2">
      <c r="A162" s="2612"/>
      <c r="B162" s="2846"/>
      <c r="C162" s="2531"/>
      <c r="D162" s="2532"/>
      <c r="E162" s="2532"/>
      <c r="F162" s="2532"/>
      <c r="G162" s="2532"/>
      <c r="H162" s="2532"/>
      <c r="I162" s="2532"/>
      <c r="J162" s="2532"/>
      <c r="K162" s="2532"/>
      <c r="L162" s="2532"/>
      <c r="M162" s="2532"/>
      <c r="N162" s="2532"/>
      <c r="O162" s="2532"/>
      <c r="P162" s="2532"/>
      <c r="Q162" s="2532"/>
      <c r="R162" s="2532"/>
      <c r="S162" s="2532"/>
      <c r="T162" s="2532"/>
      <c r="U162" s="2532"/>
      <c r="V162" s="2532"/>
      <c r="W162" s="2532"/>
      <c r="X162" s="2532"/>
      <c r="Y162" s="2533"/>
      <c r="Z162" s="218"/>
      <c r="AA162" s="218"/>
    </row>
    <row r="163" spans="1:27" s="215" customFormat="1" ht="20.100000000000001" customHeight="1" x14ac:dyDescent="0.2">
      <c r="A163" s="2612"/>
      <c r="B163" s="2846"/>
      <c r="C163" s="2531"/>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3"/>
      <c r="Z163" s="218"/>
      <c r="AA163" s="218"/>
    </row>
    <row r="164" spans="1:27" s="215" customFormat="1" ht="20.100000000000001" customHeight="1" x14ac:dyDescent="0.2">
      <c r="A164" s="2612"/>
      <c r="B164" s="2846"/>
      <c r="C164" s="2531"/>
      <c r="D164" s="2532"/>
      <c r="E164" s="2532"/>
      <c r="F164" s="2532"/>
      <c r="G164" s="2532"/>
      <c r="H164" s="2532"/>
      <c r="I164" s="2532"/>
      <c r="J164" s="2532"/>
      <c r="K164" s="2532"/>
      <c r="L164" s="2532"/>
      <c r="M164" s="2532"/>
      <c r="N164" s="2532"/>
      <c r="O164" s="2532"/>
      <c r="P164" s="2532"/>
      <c r="Q164" s="2532"/>
      <c r="R164" s="2532"/>
      <c r="S164" s="2532"/>
      <c r="T164" s="2532"/>
      <c r="U164" s="2532"/>
      <c r="V164" s="2532"/>
      <c r="W164" s="2532"/>
      <c r="X164" s="2532"/>
      <c r="Y164" s="2533"/>
      <c r="Z164" s="218"/>
      <c r="AA164" s="218"/>
    </row>
    <row r="165" spans="1:27" s="215" customFormat="1" ht="20.100000000000001" customHeight="1" x14ac:dyDescent="0.2">
      <c r="A165" s="2612"/>
      <c r="B165" s="2846"/>
      <c r="C165" s="2531"/>
      <c r="D165" s="2532"/>
      <c r="E165" s="2532"/>
      <c r="F165" s="2532"/>
      <c r="G165" s="2532"/>
      <c r="H165" s="2532"/>
      <c r="I165" s="2532"/>
      <c r="J165" s="2532"/>
      <c r="K165" s="2532"/>
      <c r="L165" s="2532"/>
      <c r="M165" s="2532"/>
      <c r="N165" s="2532"/>
      <c r="O165" s="2532"/>
      <c r="P165" s="2532"/>
      <c r="Q165" s="2532"/>
      <c r="R165" s="2532"/>
      <c r="S165" s="2532"/>
      <c r="T165" s="2532"/>
      <c r="U165" s="2532"/>
      <c r="V165" s="2532"/>
      <c r="W165" s="2532"/>
      <c r="X165" s="2532"/>
      <c r="Y165" s="2533"/>
      <c r="Z165" s="218"/>
      <c r="AA165" s="218"/>
    </row>
    <row r="166" spans="1:27" s="215" customFormat="1" ht="20.100000000000001" customHeight="1" x14ac:dyDescent="0.2">
      <c r="A166" s="2612"/>
      <c r="B166" s="2846"/>
      <c r="C166" s="2531"/>
      <c r="D166" s="2532"/>
      <c r="E166" s="2532"/>
      <c r="F166" s="2532"/>
      <c r="G166" s="2532"/>
      <c r="H166" s="2532"/>
      <c r="I166" s="2532"/>
      <c r="J166" s="2532"/>
      <c r="K166" s="2532"/>
      <c r="L166" s="2532"/>
      <c r="M166" s="2532"/>
      <c r="N166" s="2532"/>
      <c r="O166" s="2532"/>
      <c r="P166" s="2532"/>
      <c r="Q166" s="2532"/>
      <c r="R166" s="2532"/>
      <c r="S166" s="2532"/>
      <c r="T166" s="2532"/>
      <c r="U166" s="2532"/>
      <c r="V166" s="2532"/>
      <c r="W166" s="2532"/>
      <c r="X166" s="2532"/>
      <c r="Y166" s="2533"/>
      <c r="Z166" s="218"/>
      <c r="AA166" s="218"/>
    </row>
    <row r="167" spans="1:27" s="215" customFormat="1" ht="20.100000000000001" customHeight="1" x14ac:dyDescent="0.2">
      <c r="A167" s="2612"/>
      <c r="B167" s="2846"/>
      <c r="C167" s="2531"/>
      <c r="D167" s="2532"/>
      <c r="E167" s="2532"/>
      <c r="F167" s="2532"/>
      <c r="G167" s="2532"/>
      <c r="H167" s="2532"/>
      <c r="I167" s="2532"/>
      <c r="J167" s="2532"/>
      <c r="K167" s="2532"/>
      <c r="L167" s="2532"/>
      <c r="M167" s="2532"/>
      <c r="N167" s="2532"/>
      <c r="O167" s="2532"/>
      <c r="P167" s="2532"/>
      <c r="Q167" s="2532"/>
      <c r="R167" s="2532"/>
      <c r="S167" s="2532"/>
      <c r="T167" s="2532"/>
      <c r="U167" s="2532"/>
      <c r="V167" s="2532"/>
      <c r="W167" s="2532"/>
      <c r="X167" s="2532"/>
      <c r="Y167" s="2533"/>
      <c r="Z167" s="218"/>
      <c r="AA167" s="218"/>
    </row>
    <row r="168" spans="1:27" s="215" customFormat="1" ht="20.100000000000001" customHeight="1" x14ac:dyDescent="0.2">
      <c r="A168" s="2612"/>
      <c r="B168" s="2846"/>
      <c r="C168" s="2531"/>
      <c r="D168" s="2532"/>
      <c r="E168" s="2532"/>
      <c r="F168" s="2532"/>
      <c r="G168" s="2532"/>
      <c r="H168" s="2532"/>
      <c r="I168" s="2532"/>
      <c r="J168" s="2532"/>
      <c r="K168" s="2532"/>
      <c r="L168" s="2532"/>
      <c r="M168" s="2532"/>
      <c r="N168" s="2532"/>
      <c r="O168" s="2532"/>
      <c r="P168" s="2532"/>
      <c r="Q168" s="2532"/>
      <c r="R168" s="2532"/>
      <c r="S168" s="2532"/>
      <c r="T168" s="2532"/>
      <c r="U168" s="2532"/>
      <c r="V168" s="2532"/>
      <c r="W168" s="2532"/>
      <c r="X168" s="2532"/>
      <c r="Y168" s="2533"/>
      <c r="Z168" s="218"/>
      <c r="AA168" s="218"/>
    </row>
    <row r="169" spans="1:27" s="215" customFormat="1" ht="20.100000000000001" customHeight="1" thickBot="1" x14ac:dyDescent="0.25">
      <c r="A169" s="2613"/>
      <c r="B169" s="2847"/>
      <c r="C169" s="2534"/>
      <c r="D169" s="2535"/>
      <c r="E169" s="2535"/>
      <c r="F169" s="2535"/>
      <c r="G169" s="2535"/>
      <c r="H169" s="2535"/>
      <c r="I169" s="2535"/>
      <c r="J169" s="2535"/>
      <c r="K169" s="2535"/>
      <c r="L169" s="2535"/>
      <c r="M169" s="2535"/>
      <c r="N169" s="2535"/>
      <c r="O169" s="2535"/>
      <c r="P169" s="2535"/>
      <c r="Q169" s="2535"/>
      <c r="R169" s="2535"/>
      <c r="S169" s="2535"/>
      <c r="T169" s="2535"/>
      <c r="U169" s="2535"/>
      <c r="V169" s="2535"/>
      <c r="W169" s="2535"/>
      <c r="X169" s="2535"/>
      <c r="Y169" s="2536"/>
      <c r="Z169" s="218"/>
      <c r="AA169" s="218"/>
    </row>
  </sheetData>
  <sheetProtection algorithmName="SHA-512" hashValue="6VizrSgYmUpz0UCcrjPfHAFX7vkn0neXWHs4qEqwaCSci4W5kPvN0K2qflkQA48RpVKopUqEyuMqbAJ6DjzNCA==" saltValue="jKlDhsfEowIHac4JoZAeqw==" spinCount="100000" sheet="1" formatCells="0" selectLockedCells="1"/>
  <mergeCells count="408">
    <mergeCell ref="A6:D7"/>
    <mergeCell ref="F6:G6"/>
    <mergeCell ref="J6:L6"/>
    <mergeCell ref="R6:S6"/>
    <mergeCell ref="V6:X6"/>
    <mergeCell ref="F7:G7"/>
    <mergeCell ref="J7:L7"/>
    <mergeCell ref="R7:S7"/>
    <mergeCell ref="V7:X7"/>
    <mergeCell ref="H1:K1"/>
    <mergeCell ref="L1:N1"/>
    <mergeCell ref="O1:Y2"/>
    <mergeCell ref="H3:Y4"/>
    <mergeCell ref="I5:J5"/>
    <mergeCell ref="K5:O5"/>
    <mergeCell ref="P5:Q5"/>
    <mergeCell ref="R5:T5"/>
    <mergeCell ref="U5:V5"/>
    <mergeCell ref="W5:Y5"/>
    <mergeCell ref="D1:G4"/>
    <mergeCell ref="A8:A20"/>
    <mergeCell ref="B8:Y10"/>
    <mergeCell ref="B11:B12"/>
    <mergeCell ref="C11:E12"/>
    <mergeCell ref="F11:Q12"/>
    <mergeCell ref="R11:X12"/>
    <mergeCell ref="B13:B14"/>
    <mergeCell ref="C13:E14"/>
    <mergeCell ref="F13:L14"/>
    <mergeCell ref="N13:N14"/>
    <mergeCell ref="B17:B18"/>
    <mergeCell ref="C17:E18"/>
    <mergeCell ref="F17:L18"/>
    <mergeCell ref="N17:N18"/>
    <mergeCell ref="O17:Q18"/>
    <mergeCell ref="R17:X18"/>
    <mergeCell ref="O13:P14"/>
    <mergeCell ref="R13:Y13"/>
    <mergeCell ref="R14:Y14"/>
    <mergeCell ref="B15:B16"/>
    <mergeCell ref="C15:E16"/>
    <mergeCell ref="F15:L16"/>
    <mergeCell ref="N15:N16"/>
    <mergeCell ref="O15:Q16"/>
    <mergeCell ref="R15:X16"/>
    <mergeCell ref="B21:B22"/>
    <mergeCell ref="C21:E22"/>
    <mergeCell ref="F21:L22"/>
    <mergeCell ref="N21:N22"/>
    <mergeCell ref="O21:Q22"/>
    <mergeCell ref="R21:X22"/>
    <mergeCell ref="B19:B20"/>
    <mergeCell ref="C19:E20"/>
    <mergeCell ref="F19:L20"/>
    <mergeCell ref="N19:N20"/>
    <mergeCell ref="O19:Q20"/>
    <mergeCell ref="R19:X20"/>
    <mergeCell ref="J26:L26"/>
    <mergeCell ref="R26:S26"/>
    <mergeCell ref="V26:X26"/>
    <mergeCell ref="B27:B28"/>
    <mergeCell ref="C27:D28"/>
    <mergeCell ref="F27:G27"/>
    <mergeCell ref="J27:L27"/>
    <mergeCell ref="R27:S27"/>
    <mergeCell ref="B25:B26"/>
    <mergeCell ref="C25:D26"/>
    <mergeCell ref="F25:G25"/>
    <mergeCell ref="J25:L25"/>
    <mergeCell ref="R25:S25"/>
    <mergeCell ref="V29:X29"/>
    <mergeCell ref="F30:G30"/>
    <mergeCell ref="J30:L30"/>
    <mergeCell ref="R30:S30"/>
    <mergeCell ref="V30:X30"/>
    <mergeCell ref="A32:A35"/>
    <mergeCell ref="B32:Y35"/>
    <mergeCell ref="V27:X27"/>
    <mergeCell ref="F28:G28"/>
    <mergeCell ref="J28:L28"/>
    <mergeCell ref="R28:S28"/>
    <mergeCell ref="V28:X28"/>
    <mergeCell ref="B29:B30"/>
    <mergeCell ref="C29:D30"/>
    <mergeCell ref="F29:G29"/>
    <mergeCell ref="J29:L29"/>
    <mergeCell ref="R29:S29"/>
    <mergeCell ref="A23:A30"/>
    <mergeCell ref="B23:B24"/>
    <mergeCell ref="C23:E24"/>
    <mergeCell ref="F23:Y23"/>
    <mergeCell ref="F24:Y24"/>
    <mergeCell ref="V25:X25"/>
    <mergeCell ref="F26:G26"/>
    <mergeCell ref="A38:A39"/>
    <mergeCell ref="B38:B39"/>
    <mergeCell ref="C38:D39"/>
    <mergeCell ref="F38:G38"/>
    <mergeCell ref="J38:L38"/>
    <mergeCell ref="R38:S38"/>
    <mergeCell ref="V38:X38"/>
    <mergeCell ref="F39:G39"/>
    <mergeCell ref="J39:L39"/>
    <mergeCell ref="R39:S39"/>
    <mergeCell ref="V39:X39"/>
    <mergeCell ref="N40:N41"/>
    <mergeCell ref="O40:Q41"/>
    <mergeCell ref="R40:X41"/>
    <mergeCell ref="D41:E41"/>
    <mergeCell ref="F41:L41"/>
    <mergeCell ref="N42:N43"/>
    <mergeCell ref="O42:Q43"/>
    <mergeCell ref="R42:X43"/>
    <mergeCell ref="B37:Y37"/>
    <mergeCell ref="A50:A51"/>
    <mergeCell ref="B50:B51"/>
    <mergeCell ref="C50:D51"/>
    <mergeCell ref="F50:G50"/>
    <mergeCell ref="J50:L50"/>
    <mergeCell ref="A40:A43"/>
    <mergeCell ref="B40:B41"/>
    <mergeCell ref="C40:C41"/>
    <mergeCell ref="D40:E40"/>
    <mergeCell ref="F40:L40"/>
    <mergeCell ref="O44:O45"/>
    <mergeCell ref="P44:Q44"/>
    <mergeCell ref="R44:X44"/>
    <mergeCell ref="P45:Q45"/>
    <mergeCell ref="R45:X45"/>
    <mergeCell ref="A46:A49"/>
    <mergeCell ref="B46:B47"/>
    <mergeCell ref="C46:E47"/>
    <mergeCell ref="F46:L47"/>
    <mergeCell ref="N46:N47"/>
    <mergeCell ref="A44:A45"/>
    <mergeCell ref="B44:B45"/>
    <mergeCell ref="C44:E45"/>
    <mergeCell ref="F44:L45"/>
    <mergeCell ref="N44:N45"/>
    <mergeCell ref="R50:S50"/>
    <mergeCell ref="V50:X50"/>
    <mergeCell ref="F51:G51"/>
    <mergeCell ref="J51:L51"/>
    <mergeCell ref="R51:S51"/>
    <mergeCell ref="V51:X51"/>
    <mergeCell ref="O46:Q47"/>
    <mergeCell ref="R46:X47"/>
    <mergeCell ref="B48:B49"/>
    <mergeCell ref="C48:E49"/>
    <mergeCell ref="F48:L49"/>
    <mergeCell ref="A52:A53"/>
    <mergeCell ref="B52:B53"/>
    <mergeCell ref="C52:C53"/>
    <mergeCell ref="D52:E52"/>
    <mergeCell ref="F52:L52"/>
    <mergeCell ref="N52:N53"/>
    <mergeCell ref="B60:B61"/>
    <mergeCell ref="C60:E61"/>
    <mergeCell ref="F60:L61"/>
    <mergeCell ref="N60:N61"/>
    <mergeCell ref="O52:Q53"/>
    <mergeCell ref="R52:X53"/>
    <mergeCell ref="D53:E53"/>
    <mergeCell ref="F53:L53"/>
    <mergeCell ref="B54:B55"/>
    <mergeCell ref="C54:E55"/>
    <mergeCell ref="F54:L55"/>
    <mergeCell ref="N54:N55"/>
    <mergeCell ref="O54:Q55"/>
    <mergeCell ref="R60:X61"/>
    <mergeCell ref="B58:B59"/>
    <mergeCell ref="C58:E59"/>
    <mergeCell ref="F58:L59"/>
    <mergeCell ref="N58:N59"/>
    <mergeCell ref="O58:Q59"/>
    <mergeCell ref="R58:X59"/>
    <mergeCell ref="A62:A63"/>
    <mergeCell ref="B62:B63"/>
    <mergeCell ref="C62:E63"/>
    <mergeCell ref="F62:L63"/>
    <mergeCell ref="A54:A61"/>
    <mergeCell ref="O60:Q61"/>
    <mergeCell ref="R54:X55"/>
    <mergeCell ref="B56:B57"/>
    <mergeCell ref="C56:E57"/>
    <mergeCell ref="F56:L57"/>
    <mergeCell ref="N56:N57"/>
    <mergeCell ref="O56:Q57"/>
    <mergeCell ref="R56:X57"/>
    <mergeCell ref="A64:A68"/>
    <mergeCell ref="B64:B65"/>
    <mergeCell ref="C64:E65"/>
    <mergeCell ref="F64:L65"/>
    <mergeCell ref="J68:L68"/>
    <mergeCell ref="N64:N65"/>
    <mergeCell ref="O64:Q65"/>
    <mergeCell ref="R64:X65"/>
    <mergeCell ref="B66:B68"/>
    <mergeCell ref="C66:D68"/>
    <mergeCell ref="F66:G66"/>
    <mergeCell ref="J66:L66"/>
    <mergeCell ref="F67:G67"/>
    <mergeCell ref="J67:L67"/>
    <mergeCell ref="F68:G68"/>
    <mergeCell ref="P69:Q69"/>
    <mergeCell ref="R69:X69"/>
    <mergeCell ref="P70:Q70"/>
    <mergeCell ref="R70:X70"/>
    <mergeCell ref="B71:B72"/>
    <mergeCell ref="C71:E72"/>
    <mergeCell ref="F71:L72"/>
    <mergeCell ref="A69:A72"/>
    <mergeCell ref="B69:B70"/>
    <mergeCell ref="C69:E70"/>
    <mergeCell ref="F69:L70"/>
    <mergeCell ref="N69:N70"/>
    <mergeCell ref="O69:O70"/>
    <mergeCell ref="A73:A78"/>
    <mergeCell ref="B73:B74"/>
    <mergeCell ref="C73:E74"/>
    <mergeCell ref="F73:L74"/>
    <mergeCell ref="N73:N74"/>
    <mergeCell ref="O73:Q74"/>
    <mergeCell ref="B77:B78"/>
    <mergeCell ref="C77:E78"/>
    <mergeCell ref="F77:L78"/>
    <mergeCell ref="R73:X74"/>
    <mergeCell ref="B75:B76"/>
    <mergeCell ref="C75:C76"/>
    <mergeCell ref="D75:E75"/>
    <mergeCell ref="F75:L75"/>
    <mergeCell ref="N75:N76"/>
    <mergeCell ref="O75:Q76"/>
    <mergeCell ref="R75:X76"/>
    <mergeCell ref="D76:E76"/>
    <mergeCell ref="F76:L76"/>
    <mergeCell ref="R79:X80"/>
    <mergeCell ref="B81:B82"/>
    <mergeCell ref="C81:E82"/>
    <mergeCell ref="F81:L82"/>
    <mergeCell ref="N81:N82"/>
    <mergeCell ref="O81:Q82"/>
    <mergeCell ref="R81:X82"/>
    <mergeCell ref="A79:A90"/>
    <mergeCell ref="B79:B80"/>
    <mergeCell ref="C79:E80"/>
    <mergeCell ref="F79:L80"/>
    <mergeCell ref="N79:N80"/>
    <mergeCell ref="O79:Q80"/>
    <mergeCell ref="B83:B84"/>
    <mergeCell ref="C83:D84"/>
    <mergeCell ref="F83:G83"/>
    <mergeCell ref="J83:L83"/>
    <mergeCell ref="N83:N84"/>
    <mergeCell ref="O83:Q84"/>
    <mergeCell ref="R83:X84"/>
    <mergeCell ref="F84:G84"/>
    <mergeCell ref="J84:L84"/>
    <mergeCell ref="B85:B86"/>
    <mergeCell ref="C85:D86"/>
    <mergeCell ref="F85:G85"/>
    <mergeCell ref="J85:L85"/>
    <mergeCell ref="N85:N86"/>
    <mergeCell ref="N87:N88"/>
    <mergeCell ref="O87:Q88"/>
    <mergeCell ref="R87:X88"/>
    <mergeCell ref="O85:P86"/>
    <mergeCell ref="R85:S85"/>
    <mergeCell ref="V85:X85"/>
    <mergeCell ref="F86:G86"/>
    <mergeCell ref="J86:L86"/>
    <mergeCell ref="R86:S86"/>
    <mergeCell ref="V86:X86"/>
    <mergeCell ref="A91:A94"/>
    <mergeCell ref="B91:B92"/>
    <mergeCell ref="C91:C92"/>
    <mergeCell ref="D91:E91"/>
    <mergeCell ref="F91:L91"/>
    <mergeCell ref="B93:B94"/>
    <mergeCell ref="C93:E94"/>
    <mergeCell ref="B87:B88"/>
    <mergeCell ref="C87:E88"/>
    <mergeCell ref="F87:L88"/>
    <mergeCell ref="F93:L94"/>
    <mergeCell ref="N91:N92"/>
    <mergeCell ref="O91:O92"/>
    <mergeCell ref="P91:Q91"/>
    <mergeCell ref="R91:X91"/>
    <mergeCell ref="D92:E92"/>
    <mergeCell ref="F92:L92"/>
    <mergeCell ref="P92:Q92"/>
    <mergeCell ref="R92:X92"/>
    <mergeCell ref="B89:B90"/>
    <mergeCell ref="C89:E90"/>
    <mergeCell ref="F89:L90"/>
    <mergeCell ref="A96:A98"/>
    <mergeCell ref="B96:Y98"/>
    <mergeCell ref="A100:A108"/>
    <mergeCell ref="B100:Y101"/>
    <mergeCell ref="B103:B106"/>
    <mergeCell ref="E103:M103"/>
    <mergeCell ref="N103:N106"/>
    <mergeCell ref="Q103:Y103"/>
    <mergeCell ref="E106:M106"/>
    <mergeCell ref="Q106:Y106"/>
    <mergeCell ref="B107:B108"/>
    <mergeCell ref="C107:F107"/>
    <mergeCell ref="G107:M107"/>
    <mergeCell ref="N107:N108"/>
    <mergeCell ref="O107:Q108"/>
    <mergeCell ref="R107:X108"/>
    <mergeCell ref="C108:M108"/>
    <mergeCell ref="Q113:R113"/>
    <mergeCell ref="S113:Y113"/>
    <mergeCell ref="E114:F114"/>
    <mergeCell ref="G114:M114"/>
    <mergeCell ref="Q114:R114"/>
    <mergeCell ref="S114:Y114"/>
    <mergeCell ref="A110:A118"/>
    <mergeCell ref="B110:Y110"/>
    <mergeCell ref="B112:B118"/>
    <mergeCell ref="E112:F112"/>
    <mergeCell ref="G112:M112"/>
    <mergeCell ref="N112:N118"/>
    <mergeCell ref="Q112:R112"/>
    <mergeCell ref="S112:Y112"/>
    <mergeCell ref="E113:F113"/>
    <mergeCell ref="G113:M113"/>
    <mergeCell ref="E117:F117"/>
    <mergeCell ref="G117:M117"/>
    <mergeCell ref="Q117:R117"/>
    <mergeCell ref="S117:Y117"/>
    <mergeCell ref="E118:F118"/>
    <mergeCell ref="G118:M118"/>
    <mergeCell ref="Q118:R118"/>
    <mergeCell ref="S118:Y118"/>
    <mergeCell ref="E115:F115"/>
    <mergeCell ref="G115:M115"/>
    <mergeCell ref="Q115:R115"/>
    <mergeCell ref="S115:Y115"/>
    <mergeCell ref="E116:F116"/>
    <mergeCell ref="G116:M116"/>
    <mergeCell ref="Q116:R116"/>
    <mergeCell ref="S116:Y116"/>
    <mergeCell ref="G127:M127"/>
    <mergeCell ref="N127:N128"/>
    <mergeCell ref="O127:Q128"/>
    <mergeCell ref="R127:X128"/>
    <mergeCell ref="C128:F128"/>
    <mergeCell ref="A130:A148"/>
    <mergeCell ref="B130:Y130"/>
    <mergeCell ref="B131:B132"/>
    <mergeCell ref="C131:E132"/>
    <mergeCell ref="F131:L132"/>
    <mergeCell ref="A120:A128"/>
    <mergeCell ref="B120:Y123"/>
    <mergeCell ref="B125:B126"/>
    <mergeCell ref="E125:M125"/>
    <mergeCell ref="N125:N126"/>
    <mergeCell ref="Q125:Y125"/>
    <mergeCell ref="E126:M126"/>
    <mergeCell ref="Q126:Y126"/>
    <mergeCell ref="B127:B128"/>
    <mergeCell ref="C127:F127"/>
    <mergeCell ref="B135:B136"/>
    <mergeCell ref="C135:E136"/>
    <mergeCell ref="F135:L136"/>
    <mergeCell ref="B137:B138"/>
    <mergeCell ref="C137:E138"/>
    <mergeCell ref="F137:L138"/>
    <mergeCell ref="N131:N132"/>
    <mergeCell ref="O131:Q132"/>
    <mergeCell ref="R131:X132"/>
    <mergeCell ref="B133:B134"/>
    <mergeCell ref="C133:E134"/>
    <mergeCell ref="F133:L134"/>
    <mergeCell ref="B143:B144"/>
    <mergeCell ref="C143:E144"/>
    <mergeCell ref="F143:L144"/>
    <mergeCell ref="B145:B146"/>
    <mergeCell ref="C145:E146"/>
    <mergeCell ref="F145:L146"/>
    <mergeCell ref="B139:B140"/>
    <mergeCell ref="C139:E140"/>
    <mergeCell ref="F139:L140"/>
    <mergeCell ref="B141:B142"/>
    <mergeCell ref="C141:E142"/>
    <mergeCell ref="F141:L142"/>
    <mergeCell ref="N145:N146"/>
    <mergeCell ref="O145:Q146"/>
    <mergeCell ref="R145:X146"/>
    <mergeCell ref="B147:B148"/>
    <mergeCell ref="C147:E148"/>
    <mergeCell ref="F147:L148"/>
    <mergeCell ref="N147:N148"/>
    <mergeCell ref="O147:Q148"/>
    <mergeCell ref="R147:X148"/>
    <mergeCell ref="A154:A169"/>
    <mergeCell ref="B154:Y154"/>
    <mergeCell ref="B155:B169"/>
    <mergeCell ref="C155:Y169"/>
    <mergeCell ref="A149:A152"/>
    <mergeCell ref="B149:B150"/>
    <mergeCell ref="C149:E150"/>
    <mergeCell ref="F149:Y150"/>
    <mergeCell ref="B151:B152"/>
    <mergeCell ref="C151:E152"/>
    <mergeCell ref="F151:Y152"/>
  </mergeCells>
  <dataValidations count="39">
    <dataValidation type="list" allowBlank="1" showInputMessage="1" showErrorMessage="1" promptTitle="OPTIONS:" prompt="Select from list" sqref="F77:L78" xr:uid="{556A2072-5A2A-4932-9D9F-BA9C52D7D177}">
      <formula1>"Y,N,N/A,N/C"</formula1>
    </dataValidation>
    <dataValidation type="list" allowBlank="1" showInputMessage="1" showErrorMessage="1" promptTitle="OPTIONS:" prompt="Select From List" sqref="F54:L55" xr:uid="{8407F54F-CEE9-4D42-9EFF-3AB3F41B0250}">
      <formula1>SuspensionType</formula1>
    </dataValidation>
    <dataValidation allowBlank="1" showErrorMessage="1" prompt="Enter the maximum distance allowed between the counterweight guide rail brackets or N/A if there is no counterweight." sqref="N66:Y68" xr:uid="{4650AECF-C5AE-41D4-ABAA-A6AF2A2AC6B3}"/>
    <dataValidation allowBlank="1" showErrorMessage="1" promptTitle="OPTIONS:" prompt="Select From List" sqref="N62:Y63" xr:uid="{AA30F6C9-BE2E-4AE7-BE1C-078318DB254E}"/>
    <dataValidation type="decimal" allowBlank="1" showInputMessage="1" showErrorMessage="1" sqref="R17:X20" xr:uid="{0134D10B-67E7-450E-A091-3600AD6A030B}">
      <formula1>0</formula1>
      <formula2>9.9</formula2>
    </dataValidation>
    <dataValidation operator="greaterThanOrEqual" allowBlank="1" showInputMessage="1" showErrorMessage="1" sqref="H5:I5" xr:uid="{393C8815-38A3-498F-B957-B36863FD3E0D}"/>
    <dataValidation type="decimal" operator="greaterThanOrEqual" allowBlank="1" showInputMessage="1" showErrorMessage="1" sqref="K5" xr:uid="{77482C93-9EA0-455A-BAE0-28788F8AD3AF}">
      <formula1>0</formula1>
    </dataValidation>
    <dataValidation allowBlank="1" showInputMessage="1" showErrorMessage="1" prompt="Revision letter or number for this specification." sqref="W5" xr:uid="{02F17CB2-EBED-4DB4-B856-4463AAC415F2}"/>
    <dataValidation type="date" operator="greaterThan" allowBlank="1" showInputMessage="1" showErrorMessage="1" prompt="Revision date for this specification. " sqref="R5" xr:uid="{2AB8E4EF-AB0F-43E1-899A-1521C780E238}">
      <formula1>36526</formula1>
    </dataValidation>
    <dataValidation type="list" allowBlank="1" showInputMessage="1" showErrorMessage="1" promptTitle="OPTIONS:" prompt="Select from list" sqref="V31:X31 R31:S31" xr:uid="{7AE61E11-4684-4FDC-9D7B-F177EEEAB183}">
      <formula1>#REF!</formula1>
    </dataValidation>
    <dataValidation allowBlank="1" showErrorMessage="1" promptTitle="OPTIONS:" prompt="Select from list" sqref="P36:Y36 F66:F68 H66:L68" xr:uid="{28CE3971-4E85-4950-860E-E26114F135AD}"/>
    <dataValidation type="list" allowBlank="1" showInputMessage="1" showErrorMessage="1" promptTitle="OPTIONS:" prompt="Select from list" sqref="R40:X43" xr:uid="{C473E90F-FDE8-4012-B349-56A77B3E068E}">
      <formula1>EntranceType</formula1>
    </dataValidation>
    <dataValidation type="list" allowBlank="1" showInputMessage="1" showErrorMessage="1" promptTitle="OPTIONS:" prompt="Select From List" sqref="R45:X45" xr:uid="{9EC58D00-61F9-4341-9148-4418B5D6AE1A}">
      <formula1>InterlockModel</formula1>
    </dataValidation>
    <dataValidation type="list" allowBlank="1" showInputMessage="1" showErrorMessage="1" promptTitle="OPTIONS:" prompt="Select From List" sqref="R44:X44" xr:uid="{01B31237-F40C-4663-B7A7-E167C302A714}">
      <formula1>Interlock</formula1>
    </dataValidation>
    <dataValidation type="list" allowBlank="1" showInputMessage="1" showErrorMessage="1" promptTitle="OPTIONS:" prompt="Select from list" sqref="F44:L45" xr:uid="{4960E98D-F1A7-4E43-9CCD-DD10C400E3D4}">
      <formula1>DoorLockingDeviceType</formula1>
    </dataValidation>
    <dataValidation allowBlank="1" showErrorMessage="1" promptTitle="OPTIONS:" prompt="Select From List (Pick Manufacturer First)" sqref="F46:L49" xr:uid="{9D267B5F-B85D-4211-A4B4-2F80DF9D0C5A}"/>
    <dataValidation type="list" allowBlank="1" showInputMessage="1" showErrorMessage="1" promptTitle="OPTIONS:" prompt="Select From List" sqref="R52:X53" xr:uid="{6C6212E6-9A8A-4493-B58C-BBB675BE1268}">
      <formula1>SafetyType</formula1>
    </dataValidation>
    <dataValidation type="list" allowBlank="1" showInputMessage="1" showErrorMessage="1" promptTitle="OPTIONS:" prompt="Select From List" sqref="V38:X39 R38:S39 O38:O39 J38:L39 F38:G39 F21:L22" xr:uid="{0D4FBE46-CCDB-4CA6-B5DE-1C867CCD3A00}">
      <formula1>"Yes,No,N/A,N/C"</formula1>
    </dataValidation>
    <dataValidation allowBlank="1" showErrorMessage="1" promptTitle="OPTIONS" prompt="Select From List" sqref="R58:X61" xr:uid="{B3719033-2854-4F0C-97D4-639D0146D426}"/>
    <dataValidation type="list" allowBlank="1" showInputMessage="1" showErrorMessage="1" promptTitle="OPTIONS:" prompt="Select From List" sqref="F58:L59" xr:uid="{CF083B33-FEA0-4338-9F3E-E513ADBDDD28}">
      <formula1>RopeStranding</formula1>
    </dataValidation>
    <dataValidation type="whole" allowBlank="1" showErrorMessage="1" promptTitle="OPTIONS:" prompt="Select From List" sqref="R54:X55" xr:uid="{DA93B9D9-37C5-47A9-8B74-251786EF9DAD}">
      <formula1>1</formula1>
      <formula2>10</formula2>
    </dataValidation>
    <dataValidation type="list" allowBlank="1" showInputMessage="1" showErrorMessage="1" promptTitle="OPTIONS" prompt="Select From List" sqref="F62:L63" xr:uid="{4801608F-0D24-4C8E-83D4-2E2E49F55AD8}">
      <formula1>BufferType</formula1>
    </dataValidation>
    <dataValidation type="list" allowBlank="1" showInputMessage="1" showErrorMessage="1" sqref="F75:L75" xr:uid="{EF17CB55-B875-446F-B191-FF6591B03C75}">
      <formula1>Controller</formula1>
    </dataValidation>
    <dataValidation type="list" allowBlank="1" showInputMessage="1" showErrorMessage="1" promptTitle="OPTIONS:" prompt="Select from list" sqref="F73:L74" xr:uid="{14B3C04E-8D1A-402A-A4C3-C14266358186}">
      <formula1>OperationType</formula1>
    </dataValidation>
    <dataValidation type="list" showInputMessage="1" showErrorMessage="1" promptTitle="OPTIONS" prompt="Select From List" sqref="F69:L70" xr:uid="{336541D9-8C75-4E38-AC85-113F0DA42D0B}">
      <formula1>DriveType</formula1>
    </dataValidation>
    <dataValidation allowBlank="1" showInputMessage="1" showErrorMessage="1" prompt="Enter the maximum distance allowed between the car guide rail brackets." sqref="R64:X65" xr:uid="{D0BEFB0A-C66A-412F-A651-CC0AEA727F19}"/>
    <dataValidation type="list" allowBlank="1" showInputMessage="1" showErrorMessage="1" promptTitle="OPTIONS:" prompt="Select from list" sqref="F64:L65" xr:uid="{18FEA174-00AD-466E-84CD-A22283AA3FCB}">
      <formula1>GuideRailMass</formula1>
    </dataValidation>
    <dataValidation type="list" allowBlank="1" showInputMessage="1" showErrorMessage="1" promptTitle="OPTIONS:" prompt="Select from list" sqref="R73:X74" xr:uid="{5B28889B-6ED6-4BE4-839B-A9E6175C39B2}">
      <formula1>MotorControlType</formula1>
    </dataValidation>
    <dataValidation type="list" operator="greaterThanOrEqual" allowBlank="1" showInputMessage="1" showErrorMessage="1" sqref="F91:L91" xr:uid="{58E5251C-9C0B-4D2E-B333-4EF34C926B87}">
      <formula1>Valve</formula1>
    </dataValidation>
    <dataValidation type="list" showInputMessage="1" showErrorMessage="1" promptTitle="OPTIONS:" prompt="Select from list" sqref="F89:L90" xr:uid="{391D656A-C056-4A90-84EB-4130CA77ABDF}">
      <formula1>CorrosionProtection</formula1>
    </dataValidation>
    <dataValidation type="list" allowBlank="1" showInputMessage="1" showErrorMessage="1" promptTitle="OPTIONS:" prompt="Select From List" sqref="R81:X82" xr:uid="{291BA3F4-A59A-4FE4-BAF9-C90969F1A7D1}">
      <formula1>Connection</formula1>
    </dataValidation>
    <dataValidation type="list" allowBlank="1" showInputMessage="1" showErrorMessage="1" promptTitle="OPTIONS:" prompt="Select from list" sqref="F87:L88" xr:uid="{41E42D11-7972-4D76-B690-6D7953E3D556}">
      <formula1>Bulkhead</formula1>
    </dataValidation>
    <dataValidation type="list" allowBlank="1" showInputMessage="1" showErrorMessage="1" promptTitle="OPTIONS:" prompt="Select from list" sqref="F81:L82" xr:uid="{381E5949-A31D-482D-AC89-A1E40EDD3C64}">
      <formula1>Orientation</formula1>
    </dataValidation>
    <dataValidation type="list" allowBlank="1" showInputMessage="1" showErrorMessage="1" promptTitle="OPTIONS:" prompt="Select from list" sqref="R79:X80" xr:uid="{E15B5DEA-1858-42A1-B168-85426D797E1D}">
      <formula1>Stages</formula1>
    </dataValidation>
    <dataValidation type="list" allowBlank="1" showInputMessage="1" showErrorMessage="1" promptTitle="OPTIONS:" prompt="Select from list" sqref="F79:L80" xr:uid="{69E0F47A-6276-4BA7-B7E0-D3A232AD6164}">
      <formula1>Cylinders</formula1>
    </dataValidation>
    <dataValidation type="list" allowBlank="1" showInputMessage="1" showErrorMessage="1" promptTitle="OPTIONS:" prompt="Select from list" sqref="R83:X84" xr:uid="{60483318-0282-4FB3-8DF7-D38E932F4DA6}">
      <formula1>Sync</formula1>
    </dataValidation>
    <dataValidation type="list" allowBlank="1" showInputMessage="1" showErrorMessage="1" promptTitle="OPTIONS:" prompt="Select from list" sqref="O112:O119 C112:C119" xr:uid="{1DD6843F-EAE8-46F4-9B2E-8C54B953095D}">
      <formula1>"Provided,N/A"</formula1>
    </dataValidation>
    <dataValidation type="list" allowBlank="1" showInputMessage="1" showErrorMessage="1" errorTitle="ERROR" error="Cell cannot be blank" prompt="Enter the standard number including revision.  eg. B44-07" sqref="R131:X132" xr:uid="{18FC4FAB-3E61-4542-83D5-D6FA2C6ED13B}">
      <formula1>INDIRECT(SUBSTITUTE(SUBSTITUTE(SUBSTITUTE($F$131,"-"," ")," ",""),"/",""))</formula1>
    </dataValidation>
    <dataValidation type="list" allowBlank="1" showInputMessage="1" showErrorMessage="1" promptTitle="OPTIONS:" prompt="Select from list" sqref="F131:L132" xr:uid="{E0630209-2FFA-4D77-9976-B576C74A7DDB}">
      <formula1>SafetyCode</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4" manualBreakCount="4">
    <brk id="45" max="16383" man="1"/>
    <brk id="78" max="16383" man="1"/>
    <brk id="95" max="16383" man="1"/>
    <brk id="129"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Check Box 1">
              <controlPr defaultSize="0" autoFill="0" autoLine="0" autoPict="0">
                <anchor moveWithCells="1">
                  <from>
                    <xdr:col>2</xdr:col>
                    <xdr:colOff>0</xdr:colOff>
                    <xdr:row>126</xdr:row>
                    <xdr:rowOff>0</xdr:rowOff>
                  </from>
                  <to>
                    <xdr:col>2</xdr:col>
                    <xdr:colOff>304800</xdr:colOff>
                    <xdr:row>127</xdr:row>
                    <xdr:rowOff>0</xdr:rowOff>
                  </to>
                </anchor>
              </controlPr>
            </control>
          </mc:Choice>
        </mc:AlternateContent>
        <mc:AlternateContent xmlns:mc="http://schemas.openxmlformats.org/markup-compatibility/2006">
          <mc:Choice Requires="x14">
            <control shapeId="11266" r:id="rId6" name="Check Box 2">
              <controlPr defaultSize="0" autoFill="0" autoLine="0" autoPict="0">
                <anchor moveWithCells="1">
                  <from>
                    <xdr:col>2</xdr:col>
                    <xdr:colOff>0</xdr:colOff>
                    <xdr:row>127</xdr:row>
                    <xdr:rowOff>0</xdr:rowOff>
                  </from>
                  <to>
                    <xdr:col>2</xdr:col>
                    <xdr:colOff>304800</xdr:colOff>
                    <xdr:row>128</xdr:row>
                    <xdr:rowOff>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6</xdr:col>
                    <xdr:colOff>0</xdr:colOff>
                    <xdr:row>126</xdr:row>
                    <xdr:rowOff>0</xdr:rowOff>
                  </from>
                  <to>
                    <xdr:col>7</xdr:col>
                    <xdr:colOff>95250</xdr:colOff>
                    <xdr:row>127</xdr:row>
                    <xdr:rowOff>0</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2</xdr:col>
                    <xdr:colOff>0</xdr:colOff>
                    <xdr:row>126</xdr:row>
                    <xdr:rowOff>0</xdr:rowOff>
                  </from>
                  <to>
                    <xdr:col>2</xdr:col>
                    <xdr:colOff>304800</xdr:colOff>
                    <xdr:row>127</xdr:row>
                    <xdr:rowOff>0</xdr:rowOff>
                  </to>
                </anchor>
              </controlPr>
            </control>
          </mc:Choice>
        </mc:AlternateContent>
        <mc:AlternateContent xmlns:mc="http://schemas.openxmlformats.org/markup-compatibility/2006">
          <mc:Choice Requires="x14">
            <control shapeId="11269" r:id="rId9" name="Check Box 5">
              <controlPr defaultSize="0" autoFill="0" autoLine="0" autoPict="0">
                <anchor moveWithCells="1">
                  <from>
                    <xdr:col>2</xdr:col>
                    <xdr:colOff>0</xdr:colOff>
                    <xdr:row>127</xdr:row>
                    <xdr:rowOff>0</xdr:rowOff>
                  </from>
                  <to>
                    <xdr:col>2</xdr:col>
                    <xdr:colOff>304800</xdr:colOff>
                    <xdr:row>128</xdr:row>
                    <xdr:rowOff>0</xdr:rowOff>
                  </to>
                </anchor>
              </controlPr>
            </control>
          </mc:Choice>
        </mc:AlternateContent>
        <mc:AlternateContent xmlns:mc="http://schemas.openxmlformats.org/markup-compatibility/2006">
          <mc:Choice Requires="x14">
            <control shapeId="11270" r:id="rId10" name="Check Box 6">
              <controlPr defaultSize="0" autoFill="0" autoLine="0" autoPict="0">
                <anchor moveWithCells="1">
                  <from>
                    <xdr:col>6</xdr:col>
                    <xdr:colOff>0</xdr:colOff>
                    <xdr:row>126</xdr:row>
                    <xdr:rowOff>0</xdr:rowOff>
                  </from>
                  <to>
                    <xdr:col>7</xdr:col>
                    <xdr:colOff>95250</xdr:colOff>
                    <xdr:row>127</xdr:row>
                    <xdr:rowOff>0</xdr:rowOff>
                  </to>
                </anchor>
              </controlPr>
            </control>
          </mc:Choice>
        </mc:AlternateContent>
        <mc:AlternateContent xmlns:mc="http://schemas.openxmlformats.org/markup-compatibility/2006">
          <mc:Choice Requires="x14">
            <control shapeId="11271" r:id="rId11" name="Check Box 7">
              <controlPr defaultSize="0" autoFill="0" autoLine="0" autoPict="0">
                <anchor moveWithCells="1">
                  <from>
                    <xdr:col>2</xdr:col>
                    <xdr:colOff>0</xdr:colOff>
                    <xdr:row>106</xdr:row>
                    <xdr:rowOff>0</xdr:rowOff>
                  </from>
                  <to>
                    <xdr:col>2</xdr:col>
                    <xdr:colOff>304800</xdr:colOff>
                    <xdr:row>107</xdr:row>
                    <xdr:rowOff>0</xdr:rowOff>
                  </to>
                </anchor>
              </controlPr>
            </control>
          </mc:Choice>
        </mc:AlternateContent>
        <mc:AlternateContent xmlns:mc="http://schemas.openxmlformats.org/markup-compatibility/2006">
          <mc:Choice Requires="x14">
            <control shapeId="11272" r:id="rId12" name="Check Box 8">
              <controlPr defaultSize="0" autoFill="0" autoLine="0" autoPict="0">
                <anchor moveWithCells="1">
                  <from>
                    <xdr:col>2</xdr:col>
                    <xdr:colOff>0</xdr:colOff>
                    <xdr:row>107</xdr:row>
                    <xdr:rowOff>0</xdr:rowOff>
                  </from>
                  <to>
                    <xdr:col>2</xdr:col>
                    <xdr:colOff>304800</xdr:colOff>
                    <xdr:row>108</xdr:row>
                    <xdr:rowOff>0</xdr:rowOff>
                  </to>
                </anchor>
              </controlPr>
            </control>
          </mc:Choice>
        </mc:AlternateContent>
        <mc:AlternateContent xmlns:mc="http://schemas.openxmlformats.org/markup-compatibility/2006">
          <mc:Choice Requires="x14">
            <control shapeId="11273" r:id="rId13" name="Check Box 9">
              <controlPr defaultSize="0" autoFill="0" autoLine="0" autoPict="0">
                <anchor moveWithCells="1">
                  <from>
                    <xdr:col>6</xdr:col>
                    <xdr:colOff>0</xdr:colOff>
                    <xdr:row>106</xdr:row>
                    <xdr:rowOff>0</xdr:rowOff>
                  </from>
                  <to>
                    <xdr:col>7</xdr:col>
                    <xdr:colOff>95250</xdr:colOff>
                    <xdr:row>107</xdr:row>
                    <xdr:rowOff>0</xdr:rowOff>
                  </to>
                </anchor>
              </controlPr>
            </control>
          </mc:Choice>
        </mc:AlternateContent>
        <mc:AlternateContent xmlns:mc="http://schemas.openxmlformats.org/markup-compatibility/2006">
          <mc:Choice Requires="x14">
            <control shapeId="11274" r:id="rId14" name="Check Box 10">
              <controlPr defaultSize="0" autoFill="0" autoLine="0" autoPict="0">
                <anchor moveWithCells="1">
                  <from>
                    <xdr:col>2</xdr:col>
                    <xdr:colOff>0</xdr:colOff>
                    <xdr:row>106</xdr:row>
                    <xdr:rowOff>0</xdr:rowOff>
                  </from>
                  <to>
                    <xdr:col>2</xdr:col>
                    <xdr:colOff>304800</xdr:colOff>
                    <xdr:row>107</xdr:row>
                    <xdr:rowOff>0</xdr:rowOff>
                  </to>
                </anchor>
              </controlPr>
            </control>
          </mc:Choice>
        </mc:AlternateContent>
        <mc:AlternateContent xmlns:mc="http://schemas.openxmlformats.org/markup-compatibility/2006">
          <mc:Choice Requires="x14">
            <control shapeId="11275" r:id="rId15" name="Check Box 11">
              <controlPr defaultSize="0" autoFill="0" autoLine="0" autoPict="0">
                <anchor moveWithCells="1">
                  <from>
                    <xdr:col>2</xdr:col>
                    <xdr:colOff>0</xdr:colOff>
                    <xdr:row>107</xdr:row>
                    <xdr:rowOff>0</xdr:rowOff>
                  </from>
                  <to>
                    <xdr:col>2</xdr:col>
                    <xdr:colOff>304800</xdr:colOff>
                    <xdr:row>108</xdr:row>
                    <xdr:rowOff>0</xdr:rowOff>
                  </to>
                </anchor>
              </controlPr>
            </control>
          </mc:Choice>
        </mc:AlternateContent>
        <mc:AlternateContent xmlns:mc="http://schemas.openxmlformats.org/markup-compatibility/2006">
          <mc:Choice Requires="x14">
            <control shapeId="11276" r:id="rId16" name="Check Box 12">
              <controlPr defaultSize="0" autoFill="0" autoLine="0" autoPict="0">
                <anchor moveWithCells="1">
                  <from>
                    <xdr:col>6</xdr:col>
                    <xdr:colOff>0</xdr:colOff>
                    <xdr:row>106</xdr:row>
                    <xdr:rowOff>0</xdr:rowOff>
                  </from>
                  <to>
                    <xdr:col>7</xdr:col>
                    <xdr:colOff>95250</xdr:colOff>
                    <xdr:row>107</xdr:row>
                    <xdr:rowOff>0</xdr:rowOff>
                  </to>
                </anchor>
              </controlPr>
            </control>
          </mc:Choice>
        </mc:AlternateContent>
        <mc:AlternateContent xmlns:mc="http://schemas.openxmlformats.org/markup-compatibility/2006">
          <mc:Choice Requires="x14">
            <control shapeId="11277" r:id="rId17" name="Check Box 13">
              <controlPr defaultSize="0" autoFill="0" autoLine="0" autoPict="0">
                <anchor moveWithCells="1">
                  <from>
                    <xdr:col>2</xdr:col>
                    <xdr:colOff>0</xdr:colOff>
                    <xdr:row>126</xdr:row>
                    <xdr:rowOff>0</xdr:rowOff>
                  </from>
                  <to>
                    <xdr:col>2</xdr:col>
                    <xdr:colOff>304800</xdr:colOff>
                    <xdr:row>127</xdr:row>
                    <xdr:rowOff>0</xdr:rowOff>
                  </to>
                </anchor>
              </controlPr>
            </control>
          </mc:Choice>
        </mc:AlternateContent>
        <mc:AlternateContent xmlns:mc="http://schemas.openxmlformats.org/markup-compatibility/2006">
          <mc:Choice Requires="x14">
            <control shapeId="11278" r:id="rId18" name="Check Box 14">
              <controlPr defaultSize="0" autoFill="0" autoLine="0" autoPict="0">
                <anchor moveWithCells="1">
                  <from>
                    <xdr:col>2</xdr:col>
                    <xdr:colOff>0</xdr:colOff>
                    <xdr:row>127</xdr:row>
                    <xdr:rowOff>0</xdr:rowOff>
                  </from>
                  <to>
                    <xdr:col>2</xdr:col>
                    <xdr:colOff>304800</xdr:colOff>
                    <xdr:row>128</xdr:row>
                    <xdr:rowOff>0</xdr:rowOff>
                  </to>
                </anchor>
              </controlPr>
            </control>
          </mc:Choice>
        </mc:AlternateContent>
        <mc:AlternateContent xmlns:mc="http://schemas.openxmlformats.org/markup-compatibility/2006">
          <mc:Choice Requires="x14">
            <control shapeId="11279" r:id="rId19" name="Check Box 15">
              <controlPr defaultSize="0" autoFill="0" autoLine="0" autoPict="0">
                <anchor moveWithCells="1">
                  <from>
                    <xdr:col>6</xdr:col>
                    <xdr:colOff>0</xdr:colOff>
                    <xdr:row>126</xdr:row>
                    <xdr:rowOff>0</xdr:rowOff>
                  </from>
                  <to>
                    <xdr:col>7</xdr:col>
                    <xdr:colOff>95250</xdr:colOff>
                    <xdr:row>127</xdr:row>
                    <xdr:rowOff>0</xdr:rowOff>
                  </to>
                </anchor>
              </controlPr>
            </control>
          </mc:Choice>
        </mc:AlternateContent>
        <mc:AlternateContent xmlns:mc="http://schemas.openxmlformats.org/markup-compatibility/2006">
          <mc:Choice Requires="x14">
            <control shapeId="11280" r:id="rId20" name="Check Box 16">
              <controlPr defaultSize="0" autoFill="0" autoLine="0" autoPict="0">
                <anchor moveWithCells="1">
                  <from>
                    <xdr:col>2</xdr:col>
                    <xdr:colOff>0</xdr:colOff>
                    <xdr:row>126</xdr:row>
                    <xdr:rowOff>0</xdr:rowOff>
                  </from>
                  <to>
                    <xdr:col>2</xdr:col>
                    <xdr:colOff>304800</xdr:colOff>
                    <xdr:row>127</xdr:row>
                    <xdr:rowOff>0</xdr:rowOff>
                  </to>
                </anchor>
              </controlPr>
            </control>
          </mc:Choice>
        </mc:AlternateContent>
        <mc:AlternateContent xmlns:mc="http://schemas.openxmlformats.org/markup-compatibility/2006">
          <mc:Choice Requires="x14">
            <control shapeId="11281" r:id="rId21" name="Check Box 17">
              <controlPr defaultSize="0" autoFill="0" autoLine="0" autoPict="0">
                <anchor moveWithCells="1">
                  <from>
                    <xdr:col>2</xdr:col>
                    <xdr:colOff>0</xdr:colOff>
                    <xdr:row>127</xdr:row>
                    <xdr:rowOff>0</xdr:rowOff>
                  </from>
                  <to>
                    <xdr:col>2</xdr:col>
                    <xdr:colOff>304800</xdr:colOff>
                    <xdr:row>128</xdr:row>
                    <xdr:rowOff>0</xdr:rowOff>
                  </to>
                </anchor>
              </controlPr>
            </control>
          </mc:Choice>
        </mc:AlternateContent>
        <mc:AlternateContent xmlns:mc="http://schemas.openxmlformats.org/markup-compatibility/2006">
          <mc:Choice Requires="x14">
            <control shapeId="11282" r:id="rId22" name="Check Box 18">
              <controlPr defaultSize="0" autoFill="0" autoLine="0" autoPict="0">
                <anchor moveWithCells="1">
                  <from>
                    <xdr:col>6</xdr:col>
                    <xdr:colOff>0</xdr:colOff>
                    <xdr:row>126</xdr:row>
                    <xdr:rowOff>0</xdr:rowOff>
                  </from>
                  <to>
                    <xdr:col>7</xdr:col>
                    <xdr:colOff>95250</xdr:colOff>
                    <xdr:row>127</xdr:row>
                    <xdr:rowOff>0</xdr:rowOff>
                  </to>
                </anchor>
              </controlPr>
            </control>
          </mc:Choice>
        </mc:AlternateContent>
        <mc:AlternateContent xmlns:mc="http://schemas.openxmlformats.org/markup-compatibility/2006">
          <mc:Choice Requires="x14">
            <control shapeId="11283" r:id="rId23" name="Check Box 19">
              <controlPr defaultSize="0" autoFill="0" autoLine="0" autoPict="0">
                <anchor moveWithCells="1">
                  <from>
                    <xdr:col>2</xdr:col>
                    <xdr:colOff>0</xdr:colOff>
                    <xdr:row>106</xdr:row>
                    <xdr:rowOff>0</xdr:rowOff>
                  </from>
                  <to>
                    <xdr:col>2</xdr:col>
                    <xdr:colOff>304800</xdr:colOff>
                    <xdr:row>107</xdr:row>
                    <xdr:rowOff>0</xdr:rowOff>
                  </to>
                </anchor>
              </controlPr>
            </control>
          </mc:Choice>
        </mc:AlternateContent>
        <mc:AlternateContent xmlns:mc="http://schemas.openxmlformats.org/markup-compatibility/2006">
          <mc:Choice Requires="x14">
            <control shapeId="11284" r:id="rId24" name="Check Box 20">
              <controlPr defaultSize="0" autoFill="0" autoLine="0" autoPict="0">
                <anchor moveWithCells="1">
                  <from>
                    <xdr:col>2</xdr:col>
                    <xdr:colOff>0</xdr:colOff>
                    <xdr:row>107</xdr:row>
                    <xdr:rowOff>0</xdr:rowOff>
                  </from>
                  <to>
                    <xdr:col>2</xdr:col>
                    <xdr:colOff>304800</xdr:colOff>
                    <xdr:row>108</xdr:row>
                    <xdr:rowOff>0</xdr:rowOff>
                  </to>
                </anchor>
              </controlPr>
            </control>
          </mc:Choice>
        </mc:AlternateContent>
        <mc:AlternateContent xmlns:mc="http://schemas.openxmlformats.org/markup-compatibility/2006">
          <mc:Choice Requires="x14">
            <control shapeId="11285" r:id="rId25" name="Check Box 21">
              <controlPr defaultSize="0" autoFill="0" autoLine="0" autoPict="0">
                <anchor moveWithCells="1">
                  <from>
                    <xdr:col>6</xdr:col>
                    <xdr:colOff>0</xdr:colOff>
                    <xdr:row>106</xdr:row>
                    <xdr:rowOff>0</xdr:rowOff>
                  </from>
                  <to>
                    <xdr:col>7</xdr:col>
                    <xdr:colOff>95250</xdr:colOff>
                    <xdr:row>107</xdr:row>
                    <xdr:rowOff>0</xdr:rowOff>
                  </to>
                </anchor>
              </controlPr>
            </control>
          </mc:Choice>
        </mc:AlternateContent>
        <mc:AlternateContent xmlns:mc="http://schemas.openxmlformats.org/markup-compatibility/2006">
          <mc:Choice Requires="x14">
            <control shapeId="11286" r:id="rId26" name="Check Box 22">
              <controlPr defaultSize="0" autoFill="0" autoLine="0" autoPict="0">
                <anchor moveWithCells="1">
                  <from>
                    <xdr:col>2</xdr:col>
                    <xdr:colOff>0</xdr:colOff>
                    <xdr:row>106</xdr:row>
                    <xdr:rowOff>0</xdr:rowOff>
                  </from>
                  <to>
                    <xdr:col>2</xdr:col>
                    <xdr:colOff>304800</xdr:colOff>
                    <xdr:row>107</xdr:row>
                    <xdr:rowOff>0</xdr:rowOff>
                  </to>
                </anchor>
              </controlPr>
            </control>
          </mc:Choice>
        </mc:AlternateContent>
        <mc:AlternateContent xmlns:mc="http://schemas.openxmlformats.org/markup-compatibility/2006">
          <mc:Choice Requires="x14">
            <control shapeId="11287" r:id="rId27" name="Check Box 23">
              <controlPr defaultSize="0" autoFill="0" autoLine="0" autoPict="0">
                <anchor moveWithCells="1">
                  <from>
                    <xdr:col>2</xdr:col>
                    <xdr:colOff>0</xdr:colOff>
                    <xdr:row>107</xdr:row>
                    <xdr:rowOff>0</xdr:rowOff>
                  </from>
                  <to>
                    <xdr:col>2</xdr:col>
                    <xdr:colOff>304800</xdr:colOff>
                    <xdr:row>108</xdr:row>
                    <xdr:rowOff>0</xdr:rowOff>
                  </to>
                </anchor>
              </controlPr>
            </control>
          </mc:Choice>
        </mc:AlternateContent>
        <mc:AlternateContent xmlns:mc="http://schemas.openxmlformats.org/markup-compatibility/2006">
          <mc:Choice Requires="x14">
            <control shapeId="11288" r:id="rId28" name="Check Box 24">
              <controlPr defaultSize="0" autoFill="0" autoLine="0" autoPict="0">
                <anchor moveWithCells="1">
                  <from>
                    <xdr:col>6</xdr:col>
                    <xdr:colOff>0</xdr:colOff>
                    <xdr:row>106</xdr:row>
                    <xdr:rowOff>0</xdr:rowOff>
                  </from>
                  <to>
                    <xdr:col>7</xdr:col>
                    <xdr:colOff>95250</xdr:colOff>
                    <xdr:row>107</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68B90-F579-4647-AF83-1DD01E2EE11A}">
  <sheetPr codeName="Sheet10">
    <tabColor rgb="FFE2EFDA"/>
  </sheetPr>
  <dimension ref="A1:AA214"/>
  <sheetViews>
    <sheetView showGridLines="0" showZeros="0" view="pageBreakPreview" zoomScaleNormal="100" zoomScaleSheetLayoutView="100" workbookViewId="0">
      <selection activeCell="AS8" sqref="AS8"/>
    </sheetView>
  </sheetViews>
  <sheetFormatPr defaultColWidth="9.140625" defaultRowHeight="20.100000000000001" customHeight="1" x14ac:dyDescent="0.2"/>
  <cols>
    <col min="1" max="1" width="2.5703125" style="489" customWidth="1"/>
    <col min="2" max="2" width="3" style="489" customWidth="1"/>
    <col min="3" max="3" width="13.5703125" style="489" customWidth="1"/>
    <col min="4" max="4" width="3.7109375" style="489" customWidth="1"/>
    <col min="5" max="5" width="3.140625" style="489" customWidth="1"/>
    <col min="6" max="6" width="8.140625" style="489" customWidth="1"/>
    <col min="7" max="9" width="3.140625" style="489" customWidth="1"/>
    <col min="10" max="10" width="5" style="489" customWidth="1"/>
    <col min="11" max="14" width="3.140625" style="489" customWidth="1"/>
    <col min="15" max="15" width="13.5703125" style="489" customWidth="1"/>
    <col min="16" max="16" width="3.7109375" style="489" customWidth="1"/>
    <col min="17" max="17" width="3.140625" style="489" customWidth="1"/>
    <col min="18" max="18" width="8.140625" style="489" customWidth="1"/>
    <col min="19" max="21" width="3.140625" style="489" customWidth="1"/>
    <col min="22" max="22" width="5" style="489" customWidth="1"/>
    <col min="23" max="24" width="3.140625" style="489" customWidth="1"/>
    <col min="25" max="25" width="3" style="489" customWidth="1"/>
    <col min="26" max="16384" width="9.140625" style="489"/>
  </cols>
  <sheetData>
    <row r="1" spans="1:27" s="215" customFormat="1" ht="19.5" customHeight="1" x14ac:dyDescent="0.2">
      <c r="A1" s="216"/>
      <c r="B1" s="216"/>
      <c r="C1" s="216"/>
      <c r="D1" s="2456" t="s">
        <v>2316</v>
      </c>
      <c r="E1" s="2456"/>
      <c r="F1" s="2456"/>
      <c r="G1" s="2456"/>
      <c r="H1" s="2225" t="s">
        <v>297</v>
      </c>
      <c r="I1" s="2225"/>
      <c r="J1" s="2225"/>
      <c r="K1" s="2225"/>
      <c r="L1" s="2226">
        <v>42843</v>
      </c>
      <c r="M1" s="2226"/>
      <c r="N1" s="2226"/>
      <c r="O1" s="1913" t="s">
        <v>64</v>
      </c>
      <c r="P1" s="1913"/>
      <c r="Q1" s="1913"/>
      <c r="R1" s="1913"/>
      <c r="S1" s="1913"/>
      <c r="T1" s="1913"/>
      <c r="U1" s="1913"/>
      <c r="V1" s="1913"/>
      <c r="W1" s="1913"/>
      <c r="X1" s="1913"/>
      <c r="Y1" s="1913"/>
      <c r="Z1" s="218"/>
      <c r="AA1" s="218"/>
    </row>
    <row r="2" spans="1:27" s="215" customFormat="1" ht="9.75" customHeight="1" x14ac:dyDescent="0.2">
      <c r="A2" s="216"/>
      <c r="B2" s="216"/>
      <c r="C2" s="216"/>
      <c r="D2" s="2456"/>
      <c r="E2" s="2456"/>
      <c r="F2" s="2456"/>
      <c r="G2" s="2456"/>
      <c r="H2" s="2225"/>
      <c r="I2" s="2225"/>
      <c r="J2" s="2225"/>
      <c r="K2" s="2225"/>
      <c r="L2" s="217"/>
      <c r="M2" s="217"/>
      <c r="N2" s="217"/>
      <c r="O2" s="1913"/>
      <c r="P2" s="1913"/>
      <c r="Q2" s="1913"/>
      <c r="R2" s="1913"/>
      <c r="S2" s="1913"/>
      <c r="T2" s="1913"/>
      <c r="U2" s="1913"/>
      <c r="V2" s="1913"/>
      <c r="W2" s="1913"/>
      <c r="X2" s="1913"/>
      <c r="Y2" s="1913"/>
      <c r="Z2" s="218"/>
      <c r="AA2" s="218"/>
    </row>
    <row r="3" spans="1:27" s="215" customFormat="1" ht="9.75" customHeight="1" x14ac:dyDescent="0.2">
      <c r="A3" s="216"/>
      <c r="B3" s="216"/>
      <c r="C3" s="216"/>
      <c r="D3" s="2456"/>
      <c r="E3" s="2456"/>
      <c r="F3" s="2456"/>
      <c r="G3" s="2456"/>
      <c r="H3" s="1913" t="s">
        <v>298</v>
      </c>
      <c r="I3" s="1913"/>
      <c r="J3" s="1913"/>
      <c r="K3" s="1913"/>
      <c r="L3" s="1913"/>
      <c r="M3" s="1913"/>
      <c r="N3" s="1913"/>
      <c r="O3" s="1913"/>
      <c r="P3" s="1913"/>
      <c r="Q3" s="1913"/>
      <c r="R3" s="1913"/>
      <c r="S3" s="1913"/>
      <c r="T3" s="1913"/>
      <c r="U3" s="1913"/>
      <c r="V3" s="1913"/>
      <c r="W3" s="1913"/>
      <c r="X3" s="1913"/>
      <c r="Y3" s="1913"/>
      <c r="Z3" s="218"/>
      <c r="AA3" s="218"/>
    </row>
    <row r="4" spans="1:27" s="215" customFormat="1" ht="19.5" customHeight="1" thickBot="1" x14ac:dyDescent="0.25">
      <c r="A4" s="219"/>
      <c r="B4" s="219"/>
      <c r="C4" s="219"/>
      <c r="D4" s="2456"/>
      <c r="E4" s="2456"/>
      <c r="F4" s="2456"/>
      <c r="G4" s="2456"/>
      <c r="H4" s="1913"/>
      <c r="I4" s="1913"/>
      <c r="J4" s="1913"/>
      <c r="K4" s="1913"/>
      <c r="L4" s="1913"/>
      <c r="M4" s="1913"/>
      <c r="N4" s="1913"/>
      <c r="O4" s="1913"/>
      <c r="P4" s="1913"/>
      <c r="Q4" s="1913"/>
      <c r="R4" s="1913"/>
      <c r="S4" s="1913"/>
      <c r="T4" s="1913"/>
      <c r="U4" s="1913"/>
      <c r="V4" s="1913"/>
      <c r="W4" s="1913"/>
      <c r="X4" s="1913"/>
      <c r="Y4" s="1913"/>
      <c r="Z4" s="220"/>
      <c r="AA4" s="220"/>
    </row>
    <row r="5" spans="1:27" s="215" customFormat="1" ht="20.100000000000001" customHeight="1" thickBot="1" x14ac:dyDescent="0.25">
      <c r="A5" s="221"/>
      <c r="B5" s="222"/>
      <c r="C5" s="223"/>
      <c r="D5" s="918"/>
      <c r="E5" s="918"/>
      <c r="F5" s="918"/>
      <c r="G5" s="918"/>
      <c r="H5" s="224"/>
      <c r="I5" s="3131" t="s">
        <v>43</v>
      </c>
      <c r="J5" s="3132"/>
      <c r="K5" s="1873">
        <f>Application!$F$10</f>
        <v>0</v>
      </c>
      <c r="L5" s="2704"/>
      <c r="M5" s="2704"/>
      <c r="N5" s="2704"/>
      <c r="O5" s="2705"/>
      <c r="P5" s="3133" t="s">
        <v>39</v>
      </c>
      <c r="Q5" s="3134"/>
      <c r="R5" s="2231"/>
      <c r="S5" s="2450"/>
      <c r="T5" s="2462"/>
      <c r="U5" s="3133" t="s">
        <v>66</v>
      </c>
      <c r="V5" s="3134"/>
      <c r="W5" s="2234"/>
      <c r="X5" s="2450"/>
      <c r="Y5" s="2451"/>
      <c r="Z5" s="225"/>
      <c r="AA5" s="218"/>
    </row>
    <row r="6" spans="1:27" s="215" customFormat="1" ht="20.100000000000001" customHeight="1" x14ac:dyDescent="0.25">
      <c r="A6" s="2237" t="s">
        <v>67</v>
      </c>
      <c r="B6" s="2238"/>
      <c r="C6" s="2238"/>
      <c r="D6" s="2239"/>
      <c r="E6" s="685">
        <v>1</v>
      </c>
      <c r="F6" s="2839">
        <f>Application!F12</f>
        <v>0</v>
      </c>
      <c r="G6" s="2840"/>
      <c r="H6" s="278"/>
      <c r="I6" s="687">
        <v>3</v>
      </c>
      <c r="J6" s="2839">
        <f>Application!J12</f>
        <v>0</v>
      </c>
      <c r="K6" s="2839"/>
      <c r="L6" s="2840"/>
      <c r="M6" s="279"/>
      <c r="N6" s="687">
        <v>5</v>
      </c>
      <c r="O6" s="382">
        <f>Application!O12</f>
        <v>0</v>
      </c>
      <c r="P6" s="279"/>
      <c r="Q6" s="687">
        <v>7</v>
      </c>
      <c r="R6" s="2839">
        <f>Application!R12</f>
        <v>0</v>
      </c>
      <c r="S6" s="2840"/>
      <c r="T6" s="279"/>
      <c r="U6" s="687">
        <v>9</v>
      </c>
      <c r="V6" s="2839">
        <f>Application!V12</f>
        <v>0</v>
      </c>
      <c r="W6" s="2839"/>
      <c r="X6" s="2840"/>
      <c r="Y6" s="280"/>
      <c r="Z6" s="225"/>
      <c r="AA6" s="218"/>
    </row>
    <row r="7" spans="1:27" s="215" customFormat="1" ht="20.100000000000001" customHeight="1" thickBot="1" x14ac:dyDescent="0.3">
      <c r="A7" s="2240"/>
      <c r="B7" s="2241"/>
      <c r="C7" s="2241"/>
      <c r="D7" s="2242"/>
      <c r="E7" s="686">
        <v>2</v>
      </c>
      <c r="F7" s="2841">
        <f>Application!F13</f>
        <v>0</v>
      </c>
      <c r="G7" s="2842"/>
      <c r="H7" s="581"/>
      <c r="I7" s="688">
        <v>4</v>
      </c>
      <c r="J7" s="2841">
        <f>Application!J13</f>
        <v>0</v>
      </c>
      <c r="K7" s="2841"/>
      <c r="L7" s="2842"/>
      <c r="M7" s="582"/>
      <c r="N7" s="688">
        <v>6</v>
      </c>
      <c r="O7" s="383">
        <f>Application!O13</f>
        <v>0</v>
      </c>
      <c r="P7" s="582"/>
      <c r="Q7" s="688">
        <v>8</v>
      </c>
      <c r="R7" s="2841">
        <f>Application!R13</f>
        <v>0</v>
      </c>
      <c r="S7" s="2842"/>
      <c r="T7" s="582"/>
      <c r="U7" s="688">
        <v>10</v>
      </c>
      <c r="V7" s="2841">
        <f>Application!V13</f>
        <v>0</v>
      </c>
      <c r="W7" s="2841"/>
      <c r="X7" s="2842"/>
      <c r="Y7" s="583"/>
      <c r="Z7" s="225"/>
      <c r="AA7" s="218"/>
    </row>
    <row r="8" spans="1:27" s="215" customFormat="1" ht="19.5" customHeight="1" x14ac:dyDescent="0.2">
      <c r="A8" s="1928" t="s">
        <v>68</v>
      </c>
      <c r="B8" s="3112" t="s">
        <v>299</v>
      </c>
      <c r="C8" s="3113"/>
      <c r="D8" s="3113"/>
      <c r="E8" s="3113"/>
      <c r="F8" s="3113"/>
      <c r="G8" s="3113"/>
      <c r="H8" s="3113"/>
      <c r="I8" s="3113"/>
      <c r="J8" s="3113"/>
      <c r="K8" s="3113"/>
      <c r="L8" s="3113"/>
      <c r="M8" s="3113"/>
      <c r="N8" s="3113"/>
      <c r="O8" s="3113"/>
      <c r="P8" s="3113"/>
      <c r="Q8" s="3113"/>
      <c r="R8" s="3113"/>
      <c r="S8" s="3113"/>
      <c r="T8" s="3113"/>
      <c r="U8" s="3113"/>
      <c r="V8" s="3113"/>
      <c r="W8" s="3113"/>
      <c r="X8" s="3113"/>
      <c r="Y8" s="3114"/>
      <c r="Z8" s="226"/>
      <c r="AA8" s="220"/>
    </row>
    <row r="9" spans="1:27" s="215" customFormat="1" ht="19.5" customHeight="1" x14ac:dyDescent="0.2">
      <c r="A9" s="1929"/>
      <c r="B9" s="3115"/>
      <c r="C9" s="3116"/>
      <c r="D9" s="3116"/>
      <c r="E9" s="3116"/>
      <c r="F9" s="3116"/>
      <c r="G9" s="3116"/>
      <c r="H9" s="3116"/>
      <c r="I9" s="3116"/>
      <c r="J9" s="3116"/>
      <c r="K9" s="3116"/>
      <c r="L9" s="3116"/>
      <c r="M9" s="3116"/>
      <c r="N9" s="3116"/>
      <c r="O9" s="3116"/>
      <c r="P9" s="3116"/>
      <c r="Q9" s="3116"/>
      <c r="R9" s="3116"/>
      <c r="S9" s="3116"/>
      <c r="T9" s="3116"/>
      <c r="U9" s="3116"/>
      <c r="V9" s="3116"/>
      <c r="W9" s="3116"/>
      <c r="X9" s="3116"/>
      <c r="Y9" s="3117"/>
      <c r="Z9" s="226"/>
      <c r="AA9" s="220"/>
    </row>
    <row r="10" spans="1:27" s="215" customFormat="1" ht="19.5" customHeight="1" thickBot="1" x14ac:dyDescent="0.25">
      <c r="A10" s="1929"/>
      <c r="B10" s="3118"/>
      <c r="C10" s="3119"/>
      <c r="D10" s="3119"/>
      <c r="E10" s="3119"/>
      <c r="F10" s="3119"/>
      <c r="G10" s="3119"/>
      <c r="H10" s="3119"/>
      <c r="I10" s="3119"/>
      <c r="J10" s="3119"/>
      <c r="K10" s="3119"/>
      <c r="L10" s="3119"/>
      <c r="M10" s="3119"/>
      <c r="N10" s="3119"/>
      <c r="O10" s="3119"/>
      <c r="P10" s="3119"/>
      <c r="Q10" s="3119"/>
      <c r="R10" s="3119"/>
      <c r="S10" s="3119"/>
      <c r="T10" s="3119"/>
      <c r="U10" s="3119"/>
      <c r="V10" s="3119"/>
      <c r="W10" s="3119"/>
      <c r="X10" s="3119"/>
      <c r="Y10" s="3120"/>
      <c r="Z10" s="226"/>
      <c r="AA10" s="220"/>
    </row>
    <row r="11" spans="1:27" s="215" customFormat="1" ht="20.100000000000001" customHeight="1" x14ac:dyDescent="0.2">
      <c r="A11" s="1929"/>
      <c r="B11" s="3081">
        <v>110</v>
      </c>
      <c r="C11" s="3082" t="str">
        <f>VLOOKUP(B11,DataLabels,HLOOKUP($H$3,Type,2,FALSE))</f>
        <v>Type of Submission</v>
      </c>
      <c r="D11" s="3063"/>
      <c r="E11" s="3064"/>
      <c r="F11" s="2213">
        <f>Application!G8</f>
        <v>0</v>
      </c>
      <c r="G11" s="2213"/>
      <c r="H11" s="2213"/>
      <c r="I11" s="2213"/>
      <c r="J11" s="2213"/>
      <c r="K11" s="2213"/>
      <c r="L11" s="2213"/>
      <c r="M11" s="2213"/>
      <c r="N11" s="2213"/>
      <c r="O11" s="2213"/>
      <c r="P11" s="2213"/>
      <c r="Q11" s="2213"/>
      <c r="R11" s="2213">
        <f>Application!R8</f>
        <v>0</v>
      </c>
      <c r="S11" s="2213"/>
      <c r="T11" s="2213"/>
      <c r="U11" s="2213"/>
      <c r="V11" s="2213"/>
      <c r="W11" s="2213"/>
      <c r="X11" s="2213"/>
      <c r="Y11" s="401"/>
      <c r="Z11" s="225"/>
      <c r="AA11" s="218"/>
    </row>
    <row r="12" spans="1:27" s="215" customFormat="1" ht="20.100000000000001" customHeight="1" x14ac:dyDescent="0.2">
      <c r="A12" s="1929"/>
      <c r="B12" s="2991"/>
      <c r="C12" s="2995"/>
      <c r="D12" s="2996"/>
      <c r="E12" s="2997"/>
      <c r="F12" s="1951"/>
      <c r="G12" s="1951"/>
      <c r="H12" s="1951"/>
      <c r="I12" s="1951"/>
      <c r="J12" s="1951"/>
      <c r="K12" s="1951"/>
      <c r="L12" s="1951"/>
      <c r="M12" s="1951"/>
      <c r="N12" s="1951"/>
      <c r="O12" s="1951"/>
      <c r="P12" s="1951"/>
      <c r="Q12" s="1951"/>
      <c r="R12" s="1951"/>
      <c r="S12" s="1951"/>
      <c r="T12" s="1951"/>
      <c r="U12" s="1951"/>
      <c r="V12" s="1951"/>
      <c r="W12" s="1951"/>
      <c r="X12" s="1951"/>
      <c r="Y12" s="402"/>
      <c r="Z12" s="225"/>
      <c r="AA12" s="218"/>
    </row>
    <row r="13" spans="1:27" s="215" customFormat="1" ht="20.100000000000001" customHeight="1" x14ac:dyDescent="0.2">
      <c r="A13" s="1929"/>
      <c r="B13" s="2990">
        <v>120</v>
      </c>
      <c r="C13" s="2992" t="str">
        <f>VLOOKUP(B13,DataLabels,HLOOKUP($H$3,Type,2,FALSE))</f>
        <v>Submitter's Specification No.</v>
      </c>
      <c r="D13" s="2993"/>
      <c r="E13" s="2994"/>
      <c r="F13" s="2214">
        <f>Application!F10</f>
        <v>0</v>
      </c>
      <c r="G13" s="2215"/>
      <c r="H13" s="2215"/>
      <c r="I13" s="2215"/>
      <c r="J13" s="2215"/>
      <c r="K13" s="2215"/>
      <c r="L13" s="2215"/>
      <c r="M13" s="653"/>
      <c r="N13" s="1727">
        <v>130</v>
      </c>
      <c r="O13" s="2993" t="s">
        <v>70</v>
      </c>
      <c r="P13" s="2993"/>
      <c r="Q13" s="692"/>
      <c r="R13" s="3121">
        <f>Application!R10</f>
        <v>0</v>
      </c>
      <c r="S13" s="3122"/>
      <c r="T13" s="3122"/>
      <c r="U13" s="3122"/>
      <c r="V13" s="3122"/>
      <c r="W13" s="3122"/>
      <c r="X13" s="3122"/>
      <c r="Y13" s="3123"/>
      <c r="Z13" s="225"/>
      <c r="AA13" s="218"/>
    </row>
    <row r="14" spans="1:27" s="215" customFormat="1" ht="20.100000000000001" customHeight="1" x14ac:dyDescent="0.2">
      <c r="A14" s="1929"/>
      <c r="B14" s="2991"/>
      <c r="C14" s="2995"/>
      <c r="D14" s="2996"/>
      <c r="E14" s="2997"/>
      <c r="F14" s="2216"/>
      <c r="G14" s="2217"/>
      <c r="H14" s="2217"/>
      <c r="I14" s="2217"/>
      <c r="J14" s="2217"/>
      <c r="K14" s="2217"/>
      <c r="L14" s="2217"/>
      <c r="M14" s="654"/>
      <c r="N14" s="1728"/>
      <c r="O14" s="2996"/>
      <c r="P14" s="2996"/>
      <c r="Q14" s="693"/>
      <c r="R14" s="3124">
        <f>Application!R11</f>
        <v>0</v>
      </c>
      <c r="S14" s="3125"/>
      <c r="T14" s="3125"/>
      <c r="U14" s="3125"/>
      <c r="V14" s="3125"/>
      <c r="W14" s="3125"/>
      <c r="X14" s="3125"/>
      <c r="Y14" s="3126"/>
      <c r="Z14" s="225"/>
      <c r="AA14" s="218"/>
    </row>
    <row r="15" spans="1:27" s="215" customFormat="1" ht="20.100000000000001" customHeight="1" x14ac:dyDescent="0.2">
      <c r="A15" s="1929"/>
      <c r="B15" s="1727">
        <v>500</v>
      </c>
      <c r="C15" s="2993" t="str">
        <f>VLOOKUP(B15,DataLabels,HLOOKUP($H$3,Type,2,FALSE))</f>
        <v>Elevating Device Make</v>
      </c>
      <c r="D15" s="3127"/>
      <c r="E15" s="3128"/>
      <c r="F15" s="2051"/>
      <c r="G15" s="2448"/>
      <c r="H15" s="2448"/>
      <c r="I15" s="2448"/>
      <c r="J15" s="2448"/>
      <c r="K15" s="2448"/>
      <c r="L15" s="2448"/>
      <c r="M15" s="432"/>
      <c r="N15" s="1727">
        <v>510</v>
      </c>
      <c r="O15" s="2993" t="str">
        <f>VLOOKUP(N15,DataLabels,HLOOKUP($H$3,Type,2,FALSE))</f>
        <v>Elevating Device Model</v>
      </c>
      <c r="P15" s="3127"/>
      <c r="Q15" s="3128"/>
      <c r="R15" s="2051"/>
      <c r="S15" s="2448"/>
      <c r="T15" s="2448"/>
      <c r="U15" s="2448"/>
      <c r="V15" s="2448"/>
      <c r="W15" s="2448"/>
      <c r="X15" s="2448"/>
      <c r="Y15" s="434"/>
      <c r="Z15" s="225"/>
      <c r="AA15" s="218"/>
    </row>
    <row r="16" spans="1:27" s="215" customFormat="1" ht="20.100000000000001" customHeight="1" x14ac:dyDescent="0.2">
      <c r="A16" s="1929"/>
      <c r="B16" s="1728"/>
      <c r="C16" s="3129"/>
      <c r="D16" s="3129"/>
      <c r="E16" s="3130"/>
      <c r="F16" s="2700"/>
      <c r="G16" s="2701"/>
      <c r="H16" s="2701"/>
      <c r="I16" s="2701"/>
      <c r="J16" s="2701"/>
      <c r="K16" s="2701"/>
      <c r="L16" s="2701"/>
      <c r="M16" s="433"/>
      <c r="N16" s="1728"/>
      <c r="O16" s="3129"/>
      <c r="P16" s="3129"/>
      <c r="Q16" s="3130"/>
      <c r="R16" s="2700"/>
      <c r="S16" s="2701"/>
      <c r="T16" s="2701"/>
      <c r="U16" s="2701"/>
      <c r="V16" s="2701"/>
      <c r="W16" s="2701"/>
      <c r="X16" s="2701"/>
      <c r="Y16" s="435"/>
      <c r="Z16" s="225"/>
      <c r="AA16" s="218"/>
    </row>
    <row r="17" spans="1:27" s="215" customFormat="1" ht="20.100000000000001" customHeight="1" x14ac:dyDescent="0.2">
      <c r="A17" s="1929"/>
      <c r="B17" s="1727">
        <v>515</v>
      </c>
      <c r="C17" s="2993" t="str">
        <f>VLOOKUP(B17,DataLabels,HLOOKUP($H$3,Type,2,FALSE))</f>
        <v>Carriage Type
[4.4, 7.1]</v>
      </c>
      <c r="D17" s="2993"/>
      <c r="E17" s="2994"/>
      <c r="F17" s="1914"/>
      <c r="G17" s="1915"/>
      <c r="H17" s="1915"/>
      <c r="I17" s="1915"/>
      <c r="J17" s="1915"/>
      <c r="K17" s="1915"/>
      <c r="L17" s="1915"/>
      <c r="M17" s="432"/>
      <c r="N17" s="2990">
        <v>587</v>
      </c>
      <c r="O17" s="2992" t="str">
        <f>VLOOKUP(N17,DataLabels,HLOOKUP($H$3,Type,2,FALSE))</f>
        <v>Mean Angle of Inclination
[4.2.5]</v>
      </c>
      <c r="P17" s="2993"/>
      <c r="Q17" s="2994"/>
      <c r="R17" s="1914"/>
      <c r="S17" s="1915"/>
      <c r="T17" s="1915"/>
      <c r="U17" s="1915"/>
      <c r="V17" s="1915"/>
      <c r="W17" s="1915"/>
      <c r="X17" s="674"/>
      <c r="Y17" s="434"/>
      <c r="Z17" s="225"/>
      <c r="AA17" s="218"/>
    </row>
    <row r="18" spans="1:27" s="215" customFormat="1" ht="20.100000000000001" customHeight="1" x14ac:dyDescent="0.25">
      <c r="A18" s="1929"/>
      <c r="B18" s="1728"/>
      <c r="C18" s="2996"/>
      <c r="D18" s="2996"/>
      <c r="E18" s="2997"/>
      <c r="F18" s="1916"/>
      <c r="G18" s="1917"/>
      <c r="H18" s="1917"/>
      <c r="I18" s="1917"/>
      <c r="J18" s="1917"/>
      <c r="K18" s="1917"/>
      <c r="L18" s="1917"/>
      <c r="M18" s="290"/>
      <c r="N18" s="2991"/>
      <c r="O18" s="2998"/>
      <c r="P18" s="2999"/>
      <c r="Q18" s="3000"/>
      <c r="R18" s="1916"/>
      <c r="S18" s="1917"/>
      <c r="T18" s="1917"/>
      <c r="U18" s="1917"/>
      <c r="V18" s="1917"/>
      <c r="W18" s="1917"/>
      <c r="X18" s="3109" t="s">
        <v>300</v>
      </c>
      <c r="Y18" s="3110"/>
      <c r="Z18" s="225"/>
      <c r="AA18" s="218"/>
    </row>
    <row r="19" spans="1:27" s="215" customFormat="1" ht="20.100000000000001" customHeight="1" x14ac:dyDescent="0.2">
      <c r="A19" s="1929"/>
      <c r="B19" s="2167">
        <v>520</v>
      </c>
      <c r="C19" s="2993" t="str">
        <f>VLOOKUP(B19,DataLabels,HLOOKUP($H$3,Type,2,FALSE))</f>
        <v>Rated Load
[Table 1]</v>
      </c>
      <c r="D19" s="2993"/>
      <c r="E19" s="2994"/>
      <c r="F19" s="2051"/>
      <c r="G19" s="2052"/>
      <c r="H19" s="2052"/>
      <c r="I19" s="2052"/>
      <c r="J19" s="2052"/>
      <c r="K19" s="2052"/>
      <c r="L19" s="2052"/>
      <c r="M19" s="272"/>
      <c r="N19" s="3107">
        <v>540</v>
      </c>
      <c r="O19" s="2993" t="str">
        <f>VLOOKUP(N19,DataLabels,HLOOKUP($H$3,Type,2,FALSE))</f>
        <v>Rated Speed
[4.3]</v>
      </c>
      <c r="P19" s="2993"/>
      <c r="Q19" s="2994"/>
      <c r="R19" s="2051"/>
      <c r="S19" s="2052"/>
      <c r="T19" s="2052"/>
      <c r="U19" s="2052"/>
      <c r="V19" s="2052"/>
      <c r="W19" s="2052"/>
      <c r="X19" s="2052"/>
      <c r="Y19" s="434"/>
      <c r="Z19" s="225"/>
      <c r="AA19" s="218"/>
    </row>
    <row r="20" spans="1:27" s="215" customFormat="1" ht="19.5" customHeight="1" x14ac:dyDescent="0.25">
      <c r="A20" s="1929"/>
      <c r="B20" s="1728"/>
      <c r="C20" s="2996"/>
      <c r="D20" s="2996"/>
      <c r="E20" s="2997"/>
      <c r="F20" s="2053"/>
      <c r="G20" s="2054"/>
      <c r="H20" s="2054"/>
      <c r="I20" s="2054"/>
      <c r="J20" s="2054"/>
      <c r="K20" s="2054"/>
      <c r="L20" s="2054"/>
      <c r="M20" s="433" t="s">
        <v>71</v>
      </c>
      <c r="N20" s="3111"/>
      <c r="O20" s="2996"/>
      <c r="P20" s="2996"/>
      <c r="Q20" s="2997"/>
      <c r="R20" s="2053"/>
      <c r="S20" s="2054"/>
      <c r="T20" s="2054"/>
      <c r="U20" s="2054"/>
      <c r="V20" s="2054"/>
      <c r="W20" s="2054"/>
      <c r="X20" s="2054"/>
      <c r="Y20" s="291" t="s">
        <v>73</v>
      </c>
      <c r="Z20" s="225"/>
      <c r="AA20" s="218"/>
    </row>
    <row r="21" spans="1:27" s="215" customFormat="1" ht="19.5" customHeight="1" x14ac:dyDescent="0.2">
      <c r="A21" s="242"/>
      <c r="B21" s="1727">
        <v>530</v>
      </c>
      <c r="C21" s="3106" t="str">
        <f>VLOOKUP(B21,DataLabels,HLOOKUP($H$3,Type,2,FALSE))</f>
        <v>Max Capacity
Persons
[Table 1]</v>
      </c>
      <c r="D21" s="2993"/>
      <c r="E21" s="2994"/>
      <c r="F21" s="1914"/>
      <c r="G21" s="1915"/>
      <c r="H21" s="1915"/>
      <c r="I21" s="1915"/>
      <c r="J21" s="1915"/>
      <c r="K21" s="1915"/>
      <c r="L21" s="1915"/>
      <c r="M21" s="432"/>
      <c r="N21" s="2990">
        <v>535</v>
      </c>
      <c r="O21" s="2993" t="str">
        <f>VLOOKUP(N21,DataLabels,HLOOKUP($H$3,Type,2,FALSE))</f>
        <v>Max Capacity
Wheelchairs
[Table 1]</v>
      </c>
      <c r="P21" s="2993"/>
      <c r="Q21" s="2994"/>
      <c r="R21" s="2051"/>
      <c r="S21" s="2052"/>
      <c r="T21" s="2052"/>
      <c r="U21" s="2052"/>
      <c r="V21" s="2052"/>
      <c r="W21" s="2052"/>
      <c r="X21" s="2052"/>
      <c r="Y21" s="434"/>
      <c r="Z21" s="225"/>
      <c r="AA21" s="218"/>
    </row>
    <row r="22" spans="1:27" s="215" customFormat="1" ht="19.5" customHeight="1" x14ac:dyDescent="0.25">
      <c r="A22" s="242"/>
      <c r="B22" s="1728"/>
      <c r="C22" s="3074"/>
      <c r="D22" s="2996"/>
      <c r="E22" s="2997"/>
      <c r="F22" s="1916"/>
      <c r="G22" s="1917"/>
      <c r="H22" s="1917"/>
      <c r="I22" s="1917"/>
      <c r="J22" s="1917"/>
      <c r="K22" s="1917"/>
      <c r="L22" s="1917"/>
      <c r="M22" s="290"/>
      <c r="N22" s="2991"/>
      <c r="O22" s="2996"/>
      <c r="P22" s="2996"/>
      <c r="Q22" s="2997"/>
      <c r="R22" s="2053"/>
      <c r="S22" s="2054"/>
      <c r="T22" s="2054"/>
      <c r="U22" s="2054"/>
      <c r="V22" s="2054"/>
      <c r="W22" s="2054"/>
      <c r="X22" s="2054"/>
      <c r="Y22" s="291"/>
      <c r="Z22" s="225"/>
      <c r="AA22" s="218"/>
    </row>
    <row r="23" spans="1:27" s="215" customFormat="1" ht="19.5" customHeight="1" x14ac:dyDescent="0.2">
      <c r="A23" s="242"/>
      <c r="B23" s="1727">
        <v>570</v>
      </c>
      <c r="C23" s="3106" t="str">
        <f>VLOOKUP(B23,DataLabels,HLOOKUP($H$3,Type,2,FALSE))</f>
        <v>License Location
(if in a remote location)
[O.Reg. 209/01, s30(1)]</v>
      </c>
      <c r="D23" s="2993"/>
      <c r="E23" s="2994"/>
      <c r="F23" s="1914"/>
      <c r="G23" s="1915"/>
      <c r="H23" s="1915"/>
      <c r="I23" s="1915"/>
      <c r="J23" s="1915"/>
      <c r="K23" s="1915"/>
      <c r="L23" s="1915"/>
      <c r="M23" s="432"/>
      <c r="N23" s="3107">
        <v>575</v>
      </c>
      <c r="O23" s="2993" t="str">
        <f>VLOOKUP(N23,DataLabels,HLOOKUP($H$3,Type,2,FALSE))</f>
        <v>Is Lift Accessible to the general public?</v>
      </c>
      <c r="P23" s="2993"/>
      <c r="Q23" s="2994"/>
      <c r="R23" s="2051"/>
      <c r="S23" s="2052"/>
      <c r="T23" s="2052"/>
      <c r="U23" s="2052"/>
      <c r="V23" s="2052"/>
      <c r="W23" s="2052"/>
      <c r="X23" s="2052"/>
      <c r="Y23" s="434"/>
      <c r="Z23" s="225"/>
      <c r="AA23" s="218"/>
    </row>
    <row r="24" spans="1:27" s="215" customFormat="1" ht="19.5" customHeight="1" thickBot="1" x14ac:dyDescent="0.3">
      <c r="A24" s="243"/>
      <c r="B24" s="2082"/>
      <c r="C24" s="3088"/>
      <c r="D24" s="3002"/>
      <c r="E24" s="3003"/>
      <c r="F24" s="1926"/>
      <c r="G24" s="1927"/>
      <c r="H24" s="1927"/>
      <c r="I24" s="1927"/>
      <c r="J24" s="1927"/>
      <c r="K24" s="1927"/>
      <c r="L24" s="1927"/>
      <c r="M24" s="301"/>
      <c r="N24" s="3108"/>
      <c r="O24" s="3002"/>
      <c r="P24" s="3002"/>
      <c r="Q24" s="3003"/>
      <c r="R24" s="2089"/>
      <c r="S24" s="2090"/>
      <c r="T24" s="2090"/>
      <c r="U24" s="2090"/>
      <c r="V24" s="2090"/>
      <c r="W24" s="2090"/>
      <c r="X24" s="2090"/>
      <c r="Y24" s="302"/>
      <c r="Z24" s="225"/>
      <c r="AA24" s="218"/>
    </row>
    <row r="25" spans="1:27" s="215" customFormat="1" ht="20.100000000000001" customHeight="1" x14ac:dyDescent="0.2">
      <c r="A25" s="1929" t="s">
        <v>74</v>
      </c>
      <c r="B25" s="2979">
        <v>180</v>
      </c>
      <c r="C25" s="2999" t="str">
        <f>VLOOKUP(B25,DataLabels,HLOOKUP($H$3,Type,2,FALSE))</f>
        <v>Address</v>
      </c>
      <c r="D25" s="2999"/>
      <c r="E25" s="3000"/>
      <c r="F25" s="2678">
        <f>Application!F22</f>
        <v>123</v>
      </c>
      <c r="G25" s="2679"/>
      <c r="H25" s="2679"/>
      <c r="I25" s="2679"/>
      <c r="J25" s="2679"/>
      <c r="K25" s="2679"/>
      <c r="L25" s="2679"/>
      <c r="M25" s="2679"/>
      <c r="N25" s="2679"/>
      <c r="O25" s="2679"/>
      <c r="P25" s="2679"/>
      <c r="Q25" s="2679"/>
      <c r="R25" s="2679"/>
      <c r="S25" s="2679"/>
      <c r="T25" s="2679"/>
      <c r="U25" s="2679"/>
      <c r="V25" s="2679"/>
      <c r="W25" s="2679"/>
      <c r="X25" s="2679"/>
      <c r="Y25" s="2680"/>
      <c r="Z25" s="225"/>
      <c r="AA25" s="218"/>
    </row>
    <row r="26" spans="1:27" s="215" customFormat="1" ht="20.100000000000001" customHeight="1" x14ac:dyDescent="0.2">
      <c r="A26" s="3104"/>
      <c r="B26" s="2991"/>
      <c r="C26" s="2996"/>
      <c r="D26" s="2996"/>
      <c r="E26" s="2997"/>
      <c r="F26" s="2216" t="str">
        <f>Application!F23</f>
        <v>any st</v>
      </c>
      <c r="G26" s="2217"/>
      <c r="H26" s="2217"/>
      <c r="I26" s="2217"/>
      <c r="J26" s="2217"/>
      <c r="K26" s="2217"/>
      <c r="L26" s="2217"/>
      <c r="M26" s="2217"/>
      <c r="N26" s="2217"/>
      <c r="O26" s="2217"/>
      <c r="P26" s="2217"/>
      <c r="Q26" s="2217"/>
      <c r="R26" s="2217"/>
      <c r="S26" s="2217"/>
      <c r="T26" s="2217"/>
      <c r="U26" s="2217"/>
      <c r="V26" s="2217"/>
      <c r="W26" s="2217"/>
      <c r="X26" s="2217"/>
      <c r="Y26" s="2681"/>
      <c r="Z26" s="225"/>
      <c r="AA26" s="218"/>
    </row>
    <row r="27" spans="1:27" s="215" customFormat="1" ht="20.100000000000001" customHeight="1" x14ac:dyDescent="0.25">
      <c r="A27" s="3104"/>
      <c r="B27" s="2167">
        <v>580</v>
      </c>
      <c r="C27" s="2993" t="str">
        <f>VLOOKUP(B27,DataLabels,HLOOKUP($H$3,Type,2,FALSE))</f>
        <v>No. of Levels Served
[4.2.4]</v>
      </c>
      <c r="D27" s="2994"/>
      <c r="E27" s="689">
        <v>1</v>
      </c>
      <c r="F27" s="2675">
        <v>3</v>
      </c>
      <c r="G27" s="2080"/>
      <c r="H27" s="519"/>
      <c r="I27" s="689">
        <v>3</v>
      </c>
      <c r="J27" s="2675"/>
      <c r="K27" s="2675"/>
      <c r="L27" s="2080"/>
      <c r="M27" s="520"/>
      <c r="N27" s="689">
        <v>5</v>
      </c>
      <c r="O27" s="384"/>
      <c r="P27" s="520"/>
      <c r="Q27" s="689">
        <v>7</v>
      </c>
      <c r="R27" s="2675"/>
      <c r="S27" s="2080"/>
      <c r="T27" s="267"/>
      <c r="U27" s="689">
        <v>9</v>
      </c>
      <c r="V27" s="2659"/>
      <c r="W27" s="2659"/>
      <c r="X27" s="2165"/>
      <c r="Y27" s="268"/>
      <c r="Z27" s="225"/>
      <c r="AA27" s="218"/>
    </row>
    <row r="28" spans="1:27" s="215" customFormat="1" ht="20.100000000000001" customHeight="1" x14ac:dyDescent="0.25">
      <c r="A28" s="3104"/>
      <c r="B28" s="1728"/>
      <c r="C28" s="2996"/>
      <c r="D28" s="2997"/>
      <c r="E28" s="690">
        <v>2</v>
      </c>
      <c r="F28" s="2658">
        <v>3</v>
      </c>
      <c r="G28" s="2057"/>
      <c r="H28" s="269"/>
      <c r="I28" s="690">
        <v>4</v>
      </c>
      <c r="J28" s="2658"/>
      <c r="K28" s="2658"/>
      <c r="L28" s="2057"/>
      <c r="M28" s="270"/>
      <c r="N28" s="690">
        <v>6</v>
      </c>
      <c r="O28" s="385"/>
      <c r="P28" s="270"/>
      <c r="Q28" s="690">
        <v>8</v>
      </c>
      <c r="R28" s="2658"/>
      <c r="S28" s="2057"/>
      <c r="T28" s="270"/>
      <c r="U28" s="690">
        <v>10</v>
      </c>
      <c r="V28" s="2658"/>
      <c r="W28" s="2658"/>
      <c r="X28" s="2057"/>
      <c r="Y28" s="271"/>
      <c r="Z28" s="225"/>
      <c r="AA28" s="218"/>
    </row>
    <row r="29" spans="1:27" s="215" customFormat="1" ht="20.100000000000001" customHeight="1" x14ac:dyDescent="0.25">
      <c r="A29" s="3104"/>
      <c r="B29" s="1727">
        <v>590</v>
      </c>
      <c r="C29" s="2993" t="str">
        <f>VLOOKUP(B29,DataLabels,HLOOKUP($H$3,Type,2,FALSE))</f>
        <v>Travel
[4.2.1]</v>
      </c>
      <c r="D29" s="2994"/>
      <c r="E29" s="689">
        <v>1</v>
      </c>
      <c r="F29" s="2675"/>
      <c r="G29" s="2080"/>
      <c r="H29" s="519" t="s">
        <v>75</v>
      </c>
      <c r="I29" s="689">
        <v>3</v>
      </c>
      <c r="J29" s="2675"/>
      <c r="K29" s="2675"/>
      <c r="L29" s="2080"/>
      <c r="M29" s="520" t="s">
        <v>75</v>
      </c>
      <c r="N29" s="689">
        <v>5</v>
      </c>
      <c r="O29" s="384"/>
      <c r="P29" s="520" t="s">
        <v>75</v>
      </c>
      <c r="Q29" s="689">
        <v>7</v>
      </c>
      <c r="R29" s="2675"/>
      <c r="S29" s="2080"/>
      <c r="T29" s="520" t="s">
        <v>75</v>
      </c>
      <c r="U29" s="689">
        <v>9</v>
      </c>
      <c r="V29" s="2675"/>
      <c r="W29" s="2675"/>
      <c r="X29" s="2080"/>
      <c r="Y29" s="521" t="s">
        <v>75</v>
      </c>
      <c r="Z29" s="225"/>
      <c r="AA29" s="218"/>
    </row>
    <row r="30" spans="1:27" s="215" customFormat="1" ht="20.100000000000001" customHeight="1" thickBot="1" x14ac:dyDescent="0.3">
      <c r="A30" s="3105"/>
      <c r="B30" s="2082"/>
      <c r="C30" s="2996"/>
      <c r="D30" s="2997"/>
      <c r="E30" s="691">
        <v>2</v>
      </c>
      <c r="F30" s="2661"/>
      <c r="G30" s="2161"/>
      <c r="H30" s="281" t="s">
        <v>75</v>
      </c>
      <c r="I30" s="691">
        <v>4</v>
      </c>
      <c r="J30" s="2661"/>
      <c r="K30" s="2661"/>
      <c r="L30" s="2161"/>
      <c r="M30" s="282" t="s">
        <v>75</v>
      </c>
      <c r="N30" s="691">
        <v>6</v>
      </c>
      <c r="O30" s="386"/>
      <c r="P30" s="522" t="s">
        <v>75</v>
      </c>
      <c r="Q30" s="691">
        <v>8</v>
      </c>
      <c r="R30" s="2659"/>
      <c r="S30" s="2165"/>
      <c r="T30" s="522" t="s">
        <v>75</v>
      </c>
      <c r="U30" s="691">
        <v>10</v>
      </c>
      <c r="V30" s="2661"/>
      <c r="W30" s="2661"/>
      <c r="X30" s="2161"/>
      <c r="Y30" s="283" t="s">
        <v>75</v>
      </c>
      <c r="Z30" s="225"/>
      <c r="AA30" s="218"/>
    </row>
    <row r="31" spans="1:27" s="215" customFormat="1" ht="20.100000000000001" customHeight="1" thickBot="1" x14ac:dyDescent="0.3">
      <c r="A31" s="250"/>
      <c r="B31" s="251"/>
      <c r="C31" s="252"/>
      <c r="D31" s="252"/>
      <c r="E31" s="253"/>
      <c r="F31" s="254"/>
      <c r="G31" s="254"/>
      <c r="H31" s="255"/>
      <c r="I31" s="253"/>
      <c r="J31" s="256"/>
      <c r="K31" s="256"/>
      <c r="L31" s="256"/>
      <c r="M31" s="257"/>
      <c r="N31" s="253"/>
      <c r="O31" s="258"/>
      <c r="P31" s="257"/>
      <c r="Q31" s="253"/>
      <c r="R31" s="256"/>
      <c r="S31" s="256"/>
      <c r="T31" s="257"/>
      <c r="U31" s="253"/>
      <c r="V31" s="256"/>
      <c r="W31" s="256"/>
      <c r="X31" s="256"/>
      <c r="Y31" s="257"/>
      <c r="Z31" s="218"/>
      <c r="AA31" s="218"/>
    </row>
    <row r="32" spans="1:27" s="215" customFormat="1" ht="20.100000000000001" customHeight="1" x14ac:dyDescent="0.2">
      <c r="A32" s="1928" t="s">
        <v>76</v>
      </c>
      <c r="B32" s="3019" t="str">
        <f>VLOOKUP(A32,DataLabels,HLOOKUP($H$3,Type,2,FALSE))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v>
      </c>
      <c r="C32" s="3020"/>
      <c r="D32" s="3020"/>
      <c r="E32" s="3020"/>
      <c r="F32" s="3020"/>
      <c r="G32" s="3020"/>
      <c r="H32" s="3020"/>
      <c r="I32" s="3020"/>
      <c r="J32" s="3020"/>
      <c r="K32" s="3020"/>
      <c r="L32" s="3020"/>
      <c r="M32" s="3020"/>
      <c r="N32" s="3020"/>
      <c r="O32" s="3020"/>
      <c r="P32" s="3020"/>
      <c r="Q32" s="3020"/>
      <c r="R32" s="3020"/>
      <c r="S32" s="3020"/>
      <c r="T32" s="3020"/>
      <c r="U32" s="3020"/>
      <c r="V32" s="3020"/>
      <c r="W32" s="3020"/>
      <c r="X32" s="3020"/>
      <c r="Y32" s="3021"/>
      <c r="Z32" s="218"/>
      <c r="AA32" s="218"/>
    </row>
    <row r="33" spans="1:27" s="215" customFormat="1" ht="20.100000000000001" customHeight="1" x14ac:dyDescent="0.2">
      <c r="A33" s="2676"/>
      <c r="B33" s="3022"/>
      <c r="C33" s="3023"/>
      <c r="D33" s="3023"/>
      <c r="E33" s="3023"/>
      <c r="F33" s="3023"/>
      <c r="G33" s="3023"/>
      <c r="H33" s="3023"/>
      <c r="I33" s="3023"/>
      <c r="J33" s="3023"/>
      <c r="K33" s="3023"/>
      <c r="L33" s="3023"/>
      <c r="M33" s="3023"/>
      <c r="N33" s="3023"/>
      <c r="O33" s="3023"/>
      <c r="P33" s="3023"/>
      <c r="Q33" s="3023"/>
      <c r="R33" s="3023"/>
      <c r="S33" s="3023"/>
      <c r="T33" s="3023"/>
      <c r="U33" s="3023"/>
      <c r="V33" s="3023"/>
      <c r="W33" s="3023"/>
      <c r="X33" s="3023"/>
      <c r="Y33" s="3024"/>
      <c r="Z33" s="218"/>
      <c r="AA33" s="218"/>
    </row>
    <row r="34" spans="1:27" s="215" customFormat="1" ht="20.100000000000001" customHeight="1" x14ac:dyDescent="0.2">
      <c r="A34" s="2676"/>
      <c r="B34" s="3022"/>
      <c r="C34" s="3023"/>
      <c r="D34" s="3023"/>
      <c r="E34" s="3023"/>
      <c r="F34" s="3023"/>
      <c r="G34" s="3023"/>
      <c r="H34" s="3023"/>
      <c r="I34" s="3023"/>
      <c r="J34" s="3023"/>
      <c r="K34" s="3023"/>
      <c r="L34" s="3023"/>
      <c r="M34" s="3023"/>
      <c r="N34" s="3023"/>
      <c r="O34" s="3023"/>
      <c r="P34" s="3023"/>
      <c r="Q34" s="3023"/>
      <c r="R34" s="3023"/>
      <c r="S34" s="3023"/>
      <c r="T34" s="3023"/>
      <c r="U34" s="3023"/>
      <c r="V34" s="3023"/>
      <c r="W34" s="3023"/>
      <c r="X34" s="3023"/>
      <c r="Y34" s="3024"/>
      <c r="Z34" s="218"/>
      <c r="AA34" s="218"/>
    </row>
    <row r="35" spans="1:27" s="215" customFormat="1" ht="20.100000000000001" customHeight="1" thickBot="1" x14ac:dyDescent="0.25">
      <c r="A35" s="2677"/>
      <c r="B35" s="3044"/>
      <c r="C35" s="3045"/>
      <c r="D35" s="3045"/>
      <c r="E35" s="3045"/>
      <c r="F35" s="3045"/>
      <c r="G35" s="3045"/>
      <c r="H35" s="3045"/>
      <c r="I35" s="3045"/>
      <c r="J35" s="3045"/>
      <c r="K35" s="3045"/>
      <c r="L35" s="3045"/>
      <c r="M35" s="3045"/>
      <c r="N35" s="3045"/>
      <c r="O35" s="3045"/>
      <c r="P35" s="3045"/>
      <c r="Q35" s="3045"/>
      <c r="R35" s="3045"/>
      <c r="S35" s="3045"/>
      <c r="T35" s="3045"/>
      <c r="U35" s="3045"/>
      <c r="V35" s="3045"/>
      <c r="W35" s="3045"/>
      <c r="X35" s="3045"/>
      <c r="Y35" s="3046"/>
      <c r="Z35" s="218"/>
      <c r="AA35" s="218"/>
    </row>
    <row r="36" spans="1:27" s="215" customFormat="1" ht="20.100000000000001" customHeight="1" thickBot="1" x14ac:dyDescent="0.3">
      <c r="A36" s="221"/>
      <c r="B36" s="222"/>
      <c r="C36" s="223"/>
      <c r="D36" s="223"/>
      <c r="E36" s="259"/>
      <c r="F36" s="260"/>
      <c r="G36" s="260"/>
      <c r="H36" s="261"/>
      <c r="I36" s="259"/>
      <c r="J36" s="262"/>
      <c r="K36" s="262"/>
      <c r="L36" s="262"/>
      <c r="M36" s="263"/>
      <c r="N36" s="259"/>
      <c r="O36" s="264"/>
      <c r="P36" s="263"/>
      <c r="Q36" s="259"/>
      <c r="R36" s="262"/>
      <c r="S36" s="262"/>
      <c r="T36" s="263"/>
      <c r="U36" s="259"/>
      <c r="V36" s="262"/>
      <c r="W36" s="262"/>
      <c r="X36" s="262"/>
      <c r="Y36" s="263"/>
      <c r="Z36" s="218"/>
      <c r="AA36" s="218"/>
    </row>
    <row r="37" spans="1:27" s="215" customFormat="1" ht="20.100000000000001" customHeight="1" x14ac:dyDescent="0.2">
      <c r="A37" s="504"/>
      <c r="B37" s="3016" t="s">
        <v>77</v>
      </c>
      <c r="C37" s="3017"/>
      <c r="D37" s="3017"/>
      <c r="E37" s="3017"/>
      <c r="F37" s="3017"/>
      <c r="G37" s="3017"/>
      <c r="H37" s="3017"/>
      <c r="I37" s="3017"/>
      <c r="J37" s="3017"/>
      <c r="K37" s="3017"/>
      <c r="L37" s="3017"/>
      <c r="M37" s="3017"/>
      <c r="N37" s="3017"/>
      <c r="O37" s="3017"/>
      <c r="P37" s="3017"/>
      <c r="Q37" s="3017"/>
      <c r="R37" s="3017"/>
      <c r="S37" s="3017"/>
      <c r="T37" s="3017"/>
      <c r="U37" s="3017"/>
      <c r="V37" s="3017"/>
      <c r="W37" s="3017"/>
      <c r="X37" s="3017"/>
      <c r="Y37" s="3018"/>
      <c r="Z37" s="218"/>
      <c r="AA37" s="218"/>
    </row>
    <row r="38" spans="1:27" s="215" customFormat="1" ht="20.100000000000001" customHeight="1" x14ac:dyDescent="0.25">
      <c r="A38" s="2185" t="s">
        <v>301</v>
      </c>
      <c r="B38" s="2990">
        <v>641</v>
      </c>
      <c r="C38" s="2999" t="str">
        <f>VLOOKUP(B38,DataLabels,HLOOKUP($H$3,Type,2,FALSE))</f>
        <v>Runway Construction below top level
[5.1.1]</v>
      </c>
      <c r="D38" s="2999"/>
      <c r="E38" s="3000"/>
      <c r="F38" s="2195"/>
      <c r="G38" s="2196"/>
      <c r="H38" s="2196"/>
      <c r="I38" s="2196"/>
      <c r="J38" s="2196"/>
      <c r="K38" s="2196"/>
      <c r="L38" s="2196"/>
      <c r="M38" s="286"/>
      <c r="N38" s="2990">
        <v>642</v>
      </c>
      <c r="O38" s="2999" t="str">
        <f>VLOOKUP(N38,DataLabels,HLOOKUP($H$3,Type,2,FALSE))</f>
        <v>Runway Construction at top level
[5.1.1, 5.1.2a]</v>
      </c>
      <c r="P38" s="2999"/>
      <c r="Q38" s="3000"/>
      <c r="R38" s="2195"/>
      <c r="S38" s="2196"/>
      <c r="T38" s="2196"/>
      <c r="U38" s="2196"/>
      <c r="V38" s="2196"/>
      <c r="W38" s="2196"/>
      <c r="X38" s="2196"/>
      <c r="Y38" s="287"/>
      <c r="Z38" s="218"/>
      <c r="AA38" s="218"/>
    </row>
    <row r="39" spans="1:27" s="215" customFormat="1" ht="20.100000000000001" customHeight="1" x14ac:dyDescent="0.25">
      <c r="A39" s="1929"/>
      <c r="B39" s="2991"/>
      <c r="C39" s="2996"/>
      <c r="D39" s="2996"/>
      <c r="E39" s="2997"/>
      <c r="F39" s="2053"/>
      <c r="G39" s="2054"/>
      <c r="H39" s="2054"/>
      <c r="I39" s="2054"/>
      <c r="J39" s="2054"/>
      <c r="K39" s="2054"/>
      <c r="L39" s="2054"/>
      <c r="M39" s="290"/>
      <c r="N39" s="2991"/>
      <c r="O39" s="2996"/>
      <c r="P39" s="2996"/>
      <c r="Q39" s="2997"/>
      <c r="R39" s="2053"/>
      <c r="S39" s="2054"/>
      <c r="T39" s="2054"/>
      <c r="U39" s="2054"/>
      <c r="V39" s="2054"/>
      <c r="W39" s="2054"/>
      <c r="X39" s="2054"/>
      <c r="Y39" s="291"/>
      <c r="Z39" s="218"/>
      <c r="AA39" s="218"/>
    </row>
    <row r="40" spans="1:27" s="215" customFormat="1" ht="20.100000000000001" customHeight="1" x14ac:dyDescent="0.25">
      <c r="A40" s="1929"/>
      <c r="B40" s="2990">
        <v>645</v>
      </c>
      <c r="C40" s="2999" t="str">
        <f>VLOOKUP(B40,DataLabels,HLOOKUP($H$3,Type,2,FALSE))</f>
        <v>Is fire resistive hoistway construction required?
[5.1.1d]</v>
      </c>
      <c r="D40" s="2999"/>
      <c r="E40" s="3000"/>
      <c r="F40" s="2195"/>
      <c r="G40" s="2196"/>
      <c r="H40" s="2196"/>
      <c r="I40" s="2196"/>
      <c r="J40" s="2196"/>
      <c r="K40" s="2196"/>
      <c r="L40" s="2196"/>
      <c r="M40" s="286"/>
      <c r="N40" s="2990">
        <v>644</v>
      </c>
      <c r="O40" s="2999" t="str">
        <f>VLOOKUP(N40,DataLabels,HLOOKUP($H$3,Type,2,FALSE))</f>
        <v>Height of Enclosure at top landing if not fully enclosed.
[5.1.5a]</v>
      </c>
      <c r="P40" s="2999"/>
      <c r="Q40" s="3000"/>
      <c r="R40" s="2195"/>
      <c r="S40" s="2196"/>
      <c r="T40" s="2196"/>
      <c r="U40" s="2196"/>
      <c r="V40" s="2196"/>
      <c r="W40" s="2196"/>
      <c r="X40" s="2196"/>
      <c r="Y40" s="287"/>
      <c r="Z40" s="218"/>
      <c r="AA40" s="218"/>
    </row>
    <row r="41" spans="1:27" s="215" customFormat="1" ht="20.100000000000001" customHeight="1" x14ac:dyDescent="0.25">
      <c r="A41" s="1929"/>
      <c r="B41" s="2991"/>
      <c r="C41" s="2996"/>
      <c r="D41" s="2996"/>
      <c r="E41" s="2997"/>
      <c r="F41" s="2053"/>
      <c r="G41" s="2054"/>
      <c r="H41" s="2054"/>
      <c r="I41" s="2054"/>
      <c r="J41" s="2054"/>
      <c r="K41" s="2054"/>
      <c r="L41" s="2054"/>
      <c r="M41" s="290"/>
      <c r="N41" s="2991"/>
      <c r="O41" s="2996"/>
      <c r="P41" s="2996"/>
      <c r="Q41" s="2997"/>
      <c r="R41" s="2053"/>
      <c r="S41" s="2054"/>
      <c r="T41" s="2054"/>
      <c r="U41" s="2054"/>
      <c r="V41" s="2054"/>
      <c r="W41" s="2054"/>
      <c r="X41" s="2054"/>
      <c r="Y41" s="291" t="s">
        <v>75</v>
      </c>
      <c r="Z41" s="218"/>
      <c r="AA41" s="218"/>
    </row>
    <row r="42" spans="1:27" s="215" customFormat="1" ht="20.100000000000001" customHeight="1" x14ac:dyDescent="0.25">
      <c r="A42" s="1929"/>
      <c r="B42" s="2990">
        <v>643</v>
      </c>
      <c r="C42" s="2999" t="str">
        <f>VLOOKUP(B42,DataLabels,HLOOKUP($H$3,Type,2,FALSE))</f>
        <v>Pit Depth
[5.4]</v>
      </c>
      <c r="D42" s="2999"/>
      <c r="E42" s="3000"/>
      <c r="F42" s="2195"/>
      <c r="G42" s="2196"/>
      <c r="H42" s="2196"/>
      <c r="I42" s="2196"/>
      <c r="J42" s="2196"/>
      <c r="K42" s="2196"/>
      <c r="L42" s="2196"/>
      <c r="M42" s="286"/>
      <c r="N42" s="2979">
        <v>646</v>
      </c>
      <c r="O42" s="2999" t="str">
        <f>VLOOKUP(N42,DataLabels,HLOOKUP($H$3,Type,2,FALSE))</f>
        <v>Under Platform Work Space, Via
[5.4.1]</v>
      </c>
      <c r="P42" s="2999"/>
      <c r="Q42" s="3000"/>
      <c r="R42" s="2195"/>
      <c r="S42" s="2196"/>
      <c r="T42" s="2196"/>
      <c r="U42" s="2196"/>
      <c r="V42" s="2196"/>
      <c r="W42" s="2196"/>
      <c r="X42" s="2196"/>
      <c r="Y42" s="287"/>
      <c r="Z42" s="218"/>
      <c r="AA42" s="218"/>
    </row>
    <row r="43" spans="1:27" s="215" customFormat="1" ht="20.100000000000001" customHeight="1" x14ac:dyDescent="0.25">
      <c r="A43" s="1929"/>
      <c r="B43" s="2991"/>
      <c r="C43" s="2996"/>
      <c r="D43" s="2996"/>
      <c r="E43" s="2997"/>
      <c r="F43" s="2053"/>
      <c r="G43" s="2054"/>
      <c r="H43" s="2054"/>
      <c r="I43" s="2054"/>
      <c r="J43" s="2054"/>
      <c r="K43" s="2054"/>
      <c r="L43" s="2054"/>
      <c r="M43" s="290" t="s">
        <v>75</v>
      </c>
      <c r="N43" s="2991"/>
      <c r="O43" s="2996"/>
      <c r="P43" s="2996"/>
      <c r="Q43" s="2997"/>
      <c r="R43" s="2053"/>
      <c r="S43" s="2054"/>
      <c r="T43" s="2054"/>
      <c r="U43" s="2054"/>
      <c r="V43" s="2054"/>
      <c r="W43" s="2054"/>
      <c r="X43" s="2054"/>
      <c r="Y43" s="291"/>
      <c r="Z43" s="218"/>
      <c r="AA43" s="218"/>
    </row>
    <row r="44" spans="1:27" s="215" customFormat="1" ht="20.100000000000001" customHeight="1" x14ac:dyDescent="0.25">
      <c r="A44" s="1929"/>
      <c r="B44" s="2990">
        <v>647</v>
      </c>
      <c r="C44" s="2999" t="str">
        <f>VLOOKUP(B44,DataLabels,HLOOKUP($H$3,Type,2,FALSE))</f>
        <v>Under Platform Work Space Height
[5.4.1]</v>
      </c>
      <c r="D44" s="2999"/>
      <c r="E44" s="3000"/>
      <c r="F44" s="2195"/>
      <c r="G44" s="2196"/>
      <c r="H44" s="2196"/>
      <c r="I44" s="2196"/>
      <c r="J44" s="2196"/>
      <c r="K44" s="2196"/>
      <c r="L44" s="2196"/>
      <c r="M44" s="286"/>
      <c r="N44" s="2979">
        <v>649</v>
      </c>
      <c r="O44" s="2999" t="str">
        <f>VLOOKUP(N44,DataLabels,HLOOKUP($H$3,Type,2,FALSE))</f>
        <v>Vertical Clearance above Platform
[4.1.5.2]</v>
      </c>
      <c r="P44" s="2999"/>
      <c r="Q44" s="3000"/>
      <c r="R44" s="2195"/>
      <c r="S44" s="2196"/>
      <c r="T44" s="2196"/>
      <c r="U44" s="2196"/>
      <c r="V44" s="2196"/>
      <c r="W44" s="2196"/>
      <c r="X44" s="2196"/>
      <c r="Y44" s="287"/>
      <c r="Z44" s="218"/>
      <c r="AA44" s="218"/>
    </row>
    <row r="45" spans="1:27" s="215" customFormat="1" ht="20.100000000000001" customHeight="1" x14ac:dyDescent="0.25">
      <c r="A45" s="1929"/>
      <c r="B45" s="2991"/>
      <c r="C45" s="2996"/>
      <c r="D45" s="2996"/>
      <c r="E45" s="2997"/>
      <c r="F45" s="2053"/>
      <c r="G45" s="2054"/>
      <c r="H45" s="2054"/>
      <c r="I45" s="2054"/>
      <c r="J45" s="2054"/>
      <c r="K45" s="2054"/>
      <c r="L45" s="2054"/>
      <c r="M45" s="290" t="s">
        <v>75</v>
      </c>
      <c r="N45" s="2991"/>
      <c r="O45" s="2996"/>
      <c r="P45" s="2996"/>
      <c r="Q45" s="2997"/>
      <c r="R45" s="2053"/>
      <c r="S45" s="2054"/>
      <c r="T45" s="2054"/>
      <c r="U45" s="2054"/>
      <c r="V45" s="2054"/>
      <c r="W45" s="2054"/>
      <c r="X45" s="2054"/>
      <c r="Y45" s="291" t="s">
        <v>75</v>
      </c>
      <c r="Z45" s="218"/>
      <c r="AA45" s="218"/>
    </row>
    <row r="46" spans="1:27" s="215" customFormat="1" ht="20.100000000000001" customHeight="1" x14ac:dyDescent="0.25">
      <c r="A46" s="1929"/>
      <c r="B46" s="2990">
        <v>648</v>
      </c>
      <c r="C46" s="2999" t="str">
        <f>VLOOKUP(B46,DataLabels,HLOOKUP($H$3,Type,2,FALSE))</f>
        <v>Does Clause 5.1.2(b) Apply to this Installation</v>
      </c>
      <c r="D46" s="2999"/>
      <c r="E46" s="3000"/>
      <c r="F46" s="2195"/>
      <c r="G46" s="2196"/>
      <c r="H46" s="2196"/>
      <c r="I46" s="2196"/>
      <c r="J46" s="2196"/>
      <c r="K46" s="2196"/>
      <c r="L46" s="2196"/>
      <c r="M46" s="286"/>
      <c r="N46" s="2979">
        <v>652</v>
      </c>
      <c r="O46" s="2999" t="str">
        <f>VLOOKUP(N46,DataLabels,HLOOKUP($H$3,Type,2,FALSE))</f>
        <v>Are Ceiling Intersection Guards Provided?
[5.7]</v>
      </c>
      <c r="P46" s="2999"/>
      <c r="Q46" s="3000"/>
      <c r="R46" s="2195"/>
      <c r="S46" s="2196"/>
      <c r="T46" s="2196"/>
      <c r="U46" s="2196"/>
      <c r="V46" s="2196"/>
      <c r="W46" s="2196"/>
      <c r="X46" s="2196"/>
      <c r="Y46" s="287"/>
      <c r="Z46" s="218"/>
      <c r="AA46" s="218"/>
    </row>
    <row r="47" spans="1:27" s="215" customFormat="1" ht="20.100000000000001" customHeight="1" thickBot="1" x14ac:dyDescent="0.3">
      <c r="A47" s="1930"/>
      <c r="B47" s="2980"/>
      <c r="C47" s="3002"/>
      <c r="D47" s="3002"/>
      <c r="E47" s="3003"/>
      <c r="F47" s="2089"/>
      <c r="G47" s="2090"/>
      <c r="H47" s="2090"/>
      <c r="I47" s="2090"/>
      <c r="J47" s="2090"/>
      <c r="K47" s="2090"/>
      <c r="L47" s="2090"/>
      <c r="M47" s="301"/>
      <c r="N47" s="2980"/>
      <c r="O47" s="3002"/>
      <c r="P47" s="3002"/>
      <c r="Q47" s="3003"/>
      <c r="R47" s="2089"/>
      <c r="S47" s="2090"/>
      <c r="T47" s="2090"/>
      <c r="U47" s="2090"/>
      <c r="V47" s="2090"/>
      <c r="W47" s="2090"/>
      <c r="X47" s="2090"/>
      <c r="Y47" s="302"/>
      <c r="Z47" s="218"/>
      <c r="AA47" s="218"/>
    </row>
    <row r="48" spans="1:27" s="215" customFormat="1" ht="20.100000000000001" customHeight="1" x14ac:dyDescent="0.25">
      <c r="A48" s="1928" t="s">
        <v>80</v>
      </c>
      <c r="B48" s="3081">
        <v>660</v>
      </c>
      <c r="C48" s="3082" t="str">
        <f>VLOOKUP(B48,DataLabels,HLOOKUP($H$3,Type,2,FALSE))</f>
        <v>Entrance</v>
      </c>
      <c r="D48" s="3075" t="s">
        <v>81</v>
      </c>
      <c r="E48" s="3076"/>
      <c r="F48" s="2111"/>
      <c r="G48" s="2112"/>
      <c r="H48" s="2112"/>
      <c r="I48" s="2112"/>
      <c r="J48" s="2112"/>
      <c r="K48" s="2112"/>
      <c r="L48" s="2112"/>
      <c r="M48" s="284"/>
      <c r="N48" s="3081">
        <v>670</v>
      </c>
      <c r="O48" s="3063" t="str">
        <f>VLOOKUP(N48,DataLabels,HLOOKUP($H$3,Type,2,FALSE))</f>
        <v>Fire Rating of Entrances
(Table 3.5.3.1 - OBC)</v>
      </c>
      <c r="P48" s="3063"/>
      <c r="Q48" s="3064"/>
      <c r="R48" s="2178"/>
      <c r="S48" s="2179"/>
      <c r="T48" s="2179"/>
      <c r="U48" s="2179"/>
      <c r="V48" s="2179"/>
      <c r="W48" s="2179"/>
      <c r="X48" s="2179"/>
      <c r="Y48" s="285"/>
      <c r="Z48" s="218"/>
      <c r="AA48" s="218"/>
    </row>
    <row r="49" spans="1:27" s="215" customFormat="1" ht="20.100000000000001" customHeight="1" x14ac:dyDescent="0.25">
      <c r="A49" s="1929"/>
      <c r="B49" s="2979"/>
      <c r="C49" s="2995"/>
      <c r="D49" s="3061" t="s">
        <v>82</v>
      </c>
      <c r="E49" s="3062"/>
      <c r="F49" s="2053"/>
      <c r="G49" s="2054"/>
      <c r="H49" s="2054"/>
      <c r="I49" s="2054"/>
      <c r="J49" s="2054"/>
      <c r="K49" s="2054"/>
      <c r="L49" s="2054"/>
      <c r="M49" s="286"/>
      <c r="N49" s="2991"/>
      <c r="O49" s="2996"/>
      <c r="P49" s="2996"/>
      <c r="Q49" s="2997"/>
      <c r="R49" s="2180"/>
      <c r="S49" s="2181"/>
      <c r="T49" s="2181"/>
      <c r="U49" s="2181"/>
      <c r="V49" s="2181"/>
      <c r="W49" s="2181"/>
      <c r="X49" s="2181"/>
      <c r="Y49" s="287" t="s">
        <v>83</v>
      </c>
      <c r="Z49" s="218"/>
      <c r="AA49" s="218"/>
    </row>
    <row r="50" spans="1:27" s="215" customFormat="1" ht="20.100000000000001" customHeight="1" x14ac:dyDescent="0.25">
      <c r="A50" s="1929"/>
      <c r="B50" s="1727">
        <v>680</v>
      </c>
      <c r="C50" s="2999" t="str">
        <f>VLOOKUP(B50,DataLabels,HLOOKUP($H$3,Type,2,FALSE))</f>
        <v xml:space="preserve">Front Entrance Type
</v>
      </c>
      <c r="D50" s="2999"/>
      <c r="E50" s="3000"/>
      <c r="F50" s="1914"/>
      <c r="G50" s="1915"/>
      <c r="H50" s="1915"/>
      <c r="I50" s="1915"/>
      <c r="J50" s="1915"/>
      <c r="K50" s="1915"/>
      <c r="L50" s="1915"/>
      <c r="M50" s="288"/>
      <c r="N50" s="1727">
        <v>690</v>
      </c>
      <c r="O50" s="2999" t="str">
        <f>VLOOKUP(N50,DataLabels,HLOOKUP($H$3,Type,2,FALSE))</f>
        <v xml:space="preserve">Rear/Side Entrance Type
</v>
      </c>
      <c r="P50" s="2999"/>
      <c r="Q50" s="3000"/>
      <c r="R50" s="1914"/>
      <c r="S50" s="1915"/>
      <c r="T50" s="1915"/>
      <c r="U50" s="1915"/>
      <c r="V50" s="1915"/>
      <c r="W50" s="1915"/>
      <c r="X50" s="1915"/>
      <c r="Y50" s="289"/>
      <c r="Z50" s="218"/>
      <c r="AA50" s="218"/>
    </row>
    <row r="51" spans="1:27" s="215" customFormat="1" ht="20.100000000000001" customHeight="1" x14ac:dyDescent="0.25">
      <c r="A51" s="1929"/>
      <c r="B51" s="1728"/>
      <c r="C51" s="2996"/>
      <c r="D51" s="2996"/>
      <c r="E51" s="2997"/>
      <c r="F51" s="1916"/>
      <c r="G51" s="1917"/>
      <c r="H51" s="1917"/>
      <c r="I51" s="1917"/>
      <c r="J51" s="1917"/>
      <c r="K51" s="1917"/>
      <c r="L51" s="1917"/>
      <c r="M51" s="290"/>
      <c r="N51" s="1728"/>
      <c r="O51" s="2996"/>
      <c r="P51" s="2996"/>
      <c r="Q51" s="2997"/>
      <c r="R51" s="1916"/>
      <c r="S51" s="1917"/>
      <c r="T51" s="1917"/>
      <c r="U51" s="1917"/>
      <c r="V51" s="1917"/>
      <c r="W51" s="1917"/>
      <c r="X51" s="1917"/>
      <c r="Y51" s="291"/>
      <c r="Z51" s="218"/>
      <c r="AA51" s="218"/>
    </row>
    <row r="52" spans="1:27" s="215" customFormat="1" ht="20.100000000000001" customHeight="1" x14ac:dyDescent="0.25">
      <c r="A52" s="1929"/>
      <c r="B52" s="2990">
        <v>692</v>
      </c>
      <c r="C52" s="2999" t="str">
        <f>VLOOKUP(B52,DataLabels,HLOOKUP($H$3,Type,2,FALSE))</f>
        <v>Entrance Construction below top level
[5.2.1.1]</v>
      </c>
      <c r="D52" s="2999"/>
      <c r="E52" s="3000"/>
      <c r="F52" s="2051"/>
      <c r="G52" s="2052"/>
      <c r="H52" s="2052"/>
      <c r="I52" s="2052"/>
      <c r="J52" s="2052"/>
      <c r="K52" s="2052"/>
      <c r="L52" s="2052"/>
      <c r="M52" s="288"/>
      <c r="N52" s="2990">
        <v>694</v>
      </c>
      <c r="O52" s="2999" t="str">
        <f>VLOOKUP(N52,DataLabels,HLOOKUP($H$3,Type,2,FALSE))</f>
        <v>Entrance Construction at top level
[5.2.1.1]</v>
      </c>
      <c r="P52" s="2999"/>
      <c r="Q52" s="3000"/>
      <c r="R52" s="2051"/>
      <c r="S52" s="2052"/>
      <c r="T52" s="2052"/>
      <c r="U52" s="2052"/>
      <c r="V52" s="2052"/>
      <c r="W52" s="2052"/>
      <c r="X52" s="2052"/>
      <c r="Y52" s="289"/>
      <c r="Z52" s="218"/>
      <c r="AA52" s="218"/>
    </row>
    <row r="53" spans="1:27" s="215" customFormat="1" ht="20.100000000000001" customHeight="1" x14ac:dyDescent="0.25">
      <c r="A53" s="1929"/>
      <c r="B53" s="2991"/>
      <c r="C53" s="2996"/>
      <c r="D53" s="2996"/>
      <c r="E53" s="2997"/>
      <c r="F53" s="2053"/>
      <c r="G53" s="2054"/>
      <c r="H53" s="2054"/>
      <c r="I53" s="2054"/>
      <c r="J53" s="2054"/>
      <c r="K53" s="2054"/>
      <c r="L53" s="2054"/>
      <c r="M53" s="290"/>
      <c r="N53" s="2991"/>
      <c r="O53" s="2996"/>
      <c r="P53" s="2996"/>
      <c r="Q53" s="2997"/>
      <c r="R53" s="2053"/>
      <c r="S53" s="2054"/>
      <c r="T53" s="2054"/>
      <c r="U53" s="2054"/>
      <c r="V53" s="2054"/>
      <c r="W53" s="2054"/>
      <c r="X53" s="2054"/>
      <c r="Y53" s="291"/>
      <c r="Z53" s="218"/>
      <c r="AA53" s="218"/>
    </row>
    <row r="54" spans="1:27" s="215" customFormat="1" ht="20.100000000000001" customHeight="1" x14ac:dyDescent="0.25">
      <c r="A54" s="1929"/>
      <c r="B54" s="2990">
        <v>696</v>
      </c>
      <c r="C54" s="2999" t="str">
        <f>VLOOKUP(B54,DataLabels,HLOOKUP($H$3,Type,2,FALSE))</f>
        <v>Entrance Height below top level
[5.2.2.1]</v>
      </c>
      <c r="D54" s="2999"/>
      <c r="E54" s="3000"/>
      <c r="F54" s="2051"/>
      <c r="G54" s="2052"/>
      <c r="H54" s="2052"/>
      <c r="I54" s="2052"/>
      <c r="J54" s="2052"/>
      <c r="K54" s="2052"/>
      <c r="L54" s="2052"/>
      <c r="M54" s="286"/>
      <c r="N54" s="2990">
        <v>698</v>
      </c>
      <c r="O54" s="2999" t="str">
        <f>VLOOKUP(N54,DataLabels,HLOOKUP($H$3,Type,2,FALSE))</f>
        <v>Entrance Height at top level
[5.2.2.1]</v>
      </c>
      <c r="P54" s="2999"/>
      <c r="Q54" s="3000"/>
      <c r="R54" s="2051"/>
      <c r="S54" s="2052"/>
      <c r="T54" s="2052"/>
      <c r="U54" s="2052"/>
      <c r="V54" s="2052"/>
      <c r="W54" s="2052"/>
      <c r="X54" s="2052"/>
      <c r="Y54" s="287"/>
      <c r="Z54" s="218"/>
      <c r="AA54" s="218"/>
    </row>
    <row r="55" spans="1:27" s="215" customFormat="1" ht="20.100000000000001" customHeight="1" x14ac:dyDescent="0.25">
      <c r="A55" s="1929"/>
      <c r="B55" s="2991"/>
      <c r="C55" s="2996"/>
      <c r="D55" s="2996"/>
      <c r="E55" s="2997"/>
      <c r="F55" s="2053"/>
      <c r="G55" s="2054"/>
      <c r="H55" s="2054"/>
      <c r="I55" s="2054"/>
      <c r="J55" s="2054"/>
      <c r="K55" s="2054"/>
      <c r="L55" s="2054"/>
      <c r="M55" s="290" t="s">
        <v>75</v>
      </c>
      <c r="N55" s="2991"/>
      <c r="O55" s="2996"/>
      <c r="P55" s="2996"/>
      <c r="Q55" s="2997"/>
      <c r="R55" s="2053"/>
      <c r="S55" s="2054"/>
      <c r="T55" s="2054"/>
      <c r="U55" s="2054"/>
      <c r="V55" s="2054"/>
      <c r="W55" s="2054"/>
      <c r="X55" s="2054"/>
      <c r="Y55" s="291" t="s">
        <v>75</v>
      </c>
      <c r="Z55" s="218"/>
      <c r="AA55" s="218"/>
    </row>
    <row r="56" spans="1:27" s="215" customFormat="1" ht="20.100000000000001" customHeight="1" x14ac:dyDescent="0.25">
      <c r="A56" s="1929"/>
      <c r="B56" s="2979">
        <v>840</v>
      </c>
      <c r="C56" s="2998" t="str">
        <f>VLOOKUP(B56,DataLabels,HLOOKUP($H$3,Type,2,FALSE))</f>
        <v>Entrance Width Below Top Level
[5.2.2.2]</v>
      </c>
      <c r="D56" s="2999"/>
      <c r="E56" s="3000"/>
      <c r="F56" s="2195"/>
      <c r="G56" s="2196"/>
      <c r="H56" s="2196"/>
      <c r="I56" s="2196"/>
      <c r="J56" s="2196"/>
      <c r="K56" s="2196"/>
      <c r="L56" s="2196"/>
      <c r="M56" s="286"/>
      <c r="N56" s="2979">
        <v>850</v>
      </c>
      <c r="O56" s="2998" t="str">
        <f>VLOOKUP(N56,DataLabels,HLOOKUP($H$3,Type,2,FALSE))</f>
        <v>Entrance Width At Top Level
[5.2.2.2]</v>
      </c>
      <c r="P56" s="2999"/>
      <c r="Q56" s="3000"/>
      <c r="R56" s="2195"/>
      <c r="S56" s="2196"/>
      <c r="T56" s="2196"/>
      <c r="U56" s="2196"/>
      <c r="V56" s="2196"/>
      <c r="W56" s="2196"/>
      <c r="X56" s="2196"/>
      <c r="Y56" s="287"/>
      <c r="Z56" s="218"/>
      <c r="AA56" s="218"/>
    </row>
    <row r="57" spans="1:27" s="215" customFormat="1" ht="20.100000000000001" customHeight="1" x14ac:dyDescent="0.25">
      <c r="A57" s="1929"/>
      <c r="B57" s="2991"/>
      <c r="C57" s="2995"/>
      <c r="D57" s="2996"/>
      <c r="E57" s="2997"/>
      <c r="F57" s="2053"/>
      <c r="G57" s="2054"/>
      <c r="H57" s="2054"/>
      <c r="I57" s="2054"/>
      <c r="J57" s="2054"/>
      <c r="K57" s="2054"/>
      <c r="L57" s="2054"/>
      <c r="M57" s="290" t="s">
        <v>75</v>
      </c>
      <c r="N57" s="2991"/>
      <c r="O57" s="2995"/>
      <c r="P57" s="2996"/>
      <c r="Q57" s="2997"/>
      <c r="R57" s="2053"/>
      <c r="S57" s="2054"/>
      <c r="T57" s="2054"/>
      <c r="U57" s="2054"/>
      <c r="V57" s="2054"/>
      <c r="W57" s="2054"/>
      <c r="X57" s="2054"/>
      <c r="Y57" s="291" t="s">
        <v>75</v>
      </c>
      <c r="Z57" s="218"/>
      <c r="AA57" s="218"/>
    </row>
    <row r="58" spans="1:27" s="215" customFormat="1" ht="20.100000000000001" customHeight="1" x14ac:dyDescent="0.25">
      <c r="A58" s="1929"/>
      <c r="B58" s="2990">
        <v>695</v>
      </c>
      <c r="C58" s="2999" t="str">
        <f>VLOOKUP(B58,DataLabels,HLOOKUP($H$3,Type,2,FALSE))</f>
        <v>Vision Panel?
[5.2.1.1(d)]</v>
      </c>
      <c r="D58" s="2999"/>
      <c r="E58" s="3000"/>
      <c r="F58" s="2195"/>
      <c r="G58" s="2196"/>
      <c r="H58" s="2196"/>
      <c r="I58" s="2196"/>
      <c r="J58" s="2196"/>
      <c r="K58" s="2196"/>
      <c r="L58" s="2196"/>
      <c r="M58" s="286"/>
      <c r="N58" s="584"/>
      <c r="O58" s="585"/>
      <c r="P58" s="585"/>
      <c r="Q58" s="585"/>
      <c r="R58" s="586"/>
      <c r="S58" s="586"/>
      <c r="T58" s="586"/>
      <c r="U58" s="586"/>
      <c r="V58" s="586"/>
      <c r="W58" s="586"/>
      <c r="X58" s="586"/>
      <c r="Y58" s="287"/>
      <c r="Z58" s="218"/>
      <c r="AA58" s="218"/>
    </row>
    <row r="59" spans="1:27" s="215" customFormat="1" ht="20.100000000000001" customHeight="1" thickBot="1" x14ac:dyDescent="0.3">
      <c r="A59" s="1930"/>
      <c r="B59" s="2991"/>
      <c r="C59" s="2996"/>
      <c r="D59" s="2996"/>
      <c r="E59" s="2997"/>
      <c r="F59" s="2053"/>
      <c r="G59" s="2054"/>
      <c r="H59" s="2054"/>
      <c r="I59" s="2054"/>
      <c r="J59" s="2054"/>
      <c r="K59" s="2054"/>
      <c r="L59" s="2054"/>
      <c r="M59" s="290"/>
      <c r="N59" s="675"/>
      <c r="O59" s="676"/>
      <c r="P59" s="676"/>
      <c r="Q59" s="676"/>
      <c r="R59" s="299"/>
      <c r="S59" s="299"/>
      <c r="T59" s="299"/>
      <c r="U59" s="299"/>
      <c r="V59" s="299"/>
      <c r="W59" s="299"/>
      <c r="X59" s="299"/>
      <c r="Y59" s="291"/>
      <c r="Z59" s="218"/>
      <c r="AA59" s="218"/>
    </row>
    <row r="60" spans="1:27" s="215" customFormat="1" ht="20.100000000000001" customHeight="1" x14ac:dyDescent="0.25">
      <c r="A60" s="1928" t="s">
        <v>86</v>
      </c>
      <c r="B60" s="2091">
        <v>710</v>
      </c>
      <c r="C60" s="3073" t="str">
        <f>VLOOKUP(B60,DataLabels,HLOOKUP($H$3,Type,2,FALSE))</f>
        <v>Door Locking Device Type
[5.2.4.1.1]</v>
      </c>
      <c r="D60" s="3063"/>
      <c r="E60" s="3064"/>
      <c r="F60" s="2072"/>
      <c r="G60" s="2073"/>
      <c r="H60" s="2073"/>
      <c r="I60" s="2073"/>
      <c r="J60" s="2073"/>
      <c r="K60" s="2073"/>
      <c r="L60" s="2073"/>
      <c r="M60" s="293"/>
      <c r="N60" s="2091">
        <v>720</v>
      </c>
      <c r="O60" s="3073" t="str">
        <f>VLOOKUP(N60,DataLabels,HLOOKUP($H$3,Type,2,FALSE))</f>
        <v>Interlock (or Lock &amp; Contact)</v>
      </c>
      <c r="P60" s="3075" t="s">
        <v>81</v>
      </c>
      <c r="Q60" s="3076"/>
      <c r="R60" s="3102"/>
      <c r="S60" s="3103"/>
      <c r="T60" s="3103"/>
      <c r="U60" s="3103"/>
      <c r="V60" s="3103"/>
      <c r="W60" s="3103"/>
      <c r="X60" s="3103"/>
      <c r="Y60" s="303"/>
      <c r="Z60" s="218"/>
      <c r="AA60" s="218"/>
    </row>
    <row r="61" spans="1:27" s="215" customFormat="1" ht="20.100000000000001" customHeight="1" x14ac:dyDescent="0.25">
      <c r="A61" s="1929"/>
      <c r="B61" s="1728"/>
      <c r="C61" s="3087"/>
      <c r="D61" s="2996"/>
      <c r="E61" s="2997"/>
      <c r="F61" s="1916"/>
      <c r="G61" s="1917"/>
      <c r="H61" s="1917"/>
      <c r="I61" s="1917"/>
      <c r="J61" s="1917"/>
      <c r="K61" s="1917"/>
      <c r="L61" s="1917"/>
      <c r="M61" s="290"/>
      <c r="N61" s="1728"/>
      <c r="O61" s="3074"/>
      <c r="P61" s="3061" t="s">
        <v>82</v>
      </c>
      <c r="Q61" s="3062"/>
      <c r="R61" s="2942"/>
      <c r="S61" s="2943"/>
      <c r="T61" s="2943"/>
      <c r="U61" s="2943"/>
      <c r="V61" s="2943"/>
      <c r="W61" s="2943"/>
      <c r="X61" s="2943"/>
      <c r="Y61" s="291"/>
      <c r="Z61" s="218"/>
      <c r="AA61" s="218"/>
    </row>
    <row r="62" spans="1:27" s="215" customFormat="1" ht="20.100000000000001" customHeight="1" x14ac:dyDescent="0.25">
      <c r="A62" s="1929"/>
      <c r="B62" s="2990">
        <v>730</v>
      </c>
      <c r="C62" s="2992" t="str">
        <f>VLOOKUP(B62,DataLabels,HLOOKUP($H$3,Type,2,FALSE))</f>
        <v>Interlock / Lock &amp; Contact: Lab &amp; File # if not CSA Listed</v>
      </c>
      <c r="D62" s="2993"/>
      <c r="E62" s="2994"/>
      <c r="F62" s="2010" t="s">
        <v>33</v>
      </c>
      <c r="G62" s="2011"/>
      <c r="H62" s="2011"/>
      <c r="I62" s="2011"/>
      <c r="J62" s="2011"/>
      <c r="K62" s="2011"/>
      <c r="L62" s="2011"/>
      <c r="M62" s="288"/>
      <c r="N62" s="216"/>
      <c r="O62" s="216"/>
      <c r="P62" s="216"/>
      <c r="Q62" s="216"/>
      <c r="R62" s="216"/>
      <c r="S62" s="216"/>
      <c r="T62" s="216"/>
      <c r="U62" s="216"/>
      <c r="V62" s="216"/>
      <c r="W62" s="216"/>
      <c r="X62" s="216"/>
      <c r="Y62" s="337"/>
      <c r="Z62" s="218"/>
      <c r="AA62" s="218"/>
    </row>
    <row r="63" spans="1:27" s="215" customFormat="1" ht="20.100000000000001" customHeight="1" thickBot="1" x14ac:dyDescent="0.3">
      <c r="A63" s="1930"/>
      <c r="B63" s="2980"/>
      <c r="C63" s="3001"/>
      <c r="D63" s="3002"/>
      <c r="E63" s="3003"/>
      <c r="F63" s="2012"/>
      <c r="G63" s="2013"/>
      <c r="H63" s="2013"/>
      <c r="I63" s="2013"/>
      <c r="J63" s="2013"/>
      <c r="K63" s="2013"/>
      <c r="L63" s="2013"/>
      <c r="M63" s="301"/>
      <c r="N63" s="343"/>
      <c r="O63" s="343"/>
      <c r="P63" s="343"/>
      <c r="Q63" s="343"/>
      <c r="R63" s="343"/>
      <c r="S63" s="343"/>
      <c r="T63" s="343"/>
      <c r="U63" s="343"/>
      <c r="V63" s="343"/>
      <c r="W63" s="343"/>
      <c r="X63" s="343"/>
      <c r="Y63" s="320"/>
      <c r="Z63" s="218"/>
      <c r="AA63" s="218"/>
    </row>
    <row r="64" spans="1:27" s="215" customFormat="1" ht="20.100000000000001" customHeight="1" x14ac:dyDescent="0.25">
      <c r="A64" s="1928" t="s">
        <v>302</v>
      </c>
      <c r="B64" s="3081">
        <v>845</v>
      </c>
      <c r="C64" s="3082" t="str">
        <f>VLOOKUP(B64,DataLabels,HLOOKUP($H$3,Type,2,FALSE))</f>
        <v>Platform Width
[Table 1]</v>
      </c>
      <c r="D64" s="3063"/>
      <c r="E64" s="3064"/>
      <c r="F64" s="2113"/>
      <c r="G64" s="2114"/>
      <c r="H64" s="2114"/>
      <c r="I64" s="2114"/>
      <c r="J64" s="2114"/>
      <c r="K64" s="2114"/>
      <c r="L64" s="2114"/>
      <c r="M64" s="293"/>
      <c r="N64" s="3081">
        <v>855</v>
      </c>
      <c r="O64" s="3082" t="str">
        <f>VLOOKUP(N64,DataLabels,HLOOKUP($H$3,Type,2,FALSE))</f>
        <v>Platform Length
[Table 1]</v>
      </c>
      <c r="P64" s="3063"/>
      <c r="Q64" s="3064"/>
      <c r="R64" s="2113"/>
      <c r="S64" s="2114"/>
      <c r="T64" s="2114"/>
      <c r="U64" s="2114"/>
      <c r="V64" s="2114"/>
      <c r="W64" s="2114"/>
      <c r="X64" s="2114"/>
      <c r="Y64" s="285"/>
      <c r="Z64" s="218"/>
      <c r="AA64" s="218"/>
    </row>
    <row r="65" spans="1:27" s="215" customFormat="1" ht="20.100000000000001" customHeight="1" x14ac:dyDescent="0.25">
      <c r="A65" s="1929"/>
      <c r="B65" s="2991"/>
      <c r="C65" s="2995"/>
      <c r="D65" s="2996"/>
      <c r="E65" s="2997"/>
      <c r="F65" s="2053"/>
      <c r="G65" s="2054"/>
      <c r="H65" s="2054"/>
      <c r="I65" s="2054"/>
      <c r="J65" s="2054"/>
      <c r="K65" s="2054"/>
      <c r="L65" s="2054"/>
      <c r="M65" s="290" t="s">
        <v>75</v>
      </c>
      <c r="N65" s="2991"/>
      <c r="O65" s="2995"/>
      <c r="P65" s="2996"/>
      <c r="Q65" s="2997"/>
      <c r="R65" s="2053"/>
      <c r="S65" s="2054"/>
      <c r="T65" s="2054"/>
      <c r="U65" s="2054"/>
      <c r="V65" s="2054"/>
      <c r="W65" s="2054"/>
      <c r="X65" s="2054"/>
      <c r="Y65" s="291" t="s">
        <v>75</v>
      </c>
      <c r="Z65" s="218"/>
      <c r="AA65" s="218"/>
    </row>
    <row r="66" spans="1:27" s="215" customFormat="1" ht="20.100000000000001" customHeight="1" x14ac:dyDescent="0.25">
      <c r="A66" s="1929"/>
      <c r="B66" s="2990">
        <v>872</v>
      </c>
      <c r="C66" s="2998" t="str">
        <f>VLOOKUP(B66,DataLabels,HLOOKUP($H$3,Type,2,FALSE))</f>
        <v>Platform Area
[Table 1]</v>
      </c>
      <c r="D66" s="2999"/>
      <c r="E66" s="3000"/>
      <c r="F66" s="2195"/>
      <c r="G66" s="2196"/>
      <c r="H66" s="2196"/>
      <c r="I66" s="2196"/>
      <c r="J66" s="2196"/>
      <c r="K66" s="2196"/>
      <c r="L66" s="2196"/>
      <c r="M66" s="286"/>
      <c r="N66" s="2990">
        <v>874</v>
      </c>
      <c r="O66" s="2998" t="str">
        <f>VLOOKUP(N66,DataLabels,HLOOKUP($H$3,Type,2,FALSE))</f>
        <v>Method of Platform Fall Protection [4.1.3]</v>
      </c>
      <c r="P66" s="2999"/>
      <c r="Q66" s="3000"/>
      <c r="R66" s="2195"/>
      <c r="S66" s="2196"/>
      <c r="T66" s="2196"/>
      <c r="U66" s="2196"/>
      <c r="V66" s="2196"/>
      <c r="W66" s="2196"/>
      <c r="X66" s="2196"/>
      <c r="Y66" s="287"/>
      <c r="Z66" s="218"/>
      <c r="AA66" s="218"/>
    </row>
    <row r="67" spans="1:27" s="215" customFormat="1" ht="20.100000000000001" customHeight="1" x14ac:dyDescent="0.25">
      <c r="A67" s="1929"/>
      <c r="B67" s="2991"/>
      <c r="C67" s="2995"/>
      <c r="D67" s="2996"/>
      <c r="E67" s="2997"/>
      <c r="F67" s="2053"/>
      <c r="G67" s="2054"/>
      <c r="H67" s="2054"/>
      <c r="I67" s="2054"/>
      <c r="J67" s="2054"/>
      <c r="K67" s="2054"/>
      <c r="L67" s="2054"/>
      <c r="M67" s="290" t="s">
        <v>278</v>
      </c>
      <c r="N67" s="2991"/>
      <c r="O67" s="2995"/>
      <c r="P67" s="2996"/>
      <c r="Q67" s="2997"/>
      <c r="R67" s="2053"/>
      <c r="S67" s="2054"/>
      <c r="T67" s="2054"/>
      <c r="U67" s="2054"/>
      <c r="V67" s="2054"/>
      <c r="W67" s="2054"/>
      <c r="X67" s="2054"/>
      <c r="Y67" s="291"/>
      <c r="Z67" s="218"/>
      <c r="AA67" s="218"/>
    </row>
    <row r="68" spans="1:27" s="215" customFormat="1" ht="20.100000000000001" customHeight="1" x14ac:dyDescent="0.25">
      <c r="A68" s="1929"/>
      <c r="B68" s="2990">
        <v>876</v>
      </c>
      <c r="C68" s="2998" t="str">
        <f>VLOOKUP(B68,DataLabels,HLOOKUP($H$3,Type,2,FALSE))</f>
        <v>Is a Foldable Seat Provided?
[7.6.6]</v>
      </c>
      <c r="D68" s="2999"/>
      <c r="E68" s="3000"/>
      <c r="F68" s="2195"/>
      <c r="G68" s="2196"/>
      <c r="H68" s="2196"/>
      <c r="I68" s="2196"/>
      <c r="J68" s="2196"/>
      <c r="K68" s="2196"/>
      <c r="L68" s="2196"/>
      <c r="M68" s="286"/>
      <c r="N68" s="2990">
        <v>877</v>
      </c>
      <c r="O68" s="2998" t="str">
        <f>VLOOKUP(N68,DataLabels,HLOOKUP($H$3,Type,2,FALSE))</f>
        <v>Is a Foldable Carriage Assembly Provided?
[7.2.6]</v>
      </c>
      <c r="P68" s="2999"/>
      <c r="Q68" s="3000"/>
      <c r="R68" s="2195"/>
      <c r="S68" s="2196"/>
      <c r="T68" s="2196"/>
      <c r="U68" s="2196"/>
      <c r="V68" s="2196"/>
      <c r="W68" s="2196"/>
      <c r="X68" s="2196"/>
      <c r="Y68" s="287"/>
      <c r="Z68" s="218"/>
      <c r="AA68" s="218"/>
    </row>
    <row r="69" spans="1:27" s="215" customFormat="1" ht="20.100000000000001" customHeight="1" x14ac:dyDescent="0.25">
      <c r="A69" s="1929"/>
      <c r="B69" s="2991"/>
      <c r="C69" s="2995"/>
      <c r="D69" s="2996"/>
      <c r="E69" s="2997"/>
      <c r="F69" s="2053"/>
      <c r="G69" s="2054"/>
      <c r="H69" s="2054"/>
      <c r="I69" s="2054"/>
      <c r="J69" s="2054"/>
      <c r="K69" s="2054"/>
      <c r="L69" s="2054"/>
      <c r="M69" s="290"/>
      <c r="N69" s="2991"/>
      <c r="O69" s="2995"/>
      <c r="P69" s="2996"/>
      <c r="Q69" s="2997"/>
      <c r="R69" s="2053"/>
      <c r="S69" s="2054"/>
      <c r="T69" s="2054"/>
      <c r="U69" s="2054"/>
      <c r="V69" s="2054"/>
      <c r="W69" s="2054"/>
      <c r="X69" s="2054"/>
      <c r="Y69" s="291"/>
      <c r="Z69" s="218"/>
      <c r="AA69" s="218"/>
    </row>
    <row r="70" spans="1:27" s="215" customFormat="1" ht="20.100000000000001" customHeight="1" x14ac:dyDescent="0.25">
      <c r="A70" s="1929"/>
      <c r="B70" s="2979">
        <v>878</v>
      </c>
      <c r="C70" s="2998" t="str">
        <f>VLOOKUP(B70,DataLabels,HLOOKUP($H$3,Type,2,FALSE))</f>
        <v>Location of Sensitive Edges
[7.2.4]</v>
      </c>
      <c r="D70" s="2999"/>
      <c r="E70" s="3000"/>
      <c r="F70" s="2195"/>
      <c r="G70" s="2196"/>
      <c r="H70" s="2196"/>
      <c r="I70" s="2196"/>
      <c r="J70" s="2196"/>
      <c r="K70" s="2196"/>
      <c r="L70" s="2196"/>
      <c r="M70" s="286"/>
      <c r="N70" s="2990">
        <v>879</v>
      </c>
      <c r="O70" s="2998" t="str">
        <f>VLOOKUP(N70,DataLabels,HLOOKUP($H$3,Type,2,FALSE))</f>
        <v xml:space="preserve">Method of Restricting Use
[CAD Section 7]
</v>
      </c>
      <c r="P70" s="2999"/>
      <c r="Q70" s="3000"/>
      <c r="R70" s="2195"/>
      <c r="S70" s="2196"/>
      <c r="T70" s="2196"/>
      <c r="U70" s="2196"/>
      <c r="V70" s="2196"/>
      <c r="W70" s="2196"/>
      <c r="X70" s="2196"/>
      <c r="Y70" s="287"/>
      <c r="Z70" s="218"/>
      <c r="AA70" s="218"/>
    </row>
    <row r="71" spans="1:27" s="215" customFormat="1" ht="20.100000000000001" customHeight="1" thickBot="1" x14ac:dyDescent="0.3">
      <c r="A71" s="1929"/>
      <c r="B71" s="2980"/>
      <c r="C71" s="3001"/>
      <c r="D71" s="3002"/>
      <c r="E71" s="3003"/>
      <c r="F71" s="2089"/>
      <c r="G71" s="2090"/>
      <c r="H71" s="2090"/>
      <c r="I71" s="2090"/>
      <c r="J71" s="2090"/>
      <c r="K71" s="2090"/>
      <c r="L71" s="2090"/>
      <c r="M71" s="301"/>
      <c r="N71" s="2991"/>
      <c r="O71" s="2995"/>
      <c r="P71" s="2996"/>
      <c r="Q71" s="2997"/>
      <c r="R71" s="2053"/>
      <c r="S71" s="2054"/>
      <c r="T71" s="2054"/>
      <c r="U71" s="2054"/>
      <c r="V71" s="2054"/>
      <c r="W71" s="2054"/>
      <c r="X71" s="2054"/>
      <c r="Y71" s="291"/>
      <c r="Z71" s="218"/>
      <c r="AA71" s="218"/>
    </row>
    <row r="72" spans="1:27" s="215" customFormat="1" ht="20.100000000000001" customHeight="1" x14ac:dyDescent="0.2">
      <c r="A72" s="1929"/>
      <c r="B72" s="3081">
        <v>1700</v>
      </c>
      <c r="C72" s="3082" t="str">
        <f>VLOOKUP(B72,DataLabels,HLOOKUP($H$3,Type,2,FALSE))</f>
        <v>Clearances, Ramps and Flaps at Landings</v>
      </c>
      <c r="D72" s="3063"/>
      <c r="E72" s="3063"/>
      <c r="F72" s="3063"/>
      <c r="G72" s="3063"/>
      <c r="H72" s="3096"/>
      <c r="I72" s="3081">
        <v>1710</v>
      </c>
      <c r="J72" s="3082" t="str">
        <f>VLOOKUP(I72,DataLabels,HLOOKUP($H$3,Type,2,FALSE))</f>
        <v>Vertical Clearance Platform to Landing 'a'</v>
      </c>
      <c r="K72" s="3063"/>
      <c r="L72" s="3063"/>
      <c r="M72" s="3096"/>
      <c r="N72" s="3081">
        <v>1720</v>
      </c>
      <c r="O72" s="3082" t="str">
        <f>VLOOKUP(N72,DataLabels,HLOOKUP($H$3,Type,2,FALSE))</f>
        <v>Ramp Inclination 'b'</v>
      </c>
      <c r="P72" s="3096"/>
      <c r="Q72" s="3081">
        <v>1730</v>
      </c>
      <c r="R72" s="3082" t="str">
        <f>VLOOKUP(Q72,DataLabels,HLOOKUP($H$3,Type,2,FALSE))</f>
        <v>Horizontal Clearance Platform to Landing 'c'</v>
      </c>
      <c r="S72" s="3063"/>
      <c r="T72" s="3096"/>
      <c r="U72" s="3081">
        <v>1740</v>
      </c>
      <c r="V72" s="3082" t="str">
        <f>VLOOKUP(U72,DataLabels,HLOOKUP($H$3,Type,2,FALSE))</f>
        <v>Is Bridging Flap Provided? 'd'</v>
      </c>
      <c r="W72" s="3063"/>
      <c r="X72" s="3063"/>
      <c r="Y72" s="3098"/>
      <c r="Z72" s="218"/>
      <c r="AA72" s="218"/>
    </row>
    <row r="73" spans="1:27" s="215" customFormat="1" ht="20.100000000000001" customHeight="1" x14ac:dyDescent="0.2">
      <c r="A73" s="1929"/>
      <c r="B73" s="2991"/>
      <c r="C73" s="2995"/>
      <c r="D73" s="2996"/>
      <c r="E73" s="2996"/>
      <c r="F73" s="2996"/>
      <c r="G73" s="2996"/>
      <c r="H73" s="3097"/>
      <c r="I73" s="2991"/>
      <c r="J73" s="2995"/>
      <c r="K73" s="2996"/>
      <c r="L73" s="2996"/>
      <c r="M73" s="3097"/>
      <c r="N73" s="2991"/>
      <c r="O73" s="2995"/>
      <c r="P73" s="3097"/>
      <c r="Q73" s="2991"/>
      <c r="R73" s="2995"/>
      <c r="S73" s="2996"/>
      <c r="T73" s="3097"/>
      <c r="U73" s="2991"/>
      <c r="V73" s="2995"/>
      <c r="W73" s="2996"/>
      <c r="X73" s="2996"/>
      <c r="Y73" s="3099"/>
      <c r="Z73" s="218"/>
      <c r="AA73" s="218"/>
    </row>
    <row r="74" spans="1:27" s="215" customFormat="1" ht="20.100000000000001" customHeight="1" x14ac:dyDescent="0.25">
      <c r="A74" s="1929"/>
      <c r="B74" s="2106"/>
      <c r="C74" s="677"/>
      <c r="D74" s="677"/>
      <c r="E74" s="677"/>
      <c r="F74" s="677"/>
      <c r="G74" s="677"/>
      <c r="H74" s="3092" t="s">
        <v>303</v>
      </c>
      <c r="I74" s="2052"/>
      <c r="J74" s="2052"/>
      <c r="K74" s="2052"/>
      <c r="L74" s="2052"/>
      <c r="M74" s="678"/>
      <c r="N74" s="3094" t="s">
        <v>304</v>
      </c>
      <c r="O74" s="2052"/>
      <c r="P74" s="678"/>
      <c r="Q74" s="2051"/>
      <c r="R74" s="2052"/>
      <c r="S74" s="2052"/>
      <c r="T74" s="678"/>
      <c r="U74" s="2051"/>
      <c r="V74" s="2052"/>
      <c r="W74" s="2052"/>
      <c r="X74" s="2052"/>
      <c r="Y74" s="289"/>
      <c r="Z74" s="218"/>
      <c r="AA74" s="218"/>
    </row>
    <row r="75" spans="1:27" s="215" customFormat="1" ht="20.100000000000001" customHeight="1" x14ac:dyDescent="0.25">
      <c r="A75" s="1929"/>
      <c r="B75" s="2107"/>
      <c r="C75" s="679"/>
      <c r="D75" s="679"/>
      <c r="E75" s="679"/>
      <c r="F75" s="679"/>
      <c r="G75" s="679"/>
      <c r="H75" s="3100"/>
      <c r="I75" s="2054"/>
      <c r="J75" s="2054"/>
      <c r="K75" s="2054"/>
      <c r="L75" s="2054"/>
      <c r="M75" s="680" t="s">
        <v>75</v>
      </c>
      <c r="N75" s="3101"/>
      <c r="O75" s="2701"/>
      <c r="P75" s="680"/>
      <c r="Q75" s="2053"/>
      <c r="R75" s="2054"/>
      <c r="S75" s="2054"/>
      <c r="T75" s="680" t="s">
        <v>75</v>
      </c>
      <c r="U75" s="2053"/>
      <c r="V75" s="2054"/>
      <c r="W75" s="2054"/>
      <c r="X75" s="2054"/>
      <c r="Y75" s="291"/>
      <c r="Z75" s="218"/>
      <c r="AA75" s="218"/>
    </row>
    <row r="76" spans="1:27" s="215" customFormat="1" ht="20.100000000000001" customHeight="1" x14ac:dyDescent="0.25">
      <c r="A76" s="1929"/>
      <c r="B76" s="2106"/>
      <c r="C76" s="677"/>
      <c r="D76" s="677"/>
      <c r="E76" s="677"/>
      <c r="F76" s="677"/>
      <c r="G76" s="677"/>
      <c r="H76" s="3092" t="s">
        <v>84</v>
      </c>
      <c r="I76" s="2052"/>
      <c r="J76" s="2052"/>
      <c r="K76" s="2052"/>
      <c r="L76" s="2052"/>
      <c r="M76" s="678"/>
      <c r="N76" s="3094" t="s">
        <v>304</v>
      </c>
      <c r="O76" s="2052"/>
      <c r="P76" s="681"/>
      <c r="Q76" s="2051"/>
      <c r="R76" s="2052"/>
      <c r="S76" s="2052"/>
      <c r="T76" s="678"/>
      <c r="U76" s="2051"/>
      <c r="V76" s="2052"/>
      <c r="W76" s="2052"/>
      <c r="X76" s="2052"/>
      <c r="Y76" s="289"/>
      <c r="Z76" s="218"/>
      <c r="AA76" s="218"/>
    </row>
    <row r="77" spans="1:27" s="215" customFormat="1" ht="20.100000000000001" customHeight="1" thickBot="1" x14ac:dyDescent="0.3">
      <c r="A77" s="1930"/>
      <c r="B77" s="2394"/>
      <c r="C77" s="528"/>
      <c r="D77" s="528"/>
      <c r="E77" s="528"/>
      <c r="F77" s="528"/>
      <c r="G77" s="528"/>
      <c r="H77" s="3093"/>
      <c r="I77" s="2090"/>
      <c r="J77" s="2090"/>
      <c r="K77" s="2090"/>
      <c r="L77" s="2090"/>
      <c r="M77" s="596" t="s">
        <v>75</v>
      </c>
      <c r="N77" s="3095"/>
      <c r="O77" s="2090"/>
      <c r="P77" s="596"/>
      <c r="Q77" s="2089"/>
      <c r="R77" s="2090"/>
      <c r="S77" s="2090"/>
      <c r="T77" s="596" t="s">
        <v>75</v>
      </c>
      <c r="U77" s="2089"/>
      <c r="V77" s="2090"/>
      <c r="W77" s="2090"/>
      <c r="X77" s="2090"/>
      <c r="Y77" s="302"/>
      <c r="Z77" s="218"/>
      <c r="AA77" s="218"/>
    </row>
    <row r="78" spans="1:27" s="215" customFormat="1" ht="20.100000000000001" customHeight="1" x14ac:dyDescent="0.25">
      <c r="A78" s="3089" t="s">
        <v>90</v>
      </c>
      <c r="B78" s="2091">
        <v>950</v>
      </c>
      <c r="C78" s="3063" t="str">
        <f>VLOOKUP(B78,DataLabels,HLOOKUP($H$3,Type,2,FALSE))</f>
        <v xml:space="preserve">Weight of Complete Car
</v>
      </c>
      <c r="D78" s="3064"/>
      <c r="E78" s="687">
        <v>1</v>
      </c>
      <c r="F78" s="2660"/>
      <c r="G78" s="2111"/>
      <c r="H78" s="304" t="s">
        <v>71</v>
      </c>
      <c r="I78" s="687">
        <v>3</v>
      </c>
      <c r="J78" s="2660"/>
      <c r="K78" s="2660"/>
      <c r="L78" s="2111"/>
      <c r="M78" s="304" t="s">
        <v>71</v>
      </c>
      <c r="N78" s="687">
        <v>5</v>
      </c>
      <c r="O78" s="387"/>
      <c r="P78" s="304" t="s">
        <v>71</v>
      </c>
      <c r="Q78" s="687">
        <v>7</v>
      </c>
      <c r="R78" s="2660"/>
      <c r="S78" s="2111"/>
      <c r="T78" s="304" t="s">
        <v>71</v>
      </c>
      <c r="U78" s="687">
        <v>9</v>
      </c>
      <c r="V78" s="2660"/>
      <c r="W78" s="2660"/>
      <c r="X78" s="2111"/>
      <c r="Y78" s="303" t="s">
        <v>71</v>
      </c>
      <c r="Z78" s="218"/>
      <c r="AA78" s="218"/>
    </row>
    <row r="79" spans="1:27" s="215" customFormat="1" ht="20.100000000000001" customHeight="1" x14ac:dyDescent="0.25">
      <c r="A79" s="3090"/>
      <c r="B79" s="1728"/>
      <c r="C79" s="2996"/>
      <c r="D79" s="2997"/>
      <c r="E79" s="690">
        <v>2</v>
      </c>
      <c r="F79" s="2658"/>
      <c r="G79" s="2057"/>
      <c r="H79" s="305" t="s">
        <v>71</v>
      </c>
      <c r="I79" s="690">
        <v>4</v>
      </c>
      <c r="J79" s="2658"/>
      <c r="K79" s="2658"/>
      <c r="L79" s="2057"/>
      <c r="M79" s="305" t="s">
        <v>71</v>
      </c>
      <c r="N79" s="690">
        <v>6</v>
      </c>
      <c r="O79" s="385"/>
      <c r="P79" s="305" t="s">
        <v>71</v>
      </c>
      <c r="Q79" s="690">
        <v>8</v>
      </c>
      <c r="R79" s="2658"/>
      <c r="S79" s="2057"/>
      <c r="T79" s="305" t="s">
        <v>71</v>
      </c>
      <c r="U79" s="690">
        <v>10</v>
      </c>
      <c r="V79" s="2658"/>
      <c r="W79" s="2658"/>
      <c r="X79" s="2057"/>
      <c r="Y79" s="306" t="s">
        <v>71</v>
      </c>
      <c r="Z79" s="218"/>
      <c r="AA79" s="218"/>
    </row>
    <row r="80" spans="1:27" s="215" customFormat="1" ht="20.100000000000001" customHeight="1" x14ac:dyDescent="0.25">
      <c r="A80" s="3090"/>
      <c r="B80" s="1727">
        <v>960</v>
      </c>
      <c r="C80" s="2999" t="str">
        <f>VLOOKUP(B80,DataLabels,HLOOKUP($H$3,Type,2,FALSE))</f>
        <v>Weight Added to Car Resulting from this Alteration</v>
      </c>
      <c r="D80" s="3000"/>
      <c r="E80" s="694">
        <v>1</v>
      </c>
      <c r="F80" s="2659"/>
      <c r="G80" s="2165"/>
      <c r="H80" s="307" t="s">
        <v>71</v>
      </c>
      <c r="I80" s="694">
        <v>3</v>
      </c>
      <c r="J80" s="2659"/>
      <c r="K80" s="2659"/>
      <c r="L80" s="2165"/>
      <c r="M80" s="307" t="s">
        <v>71</v>
      </c>
      <c r="N80" s="694">
        <v>5</v>
      </c>
      <c r="O80" s="390"/>
      <c r="P80" s="307" t="s">
        <v>71</v>
      </c>
      <c r="Q80" s="694">
        <v>7</v>
      </c>
      <c r="R80" s="2659"/>
      <c r="S80" s="2165"/>
      <c r="T80" s="307" t="s">
        <v>71</v>
      </c>
      <c r="U80" s="694">
        <v>9</v>
      </c>
      <c r="V80" s="2659"/>
      <c r="W80" s="2659"/>
      <c r="X80" s="2165"/>
      <c r="Y80" s="308" t="s">
        <v>71</v>
      </c>
      <c r="Z80" s="218"/>
      <c r="AA80" s="218"/>
    </row>
    <row r="81" spans="1:27" s="215" customFormat="1" ht="20.100000000000001" customHeight="1" thickBot="1" x14ac:dyDescent="0.3">
      <c r="A81" s="3091"/>
      <c r="B81" s="2082"/>
      <c r="C81" s="3002"/>
      <c r="D81" s="3003"/>
      <c r="E81" s="691">
        <v>2</v>
      </c>
      <c r="F81" s="2661"/>
      <c r="G81" s="2161"/>
      <c r="H81" s="309" t="s">
        <v>71</v>
      </c>
      <c r="I81" s="691">
        <v>4</v>
      </c>
      <c r="J81" s="2661"/>
      <c r="K81" s="2661"/>
      <c r="L81" s="2161"/>
      <c r="M81" s="309" t="s">
        <v>71</v>
      </c>
      <c r="N81" s="691">
        <v>6</v>
      </c>
      <c r="O81" s="386"/>
      <c r="P81" s="309" t="s">
        <v>71</v>
      </c>
      <c r="Q81" s="691">
        <v>8</v>
      </c>
      <c r="R81" s="2661"/>
      <c r="S81" s="2161"/>
      <c r="T81" s="309" t="s">
        <v>71</v>
      </c>
      <c r="U81" s="691">
        <v>10</v>
      </c>
      <c r="V81" s="2661"/>
      <c r="W81" s="2661"/>
      <c r="X81" s="2161"/>
      <c r="Y81" s="310" t="s">
        <v>71</v>
      </c>
      <c r="Z81" s="218"/>
      <c r="AA81" s="218"/>
    </row>
    <row r="82" spans="1:27" s="215" customFormat="1" ht="20.100000000000001" customHeight="1" x14ac:dyDescent="0.25">
      <c r="A82" s="3089" t="s">
        <v>91</v>
      </c>
      <c r="B82" s="2091">
        <v>970</v>
      </c>
      <c r="C82" s="3073" t="str">
        <f>VLOOKUP(B82,DataLabels,HLOOKUP($H$3,Type,2,FALSE))</f>
        <v>Safety Device
[7.2.5]</v>
      </c>
      <c r="D82" s="3075" t="s">
        <v>81</v>
      </c>
      <c r="E82" s="3076"/>
      <c r="F82" s="2111"/>
      <c r="G82" s="2112"/>
      <c r="H82" s="2112"/>
      <c r="I82" s="2112"/>
      <c r="J82" s="2112"/>
      <c r="K82" s="2112"/>
      <c r="L82" s="2112"/>
      <c r="M82" s="284"/>
      <c r="N82" s="2091">
        <v>990</v>
      </c>
      <c r="O82" s="3063" t="str">
        <f>VLOOKUP(N82,DataLabels,HLOOKUP($H$3,Type,2,FALSE))</f>
        <v>Car Safety - Type
[7.2.5]</v>
      </c>
      <c r="P82" s="3063"/>
      <c r="Q82" s="3064"/>
      <c r="R82" s="2113"/>
      <c r="S82" s="2114"/>
      <c r="T82" s="2114"/>
      <c r="U82" s="2114"/>
      <c r="V82" s="2114"/>
      <c r="W82" s="2114"/>
      <c r="X82" s="2114"/>
      <c r="Y82" s="285"/>
      <c r="Z82" s="218"/>
      <c r="AA82" s="218"/>
    </row>
    <row r="83" spans="1:27" s="215" customFormat="1" ht="20.100000000000001" customHeight="1" x14ac:dyDescent="0.25">
      <c r="A83" s="3090"/>
      <c r="B83" s="1728"/>
      <c r="C83" s="3074"/>
      <c r="D83" s="3061" t="s">
        <v>82</v>
      </c>
      <c r="E83" s="3062"/>
      <c r="F83" s="2057"/>
      <c r="G83" s="2058"/>
      <c r="H83" s="2058"/>
      <c r="I83" s="2058"/>
      <c r="J83" s="2058"/>
      <c r="K83" s="2058"/>
      <c r="L83" s="2058"/>
      <c r="M83" s="290"/>
      <c r="N83" s="1728"/>
      <c r="O83" s="2996"/>
      <c r="P83" s="2996"/>
      <c r="Q83" s="2997"/>
      <c r="R83" s="2053"/>
      <c r="S83" s="2054"/>
      <c r="T83" s="2054"/>
      <c r="U83" s="2054"/>
      <c r="V83" s="2054"/>
      <c r="W83" s="2054"/>
      <c r="X83" s="2054"/>
      <c r="Y83" s="291"/>
      <c r="Z83" s="218"/>
      <c r="AA83" s="218"/>
    </row>
    <row r="84" spans="1:27" s="215" customFormat="1" ht="20.100000000000001" customHeight="1" x14ac:dyDescent="0.25">
      <c r="A84" s="3090"/>
      <c r="B84" s="2990">
        <v>995</v>
      </c>
      <c r="C84" s="2999" t="str">
        <f>VLOOKUP(B84,DataLabels,HLOOKUP($H$3,Type,2,FALSE))</f>
        <v>Is Safety Device test certificate attached?</v>
      </c>
      <c r="D84" s="2999"/>
      <c r="E84" s="3000"/>
      <c r="F84" s="2195"/>
      <c r="G84" s="2196"/>
      <c r="H84" s="2196"/>
      <c r="I84" s="2196"/>
      <c r="J84" s="2196"/>
      <c r="K84" s="2196"/>
      <c r="L84" s="2196"/>
      <c r="M84" s="286"/>
      <c r="N84" s="2167">
        <v>1030</v>
      </c>
      <c r="O84" s="3087" t="str">
        <f>VLOOKUP(N84,DataLabels,HLOOKUP($H$3,Type,2,FALSE))</f>
        <v>Car Governor</v>
      </c>
      <c r="P84" s="3083" t="s">
        <v>81</v>
      </c>
      <c r="Q84" s="3084"/>
      <c r="R84" s="2165"/>
      <c r="S84" s="2166"/>
      <c r="T84" s="2166"/>
      <c r="U84" s="2166"/>
      <c r="V84" s="2166"/>
      <c r="W84" s="2166"/>
      <c r="X84" s="2166"/>
      <c r="Y84" s="308"/>
      <c r="Z84" s="218"/>
      <c r="AA84" s="218"/>
    </row>
    <row r="85" spans="1:27" s="215" customFormat="1" ht="20.100000000000001" customHeight="1" thickBot="1" x14ac:dyDescent="0.3">
      <c r="A85" s="3091"/>
      <c r="B85" s="2980"/>
      <c r="C85" s="3002"/>
      <c r="D85" s="3002"/>
      <c r="E85" s="3003"/>
      <c r="F85" s="2089"/>
      <c r="G85" s="2090"/>
      <c r="H85" s="2090"/>
      <c r="I85" s="2090"/>
      <c r="J85" s="2090"/>
      <c r="K85" s="2090"/>
      <c r="L85" s="2090"/>
      <c r="M85" s="301"/>
      <c r="N85" s="2082"/>
      <c r="O85" s="3088"/>
      <c r="P85" s="3085" t="s">
        <v>82</v>
      </c>
      <c r="Q85" s="3086"/>
      <c r="R85" s="2089"/>
      <c r="S85" s="2090"/>
      <c r="T85" s="2090"/>
      <c r="U85" s="2090"/>
      <c r="V85" s="2090"/>
      <c r="W85" s="2090"/>
      <c r="X85" s="2090"/>
      <c r="Y85" s="302"/>
      <c r="Z85" s="218"/>
      <c r="AA85" s="218"/>
    </row>
    <row r="86" spans="1:27" s="215" customFormat="1" ht="20.100000000000001" customHeight="1" x14ac:dyDescent="0.25">
      <c r="A86" s="3090" t="s">
        <v>96</v>
      </c>
      <c r="B86" s="2167">
        <v>1090</v>
      </c>
      <c r="C86" s="2999" t="str">
        <f>VLOOKUP(B86,DataLabels,HLOOKUP($H$3,Type,2,FALSE))</f>
        <v>Number of Suspension Ropes or Chains
[6.2.1.1, 6.4.1.1]</v>
      </c>
      <c r="D86" s="2999"/>
      <c r="E86" s="3000"/>
      <c r="F86" s="2195"/>
      <c r="G86" s="2196"/>
      <c r="H86" s="2196"/>
      <c r="I86" s="2196"/>
      <c r="J86" s="2196"/>
      <c r="K86" s="2196"/>
      <c r="L86" s="2196"/>
      <c r="M86" s="286"/>
      <c r="N86" s="2167">
        <v>1100</v>
      </c>
      <c r="O86" s="2999" t="str">
        <f>VLOOKUP(N86,DataLabels,HLOOKUP($H$3,Type,2,FALSE))</f>
        <v>Rope Grade</v>
      </c>
      <c r="P86" s="2999"/>
      <c r="Q86" s="3000"/>
      <c r="R86" s="2195"/>
      <c r="S86" s="2196"/>
      <c r="T86" s="2196"/>
      <c r="U86" s="2196"/>
      <c r="V86" s="2196"/>
      <c r="W86" s="2196"/>
      <c r="X86" s="2196"/>
      <c r="Y86" s="287"/>
      <c r="Z86" s="218"/>
      <c r="AA86" s="218"/>
    </row>
    <row r="87" spans="1:27" s="215" customFormat="1" ht="20.100000000000001" customHeight="1" x14ac:dyDescent="0.25">
      <c r="A87" s="3090"/>
      <c r="B87" s="1728"/>
      <c r="C87" s="2996"/>
      <c r="D87" s="2996"/>
      <c r="E87" s="2997"/>
      <c r="F87" s="2053"/>
      <c r="G87" s="2054"/>
      <c r="H87" s="2054"/>
      <c r="I87" s="2054"/>
      <c r="J87" s="2054"/>
      <c r="K87" s="2054"/>
      <c r="L87" s="2054"/>
      <c r="M87" s="290"/>
      <c r="N87" s="1728"/>
      <c r="O87" s="2996"/>
      <c r="P87" s="2996"/>
      <c r="Q87" s="2997"/>
      <c r="R87" s="2053"/>
      <c r="S87" s="2054"/>
      <c r="T87" s="2054"/>
      <c r="U87" s="2054"/>
      <c r="V87" s="2054"/>
      <c r="W87" s="2054"/>
      <c r="X87" s="2054"/>
      <c r="Y87" s="291"/>
      <c r="Z87" s="218"/>
      <c r="AA87" s="218"/>
    </row>
    <row r="88" spans="1:27" s="215" customFormat="1" ht="20.100000000000001" customHeight="1" x14ac:dyDescent="0.25">
      <c r="A88" s="3090"/>
      <c r="B88" s="1727">
        <v>1110</v>
      </c>
      <c r="C88" s="2993" t="str">
        <f>VLOOKUP(B88,DataLabels,HLOOKUP($H$3,Type,2,FALSE))</f>
        <v>Suspension Rope Diameter
[6.2.1.3]</v>
      </c>
      <c r="D88" s="2993"/>
      <c r="E88" s="2994"/>
      <c r="F88" s="2051"/>
      <c r="G88" s="2052"/>
      <c r="H88" s="2052"/>
      <c r="I88" s="2052"/>
      <c r="J88" s="2052"/>
      <c r="K88" s="2052"/>
      <c r="L88" s="2052"/>
      <c r="M88" s="288"/>
      <c r="N88" s="2990">
        <v>1120</v>
      </c>
      <c r="O88" s="2992" t="str">
        <f>VLOOKUP(N88,DataLabels,HLOOKUP($H$3,Type,2,FALSE))</f>
        <v>Factor of Safety
[6.2.1.2, 6.4.1.2]</v>
      </c>
      <c r="P88" s="2993"/>
      <c r="Q88" s="2994"/>
      <c r="R88" s="2051"/>
      <c r="S88" s="2052"/>
      <c r="T88" s="2052"/>
      <c r="U88" s="2052"/>
      <c r="V88" s="2052"/>
      <c r="W88" s="2052"/>
      <c r="X88" s="2052"/>
      <c r="Y88" s="289"/>
      <c r="Z88" s="218"/>
      <c r="AA88" s="218"/>
    </row>
    <row r="89" spans="1:27" s="215" customFormat="1" ht="20.100000000000001" customHeight="1" x14ac:dyDescent="0.25">
      <c r="A89" s="3090"/>
      <c r="B89" s="1728"/>
      <c r="C89" s="2996"/>
      <c r="D89" s="2996"/>
      <c r="E89" s="2997"/>
      <c r="F89" s="2053"/>
      <c r="G89" s="2054"/>
      <c r="H89" s="2054"/>
      <c r="I89" s="2054"/>
      <c r="J89" s="2054"/>
      <c r="K89" s="2054"/>
      <c r="L89" s="2054"/>
      <c r="M89" s="290" t="s">
        <v>75</v>
      </c>
      <c r="N89" s="2991"/>
      <c r="O89" s="2995"/>
      <c r="P89" s="2996"/>
      <c r="Q89" s="2997"/>
      <c r="R89" s="2053"/>
      <c r="S89" s="2054"/>
      <c r="T89" s="2054"/>
      <c r="U89" s="2054"/>
      <c r="V89" s="2054"/>
      <c r="W89" s="2054"/>
      <c r="X89" s="2054"/>
      <c r="Y89" s="291"/>
      <c r="Z89" s="218"/>
      <c r="AA89" s="218"/>
    </row>
    <row r="90" spans="1:27" s="215" customFormat="1" ht="20.100000000000001" customHeight="1" x14ac:dyDescent="0.25">
      <c r="A90" s="3090"/>
      <c r="B90" s="2990">
        <v>1130</v>
      </c>
      <c r="C90" s="2992" t="str">
        <f>VLOOKUP(B90,DataLabels,HLOOKUP($H$3,Type,2,FALSE))</f>
        <v>Rope Stranding or Standard Chain Number</v>
      </c>
      <c r="D90" s="2993"/>
      <c r="E90" s="2994"/>
      <c r="F90" s="2051"/>
      <c r="G90" s="2052"/>
      <c r="H90" s="2052"/>
      <c r="I90" s="2052"/>
      <c r="J90" s="2052"/>
      <c r="K90" s="2052"/>
      <c r="L90" s="2052"/>
      <c r="M90" s="288"/>
      <c r="N90" s="1727">
        <v>1150</v>
      </c>
      <c r="O90" s="2993" t="str">
        <f>VLOOKUP(N90,DataLabels,HLOOKUP($H$3,Type,2,FALSE))</f>
        <v>Roping Ratio</v>
      </c>
      <c r="P90" s="2993"/>
      <c r="Q90" s="2994"/>
      <c r="R90" s="2153"/>
      <c r="S90" s="2154"/>
      <c r="T90" s="2154"/>
      <c r="U90" s="2154"/>
      <c r="V90" s="2154"/>
      <c r="W90" s="2154"/>
      <c r="X90" s="2154"/>
      <c r="Y90" s="289"/>
      <c r="Z90" s="218"/>
      <c r="AA90" s="218"/>
    </row>
    <row r="91" spans="1:27" s="215" customFormat="1" ht="20.100000000000001" customHeight="1" x14ac:dyDescent="0.25">
      <c r="A91" s="3090"/>
      <c r="B91" s="2991"/>
      <c r="C91" s="2995"/>
      <c r="D91" s="2996"/>
      <c r="E91" s="2997"/>
      <c r="F91" s="2053"/>
      <c r="G91" s="2054"/>
      <c r="H91" s="2054"/>
      <c r="I91" s="2054"/>
      <c r="J91" s="2054"/>
      <c r="K91" s="2054"/>
      <c r="L91" s="2054"/>
      <c r="M91" s="290"/>
      <c r="N91" s="1728"/>
      <c r="O91" s="2996"/>
      <c r="P91" s="2996"/>
      <c r="Q91" s="2997"/>
      <c r="R91" s="2651"/>
      <c r="S91" s="2652"/>
      <c r="T91" s="2652"/>
      <c r="U91" s="2652"/>
      <c r="V91" s="2652"/>
      <c r="W91" s="2652"/>
      <c r="X91" s="2652"/>
      <c r="Y91" s="291"/>
      <c r="Z91" s="218"/>
      <c r="AA91" s="218"/>
    </row>
    <row r="92" spans="1:27" s="215" customFormat="1" ht="20.100000000000001" customHeight="1" x14ac:dyDescent="0.25">
      <c r="A92" s="3090"/>
      <c r="B92" s="2990">
        <v>1145</v>
      </c>
      <c r="C92" s="2993" t="str">
        <f>VLOOKUP(B92,DataLabels,HLOOKUP($H$3,Type,2,FALSE))</f>
        <v>Drive sheave or drum dia. [6.2.2.1(g), 6.2.3(c)]</v>
      </c>
      <c r="D92" s="2993"/>
      <c r="E92" s="2994"/>
      <c r="F92" s="2153"/>
      <c r="G92" s="2154"/>
      <c r="H92" s="2154"/>
      <c r="I92" s="2154"/>
      <c r="J92" s="2154"/>
      <c r="K92" s="2154"/>
      <c r="L92" s="2154"/>
      <c r="M92" s="288"/>
      <c r="N92" s="2990">
        <v>1155</v>
      </c>
      <c r="O92" s="2993" t="str">
        <f>VLOOKUP(N92,DataLabels,HLOOKUP($H$3,Type,2,FALSE))</f>
        <v>Rope or Chain Breaking Strength
[6.2.1.2, 6.4.1.2]</v>
      </c>
      <c r="P92" s="2993"/>
      <c r="Q92" s="2994"/>
      <c r="R92" s="2051"/>
      <c r="S92" s="2052"/>
      <c r="T92" s="2052"/>
      <c r="U92" s="2052"/>
      <c r="V92" s="2052"/>
      <c r="W92" s="2052"/>
      <c r="X92" s="2052"/>
      <c r="Y92" s="289"/>
      <c r="Z92" s="218"/>
      <c r="AA92" s="218"/>
    </row>
    <row r="93" spans="1:27" s="215" customFormat="1" ht="20.100000000000001" customHeight="1" thickBot="1" x14ac:dyDescent="0.3">
      <c r="A93" s="3090"/>
      <c r="B93" s="2980"/>
      <c r="C93" s="2996"/>
      <c r="D93" s="2996"/>
      <c r="E93" s="2997"/>
      <c r="F93" s="2651"/>
      <c r="G93" s="2652"/>
      <c r="H93" s="2652"/>
      <c r="I93" s="2652"/>
      <c r="J93" s="2652"/>
      <c r="K93" s="2652"/>
      <c r="L93" s="2652"/>
      <c r="M93" s="290" t="s">
        <v>75</v>
      </c>
      <c r="N93" s="2991"/>
      <c r="O93" s="2996"/>
      <c r="P93" s="2996"/>
      <c r="Q93" s="2997"/>
      <c r="R93" s="2053"/>
      <c r="S93" s="2054"/>
      <c r="T93" s="2054"/>
      <c r="U93" s="2054"/>
      <c r="V93" s="2054"/>
      <c r="W93" s="2054"/>
      <c r="X93" s="2054"/>
      <c r="Y93" s="291" t="s">
        <v>280</v>
      </c>
      <c r="Z93" s="218"/>
      <c r="AA93" s="218"/>
    </row>
    <row r="94" spans="1:27" s="215" customFormat="1" ht="20.100000000000001" customHeight="1" x14ac:dyDescent="0.25">
      <c r="A94" s="1928" t="s">
        <v>100</v>
      </c>
      <c r="B94" s="3081">
        <v>1300</v>
      </c>
      <c r="C94" s="3082" t="str">
        <f>VLOOKUP(B94,DataLabels,HLOOKUP($H$3,Type,2,FALSE))</f>
        <v>Guide Rail Details
[5.6]</v>
      </c>
      <c r="D94" s="3063"/>
      <c r="E94" s="3064"/>
      <c r="F94" s="2141"/>
      <c r="G94" s="2142"/>
      <c r="H94" s="2142"/>
      <c r="I94" s="2142"/>
      <c r="J94" s="2142"/>
      <c r="K94" s="2142"/>
      <c r="L94" s="2142"/>
      <c r="M94" s="293"/>
      <c r="N94" s="524"/>
      <c r="O94" s="632"/>
      <c r="P94" s="632"/>
      <c r="Q94" s="632"/>
      <c r="R94" s="296"/>
      <c r="S94" s="296"/>
      <c r="T94" s="296"/>
      <c r="U94" s="296"/>
      <c r="V94" s="296"/>
      <c r="W94" s="296"/>
      <c r="X94" s="296"/>
      <c r="Y94" s="285"/>
      <c r="Z94" s="218"/>
      <c r="AA94" s="218"/>
    </row>
    <row r="95" spans="1:27" s="215" customFormat="1" ht="20.100000000000001" customHeight="1" thickBot="1" x14ac:dyDescent="0.3">
      <c r="A95" s="1929"/>
      <c r="B95" s="2991"/>
      <c r="C95" s="2995"/>
      <c r="D95" s="2996"/>
      <c r="E95" s="2997"/>
      <c r="F95" s="2143"/>
      <c r="G95" s="2144"/>
      <c r="H95" s="2144"/>
      <c r="I95" s="2144"/>
      <c r="J95" s="2144"/>
      <c r="K95" s="2144"/>
      <c r="L95" s="2144"/>
      <c r="M95" s="290"/>
      <c r="N95" s="527"/>
      <c r="O95" s="587"/>
      <c r="P95" s="587"/>
      <c r="Q95" s="587"/>
      <c r="R95" s="588"/>
      <c r="S95" s="588"/>
      <c r="T95" s="588"/>
      <c r="U95" s="588"/>
      <c r="V95" s="588"/>
      <c r="W95" s="588"/>
      <c r="X95" s="588"/>
      <c r="Y95" s="291"/>
      <c r="Z95" s="218"/>
      <c r="AA95" s="218"/>
    </row>
    <row r="96" spans="1:27" s="215" customFormat="1" ht="20.100000000000001" customHeight="1" x14ac:dyDescent="0.25">
      <c r="A96" s="1928" t="s">
        <v>101</v>
      </c>
      <c r="B96" s="2091">
        <v>1340</v>
      </c>
      <c r="C96" s="3063" t="str">
        <f>VLOOKUP(B96,DataLabels,HLOOKUP($H$3,Type,2,FALSE))</f>
        <v>Type of Drive</v>
      </c>
      <c r="D96" s="3063"/>
      <c r="E96" s="3064"/>
      <c r="F96" s="2113"/>
      <c r="G96" s="2114"/>
      <c r="H96" s="2114"/>
      <c r="I96" s="2114"/>
      <c r="J96" s="2114"/>
      <c r="K96" s="2114"/>
      <c r="L96" s="2114"/>
      <c r="M96" s="318" t="s">
        <v>102</v>
      </c>
      <c r="N96" s="2091">
        <v>1350</v>
      </c>
      <c r="O96" s="3073" t="str">
        <f>VLOOKUP(N96,DataLabels,HLOOKUP($H$3,Type,2,FALSE))</f>
        <v>Machine (Pump if Hydraulic)</v>
      </c>
      <c r="P96" s="3075" t="s">
        <v>81</v>
      </c>
      <c r="Q96" s="3076"/>
      <c r="R96" s="3077"/>
      <c r="S96" s="3078"/>
      <c r="T96" s="3078"/>
      <c r="U96" s="3078"/>
      <c r="V96" s="3078"/>
      <c r="W96" s="3078"/>
      <c r="X96" s="3078"/>
      <c r="Y96" s="303"/>
      <c r="Z96" s="218"/>
      <c r="AA96" s="218"/>
    </row>
    <row r="97" spans="1:27" s="215" customFormat="1" ht="20.100000000000001" customHeight="1" x14ac:dyDescent="0.25">
      <c r="A97" s="1929"/>
      <c r="B97" s="1728"/>
      <c r="C97" s="2996"/>
      <c r="D97" s="2996"/>
      <c r="E97" s="2997"/>
      <c r="F97" s="2053"/>
      <c r="G97" s="2054"/>
      <c r="H97" s="2054"/>
      <c r="I97" s="2054"/>
      <c r="J97" s="2054"/>
      <c r="K97" s="2054"/>
      <c r="L97" s="2054"/>
      <c r="M97" s="290"/>
      <c r="N97" s="1728"/>
      <c r="O97" s="3074"/>
      <c r="P97" s="3061" t="s">
        <v>82</v>
      </c>
      <c r="Q97" s="3062"/>
      <c r="R97" s="3079"/>
      <c r="S97" s="3080"/>
      <c r="T97" s="3080"/>
      <c r="U97" s="3080"/>
      <c r="V97" s="3080"/>
      <c r="W97" s="3080"/>
      <c r="X97" s="3080"/>
      <c r="Y97" s="291"/>
      <c r="Z97" s="218"/>
      <c r="AA97" s="218"/>
    </row>
    <row r="98" spans="1:27" s="215" customFormat="1" ht="20.100000000000001" customHeight="1" x14ac:dyDescent="0.25">
      <c r="A98" s="1929"/>
      <c r="B98" s="1727">
        <v>1370</v>
      </c>
      <c r="C98" s="2993" t="str">
        <f>VLOOKUP(B98,DataLabels,HLOOKUP($H$3,Type,2,FALSE))</f>
        <v>Drive Machine Location</v>
      </c>
      <c r="D98" s="2993"/>
      <c r="E98" s="2994"/>
      <c r="F98" s="2051"/>
      <c r="G98" s="2052"/>
      <c r="H98" s="2052"/>
      <c r="I98" s="2052"/>
      <c r="J98" s="2052"/>
      <c r="K98" s="2052"/>
      <c r="L98" s="2052"/>
      <c r="M98" s="288"/>
      <c r="N98" s="2990">
        <v>1372</v>
      </c>
      <c r="O98" s="2993" t="str">
        <f>VLOOKUP(N98,DataLabels,HLOOKUP($H$3,Type,2,FALSE))</f>
        <v>Means for Emergency Movement of Carriage
[6.1.4]</v>
      </c>
      <c r="P98" s="2993"/>
      <c r="Q98" s="2994"/>
      <c r="R98" s="2051"/>
      <c r="S98" s="2052"/>
      <c r="T98" s="2052"/>
      <c r="U98" s="2052"/>
      <c r="V98" s="2052"/>
      <c r="W98" s="2052"/>
      <c r="X98" s="2052"/>
      <c r="Y98" s="289"/>
      <c r="Z98" s="218"/>
      <c r="AA98" s="218"/>
    </row>
    <row r="99" spans="1:27" s="215" customFormat="1" ht="20.100000000000001" customHeight="1" x14ac:dyDescent="0.25">
      <c r="A99" s="1929"/>
      <c r="B99" s="1728"/>
      <c r="C99" s="2996"/>
      <c r="D99" s="2996"/>
      <c r="E99" s="2997"/>
      <c r="F99" s="2053"/>
      <c r="G99" s="2054"/>
      <c r="H99" s="2054"/>
      <c r="I99" s="2054"/>
      <c r="J99" s="2054"/>
      <c r="K99" s="2054"/>
      <c r="L99" s="2054"/>
      <c r="M99" s="290"/>
      <c r="N99" s="2991"/>
      <c r="O99" s="2996"/>
      <c r="P99" s="2996"/>
      <c r="Q99" s="2997"/>
      <c r="R99" s="2053"/>
      <c r="S99" s="2054"/>
      <c r="T99" s="2054"/>
      <c r="U99" s="2054"/>
      <c r="V99" s="2054"/>
      <c r="W99" s="2054"/>
      <c r="X99" s="2054"/>
      <c r="Y99" s="291"/>
      <c r="Z99" s="218"/>
      <c r="AA99" s="218"/>
    </row>
    <row r="100" spans="1:27" s="215" customFormat="1" ht="20.100000000000001" customHeight="1" x14ac:dyDescent="0.2">
      <c r="A100" s="1929"/>
      <c r="B100" s="2990">
        <v>1374</v>
      </c>
      <c r="C100" s="3067" t="str">
        <f>VLOOKUP(B100,DataLabels,HLOOKUP($H$3,Type,2,FALSE))</f>
        <v>If the drive type is not traction, winding drum, hydraulic or roped hydraulic, please provide a detailed description using box 4000 in Part F.</v>
      </c>
      <c r="D100" s="3068"/>
      <c r="E100" s="3068"/>
      <c r="F100" s="3068"/>
      <c r="G100" s="3068"/>
      <c r="H100" s="3068"/>
      <c r="I100" s="3068"/>
      <c r="J100" s="3068"/>
      <c r="K100" s="3068"/>
      <c r="L100" s="3068"/>
      <c r="M100" s="3068"/>
      <c r="N100" s="3068"/>
      <c r="O100" s="3068"/>
      <c r="P100" s="3068"/>
      <c r="Q100" s="3068"/>
      <c r="R100" s="3068"/>
      <c r="S100" s="3068"/>
      <c r="T100" s="3068"/>
      <c r="U100" s="3068"/>
      <c r="V100" s="3068"/>
      <c r="W100" s="3068"/>
      <c r="X100" s="3068"/>
      <c r="Y100" s="3069"/>
      <c r="Z100" s="218"/>
      <c r="AA100" s="218"/>
    </row>
    <row r="101" spans="1:27" s="215" customFormat="1" ht="20.100000000000001" customHeight="1" thickBot="1" x14ac:dyDescent="0.25">
      <c r="A101" s="1930"/>
      <c r="B101" s="2980"/>
      <c r="C101" s="3070"/>
      <c r="D101" s="3071"/>
      <c r="E101" s="3071"/>
      <c r="F101" s="3071"/>
      <c r="G101" s="3071"/>
      <c r="H101" s="3071"/>
      <c r="I101" s="3071"/>
      <c r="J101" s="3071"/>
      <c r="K101" s="3071"/>
      <c r="L101" s="3071"/>
      <c r="M101" s="3071"/>
      <c r="N101" s="3071"/>
      <c r="O101" s="3071"/>
      <c r="P101" s="3071"/>
      <c r="Q101" s="3071"/>
      <c r="R101" s="3071"/>
      <c r="S101" s="3071"/>
      <c r="T101" s="3071"/>
      <c r="U101" s="3071"/>
      <c r="V101" s="3071"/>
      <c r="W101" s="3071"/>
      <c r="X101" s="3071"/>
      <c r="Y101" s="3072"/>
      <c r="Z101" s="218"/>
      <c r="AA101" s="218"/>
    </row>
    <row r="102" spans="1:27" s="215" customFormat="1" ht="20.100000000000001" customHeight="1" x14ac:dyDescent="0.25">
      <c r="A102" s="1928" t="s">
        <v>103</v>
      </c>
      <c r="B102" s="2091">
        <v>1380</v>
      </c>
      <c r="C102" s="3063" t="str">
        <f>VLOOKUP(B102,DataLabels,HLOOKUP($H$3,Type,2,FALSE))</f>
        <v>Type of Operation</v>
      </c>
      <c r="D102" s="3063"/>
      <c r="E102" s="3064"/>
      <c r="F102" s="2072"/>
      <c r="G102" s="2073"/>
      <c r="H102" s="2073"/>
      <c r="I102" s="2073"/>
      <c r="J102" s="2073"/>
      <c r="K102" s="2073"/>
      <c r="L102" s="2073"/>
      <c r="M102" s="293"/>
      <c r="N102" s="2091">
        <v>1390</v>
      </c>
      <c r="O102" s="3063" t="str">
        <f>VLOOKUP(N102,DataLabels,HLOOKUP($H$3,Type,2,FALSE))</f>
        <v>Type of Motor Control</v>
      </c>
      <c r="P102" s="3063"/>
      <c r="Q102" s="3064"/>
      <c r="R102" s="2072"/>
      <c r="S102" s="2073"/>
      <c r="T102" s="2073"/>
      <c r="U102" s="2073"/>
      <c r="V102" s="2073"/>
      <c r="W102" s="2073"/>
      <c r="X102" s="2073"/>
      <c r="Y102" s="285"/>
      <c r="Z102" s="218"/>
      <c r="AA102" s="218"/>
    </row>
    <row r="103" spans="1:27" s="215" customFormat="1" ht="20.100000000000001" customHeight="1" x14ac:dyDescent="0.25">
      <c r="A103" s="1929"/>
      <c r="B103" s="1728"/>
      <c r="C103" s="2996"/>
      <c r="D103" s="2996"/>
      <c r="E103" s="2997"/>
      <c r="F103" s="1916"/>
      <c r="G103" s="1917"/>
      <c r="H103" s="1917"/>
      <c r="I103" s="1917"/>
      <c r="J103" s="1917"/>
      <c r="K103" s="1917"/>
      <c r="L103" s="1917"/>
      <c r="M103" s="290"/>
      <c r="N103" s="1728"/>
      <c r="O103" s="2996"/>
      <c r="P103" s="2996"/>
      <c r="Q103" s="2997"/>
      <c r="R103" s="1916"/>
      <c r="S103" s="1917"/>
      <c r="T103" s="1917"/>
      <c r="U103" s="1917"/>
      <c r="V103" s="1917"/>
      <c r="W103" s="1917"/>
      <c r="X103" s="1917"/>
      <c r="Y103" s="291"/>
      <c r="Z103" s="218"/>
      <c r="AA103" s="218"/>
    </row>
    <row r="104" spans="1:27" s="215" customFormat="1" ht="20.100000000000001" customHeight="1" x14ac:dyDescent="0.25">
      <c r="A104" s="1929"/>
      <c r="B104" s="1727">
        <v>1400</v>
      </c>
      <c r="C104" s="2992" t="str">
        <f>VLOOKUP(B104,DataLabels,HLOOKUP($H$3,Type,2,FALSE))</f>
        <v>Controller</v>
      </c>
      <c r="D104" s="3059" t="s">
        <v>81</v>
      </c>
      <c r="E104" s="3060"/>
      <c r="F104" s="2080"/>
      <c r="G104" s="2081"/>
      <c r="H104" s="2081"/>
      <c r="I104" s="2081"/>
      <c r="J104" s="2081"/>
      <c r="K104" s="2081"/>
      <c r="L104" s="2081"/>
      <c r="M104" s="300"/>
      <c r="N104" s="1727">
        <v>1410</v>
      </c>
      <c r="O104" s="2993" t="str">
        <f>VLOOKUP(N104,DataLabels,HLOOKUP($H$3,Type,2,FALSE))</f>
        <v>TSSA File # for Controller</v>
      </c>
      <c r="P104" s="2993"/>
      <c r="Q104" s="2994"/>
      <c r="R104" s="2051"/>
      <c r="S104" s="2052"/>
      <c r="T104" s="2052"/>
      <c r="U104" s="2052"/>
      <c r="V104" s="2052"/>
      <c r="W104" s="2052"/>
      <c r="X104" s="2052"/>
      <c r="Y104" s="289"/>
      <c r="Z104" s="218"/>
      <c r="AA104" s="218"/>
    </row>
    <row r="105" spans="1:27" s="215" customFormat="1" ht="20.100000000000001" customHeight="1" x14ac:dyDescent="0.25">
      <c r="A105" s="1929"/>
      <c r="B105" s="1728"/>
      <c r="C105" s="2995"/>
      <c r="D105" s="3061" t="s">
        <v>82</v>
      </c>
      <c r="E105" s="3062"/>
      <c r="F105" s="2053"/>
      <c r="G105" s="2054"/>
      <c r="H105" s="2054"/>
      <c r="I105" s="2054"/>
      <c r="J105" s="2054"/>
      <c r="K105" s="2054"/>
      <c r="L105" s="2054"/>
      <c r="M105" s="290"/>
      <c r="N105" s="1728"/>
      <c r="O105" s="2996"/>
      <c r="P105" s="2996"/>
      <c r="Q105" s="2997"/>
      <c r="R105" s="2053"/>
      <c r="S105" s="2054"/>
      <c r="T105" s="2054"/>
      <c r="U105" s="2054"/>
      <c r="V105" s="2054"/>
      <c r="W105" s="2054"/>
      <c r="X105" s="2054"/>
      <c r="Y105" s="291"/>
      <c r="Z105" s="218"/>
      <c r="AA105" s="218"/>
    </row>
    <row r="106" spans="1:27" s="215" customFormat="1" ht="20.100000000000001" customHeight="1" x14ac:dyDescent="0.25">
      <c r="A106" s="1929"/>
      <c r="B106" s="2990">
        <v>1412</v>
      </c>
      <c r="C106" s="2999" t="str">
        <f>VLOOKUP(B106,DataLabels,HLOOKUP($H$3,Type,2,FALSE))</f>
        <v>Operating Devices Location
[8.2.3]</v>
      </c>
      <c r="D106" s="2999"/>
      <c r="E106" s="3000"/>
      <c r="F106" s="2195"/>
      <c r="G106" s="2196"/>
      <c r="H106" s="2196"/>
      <c r="I106" s="2196"/>
      <c r="J106" s="2196"/>
      <c r="K106" s="2196"/>
      <c r="L106" s="2196"/>
      <c r="M106" s="286"/>
      <c r="N106" s="3065">
        <v>1414</v>
      </c>
      <c r="O106" s="2999" t="str">
        <f>VLOOKUP(N106,DataLabels,HLOOKUP($H$3,Type,2,FALSE))</f>
        <v>Emergency Stop Location
[8.5.2]</v>
      </c>
      <c r="P106" s="2999"/>
      <c r="Q106" s="3000"/>
      <c r="R106" s="2195"/>
      <c r="S106" s="2196"/>
      <c r="T106" s="2196"/>
      <c r="U106" s="2196"/>
      <c r="V106" s="2196"/>
      <c r="W106" s="2196"/>
      <c r="X106" s="2196"/>
      <c r="Y106" s="287"/>
      <c r="Z106" s="218"/>
      <c r="AA106" s="218"/>
    </row>
    <row r="107" spans="1:27" s="215" customFormat="1" ht="20.100000000000001" customHeight="1" x14ac:dyDescent="0.25">
      <c r="A107" s="1929"/>
      <c r="B107" s="2991"/>
      <c r="C107" s="2996"/>
      <c r="D107" s="2996"/>
      <c r="E107" s="2997"/>
      <c r="F107" s="2053"/>
      <c r="G107" s="2054"/>
      <c r="H107" s="2054"/>
      <c r="I107" s="2054"/>
      <c r="J107" s="2054"/>
      <c r="K107" s="2054"/>
      <c r="L107" s="2054"/>
      <c r="M107" s="290"/>
      <c r="N107" s="3066"/>
      <c r="O107" s="2996"/>
      <c r="P107" s="2996"/>
      <c r="Q107" s="2997"/>
      <c r="R107" s="2053"/>
      <c r="S107" s="2054"/>
      <c r="T107" s="2054"/>
      <c r="U107" s="2054"/>
      <c r="V107" s="2054"/>
      <c r="W107" s="2054"/>
      <c r="X107" s="2054"/>
      <c r="Y107" s="291"/>
      <c r="Z107" s="218"/>
      <c r="AA107" s="218"/>
    </row>
    <row r="108" spans="1:27" s="215" customFormat="1" ht="20.100000000000001" customHeight="1" x14ac:dyDescent="0.25">
      <c r="A108" s="1929"/>
      <c r="B108" s="1727">
        <v>1411</v>
      </c>
      <c r="C108" s="2999" t="str">
        <f>VLOOKUP(B108,DataLabels,HLOOKUP($H$3,Type,2,FALSE))</f>
        <v>Scope of Alteration includes Installation of New Controller</v>
      </c>
      <c r="D108" s="2999"/>
      <c r="E108" s="3000"/>
      <c r="F108" s="2631"/>
      <c r="G108" s="2339"/>
      <c r="H108" s="2339"/>
      <c r="I108" s="2339"/>
      <c r="J108" s="2339"/>
      <c r="K108" s="2339"/>
      <c r="L108" s="2339"/>
      <c r="M108" s="286"/>
      <c r="N108" s="321"/>
      <c r="O108" s="322"/>
      <c r="P108" s="322"/>
      <c r="Q108" s="323"/>
      <c r="R108" s="324"/>
      <c r="S108" s="324"/>
      <c r="T108" s="324"/>
      <c r="U108" s="324"/>
      <c r="V108" s="324"/>
      <c r="W108" s="324"/>
      <c r="X108" s="324"/>
      <c r="Y108" s="287"/>
      <c r="Z108" s="218"/>
      <c r="AA108" s="218"/>
    </row>
    <row r="109" spans="1:27" s="215" customFormat="1" ht="20.100000000000001" customHeight="1" thickBot="1" x14ac:dyDescent="0.3">
      <c r="A109" s="1930"/>
      <c r="B109" s="2082"/>
      <c r="C109" s="3002"/>
      <c r="D109" s="3002"/>
      <c r="E109" s="3003"/>
      <c r="F109" s="1926"/>
      <c r="G109" s="1927"/>
      <c r="H109" s="1927"/>
      <c r="I109" s="1927"/>
      <c r="J109" s="1927"/>
      <c r="K109" s="1927"/>
      <c r="L109" s="1927"/>
      <c r="M109" s="301"/>
      <c r="N109" s="508"/>
      <c r="O109" s="325"/>
      <c r="P109" s="325"/>
      <c r="Q109" s="325"/>
      <c r="R109" s="530"/>
      <c r="S109" s="530"/>
      <c r="T109" s="530"/>
      <c r="U109" s="530"/>
      <c r="V109" s="530"/>
      <c r="W109" s="530"/>
      <c r="X109" s="530"/>
      <c r="Y109" s="302"/>
      <c r="Z109" s="218"/>
      <c r="AA109" s="218"/>
    </row>
    <row r="110" spans="1:27" s="215" customFormat="1" ht="20.100000000000001" customHeight="1" x14ac:dyDescent="0.2">
      <c r="A110" s="1929" t="s">
        <v>107</v>
      </c>
      <c r="B110" s="2167">
        <v>1520</v>
      </c>
      <c r="C110" s="2193" t="str">
        <f>VLOOKUP(B110,DataLabels,HLOOKUP($H$3,Type,2,FALSE))</f>
        <v>Number of Cylinders</v>
      </c>
      <c r="D110" s="2193"/>
      <c r="E110" s="2194"/>
      <c r="F110" s="2631"/>
      <c r="G110" s="2339"/>
      <c r="H110" s="2339"/>
      <c r="I110" s="2339"/>
      <c r="J110" s="2339"/>
      <c r="K110" s="2339"/>
      <c r="L110" s="2339"/>
      <c r="M110" s="336"/>
      <c r="N110" s="3057">
        <v>1530</v>
      </c>
      <c r="O110" s="2193" t="str">
        <f>VLOOKUP(N110,DataLabels,HLOOKUP($H$3,Type,2,FALSE))</f>
        <v>Number of Stages</v>
      </c>
      <c r="P110" s="2193"/>
      <c r="Q110" s="2194"/>
      <c r="R110" s="2195"/>
      <c r="S110" s="2196"/>
      <c r="T110" s="2196"/>
      <c r="U110" s="2196"/>
      <c r="V110" s="2196"/>
      <c r="W110" s="2196"/>
      <c r="X110" s="2196"/>
      <c r="Y110" s="337"/>
      <c r="Z110" s="218"/>
      <c r="AA110" s="218"/>
    </row>
    <row r="111" spans="1:27" s="215" customFormat="1" ht="20.100000000000001" customHeight="1" x14ac:dyDescent="0.2">
      <c r="A111" s="1929"/>
      <c r="B111" s="1728"/>
      <c r="C111" s="2102"/>
      <c r="D111" s="2102"/>
      <c r="E111" s="2103"/>
      <c r="F111" s="1916"/>
      <c r="G111" s="1917"/>
      <c r="H111" s="1917"/>
      <c r="I111" s="1917"/>
      <c r="J111" s="1917"/>
      <c r="K111" s="1917"/>
      <c r="L111" s="1917"/>
      <c r="M111" s="329"/>
      <c r="N111" s="3058"/>
      <c r="O111" s="2102"/>
      <c r="P111" s="2102"/>
      <c r="Q111" s="2103"/>
      <c r="R111" s="2053"/>
      <c r="S111" s="2054"/>
      <c r="T111" s="2054"/>
      <c r="U111" s="2054"/>
      <c r="V111" s="2054"/>
      <c r="W111" s="2054"/>
      <c r="X111" s="2054"/>
      <c r="Y111" s="330"/>
      <c r="Z111" s="218"/>
      <c r="AA111" s="218"/>
    </row>
    <row r="112" spans="1:27" s="215" customFormat="1" ht="20.100000000000001" customHeight="1" x14ac:dyDescent="0.2">
      <c r="A112" s="1929"/>
      <c r="B112" s="1727">
        <v>1540</v>
      </c>
      <c r="C112" s="2084" t="str">
        <f>VLOOKUP(B112,DataLabels,HLOOKUP($H$3,Type,2,FALSE))</f>
        <v>Cylinder Orientation</v>
      </c>
      <c r="D112" s="2084"/>
      <c r="E112" s="2085"/>
      <c r="F112" s="1914"/>
      <c r="G112" s="1915"/>
      <c r="H112" s="1915"/>
      <c r="I112" s="1915"/>
      <c r="J112" s="1915"/>
      <c r="K112" s="1915"/>
      <c r="L112" s="1915"/>
      <c r="M112" s="331"/>
      <c r="N112" s="2059">
        <v>1550</v>
      </c>
      <c r="O112" s="2076" t="str">
        <f>VLOOKUP(N112,DataLabels,HLOOKUP($H$3,Type,2,FALSE))</f>
        <v>Cylinder Connection
(direct or 1:2 roped)</v>
      </c>
      <c r="P112" s="2084"/>
      <c r="Q112" s="2085"/>
      <c r="R112" s="1914"/>
      <c r="S112" s="1915"/>
      <c r="T112" s="1915"/>
      <c r="U112" s="1915"/>
      <c r="V112" s="1915"/>
      <c r="W112" s="1915"/>
      <c r="X112" s="1915"/>
      <c r="Y112" s="319"/>
      <c r="Z112" s="218"/>
      <c r="AA112" s="218"/>
    </row>
    <row r="113" spans="1:27" s="215" customFormat="1" ht="20.100000000000001" customHeight="1" x14ac:dyDescent="0.2">
      <c r="A113" s="1929"/>
      <c r="B113" s="1728"/>
      <c r="C113" s="2102"/>
      <c r="D113" s="2102"/>
      <c r="E113" s="2103"/>
      <c r="F113" s="1916"/>
      <c r="G113" s="1917"/>
      <c r="H113" s="1917"/>
      <c r="I113" s="1917"/>
      <c r="J113" s="1917"/>
      <c r="K113" s="1917"/>
      <c r="L113" s="1917"/>
      <c r="M113" s="329"/>
      <c r="N113" s="2068"/>
      <c r="O113" s="2077"/>
      <c r="P113" s="2102"/>
      <c r="Q113" s="2103"/>
      <c r="R113" s="1916"/>
      <c r="S113" s="1917"/>
      <c r="T113" s="1917"/>
      <c r="U113" s="1917"/>
      <c r="V113" s="1917"/>
      <c r="W113" s="1917"/>
      <c r="X113" s="1917"/>
      <c r="Y113" s="330"/>
      <c r="Z113" s="218"/>
      <c r="AA113" s="218"/>
    </row>
    <row r="114" spans="1:27" s="215" customFormat="1" ht="20.100000000000001" customHeight="1" x14ac:dyDescent="0.25">
      <c r="A114" s="1929"/>
      <c r="B114" s="2059">
        <v>1570</v>
      </c>
      <c r="C114" s="2076" t="str">
        <f>VLOOKUP(B114,DataLabels,HLOOKUP($H$3,Type,2,FALSE))</f>
        <v>Plunger O/D
[6.6.1.1]</v>
      </c>
      <c r="D114" s="2085"/>
      <c r="E114" s="412" t="s">
        <v>108</v>
      </c>
      <c r="F114" s="2080"/>
      <c r="G114" s="2081"/>
      <c r="H114" s="333" t="s">
        <v>75</v>
      </c>
      <c r="I114" s="332" t="s">
        <v>109</v>
      </c>
      <c r="J114" s="2080"/>
      <c r="K114" s="2081"/>
      <c r="L114" s="2081"/>
      <c r="M114" s="300" t="s">
        <v>75</v>
      </c>
      <c r="N114" s="2059">
        <v>1560</v>
      </c>
      <c r="O114" s="2076" t="str">
        <f>VLOOKUP(N114,DataLabels,HLOOKUP($H$3,Type,2,FALSE))</f>
        <v xml:space="preserve">Synchronization Method
</v>
      </c>
      <c r="P114" s="2084"/>
      <c r="Q114" s="2085"/>
      <c r="R114" s="2051"/>
      <c r="S114" s="2052"/>
      <c r="T114" s="2052"/>
      <c r="U114" s="2052"/>
      <c r="V114" s="2052"/>
      <c r="W114" s="2052"/>
      <c r="X114" s="2052"/>
      <c r="Y114" s="319"/>
      <c r="Z114" s="218"/>
      <c r="AA114" s="218"/>
    </row>
    <row r="115" spans="1:27" s="215" customFormat="1" ht="20.100000000000001" customHeight="1" x14ac:dyDescent="0.25">
      <c r="A115" s="1929"/>
      <c r="B115" s="2068"/>
      <c r="C115" s="2077"/>
      <c r="D115" s="2103"/>
      <c r="E115" s="413" t="s">
        <v>110</v>
      </c>
      <c r="F115" s="2057"/>
      <c r="G115" s="2058"/>
      <c r="H115" s="305" t="s">
        <v>75</v>
      </c>
      <c r="I115" s="334"/>
      <c r="J115" s="2105"/>
      <c r="K115" s="2105"/>
      <c r="L115" s="2105"/>
      <c r="M115" s="335"/>
      <c r="N115" s="2068"/>
      <c r="O115" s="2077"/>
      <c r="P115" s="2102"/>
      <c r="Q115" s="2103"/>
      <c r="R115" s="2053"/>
      <c r="S115" s="2054"/>
      <c r="T115" s="2054"/>
      <c r="U115" s="2054"/>
      <c r="V115" s="2054"/>
      <c r="W115" s="2054"/>
      <c r="X115" s="2054"/>
      <c r="Y115" s="330"/>
      <c r="Z115" s="218"/>
      <c r="AA115" s="218"/>
    </row>
    <row r="116" spans="1:27" s="215" customFormat="1" ht="20.100000000000001" customHeight="1" x14ac:dyDescent="0.25">
      <c r="A116" s="1929"/>
      <c r="B116" s="2059">
        <v>1580</v>
      </c>
      <c r="C116" s="2076" t="str">
        <f>VLOOKUP(B116,DataLabels,HLOOKUP($H$3,Type,2,FALSE))</f>
        <v>Plunger Free Length
[6.6.1.1]</v>
      </c>
      <c r="D116" s="2085"/>
      <c r="E116" s="412" t="s">
        <v>111</v>
      </c>
      <c r="F116" s="2080"/>
      <c r="G116" s="2081"/>
      <c r="H116" s="333" t="s">
        <v>75</v>
      </c>
      <c r="I116" s="332" t="s">
        <v>112</v>
      </c>
      <c r="J116" s="2080"/>
      <c r="K116" s="2081"/>
      <c r="L116" s="2081"/>
      <c r="M116" s="300" t="s">
        <v>75</v>
      </c>
      <c r="N116" s="2059">
        <v>1590</v>
      </c>
      <c r="O116" s="2076" t="str">
        <f>VLOOKUP(N116,DataLabels,HLOOKUP($H$3,Type,2,FALSE))</f>
        <v>Plunger Wall
[6.6.1.1]</v>
      </c>
      <c r="P116" s="2085"/>
      <c r="Q116" s="412" t="s">
        <v>113</v>
      </c>
      <c r="R116" s="2080"/>
      <c r="S116" s="2081"/>
      <c r="T116" s="333" t="s">
        <v>75</v>
      </c>
      <c r="U116" s="332" t="s">
        <v>114</v>
      </c>
      <c r="V116" s="2080"/>
      <c r="W116" s="2081"/>
      <c r="X116" s="2081"/>
      <c r="Y116" s="317" t="s">
        <v>75</v>
      </c>
      <c r="Z116" s="218"/>
      <c r="AA116" s="218"/>
    </row>
    <row r="117" spans="1:27" s="215" customFormat="1" ht="20.100000000000001" customHeight="1" x14ac:dyDescent="0.25">
      <c r="A117" s="1929"/>
      <c r="B117" s="2068"/>
      <c r="C117" s="2077"/>
      <c r="D117" s="2103"/>
      <c r="E117" s="413" t="s">
        <v>115</v>
      </c>
      <c r="F117" s="2057"/>
      <c r="G117" s="2058"/>
      <c r="H117" s="305" t="s">
        <v>75</v>
      </c>
      <c r="I117" s="334"/>
      <c r="J117" s="2105"/>
      <c r="K117" s="2105"/>
      <c r="L117" s="2105"/>
      <c r="M117" s="335"/>
      <c r="N117" s="2068"/>
      <c r="O117" s="2077"/>
      <c r="P117" s="2103"/>
      <c r="Q117" s="413" t="s">
        <v>116</v>
      </c>
      <c r="R117" s="2057"/>
      <c r="S117" s="2058"/>
      <c r="T117" s="305" t="s">
        <v>75</v>
      </c>
      <c r="U117" s="334"/>
      <c r="V117" s="2105"/>
      <c r="W117" s="2105"/>
      <c r="X117" s="2105"/>
      <c r="Y117" s="306"/>
      <c r="Z117" s="218"/>
      <c r="AA117" s="218"/>
    </row>
    <row r="118" spans="1:27" s="215" customFormat="1" ht="20.100000000000001" customHeight="1" x14ac:dyDescent="0.2">
      <c r="A118" s="1929"/>
      <c r="B118" s="1727">
        <v>1600</v>
      </c>
      <c r="C118" s="2062" t="str">
        <f>VLOOKUP(B118,DataLabels,HLOOKUP($H$3,Type,2,FALSE))</f>
        <v>Safety Bulkhead or Double Cylinder
[6.6.7]</v>
      </c>
      <c r="D118" s="2062"/>
      <c r="E118" s="2063"/>
      <c r="F118" s="2051"/>
      <c r="G118" s="2052"/>
      <c r="H118" s="2052"/>
      <c r="I118" s="2052"/>
      <c r="J118" s="2052"/>
      <c r="K118" s="2052"/>
      <c r="L118" s="2052"/>
      <c r="M118" s="336"/>
      <c r="N118" s="2634">
        <v>1610</v>
      </c>
      <c r="O118" s="2635" t="str">
        <f>VLOOKUP(N118,DataLabels,HLOOKUP($H$3,Type,2,FALSE))</f>
        <v xml:space="preserve">Plunger Weight
</v>
      </c>
      <c r="P118" s="2193"/>
      <c r="Q118" s="2194"/>
      <c r="R118" s="2051"/>
      <c r="S118" s="2052"/>
      <c r="T118" s="2052"/>
      <c r="U118" s="2052"/>
      <c r="V118" s="2052"/>
      <c r="W118" s="2052"/>
      <c r="X118" s="2052"/>
      <c r="Y118" s="337"/>
      <c r="Z118" s="218"/>
      <c r="AA118" s="218"/>
    </row>
    <row r="119" spans="1:27" s="215" customFormat="1" ht="20.100000000000001" customHeight="1" x14ac:dyDescent="0.25">
      <c r="A119" s="1929"/>
      <c r="B119" s="1728"/>
      <c r="C119" s="2100"/>
      <c r="D119" s="2100"/>
      <c r="E119" s="2101"/>
      <c r="F119" s="2053"/>
      <c r="G119" s="2054"/>
      <c r="H119" s="2054"/>
      <c r="I119" s="2054"/>
      <c r="J119" s="2054"/>
      <c r="K119" s="2054"/>
      <c r="L119" s="2054"/>
      <c r="M119" s="329"/>
      <c r="N119" s="2068"/>
      <c r="O119" s="2077"/>
      <c r="P119" s="2102"/>
      <c r="Q119" s="2103"/>
      <c r="R119" s="2053"/>
      <c r="S119" s="2054"/>
      <c r="T119" s="2054"/>
      <c r="U119" s="2054"/>
      <c r="V119" s="2054"/>
      <c r="W119" s="2054"/>
      <c r="X119" s="2054"/>
      <c r="Y119" s="291" t="s">
        <v>71</v>
      </c>
      <c r="Z119" s="218"/>
      <c r="AA119" s="218"/>
    </row>
    <row r="120" spans="1:27" s="215" customFormat="1" ht="20.100000000000001" customHeight="1" x14ac:dyDescent="0.2">
      <c r="A120" s="1929"/>
      <c r="B120" s="1727">
        <v>1620</v>
      </c>
      <c r="C120" s="2193" t="str">
        <f>VLOOKUP(B120,DataLabels,HLOOKUP($H$3,Type,2,FALSE))</f>
        <v xml:space="preserve">Cylinder Corrosion Protection
</v>
      </c>
      <c r="D120" s="2193"/>
      <c r="E120" s="2194"/>
      <c r="F120" s="2195"/>
      <c r="G120" s="2196"/>
      <c r="H120" s="2196"/>
      <c r="I120" s="2196"/>
      <c r="J120" s="2196"/>
      <c r="K120" s="2196"/>
      <c r="L120" s="2196"/>
      <c r="M120" s="331"/>
      <c r="N120" s="338"/>
      <c r="O120" s="312"/>
      <c r="P120" s="312"/>
      <c r="Q120" s="312"/>
      <c r="R120" s="313"/>
      <c r="S120" s="313"/>
      <c r="T120" s="313"/>
      <c r="U120" s="313"/>
      <c r="V120" s="313"/>
      <c r="W120" s="313"/>
      <c r="X120" s="313"/>
      <c r="Y120" s="319"/>
      <c r="Z120" s="218"/>
      <c r="AA120" s="218"/>
    </row>
    <row r="121" spans="1:27" s="215" customFormat="1" ht="20.100000000000001" customHeight="1" thickBot="1" x14ac:dyDescent="0.25">
      <c r="A121" s="1930"/>
      <c r="B121" s="2082"/>
      <c r="C121" s="2087"/>
      <c r="D121" s="2087"/>
      <c r="E121" s="2088"/>
      <c r="F121" s="2089"/>
      <c r="G121" s="2090"/>
      <c r="H121" s="2090"/>
      <c r="I121" s="2090"/>
      <c r="J121" s="2090"/>
      <c r="K121" s="2090"/>
      <c r="L121" s="2090"/>
      <c r="M121" s="328"/>
      <c r="N121" s="339"/>
      <c r="O121" s="315"/>
      <c r="P121" s="315"/>
      <c r="Q121" s="315"/>
      <c r="R121" s="316"/>
      <c r="S121" s="316"/>
      <c r="T121" s="316"/>
      <c r="U121" s="316"/>
      <c r="V121" s="316"/>
      <c r="W121" s="316"/>
      <c r="X121" s="316"/>
      <c r="Y121" s="320"/>
      <c r="Z121" s="218"/>
      <c r="AA121" s="218"/>
    </row>
    <row r="122" spans="1:27" s="215" customFormat="1" ht="20.100000000000001" customHeight="1" x14ac:dyDescent="0.2">
      <c r="A122" s="1928" t="s">
        <v>117</v>
      </c>
      <c r="B122" s="2091">
        <v>1630</v>
      </c>
      <c r="C122" s="2092" t="str">
        <f>VLOOKUP(B122,DataLabels,HLOOKUP($H$3,Type,2,FALSE))</f>
        <v>Control Valve</v>
      </c>
      <c r="D122" s="2094" t="s">
        <v>81</v>
      </c>
      <c r="E122" s="2095"/>
      <c r="F122" s="2096"/>
      <c r="G122" s="2097"/>
      <c r="H122" s="2097"/>
      <c r="I122" s="2097"/>
      <c r="J122" s="2097"/>
      <c r="K122" s="2097"/>
      <c r="L122" s="2097"/>
      <c r="M122" s="340"/>
      <c r="N122" s="2067">
        <v>1640</v>
      </c>
      <c r="O122" s="2117" t="str">
        <f>VLOOKUP(N122,DataLabels,HLOOKUP($H$3,Type,2,FALSE))</f>
        <v xml:space="preserve">Control Valve Lab &amp; File # if not CSA Listed
</v>
      </c>
      <c r="P122" s="2115"/>
      <c r="Q122" s="2116"/>
      <c r="R122" s="2072"/>
      <c r="S122" s="2073"/>
      <c r="T122" s="2073"/>
      <c r="U122" s="2073"/>
      <c r="V122" s="2073"/>
      <c r="W122" s="2073"/>
      <c r="X122" s="2073"/>
      <c r="Y122" s="327"/>
      <c r="Z122" s="218"/>
      <c r="AA122" s="218"/>
    </row>
    <row r="123" spans="1:27" s="215" customFormat="1" ht="20.100000000000001" customHeight="1" x14ac:dyDescent="0.25">
      <c r="A123" s="1929"/>
      <c r="B123" s="1728"/>
      <c r="C123" s="2093"/>
      <c r="D123" s="2055" t="s">
        <v>82</v>
      </c>
      <c r="E123" s="2056"/>
      <c r="F123" s="1916"/>
      <c r="G123" s="1917"/>
      <c r="H123" s="1917"/>
      <c r="I123" s="1917"/>
      <c r="J123" s="1917"/>
      <c r="K123" s="1917"/>
      <c r="L123" s="1917"/>
      <c r="M123" s="290"/>
      <c r="N123" s="2068"/>
      <c r="O123" s="2077"/>
      <c r="P123" s="2102"/>
      <c r="Q123" s="2103"/>
      <c r="R123" s="1916"/>
      <c r="S123" s="1917"/>
      <c r="T123" s="1917"/>
      <c r="U123" s="1917"/>
      <c r="V123" s="1917"/>
      <c r="W123" s="1917"/>
      <c r="X123" s="1917"/>
      <c r="Y123" s="330"/>
      <c r="Z123" s="218"/>
      <c r="AA123" s="218"/>
    </row>
    <row r="124" spans="1:27" s="215" customFormat="1" ht="20.100000000000001" customHeight="1" x14ac:dyDescent="0.2">
      <c r="A124" s="1929"/>
      <c r="B124" s="2059">
        <v>1650</v>
      </c>
      <c r="C124" s="2076" t="str">
        <f>VLOOKUP(B124,DataLabels,HLOOKUP($H$3,Type,2,FALSE))</f>
        <v>Speed Limiting Valve
[6.6.5]</v>
      </c>
      <c r="D124" s="2078" t="s">
        <v>81</v>
      </c>
      <c r="E124" s="2079"/>
      <c r="F124" s="2080"/>
      <c r="G124" s="2081"/>
      <c r="H124" s="2081"/>
      <c r="I124" s="2081"/>
      <c r="J124" s="2081"/>
      <c r="K124" s="2081"/>
      <c r="L124" s="2081"/>
      <c r="M124" s="341"/>
      <c r="N124" s="2059">
        <v>1660</v>
      </c>
      <c r="O124" s="2076" t="str">
        <f>VLOOKUP(N124,DataLabels,HLOOKUP($H$3,Type,2,FALSE))</f>
        <v>Speed Limiting Valve TSSA File No.</v>
      </c>
      <c r="P124" s="2084"/>
      <c r="Q124" s="2085"/>
      <c r="R124" s="2051"/>
      <c r="S124" s="2052"/>
      <c r="T124" s="2052"/>
      <c r="U124" s="2052"/>
      <c r="V124" s="2052"/>
      <c r="W124" s="2052"/>
      <c r="X124" s="2052"/>
      <c r="Y124" s="337"/>
      <c r="Z124" s="218"/>
      <c r="AA124" s="218"/>
    </row>
    <row r="125" spans="1:27" s="215" customFormat="1" ht="20.100000000000001" customHeight="1" x14ac:dyDescent="0.2">
      <c r="A125" s="1929"/>
      <c r="B125" s="2068"/>
      <c r="C125" s="2077"/>
      <c r="D125" s="2055" t="s">
        <v>82</v>
      </c>
      <c r="E125" s="2056"/>
      <c r="F125" s="2053"/>
      <c r="G125" s="2054"/>
      <c r="H125" s="2054"/>
      <c r="I125" s="2054"/>
      <c r="J125" s="2054"/>
      <c r="K125" s="2054"/>
      <c r="L125" s="2054"/>
      <c r="M125" s="329"/>
      <c r="N125" s="2068"/>
      <c r="O125" s="2077"/>
      <c r="P125" s="2102"/>
      <c r="Q125" s="2103"/>
      <c r="R125" s="2053"/>
      <c r="S125" s="2054"/>
      <c r="T125" s="2054"/>
      <c r="U125" s="2054"/>
      <c r="V125" s="2054"/>
      <c r="W125" s="2054"/>
      <c r="X125" s="2054"/>
      <c r="Y125" s="330"/>
      <c r="Z125" s="218"/>
      <c r="AA125" s="218"/>
    </row>
    <row r="126" spans="1:27" s="215" customFormat="1" ht="20.100000000000001" customHeight="1" x14ac:dyDescent="0.2">
      <c r="A126" s="1929"/>
      <c r="B126" s="2634">
        <v>1670</v>
      </c>
      <c r="C126" s="2628" t="str">
        <f>VLOOKUP(B126,DataLabels,HLOOKUP($H$3,Type,2,FALSE))</f>
        <v>Max. (Rated) System Pressure
[6.6.1.3]</v>
      </c>
      <c r="D126" s="2629"/>
      <c r="E126" s="2630"/>
      <c r="F126" s="2631"/>
      <c r="G126" s="2339"/>
      <c r="H126" s="2339"/>
      <c r="I126" s="2339"/>
      <c r="J126" s="2339"/>
      <c r="K126" s="2339"/>
      <c r="L126" s="2339"/>
      <c r="M126" s="336"/>
      <c r="N126" s="216"/>
      <c r="O126" s="216"/>
      <c r="P126" s="216"/>
      <c r="Q126" s="216"/>
      <c r="R126" s="216"/>
      <c r="S126" s="216"/>
      <c r="T126" s="216"/>
      <c r="U126" s="216"/>
      <c r="V126" s="216"/>
      <c r="W126" s="216"/>
      <c r="X126" s="216"/>
      <c r="Y126" s="337"/>
      <c r="Z126" s="218"/>
      <c r="AA126" s="218"/>
    </row>
    <row r="127" spans="1:27" s="215" customFormat="1" ht="20.100000000000001" customHeight="1" thickBot="1" x14ac:dyDescent="0.3">
      <c r="A127" s="1930"/>
      <c r="B127" s="2060"/>
      <c r="C127" s="2064"/>
      <c r="D127" s="2065"/>
      <c r="E127" s="2066"/>
      <c r="F127" s="1926"/>
      <c r="G127" s="1927"/>
      <c r="H127" s="1927"/>
      <c r="I127" s="1927"/>
      <c r="J127" s="1927"/>
      <c r="K127" s="1927"/>
      <c r="L127" s="1927"/>
      <c r="M127" s="342" t="s">
        <v>118</v>
      </c>
      <c r="N127" s="343"/>
      <c r="O127" s="343"/>
      <c r="P127" s="343"/>
      <c r="Q127" s="343"/>
      <c r="R127" s="343"/>
      <c r="S127" s="343"/>
      <c r="T127" s="343"/>
      <c r="U127" s="343"/>
      <c r="V127" s="343"/>
      <c r="W127" s="343"/>
      <c r="X127" s="343"/>
      <c r="Y127" s="320"/>
      <c r="Z127" s="218"/>
      <c r="AA127" s="218"/>
    </row>
    <row r="128" spans="1:27" s="215" customFormat="1" ht="20.100000000000001" customHeight="1" thickBot="1" x14ac:dyDescent="0.3">
      <c r="A128" s="344"/>
      <c r="B128" s="321"/>
      <c r="C128" s="354"/>
      <c r="D128" s="354"/>
      <c r="E128" s="354"/>
      <c r="F128" s="682"/>
      <c r="G128" s="682"/>
      <c r="H128" s="682"/>
      <c r="I128" s="682"/>
      <c r="J128" s="682"/>
      <c r="K128" s="682"/>
      <c r="L128" s="682"/>
      <c r="M128" s="683"/>
      <c r="N128" s="216"/>
      <c r="O128" s="216"/>
      <c r="P128" s="216"/>
      <c r="Q128" s="216"/>
      <c r="R128" s="216"/>
      <c r="S128" s="216"/>
      <c r="T128" s="216"/>
      <c r="U128" s="216"/>
      <c r="V128" s="216"/>
      <c r="W128" s="216"/>
      <c r="X128" s="216"/>
      <c r="Y128" s="684"/>
      <c r="Z128" s="218"/>
      <c r="AA128" s="218"/>
    </row>
    <row r="129" spans="1:27" s="215" customFormat="1" ht="20.100000000000001" customHeight="1" x14ac:dyDescent="0.2">
      <c r="A129" s="2611" t="s">
        <v>119</v>
      </c>
      <c r="B129" s="3019" t="str">
        <f>VLOOKUP(A129,DataLabels,HLOOKUP($H$3,Type,2,FALSE))</f>
        <v>PART C1 - Provide an electrical schematic drawing indicating conformance with Section 8. Contactors and relays used in critical operating circuits shall be clearly identified (see 8.5)</v>
      </c>
      <c r="C129" s="3020"/>
      <c r="D129" s="3020"/>
      <c r="E129" s="3020"/>
      <c r="F129" s="3020"/>
      <c r="G129" s="3020"/>
      <c r="H129" s="3020"/>
      <c r="I129" s="3020"/>
      <c r="J129" s="3020"/>
      <c r="K129" s="3020"/>
      <c r="L129" s="3020"/>
      <c r="M129" s="3020"/>
      <c r="N129" s="3020"/>
      <c r="O129" s="3020"/>
      <c r="P129" s="3020"/>
      <c r="Q129" s="3020"/>
      <c r="R129" s="3020"/>
      <c r="S129" s="3020"/>
      <c r="T129" s="3020"/>
      <c r="U129" s="3020"/>
      <c r="V129" s="3020"/>
      <c r="W129" s="3020"/>
      <c r="X129" s="3020"/>
      <c r="Y129" s="3021"/>
      <c r="Z129" s="218"/>
      <c r="AA129" s="218"/>
    </row>
    <row r="130" spans="1:27" s="215" customFormat="1" ht="20.100000000000001" customHeight="1" x14ac:dyDescent="0.2">
      <c r="A130" s="2612"/>
      <c r="B130" s="3022"/>
      <c r="C130" s="3023"/>
      <c r="D130" s="3023"/>
      <c r="E130" s="3023"/>
      <c r="F130" s="3023"/>
      <c r="G130" s="3023"/>
      <c r="H130" s="3023"/>
      <c r="I130" s="3023"/>
      <c r="J130" s="3023"/>
      <c r="K130" s="3023"/>
      <c r="L130" s="3023"/>
      <c r="M130" s="3023"/>
      <c r="N130" s="3023"/>
      <c r="O130" s="3023"/>
      <c r="P130" s="3023"/>
      <c r="Q130" s="3023"/>
      <c r="R130" s="3023"/>
      <c r="S130" s="3023"/>
      <c r="T130" s="3023"/>
      <c r="U130" s="3023"/>
      <c r="V130" s="3023"/>
      <c r="W130" s="3023"/>
      <c r="X130" s="3023"/>
      <c r="Y130" s="3024"/>
      <c r="Z130" s="218"/>
      <c r="AA130" s="218"/>
    </row>
    <row r="131" spans="1:27" s="215" customFormat="1" ht="20.100000000000001" customHeight="1" thickBot="1" x14ac:dyDescent="0.25">
      <c r="A131" s="2613"/>
      <c r="B131" s="3044"/>
      <c r="C131" s="3045"/>
      <c r="D131" s="3045"/>
      <c r="E131" s="3045"/>
      <c r="F131" s="3045"/>
      <c r="G131" s="3045"/>
      <c r="H131" s="3045"/>
      <c r="I131" s="3045"/>
      <c r="J131" s="3045"/>
      <c r="K131" s="3045"/>
      <c r="L131" s="3045"/>
      <c r="M131" s="3045"/>
      <c r="N131" s="3045"/>
      <c r="O131" s="3045"/>
      <c r="P131" s="3045"/>
      <c r="Q131" s="3045"/>
      <c r="R131" s="3045"/>
      <c r="S131" s="3045"/>
      <c r="T131" s="3045"/>
      <c r="U131" s="3045"/>
      <c r="V131" s="3045"/>
      <c r="W131" s="3045"/>
      <c r="X131" s="3045"/>
      <c r="Y131" s="3046"/>
      <c r="Z131" s="218"/>
      <c r="AA131" s="218"/>
    </row>
    <row r="132" spans="1:27" s="215" customFormat="1" ht="20.100000000000001" customHeight="1" thickBot="1" x14ac:dyDescent="0.25">
      <c r="A132" s="344"/>
      <c r="B132" s="345"/>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5"/>
      <c r="Z132" s="218"/>
      <c r="AA132" s="218"/>
    </row>
    <row r="133" spans="1:27" s="215" customFormat="1" ht="20.100000000000001" customHeight="1" x14ac:dyDescent="0.2">
      <c r="A133" s="1928" t="s">
        <v>120</v>
      </c>
      <c r="B133" s="3019" t="str">
        <f>VLOOKUP(A133,DataLabels,HLOOKUP($H$3,Type,2,FALSE))</f>
        <v>PART C2 - In addition to the schematic, provide a written conformance document to explain how compliance with the following requirements are met (where applicable) if it is not possible to demonstrate compliance in the schematic.</v>
      </c>
      <c r="C133" s="3020"/>
      <c r="D133" s="3020"/>
      <c r="E133" s="3020"/>
      <c r="F133" s="3020"/>
      <c r="G133" s="3020"/>
      <c r="H133" s="3020"/>
      <c r="I133" s="3020"/>
      <c r="J133" s="3020"/>
      <c r="K133" s="3020"/>
      <c r="L133" s="3020"/>
      <c r="M133" s="3020"/>
      <c r="N133" s="3020"/>
      <c r="O133" s="3020"/>
      <c r="P133" s="3020"/>
      <c r="Q133" s="3020"/>
      <c r="R133" s="3020"/>
      <c r="S133" s="3020"/>
      <c r="T133" s="3020"/>
      <c r="U133" s="3020"/>
      <c r="V133" s="3020"/>
      <c r="W133" s="3020"/>
      <c r="X133" s="3020"/>
      <c r="Y133" s="3021"/>
      <c r="Z133" s="218"/>
      <c r="AA133" s="218"/>
    </row>
    <row r="134" spans="1:27" s="215" customFormat="1" ht="20.100000000000001" customHeight="1" x14ac:dyDescent="0.2">
      <c r="A134" s="1929"/>
      <c r="B134" s="3022"/>
      <c r="C134" s="3023"/>
      <c r="D134" s="3023"/>
      <c r="E134" s="3023"/>
      <c r="F134" s="3023"/>
      <c r="G134" s="3023"/>
      <c r="H134" s="3023"/>
      <c r="I134" s="3023"/>
      <c r="J134" s="3023"/>
      <c r="K134" s="3023"/>
      <c r="L134" s="3023"/>
      <c r="M134" s="3023"/>
      <c r="N134" s="3023"/>
      <c r="O134" s="3023"/>
      <c r="P134" s="3023"/>
      <c r="Q134" s="3023"/>
      <c r="R134" s="3023"/>
      <c r="S134" s="3023"/>
      <c r="T134" s="3023"/>
      <c r="U134" s="3023"/>
      <c r="V134" s="3023"/>
      <c r="W134" s="3023"/>
      <c r="X134" s="3023"/>
      <c r="Y134" s="3024"/>
      <c r="Z134" s="218"/>
      <c r="AA134" s="218"/>
    </row>
    <row r="135" spans="1:27" s="215" customFormat="1" ht="20.100000000000001" customHeight="1" x14ac:dyDescent="0.2">
      <c r="A135" s="1929"/>
      <c r="B135" s="695"/>
      <c r="C135" s="696"/>
      <c r="D135" s="697" t="s">
        <v>121</v>
      </c>
      <c r="E135" s="696"/>
      <c r="F135" s="696"/>
      <c r="G135" s="696"/>
      <c r="H135" s="696"/>
      <c r="I135" s="696"/>
      <c r="J135" s="696"/>
      <c r="K135" s="696"/>
      <c r="L135" s="696"/>
      <c r="M135" s="696"/>
      <c r="N135" s="698"/>
      <c r="O135" s="696"/>
      <c r="P135" s="697" t="s">
        <v>121</v>
      </c>
      <c r="Q135" s="696"/>
      <c r="R135" s="696"/>
      <c r="S135" s="696"/>
      <c r="T135" s="696"/>
      <c r="U135" s="696"/>
      <c r="V135" s="696"/>
      <c r="W135" s="696"/>
      <c r="X135" s="696"/>
      <c r="Y135" s="699"/>
      <c r="Z135" s="218"/>
      <c r="AA135" s="218"/>
    </row>
    <row r="136" spans="1:27" s="215" customFormat="1" ht="20.100000000000001" customHeight="1" x14ac:dyDescent="0.2">
      <c r="A136" s="1929"/>
      <c r="B136" s="3025" t="s">
        <v>122</v>
      </c>
      <c r="C136" s="347" t="str">
        <f>LEFT(VLOOKUP(D136+2000,DataLabels,HLOOKUP($H$3,Type,2,FALSE)),FIND("|",VLOOKUP(D136+2000,DataLabels,HLOOKUP($H$3,Type,2,FALSE)))-1)</f>
        <v>8.4.2.2</v>
      </c>
      <c r="D136" s="700">
        <v>1</v>
      </c>
      <c r="E136" s="3029" t="str">
        <f>MID(VLOOKUP(D136+2000,DataLabels,HLOOKUP($H$3,Type,2,FALSE)),FIND("|",VLOOKUP(D136+2000,DataLabels,HLOOKUP($H$3,Type,2,FALSE)))+1,256)</f>
        <v>Single Ground / Single Failure</v>
      </c>
      <c r="F136" s="3030"/>
      <c r="G136" s="3030"/>
      <c r="H136" s="3030"/>
      <c r="I136" s="3030"/>
      <c r="J136" s="3030"/>
      <c r="K136" s="3030"/>
      <c r="L136" s="3030"/>
      <c r="M136" s="3031"/>
      <c r="N136" s="3025" t="s">
        <v>122</v>
      </c>
      <c r="O136" s="701" t="str">
        <f>LEFT(VLOOKUP(P136+2000,DataLabels,HLOOKUP($H$3,Type,2,FALSE)),FIND("|",VLOOKUP(P136+2000,DataLabels,HLOOKUP($H$3,Type,2,FALSE)))-1)</f>
        <v>8.4.2.3</v>
      </c>
      <c r="P136" s="700">
        <v>2</v>
      </c>
      <c r="Q136" s="3047" t="str">
        <f>MID(VLOOKUP(P136+2000,DataLabels,HLOOKUP($H$3,Type,2,FALSE)),FIND("|",VLOOKUP(P136+2000,DataLabels,HLOOKUP($H$3,Type,2,FALSE)))+1,256)</f>
        <v>Redundancy and Checking</v>
      </c>
      <c r="R136" s="3048"/>
      <c r="S136" s="3048"/>
      <c r="T136" s="3048"/>
      <c r="U136" s="3048"/>
      <c r="V136" s="3048"/>
      <c r="W136" s="3048"/>
      <c r="X136" s="3048"/>
      <c r="Y136" s="3049"/>
      <c r="Z136" s="218"/>
      <c r="AA136" s="218"/>
    </row>
    <row r="137" spans="1:27" s="215" customFormat="1" ht="20.100000000000001" customHeight="1" x14ac:dyDescent="0.2">
      <c r="A137" s="1929"/>
      <c r="B137" s="3041"/>
      <c r="C137" s="347"/>
      <c r="D137" s="348"/>
      <c r="E137" s="2032"/>
      <c r="F137" s="2033"/>
      <c r="G137" s="2033"/>
      <c r="H137" s="2033"/>
      <c r="I137" s="2033"/>
      <c r="J137" s="2033"/>
      <c r="K137" s="2033"/>
      <c r="L137" s="2033"/>
      <c r="M137" s="2034"/>
      <c r="N137" s="3041"/>
      <c r="O137" s="347"/>
      <c r="P137" s="348"/>
      <c r="Q137" s="2035"/>
      <c r="R137" s="2036"/>
      <c r="S137" s="2036"/>
      <c r="T137" s="2036"/>
      <c r="U137" s="2036"/>
      <c r="V137" s="2036"/>
      <c r="W137" s="2036"/>
      <c r="X137" s="2036"/>
      <c r="Y137" s="2037"/>
      <c r="Z137" s="218"/>
      <c r="AA137" s="218"/>
    </row>
    <row r="138" spans="1:27" s="215" customFormat="1" ht="20.100000000000001" customHeight="1" x14ac:dyDescent="0.2">
      <c r="A138" s="1929"/>
      <c r="B138" s="3041"/>
      <c r="C138" s="347"/>
      <c r="D138" s="348"/>
      <c r="E138" s="2032"/>
      <c r="F138" s="2033"/>
      <c r="G138" s="2033"/>
      <c r="H138" s="2033"/>
      <c r="I138" s="2033"/>
      <c r="J138" s="2033"/>
      <c r="K138" s="2033"/>
      <c r="L138" s="2033"/>
      <c r="M138" s="2034"/>
      <c r="N138" s="3041"/>
      <c r="O138" s="349"/>
      <c r="P138" s="348"/>
      <c r="Q138" s="2035"/>
      <c r="R138" s="2036"/>
      <c r="S138" s="2036"/>
      <c r="T138" s="2036"/>
      <c r="U138" s="2036"/>
      <c r="V138" s="2036"/>
      <c r="W138" s="2036"/>
      <c r="X138" s="2036"/>
      <c r="Y138" s="2037"/>
      <c r="Z138" s="218"/>
      <c r="AA138" s="218"/>
    </row>
    <row r="139" spans="1:27" s="215" customFormat="1" ht="20.100000000000001" customHeight="1" x14ac:dyDescent="0.2">
      <c r="A139" s="1929"/>
      <c r="B139" s="3041"/>
      <c r="C139" s="347"/>
      <c r="D139" s="348"/>
      <c r="E139" s="2035"/>
      <c r="F139" s="2036"/>
      <c r="G139" s="2036"/>
      <c r="H139" s="2036"/>
      <c r="I139" s="2036"/>
      <c r="J139" s="2036"/>
      <c r="K139" s="2036"/>
      <c r="L139" s="2036"/>
      <c r="M139" s="2038"/>
      <c r="N139" s="3026"/>
      <c r="O139" s="347"/>
      <c r="P139" s="348"/>
      <c r="Q139" s="2035"/>
      <c r="R139" s="2036"/>
      <c r="S139" s="2036"/>
      <c r="T139" s="2036"/>
      <c r="U139" s="2036"/>
      <c r="V139" s="2036"/>
      <c r="W139" s="2036"/>
      <c r="X139" s="2036"/>
      <c r="Y139" s="2037"/>
      <c r="Z139" s="218"/>
      <c r="AA139" s="218"/>
    </row>
    <row r="140" spans="1:27" s="215" customFormat="1" ht="20.100000000000001" customHeight="1" x14ac:dyDescent="0.25">
      <c r="A140" s="1929"/>
      <c r="B140" s="2979">
        <v>2100</v>
      </c>
      <c r="C140" s="3009" t="s">
        <v>123</v>
      </c>
      <c r="D140" s="3004"/>
      <c r="E140" s="3004"/>
      <c r="F140" s="3004"/>
      <c r="G140" s="3004" t="s">
        <v>124</v>
      </c>
      <c r="H140" s="3050"/>
      <c r="I140" s="3050"/>
      <c r="J140" s="3050"/>
      <c r="K140" s="3050"/>
      <c r="L140" s="3050"/>
      <c r="M140" s="3051"/>
      <c r="N140" s="2991">
        <v>2110</v>
      </c>
      <c r="O140" s="3052" t="s">
        <v>125</v>
      </c>
      <c r="P140" s="3052"/>
      <c r="Q140" s="3052"/>
      <c r="R140" s="2338"/>
      <c r="S140" s="2339"/>
      <c r="T140" s="2339"/>
      <c r="U140" s="2339"/>
      <c r="V140" s="2339"/>
      <c r="W140" s="2339"/>
      <c r="X140" s="2339"/>
      <c r="Y140" s="287"/>
      <c r="Z140" s="218"/>
      <c r="AA140" s="218"/>
    </row>
    <row r="141" spans="1:27" s="215" customFormat="1" ht="20.100000000000001" customHeight="1" thickBot="1" x14ac:dyDescent="0.3">
      <c r="A141" s="1930"/>
      <c r="B141" s="2980"/>
      <c r="C141" s="3054" t="s">
        <v>126</v>
      </c>
      <c r="D141" s="3055"/>
      <c r="E141" s="3055"/>
      <c r="F141" s="3055"/>
      <c r="G141" s="3055"/>
      <c r="H141" s="3055"/>
      <c r="I141" s="3055"/>
      <c r="J141" s="3055"/>
      <c r="K141" s="3055"/>
      <c r="L141" s="3055"/>
      <c r="M141" s="3056"/>
      <c r="N141" s="2987"/>
      <c r="O141" s="3053"/>
      <c r="P141" s="3053"/>
      <c r="Q141" s="3053"/>
      <c r="R141" s="2029"/>
      <c r="S141" s="1927"/>
      <c r="T141" s="1927"/>
      <c r="U141" s="1927"/>
      <c r="V141" s="1927"/>
      <c r="W141" s="1927"/>
      <c r="X141" s="1927"/>
      <c r="Y141" s="302"/>
      <c r="Z141" s="218"/>
      <c r="AA141" s="218"/>
    </row>
    <row r="142" spans="1:27" s="215" customFormat="1" ht="20.100000000000001" customHeight="1" thickBot="1" x14ac:dyDescent="0.25">
      <c r="A142" s="534"/>
      <c r="B142" s="534"/>
      <c r="C142" s="534"/>
      <c r="D142" s="534"/>
      <c r="E142" s="534"/>
      <c r="F142" s="534"/>
      <c r="G142" s="534"/>
      <c r="H142" s="534"/>
      <c r="I142" s="534"/>
      <c r="J142" s="534"/>
      <c r="K142" s="534"/>
      <c r="L142" s="534"/>
      <c r="M142" s="534"/>
      <c r="N142" s="534"/>
      <c r="O142" s="534"/>
      <c r="P142" s="534"/>
      <c r="Q142" s="534"/>
      <c r="R142" s="534"/>
      <c r="S142" s="534"/>
      <c r="T142" s="534"/>
      <c r="U142" s="534"/>
      <c r="V142" s="534"/>
      <c r="W142" s="534"/>
      <c r="X142" s="534"/>
      <c r="Y142" s="534"/>
      <c r="Z142" s="218"/>
      <c r="AA142" s="218"/>
    </row>
    <row r="143" spans="1:27" s="215" customFormat="1" ht="20.100000000000001" customHeight="1" x14ac:dyDescent="0.2">
      <c r="A143" s="1928" t="s">
        <v>127</v>
      </c>
      <c r="B143" s="3019" t="str">
        <f>VLOOKUP(A143,DataLabels,HLOOKUP($H$3,Type,2,FALSE))</f>
        <v>PART D1 - Indicate which Operating, Safety Devices and/or Electrical Protective Devices have been PROVIDED.  8.5.(*X) or as referenced.</v>
      </c>
      <c r="C143" s="3020"/>
      <c r="D143" s="3020"/>
      <c r="E143" s="3020"/>
      <c r="F143" s="3020"/>
      <c r="G143" s="3020"/>
      <c r="H143" s="3020"/>
      <c r="I143" s="3020"/>
      <c r="J143" s="3020"/>
      <c r="K143" s="3020"/>
      <c r="L143" s="3020"/>
      <c r="M143" s="3020"/>
      <c r="N143" s="3020"/>
      <c r="O143" s="3020"/>
      <c r="P143" s="3020"/>
      <c r="Q143" s="3020"/>
      <c r="R143" s="3020"/>
      <c r="S143" s="3020"/>
      <c r="T143" s="3020"/>
      <c r="U143" s="3020"/>
      <c r="V143" s="3020"/>
      <c r="W143" s="3020"/>
      <c r="X143" s="3020"/>
      <c r="Y143" s="3021"/>
      <c r="Z143" s="218"/>
      <c r="AA143" s="218"/>
    </row>
    <row r="144" spans="1:27" s="215" customFormat="1" ht="20.100000000000001" customHeight="1" x14ac:dyDescent="0.2">
      <c r="A144" s="1929"/>
      <c r="B144" s="3022"/>
      <c r="C144" s="3023"/>
      <c r="D144" s="3023"/>
      <c r="E144" s="3023"/>
      <c r="F144" s="3023"/>
      <c r="G144" s="3023"/>
      <c r="H144" s="3023"/>
      <c r="I144" s="3023"/>
      <c r="J144" s="3023"/>
      <c r="K144" s="3023"/>
      <c r="L144" s="3023"/>
      <c r="M144" s="3023"/>
      <c r="N144" s="3023"/>
      <c r="O144" s="3023"/>
      <c r="P144" s="3023"/>
      <c r="Q144" s="3023"/>
      <c r="R144" s="3023"/>
      <c r="S144" s="3023"/>
      <c r="T144" s="3023"/>
      <c r="U144" s="3023"/>
      <c r="V144" s="3023"/>
      <c r="W144" s="3023"/>
      <c r="X144" s="3023"/>
      <c r="Y144" s="3024"/>
      <c r="Z144" s="218"/>
      <c r="AA144" s="218"/>
    </row>
    <row r="145" spans="1:27" s="215" customFormat="1" ht="20.100000000000001" customHeight="1" x14ac:dyDescent="0.2">
      <c r="A145" s="1929"/>
      <c r="B145" s="695"/>
      <c r="C145" s="696"/>
      <c r="D145" s="697" t="s">
        <v>121</v>
      </c>
      <c r="E145" s="696"/>
      <c r="F145" s="696"/>
      <c r="G145" s="696"/>
      <c r="H145" s="696"/>
      <c r="I145" s="696"/>
      <c r="J145" s="696"/>
      <c r="K145" s="696"/>
      <c r="L145" s="696"/>
      <c r="M145" s="696"/>
      <c r="N145" s="698"/>
      <c r="O145" s="698"/>
      <c r="P145" s="697" t="s">
        <v>121</v>
      </c>
      <c r="Q145" s="696"/>
      <c r="R145" s="696"/>
      <c r="S145" s="696"/>
      <c r="T145" s="696"/>
      <c r="U145" s="696"/>
      <c r="V145" s="696"/>
      <c r="W145" s="696"/>
      <c r="X145" s="696"/>
      <c r="Y145" s="699"/>
      <c r="Z145" s="218"/>
      <c r="AA145" s="218"/>
    </row>
    <row r="146" spans="1:27" s="215" customFormat="1" ht="20.100000000000001" customHeight="1" x14ac:dyDescent="0.2">
      <c r="A146" s="1929"/>
      <c r="B146" s="3025" t="s">
        <v>128</v>
      </c>
      <c r="C146" s="419"/>
      <c r="D146" s="700">
        <v>1</v>
      </c>
      <c r="E146" s="3027" t="str">
        <f t="shared" ref="E146:E162" si="0">LEFT(VLOOKUP(D146+2200,DataLabels,HLOOKUP($H$3,Type,2,FALSE)),FIND("|",VLOOKUP(D146+2200,DataLabels,HLOOKUP($H$3,Type,2,FALSE)))-1)</f>
        <v>*2.2(a)</v>
      </c>
      <c r="F146" s="3028"/>
      <c r="G146" s="3032" t="str">
        <f t="shared" ref="G146:G162" si="1">MID(VLOOKUP(D146+2200,DataLabels,HLOOKUP($H$3,Type,2,FALSE)),FIND("|",VLOOKUP(D146+2200,DataLabels,HLOOKUP($H$3,Type,2,FALSE)))+1,256)</f>
        <v>Emergency Stop on Carriage</v>
      </c>
      <c r="H146" s="3032"/>
      <c r="I146" s="3032"/>
      <c r="J146" s="3032"/>
      <c r="K146" s="3032"/>
      <c r="L146" s="3032"/>
      <c r="M146" s="3032"/>
      <c r="N146" s="3025" t="s">
        <v>128</v>
      </c>
      <c r="O146" s="422"/>
      <c r="P146" s="700">
        <v>18</v>
      </c>
      <c r="Q146" s="3027" t="str">
        <f t="shared" ref="Q146:Q158" si="2">LEFT(VLOOKUP(P146+2200,DataLabels,HLOOKUP($H$3,Type,2,FALSE)),FIND("|",VLOOKUP(P146+2200,DataLabels,HLOOKUP($H$3,Type,2,FALSE)))-1)</f>
        <v/>
      </c>
      <c r="R146" s="3028"/>
      <c r="S146" s="3032" t="str">
        <f t="shared" ref="S146:S158" si="3">MID(VLOOKUP(P146+2200,DataLabels,HLOOKUP($H$3,Type,2,FALSE)),FIND("|",VLOOKUP(P146+2200,DataLabels,HLOOKUP($H$3,Type,2,FALSE)))+1,256)</f>
        <v/>
      </c>
      <c r="T146" s="3032"/>
      <c r="U146" s="3032"/>
      <c r="V146" s="3032"/>
      <c r="W146" s="3032"/>
      <c r="X146" s="3032"/>
      <c r="Y146" s="3033"/>
      <c r="Z146" s="218"/>
      <c r="AA146" s="218"/>
    </row>
    <row r="147" spans="1:27" s="215" customFormat="1" ht="20.100000000000001" customHeight="1" x14ac:dyDescent="0.2">
      <c r="A147" s="1929"/>
      <c r="B147" s="3041"/>
      <c r="C147" s="419"/>
      <c r="D147" s="700">
        <v>2</v>
      </c>
      <c r="E147" s="3027" t="str">
        <f t="shared" si="0"/>
        <v>*2.2(b)</v>
      </c>
      <c r="F147" s="3028"/>
      <c r="G147" s="3032" t="str">
        <f t="shared" si="1"/>
        <v>Emergency Stop at Landings</v>
      </c>
      <c r="H147" s="3032"/>
      <c r="I147" s="3032"/>
      <c r="J147" s="3032"/>
      <c r="K147" s="3032"/>
      <c r="L147" s="3032"/>
      <c r="M147" s="3032"/>
      <c r="N147" s="3041"/>
      <c r="O147" s="419"/>
      <c r="P147" s="700">
        <v>19</v>
      </c>
      <c r="Q147" s="3027" t="str">
        <f t="shared" si="2"/>
        <v>6.6.6</v>
      </c>
      <c r="R147" s="3028"/>
      <c r="S147" s="3032" t="str">
        <f t="shared" si="3"/>
        <v>Anti-Creep Device</v>
      </c>
      <c r="T147" s="3032"/>
      <c r="U147" s="3032"/>
      <c r="V147" s="3032"/>
      <c r="W147" s="3032"/>
      <c r="X147" s="3032"/>
      <c r="Y147" s="3033"/>
      <c r="Z147" s="218"/>
      <c r="AA147" s="218"/>
    </row>
    <row r="148" spans="1:27" s="215" customFormat="1" ht="20.100000000000001" customHeight="1" x14ac:dyDescent="0.2">
      <c r="A148" s="1929"/>
      <c r="B148" s="3041"/>
      <c r="C148" s="419"/>
      <c r="D148" s="700">
        <v>3</v>
      </c>
      <c r="E148" s="3027" t="str">
        <f t="shared" si="0"/>
        <v>*2.3</v>
      </c>
      <c r="F148" s="3028"/>
      <c r="G148" s="3032" t="str">
        <f t="shared" si="1"/>
        <v>E. Stop on Remote Control</v>
      </c>
      <c r="H148" s="3032"/>
      <c r="I148" s="3032"/>
      <c r="J148" s="3032"/>
      <c r="K148" s="3032"/>
      <c r="L148" s="3032"/>
      <c r="M148" s="3032"/>
      <c r="N148" s="3041"/>
      <c r="O148" s="419"/>
      <c r="P148" s="700">
        <v>20</v>
      </c>
      <c r="Q148" s="3027" t="str">
        <f t="shared" si="2"/>
        <v>6.6.8</v>
      </c>
      <c r="R148" s="3028"/>
      <c r="S148" s="3032" t="str">
        <f t="shared" si="3"/>
        <v>Pressure Switch</v>
      </c>
      <c r="T148" s="3032"/>
      <c r="U148" s="3032"/>
      <c r="V148" s="3032"/>
      <c r="W148" s="3032"/>
      <c r="X148" s="3032"/>
      <c r="Y148" s="3033"/>
      <c r="Z148" s="218"/>
      <c r="AA148" s="218"/>
    </row>
    <row r="149" spans="1:27" s="215" customFormat="1" ht="20.100000000000001" customHeight="1" x14ac:dyDescent="0.2">
      <c r="A149" s="1929"/>
      <c r="B149" s="3041"/>
      <c r="C149" s="419"/>
      <c r="D149" s="700">
        <v>4</v>
      </c>
      <c r="E149" s="3027" t="str">
        <f t="shared" si="0"/>
        <v>*3</v>
      </c>
      <c r="F149" s="3028"/>
      <c r="G149" s="3029" t="str">
        <f t="shared" si="1"/>
        <v>Final Terminal Stopping Device</v>
      </c>
      <c r="H149" s="3030"/>
      <c r="I149" s="3030"/>
      <c r="J149" s="3030"/>
      <c r="K149" s="3030"/>
      <c r="L149" s="3030"/>
      <c r="M149" s="3031"/>
      <c r="N149" s="3041"/>
      <c r="O149" s="422"/>
      <c r="P149" s="700">
        <v>21</v>
      </c>
      <c r="Q149" s="3027" t="str">
        <f t="shared" si="2"/>
        <v/>
      </c>
      <c r="R149" s="3028"/>
      <c r="S149" s="3032" t="str">
        <f t="shared" si="3"/>
        <v/>
      </c>
      <c r="T149" s="3032"/>
      <c r="U149" s="3032"/>
      <c r="V149" s="3032"/>
      <c r="W149" s="3032"/>
      <c r="X149" s="3032"/>
      <c r="Y149" s="3033"/>
      <c r="Z149" s="218"/>
      <c r="AA149" s="218"/>
    </row>
    <row r="150" spans="1:27" s="215" customFormat="1" ht="20.100000000000001" customHeight="1" x14ac:dyDescent="0.2">
      <c r="A150" s="1929"/>
      <c r="B150" s="3041"/>
      <c r="C150" s="419"/>
      <c r="D150" s="700">
        <v>5</v>
      </c>
      <c r="E150" s="3027" t="str">
        <f t="shared" si="0"/>
        <v>*4</v>
      </c>
      <c r="F150" s="3028"/>
      <c r="G150" s="3029" t="str">
        <f t="shared" si="1"/>
        <v>Sensitive Edge / Sensitive Surface</v>
      </c>
      <c r="H150" s="3030"/>
      <c r="I150" s="3030"/>
      <c r="J150" s="3030"/>
      <c r="K150" s="3030"/>
      <c r="L150" s="3030"/>
      <c r="M150" s="3031"/>
      <c r="N150" s="3041"/>
      <c r="O150" s="419"/>
      <c r="P150" s="704">
        <v>22</v>
      </c>
      <c r="Q150" s="3043" t="str">
        <f t="shared" si="2"/>
        <v>8.2.4</v>
      </c>
      <c r="R150" s="3028"/>
      <c r="S150" s="3032" t="str">
        <f t="shared" si="3"/>
        <v>Automatic Levelling</v>
      </c>
      <c r="T150" s="3032"/>
      <c r="U150" s="3032"/>
      <c r="V150" s="3032"/>
      <c r="W150" s="3032"/>
      <c r="X150" s="3032"/>
      <c r="Y150" s="3033"/>
      <c r="Z150" s="218"/>
      <c r="AA150" s="218"/>
    </row>
    <row r="151" spans="1:27" s="215" customFormat="1" ht="20.100000000000001" customHeight="1" x14ac:dyDescent="0.2">
      <c r="A151" s="1929"/>
      <c r="B151" s="3041"/>
      <c r="C151" s="419"/>
      <c r="D151" s="700">
        <v>6</v>
      </c>
      <c r="E151" s="3027" t="str">
        <f t="shared" si="0"/>
        <v>*5, 6.1.2.4</v>
      </c>
      <c r="F151" s="3028"/>
      <c r="G151" s="3029" t="str">
        <f t="shared" si="1"/>
        <v>Slack Belt or Chain Switch</v>
      </c>
      <c r="H151" s="3030"/>
      <c r="I151" s="3030"/>
      <c r="J151" s="3030"/>
      <c r="K151" s="3030"/>
      <c r="L151" s="3030"/>
      <c r="M151" s="3031"/>
      <c r="N151" s="3041"/>
      <c r="O151" s="419"/>
      <c r="P151" s="700">
        <v>23</v>
      </c>
      <c r="Q151" s="3027" t="str">
        <f t="shared" si="2"/>
        <v>8.2.4.1(c)</v>
      </c>
      <c r="R151" s="3028"/>
      <c r="S151" s="3032" t="str">
        <f t="shared" si="3"/>
        <v>Visual Levelling Signal</v>
      </c>
      <c r="T151" s="3032"/>
      <c r="U151" s="3032"/>
      <c r="V151" s="3032"/>
      <c r="W151" s="3032"/>
      <c r="X151" s="3032"/>
      <c r="Y151" s="3033"/>
      <c r="Z151" s="218"/>
      <c r="AA151" s="218"/>
    </row>
    <row r="152" spans="1:27" s="215" customFormat="1" ht="20.100000000000001" customHeight="1" x14ac:dyDescent="0.2">
      <c r="A152" s="1929"/>
      <c r="B152" s="3041"/>
      <c r="C152" s="419"/>
      <c r="D152" s="700">
        <v>7</v>
      </c>
      <c r="E152" s="3027" t="str">
        <f t="shared" si="0"/>
        <v>*5, 6.2.4</v>
      </c>
      <c r="F152" s="3028"/>
      <c r="G152" s="3029" t="str">
        <f t="shared" si="1"/>
        <v>Drum or Sheave Switch</v>
      </c>
      <c r="H152" s="3030"/>
      <c r="I152" s="3030"/>
      <c r="J152" s="3030"/>
      <c r="K152" s="3030"/>
      <c r="L152" s="3030"/>
      <c r="M152" s="3031"/>
      <c r="N152" s="3041"/>
      <c r="O152" s="422"/>
      <c r="P152" s="700">
        <v>24</v>
      </c>
      <c r="Q152" s="3027" t="str">
        <f t="shared" si="2"/>
        <v/>
      </c>
      <c r="R152" s="3028"/>
      <c r="S152" s="3032" t="str">
        <f t="shared" si="3"/>
        <v/>
      </c>
      <c r="T152" s="3032"/>
      <c r="U152" s="3032"/>
      <c r="V152" s="3032"/>
      <c r="W152" s="3032"/>
      <c r="X152" s="3032"/>
      <c r="Y152" s="3033"/>
      <c r="Z152" s="218"/>
      <c r="AA152" s="218"/>
    </row>
    <row r="153" spans="1:27" s="215" customFormat="1" ht="20.100000000000001" customHeight="1" x14ac:dyDescent="0.2">
      <c r="A153" s="1929"/>
      <c r="B153" s="3041"/>
      <c r="C153" s="419"/>
      <c r="D153" s="700">
        <v>8</v>
      </c>
      <c r="E153" s="3027" t="str">
        <f t="shared" si="0"/>
        <v>*5, 7.2.5</v>
      </c>
      <c r="F153" s="3028"/>
      <c r="G153" s="3029" t="str">
        <f t="shared" si="1"/>
        <v>Safeties Switch</v>
      </c>
      <c r="H153" s="3030"/>
      <c r="I153" s="3030"/>
      <c r="J153" s="3030"/>
      <c r="K153" s="3030"/>
      <c r="L153" s="3030"/>
      <c r="M153" s="3031"/>
      <c r="N153" s="3041"/>
      <c r="O153" s="419"/>
      <c r="P153" s="700">
        <v>25</v>
      </c>
      <c r="Q153" s="3027" t="str">
        <f t="shared" si="2"/>
        <v>8.3.1</v>
      </c>
      <c r="R153" s="3028"/>
      <c r="S153" s="3032" t="str">
        <f t="shared" si="3"/>
        <v>Audible Alarm</v>
      </c>
      <c r="T153" s="3032"/>
      <c r="U153" s="3032"/>
      <c r="V153" s="3032"/>
      <c r="W153" s="3032"/>
      <c r="X153" s="3032"/>
      <c r="Y153" s="3033"/>
      <c r="Z153" s="218"/>
      <c r="AA153" s="218"/>
    </row>
    <row r="154" spans="1:27" s="215" customFormat="1" ht="20.100000000000001" customHeight="1" x14ac:dyDescent="0.2">
      <c r="A154" s="1929"/>
      <c r="B154" s="3041"/>
      <c r="C154" s="420"/>
      <c r="D154" s="700">
        <v>9</v>
      </c>
      <c r="E154" s="3027" t="str">
        <f t="shared" si="0"/>
        <v>*6, 7.2.6.2</v>
      </c>
      <c r="F154" s="3028"/>
      <c r="G154" s="3029" t="str">
        <f t="shared" si="1"/>
        <v>Foldable Components</v>
      </c>
      <c r="H154" s="3030"/>
      <c r="I154" s="3030"/>
      <c r="J154" s="3030"/>
      <c r="K154" s="3030"/>
      <c r="L154" s="3030"/>
      <c r="M154" s="3031"/>
      <c r="N154" s="3041"/>
      <c r="O154" s="419"/>
      <c r="P154" s="700">
        <v>26</v>
      </c>
      <c r="Q154" s="3027" t="str">
        <f t="shared" si="2"/>
        <v>8.3.4</v>
      </c>
      <c r="R154" s="3028"/>
      <c r="S154" s="3032" t="str">
        <f t="shared" si="3"/>
        <v>Audiovisual Signal</v>
      </c>
      <c r="T154" s="3032"/>
      <c r="U154" s="3032"/>
      <c r="V154" s="3032"/>
      <c r="W154" s="3032"/>
      <c r="X154" s="3032"/>
      <c r="Y154" s="3033"/>
      <c r="Z154" s="218"/>
      <c r="AA154" s="218"/>
    </row>
    <row r="155" spans="1:27" s="215" customFormat="1" ht="20.100000000000001" customHeight="1" x14ac:dyDescent="0.2">
      <c r="A155" s="1929"/>
      <c r="B155" s="3041"/>
      <c r="C155" s="420"/>
      <c r="D155" s="700">
        <v>10</v>
      </c>
      <c r="E155" s="3027" t="str">
        <f t="shared" si="0"/>
        <v>*6, 7.4.3.1</v>
      </c>
      <c r="F155" s="3028"/>
      <c r="G155" s="3029" t="str">
        <f t="shared" si="1"/>
        <v>Rotatable Chair</v>
      </c>
      <c r="H155" s="3030"/>
      <c r="I155" s="3030"/>
      <c r="J155" s="3030"/>
      <c r="K155" s="3030"/>
      <c r="L155" s="3030"/>
      <c r="M155" s="3031"/>
      <c r="N155" s="3041"/>
      <c r="O155" s="422"/>
      <c r="P155" s="700">
        <v>27</v>
      </c>
      <c r="Q155" s="3027" t="str">
        <f t="shared" si="2"/>
        <v/>
      </c>
      <c r="R155" s="3028"/>
      <c r="S155" s="3032" t="str">
        <f t="shared" si="3"/>
        <v/>
      </c>
      <c r="T155" s="3032"/>
      <c r="U155" s="3032"/>
      <c r="V155" s="3032"/>
      <c r="W155" s="3032"/>
      <c r="X155" s="3032"/>
      <c r="Y155" s="3033"/>
      <c r="Z155" s="218"/>
      <c r="AA155" s="218"/>
    </row>
    <row r="156" spans="1:27" s="215" customFormat="1" ht="20.100000000000001" customHeight="1" x14ac:dyDescent="0.2">
      <c r="A156" s="1929"/>
      <c r="B156" s="3041"/>
      <c r="C156" s="420"/>
      <c r="D156" s="700">
        <v>11</v>
      </c>
      <c r="E156" s="3027" t="str">
        <f t="shared" si="0"/>
        <v>*6, 7.6.3.2</v>
      </c>
      <c r="F156" s="3028"/>
      <c r="G156" s="3029" t="str">
        <f t="shared" si="1"/>
        <v>Safety Flap</v>
      </c>
      <c r="H156" s="3030"/>
      <c r="I156" s="3030"/>
      <c r="J156" s="3030"/>
      <c r="K156" s="3030"/>
      <c r="L156" s="3030"/>
      <c r="M156" s="3031"/>
      <c r="N156" s="3041"/>
      <c r="O156" s="419"/>
      <c r="P156" s="700">
        <v>28</v>
      </c>
      <c r="Q156" s="3027" t="str">
        <f t="shared" si="2"/>
        <v>8.4.4</v>
      </c>
      <c r="R156" s="3028"/>
      <c r="S156" s="3032" t="str">
        <f t="shared" si="3"/>
        <v>Normal Terminal</v>
      </c>
      <c r="T156" s="3032"/>
      <c r="U156" s="3032"/>
      <c r="V156" s="3032"/>
      <c r="W156" s="3032"/>
      <c r="X156" s="3032"/>
      <c r="Y156" s="3033"/>
      <c r="Z156" s="218"/>
      <c r="AA156" s="218"/>
    </row>
    <row r="157" spans="1:27" s="215" customFormat="1" ht="20.100000000000001" customHeight="1" x14ac:dyDescent="0.2">
      <c r="A157" s="1929"/>
      <c r="B157" s="3041"/>
      <c r="C157" s="420"/>
      <c r="D157" s="700">
        <v>12</v>
      </c>
      <c r="E157" s="3027" t="str">
        <f t="shared" si="0"/>
        <v>*6, 7.6.5</v>
      </c>
      <c r="F157" s="3028"/>
      <c r="G157" s="3029" t="str">
        <f t="shared" si="1"/>
        <v>Ramps, Flaps, Hinged-Edge Stops</v>
      </c>
      <c r="H157" s="3030"/>
      <c r="I157" s="3030"/>
      <c r="J157" s="3030"/>
      <c r="K157" s="3030"/>
      <c r="L157" s="3030"/>
      <c r="M157" s="3031"/>
      <c r="N157" s="3041"/>
      <c r="O157" s="419"/>
      <c r="P157" s="700">
        <v>29</v>
      </c>
      <c r="Q157" s="3027" t="str">
        <f t="shared" si="2"/>
        <v>8.4.5</v>
      </c>
      <c r="R157" s="3028"/>
      <c r="S157" s="3032" t="str">
        <f t="shared" si="3"/>
        <v>Phase Reversal</v>
      </c>
      <c r="T157" s="3032"/>
      <c r="U157" s="3032"/>
      <c r="V157" s="3032"/>
      <c r="W157" s="3032"/>
      <c r="X157" s="3032"/>
      <c r="Y157" s="3033"/>
      <c r="Z157" s="218"/>
      <c r="AA157" s="218"/>
    </row>
    <row r="158" spans="1:27" s="215" customFormat="1" ht="20.100000000000001" customHeight="1" x14ac:dyDescent="0.2">
      <c r="A158" s="1929"/>
      <c r="B158" s="3041"/>
      <c r="C158" s="420"/>
      <c r="D158" s="700">
        <v>13</v>
      </c>
      <c r="E158" s="3027" t="str">
        <f t="shared" si="0"/>
        <v>*7, 7.7.7</v>
      </c>
      <c r="F158" s="3028"/>
      <c r="G158" s="3029" t="str">
        <f t="shared" si="1"/>
        <v>Platform Gate Contact</v>
      </c>
      <c r="H158" s="3030"/>
      <c r="I158" s="3030"/>
      <c r="J158" s="3030"/>
      <c r="K158" s="3030"/>
      <c r="L158" s="3030"/>
      <c r="M158" s="3031"/>
      <c r="N158" s="3041"/>
      <c r="O158" s="422"/>
      <c r="P158" s="700">
        <v>30</v>
      </c>
      <c r="Q158" s="3027" t="str">
        <f t="shared" si="2"/>
        <v/>
      </c>
      <c r="R158" s="3028"/>
      <c r="S158" s="3032" t="str">
        <f t="shared" si="3"/>
        <v/>
      </c>
      <c r="T158" s="3032"/>
      <c r="U158" s="3032"/>
      <c r="V158" s="3032"/>
      <c r="W158" s="3032"/>
      <c r="X158" s="3032"/>
      <c r="Y158" s="3033"/>
      <c r="Z158" s="218"/>
      <c r="AA158" s="218"/>
    </row>
    <row r="159" spans="1:27" s="215" customFormat="1" ht="20.100000000000001" customHeight="1" x14ac:dyDescent="0.2">
      <c r="A159" s="1929"/>
      <c r="B159" s="3041"/>
      <c r="C159" s="420"/>
      <c r="D159" s="700">
        <v>14</v>
      </c>
      <c r="E159" s="3027" t="str">
        <f t="shared" si="0"/>
        <v>*7, 7.5.4</v>
      </c>
      <c r="F159" s="3028"/>
      <c r="G159" s="3029" t="str">
        <f t="shared" si="1"/>
        <v>Platform Barrier Contact</v>
      </c>
      <c r="H159" s="3030"/>
      <c r="I159" s="3030"/>
      <c r="J159" s="3030"/>
      <c r="K159" s="3030"/>
      <c r="L159" s="3030"/>
      <c r="M159" s="3031"/>
      <c r="N159" s="3041"/>
      <c r="O159" s="422"/>
      <c r="P159" s="700">
        <v>31</v>
      </c>
      <c r="Q159" s="3027"/>
      <c r="R159" s="3028"/>
      <c r="S159" s="3032"/>
      <c r="T159" s="3032"/>
      <c r="U159" s="3032"/>
      <c r="V159" s="3032"/>
      <c r="W159" s="3032"/>
      <c r="X159" s="3032"/>
      <c r="Y159" s="3033"/>
      <c r="Z159" s="218"/>
      <c r="AA159" s="218"/>
    </row>
    <row r="160" spans="1:27" s="215" customFormat="1" ht="20.100000000000001" customHeight="1" x14ac:dyDescent="0.2">
      <c r="A160" s="1929"/>
      <c r="B160" s="3041"/>
      <c r="C160" s="420"/>
      <c r="D160" s="700">
        <v>15</v>
      </c>
      <c r="E160" s="3027" t="str">
        <f t="shared" si="0"/>
        <v>*8, 5.2.3</v>
      </c>
      <c r="F160" s="3028"/>
      <c r="G160" s="3029" t="str">
        <f t="shared" si="1"/>
        <v>Landing Door or Gate Interlocks</v>
      </c>
      <c r="H160" s="3030"/>
      <c r="I160" s="3030"/>
      <c r="J160" s="3030"/>
      <c r="K160" s="3030"/>
      <c r="L160" s="3030"/>
      <c r="M160" s="3031"/>
      <c r="N160" s="3041"/>
      <c r="O160" s="422"/>
      <c r="P160" s="700">
        <v>32</v>
      </c>
      <c r="Q160" s="3027"/>
      <c r="R160" s="3028"/>
      <c r="S160" s="3032"/>
      <c r="T160" s="3032"/>
      <c r="U160" s="3032"/>
      <c r="V160" s="3032"/>
      <c r="W160" s="3032"/>
      <c r="X160" s="3032"/>
      <c r="Y160" s="3033"/>
      <c r="Z160" s="218"/>
      <c r="AA160" s="218"/>
    </row>
    <row r="161" spans="1:27" s="215" customFormat="1" ht="20.100000000000001" customHeight="1" x14ac:dyDescent="0.2">
      <c r="A161" s="1929"/>
      <c r="B161" s="3041"/>
      <c r="C161" s="420"/>
      <c r="D161" s="702">
        <v>16</v>
      </c>
      <c r="E161" s="3027" t="str">
        <f t="shared" si="0"/>
        <v>*9</v>
      </c>
      <c r="F161" s="3028"/>
      <c r="G161" s="3029" t="str">
        <f>MID(VLOOKUP(D161+2200,DataLabels,HLOOKUP($H$3,Type,2,FALSE)),FIND("|",VLOOKUP(D161+2200,DataLabels,HLOOKUP($H$3,Type,2,FALSE)))+1,256)</f>
        <v>Pit Stop Switch</v>
      </c>
      <c r="H161" s="3030"/>
      <c r="I161" s="3030"/>
      <c r="J161" s="3030"/>
      <c r="K161" s="3030"/>
      <c r="L161" s="3030"/>
      <c r="M161" s="3031"/>
      <c r="N161" s="3041"/>
      <c r="O161" s="711"/>
      <c r="P161" s="702">
        <v>33</v>
      </c>
      <c r="Q161" s="3027"/>
      <c r="R161" s="3028"/>
      <c r="S161" s="3032"/>
      <c r="T161" s="3032"/>
      <c r="U161" s="3032"/>
      <c r="V161" s="3032"/>
      <c r="W161" s="3032"/>
      <c r="X161" s="3032"/>
      <c r="Y161" s="3033"/>
      <c r="Z161" s="218"/>
      <c r="AA161" s="218"/>
    </row>
    <row r="162" spans="1:27" s="215" customFormat="1" ht="20.100000000000001" customHeight="1" thickBot="1" x14ac:dyDescent="0.25">
      <c r="A162" s="1930"/>
      <c r="B162" s="3042"/>
      <c r="C162" s="421"/>
      <c r="D162" s="703">
        <v>17</v>
      </c>
      <c r="E162" s="3034" t="str">
        <f t="shared" si="0"/>
        <v>*10</v>
      </c>
      <c r="F162" s="3035"/>
      <c r="G162" s="3036" t="str">
        <f t="shared" si="1"/>
        <v>Car Top Stop</v>
      </c>
      <c r="H162" s="3037"/>
      <c r="I162" s="3037"/>
      <c r="J162" s="3037"/>
      <c r="K162" s="3037"/>
      <c r="L162" s="3037"/>
      <c r="M162" s="3038"/>
      <c r="N162" s="3042"/>
      <c r="O162" s="664"/>
      <c r="P162" s="703">
        <v>34</v>
      </c>
      <c r="Q162" s="3034"/>
      <c r="R162" s="3035"/>
      <c r="S162" s="3039"/>
      <c r="T162" s="3039"/>
      <c r="U162" s="3039"/>
      <c r="V162" s="3039"/>
      <c r="W162" s="3039"/>
      <c r="X162" s="3039"/>
      <c r="Y162" s="3040"/>
      <c r="Z162" s="218"/>
      <c r="AA162" s="218"/>
    </row>
    <row r="163" spans="1:27" s="215" customFormat="1" ht="19.5" customHeight="1" thickBot="1" x14ac:dyDescent="0.25">
      <c r="A163" s="221"/>
      <c r="B163" s="350"/>
      <c r="C163" s="351"/>
      <c r="D163" s="352"/>
      <c r="E163" s="353"/>
      <c r="F163" s="353"/>
      <c r="G163" s="354"/>
      <c r="H163" s="354"/>
      <c r="I163" s="354"/>
      <c r="J163" s="354"/>
      <c r="K163" s="354"/>
      <c r="L163" s="354"/>
      <c r="M163" s="354"/>
      <c r="N163" s="350"/>
      <c r="O163" s="351"/>
      <c r="P163" s="352"/>
      <c r="Q163" s="353"/>
      <c r="R163" s="353"/>
      <c r="S163" s="355"/>
      <c r="T163" s="355"/>
      <c r="U163" s="355"/>
      <c r="V163" s="355"/>
      <c r="W163" s="355"/>
      <c r="X163" s="355"/>
      <c r="Y163" s="355"/>
      <c r="Z163" s="218"/>
      <c r="AA163" s="218"/>
    </row>
    <row r="164" spans="1:27" s="215" customFormat="1" ht="20.100000000000001" customHeight="1" x14ac:dyDescent="0.2">
      <c r="A164" s="1982" t="s">
        <v>129</v>
      </c>
      <c r="B164" s="3019" t="str">
        <f>VLOOKUP(A164,DataLabels,HLOOKUP($H$3,Type,2,FALSE))</f>
        <v xml:space="preserve">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following items from Part C2 and Part D1:
2001, 2002, 2219 and 2222 where applicable. </v>
      </c>
      <c r="C164" s="3020"/>
      <c r="D164" s="3020"/>
      <c r="E164" s="3020"/>
      <c r="F164" s="3020"/>
      <c r="G164" s="3020"/>
      <c r="H164" s="3020"/>
      <c r="I164" s="3020"/>
      <c r="J164" s="3020"/>
      <c r="K164" s="3020"/>
      <c r="L164" s="3020"/>
      <c r="M164" s="3020"/>
      <c r="N164" s="3020"/>
      <c r="O164" s="3020"/>
      <c r="P164" s="3020"/>
      <c r="Q164" s="3020"/>
      <c r="R164" s="3020"/>
      <c r="S164" s="3020"/>
      <c r="T164" s="3020"/>
      <c r="U164" s="3020"/>
      <c r="V164" s="3020"/>
      <c r="W164" s="3020"/>
      <c r="X164" s="3020"/>
      <c r="Y164" s="3021"/>
      <c r="Z164" s="218"/>
      <c r="AA164" s="218"/>
    </row>
    <row r="165" spans="1:27" s="215" customFormat="1" ht="20.100000000000001" customHeight="1" x14ac:dyDescent="0.2">
      <c r="A165" s="1983"/>
      <c r="B165" s="3022"/>
      <c r="C165" s="3023"/>
      <c r="D165" s="3023"/>
      <c r="E165" s="3023"/>
      <c r="F165" s="3023"/>
      <c r="G165" s="3023"/>
      <c r="H165" s="3023"/>
      <c r="I165" s="3023"/>
      <c r="J165" s="3023"/>
      <c r="K165" s="3023"/>
      <c r="L165" s="3023"/>
      <c r="M165" s="3023"/>
      <c r="N165" s="3023"/>
      <c r="O165" s="3023"/>
      <c r="P165" s="3023"/>
      <c r="Q165" s="3023"/>
      <c r="R165" s="3023"/>
      <c r="S165" s="3023"/>
      <c r="T165" s="3023"/>
      <c r="U165" s="3023"/>
      <c r="V165" s="3023"/>
      <c r="W165" s="3023"/>
      <c r="X165" s="3023"/>
      <c r="Y165" s="3024"/>
      <c r="Z165" s="218"/>
      <c r="AA165" s="218"/>
    </row>
    <row r="166" spans="1:27" s="215" customFormat="1" ht="20.100000000000001" customHeight="1" x14ac:dyDescent="0.2">
      <c r="A166" s="1983"/>
      <c r="B166" s="3022"/>
      <c r="C166" s="3023"/>
      <c r="D166" s="3023"/>
      <c r="E166" s="3023"/>
      <c r="F166" s="3023"/>
      <c r="G166" s="3023"/>
      <c r="H166" s="3023"/>
      <c r="I166" s="3023"/>
      <c r="J166" s="3023"/>
      <c r="K166" s="3023"/>
      <c r="L166" s="3023"/>
      <c r="M166" s="3023"/>
      <c r="N166" s="3023"/>
      <c r="O166" s="3023"/>
      <c r="P166" s="3023"/>
      <c r="Q166" s="3023"/>
      <c r="R166" s="3023"/>
      <c r="S166" s="3023"/>
      <c r="T166" s="3023"/>
      <c r="U166" s="3023"/>
      <c r="V166" s="3023"/>
      <c r="W166" s="3023"/>
      <c r="X166" s="3023"/>
      <c r="Y166" s="3024"/>
      <c r="Z166" s="218"/>
      <c r="AA166" s="218"/>
    </row>
    <row r="167" spans="1:27" s="215" customFormat="1" ht="20.100000000000001" customHeight="1" x14ac:dyDescent="0.2">
      <c r="A167" s="1983"/>
      <c r="B167" s="3022"/>
      <c r="C167" s="3023"/>
      <c r="D167" s="3023"/>
      <c r="E167" s="3023"/>
      <c r="F167" s="3023"/>
      <c r="G167" s="3023"/>
      <c r="H167" s="3023"/>
      <c r="I167" s="3023"/>
      <c r="J167" s="3023"/>
      <c r="K167" s="3023"/>
      <c r="L167" s="3023"/>
      <c r="M167" s="3023"/>
      <c r="N167" s="3023"/>
      <c r="O167" s="3023"/>
      <c r="P167" s="3023"/>
      <c r="Q167" s="3023"/>
      <c r="R167" s="3023"/>
      <c r="S167" s="3023"/>
      <c r="T167" s="3023"/>
      <c r="U167" s="3023"/>
      <c r="V167" s="3023"/>
      <c r="W167" s="3023"/>
      <c r="X167" s="3023"/>
      <c r="Y167" s="3024"/>
      <c r="Z167" s="218"/>
      <c r="AA167" s="218"/>
    </row>
    <row r="168" spans="1:27" s="215" customFormat="1" ht="20.100000000000001" customHeight="1" x14ac:dyDescent="0.2">
      <c r="A168" s="1983"/>
      <c r="B168" s="3022"/>
      <c r="C168" s="3023"/>
      <c r="D168" s="3023"/>
      <c r="E168" s="3023"/>
      <c r="F168" s="3023"/>
      <c r="G168" s="3023"/>
      <c r="H168" s="3023"/>
      <c r="I168" s="3023"/>
      <c r="J168" s="3023"/>
      <c r="K168" s="3023"/>
      <c r="L168" s="3023"/>
      <c r="M168" s="3023"/>
      <c r="N168" s="3023"/>
      <c r="O168" s="3023"/>
      <c r="P168" s="3023"/>
      <c r="Q168" s="3023"/>
      <c r="R168" s="3023"/>
      <c r="S168" s="3023"/>
      <c r="T168" s="3023"/>
      <c r="U168" s="3023"/>
      <c r="V168" s="3023"/>
      <c r="W168" s="3023"/>
      <c r="X168" s="3023"/>
      <c r="Y168" s="3024"/>
      <c r="Z168" s="218"/>
      <c r="AA168" s="218"/>
    </row>
    <row r="169" spans="1:27" s="215" customFormat="1" ht="20.100000000000001" customHeight="1" x14ac:dyDescent="0.2">
      <c r="A169" s="1983"/>
      <c r="B169" s="707"/>
      <c r="C169" s="708"/>
      <c r="D169" s="697" t="s">
        <v>121</v>
      </c>
      <c r="E169" s="708"/>
      <c r="F169" s="708"/>
      <c r="G169" s="708"/>
      <c r="H169" s="708"/>
      <c r="I169" s="708"/>
      <c r="J169" s="708"/>
      <c r="K169" s="708"/>
      <c r="L169" s="708"/>
      <c r="M169" s="708"/>
      <c r="N169" s="708"/>
      <c r="O169" s="708"/>
      <c r="P169" s="697" t="s">
        <v>121</v>
      </c>
      <c r="Q169" s="708"/>
      <c r="R169" s="708"/>
      <c r="S169" s="708"/>
      <c r="T169" s="708"/>
      <c r="U169" s="708"/>
      <c r="V169" s="708"/>
      <c r="W169" s="708"/>
      <c r="X169" s="708"/>
      <c r="Y169" s="709"/>
      <c r="Z169" s="218"/>
      <c r="AA169" s="218"/>
    </row>
    <row r="170" spans="1:27" s="215" customFormat="1" ht="20.100000000000001" customHeight="1" x14ac:dyDescent="0.2">
      <c r="A170" s="1983"/>
      <c r="B170" s="3025" t="s">
        <v>130</v>
      </c>
      <c r="C170" s="356" t="str">
        <f>LEFT(VLOOKUP(D170+2300,DataLabels,HLOOKUP($H$3,Type,2,FALSE)),FIND("|",VLOOKUP(D170+2300,DataLabels,HLOOKUP($H$3,Type,2,FALSE)))-1)</f>
        <v/>
      </c>
      <c r="D170" s="702">
        <v>1</v>
      </c>
      <c r="E170" s="2032" t="str">
        <f>MID(VLOOKUP(D170+2300,DataLabels,HLOOKUP($H$3,Type,2,FALSE)),FIND("|",VLOOKUP(D170+2300,DataLabels,HLOOKUP($H$3,Type,2,FALSE)))+1,256)</f>
        <v/>
      </c>
      <c r="F170" s="2033"/>
      <c r="G170" s="2033"/>
      <c r="H170" s="2033"/>
      <c r="I170" s="2033"/>
      <c r="J170" s="2033"/>
      <c r="K170" s="2033"/>
      <c r="L170" s="2033"/>
      <c r="M170" s="2034"/>
      <c r="N170" s="3025" t="s">
        <v>130</v>
      </c>
      <c r="O170" s="356" t="str">
        <f>LEFT(VLOOKUP(P170+2300,DataLabels,HLOOKUP($H$3,Type,2,FALSE)),FIND("|",VLOOKUP(P170+2300,DataLabels,HLOOKUP($H$3,Type,2,FALSE)))-1)</f>
        <v/>
      </c>
      <c r="P170" s="702">
        <v>3</v>
      </c>
      <c r="Q170" s="2033" t="str">
        <f>MID(VLOOKUP(P170+2300,DataLabels,HLOOKUP($H$3,Type,2,FALSE)),FIND("|",VLOOKUP(P170+2300,DataLabels,HLOOKUP($H$3,Type,2,FALSE)))+1,256)</f>
        <v/>
      </c>
      <c r="R170" s="2033"/>
      <c r="S170" s="2033"/>
      <c r="T170" s="2033"/>
      <c r="U170" s="2033"/>
      <c r="V170" s="2033"/>
      <c r="W170" s="2033"/>
      <c r="X170" s="2033"/>
      <c r="Y170" s="2766"/>
      <c r="Z170" s="218"/>
      <c r="AA170" s="218"/>
    </row>
    <row r="171" spans="1:27" s="215" customFormat="1" ht="20.100000000000001" customHeight="1" x14ac:dyDescent="0.2">
      <c r="A171" s="1983"/>
      <c r="B171" s="3026"/>
      <c r="C171" s="358" t="str">
        <f>LEFT(VLOOKUP(D171+2300,DataLabels,HLOOKUP($H$3,Type,2,FALSE)),FIND("|",VLOOKUP(D171+2300,DataLabels,HLOOKUP($H$3,Type,2,FALSE)))-1)</f>
        <v/>
      </c>
      <c r="D171" s="700">
        <v>2</v>
      </c>
      <c r="E171" s="2032" t="str">
        <f>MID(VLOOKUP(D171+2300,DataLabels,HLOOKUP($H$3,Type,2,FALSE)),FIND("|",VLOOKUP(D171+2300,DataLabels,HLOOKUP($H$3,Type,2,FALSE)))+1,256)</f>
        <v/>
      </c>
      <c r="F171" s="2033"/>
      <c r="G171" s="2033"/>
      <c r="H171" s="2033"/>
      <c r="I171" s="2033"/>
      <c r="J171" s="2033"/>
      <c r="K171" s="2033"/>
      <c r="L171" s="2033"/>
      <c r="M171" s="2034"/>
      <c r="N171" s="3026"/>
      <c r="O171" s="358" t="str">
        <f>LEFT(VLOOKUP(P171+2300,DataLabels,HLOOKUP($H$3,Type,2,FALSE)),FIND("|",VLOOKUP(P171+2300,DataLabels,HLOOKUP($H$3,Type,2,FALSE)))-1)</f>
        <v/>
      </c>
      <c r="P171" s="700">
        <v>4</v>
      </c>
      <c r="Q171" s="2032" t="str">
        <f>MID(VLOOKUP(P171+2300,DataLabels,HLOOKUP($H$3,Type,2,FALSE)),FIND("|",VLOOKUP(P171+2300,DataLabels,HLOOKUP($H$3,Type,2,FALSE)))+1,256)</f>
        <v/>
      </c>
      <c r="R171" s="2033"/>
      <c r="S171" s="2033"/>
      <c r="T171" s="2033"/>
      <c r="U171" s="2033"/>
      <c r="V171" s="2033"/>
      <c r="W171" s="2033"/>
      <c r="X171" s="2033"/>
      <c r="Y171" s="2766"/>
      <c r="Z171" s="218"/>
      <c r="AA171" s="218"/>
    </row>
    <row r="172" spans="1:27" s="215" customFormat="1" ht="20.100000000000001" customHeight="1" x14ac:dyDescent="0.25">
      <c r="A172" s="1983"/>
      <c r="B172" s="2979">
        <v>2400</v>
      </c>
      <c r="C172" s="3009" t="s">
        <v>131</v>
      </c>
      <c r="D172" s="3004"/>
      <c r="E172" s="3004"/>
      <c r="F172" s="3004"/>
      <c r="G172" s="3004" t="s">
        <v>124</v>
      </c>
      <c r="H172" s="3004"/>
      <c r="I172" s="3004"/>
      <c r="J172" s="3004"/>
      <c r="K172" s="3004"/>
      <c r="L172" s="3004"/>
      <c r="M172" s="3005"/>
      <c r="N172" s="2979">
        <v>2410</v>
      </c>
      <c r="O172" s="3006" t="s">
        <v>132</v>
      </c>
      <c r="P172" s="3007"/>
      <c r="Q172" s="3008"/>
      <c r="R172" s="2195" t="s">
        <v>33</v>
      </c>
      <c r="S172" s="2196"/>
      <c r="T172" s="2196"/>
      <c r="U172" s="2196"/>
      <c r="V172" s="2196"/>
      <c r="W172" s="2196"/>
      <c r="X172" s="2196"/>
      <c r="Y172" s="287"/>
      <c r="Z172" s="218"/>
      <c r="AA172" s="218"/>
    </row>
    <row r="173" spans="1:27" s="215" customFormat="1" ht="20.100000000000001" customHeight="1" thickBot="1" x14ac:dyDescent="0.3">
      <c r="A173" s="1983"/>
      <c r="B173" s="2979"/>
      <c r="C173" s="3009" t="s">
        <v>133</v>
      </c>
      <c r="D173" s="3004"/>
      <c r="E173" s="3004"/>
      <c r="F173" s="3004"/>
      <c r="G173" s="705"/>
      <c r="H173" s="705"/>
      <c r="I173" s="705"/>
      <c r="J173" s="705"/>
      <c r="K173" s="705"/>
      <c r="L173" s="705"/>
      <c r="M173" s="706"/>
      <c r="N173" s="2979"/>
      <c r="O173" s="3006"/>
      <c r="P173" s="3007"/>
      <c r="Q173" s="3008"/>
      <c r="R173" s="2195"/>
      <c r="S173" s="2196"/>
      <c r="T173" s="2196"/>
      <c r="U173" s="2196"/>
      <c r="V173" s="2196"/>
      <c r="W173" s="2196"/>
      <c r="X173" s="2196"/>
      <c r="Y173" s="287"/>
      <c r="Z173" s="218"/>
      <c r="AA173" s="218"/>
    </row>
    <row r="174" spans="1:27" s="215" customFormat="1" ht="20.100000000000001" customHeight="1" thickBot="1" x14ac:dyDescent="0.3">
      <c r="A174" s="598"/>
      <c r="B174" s="251"/>
      <c r="C174" s="252"/>
      <c r="D174" s="252"/>
      <c r="E174" s="252"/>
      <c r="F174" s="599"/>
      <c r="G174" s="599"/>
      <c r="H174" s="599"/>
      <c r="I174" s="599"/>
      <c r="J174" s="599"/>
      <c r="K174" s="599"/>
      <c r="L174" s="599"/>
      <c r="M174" s="600"/>
      <c r="N174" s="534"/>
      <c r="O174" s="534"/>
      <c r="P174" s="534"/>
      <c r="Q174" s="534"/>
      <c r="R174" s="534"/>
      <c r="S174" s="534"/>
      <c r="T174" s="534"/>
      <c r="U174" s="534"/>
      <c r="V174" s="534"/>
      <c r="W174" s="534"/>
      <c r="X174" s="534"/>
      <c r="Y174" s="534"/>
      <c r="Z174" s="218"/>
      <c r="AA174" s="218"/>
    </row>
    <row r="175" spans="1:27" s="215" customFormat="1" ht="20.100000000000001" customHeight="1" x14ac:dyDescent="0.2">
      <c r="A175" s="1928" t="s">
        <v>134</v>
      </c>
      <c r="B175" s="3016" t="s">
        <v>135</v>
      </c>
      <c r="C175" s="3017"/>
      <c r="D175" s="3017"/>
      <c r="E175" s="3017"/>
      <c r="F175" s="3017"/>
      <c r="G175" s="3017"/>
      <c r="H175" s="3017"/>
      <c r="I175" s="3017"/>
      <c r="J175" s="3017"/>
      <c r="K175" s="3017"/>
      <c r="L175" s="3017"/>
      <c r="M175" s="3017"/>
      <c r="N175" s="3017"/>
      <c r="O175" s="3017"/>
      <c r="P175" s="3017"/>
      <c r="Q175" s="3017"/>
      <c r="R175" s="3017"/>
      <c r="S175" s="3017"/>
      <c r="T175" s="3017"/>
      <c r="U175" s="3017"/>
      <c r="V175" s="3017"/>
      <c r="W175" s="3017"/>
      <c r="X175" s="3017"/>
      <c r="Y175" s="3018"/>
      <c r="Z175" s="218"/>
      <c r="AA175" s="218"/>
    </row>
    <row r="176" spans="1:27" s="215" customFormat="1" ht="20.100000000000001" customHeight="1" x14ac:dyDescent="0.25">
      <c r="A176" s="1929"/>
      <c r="B176" s="2990">
        <v>3000</v>
      </c>
      <c r="C176" s="2992" t="str">
        <f>VLOOKUP(B176,DataLabels,HLOOKUP($H$3,Type,2,FALSE))</f>
        <v>Applicable Safety Code</v>
      </c>
      <c r="D176" s="2993"/>
      <c r="E176" s="2994"/>
      <c r="F176" s="1914"/>
      <c r="G176" s="1915"/>
      <c r="H176" s="1915"/>
      <c r="I176" s="1915"/>
      <c r="J176" s="1915"/>
      <c r="K176" s="1915"/>
      <c r="L176" s="1915"/>
      <c r="M176" s="288"/>
      <c r="N176" s="1727">
        <v>3010</v>
      </c>
      <c r="O176" s="2993" t="str">
        <f>VLOOKUP(N176,DataLabels,HLOOKUP($H$3,Type,2,FALSE))</f>
        <v>Safety Code Edition</v>
      </c>
      <c r="P176" s="2993"/>
      <c r="Q176" s="2994"/>
      <c r="R176" s="1914"/>
      <c r="S176" s="1915"/>
      <c r="T176" s="1915"/>
      <c r="U176" s="1915"/>
      <c r="V176" s="1915"/>
      <c r="W176" s="1915"/>
      <c r="X176" s="1915"/>
      <c r="Y176" s="289"/>
      <c r="Z176" s="218"/>
      <c r="AA176" s="218"/>
    </row>
    <row r="177" spans="1:27" s="215" customFormat="1" ht="20.100000000000001" customHeight="1" x14ac:dyDescent="0.25">
      <c r="A177" s="1929"/>
      <c r="B177" s="2991"/>
      <c r="C177" s="2995"/>
      <c r="D177" s="2996"/>
      <c r="E177" s="2997"/>
      <c r="F177" s="1916"/>
      <c r="G177" s="1917"/>
      <c r="H177" s="1917"/>
      <c r="I177" s="1917"/>
      <c r="J177" s="1917"/>
      <c r="K177" s="1917"/>
      <c r="L177" s="1917"/>
      <c r="M177" s="290"/>
      <c r="N177" s="1728"/>
      <c r="O177" s="2996"/>
      <c r="P177" s="2996"/>
      <c r="Q177" s="2997"/>
      <c r="R177" s="1916"/>
      <c r="S177" s="1917"/>
      <c r="T177" s="1917"/>
      <c r="U177" s="1917"/>
      <c r="V177" s="1917"/>
      <c r="W177" s="1917"/>
      <c r="X177" s="1917"/>
      <c r="Y177" s="291"/>
      <c r="Z177" s="218"/>
      <c r="AA177" s="218"/>
    </row>
    <row r="178" spans="1:27" s="215" customFormat="1" ht="20.100000000000001" customHeight="1" x14ac:dyDescent="0.25">
      <c r="A178" s="1929"/>
      <c r="B178" s="2990">
        <v>3020</v>
      </c>
      <c r="C178" s="2992" t="str">
        <f>VLOOKUP(B178,DataLabels,HLOOKUP($H$3,Type,2,FALSE))</f>
        <v>Ontario Building Code</v>
      </c>
      <c r="D178" s="2993"/>
      <c r="E178" s="2994"/>
      <c r="F178" s="1914"/>
      <c r="G178" s="1915"/>
      <c r="H178" s="1915"/>
      <c r="I178" s="1915"/>
      <c r="J178" s="1915"/>
      <c r="K178" s="1915"/>
      <c r="L178" s="1915"/>
      <c r="M178" s="288"/>
      <c r="N178" s="362"/>
      <c r="O178" s="363"/>
      <c r="P178" s="363"/>
      <c r="Q178" s="363"/>
      <c r="R178" s="364"/>
      <c r="S178" s="364"/>
      <c r="T178" s="364"/>
      <c r="U178" s="364"/>
      <c r="V178" s="364"/>
      <c r="W178" s="364"/>
      <c r="X178" s="364"/>
      <c r="Y178" s="289"/>
      <c r="Z178" s="218"/>
      <c r="AA178" s="218"/>
    </row>
    <row r="179" spans="1:27" s="215" customFormat="1" ht="20.100000000000001" customHeight="1" x14ac:dyDescent="0.25">
      <c r="A179" s="1929"/>
      <c r="B179" s="2991"/>
      <c r="C179" s="2995"/>
      <c r="D179" s="2996"/>
      <c r="E179" s="2997"/>
      <c r="F179" s="1916"/>
      <c r="G179" s="1917"/>
      <c r="H179" s="1917"/>
      <c r="I179" s="1917"/>
      <c r="J179" s="1917"/>
      <c r="K179" s="1917"/>
      <c r="L179" s="1917"/>
      <c r="M179" s="290"/>
      <c r="N179" s="365"/>
      <c r="O179" s="366"/>
      <c r="P179" s="366"/>
      <c r="Q179" s="366"/>
      <c r="R179" s="367"/>
      <c r="S179" s="367"/>
      <c r="T179" s="367"/>
      <c r="U179" s="367"/>
      <c r="V179" s="367"/>
      <c r="W179" s="367"/>
      <c r="X179" s="367"/>
      <c r="Y179" s="287"/>
      <c r="Z179" s="218"/>
      <c r="AA179" s="218"/>
    </row>
    <row r="180" spans="1:27" s="215" customFormat="1" ht="20.100000000000001" customHeight="1" x14ac:dyDescent="0.25">
      <c r="A180" s="1929"/>
      <c r="B180" s="2990">
        <v>3030</v>
      </c>
      <c r="C180" s="2992" t="str">
        <f>VLOOKUP(B180,DataLabels,HLOOKUP($H$3,Type,2,FALSE))</f>
        <v>Ontario Electrical Safety Code</v>
      </c>
      <c r="D180" s="2993"/>
      <c r="E180" s="2994"/>
      <c r="F180" s="1914"/>
      <c r="G180" s="1915"/>
      <c r="H180" s="1915"/>
      <c r="I180" s="1915"/>
      <c r="J180" s="1915"/>
      <c r="K180" s="1915"/>
      <c r="L180" s="1915"/>
      <c r="M180" s="288"/>
      <c r="N180" s="365"/>
      <c r="O180" s="366"/>
      <c r="P180" s="366"/>
      <c r="Q180" s="366"/>
      <c r="R180" s="367"/>
      <c r="S180" s="367"/>
      <c r="T180" s="367"/>
      <c r="U180" s="367"/>
      <c r="V180" s="367"/>
      <c r="W180" s="367"/>
      <c r="X180" s="367"/>
      <c r="Y180" s="287"/>
      <c r="Z180" s="218"/>
      <c r="AA180" s="218"/>
    </row>
    <row r="181" spans="1:27" s="215" customFormat="1" ht="20.100000000000001" customHeight="1" x14ac:dyDescent="0.25">
      <c r="A181" s="1929"/>
      <c r="B181" s="2991"/>
      <c r="C181" s="2995"/>
      <c r="D181" s="2996"/>
      <c r="E181" s="2997"/>
      <c r="F181" s="1916"/>
      <c r="G181" s="1917"/>
      <c r="H181" s="1917"/>
      <c r="I181" s="1917"/>
      <c r="J181" s="1917"/>
      <c r="K181" s="1917"/>
      <c r="L181" s="1917"/>
      <c r="M181" s="290"/>
      <c r="N181" s="365"/>
      <c r="O181" s="366"/>
      <c r="P181" s="366"/>
      <c r="Q181" s="366"/>
      <c r="R181" s="367"/>
      <c r="S181" s="367"/>
      <c r="T181" s="367"/>
      <c r="U181" s="367"/>
      <c r="V181" s="367"/>
      <c r="W181" s="367"/>
      <c r="X181" s="367"/>
      <c r="Y181" s="287"/>
      <c r="Z181" s="218"/>
      <c r="AA181" s="218"/>
    </row>
    <row r="182" spans="1:27" s="215" customFormat="1" ht="20.100000000000001" customHeight="1" x14ac:dyDescent="0.25">
      <c r="A182" s="1929"/>
      <c r="B182" s="2990">
        <v>3040</v>
      </c>
      <c r="C182" s="3010" t="str">
        <f>VLOOKUP(B182,DataLabels,HLOOKUP($H$3,Type,2,FALSE))</f>
        <v>Other</v>
      </c>
      <c r="D182" s="3011"/>
      <c r="E182" s="3012"/>
      <c r="F182" s="1914"/>
      <c r="G182" s="1915"/>
      <c r="H182" s="1915"/>
      <c r="I182" s="1915"/>
      <c r="J182" s="1915"/>
      <c r="K182" s="1915"/>
      <c r="L182" s="1915"/>
      <c r="M182" s="288"/>
      <c r="N182" s="365"/>
      <c r="O182" s="366"/>
      <c r="P182" s="366"/>
      <c r="Q182" s="366"/>
      <c r="R182" s="367"/>
      <c r="S182" s="367"/>
      <c r="T182" s="367"/>
      <c r="U182" s="367"/>
      <c r="V182" s="367"/>
      <c r="W182" s="367"/>
      <c r="X182" s="367"/>
      <c r="Y182" s="287"/>
      <c r="Z182" s="218"/>
      <c r="AA182" s="218"/>
    </row>
    <row r="183" spans="1:27" s="215" customFormat="1" ht="20.100000000000001" customHeight="1" x14ac:dyDescent="0.25">
      <c r="A183" s="1929"/>
      <c r="B183" s="2991"/>
      <c r="C183" s="3013"/>
      <c r="D183" s="3014"/>
      <c r="E183" s="3015"/>
      <c r="F183" s="1916"/>
      <c r="G183" s="1917"/>
      <c r="H183" s="1917"/>
      <c r="I183" s="1917"/>
      <c r="J183" s="1917"/>
      <c r="K183" s="1917"/>
      <c r="L183" s="1917"/>
      <c r="M183" s="290"/>
      <c r="N183" s="365"/>
      <c r="O183" s="366"/>
      <c r="P183" s="366"/>
      <c r="Q183" s="366"/>
      <c r="R183" s="367"/>
      <c r="S183" s="367"/>
      <c r="T183" s="367"/>
      <c r="U183" s="367"/>
      <c r="V183" s="367"/>
      <c r="W183" s="367"/>
      <c r="X183" s="367"/>
      <c r="Y183" s="287"/>
      <c r="Z183" s="218"/>
      <c r="AA183" s="218"/>
    </row>
    <row r="184" spans="1:27" s="215" customFormat="1" ht="20.100000000000001" customHeight="1" x14ac:dyDescent="0.25">
      <c r="A184" s="1929"/>
      <c r="B184" s="1727">
        <v>3050</v>
      </c>
      <c r="C184" s="2993" t="str">
        <f>VLOOKUP(B184,DataLabels,HLOOKUP($H$3,Type,2,FALSE))</f>
        <v>Applicable Safety Code for Controller (See box 1411)</v>
      </c>
      <c r="D184" s="2993"/>
      <c r="E184" s="2994"/>
      <c r="F184" s="1948">
        <f>IF(UPPER(LEFT(Application!G8,5))="MAJOR",IF(LEFT(UPPER(F108),1)="Y",R176,"N/C"),R176)</f>
        <v>0</v>
      </c>
      <c r="G184" s="1949"/>
      <c r="H184" s="1949"/>
      <c r="I184" s="1949"/>
      <c r="J184" s="1949"/>
      <c r="K184" s="1949"/>
      <c r="L184" s="1949"/>
      <c r="M184" s="746"/>
      <c r="N184" s="365"/>
      <c r="O184" s="366"/>
      <c r="P184" s="366"/>
      <c r="Q184" s="366"/>
      <c r="R184" s="367"/>
      <c r="S184" s="367"/>
      <c r="T184" s="367"/>
      <c r="U184" s="367"/>
      <c r="V184" s="367"/>
      <c r="W184" s="367"/>
      <c r="X184" s="367"/>
      <c r="Y184" s="287"/>
      <c r="Z184" s="218"/>
      <c r="AA184" s="218"/>
    </row>
    <row r="185" spans="1:27" s="215" customFormat="1" ht="20.100000000000001" customHeight="1" x14ac:dyDescent="0.25">
      <c r="A185" s="1929"/>
      <c r="B185" s="1728"/>
      <c r="C185" s="2996"/>
      <c r="D185" s="2996"/>
      <c r="E185" s="2997"/>
      <c r="F185" s="1950"/>
      <c r="G185" s="1951"/>
      <c r="H185" s="1951"/>
      <c r="I185" s="1951"/>
      <c r="J185" s="1951"/>
      <c r="K185" s="1951"/>
      <c r="L185" s="1951"/>
      <c r="M185" s="747"/>
      <c r="N185" s="365"/>
      <c r="O185" s="366"/>
      <c r="P185" s="366"/>
      <c r="Q185" s="366"/>
      <c r="R185" s="367"/>
      <c r="S185" s="367"/>
      <c r="T185" s="367"/>
      <c r="U185" s="367"/>
      <c r="V185" s="367"/>
      <c r="W185" s="367"/>
      <c r="X185" s="367"/>
      <c r="Y185" s="287"/>
      <c r="Z185" s="218"/>
      <c r="AA185" s="218"/>
    </row>
    <row r="186" spans="1:27" s="215" customFormat="1" ht="20.100000000000001" customHeight="1" x14ac:dyDescent="0.25">
      <c r="A186" s="1929"/>
      <c r="B186" s="1727">
        <v>3060</v>
      </c>
      <c r="C186" s="2993">
        <f>VLOOKUP(B186,DataLabels,HLOOKUP($H$3,Type,2,FALSE))</f>
        <v>0</v>
      </c>
      <c r="D186" s="2993"/>
      <c r="E186" s="2994"/>
      <c r="F186" s="1948"/>
      <c r="G186" s="1949"/>
      <c r="H186" s="1949"/>
      <c r="I186" s="1949"/>
      <c r="J186" s="1949"/>
      <c r="K186" s="1949"/>
      <c r="L186" s="1949"/>
      <c r="M186" s="746"/>
      <c r="N186" s="365"/>
      <c r="O186" s="366"/>
      <c r="P186" s="366"/>
      <c r="Q186" s="366"/>
      <c r="R186" s="367"/>
      <c r="S186" s="367"/>
      <c r="T186" s="367"/>
      <c r="U186" s="367"/>
      <c r="V186" s="367"/>
      <c r="W186" s="367"/>
      <c r="X186" s="367"/>
      <c r="Y186" s="287"/>
      <c r="Z186" s="218"/>
      <c r="AA186" s="218"/>
    </row>
    <row r="187" spans="1:27" s="215" customFormat="1" ht="20.100000000000001" customHeight="1" x14ac:dyDescent="0.25">
      <c r="A187" s="1929"/>
      <c r="B187" s="1728"/>
      <c r="C187" s="2996"/>
      <c r="D187" s="2996"/>
      <c r="E187" s="2997"/>
      <c r="F187" s="1950"/>
      <c r="G187" s="1951"/>
      <c r="H187" s="1951"/>
      <c r="I187" s="1951"/>
      <c r="J187" s="1951"/>
      <c r="K187" s="1951"/>
      <c r="L187" s="1951"/>
      <c r="M187" s="747"/>
      <c r="N187" s="365"/>
      <c r="O187" s="366"/>
      <c r="P187" s="366"/>
      <c r="Q187" s="366"/>
      <c r="R187" s="367"/>
      <c r="S187" s="367"/>
      <c r="T187" s="367"/>
      <c r="U187" s="367"/>
      <c r="V187" s="367"/>
      <c r="W187" s="367"/>
      <c r="X187" s="367"/>
      <c r="Y187" s="287"/>
      <c r="Z187" s="218"/>
      <c r="AA187" s="218"/>
    </row>
    <row r="188" spans="1:27" s="215" customFormat="1" ht="20.100000000000001" customHeight="1" x14ac:dyDescent="0.25">
      <c r="A188" s="1929"/>
      <c r="B188" s="2990">
        <v>3070</v>
      </c>
      <c r="C188" s="2992" t="str">
        <f>VLOOKUP(B188,DataLabels,HLOOKUP($H$3,Type,2,FALSE))</f>
        <v>Welded Steel Construction
(Metal Arc Welding)</v>
      </c>
      <c r="D188" s="2993"/>
      <c r="E188" s="2994"/>
      <c r="F188" s="1914"/>
      <c r="G188" s="1915"/>
      <c r="H188" s="1915"/>
      <c r="I188" s="1915"/>
      <c r="J188" s="1915"/>
      <c r="K188" s="1915"/>
      <c r="L188" s="1915"/>
      <c r="M188" s="288"/>
      <c r="N188" s="365"/>
      <c r="O188" s="366"/>
      <c r="P188" s="366"/>
      <c r="Q188" s="366"/>
      <c r="R188" s="367"/>
      <c r="S188" s="367"/>
      <c r="T188" s="367"/>
      <c r="U188" s="367"/>
      <c r="V188" s="367"/>
      <c r="W188" s="367"/>
      <c r="X188" s="367"/>
      <c r="Y188" s="287"/>
      <c r="Z188" s="218"/>
      <c r="AA188" s="218"/>
    </row>
    <row r="189" spans="1:27" s="215" customFormat="1" ht="20.100000000000001" customHeight="1" x14ac:dyDescent="0.25">
      <c r="A189" s="1929"/>
      <c r="B189" s="2991"/>
      <c r="C189" s="2995"/>
      <c r="D189" s="2996"/>
      <c r="E189" s="2997"/>
      <c r="F189" s="1916"/>
      <c r="G189" s="1917"/>
      <c r="H189" s="1917"/>
      <c r="I189" s="1917"/>
      <c r="J189" s="1917"/>
      <c r="K189" s="1917"/>
      <c r="L189" s="1917"/>
      <c r="M189" s="290"/>
      <c r="N189" s="368"/>
      <c r="O189" s="298"/>
      <c r="P189" s="298"/>
      <c r="Q189" s="298"/>
      <c r="R189" s="369"/>
      <c r="S189" s="369"/>
      <c r="T189" s="369"/>
      <c r="U189" s="369"/>
      <c r="V189" s="369"/>
      <c r="W189" s="369"/>
      <c r="X189" s="369"/>
      <c r="Y189" s="291"/>
      <c r="Z189" s="218"/>
      <c r="AA189" s="218"/>
    </row>
    <row r="190" spans="1:27" s="215" customFormat="1" ht="20.100000000000001" customHeight="1" x14ac:dyDescent="0.25">
      <c r="A190" s="1929"/>
      <c r="B190" s="2990">
        <v>3080</v>
      </c>
      <c r="C190" s="2992" t="str">
        <f>VLOOKUP(B190,DataLabels,HLOOKUP($H$3,Type,2,FALSE))</f>
        <v>FACTORY WELDS
Cert. of Companies for Fusion Welding of Steel</v>
      </c>
      <c r="D190" s="2993"/>
      <c r="E190" s="2994"/>
      <c r="F190" s="1914"/>
      <c r="G190" s="1915"/>
      <c r="H190" s="1915"/>
      <c r="I190" s="1915"/>
      <c r="J190" s="1915"/>
      <c r="K190" s="1915"/>
      <c r="L190" s="1915"/>
      <c r="M190" s="288"/>
      <c r="N190" s="2990">
        <v>3090</v>
      </c>
      <c r="O190" s="2992" t="str">
        <f>VLOOKUP(N190,DataLabels,HLOOKUP($H$3,Type,2,FALSE))</f>
        <v>FACTORY WELDS
Name of Certified Company</v>
      </c>
      <c r="P190" s="2993"/>
      <c r="Q190" s="2994"/>
      <c r="R190" s="1914"/>
      <c r="S190" s="1915"/>
      <c r="T190" s="1915"/>
      <c r="U190" s="1915"/>
      <c r="V190" s="1915"/>
      <c r="W190" s="1915"/>
      <c r="X190" s="1915"/>
      <c r="Y190" s="289"/>
      <c r="Z190" s="218"/>
      <c r="AA190" s="218"/>
    </row>
    <row r="191" spans="1:27" s="215" customFormat="1" ht="20.100000000000001" customHeight="1" x14ac:dyDescent="0.25">
      <c r="A191" s="1929"/>
      <c r="B191" s="2991"/>
      <c r="C191" s="2995"/>
      <c r="D191" s="2996"/>
      <c r="E191" s="2997"/>
      <c r="F191" s="1916"/>
      <c r="G191" s="1917"/>
      <c r="H191" s="1917"/>
      <c r="I191" s="1917"/>
      <c r="J191" s="1917"/>
      <c r="K191" s="1917"/>
      <c r="L191" s="1917"/>
      <c r="M191" s="290"/>
      <c r="N191" s="2991"/>
      <c r="O191" s="2995"/>
      <c r="P191" s="2996"/>
      <c r="Q191" s="2997"/>
      <c r="R191" s="1916"/>
      <c r="S191" s="1917"/>
      <c r="T191" s="1917"/>
      <c r="U191" s="1917"/>
      <c r="V191" s="1917"/>
      <c r="W191" s="1917"/>
      <c r="X191" s="1917"/>
      <c r="Y191" s="291"/>
      <c r="Z191" s="218"/>
      <c r="AA191" s="218"/>
    </row>
    <row r="192" spans="1:27" s="215" customFormat="1" ht="20.100000000000001" customHeight="1" x14ac:dyDescent="0.25">
      <c r="A192" s="1929"/>
      <c r="B192" s="2990">
        <v>3100</v>
      </c>
      <c r="C192" s="2998" t="str">
        <f>VLOOKUP(B192,DataLabels,HLOOKUP($H$3,Type,2,FALSE))</f>
        <v>FIELD WELDS
Cert. of Companies for Fusion Welding of Steel</v>
      </c>
      <c r="D192" s="2999"/>
      <c r="E192" s="3000"/>
      <c r="F192" s="1914"/>
      <c r="G192" s="1915"/>
      <c r="H192" s="1915"/>
      <c r="I192" s="1915"/>
      <c r="J192" s="1915"/>
      <c r="K192" s="1915"/>
      <c r="L192" s="1915"/>
      <c r="M192" s="288"/>
      <c r="N192" s="2990">
        <v>3110</v>
      </c>
      <c r="O192" s="2992" t="str">
        <f>VLOOKUP(N192,DataLabels,HLOOKUP($H$3,Type,2,FALSE))</f>
        <v>FIELD WELDS
Name of Certified Company</v>
      </c>
      <c r="P192" s="2993"/>
      <c r="Q192" s="2994"/>
      <c r="R192" s="1914"/>
      <c r="S192" s="1915"/>
      <c r="T192" s="1915"/>
      <c r="U192" s="1915"/>
      <c r="V192" s="1915"/>
      <c r="W192" s="1915"/>
      <c r="X192" s="1915"/>
      <c r="Y192" s="289"/>
      <c r="Z192" s="218"/>
      <c r="AA192" s="218"/>
    </row>
    <row r="193" spans="1:27" s="215" customFormat="1" ht="20.100000000000001" customHeight="1" thickBot="1" x14ac:dyDescent="0.3">
      <c r="A193" s="1930"/>
      <c r="B193" s="2980"/>
      <c r="C193" s="3001"/>
      <c r="D193" s="3002"/>
      <c r="E193" s="3003"/>
      <c r="F193" s="1926"/>
      <c r="G193" s="1927"/>
      <c r="H193" s="1927"/>
      <c r="I193" s="1927"/>
      <c r="J193" s="1927"/>
      <c r="K193" s="1927"/>
      <c r="L193" s="1927"/>
      <c r="M193" s="301"/>
      <c r="N193" s="2980"/>
      <c r="O193" s="3001"/>
      <c r="P193" s="3002"/>
      <c r="Q193" s="3003"/>
      <c r="R193" s="1926"/>
      <c r="S193" s="1927"/>
      <c r="T193" s="1927"/>
      <c r="U193" s="1927"/>
      <c r="V193" s="1927"/>
      <c r="W193" s="1927"/>
      <c r="X193" s="1927"/>
      <c r="Y193" s="302"/>
      <c r="Z193" s="218"/>
      <c r="AA193" s="218"/>
    </row>
    <row r="194" spans="1:27" s="215" customFormat="1" ht="20.100000000000001" customHeight="1" x14ac:dyDescent="0.2">
      <c r="A194" s="1928" t="s">
        <v>138</v>
      </c>
      <c r="B194" s="2981">
        <v>3120</v>
      </c>
      <c r="C194" s="2983" t="str">
        <f>VLOOKUP(B194,DataLabels,HLOOKUP($H$3,Type,2,FALSE))</f>
        <v>Director's Order Applicable to this Submission</v>
      </c>
      <c r="D194" s="2983"/>
      <c r="E194" s="2984"/>
      <c r="F194" s="1964"/>
      <c r="G194" s="1965"/>
      <c r="H194" s="1965"/>
      <c r="I194" s="1965"/>
      <c r="J194" s="1965"/>
      <c r="K194" s="1965"/>
      <c r="L194" s="1965"/>
      <c r="M194" s="1965"/>
      <c r="N194" s="1965"/>
      <c r="O194" s="1965"/>
      <c r="P194" s="1965"/>
      <c r="Q194" s="1965"/>
      <c r="R194" s="1965"/>
      <c r="S194" s="1965"/>
      <c r="T194" s="1965"/>
      <c r="U194" s="1965"/>
      <c r="V194" s="1965"/>
      <c r="W194" s="1965"/>
      <c r="X194" s="1965"/>
      <c r="Y194" s="1966"/>
      <c r="Z194" s="218"/>
      <c r="AA194" s="218"/>
    </row>
    <row r="195" spans="1:27" s="215" customFormat="1" ht="20.100000000000001" customHeight="1" x14ac:dyDescent="0.2">
      <c r="A195" s="1929"/>
      <c r="B195" s="2982"/>
      <c r="C195" s="2985"/>
      <c r="D195" s="2985"/>
      <c r="E195" s="2986"/>
      <c r="F195" s="1967"/>
      <c r="G195" s="1968"/>
      <c r="H195" s="1968"/>
      <c r="I195" s="1968"/>
      <c r="J195" s="1968"/>
      <c r="K195" s="1968"/>
      <c r="L195" s="1968"/>
      <c r="M195" s="1968"/>
      <c r="N195" s="1968"/>
      <c r="O195" s="1968"/>
      <c r="P195" s="1968"/>
      <c r="Q195" s="1968"/>
      <c r="R195" s="1968"/>
      <c r="S195" s="1968"/>
      <c r="T195" s="1968"/>
      <c r="U195" s="1968"/>
      <c r="V195" s="1968"/>
      <c r="W195" s="1968"/>
      <c r="X195" s="1968"/>
      <c r="Y195" s="1969"/>
      <c r="Z195" s="218"/>
      <c r="AA195" s="218"/>
    </row>
    <row r="196" spans="1:27" s="215" customFormat="1" ht="20.100000000000001" customHeight="1" x14ac:dyDescent="0.2">
      <c r="A196" s="1929"/>
      <c r="B196" s="2982">
        <v>3130</v>
      </c>
      <c r="C196" s="2985" t="str">
        <f>VLOOKUP(B196,DataLabels,HLOOKUP($H$3,Type,2,FALSE))</f>
        <v>Manufacturer's Bulletins Applicable to this Submission</v>
      </c>
      <c r="D196" s="2985"/>
      <c r="E196" s="2986"/>
      <c r="F196" s="1970"/>
      <c r="G196" s="1971"/>
      <c r="H196" s="1971"/>
      <c r="I196" s="1971"/>
      <c r="J196" s="1971"/>
      <c r="K196" s="1971"/>
      <c r="L196" s="1971"/>
      <c r="M196" s="1971"/>
      <c r="N196" s="1971"/>
      <c r="O196" s="1971"/>
      <c r="P196" s="1971"/>
      <c r="Q196" s="1971"/>
      <c r="R196" s="1971"/>
      <c r="S196" s="1971"/>
      <c r="T196" s="1971"/>
      <c r="U196" s="1971"/>
      <c r="V196" s="1971"/>
      <c r="W196" s="1971"/>
      <c r="X196" s="1971"/>
      <c r="Y196" s="1972"/>
      <c r="Z196" s="218"/>
      <c r="AA196" s="218"/>
    </row>
    <row r="197" spans="1:27" s="215" customFormat="1" ht="20.100000000000001" customHeight="1" thickBot="1" x14ac:dyDescent="0.25">
      <c r="A197" s="1930"/>
      <c r="B197" s="2987"/>
      <c r="C197" s="2988"/>
      <c r="D197" s="2988"/>
      <c r="E197" s="2989"/>
      <c r="F197" s="1973"/>
      <c r="G197" s="1974"/>
      <c r="H197" s="1974"/>
      <c r="I197" s="1974"/>
      <c r="J197" s="1974"/>
      <c r="K197" s="1974"/>
      <c r="L197" s="1974"/>
      <c r="M197" s="1974"/>
      <c r="N197" s="1974"/>
      <c r="O197" s="1974"/>
      <c r="P197" s="1974"/>
      <c r="Q197" s="1974"/>
      <c r="R197" s="1974"/>
      <c r="S197" s="1974"/>
      <c r="T197" s="1974"/>
      <c r="U197" s="1974"/>
      <c r="V197" s="1974"/>
      <c r="W197" s="1974"/>
      <c r="X197" s="1974"/>
      <c r="Y197" s="1975"/>
      <c r="Z197" s="218"/>
      <c r="AA197" s="218"/>
    </row>
    <row r="198" spans="1:27" s="215" customFormat="1" ht="20.100000000000001" customHeight="1" thickBot="1" x14ac:dyDescent="0.3">
      <c r="A198" s="221"/>
      <c r="B198" s="222"/>
      <c r="C198" s="370"/>
      <c r="D198" s="370"/>
      <c r="E198" s="370"/>
      <c r="F198" s="371"/>
      <c r="G198" s="371"/>
      <c r="H198" s="371"/>
      <c r="I198" s="371"/>
      <c r="J198" s="371"/>
      <c r="K198" s="371"/>
      <c r="L198" s="371"/>
      <c r="M198" s="361"/>
      <c r="N198" s="222"/>
      <c r="O198" s="223"/>
      <c r="P198" s="223"/>
      <c r="Q198" s="223"/>
      <c r="R198" s="262"/>
      <c r="S198" s="262"/>
      <c r="T198" s="262"/>
      <c r="U198" s="262"/>
      <c r="V198" s="262"/>
      <c r="W198" s="262"/>
      <c r="X198" s="262"/>
      <c r="Y198" s="361"/>
      <c r="Z198" s="218"/>
      <c r="AA198" s="218"/>
    </row>
    <row r="199" spans="1:27" s="215" customFormat="1" ht="20.100000000000001" customHeight="1" x14ac:dyDescent="0.2">
      <c r="A199" s="2611" t="s">
        <v>139</v>
      </c>
      <c r="B199" s="2976" t="s">
        <v>140</v>
      </c>
      <c r="C199" s="2977"/>
      <c r="D199" s="2977"/>
      <c r="E199" s="2977"/>
      <c r="F199" s="2977"/>
      <c r="G199" s="2977"/>
      <c r="H199" s="2977"/>
      <c r="I199" s="2977"/>
      <c r="J199" s="2977"/>
      <c r="K199" s="2977"/>
      <c r="L199" s="2977"/>
      <c r="M199" s="2977"/>
      <c r="N199" s="2977"/>
      <c r="O199" s="2977"/>
      <c r="P199" s="2977"/>
      <c r="Q199" s="2977"/>
      <c r="R199" s="2977"/>
      <c r="S199" s="2977"/>
      <c r="T199" s="2977"/>
      <c r="U199" s="2977"/>
      <c r="V199" s="2977"/>
      <c r="W199" s="2977"/>
      <c r="X199" s="2977"/>
      <c r="Y199" s="2978"/>
      <c r="Z199" s="218"/>
      <c r="AA199" s="218"/>
    </row>
    <row r="200" spans="1:27" s="215" customFormat="1" ht="20.100000000000001" customHeight="1" x14ac:dyDescent="0.2">
      <c r="A200" s="2612"/>
      <c r="B200" s="2979">
        <v>4000</v>
      </c>
      <c r="C200" s="2528"/>
      <c r="D200" s="2529"/>
      <c r="E200" s="2529"/>
      <c r="F200" s="2529"/>
      <c r="G200" s="2529"/>
      <c r="H200" s="2529"/>
      <c r="I200" s="2529"/>
      <c r="J200" s="2529"/>
      <c r="K200" s="2529"/>
      <c r="L200" s="2529"/>
      <c r="M200" s="2529"/>
      <c r="N200" s="2529"/>
      <c r="O200" s="2529"/>
      <c r="P200" s="2529"/>
      <c r="Q200" s="2529"/>
      <c r="R200" s="2529"/>
      <c r="S200" s="2529"/>
      <c r="T200" s="2529"/>
      <c r="U200" s="2529"/>
      <c r="V200" s="2529"/>
      <c r="W200" s="2529"/>
      <c r="X200" s="2529"/>
      <c r="Y200" s="2530"/>
      <c r="Z200" s="218"/>
      <c r="AA200" s="218"/>
    </row>
    <row r="201" spans="1:27" s="215" customFormat="1" ht="20.100000000000001" customHeight="1" x14ac:dyDescent="0.2">
      <c r="A201" s="2612"/>
      <c r="B201" s="2979"/>
      <c r="C201" s="2531"/>
      <c r="D201" s="2532"/>
      <c r="E201" s="2532"/>
      <c r="F201" s="2532"/>
      <c r="G201" s="2532"/>
      <c r="H201" s="2532"/>
      <c r="I201" s="2532"/>
      <c r="J201" s="2532"/>
      <c r="K201" s="2532"/>
      <c r="L201" s="2532"/>
      <c r="M201" s="2532"/>
      <c r="N201" s="2532"/>
      <c r="O201" s="2532"/>
      <c r="P201" s="2532"/>
      <c r="Q201" s="2532"/>
      <c r="R201" s="2532"/>
      <c r="S201" s="2532"/>
      <c r="T201" s="2532"/>
      <c r="U201" s="2532"/>
      <c r="V201" s="2532"/>
      <c r="W201" s="2532"/>
      <c r="X201" s="2532"/>
      <c r="Y201" s="2533"/>
      <c r="Z201" s="218"/>
      <c r="AA201" s="218"/>
    </row>
    <row r="202" spans="1:27" s="215" customFormat="1" ht="20.100000000000001" customHeight="1" x14ac:dyDescent="0.2">
      <c r="A202" s="2612"/>
      <c r="B202" s="2979"/>
      <c r="C202" s="2531"/>
      <c r="D202" s="2532"/>
      <c r="E202" s="2532"/>
      <c r="F202" s="2532"/>
      <c r="G202" s="2532"/>
      <c r="H202" s="2532"/>
      <c r="I202" s="2532"/>
      <c r="J202" s="2532"/>
      <c r="K202" s="2532"/>
      <c r="L202" s="2532"/>
      <c r="M202" s="2532"/>
      <c r="N202" s="2532"/>
      <c r="O202" s="2532"/>
      <c r="P202" s="2532"/>
      <c r="Q202" s="2532"/>
      <c r="R202" s="2532"/>
      <c r="S202" s="2532"/>
      <c r="T202" s="2532"/>
      <c r="U202" s="2532"/>
      <c r="V202" s="2532"/>
      <c r="W202" s="2532"/>
      <c r="X202" s="2532"/>
      <c r="Y202" s="2533"/>
      <c r="Z202" s="218"/>
      <c r="AA202" s="218"/>
    </row>
    <row r="203" spans="1:27" s="215" customFormat="1" ht="20.100000000000001" customHeight="1" x14ac:dyDescent="0.2">
      <c r="A203" s="2612"/>
      <c r="B203" s="2979"/>
      <c r="C203" s="2531"/>
      <c r="D203" s="2532"/>
      <c r="E203" s="2532"/>
      <c r="F203" s="2532"/>
      <c r="G203" s="2532"/>
      <c r="H203" s="2532"/>
      <c r="I203" s="2532"/>
      <c r="J203" s="2532"/>
      <c r="K203" s="2532"/>
      <c r="L203" s="2532"/>
      <c r="M203" s="2532"/>
      <c r="N203" s="2532"/>
      <c r="O203" s="2532"/>
      <c r="P203" s="2532"/>
      <c r="Q203" s="2532"/>
      <c r="R203" s="2532"/>
      <c r="S203" s="2532"/>
      <c r="T203" s="2532"/>
      <c r="U203" s="2532"/>
      <c r="V203" s="2532"/>
      <c r="W203" s="2532"/>
      <c r="X203" s="2532"/>
      <c r="Y203" s="2533"/>
      <c r="Z203" s="218"/>
      <c r="AA203" s="218"/>
    </row>
    <row r="204" spans="1:27" s="215" customFormat="1" ht="20.100000000000001" customHeight="1" x14ac:dyDescent="0.2">
      <c r="A204" s="2612"/>
      <c r="B204" s="2979"/>
      <c r="C204" s="2531"/>
      <c r="D204" s="2532"/>
      <c r="E204" s="2532"/>
      <c r="F204" s="2532"/>
      <c r="G204" s="2532"/>
      <c r="H204" s="2532"/>
      <c r="I204" s="2532"/>
      <c r="J204" s="2532"/>
      <c r="K204" s="2532"/>
      <c r="L204" s="2532"/>
      <c r="M204" s="2532"/>
      <c r="N204" s="2532"/>
      <c r="O204" s="2532"/>
      <c r="P204" s="2532"/>
      <c r="Q204" s="2532"/>
      <c r="R204" s="2532"/>
      <c r="S204" s="2532"/>
      <c r="T204" s="2532"/>
      <c r="U204" s="2532"/>
      <c r="V204" s="2532"/>
      <c r="W204" s="2532"/>
      <c r="X204" s="2532"/>
      <c r="Y204" s="2533"/>
      <c r="Z204" s="218"/>
      <c r="AA204" s="218"/>
    </row>
    <row r="205" spans="1:27" s="215" customFormat="1" ht="20.100000000000001" customHeight="1" x14ac:dyDescent="0.2">
      <c r="A205" s="2612"/>
      <c r="B205" s="2979"/>
      <c r="C205" s="2531"/>
      <c r="D205" s="2532"/>
      <c r="E205" s="2532"/>
      <c r="F205" s="2532"/>
      <c r="G205" s="2532"/>
      <c r="H205" s="2532"/>
      <c r="I205" s="2532"/>
      <c r="J205" s="2532"/>
      <c r="K205" s="2532"/>
      <c r="L205" s="2532"/>
      <c r="M205" s="2532"/>
      <c r="N205" s="2532"/>
      <c r="O205" s="2532"/>
      <c r="P205" s="2532"/>
      <c r="Q205" s="2532"/>
      <c r="R205" s="2532"/>
      <c r="S205" s="2532"/>
      <c r="T205" s="2532"/>
      <c r="U205" s="2532"/>
      <c r="V205" s="2532"/>
      <c r="W205" s="2532"/>
      <c r="X205" s="2532"/>
      <c r="Y205" s="2533"/>
      <c r="Z205" s="218"/>
      <c r="AA205" s="218"/>
    </row>
    <row r="206" spans="1:27" s="215" customFormat="1" ht="20.100000000000001" customHeight="1" x14ac:dyDescent="0.2">
      <c r="A206" s="2612"/>
      <c r="B206" s="2979"/>
      <c r="C206" s="2531"/>
      <c r="D206" s="2532"/>
      <c r="E206" s="2532"/>
      <c r="F206" s="2532"/>
      <c r="G206" s="2532"/>
      <c r="H206" s="2532"/>
      <c r="I206" s="2532"/>
      <c r="J206" s="2532"/>
      <c r="K206" s="2532"/>
      <c r="L206" s="2532"/>
      <c r="M206" s="2532"/>
      <c r="N206" s="2532"/>
      <c r="O206" s="2532"/>
      <c r="P206" s="2532"/>
      <c r="Q206" s="2532"/>
      <c r="R206" s="2532"/>
      <c r="S206" s="2532"/>
      <c r="T206" s="2532"/>
      <c r="U206" s="2532"/>
      <c r="V206" s="2532"/>
      <c r="W206" s="2532"/>
      <c r="X206" s="2532"/>
      <c r="Y206" s="2533"/>
      <c r="Z206" s="218"/>
      <c r="AA206" s="218"/>
    </row>
    <row r="207" spans="1:27" s="215" customFormat="1" ht="20.100000000000001" customHeight="1" x14ac:dyDescent="0.2">
      <c r="A207" s="2612"/>
      <c r="B207" s="2979"/>
      <c r="C207" s="2531"/>
      <c r="D207" s="2532"/>
      <c r="E207" s="2532"/>
      <c r="F207" s="2532"/>
      <c r="G207" s="2532"/>
      <c r="H207" s="2532"/>
      <c r="I207" s="2532"/>
      <c r="J207" s="2532"/>
      <c r="K207" s="2532"/>
      <c r="L207" s="2532"/>
      <c r="M207" s="2532"/>
      <c r="N207" s="2532"/>
      <c r="O207" s="2532"/>
      <c r="P207" s="2532"/>
      <c r="Q207" s="2532"/>
      <c r="R207" s="2532"/>
      <c r="S207" s="2532"/>
      <c r="T207" s="2532"/>
      <c r="U207" s="2532"/>
      <c r="V207" s="2532"/>
      <c r="W207" s="2532"/>
      <c r="X207" s="2532"/>
      <c r="Y207" s="2533"/>
      <c r="Z207" s="218"/>
      <c r="AA207" s="218"/>
    </row>
    <row r="208" spans="1:27" s="215" customFormat="1" ht="20.100000000000001" customHeight="1" x14ac:dyDescent="0.2">
      <c r="A208" s="2612"/>
      <c r="B208" s="2979"/>
      <c r="C208" s="2531"/>
      <c r="D208" s="2532"/>
      <c r="E208" s="2532"/>
      <c r="F208" s="2532"/>
      <c r="G208" s="2532"/>
      <c r="H208" s="2532"/>
      <c r="I208" s="2532"/>
      <c r="J208" s="2532"/>
      <c r="K208" s="2532"/>
      <c r="L208" s="2532"/>
      <c r="M208" s="2532"/>
      <c r="N208" s="2532"/>
      <c r="O208" s="2532"/>
      <c r="P208" s="2532"/>
      <c r="Q208" s="2532"/>
      <c r="R208" s="2532"/>
      <c r="S208" s="2532"/>
      <c r="T208" s="2532"/>
      <c r="U208" s="2532"/>
      <c r="V208" s="2532"/>
      <c r="W208" s="2532"/>
      <c r="X208" s="2532"/>
      <c r="Y208" s="2533"/>
      <c r="Z208" s="218"/>
      <c r="AA208" s="218"/>
    </row>
    <row r="209" spans="1:27" s="215" customFormat="1" ht="20.100000000000001" customHeight="1" x14ac:dyDescent="0.2">
      <c r="A209" s="2612"/>
      <c r="B209" s="2979"/>
      <c r="C209" s="2531"/>
      <c r="D209" s="2532"/>
      <c r="E209" s="2532"/>
      <c r="F209" s="2532"/>
      <c r="G209" s="2532"/>
      <c r="H209" s="2532"/>
      <c r="I209" s="2532"/>
      <c r="J209" s="2532"/>
      <c r="K209" s="2532"/>
      <c r="L209" s="2532"/>
      <c r="M209" s="2532"/>
      <c r="N209" s="2532"/>
      <c r="O209" s="2532"/>
      <c r="P209" s="2532"/>
      <c r="Q209" s="2532"/>
      <c r="R209" s="2532"/>
      <c r="S209" s="2532"/>
      <c r="T209" s="2532"/>
      <c r="U209" s="2532"/>
      <c r="V209" s="2532"/>
      <c r="W209" s="2532"/>
      <c r="X209" s="2532"/>
      <c r="Y209" s="2533"/>
      <c r="Z209" s="218"/>
      <c r="AA209" s="218"/>
    </row>
    <row r="210" spans="1:27" s="215" customFormat="1" ht="20.100000000000001" customHeight="1" x14ac:dyDescent="0.2">
      <c r="A210" s="2612"/>
      <c r="B210" s="2979"/>
      <c r="C210" s="2531"/>
      <c r="D210" s="2532"/>
      <c r="E210" s="2532"/>
      <c r="F210" s="2532"/>
      <c r="G210" s="2532"/>
      <c r="H210" s="2532"/>
      <c r="I210" s="2532"/>
      <c r="J210" s="2532"/>
      <c r="K210" s="2532"/>
      <c r="L210" s="2532"/>
      <c r="M210" s="2532"/>
      <c r="N210" s="2532"/>
      <c r="O210" s="2532"/>
      <c r="P210" s="2532"/>
      <c r="Q210" s="2532"/>
      <c r="R210" s="2532"/>
      <c r="S210" s="2532"/>
      <c r="T210" s="2532"/>
      <c r="U210" s="2532"/>
      <c r="V210" s="2532"/>
      <c r="W210" s="2532"/>
      <c r="X210" s="2532"/>
      <c r="Y210" s="2533"/>
      <c r="Z210" s="218"/>
      <c r="AA210" s="218"/>
    </row>
    <row r="211" spans="1:27" s="215" customFormat="1" ht="20.100000000000001" customHeight="1" x14ac:dyDescent="0.2">
      <c r="A211" s="2612"/>
      <c r="B211" s="2979"/>
      <c r="C211" s="2531"/>
      <c r="D211" s="2532"/>
      <c r="E211" s="2532"/>
      <c r="F211" s="2532"/>
      <c r="G211" s="2532"/>
      <c r="H211" s="2532"/>
      <c r="I211" s="2532"/>
      <c r="J211" s="2532"/>
      <c r="K211" s="2532"/>
      <c r="L211" s="2532"/>
      <c r="M211" s="2532"/>
      <c r="N211" s="2532"/>
      <c r="O211" s="2532"/>
      <c r="P211" s="2532"/>
      <c r="Q211" s="2532"/>
      <c r="R211" s="2532"/>
      <c r="S211" s="2532"/>
      <c r="T211" s="2532"/>
      <c r="U211" s="2532"/>
      <c r="V211" s="2532"/>
      <c r="W211" s="2532"/>
      <c r="X211" s="2532"/>
      <c r="Y211" s="2533"/>
      <c r="Z211" s="218"/>
      <c r="AA211" s="218"/>
    </row>
    <row r="212" spans="1:27" s="215" customFormat="1" ht="20.100000000000001" customHeight="1" x14ac:dyDescent="0.2">
      <c r="A212" s="2612"/>
      <c r="B212" s="2979"/>
      <c r="C212" s="2531"/>
      <c r="D212" s="2532"/>
      <c r="E212" s="2532"/>
      <c r="F212" s="2532"/>
      <c r="G212" s="2532"/>
      <c r="H212" s="2532"/>
      <c r="I212" s="2532"/>
      <c r="J212" s="2532"/>
      <c r="K212" s="2532"/>
      <c r="L212" s="2532"/>
      <c r="M212" s="2532"/>
      <c r="N212" s="2532"/>
      <c r="O212" s="2532"/>
      <c r="P212" s="2532"/>
      <c r="Q212" s="2532"/>
      <c r="R212" s="2532"/>
      <c r="S212" s="2532"/>
      <c r="T212" s="2532"/>
      <c r="U212" s="2532"/>
      <c r="V212" s="2532"/>
      <c r="W212" s="2532"/>
      <c r="X212" s="2532"/>
      <c r="Y212" s="2533"/>
      <c r="Z212" s="218"/>
      <c r="AA212" s="218"/>
    </row>
    <row r="213" spans="1:27" s="215" customFormat="1" ht="20.100000000000001" customHeight="1" x14ac:dyDescent="0.2">
      <c r="A213" s="2612"/>
      <c r="B213" s="2979"/>
      <c r="C213" s="2531"/>
      <c r="D213" s="2532"/>
      <c r="E213" s="2532"/>
      <c r="F213" s="2532"/>
      <c r="G213" s="2532"/>
      <c r="H213" s="2532"/>
      <c r="I213" s="2532"/>
      <c r="J213" s="2532"/>
      <c r="K213" s="2532"/>
      <c r="L213" s="2532"/>
      <c r="M213" s="2532"/>
      <c r="N213" s="2532"/>
      <c r="O213" s="2532"/>
      <c r="P213" s="2532"/>
      <c r="Q213" s="2532"/>
      <c r="R213" s="2532"/>
      <c r="S213" s="2532"/>
      <c r="T213" s="2532"/>
      <c r="U213" s="2532"/>
      <c r="V213" s="2532"/>
      <c r="W213" s="2532"/>
      <c r="X213" s="2532"/>
      <c r="Y213" s="2533"/>
      <c r="Z213" s="218"/>
      <c r="AA213" s="218"/>
    </row>
    <row r="214" spans="1:27" s="215" customFormat="1" ht="20.100000000000001" customHeight="1" thickBot="1" x14ac:dyDescent="0.25">
      <c r="A214" s="2613"/>
      <c r="B214" s="2980"/>
      <c r="C214" s="2534"/>
      <c r="D214" s="2535"/>
      <c r="E214" s="2535"/>
      <c r="F214" s="2535"/>
      <c r="G214" s="2535"/>
      <c r="H214" s="2535"/>
      <c r="I214" s="2535"/>
      <c r="J214" s="2535"/>
      <c r="K214" s="2535"/>
      <c r="L214" s="2535"/>
      <c r="M214" s="2535"/>
      <c r="N214" s="2535"/>
      <c r="O214" s="2535"/>
      <c r="P214" s="2535"/>
      <c r="Q214" s="2535"/>
      <c r="R214" s="2535"/>
      <c r="S214" s="2535"/>
      <c r="T214" s="2535"/>
      <c r="U214" s="2535"/>
      <c r="V214" s="2535"/>
      <c r="W214" s="2535"/>
      <c r="X214" s="2535"/>
      <c r="Y214" s="2536"/>
      <c r="Z214" s="218"/>
      <c r="AA214" s="218"/>
    </row>
  </sheetData>
  <sheetProtection algorithmName="SHA-512" hashValue="8onem627EXo7uqW/RMIud8+sd3zKdbskahbiAtpxtfqWfYO8kVBsg0C7WsGAP0saje1pNAmx2ZjO/ewKFmvSyw==" saltValue="mRfjfqtinGE0MMi17FTKjw==" spinCount="100000" sheet="1" formatCells="0" selectLockedCells="1"/>
  <mergeCells count="556">
    <mergeCell ref="I5:J5"/>
    <mergeCell ref="K5:O5"/>
    <mergeCell ref="P5:Q5"/>
    <mergeCell ref="R5:T5"/>
    <mergeCell ref="U5:V5"/>
    <mergeCell ref="W5:Y5"/>
    <mergeCell ref="A6:D7"/>
    <mergeCell ref="F6:G6"/>
    <mergeCell ref="J6:L6"/>
    <mergeCell ref="R6:S6"/>
    <mergeCell ref="V6:X6"/>
    <mergeCell ref="F7:G7"/>
    <mergeCell ref="J7:L7"/>
    <mergeCell ref="R7:S7"/>
    <mergeCell ref="V7:X7"/>
    <mergeCell ref="D1:G4"/>
    <mergeCell ref="A8:A20"/>
    <mergeCell ref="B8:Y10"/>
    <mergeCell ref="B11:B12"/>
    <mergeCell ref="C11:E12"/>
    <mergeCell ref="F11:Q12"/>
    <mergeCell ref="R11:X12"/>
    <mergeCell ref="B13:B14"/>
    <mergeCell ref="C13:E14"/>
    <mergeCell ref="F13:L14"/>
    <mergeCell ref="N13:N14"/>
    <mergeCell ref="O13:P14"/>
    <mergeCell ref="R13:Y13"/>
    <mergeCell ref="R14:Y14"/>
    <mergeCell ref="B15:B16"/>
    <mergeCell ref="C15:E16"/>
    <mergeCell ref="F15:L16"/>
    <mergeCell ref="N15:N16"/>
    <mergeCell ref="O15:Q16"/>
    <mergeCell ref="R15:X16"/>
    <mergeCell ref="H1:K2"/>
    <mergeCell ref="L1:N1"/>
    <mergeCell ref="O1:Y2"/>
    <mergeCell ref="H3:Y4"/>
    <mergeCell ref="B21:B22"/>
    <mergeCell ref="C21:E22"/>
    <mergeCell ref="F21:L22"/>
    <mergeCell ref="N21:N22"/>
    <mergeCell ref="O21:Q22"/>
    <mergeCell ref="R21:X22"/>
    <mergeCell ref="X18:Y18"/>
    <mergeCell ref="B19:B20"/>
    <mergeCell ref="C19:E20"/>
    <mergeCell ref="F19:L20"/>
    <mergeCell ref="N19:N20"/>
    <mergeCell ref="O19:Q20"/>
    <mergeCell ref="R19:X20"/>
    <mergeCell ref="B17:B18"/>
    <mergeCell ref="C17:E18"/>
    <mergeCell ref="F17:L18"/>
    <mergeCell ref="N17:N18"/>
    <mergeCell ref="O17:Q18"/>
    <mergeCell ref="R17:W18"/>
    <mergeCell ref="F27:G27"/>
    <mergeCell ref="J27:L27"/>
    <mergeCell ref="R27:S27"/>
    <mergeCell ref="B23:B24"/>
    <mergeCell ref="C23:E24"/>
    <mergeCell ref="F23:L24"/>
    <mergeCell ref="N23:N24"/>
    <mergeCell ref="O23:Q24"/>
    <mergeCell ref="R23:X24"/>
    <mergeCell ref="V29:X29"/>
    <mergeCell ref="F30:G30"/>
    <mergeCell ref="J30:L30"/>
    <mergeCell ref="R30:S30"/>
    <mergeCell ref="V30:X30"/>
    <mergeCell ref="A32:A35"/>
    <mergeCell ref="B32:Y35"/>
    <mergeCell ref="V27:X27"/>
    <mergeCell ref="F28:G28"/>
    <mergeCell ref="J28:L28"/>
    <mergeCell ref="R28:S28"/>
    <mergeCell ref="V28:X28"/>
    <mergeCell ref="B29:B30"/>
    <mergeCell ref="C29:D30"/>
    <mergeCell ref="F29:G29"/>
    <mergeCell ref="J29:L29"/>
    <mergeCell ref="R29:S29"/>
    <mergeCell ref="A25:A30"/>
    <mergeCell ref="B25:B26"/>
    <mergeCell ref="C25:E26"/>
    <mergeCell ref="F25:Y25"/>
    <mergeCell ref="F26:Y26"/>
    <mergeCell ref="B27:B28"/>
    <mergeCell ref="C27:D28"/>
    <mergeCell ref="B37:Y37"/>
    <mergeCell ref="A38:A47"/>
    <mergeCell ref="B38:B39"/>
    <mergeCell ref="C38:E39"/>
    <mergeCell ref="F38:L39"/>
    <mergeCell ref="N38:N39"/>
    <mergeCell ref="O38:Q39"/>
    <mergeCell ref="R38:X39"/>
    <mergeCell ref="B40:B41"/>
    <mergeCell ref="C40:E41"/>
    <mergeCell ref="F40:L41"/>
    <mergeCell ref="N40:N41"/>
    <mergeCell ref="O40:Q41"/>
    <mergeCell ref="R40:X41"/>
    <mergeCell ref="B42:B43"/>
    <mergeCell ref="C42:E43"/>
    <mergeCell ref="F42:L43"/>
    <mergeCell ref="N42:N43"/>
    <mergeCell ref="O42:Q43"/>
    <mergeCell ref="R42:X43"/>
    <mergeCell ref="B46:B47"/>
    <mergeCell ref="C46:E47"/>
    <mergeCell ref="F46:L47"/>
    <mergeCell ref="N46:N47"/>
    <mergeCell ref="B44:B45"/>
    <mergeCell ref="C44:E45"/>
    <mergeCell ref="F44:L45"/>
    <mergeCell ref="N44:N45"/>
    <mergeCell ref="O44:Q45"/>
    <mergeCell ref="R44:X45"/>
    <mergeCell ref="O48:Q49"/>
    <mergeCell ref="R48:X49"/>
    <mergeCell ref="D49:E49"/>
    <mergeCell ref="F49:L49"/>
    <mergeCell ref="N50:N51"/>
    <mergeCell ref="O50:Q51"/>
    <mergeCell ref="R50:X51"/>
    <mergeCell ref="B48:B49"/>
    <mergeCell ref="C48:C49"/>
    <mergeCell ref="D48:E48"/>
    <mergeCell ref="F48:L48"/>
    <mergeCell ref="N48:N49"/>
    <mergeCell ref="O46:Q47"/>
    <mergeCell ref="R46:X47"/>
    <mergeCell ref="N56:N57"/>
    <mergeCell ref="O56:Q57"/>
    <mergeCell ref="R56:X57"/>
    <mergeCell ref="O52:Q53"/>
    <mergeCell ref="R52:X53"/>
    <mergeCell ref="B54:B55"/>
    <mergeCell ref="C54:E55"/>
    <mergeCell ref="F54:L55"/>
    <mergeCell ref="N54:N55"/>
    <mergeCell ref="O54:Q55"/>
    <mergeCell ref="R54:X55"/>
    <mergeCell ref="B52:B53"/>
    <mergeCell ref="C52:E53"/>
    <mergeCell ref="F52:L53"/>
    <mergeCell ref="N52:N53"/>
    <mergeCell ref="A60:A63"/>
    <mergeCell ref="B60:B61"/>
    <mergeCell ref="C60:E61"/>
    <mergeCell ref="F60:L61"/>
    <mergeCell ref="B62:B63"/>
    <mergeCell ref="C62:E63"/>
    <mergeCell ref="F62:L63"/>
    <mergeCell ref="B56:B57"/>
    <mergeCell ref="C56:E57"/>
    <mergeCell ref="F56:L57"/>
    <mergeCell ref="A48:A59"/>
    <mergeCell ref="B50:B51"/>
    <mergeCell ref="C50:E51"/>
    <mergeCell ref="F50:L51"/>
    <mergeCell ref="N60:N61"/>
    <mergeCell ref="O60:O61"/>
    <mergeCell ref="P60:Q60"/>
    <mergeCell ref="R60:X60"/>
    <mergeCell ref="P61:Q61"/>
    <mergeCell ref="R61:X61"/>
    <mergeCell ref="B58:B59"/>
    <mergeCell ref="C58:E59"/>
    <mergeCell ref="F58:L59"/>
    <mergeCell ref="A64:A77"/>
    <mergeCell ref="B64:B65"/>
    <mergeCell ref="C64:E65"/>
    <mergeCell ref="F64:L65"/>
    <mergeCell ref="N64:N65"/>
    <mergeCell ref="O64:Q65"/>
    <mergeCell ref="B68:B69"/>
    <mergeCell ref="C68:E69"/>
    <mergeCell ref="F68:L69"/>
    <mergeCell ref="N68:N69"/>
    <mergeCell ref="O68:Q69"/>
    <mergeCell ref="R68:X69"/>
    <mergeCell ref="B70:B71"/>
    <mergeCell ref="C70:E71"/>
    <mergeCell ref="F70:L71"/>
    <mergeCell ref="N70:N71"/>
    <mergeCell ref="O70:Q71"/>
    <mergeCell ref="R70:X71"/>
    <mergeCell ref="R64:X65"/>
    <mergeCell ref="B66:B67"/>
    <mergeCell ref="C66:E67"/>
    <mergeCell ref="F66:L67"/>
    <mergeCell ref="N66:N67"/>
    <mergeCell ref="O66:Q67"/>
    <mergeCell ref="R66:X67"/>
    <mergeCell ref="U74:X75"/>
    <mergeCell ref="B76:B77"/>
    <mergeCell ref="H76:H77"/>
    <mergeCell ref="I76:L77"/>
    <mergeCell ref="N76:N77"/>
    <mergeCell ref="O76:O77"/>
    <mergeCell ref="Q76:S77"/>
    <mergeCell ref="U76:X77"/>
    <mergeCell ref="Q72:Q73"/>
    <mergeCell ref="R72:T73"/>
    <mergeCell ref="U72:U73"/>
    <mergeCell ref="V72:Y73"/>
    <mergeCell ref="B74:B75"/>
    <mergeCell ref="H74:H75"/>
    <mergeCell ref="I74:L75"/>
    <mergeCell ref="N74:N75"/>
    <mergeCell ref="O74:O75"/>
    <mergeCell ref="Q74:S75"/>
    <mergeCell ref="B72:B73"/>
    <mergeCell ref="C72:H73"/>
    <mergeCell ref="I72:I73"/>
    <mergeCell ref="J72:M73"/>
    <mergeCell ref="N72:N73"/>
    <mergeCell ref="O72:P73"/>
    <mergeCell ref="V78:X78"/>
    <mergeCell ref="F79:G79"/>
    <mergeCell ref="J79:L79"/>
    <mergeCell ref="R79:S79"/>
    <mergeCell ref="V79:X79"/>
    <mergeCell ref="B80:B81"/>
    <mergeCell ref="C80:D81"/>
    <mergeCell ref="F80:G80"/>
    <mergeCell ref="J80:L80"/>
    <mergeCell ref="R80:S80"/>
    <mergeCell ref="B78:B79"/>
    <mergeCell ref="C78:D79"/>
    <mergeCell ref="F78:G78"/>
    <mergeCell ref="J78:L78"/>
    <mergeCell ref="R78:S78"/>
    <mergeCell ref="V80:X80"/>
    <mergeCell ref="F81:G81"/>
    <mergeCell ref="J81:L81"/>
    <mergeCell ref="R81:S81"/>
    <mergeCell ref="V81:X81"/>
    <mergeCell ref="A82:A85"/>
    <mergeCell ref="B82:B83"/>
    <mergeCell ref="C82:C83"/>
    <mergeCell ref="D82:E82"/>
    <mergeCell ref="F82:L82"/>
    <mergeCell ref="A78:A81"/>
    <mergeCell ref="A86:A93"/>
    <mergeCell ref="B86:B87"/>
    <mergeCell ref="C86:E87"/>
    <mergeCell ref="F86:L87"/>
    <mergeCell ref="B88:B89"/>
    <mergeCell ref="C88:E89"/>
    <mergeCell ref="F88:L89"/>
    <mergeCell ref="N82:N83"/>
    <mergeCell ref="O82:Q83"/>
    <mergeCell ref="R82:X83"/>
    <mergeCell ref="D83:E83"/>
    <mergeCell ref="F83:L83"/>
    <mergeCell ref="B84:B85"/>
    <mergeCell ref="C84:E85"/>
    <mergeCell ref="F84:L85"/>
    <mergeCell ref="N84:N85"/>
    <mergeCell ref="O84:O85"/>
    <mergeCell ref="N88:N89"/>
    <mergeCell ref="O88:Q89"/>
    <mergeCell ref="R88:X89"/>
    <mergeCell ref="P84:Q84"/>
    <mergeCell ref="R84:X84"/>
    <mergeCell ref="P85:Q85"/>
    <mergeCell ref="R85:X85"/>
    <mergeCell ref="B92:B93"/>
    <mergeCell ref="C92:E93"/>
    <mergeCell ref="F92:L93"/>
    <mergeCell ref="N92:N93"/>
    <mergeCell ref="O92:Q93"/>
    <mergeCell ref="R92:X93"/>
    <mergeCell ref="B90:B91"/>
    <mergeCell ref="C90:E91"/>
    <mergeCell ref="F90:L91"/>
    <mergeCell ref="N90:N91"/>
    <mergeCell ref="O90:Q91"/>
    <mergeCell ref="R90:X91"/>
    <mergeCell ref="N86:N87"/>
    <mergeCell ref="O86:Q87"/>
    <mergeCell ref="R86:X87"/>
    <mergeCell ref="A94:A95"/>
    <mergeCell ref="B94:B95"/>
    <mergeCell ref="C94:E95"/>
    <mergeCell ref="F94:L95"/>
    <mergeCell ref="A96:A101"/>
    <mergeCell ref="B96:B97"/>
    <mergeCell ref="C96:E97"/>
    <mergeCell ref="F96:L97"/>
    <mergeCell ref="B98:B99"/>
    <mergeCell ref="C98:E99"/>
    <mergeCell ref="F98:L99"/>
    <mergeCell ref="N98:N99"/>
    <mergeCell ref="O98:Q99"/>
    <mergeCell ref="R98:X99"/>
    <mergeCell ref="B100:B101"/>
    <mergeCell ref="C100:Y101"/>
    <mergeCell ref="N96:N97"/>
    <mergeCell ref="O96:O97"/>
    <mergeCell ref="P96:Q96"/>
    <mergeCell ref="R96:X96"/>
    <mergeCell ref="P97:Q97"/>
    <mergeCell ref="R97:X97"/>
    <mergeCell ref="A102:A109"/>
    <mergeCell ref="B102:B103"/>
    <mergeCell ref="C102:E103"/>
    <mergeCell ref="F102:L103"/>
    <mergeCell ref="N102:N103"/>
    <mergeCell ref="O102:Q103"/>
    <mergeCell ref="B106:B107"/>
    <mergeCell ref="C106:E107"/>
    <mergeCell ref="F106:L107"/>
    <mergeCell ref="N106:N107"/>
    <mergeCell ref="O106:Q107"/>
    <mergeCell ref="R102:X103"/>
    <mergeCell ref="B104:B105"/>
    <mergeCell ref="C104:C105"/>
    <mergeCell ref="D104:E104"/>
    <mergeCell ref="F104:L104"/>
    <mergeCell ref="N104:N105"/>
    <mergeCell ref="O104:Q105"/>
    <mergeCell ref="R104:X105"/>
    <mergeCell ref="D105:E105"/>
    <mergeCell ref="F105:L105"/>
    <mergeCell ref="R106:X107"/>
    <mergeCell ref="B108:B109"/>
    <mergeCell ref="C108:E109"/>
    <mergeCell ref="F108:L109"/>
    <mergeCell ref="B110:B111"/>
    <mergeCell ref="C110:E111"/>
    <mergeCell ref="F110:L111"/>
    <mergeCell ref="N110:N111"/>
    <mergeCell ref="V116:X116"/>
    <mergeCell ref="F117:G117"/>
    <mergeCell ref="J117:L117"/>
    <mergeCell ref="R117:S117"/>
    <mergeCell ref="V117:X117"/>
    <mergeCell ref="O110:Q111"/>
    <mergeCell ref="R110:X111"/>
    <mergeCell ref="B112:B113"/>
    <mergeCell ref="C112:E113"/>
    <mergeCell ref="F112:L113"/>
    <mergeCell ref="N112:N113"/>
    <mergeCell ref="O112:Q113"/>
    <mergeCell ref="R112:X113"/>
    <mergeCell ref="C118:E119"/>
    <mergeCell ref="F118:L119"/>
    <mergeCell ref="N118:N119"/>
    <mergeCell ref="O118:Q119"/>
    <mergeCell ref="R118:X119"/>
    <mergeCell ref="B120:B121"/>
    <mergeCell ref="C120:E121"/>
    <mergeCell ref="F120:L121"/>
    <mergeCell ref="R114:X115"/>
    <mergeCell ref="F115:G115"/>
    <mergeCell ref="J115:L115"/>
    <mergeCell ref="B116:B117"/>
    <mergeCell ref="C116:D117"/>
    <mergeCell ref="F116:G116"/>
    <mergeCell ref="J116:L116"/>
    <mergeCell ref="N116:N117"/>
    <mergeCell ref="O116:P117"/>
    <mergeCell ref="R116:S116"/>
    <mergeCell ref="B114:B115"/>
    <mergeCell ref="C114:D115"/>
    <mergeCell ref="F114:G114"/>
    <mergeCell ref="J114:L114"/>
    <mergeCell ref="N114:N115"/>
    <mergeCell ref="O114:Q115"/>
    <mergeCell ref="A122:A127"/>
    <mergeCell ref="B122:B123"/>
    <mergeCell ref="C122:C123"/>
    <mergeCell ref="D122:E122"/>
    <mergeCell ref="F122:L122"/>
    <mergeCell ref="N122:N123"/>
    <mergeCell ref="A110:A121"/>
    <mergeCell ref="R124:X125"/>
    <mergeCell ref="D125:E125"/>
    <mergeCell ref="F125:L125"/>
    <mergeCell ref="B126:B127"/>
    <mergeCell ref="C126:E127"/>
    <mergeCell ref="F126:L127"/>
    <mergeCell ref="O122:Q123"/>
    <mergeCell ref="R122:X123"/>
    <mergeCell ref="D123:E123"/>
    <mergeCell ref="F123:L123"/>
    <mergeCell ref="B124:B125"/>
    <mergeCell ref="C124:C125"/>
    <mergeCell ref="D124:E124"/>
    <mergeCell ref="F124:L124"/>
    <mergeCell ref="N124:N125"/>
    <mergeCell ref="O124:Q125"/>
    <mergeCell ref="B118:B119"/>
    <mergeCell ref="A129:A131"/>
    <mergeCell ref="B129:Y131"/>
    <mergeCell ref="A133:A141"/>
    <mergeCell ref="B133:Y134"/>
    <mergeCell ref="B136:B139"/>
    <mergeCell ref="E136:M136"/>
    <mergeCell ref="N136:N139"/>
    <mergeCell ref="Q136:Y136"/>
    <mergeCell ref="E137:M137"/>
    <mergeCell ref="Q137:Y137"/>
    <mergeCell ref="E138:M138"/>
    <mergeCell ref="Q138:Y138"/>
    <mergeCell ref="E139:M139"/>
    <mergeCell ref="Q139:Y139"/>
    <mergeCell ref="B140:B141"/>
    <mergeCell ref="C140:F140"/>
    <mergeCell ref="G140:M140"/>
    <mergeCell ref="N140:N141"/>
    <mergeCell ref="O140:Q141"/>
    <mergeCell ref="R140:X141"/>
    <mergeCell ref="C141:M141"/>
    <mergeCell ref="A143:A162"/>
    <mergeCell ref="B143:Y144"/>
    <mergeCell ref="B146:B162"/>
    <mergeCell ref="E146:F146"/>
    <mergeCell ref="G146:M146"/>
    <mergeCell ref="N146:N162"/>
    <mergeCell ref="Q146:R146"/>
    <mergeCell ref="S146:Y146"/>
    <mergeCell ref="E147:F147"/>
    <mergeCell ref="E149:F149"/>
    <mergeCell ref="G149:M149"/>
    <mergeCell ref="Q149:R149"/>
    <mergeCell ref="S149:Y149"/>
    <mergeCell ref="E150:F150"/>
    <mergeCell ref="G150:M150"/>
    <mergeCell ref="Q150:R150"/>
    <mergeCell ref="S150:Y150"/>
    <mergeCell ref="G147:M147"/>
    <mergeCell ref="Q147:R147"/>
    <mergeCell ref="S147:Y147"/>
    <mergeCell ref="E148:F148"/>
    <mergeCell ref="G148:M148"/>
    <mergeCell ref="Q148:R148"/>
    <mergeCell ref="S148:Y148"/>
    <mergeCell ref="E153:F153"/>
    <mergeCell ref="G153:M153"/>
    <mergeCell ref="Q153:R153"/>
    <mergeCell ref="S153:Y153"/>
    <mergeCell ref="E154:F154"/>
    <mergeCell ref="G154:M154"/>
    <mergeCell ref="Q154:R154"/>
    <mergeCell ref="S154:Y154"/>
    <mergeCell ref="E151:F151"/>
    <mergeCell ref="G151:M151"/>
    <mergeCell ref="Q151:R151"/>
    <mergeCell ref="S151:Y151"/>
    <mergeCell ref="E152:F152"/>
    <mergeCell ref="G152:M152"/>
    <mergeCell ref="Q152:R152"/>
    <mergeCell ref="S152:Y152"/>
    <mergeCell ref="E157:F157"/>
    <mergeCell ref="G157:M157"/>
    <mergeCell ref="Q157:R157"/>
    <mergeCell ref="S157:Y157"/>
    <mergeCell ref="E158:F158"/>
    <mergeCell ref="G158:M158"/>
    <mergeCell ref="Q158:R158"/>
    <mergeCell ref="S158:Y158"/>
    <mergeCell ref="E155:F155"/>
    <mergeCell ref="G155:M155"/>
    <mergeCell ref="Q155:R155"/>
    <mergeCell ref="S155:Y155"/>
    <mergeCell ref="E156:F156"/>
    <mergeCell ref="G156:M156"/>
    <mergeCell ref="Q156:R156"/>
    <mergeCell ref="S156:Y156"/>
    <mergeCell ref="E161:F161"/>
    <mergeCell ref="G161:M161"/>
    <mergeCell ref="Q161:R161"/>
    <mergeCell ref="S161:Y161"/>
    <mergeCell ref="E162:F162"/>
    <mergeCell ref="G162:M162"/>
    <mergeCell ref="Q162:R162"/>
    <mergeCell ref="S162:Y162"/>
    <mergeCell ref="E159:F159"/>
    <mergeCell ref="G159:M159"/>
    <mergeCell ref="Q159:R159"/>
    <mergeCell ref="S159:Y159"/>
    <mergeCell ref="E160:F160"/>
    <mergeCell ref="G160:M160"/>
    <mergeCell ref="Q160:R160"/>
    <mergeCell ref="S160:Y160"/>
    <mergeCell ref="A175:A193"/>
    <mergeCell ref="B175:Y175"/>
    <mergeCell ref="B176:B177"/>
    <mergeCell ref="C176:E177"/>
    <mergeCell ref="F176:L177"/>
    <mergeCell ref="A164:A173"/>
    <mergeCell ref="B164:Y168"/>
    <mergeCell ref="B170:B171"/>
    <mergeCell ref="E170:M170"/>
    <mergeCell ref="N170:N171"/>
    <mergeCell ref="Q170:Y170"/>
    <mergeCell ref="E171:M171"/>
    <mergeCell ref="Q171:Y171"/>
    <mergeCell ref="B172:B173"/>
    <mergeCell ref="C172:F172"/>
    <mergeCell ref="B180:B181"/>
    <mergeCell ref="C180:E181"/>
    <mergeCell ref="F180:L181"/>
    <mergeCell ref="B182:B183"/>
    <mergeCell ref="O176:Q177"/>
    <mergeCell ref="R176:X177"/>
    <mergeCell ref="B178:B179"/>
    <mergeCell ref="C178:E179"/>
    <mergeCell ref="F178:L179"/>
    <mergeCell ref="B188:B189"/>
    <mergeCell ref="C188:E189"/>
    <mergeCell ref="F188:L189"/>
    <mergeCell ref="G172:M172"/>
    <mergeCell ref="N172:N173"/>
    <mergeCell ref="O172:Q173"/>
    <mergeCell ref="R172:X173"/>
    <mergeCell ref="C173:F173"/>
    <mergeCell ref="B184:B185"/>
    <mergeCell ref="C184:E185"/>
    <mergeCell ref="F184:L185"/>
    <mergeCell ref="B186:B187"/>
    <mergeCell ref="C186:E187"/>
    <mergeCell ref="F186:L187"/>
    <mergeCell ref="C182:E183"/>
    <mergeCell ref="F182:L183"/>
    <mergeCell ref="N176:N177"/>
    <mergeCell ref="N190:N191"/>
    <mergeCell ref="O190:Q191"/>
    <mergeCell ref="R190:X191"/>
    <mergeCell ref="B192:B193"/>
    <mergeCell ref="C192:E193"/>
    <mergeCell ref="F192:L193"/>
    <mergeCell ref="N192:N193"/>
    <mergeCell ref="O192:Q193"/>
    <mergeCell ref="R192:X193"/>
    <mergeCell ref="B190:B191"/>
    <mergeCell ref="C190:E191"/>
    <mergeCell ref="F190:L191"/>
    <mergeCell ref="A199:A214"/>
    <mergeCell ref="B199:Y199"/>
    <mergeCell ref="B200:B214"/>
    <mergeCell ref="C200:Y214"/>
    <mergeCell ref="A194:A197"/>
    <mergeCell ref="B194:B195"/>
    <mergeCell ref="C194:E195"/>
    <mergeCell ref="F194:Y195"/>
    <mergeCell ref="B196:B197"/>
    <mergeCell ref="C196:E197"/>
    <mergeCell ref="F196:Y197"/>
  </mergeCells>
  <dataValidations count="43">
    <dataValidation type="list" allowBlank="1" showInputMessage="1" showErrorMessage="1" promptTitle="OPTIONS:" prompt="Select from list" sqref="F108:L109" xr:uid="{B11A65EB-8B7E-4E5A-8D6D-F504C1C8C0B4}">
      <formula1>"Y,N,N/A,N/C"</formula1>
    </dataValidation>
    <dataValidation allowBlank="1" showErrorMessage="1" prompt="Enter the maximum distance allowed between the car guide rail brackets." sqref="N94:Y95" xr:uid="{08935FDD-98E1-4308-B30C-1537D5DE067A}"/>
    <dataValidation type="list" allowBlank="1" showInputMessage="1" showErrorMessage="1" promptTitle="OPTIONS:" prompt="Select From List" sqref="F52:L53 R52:X53" xr:uid="{E41DA211-2322-4218-9468-E04681F10ECD}">
      <formula1>"Solid,Open Work &lt;100mm ball,N/A,N/C"</formula1>
    </dataValidation>
    <dataValidation type="list" allowBlank="1" showInputMessage="1" showErrorMessage="1" promptTitle="OPTIONS:" prompt="Select From List" sqref="F17:L18" xr:uid="{A7184B5F-DB11-4BCF-B9AE-721F79538F01}">
      <formula1>CarriageType</formula1>
    </dataValidation>
    <dataValidation type="list" allowBlank="1" showInputMessage="1" showErrorMessage="1" promptTitle="OPTIONS:" prompt="Select From List" sqref="R21:X22" xr:uid="{15C32FA2-2A89-4B63-844B-22077F8BB167}">
      <formula1>"0,1,N/C,N/A"</formula1>
    </dataValidation>
    <dataValidation type="list" allowBlank="1" showInputMessage="1" showErrorMessage="1" promptTitle="OPTIONS:" prompt="Select From List" sqref="F21:L22" xr:uid="{2C96DB0E-D05D-4110-9C51-45EDCBE841C8}">
      <formula1>"1,2,N/C,N/A"</formula1>
    </dataValidation>
    <dataValidation type="list" allowBlank="1" showInputMessage="1" showErrorMessage="1" promptTitle="OPTIONS:" prompt="Select From List" sqref="R23:X24" xr:uid="{494D8097-4FD0-4701-8439-EF6A1F7BDC20}">
      <formula1>"Y,N,N/C,N/A"</formula1>
    </dataValidation>
    <dataValidation operator="greaterThanOrEqual" allowBlank="1" showInputMessage="1" showErrorMessage="1" sqref="H5:I5" xr:uid="{9690CC2F-493B-465C-BFAC-88C17A31E1B3}"/>
    <dataValidation type="decimal" operator="greaterThanOrEqual" allowBlank="1" showInputMessage="1" showErrorMessage="1" sqref="K5" xr:uid="{A6604567-384A-4B7F-B7E5-B1C8C78FD88F}">
      <formula1>0</formula1>
    </dataValidation>
    <dataValidation allowBlank="1" showInputMessage="1" showErrorMessage="1" prompt="Revision letter or number for this specification." sqref="W5" xr:uid="{AD014024-196B-4AE7-9565-1E4D786CAAC3}"/>
    <dataValidation type="date" operator="greaterThan" allowBlank="1" showInputMessage="1" showErrorMessage="1" prompt="Revision date for this specification. " sqref="R5" xr:uid="{676B73B6-72C8-49A4-8983-84A184D9A54E}">
      <formula1>36526</formula1>
    </dataValidation>
    <dataValidation type="list" allowBlank="1" showInputMessage="1" showErrorMessage="1" promptTitle="OPTIONS:" prompt="Select From List" sqref="R82:X83" xr:uid="{00B7F08B-1B10-4BF0-A16C-B9FE0BFC9E6A}">
      <formula1>B355SafetyType</formula1>
    </dataValidation>
    <dataValidation type="list" allowBlank="1" showInputMessage="1" showErrorMessage="1" promptTitle="OPTIONS:" prompt="Select From List" sqref="F38:L39" xr:uid="{A200BE59-F666-4C59-BBDF-C1C8D7122EF6}">
      <formula1>"Fully Enclosed,N/A,N/C"</formula1>
    </dataValidation>
    <dataValidation type="list" allowBlank="1" showInputMessage="1" showErrorMessage="1" promptTitle="OPTIONS:" prompt="Select From List" sqref="R42:X43" xr:uid="{5EFEFB50-C490-4D44-B4DD-549F40A089EC}">
      <formula1>"Mechanical Stops,Deployable Shoring Means,N/A,N/C"</formula1>
    </dataValidation>
    <dataValidation type="list" allowBlank="1" showInputMessage="1" showErrorMessage="1" promptTitle="OPTIONS:" prompt="Select From List" sqref="R38:X39" xr:uid="{AC7553C6-E2B2-4DF1-974B-7AF834E37A0B}">
      <formula1>"Fully Enclosed,Partially Enclosed,N/A,N/C"</formula1>
    </dataValidation>
    <dataValidation type="list" allowBlank="1" showInputMessage="1" showErrorMessage="1" promptTitle="OPTIONS:" prompt="Select from list" sqref="V31:X31 R31:S31" xr:uid="{A98DF995-8906-43E4-AD5A-8240E87F83A2}">
      <formula1>#REF!</formula1>
    </dataValidation>
    <dataValidation type="list" allowBlank="1" showInputMessage="1" showErrorMessage="1" promptTitle="OPTIONS:" prompt="Select From List:" sqref="F58:L59" xr:uid="{C324892C-F754-4B65-9EB0-7ADBEC56679D}">
      <formula1>"Yes,No,N/A,N/C"</formula1>
    </dataValidation>
    <dataValidation type="list" allowBlank="1" showInputMessage="1" showErrorMessage="1" promptTitle="OPTIONS:" prompt="Select from list" sqref="F60:L61" xr:uid="{E33300CA-7657-4052-9B66-64670A520704}">
      <formula1>DoorLockingDeviceType</formula1>
    </dataValidation>
    <dataValidation type="list" allowBlank="1" showInputMessage="1" showErrorMessage="1" promptTitle="OPTIONS:" prompt="Select From List" sqref="R61:X61" xr:uid="{ED1D83BD-82AD-4CA1-B915-49E50A32F394}">
      <formula1>InterlockModel</formula1>
    </dataValidation>
    <dataValidation type="list" allowBlank="1" showInputMessage="1" showErrorMessage="1" promptTitle="OPTIONS:" prompt="Select From List" sqref="R60:X60" xr:uid="{07292C26-BEDC-46ED-B0AD-6B15D44A1CD4}">
      <formula1>Interlock</formula1>
    </dataValidation>
    <dataValidation type="list" allowBlank="1" showInputMessage="1" showErrorMessage="1" promptTitle="OPTIONS:" prompt="Select From List" sqref="R50:X51 F50:L51" xr:uid="{38C4408D-6C93-4598-B213-76E336F62AD4}">
      <formula1>EntranceType</formula1>
    </dataValidation>
    <dataValidation allowBlank="1" showErrorMessage="1" promptTitle="OPTIONS:" prompt="Select From List" sqref="F66:L67 F54:L55 F23:L24 R40:X41 F19:L20 R44:X45 F42:L45 F70:L71 R70:X71" xr:uid="{A0015693-D489-40CA-BA22-4563F585361F}"/>
    <dataValidation allowBlank="1" showErrorMessage="1" sqref="R66:X67" xr:uid="{5169BA0A-5A5F-4964-A914-C359031BA1EF}"/>
    <dataValidation type="list" allowBlank="1" showInputMessage="1" showErrorMessage="1" promptTitle="OPTIONS:" prompt="Select From List" sqref="F84:L85 U74:X77 F68:L69 F46:L47 R46:X47 F40:L41 R68:X69" xr:uid="{D70840D6-8D64-459F-9EAC-DADB246491BB}">
      <formula1>"Y,N,N/A,N/C"</formula1>
    </dataValidation>
    <dataValidation allowBlank="1" showErrorMessage="1" promptTitle="OPTIONS" prompt="Select From List" sqref="R90:X93" xr:uid="{50BB72F3-E5EE-494E-8B8D-77C661585EB7}"/>
    <dataValidation type="list" allowBlank="1" showInputMessage="1" showErrorMessage="1" promptTitle="OPTIONS:" prompt="Select From List" sqref="F90:L91" xr:uid="{4A06EF5D-7BA4-4106-8340-7B58F9811A7E}">
      <formula1>RopeStranding</formula1>
    </dataValidation>
    <dataValidation type="list" allowBlank="1" showInputMessage="1" showErrorMessage="1" promptTitle="OPTIONS:" prompt="Select From List" sqref="R86:X87" xr:uid="{B9223EA5-2B2D-4E8D-9B9D-803BE2BC45DD}">
      <formula1>RopeGrade</formula1>
    </dataValidation>
    <dataValidation allowBlank="1" showErrorMessage="1" promptTitle="OPTIONS:" prompt="Select from list" sqref="F94:L95 P36:Y36 R48:X49 F64:L65" xr:uid="{F9A549EE-ABE9-455E-9373-02BCEAF5C711}"/>
    <dataValidation type="list" allowBlank="1" showInputMessage="1" showErrorMessage="1" promptTitle="OPTIONS:" prompt="Select From List" sqref="F104:L104" xr:uid="{CF5A0EBE-B3C2-4F7C-8EC8-ECD6479CDBDE}">
      <formula1>Controller</formula1>
    </dataValidation>
    <dataValidation type="list" allowBlank="1" showInputMessage="1" showErrorMessage="1" promptTitle="OPTIONS:" prompt="Select from list" sqref="F102:L103" xr:uid="{CB574782-2575-4405-AEE3-834556510359}">
      <formula1>OperationType</formula1>
    </dataValidation>
    <dataValidation type="list" showInputMessage="1" showErrorMessage="1" promptTitle="OPTIONS" prompt="Select From List" sqref="F96:L97" xr:uid="{6DA2B5CE-1200-4491-89E1-361C0B5F86CA}">
      <formula1>DriveType</formula1>
    </dataValidation>
    <dataValidation type="list" allowBlank="1" showInputMessage="1" showErrorMessage="1" promptTitle="OPTIONS:" prompt="Select from list" sqref="R102:X103" xr:uid="{25479289-857D-4D3D-936A-7C320FEDE050}">
      <formula1>MotorControlType</formula1>
    </dataValidation>
    <dataValidation type="list" operator="greaterThanOrEqual" allowBlank="1" showInputMessage="1" showErrorMessage="1" sqref="F122:L122" xr:uid="{5992FAA3-4E2F-42CE-A56D-9004798417A2}">
      <formula1>Valve</formula1>
    </dataValidation>
    <dataValidation type="list" showInputMessage="1" showErrorMessage="1" promptTitle="OPTIONS:" prompt="Select From List" sqref="F120:L121" xr:uid="{04A5162B-80D6-4CE7-9C9A-A41883ADF8A9}">
      <formula1>CorrosionProtection</formula1>
    </dataValidation>
    <dataValidation type="list" allowBlank="1" showInputMessage="1" showErrorMessage="1" promptTitle="OPTIONS:" prompt="Select From List" sqref="R112:X113" xr:uid="{21AA4FF3-5DC2-48F9-A561-6F505ECF2FFE}">
      <formula1>Connection</formula1>
    </dataValidation>
    <dataValidation type="list" allowBlank="1" showInputMessage="1" showErrorMessage="1" promptTitle="OPTIONS:" prompt="Select From List" sqref="F118:L119" xr:uid="{7CA9E154-E256-44EA-B728-44F1ECCE4AD4}">
      <formula1>Bulkhead</formula1>
    </dataValidation>
    <dataValidation type="list" allowBlank="1" showInputMessage="1" showErrorMessage="1" promptTitle="OPTIONS:" prompt="Select From List" sqref="F112:L113" xr:uid="{B83527C5-28B6-449D-BB71-81B91BEB3DA2}">
      <formula1>Orientation</formula1>
    </dataValidation>
    <dataValidation type="list" allowBlank="1" showInputMessage="1" showErrorMessage="1" promptTitle="OPTIONS:" prompt="Select From List" sqref="R110:X111" xr:uid="{80D3FFE3-EFEB-46BA-A617-5264EBD94D20}">
      <formula1>Stages</formula1>
    </dataValidation>
    <dataValidation type="list" allowBlank="1" showInputMessage="1" showErrorMessage="1" promptTitle="OPTIONS:" prompt="Select From List" sqref="F110:L111" xr:uid="{AE9D1E20-25FB-424D-8447-BBED3A0E0B16}">
      <formula1>Cylinders</formula1>
    </dataValidation>
    <dataValidation type="list" allowBlank="1" showInputMessage="1" showErrorMessage="1" promptTitle="OPTIONS:" prompt="Select From List" sqref="R114:X115" xr:uid="{E855AC5A-3720-46AC-A476-2EA6DEC2478F}">
      <formula1>Sync</formula1>
    </dataValidation>
    <dataValidation type="list" allowBlank="1" showInputMessage="1" showErrorMessage="1" promptTitle="OPTIONS:" prompt="Select from list" sqref="O146:O157 O159:O163 C146:C163" xr:uid="{55941469-E161-41BF-AD0C-DBBCE3CF4EFF}">
      <formula1>"Provided,N/A"</formula1>
    </dataValidation>
    <dataValidation type="list" allowBlank="1" showInputMessage="1" showErrorMessage="1" errorTitle="ERROR" error="Cell cannot be blank" prompt="Enter the standard number including revision.  eg. B44-07" sqref="R176:X177" xr:uid="{8AEFB9B9-6DC3-41DA-A232-616D762A4368}">
      <formula1>INDIRECT(SUBSTITUTE(SUBSTITUTE(SUBSTITUTE($F$176,"-"," ")," ",""),"/",""))</formula1>
    </dataValidation>
    <dataValidation type="list" allowBlank="1" showInputMessage="1" showErrorMessage="1" promptTitle="OPTIONS:" prompt="Select from list" sqref="F176:L177" xr:uid="{840009C1-2147-4C86-897F-6DE9D243853E}">
      <formula1>SafetyCode</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4" manualBreakCount="4">
    <brk id="85" max="16383" man="1"/>
    <brk id="109" max="16383" man="1"/>
    <brk id="142" max="16383" man="1"/>
    <brk id="174"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289" r:id="rId5" name="Check Box 1">
              <controlPr defaultSize="0" autoFill="0" autoLine="0" autoPict="0">
                <anchor moveWithCells="1">
                  <from>
                    <xdr:col>2</xdr:col>
                    <xdr:colOff>0</xdr:colOff>
                    <xdr:row>171</xdr:row>
                    <xdr:rowOff>0</xdr:rowOff>
                  </from>
                  <to>
                    <xdr:col>2</xdr:col>
                    <xdr:colOff>304800</xdr:colOff>
                    <xdr:row>172</xdr:row>
                    <xdr:rowOff>0</xdr:rowOff>
                  </to>
                </anchor>
              </controlPr>
            </control>
          </mc:Choice>
        </mc:AlternateContent>
        <mc:AlternateContent xmlns:mc="http://schemas.openxmlformats.org/markup-compatibility/2006">
          <mc:Choice Requires="x14">
            <control shapeId="12290" r:id="rId6" name="Check Box 2">
              <controlPr defaultSize="0" autoFill="0" autoLine="0" autoPict="0">
                <anchor moveWithCells="1">
                  <from>
                    <xdr:col>2</xdr:col>
                    <xdr:colOff>0</xdr:colOff>
                    <xdr:row>172</xdr:row>
                    <xdr:rowOff>0</xdr:rowOff>
                  </from>
                  <to>
                    <xdr:col>2</xdr:col>
                    <xdr:colOff>304800</xdr:colOff>
                    <xdr:row>173</xdr:row>
                    <xdr:rowOff>0</xdr:rowOff>
                  </to>
                </anchor>
              </controlPr>
            </control>
          </mc:Choice>
        </mc:AlternateContent>
        <mc:AlternateContent xmlns:mc="http://schemas.openxmlformats.org/markup-compatibility/2006">
          <mc:Choice Requires="x14">
            <control shapeId="12291" r:id="rId7" name="Check Box 3">
              <controlPr defaultSize="0" autoFill="0" autoLine="0" autoPict="0">
                <anchor moveWithCells="1">
                  <from>
                    <xdr:col>6</xdr:col>
                    <xdr:colOff>0</xdr:colOff>
                    <xdr:row>171</xdr:row>
                    <xdr:rowOff>0</xdr:rowOff>
                  </from>
                  <to>
                    <xdr:col>7</xdr:col>
                    <xdr:colOff>95250</xdr:colOff>
                    <xdr:row>172</xdr:row>
                    <xdr:rowOff>0</xdr:rowOff>
                  </to>
                </anchor>
              </controlPr>
            </control>
          </mc:Choice>
        </mc:AlternateContent>
        <mc:AlternateContent xmlns:mc="http://schemas.openxmlformats.org/markup-compatibility/2006">
          <mc:Choice Requires="x14">
            <control shapeId="12292" r:id="rId8" name="Check Box 4">
              <controlPr defaultSize="0" autoFill="0" autoLine="0" autoPict="0">
                <anchor moveWithCells="1">
                  <from>
                    <xdr:col>2</xdr:col>
                    <xdr:colOff>0</xdr:colOff>
                    <xdr:row>171</xdr:row>
                    <xdr:rowOff>0</xdr:rowOff>
                  </from>
                  <to>
                    <xdr:col>2</xdr:col>
                    <xdr:colOff>304800</xdr:colOff>
                    <xdr:row>172</xdr:row>
                    <xdr:rowOff>0</xdr:rowOff>
                  </to>
                </anchor>
              </controlPr>
            </control>
          </mc:Choice>
        </mc:AlternateContent>
        <mc:AlternateContent xmlns:mc="http://schemas.openxmlformats.org/markup-compatibility/2006">
          <mc:Choice Requires="x14">
            <control shapeId="12293" r:id="rId9" name="Check Box 5">
              <controlPr defaultSize="0" autoFill="0" autoLine="0" autoPict="0">
                <anchor moveWithCells="1">
                  <from>
                    <xdr:col>2</xdr:col>
                    <xdr:colOff>0</xdr:colOff>
                    <xdr:row>172</xdr:row>
                    <xdr:rowOff>0</xdr:rowOff>
                  </from>
                  <to>
                    <xdr:col>2</xdr:col>
                    <xdr:colOff>304800</xdr:colOff>
                    <xdr:row>173</xdr:row>
                    <xdr:rowOff>0</xdr:rowOff>
                  </to>
                </anchor>
              </controlPr>
            </control>
          </mc:Choice>
        </mc:AlternateContent>
        <mc:AlternateContent xmlns:mc="http://schemas.openxmlformats.org/markup-compatibility/2006">
          <mc:Choice Requires="x14">
            <control shapeId="12294" r:id="rId10" name="Check Box 6">
              <controlPr defaultSize="0" autoFill="0" autoLine="0" autoPict="0">
                <anchor moveWithCells="1">
                  <from>
                    <xdr:col>6</xdr:col>
                    <xdr:colOff>0</xdr:colOff>
                    <xdr:row>171</xdr:row>
                    <xdr:rowOff>0</xdr:rowOff>
                  </from>
                  <to>
                    <xdr:col>7</xdr:col>
                    <xdr:colOff>95250</xdr:colOff>
                    <xdr:row>172</xdr:row>
                    <xdr:rowOff>0</xdr:rowOff>
                  </to>
                </anchor>
              </controlPr>
            </control>
          </mc:Choice>
        </mc:AlternateContent>
        <mc:AlternateContent xmlns:mc="http://schemas.openxmlformats.org/markup-compatibility/2006">
          <mc:Choice Requires="x14">
            <control shapeId="12295" r:id="rId11" name="Check Box 7">
              <controlPr defaultSize="0" autoFill="0" autoLine="0" autoPict="0">
                <anchor moveWithCells="1">
                  <from>
                    <xdr:col>2</xdr:col>
                    <xdr:colOff>0</xdr:colOff>
                    <xdr:row>139</xdr:row>
                    <xdr:rowOff>0</xdr:rowOff>
                  </from>
                  <to>
                    <xdr:col>2</xdr:col>
                    <xdr:colOff>304800</xdr:colOff>
                    <xdr:row>140</xdr:row>
                    <xdr:rowOff>0</xdr:rowOff>
                  </to>
                </anchor>
              </controlPr>
            </control>
          </mc:Choice>
        </mc:AlternateContent>
        <mc:AlternateContent xmlns:mc="http://schemas.openxmlformats.org/markup-compatibility/2006">
          <mc:Choice Requires="x14">
            <control shapeId="12296" r:id="rId12" name="Check Box 8">
              <controlPr defaultSize="0" autoFill="0" autoLine="0" autoPict="0">
                <anchor moveWithCells="1">
                  <from>
                    <xdr:col>2</xdr:col>
                    <xdr:colOff>0</xdr:colOff>
                    <xdr:row>140</xdr:row>
                    <xdr:rowOff>0</xdr:rowOff>
                  </from>
                  <to>
                    <xdr:col>2</xdr:col>
                    <xdr:colOff>304800</xdr:colOff>
                    <xdr:row>141</xdr:row>
                    <xdr:rowOff>0</xdr:rowOff>
                  </to>
                </anchor>
              </controlPr>
            </control>
          </mc:Choice>
        </mc:AlternateContent>
        <mc:AlternateContent xmlns:mc="http://schemas.openxmlformats.org/markup-compatibility/2006">
          <mc:Choice Requires="x14">
            <control shapeId="12297" r:id="rId13" name="Check Box 9">
              <controlPr defaultSize="0" autoFill="0" autoLine="0" autoPict="0">
                <anchor moveWithCells="1">
                  <from>
                    <xdr:col>6</xdr:col>
                    <xdr:colOff>0</xdr:colOff>
                    <xdr:row>139</xdr:row>
                    <xdr:rowOff>0</xdr:rowOff>
                  </from>
                  <to>
                    <xdr:col>7</xdr:col>
                    <xdr:colOff>95250</xdr:colOff>
                    <xdr:row>140</xdr:row>
                    <xdr:rowOff>0</xdr:rowOff>
                  </to>
                </anchor>
              </controlPr>
            </control>
          </mc:Choice>
        </mc:AlternateContent>
        <mc:AlternateContent xmlns:mc="http://schemas.openxmlformats.org/markup-compatibility/2006">
          <mc:Choice Requires="x14">
            <control shapeId="12298" r:id="rId14" name="Check Box 10">
              <controlPr defaultSize="0" autoFill="0" autoLine="0" autoPict="0">
                <anchor moveWithCells="1">
                  <from>
                    <xdr:col>2</xdr:col>
                    <xdr:colOff>0</xdr:colOff>
                    <xdr:row>139</xdr:row>
                    <xdr:rowOff>0</xdr:rowOff>
                  </from>
                  <to>
                    <xdr:col>2</xdr:col>
                    <xdr:colOff>304800</xdr:colOff>
                    <xdr:row>140</xdr:row>
                    <xdr:rowOff>0</xdr:rowOff>
                  </to>
                </anchor>
              </controlPr>
            </control>
          </mc:Choice>
        </mc:AlternateContent>
        <mc:AlternateContent xmlns:mc="http://schemas.openxmlformats.org/markup-compatibility/2006">
          <mc:Choice Requires="x14">
            <control shapeId="12299" r:id="rId15" name="Check Box 11">
              <controlPr defaultSize="0" autoFill="0" autoLine="0" autoPict="0">
                <anchor moveWithCells="1">
                  <from>
                    <xdr:col>2</xdr:col>
                    <xdr:colOff>0</xdr:colOff>
                    <xdr:row>140</xdr:row>
                    <xdr:rowOff>0</xdr:rowOff>
                  </from>
                  <to>
                    <xdr:col>2</xdr:col>
                    <xdr:colOff>304800</xdr:colOff>
                    <xdr:row>141</xdr:row>
                    <xdr:rowOff>0</xdr:rowOff>
                  </to>
                </anchor>
              </controlPr>
            </control>
          </mc:Choice>
        </mc:AlternateContent>
        <mc:AlternateContent xmlns:mc="http://schemas.openxmlformats.org/markup-compatibility/2006">
          <mc:Choice Requires="x14">
            <control shapeId="12300" r:id="rId16" name="Check Box 12">
              <controlPr defaultSize="0" autoFill="0" autoLine="0" autoPict="0">
                <anchor moveWithCells="1">
                  <from>
                    <xdr:col>6</xdr:col>
                    <xdr:colOff>0</xdr:colOff>
                    <xdr:row>139</xdr:row>
                    <xdr:rowOff>0</xdr:rowOff>
                  </from>
                  <to>
                    <xdr:col>7</xdr:col>
                    <xdr:colOff>95250</xdr:colOff>
                    <xdr:row>140</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45BA-D1D8-407C-B23F-355F6DFCA5EA}">
  <sheetPr codeName="Sheet25">
    <tabColor rgb="FFD9D9FF"/>
  </sheetPr>
  <dimension ref="A1:AF210"/>
  <sheetViews>
    <sheetView showGridLines="0" showZeros="0" view="pageBreakPreview" zoomScaleNormal="100" zoomScaleSheetLayoutView="100" workbookViewId="0">
      <selection activeCell="AS8" sqref="AS8"/>
    </sheetView>
  </sheetViews>
  <sheetFormatPr defaultColWidth="9.140625" defaultRowHeight="20.100000000000001" customHeight="1" x14ac:dyDescent="0.2"/>
  <cols>
    <col min="1" max="1" width="2.5703125" style="1327" customWidth="1"/>
    <col min="2" max="2" width="3" style="1327" customWidth="1"/>
    <col min="3" max="3" width="13.5703125" style="1327" customWidth="1"/>
    <col min="4" max="4" width="3.7109375" style="1327" customWidth="1"/>
    <col min="5" max="5" width="3.140625" style="1327" customWidth="1"/>
    <col min="6" max="6" width="8.140625" style="1327" customWidth="1"/>
    <col min="7" max="9" width="3.140625" style="1327" customWidth="1"/>
    <col min="10" max="10" width="5" style="1327" customWidth="1"/>
    <col min="11" max="14" width="3.140625" style="1327" customWidth="1"/>
    <col min="15" max="15" width="13.5703125" style="1327" customWidth="1"/>
    <col min="16" max="16" width="3.7109375" style="1327" customWidth="1"/>
    <col min="17" max="17" width="3.140625" style="1327" customWidth="1"/>
    <col min="18" max="18" width="8.140625" style="1327" customWidth="1"/>
    <col min="19" max="21" width="3.140625" style="1327" customWidth="1"/>
    <col min="22" max="22" width="5" style="1327" customWidth="1"/>
    <col min="23" max="24" width="3.140625" style="1327" customWidth="1"/>
    <col min="25" max="25" width="3" style="1327" customWidth="1"/>
    <col min="26" max="27" width="9.140625" style="1327"/>
    <col min="28" max="16384" width="9.140625" style="489"/>
  </cols>
  <sheetData>
    <row r="1" spans="1:32" ht="19.5" customHeight="1" x14ac:dyDescent="0.2">
      <c r="D1" s="2456" t="s">
        <v>2316</v>
      </c>
      <c r="E1" s="2456"/>
      <c r="F1" s="2456"/>
      <c r="G1" s="2456"/>
      <c r="H1" s="2225" t="s">
        <v>1</v>
      </c>
      <c r="I1" s="2225"/>
      <c r="J1" s="2225"/>
      <c r="K1" s="2225"/>
      <c r="L1" s="2226">
        <v>44180</v>
      </c>
      <c r="M1" s="2226"/>
      <c r="N1" s="2226"/>
      <c r="O1" s="1913" t="s">
        <v>64</v>
      </c>
      <c r="P1" s="1913"/>
      <c r="Q1" s="1913"/>
      <c r="R1" s="1913"/>
      <c r="S1" s="1913"/>
      <c r="T1" s="1913"/>
      <c r="U1" s="1913"/>
      <c r="V1" s="1913"/>
      <c r="W1" s="1913"/>
      <c r="X1" s="1913"/>
      <c r="Y1" s="1913"/>
    </row>
    <row r="2" spans="1:32" ht="9.75" customHeight="1" x14ac:dyDescent="0.2">
      <c r="D2" s="2456"/>
      <c r="E2" s="2456"/>
      <c r="F2" s="2456"/>
      <c r="G2" s="2456"/>
      <c r="H2" s="1320"/>
      <c r="I2" s="1320"/>
      <c r="J2" s="1320"/>
      <c r="K2" s="1320"/>
      <c r="L2" s="1320"/>
      <c r="M2" s="1320"/>
      <c r="N2" s="1320"/>
      <c r="O2" s="1913"/>
      <c r="P2" s="1913"/>
      <c r="Q2" s="1913"/>
      <c r="R2" s="1913"/>
      <c r="S2" s="1913"/>
      <c r="T2" s="1913"/>
      <c r="U2" s="1913"/>
      <c r="V2" s="1913"/>
      <c r="W2" s="1913"/>
      <c r="X2" s="1913"/>
      <c r="Y2" s="1913"/>
    </row>
    <row r="3" spans="1:32" ht="9.75" customHeight="1" x14ac:dyDescent="0.2">
      <c r="D3" s="2456"/>
      <c r="E3" s="2456"/>
      <c r="F3" s="2456"/>
      <c r="G3" s="2456"/>
      <c r="H3" s="1913" t="s">
        <v>1166</v>
      </c>
      <c r="I3" s="1913"/>
      <c r="J3" s="1913"/>
      <c r="K3" s="1913"/>
      <c r="L3" s="1913"/>
      <c r="M3" s="1913"/>
      <c r="N3" s="1913"/>
      <c r="O3" s="1913"/>
      <c r="P3" s="1913"/>
      <c r="Q3" s="1913"/>
      <c r="R3" s="1913"/>
      <c r="S3" s="1913"/>
      <c r="T3" s="1913"/>
      <c r="U3" s="1913"/>
      <c r="V3" s="1913"/>
      <c r="W3" s="1913"/>
      <c r="X3" s="1913"/>
      <c r="Y3" s="1913"/>
    </row>
    <row r="4" spans="1:32" ht="19.5" customHeight="1" x14ac:dyDescent="0.2">
      <c r="A4" s="1328"/>
      <c r="B4" s="1328"/>
      <c r="C4" s="1328"/>
      <c r="D4" s="2456"/>
      <c r="E4" s="2456"/>
      <c r="F4" s="2456"/>
      <c r="G4" s="2456"/>
      <c r="H4" s="1913"/>
      <c r="I4" s="1913"/>
      <c r="J4" s="1913"/>
      <c r="K4" s="1913"/>
      <c r="L4" s="1913"/>
      <c r="M4" s="1913"/>
      <c r="N4" s="1913"/>
      <c r="O4" s="1913"/>
      <c r="P4" s="1913"/>
      <c r="Q4" s="1913"/>
      <c r="R4" s="1913"/>
      <c r="S4" s="1913"/>
      <c r="T4" s="1913"/>
      <c r="U4" s="1913"/>
      <c r="V4" s="1913"/>
      <c r="W4" s="1913"/>
      <c r="X4" s="1913"/>
      <c r="Y4" s="1913"/>
      <c r="Z4" s="1336"/>
      <c r="AA4" s="1336"/>
    </row>
    <row r="5" spans="1:32" ht="20.100000000000001" customHeight="1" x14ac:dyDescent="0.2">
      <c r="A5" s="221"/>
      <c r="B5" s="222"/>
      <c r="C5" s="223"/>
      <c r="D5" s="1330"/>
      <c r="E5" s="1330"/>
      <c r="F5" s="1330"/>
      <c r="G5" s="1330"/>
      <c r="H5" s="1328"/>
      <c r="I5" s="3135" t="s">
        <v>43</v>
      </c>
      <c r="J5" s="3136"/>
      <c r="K5" s="3137">
        <f>+Application!F10</f>
        <v>0</v>
      </c>
      <c r="L5" s="3138"/>
      <c r="M5" s="3138"/>
      <c r="N5" s="3138"/>
      <c r="O5" s="3139"/>
      <c r="P5" s="3140" t="s">
        <v>39</v>
      </c>
      <c r="Q5" s="3141"/>
      <c r="R5" s="3142"/>
      <c r="S5" s="3143"/>
      <c r="T5" s="3144"/>
      <c r="U5" s="3140" t="s">
        <v>66</v>
      </c>
      <c r="V5" s="3141"/>
      <c r="W5" s="3145"/>
      <c r="X5" s="3143"/>
      <c r="Y5" s="3144"/>
    </row>
    <row r="6" spans="1:32" ht="20.100000000000001" customHeight="1" x14ac:dyDescent="0.2">
      <c r="A6" s="3166" t="s">
        <v>2334</v>
      </c>
      <c r="B6" s="3166"/>
      <c r="C6" s="3166"/>
      <c r="D6" s="3166"/>
      <c r="E6" s="3167" t="s">
        <v>2335</v>
      </c>
      <c r="F6" s="3168"/>
      <c r="G6" s="3168"/>
      <c r="H6" s="3169"/>
      <c r="I6" s="3173">
        <f>+Application!F22</f>
        <v>123</v>
      </c>
      <c r="J6" s="3138"/>
      <c r="K6" s="3138"/>
      <c r="L6" s="3138"/>
      <c r="M6" s="3138"/>
      <c r="N6" s="3138"/>
      <c r="O6" s="3138"/>
      <c r="P6" s="3138"/>
      <c r="Q6" s="3138"/>
      <c r="R6" s="3138"/>
      <c r="S6" s="3138"/>
      <c r="T6" s="3138"/>
      <c r="U6" s="3138"/>
      <c r="V6" s="3138"/>
      <c r="W6" s="3138"/>
      <c r="X6" s="3138"/>
      <c r="Y6" s="3138"/>
    </row>
    <row r="7" spans="1:32" ht="20.100000000000001" customHeight="1" x14ac:dyDescent="0.2">
      <c r="A7" s="3166"/>
      <c r="B7" s="3166"/>
      <c r="C7" s="3166"/>
      <c r="D7" s="3166"/>
      <c r="E7" s="3170"/>
      <c r="F7" s="3171"/>
      <c r="G7" s="3171"/>
      <c r="H7" s="3172"/>
      <c r="I7" s="3173" t="str">
        <f>+Application!F23</f>
        <v>any st</v>
      </c>
      <c r="J7" s="3138"/>
      <c r="K7" s="3138"/>
      <c r="L7" s="3138"/>
      <c r="M7" s="3138"/>
      <c r="N7" s="3138"/>
      <c r="O7" s="3138"/>
      <c r="P7" s="3138"/>
      <c r="Q7" s="3138"/>
      <c r="R7" s="3138"/>
      <c r="S7" s="3138"/>
      <c r="T7" s="3138"/>
      <c r="U7" s="3138"/>
      <c r="V7" s="3138"/>
      <c r="W7" s="3138"/>
      <c r="X7" s="3138"/>
      <c r="Y7" s="3138"/>
      <c r="AF7" s="1337"/>
    </row>
    <row r="8" spans="1:32" ht="19.5" customHeight="1" x14ac:dyDescent="0.2">
      <c r="A8" s="2308" t="s">
        <v>68</v>
      </c>
      <c r="B8" s="3176" t="s">
        <v>2530</v>
      </c>
      <c r="C8" s="3177"/>
      <c r="D8" s="3177"/>
      <c r="E8" s="3177"/>
      <c r="F8" s="3177"/>
      <c r="G8" s="3177"/>
      <c r="H8" s="3177"/>
      <c r="I8" s="3177"/>
      <c r="J8" s="3177"/>
      <c r="K8" s="3177"/>
      <c r="L8" s="3177"/>
      <c r="M8" s="3177"/>
      <c r="N8" s="3177"/>
      <c r="O8" s="3177"/>
      <c r="P8" s="3177"/>
      <c r="Q8" s="3177"/>
      <c r="R8" s="3177"/>
      <c r="S8" s="3177"/>
      <c r="T8" s="3177"/>
      <c r="U8" s="3177"/>
      <c r="V8" s="3177"/>
      <c r="W8" s="3177"/>
      <c r="X8" s="3177"/>
      <c r="Y8" s="3178"/>
      <c r="AF8" s="1337"/>
    </row>
    <row r="9" spans="1:32" ht="19.5" customHeight="1" x14ac:dyDescent="0.2">
      <c r="A9" s="2309"/>
      <c r="B9" s="3179"/>
      <c r="C9" s="3180"/>
      <c r="D9" s="3180"/>
      <c r="E9" s="3180"/>
      <c r="F9" s="3180"/>
      <c r="G9" s="3180"/>
      <c r="H9" s="3180"/>
      <c r="I9" s="3180"/>
      <c r="J9" s="3180"/>
      <c r="K9" s="3180"/>
      <c r="L9" s="3180"/>
      <c r="M9" s="3180"/>
      <c r="N9" s="3180"/>
      <c r="O9" s="3180"/>
      <c r="P9" s="3180"/>
      <c r="Q9" s="3180"/>
      <c r="R9" s="3180"/>
      <c r="S9" s="3180"/>
      <c r="T9" s="3180"/>
      <c r="U9" s="3180"/>
      <c r="V9" s="3180"/>
      <c r="W9" s="3180"/>
      <c r="X9" s="3180"/>
      <c r="Y9" s="3181"/>
      <c r="AF9" s="1337"/>
    </row>
    <row r="10" spans="1:32" ht="20.100000000000001" customHeight="1" x14ac:dyDescent="0.2">
      <c r="A10" s="2309"/>
      <c r="B10" s="3146">
        <v>100</v>
      </c>
      <c r="C10" s="3148" t="s">
        <v>1618</v>
      </c>
      <c r="D10" s="3149"/>
      <c r="E10" s="3150"/>
      <c r="F10" s="3186">
        <f>+Application!G8</f>
        <v>0</v>
      </c>
      <c r="G10" s="3155"/>
      <c r="H10" s="3155"/>
      <c r="I10" s="3155"/>
      <c r="J10" s="3155"/>
      <c r="K10" s="3155"/>
      <c r="L10" s="3155"/>
      <c r="M10" s="3155"/>
      <c r="N10" s="3155"/>
      <c r="O10" s="3155"/>
      <c r="P10" s="3155"/>
      <c r="Q10" s="3155"/>
      <c r="R10" s="3375">
        <f>Application!R8</f>
        <v>0</v>
      </c>
      <c r="S10" s="3376"/>
      <c r="T10" s="3376"/>
      <c r="U10" s="3376"/>
      <c r="V10" s="3376"/>
      <c r="W10" s="3376"/>
      <c r="X10" s="3376"/>
      <c r="Y10" s="3377"/>
      <c r="AF10" s="1337"/>
    </row>
    <row r="11" spans="1:32" ht="20.100000000000001" customHeight="1" x14ac:dyDescent="0.2">
      <c r="A11" s="2309"/>
      <c r="B11" s="3182"/>
      <c r="C11" s="3183"/>
      <c r="D11" s="3184"/>
      <c r="E11" s="3185"/>
      <c r="F11" s="3187"/>
      <c r="G11" s="3188"/>
      <c r="H11" s="3188"/>
      <c r="I11" s="3188"/>
      <c r="J11" s="3188"/>
      <c r="K11" s="3188"/>
      <c r="L11" s="3188"/>
      <c r="M11" s="3188"/>
      <c r="N11" s="3188"/>
      <c r="O11" s="3188"/>
      <c r="P11" s="3188"/>
      <c r="Q11" s="3188"/>
      <c r="R11" s="3378"/>
      <c r="S11" s="3379"/>
      <c r="T11" s="3379"/>
      <c r="U11" s="3379"/>
      <c r="V11" s="3379"/>
      <c r="W11" s="3379"/>
      <c r="X11" s="3379"/>
      <c r="Y11" s="3380"/>
      <c r="AF11" s="1337"/>
    </row>
    <row r="12" spans="1:32" ht="20.100000000000001" customHeight="1" x14ac:dyDescent="0.2">
      <c r="A12" s="2309"/>
      <c r="B12" s="3146">
        <v>101</v>
      </c>
      <c r="C12" s="3148" t="s">
        <v>311</v>
      </c>
      <c r="D12" s="3149"/>
      <c r="E12" s="3150"/>
      <c r="F12" s="3154">
        <f>+Application!F10</f>
        <v>0</v>
      </c>
      <c r="G12" s="3155"/>
      <c r="H12" s="3155"/>
      <c r="I12" s="3155"/>
      <c r="J12" s="3155"/>
      <c r="K12" s="3155"/>
      <c r="L12" s="3155"/>
      <c r="M12" s="3156"/>
      <c r="N12" s="3146">
        <v>102</v>
      </c>
      <c r="O12" s="3148" t="s">
        <v>70</v>
      </c>
      <c r="P12" s="3149"/>
      <c r="Q12" s="1368"/>
      <c r="R12" s="3160">
        <f>+Application!R10</f>
        <v>0</v>
      </c>
      <c r="S12" s="3161"/>
      <c r="T12" s="3161"/>
      <c r="U12" s="3161"/>
      <c r="V12" s="3161"/>
      <c r="W12" s="3161"/>
      <c r="X12" s="3161"/>
      <c r="Y12" s="3162"/>
      <c r="AF12" s="1337"/>
    </row>
    <row r="13" spans="1:32" ht="20.100000000000001" customHeight="1" thickBot="1" x14ac:dyDescent="0.25">
      <c r="A13" s="2309"/>
      <c r="B13" s="3147"/>
      <c r="C13" s="3151"/>
      <c r="D13" s="3152"/>
      <c r="E13" s="3153"/>
      <c r="F13" s="3157"/>
      <c r="G13" s="3158"/>
      <c r="H13" s="3158"/>
      <c r="I13" s="3158"/>
      <c r="J13" s="3158"/>
      <c r="K13" s="3158"/>
      <c r="L13" s="3158"/>
      <c r="M13" s="3159"/>
      <c r="N13" s="3147"/>
      <c r="O13" s="3151"/>
      <c r="P13" s="3152"/>
      <c r="Q13" s="1369"/>
      <c r="R13" s="3163">
        <f>+Application!R11</f>
        <v>0</v>
      </c>
      <c r="S13" s="3164"/>
      <c r="T13" s="3164"/>
      <c r="U13" s="3164"/>
      <c r="V13" s="3164"/>
      <c r="W13" s="3164"/>
      <c r="X13" s="3164"/>
      <c r="Y13" s="3165"/>
    </row>
    <row r="14" spans="1:32" ht="20.100000000000001" customHeight="1" thickTop="1" x14ac:dyDescent="0.25">
      <c r="A14" s="2309"/>
      <c r="B14" s="3209">
        <v>103</v>
      </c>
      <c r="C14" s="3210" t="s">
        <v>2337</v>
      </c>
      <c r="D14" s="3211" t="s">
        <v>2338</v>
      </c>
      <c r="E14" s="3212"/>
      <c r="F14" s="3213"/>
      <c r="G14" s="3214"/>
      <c r="H14" s="3214"/>
      <c r="I14" s="3214"/>
      <c r="J14" s="3214"/>
      <c r="K14" s="3214"/>
      <c r="L14" s="3214"/>
      <c r="M14" s="3215"/>
      <c r="N14" s="3216">
        <v>104</v>
      </c>
      <c r="O14" s="1370" t="s">
        <v>2339</v>
      </c>
      <c r="P14" s="3211" t="s">
        <v>2340</v>
      </c>
      <c r="Q14" s="3212"/>
      <c r="R14" s="3191"/>
      <c r="S14" s="3192"/>
      <c r="T14" s="3192"/>
      <c r="U14" s="3192"/>
      <c r="V14" s="3192"/>
      <c r="W14" s="3192"/>
      <c r="X14" s="3192"/>
      <c r="Y14" s="1364"/>
    </row>
    <row r="15" spans="1:32" ht="20.100000000000001" customHeight="1" thickBot="1" x14ac:dyDescent="0.3">
      <c r="A15" s="2309"/>
      <c r="B15" s="3182"/>
      <c r="C15" s="3183"/>
      <c r="D15" s="3193" t="s">
        <v>82</v>
      </c>
      <c r="E15" s="3194"/>
      <c r="F15" s="2057"/>
      <c r="G15" s="2058"/>
      <c r="H15" s="2058"/>
      <c r="I15" s="2058"/>
      <c r="J15" s="2058"/>
      <c r="K15" s="2058"/>
      <c r="L15" s="2058"/>
      <c r="M15" s="3195"/>
      <c r="N15" s="3205"/>
      <c r="O15" s="3196" t="s">
        <v>2341</v>
      </c>
      <c r="P15" s="3197"/>
      <c r="Q15" s="3198"/>
      <c r="R15" s="3199"/>
      <c r="S15" s="3200"/>
      <c r="T15" s="3200"/>
      <c r="U15" s="3200"/>
      <c r="V15" s="3200"/>
      <c r="W15" s="3200"/>
      <c r="X15" s="3200"/>
      <c r="Y15" s="1358"/>
    </row>
    <row r="16" spans="1:32" ht="20.100000000000001" customHeight="1" thickTop="1" x14ac:dyDescent="0.25">
      <c r="A16" s="2309"/>
      <c r="B16" s="3146">
        <v>105</v>
      </c>
      <c r="C16" s="3201" t="s">
        <v>2342</v>
      </c>
      <c r="D16" s="3202"/>
      <c r="E16" s="3203"/>
      <c r="F16" s="2080"/>
      <c r="G16" s="2081"/>
      <c r="H16" s="2081"/>
      <c r="I16" s="2081"/>
      <c r="J16" s="2081"/>
      <c r="K16" s="2081"/>
      <c r="L16" s="2081"/>
      <c r="M16" s="1361"/>
      <c r="N16" s="3204">
        <v>106</v>
      </c>
      <c r="O16" s="3206" t="s">
        <v>2343</v>
      </c>
      <c r="P16" s="3207"/>
      <c r="Q16" s="3208"/>
      <c r="R16" s="3290"/>
      <c r="S16" s="3291"/>
      <c r="T16" s="3291"/>
      <c r="U16" s="3291"/>
      <c r="V16" s="3291"/>
      <c r="W16" s="3291"/>
      <c r="X16" s="3291"/>
      <c r="Y16" s="1391"/>
    </row>
    <row r="17" spans="1:25" s="1327" customFormat="1" ht="20.100000000000001" customHeight="1" x14ac:dyDescent="0.25">
      <c r="A17" s="2309"/>
      <c r="B17" s="3182"/>
      <c r="C17" s="3183" t="s">
        <v>2344</v>
      </c>
      <c r="D17" s="3221"/>
      <c r="E17" s="3222"/>
      <c r="F17" s="2057"/>
      <c r="G17" s="2058"/>
      <c r="H17" s="2058"/>
      <c r="I17" s="2058"/>
      <c r="J17" s="2058"/>
      <c r="K17" s="2058"/>
      <c r="L17" s="2058"/>
      <c r="M17" s="1362"/>
      <c r="N17" s="3205"/>
      <c r="O17" s="3196" t="s">
        <v>2345</v>
      </c>
      <c r="P17" s="3197"/>
      <c r="Q17" s="3198"/>
      <c r="R17" s="3189"/>
      <c r="S17" s="3190"/>
      <c r="T17" s="3190"/>
      <c r="U17" s="3190"/>
      <c r="V17" s="3190"/>
      <c r="W17" s="3190"/>
      <c r="X17" s="3190"/>
      <c r="Y17" s="1358"/>
    </row>
    <row r="18" spans="1:25" s="1327" customFormat="1" ht="20.100000000000001" customHeight="1" x14ac:dyDescent="0.25">
      <c r="A18" s="2309"/>
      <c r="B18" s="3146">
        <v>107</v>
      </c>
      <c r="C18" s="3201" t="s">
        <v>2058</v>
      </c>
      <c r="D18" s="3202"/>
      <c r="E18" s="3203"/>
      <c r="F18" s="2051"/>
      <c r="G18" s="2052"/>
      <c r="H18" s="2052"/>
      <c r="I18" s="2052"/>
      <c r="J18" s="2052"/>
      <c r="K18" s="2052"/>
      <c r="L18" s="2052"/>
      <c r="M18" s="1363"/>
      <c r="N18" s="3204">
        <v>108</v>
      </c>
      <c r="O18" s="3148" t="s">
        <v>2346</v>
      </c>
      <c r="P18" s="3225" t="s">
        <v>2347</v>
      </c>
      <c r="Q18" s="3226"/>
      <c r="R18" s="2080"/>
      <c r="S18" s="2081"/>
      <c r="T18" s="2081"/>
      <c r="U18" s="2081"/>
      <c r="V18" s="2081"/>
      <c r="W18" s="2081"/>
      <c r="X18" s="2081"/>
      <c r="Y18" s="1391"/>
    </row>
    <row r="19" spans="1:25" s="1327" customFormat="1" ht="19.5" customHeight="1" x14ac:dyDescent="0.25">
      <c r="A19" s="2309"/>
      <c r="B19" s="3182"/>
      <c r="C19" s="3183"/>
      <c r="D19" s="3221"/>
      <c r="E19" s="3222"/>
      <c r="F19" s="3223"/>
      <c r="G19" s="3224"/>
      <c r="H19" s="3224"/>
      <c r="I19" s="3224"/>
      <c r="J19" s="3224"/>
      <c r="K19" s="3224"/>
      <c r="L19" s="3224"/>
      <c r="M19" s="1362"/>
      <c r="N19" s="3205"/>
      <c r="O19" s="3183"/>
      <c r="P19" s="3193" t="s">
        <v>2348</v>
      </c>
      <c r="Q19" s="3194"/>
      <c r="R19" s="2057"/>
      <c r="S19" s="2058"/>
      <c r="T19" s="2058"/>
      <c r="U19" s="2058"/>
      <c r="V19" s="2058"/>
      <c r="W19" s="2058"/>
      <c r="X19" s="2058"/>
      <c r="Y19" s="1392"/>
    </row>
    <row r="20" spans="1:25" s="1327" customFormat="1" ht="20.100000000000001" customHeight="1" x14ac:dyDescent="0.2">
      <c r="A20" s="2309"/>
      <c r="B20" s="3146">
        <v>109</v>
      </c>
      <c r="C20" s="3148" t="s">
        <v>2349</v>
      </c>
      <c r="D20" s="3202"/>
      <c r="E20" s="3203"/>
      <c r="F20" s="3217"/>
      <c r="G20" s="2052"/>
      <c r="H20" s="2052"/>
      <c r="I20" s="2052"/>
      <c r="J20" s="2052"/>
      <c r="K20" s="2052"/>
      <c r="L20" s="2052"/>
      <c r="M20" s="3218"/>
      <c r="N20" s="3204">
        <v>110</v>
      </c>
      <c r="O20" s="3148" t="s">
        <v>2350</v>
      </c>
      <c r="P20" s="3149"/>
      <c r="Q20" s="3150"/>
      <c r="R20" s="2051"/>
      <c r="S20" s="2052"/>
      <c r="T20" s="2052"/>
      <c r="U20" s="2052"/>
      <c r="V20" s="2052"/>
      <c r="W20" s="2052"/>
      <c r="X20" s="2052"/>
      <c r="Y20" s="1359"/>
    </row>
    <row r="21" spans="1:25" s="1327" customFormat="1" ht="20.100000000000001" customHeight="1" x14ac:dyDescent="0.25">
      <c r="A21" s="2309"/>
      <c r="B21" s="3182"/>
      <c r="C21" s="3183"/>
      <c r="D21" s="3197"/>
      <c r="E21" s="3198"/>
      <c r="F21" s="2195"/>
      <c r="G21" s="2196"/>
      <c r="H21" s="2196"/>
      <c r="I21" s="2196"/>
      <c r="J21" s="2196"/>
      <c r="K21" s="2196"/>
      <c r="L21" s="2196"/>
      <c r="M21" s="3219"/>
      <c r="N21" s="3220"/>
      <c r="O21" s="3151"/>
      <c r="P21" s="3152"/>
      <c r="Q21" s="3153"/>
      <c r="R21" s="2195"/>
      <c r="S21" s="2196"/>
      <c r="T21" s="2196"/>
      <c r="U21" s="2196"/>
      <c r="V21" s="2196"/>
      <c r="W21" s="2196"/>
      <c r="X21" s="2196"/>
      <c r="Y21" s="1357" t="s">
        <v>2351</v>
      </c>
    </row>
    <row r="22" spans="1:25" s="1327" customFormat="1" ht="19.5" customHeight="1" x14ac:dyDescent="0.25">
      <c r="A22" s="3174"/>
      <c r="B22" s="3146">
        <v>111</v>
      </c>
      <c r="C22" s="3201" t="s">
        <v>2352</v>
      </c>
      <c r="D22" s="3202"/>
      <c r="E22" s="3203"/>
      <c r="F22" s="2080"/>
      <c r="G22" s="2081"/>
      <c r="H22" s="2081"/>
      <c r="I22" s="2081"/>
      <c r="J22" s="2081"/>
      <c r="K22" s="2081"/>
      <c r="L22" s="2081"/>
      <c r="M22" s="1360"/>
      <c r="N22" s="3204">
        <v>112</v>
      </c>
      <c r="O22" s="3148" t="s">
        <v>2353</v>
      </c>
      <c r="P22" s="3149"/>
      <c r="Q22" s="3150"/>
      <c r="R22" s="2051"/>
      <c r="S22" s="2052"/>
      <c r="T22" s="2052"/>
      <c r="U22" s="2052"/>
      <c r="V22" s="2052"/>
      <c r="W22" s="2052"/>
      <c r="X22" s="2052"/>
      <c r="Y22" s="1359"/>
    </row>
    <row r="23" spans="1:25" s="1327" customFormat="1" ht="19.5" customHeight="1" x14ac:dyDescent="0.25">
      <c r="A23" s="3174"/>
      <c r="B23" s="3182"/>
      <c r="C23" s="3183" t="s">
        <v>2354</v>
      </c>
      <c r="D23" s="3221"/>
      <c r="E23" s="3222"/>
      <c r="F23" s="2057"/>
      <c r="G23" s="2058"/>
      <c r="H23" s="2058"/>
      <c r="I23" s="2058"/>
      <c r="J23" s="2058"/>
      <c r="K23" s="2058"/>
      <c r="L23" s="2058"/>
      <c r="M23" s="1358"/>
      <c r="N23" s="3205"/>
      <c r="O23" s="3151"/>
      <c r="P23" s="3152"/>
      <c r="Q23" s="3153"/>
      <c r="R23" s="2195"/>
      <c r="S23" s="2196"/>
      <c r="T23" s="2196"/>
      <c r="U23" s="2196"/>
      <c r="V23" s="2196"/>
      <c r="W23" s="2196"/>
      <c r="X23" s="2196"/>
      <c r="Y23" s="1357" t="s">
        <v>1798</v>
      </c>
    </row>
    <row r="24" spans="1:25" s="1327" customFormat="1" ht="20.100000000000001" customHeight="1" x14ac:dyDescent="0.25">
      <c r="A24" s="3174"/>
      <c r="B24" s="3146">
        <v>113</v>
      </c>
      <c r="C24" s="3148" t="s">
        <v>2355</v>
      </c>
      <c r="D24" s="3149"/>
      <c r="E24" s="3150"/>
      <c r="F24" s="2051"/>
      <c r="G24" s="2448"/>
      <c r="H24" s="2448"/>
      <c r="I24" s="2448"/>
      <c r="J24" s="2448"/>
      <c r="K24" s="2448"/>
      <c r="L24" s="2448"/>
      <c r="M24" s="3229"/>
      <c r="N24" s="3227">
        <v>114</v>
      </c>
      <c r="O24" s="3148" t="s">
        <v>2356</v>
      </c>
      <c r="P24" s="3225" t="s">
        <v>2357</v>
      </c>
      <c r="Q24" s="3226"/>
      <c r="R24" s="2080"/>
      <c r="S24" s="2081"/>
      <c r="T24" s="2081"/>
      <c r="U24" s="2081"/>
      <c r="V24" s="2081"/>
      <c r="W24" s="2081"/>
      <c r="X24" s="2081"/>
      <c r="Y24" s="1360" t="s">
        <v>2358</v>
      </c>
    </row>
    <row r="25" spans="1:25" s="1327" customFormat="1" ht="20.100000000000001" customHeight="1" x14ac:dyDescent="0.25">
      <c r="A25" s="3174"/>
      <c r="B25" s="3182"/>
      <c r="C25" s="3183"/>
      <c r="D25" s="3184"/>
      <c r="E25" s="3185"/>
      <c r="F25" s="2700"/>
      <c r="G25" s="2701"/>
      <c r="H25" s="2701"/>
      <c r="I25" s="2701"/>
      <c r="J25" s="2701"/>
      <c r="K25" s="2701"/>
      <c r="L25" s="2701"/>
      <c r="M25" s="3230"/>
      <c r="N25" s="3228"/>
      <c r="O25" s="3183"/>
      <c r="P25" s="3193" t="s">
        <v>2359</v>
      </c>
      <c r="Q25" s="3194"/>
      <c r="R25" s="2053"/>
      <c r="S25" s="2054"/>
      <c r="T25" s="2054"/>
      <c r="U25" s="2054"/>
      <c r="V25" s="2054"/>
      <c r="W25" s="2054"/>
      <c r="X25" s="2054"/>
      <c r="Y25" s="1358" t="s">
        <v>1818</v>
      </c>
    </row>
    <row r="26" spans="1:25" s="1327" customFormat="1" ht="20.100000000000001" customHeight="1" x14ac:dyDescent="0.2">
      <c r="A26" s="3174"/>
      <c r="B26" s="3146">
        <v>115</v>
      </c>
      <c r="C26" s="3148" t="s">
        <v>2360</v>
      </c>
      <c r="D26" s="3149"/>
      <c r="E26" s="3150"/>
      <c r="F26" s="2051"/>
      <c r="G26" s="2448"/>
      <c r="H26" s="2448"/>
      <c r="I26" s="2448"/>
      <c r="J26" s="2448"/>
      <c r="K26" s="2448"/>
      <c r="L26" s="2448"/>
      <c r="M26" s="2448"/>
      <c r="N26" s="3227">
        <v>128</v>
      </c>
      <c r="O26" s="3148" t="s">
        <v>2529</v>
      </c>
      <c r="P26" s="3149"/>
      <c r="Q26" s="3150"/>
      <c r="R26" s="2051"/>
      <c r="S26" s="2052"/>
      <c r="T26" s="2052"/>
      <c r="U26" s="2052"/>
      <c r="V26" s="2052"/>
      <c r="W26" s="2052"/>
      <c r="X26" s="2052"/>
      <c r="Y26" s="1382"/>
    </row>
    <row r="27" spans="1:25" s="1327" customFormat="1" ht="20.100000000000001" customHeight="1" x14ac:dyDescent="0.2">
      <c r="A27" s="3175"/>
      <c r="B27" s="3182"/>
      <c r="C27" s="3183"/>
      <c r="D27" s="3184"/>
      <c r="E27" s="3185"/>
      <c r="F27" s="2700"/>
      <c r="G27" s="2701"/>
      <c r="H27" s="2701"/>
      <c r="I27" s="2701"/>
      <c r="J27" s="2701"/>
      <c r="K27" s="2701"/>
      <c r="L27" s="2701"/>
      <c r="M27" s="2701"/>
      <c r="N27" s="3228"/>
      <c r="O27" s="3151"/>
      <c r="P27" s="3152"/>
      <c r="Q27" s="3153"/>
      <c r="R27" s="2053"/>
      <c r="S27" s="2054"/>
      <c r="T27" s="2054"/>
      <c r="U27" s="2054"/>
      <c r="V27" s="2054"/>
      <c r="W27" s="2054"/>
      <c r="X27" s="2054"/>
      <c r="Y27" s="1383"/>
    </row>
    <row r="28" spans="1:25" s="1327" customFormat="1" ht="20.100000000000001" customHeight="1" x14ac:dyDescent="0.25">
      <c r="A28" s="3231" t="s">
        <v>2361</v>
      </c>
      <c r="B28" s="3233">
        <v>117</v>
      </c>
      <c r="C28" s="3235" t="s">
        <v>2362</v>
      </c>
      <c r="D28" s="3237"/>
      <c r="E28" s="3238"/>
      <c r="F28" s="2051"/>
      <c r="G28" s="2052"/>
      <c r="H28" s="2052"/>
      <c r="I28" s="2052"/>
      <c r="J28" s="2052"/>
      <c r="K28" s="2052"/>
      <c r="L28" s="2052"/>
      <c r="M28" s="1382"/>
      <c r="N28" s="3233">
        <v>116</v>
      </c>
      <c r="O28" s="3235" t="s">
        <v>2363</v>
      </c>
      <c r="P28" s="3202"/>
      <c r="Q28" s="3203"/>
      <c r="R28" s="2051"/>
      <c r="S28" s="2052"/>
      <c r="T28" s="2052"/>
      <c r="U28" s="2052"/>
      <c r="V28" s="2052"/>
      <c r="W28" s="2052"/>
      <c r="X28" s="2052"/>
      <c r="Y28" s="1356"/>
    </row>
    <row r="29" spans="1:25" s="1327" customFormat="1" ht="20.100000000000001" customHeight="1" x14ac:dyDescent="0.25">
      <c r="A29" s="3232"/>
      <c r="B29" s="3234"/>
      <c r="C29" s="3236"/>
      <c r="D29" s="3239"/>
      <c r="E29" s="3240"/>
      <c r="F29" s="2053"/>
      <c r="G29" s="2054"/>
      <c r="H29" s="2054"/>
      <c r="I29" s="2054"/>
      <c r="J29" s="2054"/>
      <c r="K29" s="2054"/>
      <c r="L29" s="2054"/>
      <c r="M29" s="1389"/>
      <c r="N29" s="3234"/>
      <c r="O29" s="3245"/>
      <c r="P29" s="3197"/>
      <c r="Q29" s="3198"/>
      <c r="R29" s="2195"/>
      <c r="S29" s="2196"/>
      <c r="T29" s="2196"/>
      <c r="U29" s="2196"/>
      <c r="V29" s="2196"/>
      <c r="W29" s="2196"/>
      <c r="X29" s="2196"/>
      <c r="Y29" s="1358"/>
    </row>
    <row r="30" spans="1:25" s="1327" customFormat="1" ht="20.100000000000001" customHeight="1" x14ac:dyDescent="0.25">
      <c r="A30" s="3232"/>
      <c r="B30" s="3233">
        <v>119</v>
      </c>
      <c r="C30" s="3235" t="s">
        <v>2364</v>
      </c>
      <c r="D30" s="3237" t="s">
        <v>2365</v>
      </c>
      <c r="E30" s="3238"/>
      <c r="F30" s="2080"/>
      <c r="G30" s="2081"/>
      <c r="H30" s="2081"/>
      <c r="I30" s="2081"/>
      <c r="J30" s="2081"/>
      <c r="K30" s="2081"/>
      <c r="L30" s="2081"/>
      <c r="M30" s="3248"/>
      <c r="N30" s="3233">
        <v>116</v>
      </c>
      <c r="O30" s="3235" t="s">
        <v>2366</v>
      </c>
      <c r="P30" s="3202"/>
      <c r="Q30" s="3203"/>
      <c r="R30" s="2051"/>
      <c r="S30" s="2052"/>
      <c r="T30" s="2052"/>
      <c r="U30" s="2052"/>
      <c r="V30" s="2052"/>
      <c r="W30" s="2052"/>
      <c r="X30" s="2052"/>
      <c r="Y30" s="1356"/>
    </row>
    <row r="31" spans="1:25" s="1327" customFormat="1" ht="20.100000000000001" customHeight="1" x14ac:dyDescent="0.25">
      <c r="A31" s="3232"/>
      <c r="B31" s="3234"/>
      <c r="C31" s="3236"/>
      <c r="D31" s="3239" t="s">
        <v>90</v>
      </c>
      <c r="E31" s="3240"/>
      <c r="F31" s="3241"/>
      <c r="G31" s="3242"/>
      <c r="H31" s="3242"/>
      <c r="I31" s="3242"/>
      <c r="J31" s="3242"/>
      <c r="K31" s="3242"/>
      <c r="L31" s="3242"/>
      <c r="M31" s="3243"/>
      <c r="N31" s="3234"/>
      <c r="O31" s="3245"/>
      <c r="P31" s="3197"/>
      <c r="Q31" s="3198"/>
      <c r="R31" s="2195"/>
      <c r="S31" s="2196"/>
      <c r="T31" s="2196"/>
      <c r="U31" s="2196"/>
      <c r="V31" s="2196"/>
      <c r="W31" s="2196"/>
      <c r="X31" s="2196"/>
      <c r="Y31" s="1358" t="s">
        <v>1798</v>
      </c>
    </row>
    <row r="32" spans="1:25" s="1327" customFormat="1" ht="20.100000000000001" customHeight="1" x14ac:dyDescent="0.2">
      <c r="A32" s="3232"/>
      <c r="B32" s="3233">
        <v>121</v>
      </c>
      <c r="C32" s="3235" t="s">
        <v>2367</v>
      </c>
      <c r="D32" s="3237" t="s">
        <v>81</v>
      </c>
      <c r="E32" s="3238"/>
      <c r="F32" s="2080"/>
      <c r="G32" s="2081"/>
      <c r="H32" s="2081"/>
      <c r="I32" s="2081"/>
      <c r="J32" s="2081"/>
      <c r="K32" s="2081"/>
      <c r="L32" s="2081"/>
      <c r="M32" s="3248"/>
      <c r="N32" s="3233">
        <v>118</v>
      </c>
      <c r="O32" s="3235" t="s">
        <v>2368</v>
      </c>
      <c r="P32" s="3202"/>
      <c r="Q32" s="3203"/>
      <c r="R32" s="2051"/>
      <c r="S32" s="2052"/>
      <c r="T32" s="2052"/>
      <c r="U32" s="2052"/>
      <c r="V32" s="2052"/>
      <c r="W32" s="2052"/>
      <c r="X32" s="2052"/>
      <c r="Y32" s="1359"/>
    </row>
    <row r="33" spans="1:25" s="1327" customFormat="1" ht="20.100000000000001" customHeight="1" x14ac:dyDescent="0.25">
      <c r="A33" s="3232"/>
      <c r="B33" s="3244"/>
      <c r="C33" s="3245"/>
      <c r="D33" s="3246" t="s">
        <v>82</v>
      </c>
      <c r="E33" s="3247"/>
      <c r="F33" s="2057"/>
      <c r="G33" s="2058"/>
      <c r="H33" s="2058"/>
      <c r="I33" s="2058"/>
      <c r="J33" s="2058"/>
      <c r="K33" s="2058"/>
      <c r="L33" s="2058"/>
      <c r="M33" s="3195"/>
      <c r="N33" s="3244"/>
      <c r="O33" s="3245"/>
      <c r="P33" s="3197"/>
      <c r="Q33" s="3198"/>
      <c r="R33" s="2195"/>
      <c r="S33" s="2196"/>
      <c r="T33" s="2196"/>
      <c r="U33" s="2196"/>
      <c r="V33" s="2196"/>
      <c r="W33" s="2196"/>
      <c r="X33" s="2196"/>
      <c r="Y33" s="1357" t="s">
        <v>71</v>
      </c>
    </row>
    <row r="34" spans="1:25" s="1327" customFormat="1" ht="20.100000000000001" customHeight="1" x14ac:dyDescent="0.2">
      <c r="A34" s="2308" t="s">
        <v>2369</v>
      </c>
      <c r="B34" s="3249">
        <v>123</v>
      </c>
      <c r="C34" s="3235" t="s">
        <v>2369</v>
      </c>
      <c r="D34" s="3237" t="s">
        <v>81</v>
      </c>
      <c r="E34" s="3238"/>
      <c r="F34" s="2080"/>
      <c r="G34" s="2081"/>
      <c r="H34" s="2081"/>
      <c r="I34" s="2081"/>
      <c r="J34" s="2081"/>
      <c r="K34" s="2081"/>
      <c r="L34" s="2081"/>
      <c r="M34" s="3248"/>
      <c r="N34" s="3233">
        <v>124</v>
      </c>
      <c r="O34" s="3235" t="s">
        <v>2370</v>
      </c>
      <c r="P34" s="3202"/>
      <c r="Q34" s="3203"/>
      <c r="R34" s="2052"/>
      <c r="S34" s="2052"/>
      <c r="T34" s="2052"/>
      <c r="U34" s="2052"/>
      <c r="V34" s="2052"/>
      <c r="W34" s="2052"/>
      <c r="X34" s="2052"/>
      <c r="Y34" s="1359"/>
    </row>
    <row r="35" spans="1:25" s="1327" customFormat="1" ht="20.100000000000001" customHeight="1" x14ac:dyDescent="0.25">
      <c r="A35" s="3174"/>
      <c r="B35" s="3257"/>
      <c r="C35" s="3236"/>
      <c r="D35" s="3239" t="s">
        <v>82</v>
      </c>
      <c r="E35" s="3240"/>
      <c r="F35" s="2057"/>
      <c r="G35" s="2058"/>
      <c r="H35" s="2058"/>
      <c r="I35" s="2058"/>
      <c r="J35" s="2058"/>
      <c r="K35" s="2058"/>
      <c r="L35" s="2058"/>
      <c r="M35" s="3195"/>
      <c r="N35" s="3234"/>
      <c r="O35" s="3381"/>
      <c r="P35" s="3285"/>
      <c r="Q35" s="3286"/>
      <c r="R35" s="2054"/>
      <c r="S35" s="2054"/>
      <c r="T35" s="2054"/>
      <c r="U35" s="2054"/>
      <c r="V35" s="2054"/>
      <c r="W35" s="2054"/>
      <c r="X35" s="2054"/>
      <c r="Y35" s="1358"/>
    </row>
    <row r="36" spans="1:25" s="1327" customFormat="1" ht="20.100000000000001" customHeight="1" x14ac:dyDescent="0.2">
      <c r="A36" s="3174"/>
      <c r="B36" s="3249">
        <v>125</v>
      </c>
      <c r="C36" s="3235" t="s">
        <v>2371</v>
      </c>
      <c r="D36" s="3168"/>
      <c r="E36" s="3251"/>
      <c r="F36" s="2051"/>
      <c r="G36" s="2448"/>
      <c r="H36" s="2448"/>
      <c r="I36" s="2448"/>
      <c r="J36" s="2448"/>
      <c r="K36" s="2448"/>
      <c r="L36" s="2448"/>
      <c r="M36" s="2448"/>
      <c r="N36" s="3254">
        <v>127</v>
      </c>
      <c r="O36" s="3235" t="s">
        <v>2372</v>
      </c>
      <c r="P36" s="3168"/>
      <c r="Q36" s="3251"/>
      <c r="R36" s="2051"/>
      <c r="S36" s="2052"/>
      <c r="T36" s="2052"/>
      <c r="U36" s="2052"/>
      <c r="V36" s="2052"/>
      <c r="W36" s="2052"/>
      <c r="X36" s="2052"/>
      <c r="Y36" s="1329"/>
    </row>
    <row r="37" spans="1:25" s="1327" customFormat="1" ht="20.100000000000001" customHeight="1" x14ac:dyDescent="0.2">
      <c r="A37" s="3174"/>
      <c r="B37" s="3250"/>
      <c r="C37" s="3236"/>
      <c r="D37" s="3252"/>
      <c r="E37" s="3253"/>
      <c r="F37" s="2700"/>
      <c r="G37" s="2701"/>
      <c r="H37" s="2701"/>
      <c r="I37" s="2701"/>
      <c r="J37" s="2701"/>
      <c r="K37" s="2701"/>
      <c r="L37" s="2701"/>
      <c r="M37" s="2701"/>
      <c r="N37" s="3255"/>
      <c r="O37" s="3245"/>
      <c r="P37" s="3171"/>
      <c r="Q37" s="3256"/>
      <c r="R37" s="2053"/>
      <c r="S37" s="2054"/>
      <c r="T37" s="2054"/>
      <c r="U37" s="2054"/>
      <c r="V37" s="2054"/>
      <c r="W37" s="2054"/>
      <c r="X37" s="2054"/>
      <c r="Y37" s="1331"/>
    </row>
    <row r="38" spans="1:25" s="1327" customFormat="1" ht="20.100000000000001" customHeight="1" x14ac:dyDescent="0.25">
      <c r="A38" s="2308" t="s">
        <v>1862</v>
      </c>
      <c r="B38" s="3233">
        <v>129</v>
      </c>
      <c r="C38" s="3235" t="s">
        <v>2373</v>
      </c>
      <c r="D38" s="3202"/>
      <c r="E38" s="3203"/>
      <c r="F38" s="2052"/>
      <c r="G38" s="2052"/>
      <c r="H38" s="2052"/>
      <c r="I38" s="2052"/>
      <c r="J38" s="2052"/>
      <c r="K38" s="2052"/>
      <c r="L38" s="2052"/>
      <c r="M38" s="1356"/>
      <c r="N38" s="3233">
        <v>130</v>
      </c>
      <c r="O38" s="3235" t="s">
        <v>2374</v>
      </c>
      <c r="P38" s="3168"/>
      <c r="Q38" s="3251"/>
      <c r="R38" s="2052"/>
      <c r="S38" s="2052"/>
      <c r="T38" s="2052"/>
      <c r="U38" s="2052"/>
      <c r="V38" s="2052"/>
      <c r="W38" s="2052"/>
      <c r="X38" s="2052"/>
      <c r="Y38" s="1356"/>
    </row>
    <row r="39" spans="1:25" s="1327" customFormat="1" ht="20.100000000000001" customHeight="1" x14ac:dyDescent="0.25">
      <c r="A39" s="3174"/>
      <c r="B39" s="3234"/>
      <c r="C39" s="3245"/>
      <c r="D39" s="3197"/>
      <c r="E39" s="3198"/>
      <c r="F39" s="2671"/>
      <c r="G39" s="2671"/>
      <c r="H39" s="2671"/>
      <c r="I39" s="2671"/>
      <c r="J39" s="2671"/>
      <c r="K39" s="2671"/>
      <c r="L39" s="2671"/>
      <c r="M39" s="1357"/>
      <c r="N39" s="3234"/>
      <c r="O39" s="3245"/>
      <c r="P39" s="3171"/>
      <c r="Q39" s="3256"/>
      <c r="R39" s="2054"/>
      <c r="S39" s="2054"/>
      <c r="T39" s="2054"/>
      <c r="U39" s="2054"/>
      <c r="V39" s="2054"/>
      <c r="W39" s="2054"/>
      <c r="X39" s="2054"/>
      <c r="Y39" s="1358" t="s">
        <v>1798</v>
      </c>
    </row>
    <row r="40" spans="1:25" s="1327" customFormat="1" ht="20.100000000000001" customHeight="1" x14ac:dyDescent="0.25">
      <c r="A40" s="3174"/>
      <c r="B40" s="3233">
        <v>131</v>
      </c>
      <c r="C40" s="3235" t="s">
        <v>2375</v>
      </c>
      <c r="D40" s="3202"/>
      <c r="E40" s="3203"/>
      <c r="F40" s="2051"/>
      <c r="G40" s="2448"/>
      <c r="H40" s="2448"/>
      <c r="I40" s="2448"/>
      <c r="J40" s="2448"/>
      <c r="K40" s="2448"/>
      <c r="L40" s="2448"/>
      <c r="M40" s="2448"/>
      <c r="N40" s="3233">
        <v>132</v>
      </c>
      <c r="O40" s="3235" t="s">
        <v>2376</v>
      </c>
      <c r="P40" s="3168"/>
      <c r="Q40" s="3251"/>
      <c r="R40" s="2052"/>
      <c r="S40" s="2052"/>
      <c r="T40" s="2052"/>
      <c r="U40" s="2052"/>
      <c r="V40" s="2052"/>
      <c r="W40" s="2052"/>
      <c r="X40" s="2052"/>
      <c r="Y40" s="1356"/>
    </row>
    <row r="41" spans="1:25" s="1327" customFormat="1" ht="20.100000000000001" customHeight="1" x14ac:dyDescent="0.25">
      <c r="A41" s="3175"/>
      <c r="B41" s="3244"/>
      <c r="C41" s="3245"/>
      <c r="D41" s="3197"/>
      <c r="E41" s="3198"/>
      <c r="F41" s="2700"/>
      <c r="G41" s="2701"/>
      <c r="H41" s="2701"/>
      <c r="I41" s="2701"/>
      <c r="J41" s="2701"/>
      <c r="K41" s="2701"/>
      <c r="L41" s="2701"/>
      <c r="M41" s="2701"/>
      <c r="N41" s="3244"/>
      <c r="O41" s="3245"/>
      <c r="P41" s="3171"/>
      <c r="Q41" s="3256"/>
      <c r="R41" s="2054"/>
      <c r="S41" s="2054"/>
      <c r="T41" s="2054"/>
      <c r="U41" s="2054"/>
      <c r="V41" s="2054"/>
      <c r="W41" s="2054"/>
      <c r="X41" s="2054"/>
      <c r="Y41" s="1358" t="s">
        <v>1798</v>
      </c>
    </row>
    <row r="42" spans="1:25" s="1327" customFormat="1" ht="20.100000000000001" customHeight="1" x14ac:dyDescent="0.25">
      <c r="A42" s="2308" t="s">
        <v>2377</v>
      </c>
      <c r="B42" s="3233">
        <v>133</v>
      </c>
      <c r="C42" s="3235" t="s">
        <v>2378</v>
      </c>
      <c r="D42" s="3237" t="s">
        <v>81</v>
      </c>
      <c r="E42" s="3238"/>
      <c r="F42" s="2081"/>
      <c r="G42" s="2081"/>
      <c r="H42" s="2081"/>
      <c r="I42" s="2081"/>
      <c r="J42" s="2081"/>
      <c r="K42" s="2081"/>
      <c r="L42" s="2081"/>
      <c r="M42" s="1360"/>
      <c r="N42" s="3233">
        <v>134</v>
      </c>
      <c r="O42" s="3235" t="s">
        <v>2379</v>
      </c>
      <c r="P42" s="3258"/>
      <c r="Q42" s="3259"/>
      <c r="R42" s="2051"/>
      <c r="S42" s="2052"/>
      <c r="T42" s="2052"/>
      <c r="U42" s="2052"/>
      <c r="V42" s="2052"/>
      <c r="W42" s="2052"/>
      <c r="X42" s="2052"/>
      <c r="Y42" s="1382"/>
    </row>
    <row r="43" spans="1:25" s="1327" customFormat="1" ht="20.100000000000001" customHeight="1" x14ac:dyDescent="0.25">
      <c r="A43" s="3174"/>
      <c r="B43" s="3244"/>
      <c r="C43" s="3245"/>
      <c r="D43" s="3246" t="s">
        <v>82</v>
      </c>
      <c r="E43" s="3247"/>
      <c r="F43" s="2058"/>
      <c r="G43" s="2058"/>
      <c r="H43" s="2058"/>
      <c r="I43" s="2058"/>
      <c r="J43" s="2058"/>
      <c r="K43" s="2058"/>
      <c r="L43" s="2058"/>
      <c r="M43" s="1358"/>
      <c r="N43" s="3244"/>
      <c r="O43" s="3260"/>
      <c r="P43" s="3221"/>
      <c r="Q43" s="3222"/>
      <c r="R43" s="2053"/>
      <c r="S43" s="2054"/>
      <c r="T43" s="2054"/>
      <c r="U43" s="2054"/>
      <c r="V43" s="2054"/>
      <c r="W43" s="2054"/>
      <c r="X43" s="2054"/>
      <c r="Y43" s="1383"/>
    </row>
    <row r="44" spans="1:25" s="1327" customFormat="1" ht="20.100000000000001" customHeight="1" x14ac:dyDescent="0.2">
      <c r="A44" s="3174"/>
      <c r="B44" s="3233">
        <v>135</v>
      </c>
      <c r="C44" s="3236"/>
      <c r="D44" s="3252"/>
      <c r="E44" s="3253"/>
      <c r="F44" s="2052"/>
      <c r="G44" s="2052"/>
      <c r="H44" s="2052"/>
      <c r="I44" s="2052"/>
      <c r="J44" s="2052"/>
      <c r="K44" s="2052"/>
      <c r="L44" s="2052"/>
      <c r="M44" s="3218"/>
      <c r="N44" s="3233">
        <v>136</v>
      </c>
      <c r="O44" s="3235" t="s">
        <v>2380</v>
      </c>
      <c r="P44" s="3202"/>
      <c r="Q44" s="3203"/>
      <c r="R44" s="2051"/>
      <c r="S44" s="2052"/>
      <c r="T44" s="2052"/>
      <c r="U44" s="2052"/>
      <c r="V44" s="2052"/>
      <c r="W44" s="2052"/>
      <c r="X44" s="2052"/>
      <c r="Y44" s="1382"/>
    </row>
    <row r="45" spans="1:25" s="1327" customFormat="1" ht="20.100000000000001" customHeight="1" x14ac:dyDescent="0.2">
      <c r="A45" s="3174"/>
      <c r="B45" s="3244"/>
      <c r="C45" s="3245"/>
      <c r="D45" s="3171"/>
      <c r="E45" s="3256"/>
      <c r="F45" s="2054"/>
      <c r="G45" s="2054"/>
      <c r="H45" s="2054"/>
      <c r="I45" s="2054"/>
      <c r="J45" s="2054"/>
      <c r="K45" s="2054"/>
      <c r="L45" s="2054"/>
      <c r="M45" s="3261"/>
      <c r="N45" s="3244"/>
      <c r="O45" s="3245"/>
      <c r="P45" s="3197"/>
      <c r="Q45" s="3198"/>
      <c r="R45" s="2053"/>
      <c r="S45" s="2054"/>
      <c r="T45" s="2054"/>
      <c r="U45" s="2054"/>
      <c r="V45" s="2054"/>
      <c r="W45" s="2054"/>
      <c r="X45" s="2054"/>
      <c r="Y45" s="1383"/>
    </row>
    <row r="46" spans="1:25" s="1327" customFormat="1" ht="20.100000000000001" customHeight="1" x14ac:dyDescent="0.25">
      <c r="A46" s="3174"/>
      <c r="B46" s="3233">
        <v>137</v>
      </c>
      <c r="C46" s="3262" t="s">
        <v>2381</v>
      </c>
      <c r="D46" s="3263"/>
      <c r="E46" s="3264"/>
      <c r="F46" s="2196"/>
      <c r="G46" s="2196"/>
      <c r="H46" s="2196"/>
      <c r="I46" s="2196"/>
      <c r="J46" s="2196"/>
      <c r="K46" s="2196"/>
      <c r="L46" s="2196"/>
      <c r="M46" s="1357"/>
      <c r="N46" s="3233">
        <v>138</v>
      </c>
      <c r="O46" s="3235" t="s">
        <v>2382</v>
      </c>
      <c r="P46" s="3258"/>
      <c r="Q46" s="3259"/>
      <c r="R46" s="2051"/>
      <c r="S46" s="2052"/>
      <c r="T46" s="2052"/>
      <c r="U46" s="2052"/>
      <c r="V46" s="2052"/>
      <c r="W46" s="2052"/>
      <c r="X46" s="2052"/>
      <c r="Y46" s="1382"/>
    </row>
    <row r="47" spans="1:25" s="1327" customFormat="1" ht="20.100000000000001" customHeight="1" x14ac:dyDescent="0.25">
      <c r="A47" s="3174"/>
      <c r="B47" s="3234"/>
      <c r="C47" s="3262"/>
      <c r="D47" s="3263"/>
      <c r="E47" s="3264"/>
      <c r="F47" s="2196"/>
      <c r="G47" s="2196"/>
      <c r="H47" s="2196"/>
      <c r="I47" s="2196"/>
      <c r="J47" s="2196"/>
      <c r="K47" s="2196"/>
      <c r="L47" s="2196"/>
      <c r="M47" s="1357"/>
      <c r="N47" s="3234"/>
      <c r="O47" s="3260"/>
      <c r="P47" s="3221"/>
      <c r="Q47" s="3222"/>
      <c r="R47" s="2053"/>
      <c r="S47" s="2054"/>
      <c r="T47" s="2054"/>
      <c r="U47" s="2054"/>
      <c r="V47" s="2054"/>
      <c r="W47" s="2054"/>
      <c r="X47" s="2054"/>
      <c r="Y47" s="1383"/>
    </row>
    <row r="48" spans="1:25" s="1327" customFormat="1" ht="20.100000000000001" customHeight="1" x14ac:dyDescent="0.25">
      <c r="A48" s="3174"/>
      <c r="B48" s="3233">
        <v>139</v>
      </c>
      <c r="C48" s="3235" t="s">
        <v>2383</v>
      </c>
      <c r="D48" s="3258"/>
      <c r="E48" s="3259"/>
      <c r="F48" s="2052"/>
      <c r="G48" s="2052"/>
      <c r="H48" s="2052"/>
      <c r="I48" s="2052"/>
      <c r="J48" s="2052"/>
      <c r="K48" s="2052"/>
      <c r="L48" s="2052"/>
      <c r="M48" s="1356"/>
      <c r="N48" s="3233">
        <v>140</v>
      </c>
      <c r="O48" s="3235" t="s">
        <v>2384</v>
      </c>
      <c r="P48" s="1371"/>
      <c r="Q48" s="1372"/>
      <c r="R48" s="2051"/>
      <c r="S48" s="2052"/>
      <c r="T48" s="2052"/>
      <c r="U48" s="2052"/>
      <c r="V48" s="2052"/>
      <c r="W48" s="2052"/>
      <c r="X48" s="2052"/>
      <c r="Y48" s="1382"/>
    </row>
    <row r="49" spans="1:25" s="1327" customFormat="1" ht="20.100000000000001" customHeight="1" x14ac:dyDescent="0.25">
      <c r="A49" s="3174"/>
      <c r="B49" s="3244"/>
      <c r="C49" s="3260"/>
      <c r="D49" s="3221"/>
      <c r="E49" s="3222"/>
      <c r="F49" s="2196"/>
      <c r="G49" s="2196"/>
      <c r="H49" s="2196"/>
      <c r="I49" s="2196"/>
      <c r="J49" s="2196"/>
      <c r="K49" s="2196"/>
      <c r="L49" s="2196"/>
      <c r="M49" s="1357"/>
      <c r="N49" s="3234"/>
      <c r="O49" s="3245"/>
      <c r="P49" s="1373"/>
      <c r="Q49" s="1374"/>
      <c r="R49" s="2053"/>
      <c r="S49" s="2054"/>
      <c r="T49" s="2054"/>
      <c r="U49" s="2054"/>
      <c r="V49" s="2054"/>
      <c r="W49" s="2054"/>
      <c r="X49" s="2054"/>
      <c r="Y49" s="1383"/>
    </row>
    <row r="50" spans="1:25" s="1327" customFormat="1" ht="20.100000000000001" customHeight="1" x14ac:dyDescent="0.25">
      <c r="A50" s="3174"/>
      <c r="B50" s="3234">
        <v>141</v>
      </c>
      <c r="C50" s="3235" t="s">
        <v>2385</v>
      </c>
      <c r="D50" s="3258"/>
      <c r="E50" s="3259"/>
      <c r="F50" s="2052"/>
      <c r="G50" s="2052"/>
      <c r="H50" s="2052"/>
      <c r="I50" s="2052"/>
      <c r="J50" s="2052"/>
      <c r="K50" s="2052"/>
      <c r="L50" s="2052"/>
      <c r="M50" s="1356"/>
      <c r="N50" s="3233">
        <v>142</v>
      </c>
      <c r="O50" s="3235" t="s">
        <v>2386</v>
      </c>
      <c r="P50" s="3237" t="s">
        <v>2387</v>
      </c>
      <c r="Q50" s="3238"/>
      <c r="R50" s="2080"/>
      <c r="S50" s="2081"/>
      <c r="T50" s="2081"/>
      <c r="U50" s="2081"/>
      <c r="V50" s="2081"/>
      <c r="W50" s="2081"/>
      <c r="X50" s="2081"/>
      <c r="Y50" s="1360"/>
    </row>
    <row r="51" spans="1:25" s="1327" customFormat="1" ht="20.100000000000001" customHeight="1" x14ac:dyDescent="0.25">
      <c r="A51" s="3174"/>
      <c r="B51" s="3234"/>
      <c r="C51" s="3245"/>
      <c r="D51" s="3221"/>
      <c r="E51" s="3222"/>
      <c r="F51" s="2054"/>
      <c r="G51" s="2054"/>
      <c r="H51" s="2054"/>
      <c r="I51" s="2054"/>
      <c r="J51" s="2054"/>
      <c r="K51" s="2054"/>
      <c r="L51" s="2054"/>
      <c r="M51" s="1358"/>
      <c r="N51" s="3244"/>
      <c r="O51" s="3245"/>
      <c r="P51" s="3246" t="s">
        <v>2388</v>
      </c>
      <c r="Q51" s="3247"/>
      <c r="R51" s="2057"/>
      <c r="S51" s="2058"/>
      <c r="T51" s="2058"/>
      <c r="U51" s="2058"/>
      <c r="V51" s="2058"/>
      <c r="W51" s="2058"/>
      <c r="X51" s="2058"/>
      <c r="Y51" s="1384"/>
    </row>
    <row r="52" spans="1:25" s="1327" customFormat="1" ht="20.100000000000001" customHeight="1" x14ac:dyDescent="0.25">
      <c r="A52" s="3174"/>
      <c r="B52" s="3233">
        <v>143</v>
      </c>
      <c r="C52" s="3235" t="s">
        <v>2389</v>
      </c>
      <c r="D52" s="3258"/>
      <c r="E52" s="3259"/>
      <c r="F52" s="2052"/>
      <c r="G52" s="2052"/>
      <c r="H52" s="2052"/>
      <c r="I52" s="2052"/>
      <c r="J52" s="2052"/>
      <c r="K52" s="2052"/>
      <c r="L52" s="2052"/>
      <c r="M52" s="1356"/>
      <c r="N52" s="3233">
        <v>144</v>
      </c>
      <c r="O52" s="3269"/>
      <c r="P52" s="3270"/>
      <c r="Q52" s="3271"/>
      <c r="R52" s="2051"/>
      <c r="S52" s="2052"/>
      <c r="T52" s="2052"/>
      <c r="U52" s="2052"/>
      <c r="V52" s="2052"/>
      <c r="W52" s="2052"/>
      <c r="X52" s="2052"/>
      <c r="Y52" s="1385"/>
    </row>
    <row r="53" spans="1:25" s="1327" customFormat="1" ht="20.100000000000001" customHeight="1" x14ac:dyDescent="0.25">
      <c r="A53" s="3174"/>
      <c r="B53" s="3268"/>
      <c r="C53" s="3260"/>
      <c r="D53" s="3221"/>
      <c r="E53" s="3222"/>
      <c r="F53" s="2196"/>
      <c r="G53" s="2196"/>
      <c r="H53" s="2196"/>
      <c r="I53" s="2196"/>
      <c r="J53" s="2196"/>
      <c r="K53" s="2196"/>
      <c r="L53" s="2196"/>
      <c r="M53" s="1357"/>
      <c r="N53" s="3244"/>
      <c r="O53" s="3272"/>
      <c r="P53" s="3273"/>
      <c r="Q53" s="3274"/>
      <c r="R53" s="2053"/>
      <c r="S53" s="2054"/>
      <c r="T53" s="2054"/>
      <c r="U53" s="2054"/>
      <c r="V53" s="2054"/>
      <c r="W53" s="2054"/>
      <c r="X53" s="2054"/>
      <c r="Y53" s="1386"/>
    </row>
    <row r="54" spans="1:25" s="1327" customFormat="1" ht="20.100000000000001" customHeight="1" x14ac:dyDescent="0.25">
      <c r="A54" s="3174"/>
      <c r="B54" s="3234">
        <v>145</v>
      </c>
      <c r="C54" s="3235" t="s">
        <v>2390</v>
      </c>
      <c r="D54" s="3258"/>
      <c r="E54" s="3259"/>
      <c r="F54" s="2052"/>
      <c r="G54" s="2052"/>
      <c r="H54" s="2052"/>
      <c r="I54" s="2052"/>
      <c r="J54" s="2052"/>
      <c r="K54" s="2052"/>
      <c r="L54" s="2052"/>
      <c r="M54" s="1356"/>
      <c r="N54" s="3233">
        <v>146</v>
      </c>
      <c r="O54" s="3235" t="s">
        <v>2391</v>
      </c>
      <c r="P54" s="3237" t="s">
        <v>81</v>
      </c>
      <c r="Q54" s="3238"/>
      <c r="R54" s="2080"/>
      <c r="S54" s="2081"/>
      <c r="T54" s="2081"/>
      <c r="U54" s="2081"/>
      <c r="V54" s="2081"/>
      <c r="W54" s="2081"/>
      <c r="X54" s="2081"/>
      <c r="Y54" s="1360"/>
    </row>
    <row r="55" spans="1:25" s="1327" customFormat="1" ht="20.100000000000001" customHeight="1" x14ac:dyDescent="0.25">
      <c r="A55" s="3174"/>
      <c r="B55" s="3275"/>
      <c r="C55" s="3260"/>
      <c r="D55" s="3221"/>
      <c r="E55" s="3222"/>
      <c r="F55" s="2196"/>
      <c r="G55" s="2196"/>
      <c r="H55" s="2196"/>
      <c r="I55" s="2196"/>
      <c r="J55" s="2196"/>
      <c r="K55" s="2196"/>
      <c r="L55" s="2196"/>
      <c r="M55" s="1357"/>
      <c r="N55" s="3244"/>
      <c r="O55" s="3245"/>
      <c r="P55" s="3246" t="s">
        <v>82</v>
      </c>
      <c r="Q55" s="3247"/>
      <c r="R55" s="2057"/>
      <c r="S55" s="2058"/>
      <c r="T55" s="2058"/>
      <c r="U55" s="2058"/>
      <c r="V55" s="2058"/>
      <c r="W55" s="2058"/>
      <c r="X55" s="2058"/>
      <c r="Y55" s="1358"/>
    </row>
    <row r="56" spans="1:25" s="1327" customFormat="1" ht="20.100000000000001" customHeight="1" x14ac:dyDescent="0.25">
      <c r="A56" s="3174"/>
      <c r="B56" s="3233">
        <v>147</v>
      </c>
      <c r="C56" s="3235" t="s">
        <v>2392</v>
      </c>
      <c r="D56" s="3237" t="s">
        <v>2393</v>
      </c>
      <c r="E56" s="3238"/>
      <c r="F56" s="2081"/>
      <c r="G56" s="2081"/>
      <c r="H56" s="2081"/>
      <c r="I56" s="2081"/>
      <c r="J56" s="2081"/>
      <c r="K56" s="2081"/>
      <c r="L56" s="2081"/>
      <c r="M56" s="1360"/>
      <c r="N56" s="3233">
        <v>148</v>
      </c>
      <c r="O56" s="3235" t="s">
        <v>2394</v>
      </c>
      <c r="P56" s="3258"/>
      <c r="Q56" s="3259"/>
      <c r="R56" s="2051"/>
      <c r="S56" s="2052"/>
      <c r="T56" s="2052"/>
      <c r="U56" s="2052"/>
      <c r="V56" s="2052"/>
      <c r="W56" s="2052"/>
      <c r="X56" s="2052"/>
      <c r="Y56" s="1382"/>
    </row>
    <row r="57" spans="1:25" s="1327" customFormat="1" ht="20.100000000000001" customHeight="1" x14ac:dyDescent="0.25">
      <c r="A57" s="3174"/>
      <c r="B57" s="3268"/>
      <c r="C57" s="3245"/>
      <c r="D57" s="3246" t="s">
        <v>2395</v>
      </c>
      <c r="E57" s="3247"/>
      <c r="F57" s="2058"/>
      <c r="G57" s="2058"/>
      <c r="H57" s="2058"/>
      <c r="I57" s="2058"/>
      <c r="J57" s="2058"/>
      <c r="K57" s="2058"/>
      <c r="L57" s="2058"/>
      <c r="M57" s="1358"/>
      <c r="N57" s="3244"/>
      <c r="O57" s="3260"/>
      <c r="P57" s="3221"/>
      <c r="Q57" s="3222"/>
      <c r="R57" s="2053"/>
      <c r="S57" s="2054"/>
      <c r="T57" s="2054"/>
      <c r="U57" s="2054"/>
      <c r="V57" s="2054"/>
      <c r="W57" s="2054"/>
      <c r="X57" s="2054"/>
      <c r="Y57" s="1383"/>
    </row>
    <row r="58" spans="1:25" s="1327" customFormat="1" ht="20.100000000000001" customHeight="1" x14ac:dyDescent="0.25">
      <c r="A58" s="3174"/>
      <c r="B58" s="3234">
        <v>149</v>
      </c>
      <c r="C58" s="3235" t="s">
        <v>2396</v>
      </c>
      <c r="D58" s="3237" t="s">
        <v>2393</v>
      </c>
      <c r="E58" s="3238"/>
      <c r="F58" s="2081"/>
      <c r="G58" s="2081"/>
      <c r="H58" s="2081"/>
      <c r="I58" s="2081"/>
      <c r="J58" s="2081"/>
      <c r="K58" s="2081"/>
      <c r="L58" s="2081"/>
      <c r="M58" s="1360" t="s">
        <v>1798</v>
      </c>
      <c r="N58" s="3233">
        <v>150</v>
      </c>
      <c r="O58" s="3235" t="s">
        <v>2397</v>
      </c>
      <c r="P58" s="3258"/>
      <c r="Q58" s="3259"/>
      <c r="R58" s="2051"/>
      <c r="S58" s="2052"/>
      <c r="T58" s="2052"/>
      <c r="U58" s="2052"/>
      <c r="V58" s="2052"/>
      <c r="W58" s="2052"/>
      <c r="X58" s="2052"/>
      <c r="Y58" s="1382"/>
    </row>
    <row r="59" spans="1:25" s="1327" customFormat="1" ht="20.100000000000001" customHeight="1" x14ac:dyDescent="0.2">
      <c r="A59" s="3175"/>
      <c r="B59" s="3275"/>
      <c r="C59" s="3236"/>
      <c r="D59" s="3239" t="s">
        <v>2395</v>
      </c>
      <c r="E59" s="3240"/>
      <c r="F59" s="2057"/>
      <c r="G59" s="2058"/>
      <c r="H59" s="2058"/>
      <c r="I59" s="2058"/>
      <c r="J59" s="2058"/>
      <c r="K59" s="2058"/>
      <c r="L59" s="2058"/>
      <c r="M59" s="3195"/>
      <c r="N59" s="3244"/>
      <c r="O59" s="3265"/>
      <c r="P59" s="3266"/>
      <c r="Q59" s="3267"/>
      <c r="R59" s="2053"/>
      <c r="S59" s="2054"/>
      <c r="T59" s="2054"/>
      <c r="U59" s="2054"/>
      <c r="V59" s="2054"/>
      <c r="W59" s="2054"/>
      <c r="X59" s="2054"/>
      <c r="Y59" s="1383"/>
    </row>
    <row r="60" spans="1:25" s="1327" customFormat="1" ht="20.100000000000001" customHeight="1" x14ac:dyDescent="0.2">
      <c r="A60" s="2309" t="s">
        <v>2398</v>
      </c>
      <c r="B60" s="3233">
        <v>151</v>
      </c>
      <c r="C60" s="3235" t="s">
        <v>2399</v>
      </c>
      <c r="D60" s="3202"/>
      <c r="E60" s="3203"/>
      <c r="F60" s="2051"/>
      <c r="G60" s="2052"/>
      <c r="H60" s="2052"/>
      <c r="I60" s="2052"/>
      <c r="J60" s="2052"/>
      <c r="K60" s="2052"/>
      <c r="L60" s="2052"/>
      <c r="M60" s="3218"/>
      <c r="N60" s="3233">
        <v>152</v>
      </c>
      <c r="O60" s="3235" t="s">
        <v>2400</v>
      </c>
      <c r="P60" s="3168"/>
      <c r="Q60" s="3251"/>
      <c r="R60" s="2051"/>
      <c r="S60" s="2052"/>
      <c r="T60" s="2052"/>
      <c r="U60" s="2052"/>
      <c r="V60" s="2052"/>
      <c r="W60" s="2052"/>
      <c r="X60" s="2052"/>
      <c r="Y60" s="1359"/>
    </row>
    <row r="61" spans="1:25" s="1327" customFormat="1" ht="20.100000000000001" customHeight="1" x14ac:dyDescent="0.25">
      <c r="A61" s="3174"/>
      <c r="B61" s="3244"/>
      <c r="C61" s="3245"/>
      <c r="D61" s="3197"/>
      <c r="E61" s="3198"/>
      <c r="F61" s="3276"/>
      <c r="G61" s="3277"/>
      <c r="H61" s="3277"/>
      <c r="I61" s="3277"/>
      <c r="J61" s="3277"/>
      <c r="K61" s="3277"/>
      <c r="L61" s="3277"/>
      <c r="M61" s="3261"/>
      <c r="N61" s="3234"/>
      <c r="O61" s="3236"/>
      <c r="P61" s="3252"/>
      <c r="Q61" s="3253"/>
      <c r="R61" s="2053"/>
      <c r="S61" s="2054"/>
      <c r="T61" s="2054"/>
      <c r="U61" s="2054"/>
      <c r="V61" s="2054"/>
      <c r="W61" s="2054"/>
      <c r="X61" s="2054"/>
      <c r="Y61" s="1358"/>
    </row>
    <row r="62" spans="1:25" s="1327" customFormat="1" ht="20.100000000000001" customHeight="1" x14ac:dyDescent="0.2">
      <c r="A62" s="3174"/>
      <c r="B62" s="3233">
        <v>153</v>
      </c>
      <c r="C62" s="3235" t="s">
        <v>2401</v>
      </c>
      <c r="D62" s="3168"/>
      <c r="E62" s="3251"/>
      <c r="F62" s="2051"/>
      <c r="G62" s="2052"/>
      <c r="H62" s="2052"/>
      <c r="I62" s="2052"/>
      <c r="J62" s="2052"/>
      <c r="K62" s="2052"/>
      <c r="L62" s="2052"/>
      <c r="M62" s="3218"/>
      <c r="N62" s="3233">
        <v>154</v>
      </c>
      <c r="O62" s="3235" t="s">
        <v>2402</v>
      </c>
      <c r="P62" s="3168"/>
      <c r="Q62" s="3251"/>
      <c r="R62" s="2051"/>
      <c r="S62" s="2052"/>
      <c r="T62" s="2052"/>
      <c r="U62" s="2052"/>
      <c r="V62" s="2052"/>
      <c r="W62" s="2052"/>
      <c r="X62" s="2052"/>
      <c r="Y62" s="1359"/>
    </row>
    <row r="63" spans="1:25" s="1327" customFormat="1" ht="20.100000000000001" customHeight="1" x14ac:dyDescent="0.25">
      <c r="A63" s="3174"/>
      <c r="B63" s="3244"/>
      <c r="C63" s="3245"/>
      <c r="D63" s="3171"/>
      <c r="E63" s="3256"/>
      <c r="F63" s="3278"/>
      <c r="G63" s="3279"/>
      <c r="H63" s="3279"/>
      <c r="I63" s="3279"/>
      <c r="J63" s="3279"/>
      <c r="K63" s="3279"/>
      <c r="L63" s="3279"/>
      <c r="M63" s="3219"/>
      <c r="N63" s="3244"/>
      <c r="O63" s="3245"/>
      <c r="P63" s="3171"/>
      <c r="Q63" s="3256"/>
      <c r="R63" s="2053"/>
      <c r="S63" s="2054"/>
      <c r="T63" s="2054"/>
      <c r="U63" s="2054"/>
      <c r="V63" s="2054"/>
      <c r="W63" s="2054"/>
      <c r="X63" s="2054"/>
      <c r="Y63" s="1358"/>
    </row>
    <row r="64" spans="1:25" s="1327" customFormat="1" ht="20.100000000000001" customHeight="1" x14ac:dyDescent="0.2">
      <c r="A64" s="3174"/>
      <c r="B64" s="3233">
        <v>155</v>
      </c>
      <c r="C64" s="3235" t="s">
        <v>2403</v>
      </c>
      <c r="D64" s="3168"/>
      <c r="E64" s="3251"/>
      <c r="F64" s="2052"/>
      <c r="G64" s="2052"/>
      <c r="H64" s="2052"/>
      <c r="I64" s="2052"/>
      <c r="J64" s="2052"/>
      <c r="K64" s="2052"/>
      <c r="L64" s="2052"/>
      <c r="M64" s="1359"/>
      <c r="N64" s="3250">
        <v>156</v>
      </c>
      <c r="O64" s="3235" t="s">
        <v>2404</v>
      </c>
      <c r="P64" s="3168"/>
      <c r="Q64" s="3251"/>
      <c r="R64" s="2051"/>
      <c r="S64" s="2052"/>
      <c r="T64" s="2052"/>
      <c r="U64" s="2052"/>
      <c r="V64" s="2052"/>
      <c r="W64" s="2052"/>
      <c r="X64" s="2052"/>
      <c r="Y64" s="1359"/>
    </row>
    <row r="65" spans="1:25" s="1327" customFormat="1" ht="20.100000000000001" customHeight="1" x14ac:dyDescent="0.25">
      <c r="A65" s="3174"/>
      <c r="B65" s="3244"/>
      <c r="C65" s="3236"/>
      <c r="D65" s="3252"/>
      <c r="E65" s="3253"/>
      <c r="F65" s="2054"/>
      <c r="G65" s="2054"/>
      <c r="H65" s="2054"/>
      <c r="I65" s="2054"/>
      <c r="J65" s="2054"/>
      <c r="K65" s="2054"/>
      <c r="L65" s="2054"/>
      <c r="M65" s="1358"/>
      <c r="N65" s="3257"/>
      <c r="O65" s="3245"/>
      <c r="P65" s="3171"/>
      <c r="Q65" s="3256"/>
      <c r="R65" s="2053"/>
      <c r="S65" s="2054"/>
      <c r="T65" s="2054"/>
      <c r="U65" s="2054"/>
      <c r="V65" s="2054"/>
      <c r="W65" s="2054"/>
      <c r="X65" s="2054"/>
      <c r="Y65" s="1358"/>
    </row>
    <row r="66" spans="1:25" s="1327" customFormat="1" ht="20.100000000000001" customHeight="1" x14ac:dyDescent="0.2">
      <c r="A66" s="3174"/>
      <c r="B66" s="3233">
        <v>157</v>
      </c>
      <c r="C66" s="3235" t="s">
        <v>2405</v>
      </c>
      <c r="D66" s="3168"/>
      <c r="E66" s="3251"/>
      <c r="F66" s="2051"/>
      <c r="G66" s="2052"/>
      <c r="H66" s="2052"/>
      <c r="I66" s="2052"/>
      <c r="J66" s="2052"/>
      <c r="K66" s="2052"/>
      <c r="L66" s="2052"/>
      <c r="M66" s="3218"/>
      <c r="N66" s="3249">
        <v>158</v>
      </c>
      <c r="O66" s="3235" t="s">
        <v>2406</v>
      </c>
      <c r="P66" s="3168"/>
      <c r="Q66" s="3251"/>
      <c r="R66" s="2051"/>
      <c r="S66" s="2052"/>
      <c r="T66" s="2052"/>
      <c r="U66" s="2052"/>
      <c r="V66" s="2052"/>
      <c r="W66" s="2052"/>
      <c r="X66" s="2052"/>
      <c r="Y66" s="1382"/>
    </row>
    <row r="67" spans="1:25" s="1327" customFormat="1" ht="20.100000000000001" customHeight="1" x14ac:dyDescent="0.2">
      <c r="A67" s="3174"/>
      <c r="B67" s="3244"/>
      <c r="C67" s="3236"/>
      <c r="D67" s="3252"/>
      <c r="E67" s="3253"/>
      <c r="F67" s="2053"/>
      <c r="G67" s="2054"/>
      <c r="H67" s="2054"/>
      <c r="I67" s="2054"/>
      <c r="J67" s="2054"/>
      <c r="K67" s="2054"/>
      <c r="L67" s="2054"/>
      <c r="M67" s="3261"/>
      <c r="N67" s="3250"/>
      <c r="O67" s="3236"/>
      <c r="P67" s="3252"/>
      <c r="Q67" s="3253"/>
      <c r="R67" s="2053"/>
      <c r="S67" s="2054"/>
      <c r="T67" s="2054"/>
      <c r="U67" s="2054"/>
      <c r="V67" s="2054"/>
      <c r="W67" s="2054"/>
      <c r="X67" s="2054"/>
      <c r="Y67" s="1387"/>
    </row>
    <row r="68" spans="1:25" s="1327" customFormat="1" ht="20.100000000000001" customHeight="1" x14ac:dyDescent="0.2">
      <c r="A68" s="3174"/>
      <c r="B68" s="3233">
        <v>159</v>
      </c>
      <c r="C68" s="3235" t="s">
        <v>2407</v>
      </c>
      <c r="D68" s="3168"/>
      <c r="E68" s="3251"/>
      <c r="F68" s="2051"/>
      <c r="G68" s="2052"/>
      <c r="H68" s="2052"/>
      <c r="I68" s="2052"/>
      <c r="J68" s="2052"/>
      <c r="K68" s="2052"/>
      <c r="L68" s="2052"/>
      <c r="M68" s="3218"/>
      <c r="N68" s="3249">
        <v>160</v>
      </c>
      <c r="O68" s="3235"/>
      <c r="P68" s="3168"/>
      <c r="Q68" s="3251"/>
      <c r="R68" s="2051"/>
      <c r="S68" s="2052"/>
      <c r="T68" s="2052"/>
      <c r="U68" s="2052"/>
      <c r="V68" s="2052"/>
      <c r="W68" s="2052"/>
      <c r="X68" s="2052"/>
      <c r="Y68" s="1382"/>
    </row>
    <row r="69" spans="1:25" s="1327" customFormat="1" ht="20.100000000000001" customHeight="1" x14ac:dyDescent="0.2">
      <c r="A69" s="3174"/>
      <c r="B69" s="3244"/>
      <c r="C69" s="3245"/>
      <c r="D69" s="3171"/>
      <c r="E69" s="3256"/>
      <c r="F69" s="2053"/>
      <c r="G69" s="2054"/>
      <c r="H69" s="2054"/>
      <c r="I69" s="2054"/>
      <c r="J69" s="2054"/>
      <c r="K69" s="2054"/>
      <c r="L69" s="2054"/>
      <c r="M69" s="3261"/>
      <c r="N69" s="3257"/>
      <c r="O69" s="3245"/>
      <c r="P69" s="3171"/>
      <c r="Q69" s="3256"/>
      <c r="R69" s="2053"/>
      <c r="S69" s="2054"/>
      <c r="T69" s="2054"/>
      <c r="U69" s="2054"/>
      <c r="V69" s="2054"/>
      <c r="W69" s="2054"/>
      <c r="X69" s="2054"/>
      <c r="Y69" s="1383"/>
    </row>
    <row r="70" spans="1:25" s="1327" customFormat="1" ht="20.100000000000001" customHeight="1" x14ac:dyDescent="0.2">
      <c r="A70" s="2308" t="s">
        <v>2408</v>
      </c>
      <c r="B70" s="3233">
        <v>161</v>
      </c>
      <c r="C70" s="3235" t="s">
        <v>2409</v>
      </c>
      <c r="D70" s="3280"/>
      <c r="E70" s="3281"/>
      <c r="F70" s="2051"/>
      <c r="G70" s="2052"/>
      <c r="H70" s="2052"/>
      <c r="I70" s="2052"/>
      <c r="J70" s="2052"/>
      <c r="K70" s="2052"/>
      <c r="L70" s="2052"/>
      <c r="M70" s="3218"/>
      <c r="N70" s="3233">
        <v>162</v>
      </c>
      <c r="O70" s="3235" t="s">
        <v>2410</v>
      </c>
      <c r="P70" s="3280"/>
      <c r="Q70" s="3281"/>
      <c r="R70" s="2051"/>
      <c r="S70" s="2052"/>
      <c r="T70" s="2052"/>
      <c r="U70" s="2052"/>
      <c r="V70" s="2052"/>
      <c r="W70" s="2052"/>
      <c r="X70" s="2052"/>
      <c r="Y70" s="1388"/>
    </row>
    <row r="71" spans="1:25" s="1327" customFormat="1" ht="20.100000000000001" customHeight="1" x14ac:dyDescent="0.2">
      <c r="A71" s="3174"/>
      <c r="B71" s="3244"/>
      <c r="C71" s="3245"/>
      <c r="D71" s="3282"/>
      <c r="E71" s="3283"/>
      <c r="F71" s="3276"/>
      <c r="G71" s="3277"/>
      <c r="H71" s="3277"/>
      <c r="I71" s="3277"/>
      <c r="J71" s="3277"/>
      <c r="K71" s="3277"/>
      <c r="L71" s="3277"/>
      <c r="M71" s="3261"/>
      <c r="N71" s="3244"/>
      <c r="O71" s="3245"/>
      <c r="P71" s="3282"/>
      <c r="Q71" s="3283"/>
      <c r="R71" s="2053"/>
      <c r="S71" s="2054"/>
      <c r="T71" s="2054"/>
      <c r="U71" s="2054"/>
      <c r="V71" s="2054"/>
      <c r="W71" s="2054"/>
      <c r="X71" s="2054"/>
      <c r="Y71" s="1389"/>
    </row>
    <row r="72" spans="1:25" s="1327" customFormat="1" ht="20.100000000000001" customHeight="1" x14ac:dyDescent="0.2">
      <c r="A72" s="3174"/>
      <c r="B72" s="3233">
        <v>163</v>
      </c>
      <c r="C72" s="3235" t="s">
        <v>2411</v>
      </c>
      <c r="D72" s="3280"/>
      <c r="E72" s="3281"/>
      <c r="F72" s="2051"/>
      <c r="G72" s="2052"/>
      <c r="H72" s="2052"/>
      <c r="I72" s="2052"/>
      <c r="J72" s="2052"/>
      <c r="K72" s="2052"/>
      <c r="L72" s="2052"/>
      <c r="M72" s="3218"/>
      <c r="N72" s="3233">
        <v>164</v>
      </c>
      <c r="O72" s="3235" t="s">
        <v>2412</v>
      </c>
      <c r="P72" s="3168"/>
      <c r="Q72" s="3251"/>
      <c r="R72" s="2051"/>
      <c r="S72" s="2052"/>
      <c r="T72" s="2052"/>
      <c r="U72" s="2052"/>
      <c r="V72" s="2052"/>
      <c r="W72" s="2052"/>
      <c r="X72" s="2052"/>
      <c r="Y72" s="1388"/>
    </row>
    <row r="73" spans="1:25" s="1327" customFormat="1" ht="20.100000000000001" customHeight="1" x14ac:dyDescent="0.2">
      <c r="A73" s="3174"/>
      <c r="B73" s="3234"/>
      <c r="C73" s="3245"/>
      <c r="D73" s="3282"/>
      <c r="E73" s="3283"/>
      <c r="F73" s="3276"/>
      <c r="G73" s="3277"/>
      <c r="H73" s="3277"/>
      <c r="I73" s="3277"/>
      <c r="J73" s="3277"/>
      <c r="K73" s="3277"/>
      <c r="L73" s="3277"/>
      <c r="M73" s="3261"/>
      <c r="N73" s="3244"/>
      <c r="O73" s="3245"/>
      <c r="P73" s="3171"/>
      <c r="Q73" s="3256"/>
      <c r="R73" s="2053"/>
      <c r="S73" s="2054"/>
      <c r="T73" s="2054"/>
      <c r="U73" s="2054"/>
      <c r="V73" s="2054"/>
      <c r="W73" s="2054"/>
      <c r="X73" s="2054"/>
      <c r="Y73" s="1389"/>
    </row>
    <row r="74" spans="1:25" s="1327" customFormat="1" ht="20.100000000000001" customHeight="1" x14ac:dyDescent="0.25">
      <c r="A74" s="3174"/>
      <c r="B74" s="3233">
        <v>165</v>
      </c>
      <c r="C74" s="3235" t="s">
        <v>2413</v>
      </c>
      <c r="D74" s="3280"/>
      <c r="E74" s="3281"/>
      <c r="F74" s="2052"/>
      <c r="G74" s="2052"/>
      <c r="H74" s="2052"/>
      <c r="I74" s="2052"/>
      <c r="J74" s="2052"/>
      <c r="K74" s="2052"/>
      <c r="L74" s="2052"/>
      <c r="M74" s="1356"/>
      <c r="N74" s="3233">
        <v>166</v>
      </c>
      <c r="O74" s="3235"/>
      <c r="P74" s="3280"/>
      <c r="Q74" s="3281"/>
      <c r="R74" s="2080"/>
      <c r="S74" s="2081"/>
      <c r="T74" s="2081"/>
      <c r="U74" s="2081"/>
      <c r="V74" s="2081"/>
      <c r="W74" s="2081"/>
      <c r="X74" s="2081"/>
      <c r="Y74" s="1360"/>
    </row>
    <row r="75" spans="1:25" s="1327" customFormat="1" ht="20.100000000000001" customHeight="1" x14ac:dyDescent="0.25">
      <c r="A75" s="3175"/>
      <c r="B75" s="3244"/>
      <c r="C75" s="3245"/>
      <c r="D75" s="3282"/>
      <c r="E75" s="3283"/>
      <c r="F75" s="2671"/>
      <c r="G75" s="2671"/>
      <c r="H75" s="2671"/>
      <c r="I75" s="2671"/>
      <c r="J75" s="2671"/>
      <c r="K75" s="2671"/>
      <c r="L75" s="2671"/>
      <c r="M75" s="1358"/>
      <c r="N75" s="3244"/>
      <c r="O75" s="3245"/>
      <c r="P75" s="3282"/>
      <c r="Q75" s="3283"/>
      <c r="R75" s="2057"/>
      <c r="S75" s="2058"/>
      <c r="T75" s="2058"/>
      <c r="U75" s="2058"/>
      <c r="V75" s="2058"/>
      <c r="W75" s="2058"/>
      <c r="X75" s="2058"/>
      <c r="Y75" s="1358"/>
    </row>
    <row r="76" spans="1:25" s="1327" customFormat="1" ht="20.100000000000001" customHeight="1" x14ac:dyDescent="0.2">
      <c r="A76" s="2308" t="s">
        <v>2414</v>
      </c>
      <c r="B76" s="3233">
        <v>167</v>
      </c>
      <c r="C76" s="3235" t="s">
        <v>2415</v>
      </c>
      <c r="D76" s="3202"/>
      <c r="E76" s="3203"/>
      <c r="F76" s="2052"/>
      <c r="G76" s="2052"/>
      <c r="H76" s="2052"/>
      <c r="I76" s="2052"/>
      <c r="J76" s="2052"/>
      <c r="K76" s="2052"/>
      <c r="L76" s="2052"/>
      <c r="M76" s="3218"/>
      <c r="N76" s="3233">
        <v>168</v>
      </c>
      <c r="O76" s="3235" t="s">
        <v>2416</v>
      </c>
      <c r="P76" s="3258"/>
      <c r="Q76" s="3259"/>
      <c r="R76" s="2051"/>
      <c r="S76" s="2052"/>
      <c r="T76" s="2052"/>
      <c r="U76" s="2052"/>
      <c r="V76" s="2052"/>
      <c r="W76" s="2052"/>
      <c r="X76" s="2052"/>
      <c r="Y76" s="1359"/>
    </row>
    <row r="77" spans="1:25" s="1327" customFormat="1" ht="20.100000000000001" customHeight="1" x14ac:dyDescent="0.25">
      <c r="A77" s="2309"/>
      <c r="B77" s="3244"/>
      <c r="C77" s="3245"/>
      <c r="D77" s="3197"/>
      <c r="E77" s="3198"/>
      <c r="F77" s="3277"/>
      <c r="G77" s="3277"/>
      <c r="H77" s="3277"/>
      <c r="I77" s="3277"/>
      <c r="J77" s="3277"/>
      <c r="K77" s="3277"/>
      <c r="L77" s="3277"/>
      <c r="M77" s="3261"/>
      <c r="N77" s="3244"/>
      <c r="O77" s="3260"/>
      <c r="P77" s="3221"/>
      <c r="Q77" s="3222"/>
      <c r="R77" s="2053"/>
      <c r="S77" s="2054"/>
      <c r="T77" s="2054"/>
      <c r="U77" s="2054"/>
      <c r="V77" s="2054"/>
      <c r="W77" s="2054"/>
      <c r="X77" s="2054"/>
      <c r="Y77" s="1358"/>
    </row>
    <row r="78" spans="1:25" s="1327" customFormat="1" ht="20.100000000000001" customHeight="1" x14ac:dyDescent="0.2">
      <c r="A78" s="2309"/>
      <c r="B78" s="3249">
        <v>169</v>
      </c>
      <c r="C78" s="3235" t="s">
        <v>2401</v>
      </c>
      <c r="D78" s="3168"/>
      <c r="E78" s="3251"/>
      <c r="F78" s="2052"/>
      <c r="G78" s="2052"/>
      <c r="H78" s="2052"/>
      <c r="I78" s="2052"/>
      <c r="J78" s="2052"/>
      <c r="K78" s="2052"/>
      <c r="L78" s="2052"/>
      <c r="M78" s="3218"/>
      <c r="N78" s="3233">
        <v>170</v>
      </c>
      <c r="O78" s="3235" t="s">
        <v>2531</v>
      </c>
      <c r="P78" s="3202"/>
      <c r="Q78" s="3203"/>
      <c r="R78" s="2051"/>
      <c r="S78" s="2052"/>
      <c r="T78" s="2052"/>
      <c r="U78" s="2052"/>
      <c r="V78" s="2052"/>
      <c r="W78" s="2052"/>
      <c r="X78" s="2052"/>
      <c r="Y78" s="1382"/>
    </row>
    <row r="79" spans="1:25" s="1327" customFormat="1" ht="20.100000000000001" customHeight="1" x14ac:dyDescent="0.2">
      <c r="A79" s="2309"/>
      <c r="B79" s="3257"/>
      <c r="C79" s="3245"/>
      <c r="D79" s="3171"/>
      <c r="E79" s="3256"/>
      <c r="F79" s="3279"/>
      <c r="G79" s="3279"/>
      <c r="H79" s="3279"/>
      <c r="I79" s="3279"/>
      <c r="J79" s="3279"/>
      <c r="K79" s="3279"/>
      <c r="L79" s="3279"/>
      <c r="M79" s="3219"/>
      <c r="N79" s="3244"/>
      <c r="O79" s="3284"/>
      <c r="P79" s="3197"/>
      <c r="Q79" s="3198"/>
      <c r="R79" s="2053"/>
      <c r="S79" s="2054"/>
      <c r="T79" s="2054"/>
      <c r="U79" s="2054"/>
      <c r="V79" s="2054"/>
      <c r="W79" s="2054"/>
      <c r="X79" s="2054"/>
      <c r="Y79" s="1383"/>
    </row>
    <row r="80" spans="1:25" s="1327" customFormat="1" ht="20.100000000000001" customHeight="1" x14ac:dyDescent="0.2">
      <c r="A80" s="2309"/>
      <c r="B80" s="3249">
        <v>171</v>
      </c>
      <c r="C80" s="3235" t="s">
        <v>2403</v>
      </c>
      <c r="D80" s="3168"/>
      <c r="E80" s="3251"/>
      <c r="F80" s="2052"/>
      <c r="G80" s="2052"/>
      <c r="H80" s="2052"/>
      <c r="I80" s="2052"/>
      <c r="J80" s="2052"/>
      <c r="K80" s="2052"/>
      <c r="L80" s="2052"/>
      <c r="M80" s="1359"/>
      <c r="N80" s="3250">
        <v>172</v>
      </c>
      <c r="O80" s="3235" t="s">
        <v>2417</v>
      </c>
      <c r="P80" s="3202"/>
      <c r="Q80" s="3203"/>
      <c r="R80" s="2051"/>
      <c r="S80" s="2052"/>
      <c r="T80" s="2052"/>
      <c r="U80" s="2052"/>
      <c r="V80" s="2052"/>
      <c r="W80" s="2052"/>
      <c r="X80" s="2052"/>
      <c r="Y80" s="1382"/>
    </row>
    <row r="81" spans="1:28" ht="20.100000000000001" customHeight="1" x14ac:dyDescent="0.25">
      <c r="A81" s="2309"/>
      <c r="B81" s="3257"/>
      <c r="C81" s="3236"/>
      <c r="D81" s="3252"/>
      <c r="E81" s="3253"/>
      <c r="F81" s="2054"/>
      <c r="G81" s="2054"/>
      <c r="H81" s="2054"/>
      <c r="I81" s="2054"/>
      <c r="J81" s="2054"/>
      <c r="K81" s="2054"/>
      <c r="L81" s="2054"/>
      <c r="M81" s="1358"/>
      <c r="N81" s="3257"/>
      <c r="O81" s="3284"/>
      <c r="P81" s="3197"/>
      <c r="Q81" s="3198"/>
      <c r="R81" s="2053"/>
      <c r="S81" s="2054"/>
      <c r="T81" s="2054"/>
      <c r="U81" s="2054"/>
      <c r="V81" s="2054"/>
      <c r="W81" s="2054"/>
      <c r="X81" s="2054"/>
      <c r="Y81" s="1383"/>
    </row>
    <row r="82" spans="1:28" ht="20.100000000000001" customHeight="1" x14ac:dyDescent="0.2">
      <c r="A82" s="2309"/>
      <c r="B82" s="3249">
        <v>173</v>
      </c>
      <c r="C82" s="3235" t="s">
        <v>2418</v>
      </c>
      <c r="D82" s="3168"/>
      <c r="E82" s="3251"/>
      <c r="F82" s="2051"/>
      <c r="G82" s="2052"/>
      <c r="H82" s="2052"/>
      <c r="I82" s="2052"/>
      <c r="J82" s="2052"/>
      <c r="K82" s="2052"/>
      <c r="L82" s="2052"/>
      <c r="M82" s="3218"/>
      <c r="N82" s="3249">
        <v>174</v>
      </c>
      <c r="O82" s="3235" t="s">
        <v>2419</v>
      </c>
      <c r="P82" s="3202"/>
      <c r="Q82" s="3203"/>
      <c r="R82" s="2051"/>
      <c r="S82" s="2052"/>
      <c r="T82" s="2052"/>
      <c r="U82" s="2052"/>
      <c r="V82" s="2052"/>
      <c r="W82" s="2052"/>
      <c r="X82" s="2052"/>
      <c r="Y82" s="1382"/>
    </row>
    <row r="83" spans="1:28" ht="20.100000000000001" customHeight="1" x14ac:dyDescent="0.2">
      <c r="A83" s="2309"/>
      <c r="B83" s="3257"/>
      <c r="C83" s="3236"/>
      <c r="D83" s="3252"/>
      <c r="E83" s="3253"/>
      <c r="F83" s="2053"/>
      <c r="G83" s="2054"/>
      <c r="H83" s="2054"/>
      <c r="I83" s="2054"/>
      <c r="J83" s="2054"/>
      <c r="K83" s="2054"/>
      <c r="L83" s="2054"/>
      <c r="M83" s="3261"/>
      <c r="N83" s="3250"/>
      <c r="O83" s="3284"/>
      <c r="P83" s="3197"/>
      <c r="Q83" s="3198"/>
      <c r="R83" s="2053"/>
      <c r="S83" s="2054"/>
      <c r="T83" s="2054"/>
      <c r="U83" s="2054"/>
      <c r="V83" s="2054"/>
      <c r="W83" s="2054"/>
      <c r="X83" s="2054"/>
      <c r="Y83" s="1387"/>
    </row>
    <row r="84" spans="1:28" ht="20.100000000000001" customHeight="1" x14ac:dyDescent="0.25">
      <c r="A84" s="2309"/>
      <c r="B84" s="3249">
        <v>175</v>
      </c>
      <c r="C84" s="3235" t="s">
        <v>2420</v>
      </c>
      <c r="D84" s="3237" t="s">
        <v>2421</v>
      </c>
      <c r="E84" s="3238"/>
      <c r="F84" s="2081"/>
      <c r="G84" s="2081"/>
      <c r="H84" s="2081"/>
      <c r="I84" s="2081"/>
      <c r="J84" s="2081"/>
      <c r="K84" s="2081"/>
      <c r="L84" s="2081"/>
      <c r="M84" s="1360"/>
      <c r="N84" s="3233">
        <v>176</v>
      </c>
      <c r="O84" s="3235" t="s">
        <v>2417</v>
      </c>
      <c r="P84" s="3202"/>
      <c r="Q84" s="3203"/>
      <c r="R84" s="2051"/>
      <c r="S84" s="2052"/>
      <c r="T84" s="2052"/>
      <c r="U84" s="2052"/>
      <c r="V84" s="2052"/>
      <c r="W84" s="2052"/>
      <c r="X84" s="2052"/>
      <c r="Y84" s="1382"/>
    </row>
    <row r="85" spans="1:28" ht="20.100000000000001" customHeight="1" x14ac:dyDescent="0.25">
      <c r="A85" s="2310"/>
      <c r="B85" s="3250"/>
      <c r="C85" s="3236"/>
      <c r="D85" s="3239" t="s">
        <v>2422</v>
      </c>
      <c r="E85" s="3240"/>
      <c r="F85" s="2196"/>
      <c r="G85" s="2196"/>
      <c r="H85" s="2196"/>
      <c r="I85" s="2196"/>
      <c r="J85" s="2196"/>
      <c r="K85" s="2196"/>
      <c r="L85" s="2196"/>
      <c r="M85" s="1357"/>
      <c r="N85" s="3234"/>
      <c r="O85" s="3236"/>
      <c r="P85" s="3285"/>
      <c r="Q85" s="3286"/>
      <c r="R85" s="2053"/>
      <c r="S85" s="2054"/>
      <c r="T85" s="2054"/>
      <c r="U85" s="2054"/>
      <c r="V85" s="2054"/>
      <c r="W85" s="2054"/>
      <c r="X85" s="2054"/>
      <c r="Y85" s="1387"/>
    </row>
    <row r="86" spans="1:28" ht="20.100000000000001" customHeight="1" x14ac:dyDescent="0.2">
      <c r="A86" s="2308" t="s">
        <v>2423</v>
      </c>
      <c r="B86" s="3233">
        <v>177</v>
      </c>
      <c r="C86" s="3235" t="s">
        <v>2424</v>
      </c>
      <c r="D86" s="3237" t="s">
        <v>81</v>
      </c>
      <c r="E86" s="3238"/>
      <c r="F86" s="2080"/>
      <c r="G86" s="2081"/>
      <c r="H86" s="2081"/>
      <c r="I86" s="2081"/>
      <c r="J86" s="2081"/>
      <c r="K86" s="2081"/>
      <c r="L86" s="2081"/>
      <c r="M86" s="3248"/>
      <c r="N86" s="3233">
        <v>178</v>
      </c>
      <c r="O86" s="3235" t="s">
        <v>2425</v>
      </c>
      <c r="P86" s="3237" t="s">
        <v>81</v>
      </c>
      <c r="Q86" s="3238"/>
      <c r="R86" s="2080"/>
      <c r="S86" s="2081"/>
      <c r="T86" s="2081"/>
      <c r="U86" s="2081"/>
      <c r="V86" s="2081"/>
      <c r="W86" s="2081"/>
      <c r="X86" s="2081"/>
      <c r="Y86" s="1390"/>
    </row>
    <row r="87" spans="1:28" ht="20.100000000000001" customHeight="1" x14ac:dyDescent="0.2">
      <c r="A87" s="3174"/>
      <c r="B87" s="3244"/>
      <c r="C87" s="3236"/>
      <c r="D87" s="3239" t="s">
        <v>82</v>
      </c>
      <c r="E87" s="3240"/>
      <c r="F87" s="2057"/>
      <c r="G87" s="2058"/>
      <c r="H87" s="2058"/>
      <c r="I87" s="2058"/>
      <c r="J87" s="2058"/>
      <c r="K87" s="2058"/>
      <c r="L87" s="2058"/>
      <c r="M87" s="3195"/>
      <c r="N87" s="3234"/>
      <c r="O87" s="3245"/>
      <c r="P87" s="3246" t="s">
        <v>82</v>
      </c>
      <c r="Q87" s="3247"/>
      <c r="R87" s="2057"/>
      <c r="S87" s="2058"/>
      <c r="T87" s="2058"/>
      <c r="U87" s="2058"/>
      <c r="V87" s="2058"/>
      <c r="W87" s="2058"/>
      <c r="X87" s="2058"/>
      <c r="Y87" s="1384"/>
    </row>
    <row r="88" spans="1:28" ht="20.100000000000001" customHeight="1" x14ac:dyDescent="0.2">
      <c r="A88" s="3174"/>
      <c r="B88" s="3233">
        <v>179</v>
      </c>
      <c r="C88" s="3235" t="s">
        <v>2426</v>
      </c>
      <c r="D88" s="3168"/>
      <c r="E88" s="3251"/>
      <c r="F88" s="2080"/>
      <c r="G88" s="2081"/>
      <c r="H88" s="2081"/>
      <c r="I88" s="2081"/>
      <c r="J88" s="2081"/>
      <c r="K88" s="2081"/>
      <c r="L88" s="2081"/>
      <c r="M88" s="3248"/>
      <c r="N88" s="3233">
        <v>180</v>
      </c>
      <c r="O88" s="3235" t="s">
        <v>2427</v>
      </c>
      <c r="P88" s="3168"/>
      <c r="Q88" s="3251"/>
      <c r="R88" s="2051"/>
      <c r="S88" s="2052"/>
      <c r="T88" s="2052"/>
      <c r="U88" s="2052"/>
      <c r="V88" s="2052"/>
      <c r="W88" s="2052"/>
      <c r="X88" s="2052"/>
      <c r="Y88" s="1382"/>
    </row>
    <row r="89" spans="1:28" ht="20.100000000000001" customHeight="1" x14ac:dyDescent="0.2">
      <c r="A89" s="3174"/>
      <c r="B89" s="3244"/>
      <c r="C89" s="3236"/>
      <c r="D89" s="3252"/>
      <c r="E89" s="3253"/>
      <c r="F89" s="2057"/>
      <c r="G89" s="2058"/>
      <c r="H89" s="2058"/>
      <c r="I89" s="2058"/>
      <c r="J89" s="2058"/>
      <c r="K89" s="2058"/>
      <c r="L89" s="2058"/>
      <c r="M89" s="3195"/>
      <c r="N89" s="3234"/>
      <c r="O89" s="3236"/>
      <c r="P89" s="3252"/>
      <c r="Q89" s="3253"/>
      <c r="R89" s="2053"/>
      <c r="S89" s="2054"/>
      <c r="T89" s="2054"/>
      <c r="U89" s="2054"/>
      <c r="V89" s="2054"/>
      <c r="W89" s="2054"/>
      <c r="X89" s="2054"/>
      <c r="Y89" s="1383"/>
    </row>
    <row r="90" spans="1:28" ht="20.100000000000001" customHeight="1" x14ac:dyDescent="0.25">
      <c r="A90" s="3174"/>
      <c r="B90" s="3233">
        <v>181</v>
      </c>
      <c r="C90" s="3235" t="s">
        <v>2428</v>
      </c>
      <c r="D90" s="3168"/>
      <c r="E90" s="3251"/>
      <c r="F90" s="2081"/>
      <c r="G90" s="2081"/>
      <c r="H90" s="2081"/>
      <c r="I90" s="2081"/>
      <c r="J90" s="2081"/>
      <c r="K90" s="2081"/>
      <c r="L90" s="2081"/>
      <c r="M90" s="1360"/>
      <c r="N90" s="3233">
        <v>182</v>
      </c>
      <c r="O90" s="3235" t="s">
        <v>2429</v>
      </c>
      <c r="P90" s="3258"/>
      <c r="Q90" s="3259"/>
      <c r="R90" s="2080"/>
      <c r="S90" s="2081"/>
      <c r="T90" s="2081"/>
      <c r="U90" s="2081"/>
      <c r="V90" s="2081"/>
      <c r="W90" s="2081"/>
      <c r="X90" s="2081"/>
      <c r="Y90" s="1360"/>
    </row>
    <row r="91" spans="1:28" ht="20.100000000000001" customHeight="1" x14ac:dyDescent="0.25">
      <c r="A91" s="3174"/>
      <c r="B91" s="3244"/>
      <c r="C91" s="3236"/>
      <c r="D91" s="3252"/>
      <c r="E91" s="3253"/>
      <c r="F91" s="2196"/>
      <c r="G91" s="2196"/>
      <c r="H91" s="2196"/>
      <c r="I91" s="2196"/>
      <c r="J91" s="2196"/>
      <c r="K91" s="2196"/>
      <c r="L91" s="2196"/>
      <c r="M91" s="1357"/>
      <c r="N91" s="3234"/>
      <c r="O91" s="3260"/>
      <c r="P91" s="3221"/>
      <c r="Q91" s="3222"/>
      <c r="R91" s="2057"/>
      <c r="S91" s="2058"/>
      <c r="T91" s="2058"/>
      <c r="U91" s="2058"/>
      <c r="V91" s="2058"/>
      <c r="W91" s="2058"/>
      <c r="X91" s="2058"/>
      <c r="Y91" s="1357"/>
    </row>
    <row r="92" spans="1:28" ht="20.100000000000001" customHeight="1" x14ac:dyDescent="0.2">
      <c r="A92" s="3174"/>
      <c r="B92" s="3233">
        <v>183</v>
      </c>
      <c r="C92" s="3235" t="s">
        <v>2430</v>
      </c>
      <c r="D92" s="3202"/>
      <c r="E92" s="3203"/>
      <c r="F92" s="2051"/>
      <c r="G92" s="2052"/>
      <c r="H92" s="2052"/>
      <c r="I92" s="2052"/>
      <c r="J92" s="2052"/>
      <c r="K92" s="2052"/>
      <c r="L92" s="2052"/>
      <c r="M92" s="3218"/>
      <c r="N92" s="3233">
        <v>184</v>
      </c>
      <c r="O92" s="3236" t="s">
        <v>2431</v>
      </c>
      <c r="P92" s="3266"/>
      <c r="Q92" s="3267"/>
      <c r="R92" s="2051"/>
      <c r="S92" s="2052"/>
      <c r="T92" s="2052"/>
      <c r="U92" s="2052"/>
      <c r="V92" s="2052"/>
      <c r="W92" s="2052"/>
      <c r="X92" s="2052"/>
      <c r="Y92" s="1382"/>
    </row>
    <row r="93" spans="1:28" ht="20.100000000000001" customHeight="1" x14ac:dyDescent="0.2">
      <c r="A93" s="3174"/>
      <c r="B93" s="3244"/>
      <c r="C93" s="3245"/>
      <c r="D93" s="3197"/>
      <c r="E93" s="3198"/>
      <c r="F93" s="3276"/>
      <c r="G93" s="3277"/>
      <c r="H93" s="3277"/>
      <c r="I93" s="3277"/>
      <c r="J93" s="3277"/>
      <c r="K93" s="3277"/>
      <c r="L93" s="3277"/>
      <c r="M93" s="3261"/>
      <c r="N93" s="3244"/>
      <c r="O93" s="3260"/>
      <c r="P93" s="3221"/>
      <c r="Q93" s="3222"/>
      <c r="R93" s="2053"/>
      <c r="S93" s="2054"/>
      <c r="T93" s="2054"/>
      <c r="U93" s="2054"/>
      <c r="V93" s="2054"/>
      <c r="W93" s="2054"/>
      <c r="X93" s="2054"/>
      <c r="Y93" s="1383"/>
      <c r="AB93" s="489" t="s">
        <v>2432</v>
      </c>
    </row>
    <row r="94" spans="1:28" ht="20.100000000000001" customHeight="1" x14ac:dyDescent="0.2">
      <c r="A94" s="3174"/>
      <c r="B94" s="3233">
        <v>185</v>
      </c>
      <c r="C94" s="3235" t="s">
        <v>2433</v>
      </c>
      <c r="D94" s="3202"/>
      <c r="E94" s="3203"/>
      <c r="F94" s="2051"/>
      <c r="G94" s="3287"/>
      <c r="H94" s="3287"/>
      <c r="I94" s="3287"/>
      <c r="J94" s="3287"/>
      <c r="K94" s="3287"/>
      <c r="L94" s="3287"/>
      <c r="M94" s="3218"/>
      <c r="N94" s="3233">
        <v>186</v>
      </c>
      <c r="O94" s="3235" t="s">
        <v>2434</v>
      </c>
      <c r="P94" s="3168"/>
      <c r="Q94" s="3251"/>
      <c r="R94" s="2051"/>
      <c r="S94" s="2052"/>
      <c r="T94" s="2052"/>
      <c r="U94" s="2052"/>
      <c r="V94" s="2052"/>
      <c r="W94" s="2052"/>
      <c r="X94" s="2052"/>
      <c r="Y94" s="1382"/>
    </row>
    <row r="95" spans="1:28" ht="20.100000000000001" customHeight="1" x14ac:dyDescent="0.2">
      <c r="A95" s="3175"/>
      <c r="B95" s="3244"/>
      <c r="C95" s="3284"/>
      <c r="D95" s="3197"/>
      <c r="E95" s="3198"/>
      <c r="F95" s="2670"/>
      <c r="G95" s="2671"/>
      <c r="H95" s="2671"/>
      <c r="I95" s="2671"/>
      <c r="J95" s="2671"/>
      <c r="K95" s="2671"/>
      <c r="L95" s="2671"/>
      <c r="M95" s="3261"/>
      <c r="N95" s="3244"/>
      <c r="O95" s="3245"/>
      <c r="P95" s="3171"/>
      <c r="Q95" s="3256"/>
      <c r="R95" s="2053"/>
      <c r="S95" s="2054"/>
      <c r="T95" s="2054"/>
      <c r="U95" s="2054"/>
      <c r="V95" s="2054"/>
      <c r="W95" s="2054"/>
      <c r="X95" s="2054"/>
      <c r="Y95" s="1383"/>
    </row>
    <row r="96" spans="1:28" ht="20.100000000000001" customHeight="1" x14ac:dyDescent="0.2">
      <c r="A96" s="2309" t="s">
        <v>2435</v>
      </c>
      <c r="B96" s="3233">
        <v>187</v>
      </c>
      <c r="C96" s="3235" t="s">
        <v>2436</v>
      </c>
      <c r="D96" s="3168"/>
      <c r="E96" s="3251"/>
      <c r="F96" s="2051"/>
      <c r="G96" s="2052"/>
      <c r="H96" s="2052"/>
      <c r="I96" s="2052"/>
      <c r="J96" s="2052"/>
      <c r="K96" s="2052"/>
      <c r="L96" s="2052"/>
      <c r="M96" s="3218"/>
      <c r="N96" s="3233">
        <v>188</v>
      </c>
      <c r="O96" s="3235" t="s">
        <v>2437</v>
      </c>
      <c r="P96" s="3168"/>
      <c r="Q96" s="3251"/>
      <c r="R96" s="2051"/>
      <c r="S96" s="2052"/>
      <c r="T96" s="2052"/>
      <c r="U96" s="2052"/>
      <c r="V96" s="2052"/>
      <c r="W96" s="2052"/>
      <c r="X96" s="2052"/>
      <c r="Y96" s="1382"/>
    </row>
    <row r="97" spans="1:25" ht="20.100000000000001" customHeight="1" x14ac:dyDescent="0.2">
      <c r="A97" s="3174"/>
      <c r="B97" s="3244"/>
      <c r="C97" s="3245"/>
      <c r="D97" s="3171"/>
      <c r="E97" s="3256"/>
      <c r="F97" s="3276"/>
      <c r="G97" s="3277"/>
      <c r="H97" s="3277"/>
      <c r="I97" s="3277"/>
      <c r="J97" s="3277"/>
      <c r="K97" s="3277"/>
      <c r="L97" s="3277"/>
      <c r="M97" s="3261"/>
      <c r="N97" s="3268"/>
      <c r="O97" s="3245"/>
      <c r="P97" s="3171"/>
      <c r="Q97" s="3256"/>
      <c r="R97" s="2053"/>
      <c r="S97" s="2054"/>
      <c r="T97" s="2054"/>
      <c r="U97" s="2054"/>
      <c r="V97" s="2054"/>
      <c r="W97" s="2054"/>
      <c r="X97" s="2054"/>
      <c r="Y97" s="1383"/>
    </row>
    <row r="98" spans="1:25" ht="20.100000000000001" customHeight="1" x14ac:dyDescent="0.2">
      <c r="A98" s="3174"/>
      <c r="B98" s="3233">
        <v>189</v>
      </c>
      <c r="C98" s="3235"/>
      <c r="D98" s="3168"/>
      <c r="E98" s="3251"/>
      <c r="F98" s="2051"/>
      <c r="G98" s="2052"/>
      <c r="H98" s="2052"/>
      <c r="I98" s="2052"/>
      <c r="J98" s="2052"/>
      <c r="K98" s="2052"/>
      <c r="L98" s="2052"/>
      <c r="M98" s="3218"/>
      <c r="N98" s="3233">
        <v>190</v>
      </c>
      <c r="O98" s="3235"/>
      <c r="P98" s="3168"/>
      <c r="Q98" s="3251"/>
      <c r="R98" s="2051"/>
      <c r="S98" s="2052"/>
      <c r="T98" s="2052"/>
      <c r="U98" s="2052"/>
      <c r="V98" s="2052"/>
      <c r="W98" s="2052"/>
      <c r="X98" s="2052"/>
      <c r="Y98" s="1382"/>
    </row>
    <row r="99" spans="1:25" ht="20.100000000000001" customHeight="1" x14ac:dyDescent="0.2">
      <c r="A99" s="3174"/>
      <c r="B99" s="3244"/>
      <c r="C99" s="3245"/>
      <c r="D99" s="3171"/>
      <c r="E99" s="3256"/>
      <c r="F99" s="3276"/>
      <c r="G99" s="3277"/>
      <c r="H99" s="3277"/>
      <c r="I99" s="3277"/>
      <c r="J99" s="3277"/>
      <c r="K99" s="3277"/>
      <c r="L99" s="3277"/>
      <c r="M99" s="3261"/>
      <c r="N99" s="3244"/>
      <c r="O99" s="3245"/>
      <c r="P99" s="3171"/>
      <c r="Q99" s="3256"/>
      <c r="R99" s="2053"/>
      <c r="S99" s="2054"/>
      <c r="T99" s="2054"/>
      <c r="U99" s="2054"/>
      <c r="V99" s="2054"/>
      <c r="W99" s="2054"/>
      <c r="X99" s="2054"/>
      <c r="Y99" s="1383"/>
    </row>
    <row r="100" spans="1:25" ht="20.100000000000001" customHeight="1" x14ac:dyDescent="0.2">
      <c r="A100" s="2308" t="s">
        <v>2341</v>
      </c>
      <c r="B100" s="3233">
        <v>193</v>
      </c>
      <c r="C100" s="3235" t="s">
        <v>2438</v>
      </c>
      <c r="D100" s="3237" t="s">
        <v>81</v>
      </c>
      <c r="E100" s="3238"/>
      <c r="F100" s="2080"/>
      <c r="G100" s="2081"/>
      <c r="H100" s="2081"/>
      <c r="I100" s="2081"/>
      <c r="J100" s="2081"/>
      <c r="K100" s="2081"/>
      <c r="L100" s="2081"/>
      <c r="M100" s="3248"/>
      <c r="N100" s="3233">
        <v>194</v>
      </c>
      <c r="O100" s="3235" t="s">
        <v>2439</v>
      </c>
      <c r="P100" s="3168"/>
      <c r="Q100" s="3251"/>
      <c r="R100" s="2051"/>
      <c r="S100" s="2052"/>
      <c r="T100" s="2052"/>
      <c r="U100" s="2052"/>
      <c r="V100" s="2052"/>
      <c r="W100" s="2052"/>
      <c r="X100" s="2052"/>
      <c r="Y100" s="1382"/>
    </row>
    <row r="101" spans="1:25" ht="20.100000000000001" customHeight="1" x14ac:dyDescent="0.2">
      <c r="A101" s="3174"/>
      <c r="B101" s="3234"/>
      <c r="C101" s="3236"/>
      <c r="D101" s="3239" t="s">
        <v>82</v>
      </c>
      <c r="E101" s="3240"/>
      <c r="F101" s="2057"/>
      <c r="G101" s="2058"/>
      <c r="H101" s="2058"/>
      <c r="I101" s="2058"/>
      <c r="J101" s="2058"/>
      <c r="K101" s="2058"/>
      <c r="L101" s="2058"/>
      <c r="M101" s="3195"/>
      <c r="N101" s="3234"/>
      <c r="O101" s="3236"/>
      <c r="P101" s="3252"/>
      <c r="Q101" s="3253"/>
      <c r="R101" s="2053"/>
      <c r="S101" s="2054"/>
      <c r="T101" s="2054"/>
      <c r="U101" s="2054"/>
      <c r="V101" s="2054"/>
      <c r="W101" s="2054"/>
      <c r="X101" s="2054"/>
      <c r="Y101" s="1383"/>
    </row>
    <row r="102" spans="1:25" ht="20.100000000000001" customHeight="1" x14ac:dyDescent="0.25">
      <c r="A102" s="3174"/>
      <c r="B102" s="3233">
        <v>195</v>
      </c>
      <c r="C102" s="3235" t="s">
        <v>2440</v>
      </c>
      <c r="D102" s="3288"/>
      <c r="E102" s="3289"/>
      <c r="F102" s="2051"/>
      <c r="G102" s="2052"/>
      <c r="H102" s="2052"/>
      <c r="I102" s="2052"/>
      <c r="J102" s="2052"/>
      <c r="K102" s="2052"/>
      <c r="L102" s="2052"/>
      <c r="M102" s="3218"/>
      <c r="N102" s="3233">
        <v>196</v>
      </c>
      <c r="O102" s="3235" t="s">
        <v>2441</v>
      </c>
      <c r="P102" s="3288"/>
      <c r="Q102" s="3289"/>
      <c r="R102" s="3290"/>
      <c r="S102" s="3291"/>
      <c r="T102" s="3291"/>
      <c r="U102" s="3291"/>
      <c r="V102" s="3291"/>
      <c r="W102" s="3291"/>
      <c r="X102" s="3291"/>
      <c r="Y102" s="1360"/>
    </row>
    <row r="103" spans="1:25" ht="20.100000000000001" customHeight="1" x14ac:dyDescent="0.25">
      <c r="A103" s="3174"/>
      <c r="B103" s="3244"/>
      <c r="C103" s="3236"/>
      <c r="D103" s="3239"/>
      <c r="E103" s="3240"/>
      <c r="F103" s="3276"/>
      <c r="G103" s="3277"/>
      <c r="H103" s="3277"/>
      <c r="I103" s="3277"/>
      <c r="J103" s="3277"/>
      <c r="K103" s="3277"/>
      <c r="L103" s="3277"/>
      <c r="M103" s="3261"/>
      <c r="N103" s="3234"/>
      <c r="O103" s="3236"/>
      <c r="P103" s="3239" t="s">
        <v>2442</v>
      </c>
      <c r="Q103" s="3240"/>
      <c r="R103" s="3189"/>
      <c r="S103" s="3190"/>
      <c r="T103" s="3190"/>
      <c r="U103" s="3190"/>
      <c r="V103" s="3190"/>
      <c r="W103" s="3190"/>
      <c r="X103" s="3190"/>
      <c r="Y103" s="1357"/>
    </row>
    <row r="104" spans="1:25" ht="20.100000000000001" customHeight="1" x14ac:dyDescent="0.25">
      <c r="A104" s="3174"/>
      <c r="B104" s="3233">
        <v>197</v>
      </c>
      <c r="C104" s="3235" t="s">
        <v>2443</v>
      </c>
      <c r="D104" s="3168"/>
      <c r="E104" s="3251"/>
      <c r="F104" s="2051"/>
      <c r="G104" s="2052"/>
      <c r="H104" s="2052"/>
      <c r="I104" s="2052"/>
      <c r="J104" s="2052"/>
      <c r="K104" s="2052"/>
      <c r="L104" s="2052"/>
      <c r="M104" s="3218"/>
      <c r="N104" s="3233">
        <v>198</v>
      </c>
      <c r="O104" s="3235" t="s">
        <v>2444</v>
      </c>
      <c r="P104" s="3168"/>
      <c r="Q104" s="3251"/>
      <c r="R104" s="2051"/>
      <c r="S104" s="2052"/>
      <c r="T104" s="2052"/>
      <c r="U104" s="2052"/>
      <c r="V104" s="2052"/>
      <c r="W104" s="2052"/>
      <c r="X104" s="2052"/>
      <c r="Y104" s="1356"/>
    </row>
    <row r="105" spans="1:25" ht="20.100000000000001" customHeight="1" x14ac:dyDescent="0.25">
      <c r="A105" s="3175"/>
      <c r="B105" s="3244"/>
      <c r="C105" s="3245"/>
      <c r="D105" s="3171"/>
      <c r="E105" s="3256"/>
      <c r="F105" s="3276"/>
      <c r="G105" s="3277"/>
      <c r="H105" s="3277"/>
      <c r="I105" s="3277"/>
      <c r="J105" s="3277"/>
      <c r="K105" s="3277"/>
      <c r="L105" s="3277"/>
      <c r="M105" s="3261"/>
      <c r="N105" s="3244"/>
      <c r="O105" s="3245"/>
      <c r="P105" s="3171"/>
      <c r="Q105" s="3256"/>
      <c r="R105" s="2053"/>
      <c r="S105" s="2054"/>
      <c r="T105" s="2054"/>
      <c r="U105" s="2054"/>
      <c r="V105" s="2054"/>
      <c r="W105" s="2054"/>
      <c r="X105" s="2054"/>
      <c r="Y105" s="1358"/>
    </row>
    <row r="106" spans="1:25" ht="20.100000000000001" customHeight="1" x14ac:dyDescent="0.25">
      <c r="A106" s="1338"/>
      <c r="B106" s="1339"/>
      <c r="C106" s="1321"/>
      <c r="D106" s="1321"/>
      <c r="E106" s="1321"/>
      <c r="F106" s="1322"/>
      <c r="G106" s="1322"/>
      <c r="H106" s="1322"/>
      <c r="I106" s="1322"/>
      <c r="J106" s="1322"/>
      <c r="K106" s="1322"/>
      <c r="L106" s="1322"/>
      <c r="M106" s="1332"/>
      <c r="N106" s="1339"/>
      <c r="O106" s="1321"/>
      <c r="P106" s="1321"/>
      <c r="Q106" s="1321"/>
      <c r="R106" s="1340"/>
      <c r="S106" s="1340"/>
      <c r="T106" s="1340"/>
      <c r="U106" s="1340"/>
      <c r="V106" s="1340"/>
      <c r="W106" s="1340"/>
      <c r="X106" s="1340"/>
      <c r="Y106" s="290"/>
    </row>
    <row r="107" spans="1:25" ht="20.100000000000001" customHeight="1" x14ac:dyDescent="0.2">
      <c r="A107" s="3296" t="s">
        <v>2445</v>
      </c>
      <c r="B107" s="3297" t="s">
        <v>2446</v>
      </c>
      <c r="C107" s="3176"/>
      <c r="D107" s="3176"/>
      <c r="E107" s="3176"/>
      <c r="F107" s="3176"/>
      <c r="G107" s="3176"/>
      <c r="H107" s="3176"/>
      <c r="I107" s="3176"/>
      <c r="J107" s="3176"/>
      <c r="K107" s="3176"/>
      <c r="L107" s="3176"/>
      <c r="M107" s="3176"/>
      <c r="N107" s="3176"/>
      <c r="O107" s="3176"/>
      <c r="P107" s="3176"/>
      <c r="Q107" s="3176"/>
      <c r="R107" s="3176"/>
      <c r="S107" s="3176"/>
      <c r="T107" s="3176"/>
      <c r="U107" s="3176"/>
      <c r="V107" s="3176"/>
      <c r="W107" s="3176"/>
      <c r="X107" s="3176"/>
      <c r="Y107" s="3298"/>
    </row>
    <row r="108" spans="1:25" ht="20.100000000000001" customHeight="1" x14ac:dyDescent="0.2">
      <c r="A108" s="3232"/>
      <c r="B108" s="3299"/>
      <c r="C108" s="3300"/>
      <c r="D108" s="3300"/>
      <c r="E108" s="3300"/>
      <c r="F108" s="3300"/>
      <c r="G108" s="3300"/>
      <c r="H108" s="3300"/>
      <c r="I108" s="3300"/>
      <c r="J108" s="3300"/>
      <c r="K108" s="3300"/>
      <c r="L108" s="3300"/>
      <c r="M108" s="3300"/>
      <c r="N108" s="3300"/>
      <c r="O108" s="3300"/>
      <c r="P108" s="3300"/>
      <c r="Q108" s="3300"/>
      <c r="R108" s="3300"/>
      <c r="S108" s="3300"/>
      <c r="T108" s="3300"/>
      <c r="U108" s="3300"/>
      <c r="V108" s="3300"/>
      <c r="W108" s="3300"/>
      <c r="X108" s="3300"/>
      <c r="Y108" s="3301"/>
    </row>
    <row r="109" spans="1:25" ht="20.100000000000001" customHeight="1" x14ac:dyDescent="0.25">
      <c r="A109" s="3232"/>
      <c r="B109" s="3233">
        <v>201</v>
      </c>
      <c r="C109" s="3235" t="s">
        <v>2447</v>
      </c>
      <c r="D109" s="3202"/>
      <c r="E109" s="3203"/>
      <c r="F109" s="2080"/>
      <c r="G109" s="2081"/>
      <c r="H109" s="2081"/>
      <c r="I109" s="2081"/>
      <c r="J109" s="2081"/>
      <c r="K109" s="2081"/>
      <c r="L109" s="2081"/>
      <c r="M109" s="1360"/>
      <c r="N109" s="3233">
        <v>202</v>
      </c>
      <c r="O109" s="3235" t="s">
        <v>2448</v>
      </c>
      <c r="P109" s="3168"/>
      <c r="Q109" s="3251"/>
      <c r="R109" s="2051"/>
      <c r="S109" s="2052"/>
      <c r="T109" s="2052"/>
      <c r="U109" s="2052"/>
      <c r="V109" s="2052"/>
      <c r="W109" s="2052"/>
      <c r="X109" s="2052"/>
      <c r="Y109" s="1356"/>
    </row>
    <row r="110" spans="1:25" ht="20.100000000000001" customHeight="1" x14ac:dyDescent="0.25">
      <c r="A110" s="3232"/>
      <c r="B110" s="3234"/>
      <c r="C110" s="3236"/>
      <c r="D110" s="3285"/>
      <c r="E110" s="3286"/>
      <c r="F110" s="2195"/>
      <c r="G110" s="2196"/>
      <c r="H110" s="2196"/>
      <c r="I110" s="2196"/>
      <c r="J110" s="2196"/>
      <c r="K110" s="2196"/>
      <c r="L110" s="2196"/>
      <c r="M110" s="1357"/>
      <c r="N110" s="3234"/>
      <c r="O110" s="3236"/>
      <c r="P110" s="3252"/>
      <c r="Q110" s="3253"/>
      <c r="R110" s="2195"/>
      <c r="S110" s="2196"/>
      <c r="T110" s="2196"/>
      <c r="U110" s="2196"/>
      <c r="V110" s="2196"/>
      <c r="W110" s="2196"/>
      <c r="X110" s="2196"/>
      <c r="Y110" s="1357" t="s">
        <v>92</v>
      </c>
    </row>
    <row r="111" spans="1:25" ht="20.100000000000001" customHeight="1" x14ac:dyDescent="0.25">
      <c r="A111" s="3232"/>
      <c r="B111" s="3233">
        <v>203</v>
      </c>
      <c r="C111" s="3235" t="s">
        <v>2449</v>
      </c>
      <c r="D111" s="3202"/>
      <c r="E111" s="3203"/>
      <c r="F111" s="2080"/>
      <c r="G111" s="2081"/>
      <c r="H111" s="2081"/>
      <c r="I111" s="2081"/>
      <c r="J111" s="2081"/>
      <c r="K111" s="2081"/>
      <c r="L111" s="2081"/>
      <c r="M111" s="1360"/>
      <c r="N111" s="3233">
        <v>204</v>
      </c>
      <c r="O111" s="3235" t="s">
        <v>2450</v>
      </c>
      <c r="P111" s="3202"/>
      <c r="Q111" s="3203"/>
      <c r="R111" s="2080"/>
      <c r="S111" s="2081"/>
      <c r="T111" s="2081"/>
      <c r="U111" s="2081"/>
      <c r="V111" s="2081"/>
      <c r="W111" s="2081"/>
      <c r="X111" s="2081"/>
      <c r="Y111" s="1360"/>
    </row>
    <row r="112" spans="1:25" ht="20.100000000000001" customHeight="1" x14ac:dyDescent="0.25">
      <c r="A112" s="3232"/>
      <c r="B112" s="3244"/>
      <c r="C112" s="3245"/>
      <c r="D112" s="3197"/>
      <c r="E112" s="3198"/>
      <c r="F112" s="2053"/>
      <c r="G112" s="2054"/>
      <c r="H112" s="2054"/>
      <c r="I112" s="2054"/>
      <c r="J112" s="2054"/>
      <c r="K112" s="2054"/>
      <c r="L112" s="2054"/>
      <c r="M112" s="1358"/>
      <c r="N112" s="3244"/>
      <c r="O112" s="3245"/>
      <c r="P112" s="3197"/>
      <c r="Q112" s="3198"/>
      <c r="R112" s="2053"/>
      <c r="S112" s="2054"/>
      <c r="T112" s="2054"/>
      <c r="U112" s="2054"/>
      <c r="V112" s="2054"/>
      <c r="W112" s="2054"/>
      <c r="X112" s="2054"/>
      <c r="Y112" s="1358"/>
    </row>
    <row r="113" spans="1:25" s="1327" customFormat="1" ht="20.100000000000001" customHeight="1" x14ac:dyDescent="0.25">
      <c r="A113" s="3232"/>
      <c r="B113" s="3294">
        <v>205</v>
      </c>
      <c r="C113" s="3252" t="s">
        <v>2451</v>
      </c>
      <c r="D113" s="3285"/>
      <c r="E113" s="3286"/>
      <c r="F113" s="2165"/>
      <c r="G113" s="2166"/>
      <c r="H113" s="2166"/>
      <c r="I113" s="2166"/>
      <c r="J113" s="2166"/>
      <c r="K113" s="2166"/>
      <c r="L113" s="2166"/>
      <c r="M113" s="1365"/>
      <c r="N113" s="3234">
        <v>206</v>
      </c>
      <c r="O113" s="3236" t="s">
        <v>2452</v>
      </c>
      <c r="P113" s="3285"/>
      <c r="Q113" s="3286"/>
      <c r="R113" s="2165"/>
      <c r="S113" s="2166"/>
      <c r="T113" s="2166"/>
      <c r="U113" s="2166"/>
      <c r="V113" s="2166"/>
      <c r="W113" s="2166"/>
      <c r="X113" s="2166"/>
      <c r="Y113" s="1365"/>
    </row>
    <row r="114" spans="1:25" s="1327" customFormat="1" ht="20.100000000000001" customHeight="1" x14ac:dyDescent="0.25">
      <c r="A114" s="3232"/>
      <c r="B114" s="3295"/>
      <c r="C114" s="3171"/>
      <c r="D114" s="3197"/>
      <c r="E114" s="3198"/>
      <c r="F114" s="2195"/>
      <c r="G114" s="2196"/>
      <c r="H114" s="2196"/>
      <c r="I114" s="2196"/>
      <c r="J114" s="2196"/>
      <c r="K114" s="2196"/>
      <c r="L114" s="2196"/>
      <c r="M114" s="1357"/>
      <c r="N114" s="3234"/>
      <c r="O114" s="3245"/>
      <c r="P114" s="3197"/>
      <c r="Q114" s="3198"/>
      <c r="R114" s="2053"/>
      <c r="S114" s="2054"/>
      <c r="T114" s="2054"/>
      <c r="U114" s="2054"/>
      <c r="V114" s="2054"/>
      <c r="W114" s="2054"/>
      <c r="X114" s="2054"/>
      <c r="Y114" s="1358"/>
    </row>
    <row r="115" spans="1:25" s="1327" customFormat="1" ht="20.100000000000001" customHeight="1" x14ac:dyDescent="0.25">
      <c r="A115" s="3232"/>
      <c r="B115" s="3234">
        <v>207</v>
      </c>
      <c r="C115" s="3235" t="s">
        <v>2453</v>
      </c>
      <c r="D115" s="3202"/>
      <c r="E115" s="3203"/>
      <c r="F115" s="2080"/>
      <c r="G115" s="2081"/>
      <c r="H115" s="2081"/>
      <c r="I115" s="2081"/>
      <c r="J115" s="2081"/>
      <c r="K115" s="2081"/>
      <c r="L115" s="2081"/>
      <c r="M115" s="1360"/>
      <c r="N115" s="3233">
        <v>208</v>
      </c>
      <c r="O115" s="3235" t="s">
        <v>2454</v>
      </c>
      <c r="P115" s="3168"/>
      <c r="Q115" s="3251"/>
      <c r="R115" s="2051"/>
      <c r="S115" s="2052"/>
      <c r="T115" s="2052"/>
      <c r="U115" s="2052"/>
      <c r="V115" s="2052"/>
      <c r="W115" s="2052"/>
      <c r="X115" s="2052"/>
      <c r="Y115" s="1356"/>
    </row>
    <row r="116" spans="1:25" s="1327" customFormat="1" ht="20.100000000000001" customHeight="1" x14ac:dyDescent="0.25">
      <c r="A116" s="3232"/>
      <c r="B116" s="3244"/>
      <c r="C116" s="3245"/>
      <c r="D116" s="3197"/>
      <c r="E116" s="3198"/>
      <c r="F116" s="2195"/>
      <c r="G116" s="2196"/>
      <c r="H116" s="2196"/>
      <c r="I116" s="2196"/>
      <c r="J116" s="2196"/>
      <c r="K116" s="2196"/>
      <c r="L116" s="2196"/>
      <c r="M116" s="1357"/>
      <c r="N116" s="3244"/>
      <c r="O116" s="3245"/>
      <c r="P116" s="3171"/>
      <c r="Q116" s="3256"/>
      <c r="R116" s="2053"/>
      <c r="S116" s="2054"/>
      <c r="T116" s="2054"/>
      <c r="U116" s="2054"/>
      <c r="V116" s="2054"/>
      <c r="W116" s="2054"/>
      <c r="X116" s="2054"/>
      <c r="Y116" s="1358" t="s">
        <v>75</v>
      </c>
    </row>
    <row r="117" spans="1:25" s="1327" customFormat="1" ht="20.100000000000001" customHeight="1" x14ac:dyDescent="0.25">
      <c r="A117" s="3232"/>
      <c r="B117" s="3234">
        <v>209</v>
      </c>
      <c r="C117" s="3235" t="s">
        <v>2455</v>
      </c>
      <c r="D117" s="3258"/>
      <c r="E117" s="3259"/>
      <c r="F117" s="2080"/>
      <c r="G117" s="3292"/>
      <c r="H117" s="3292"/>
      <c r="I117" s="3292"/>
      <c r="J117" s="3292"/>
      <c r="K117" s="3292"/>
      <c r="L117" s="3292"/>
      <c r="M117" s="3248"/>
      <c r="N117" s="3234">
        <v>210</v>
      </c>
      <c r="O117" s="3167" t="s">
        <v>2456</v>
      </c>
      <c r="P117" s="3168"/>
      <c r="Q117" s="3251"/>
      <c r="R117" s="2051"/>
      <c r="S117" s="2052"/>
      <c r="T117" s="2052"/>
      <c r="U117" s="2052"/>
      <c r="V117" s="2052"/>
      <c r="W117" s="2052"/>
      <c r="X117" s="2052"/>
      <c r="Y117" s="1356"/>
    </row>
    <row r="118" spans="1:25" s="1327" customFormat="1" ht="20.100000000000001" customHeight="1" x14ac:dyDescent="0.25">
      <c r="A118" s="3232"/>
      <c r="B118" s="3234"/>
      <c r="C118" s="3260"/>
      <c r="D118" s="3221"/>
      <c r="E118" s="3222"/>
      <c r="F118" s="2057"/>
      <c r="G118" s="3293"/>
      <c r="H118" s="3293"/>
      <c r="I118" s="3293"/>
      <c r="J118" s="3293"/>
      <c r="K118" s="3293"/>
      <c r="L118" s="3293"/>
      <c r="M118" s="3195"/>
      <c r="N118" s="3234"/>
      <c r="O118" s="3170"/>
      <c r="P118" s="3171"/>
      <c r="Q118" s="3256"/>
      <c r="R118" s="2053"/>
      <c r="S118" s="2054"/>
      <c r="T118" s="2054"/>
      <c r="U118" s="2054"/>
      <c r="V118" s="2054"/>
      <c r="W118" s="2054"/>
      <c r="X118" s="2054"/>
      <c r="Y118" s="1358" t="s">
        <v>92</v>
      </c>
    </row>
    <row r="119" spans="1:25" s="1327" customFormat="1" ht="20.100000000000001" customHeight="1" x14ac:dyDescent="0.25">
      <c r="A119" s="3232"/>
      <c r="B119" s="3233">
        <v>211</v>
      </c>
      <c r="C119" s="3236" t="s">
        <v>2457</v>
      </c>
      <c r="D119" s="3252"/>
      <c r="E119" s="3253"/>
      <c r="F119" s="2080"/>
      <c r="G119" s="2081"/>
      <c r="H119" s="2081"/>
      <c r="I119" s="2081"/>
      <c r="J119" s="2081"/>
      <c r="K119" s="2081"/>
      <c r="L119" s="2081"/>
      <c r="M119" s="1360"/>
      <c r="N119" s="3233">
        <v>212</v>
      </c>
      <c r="O119" s="3235" t="s">
        <v>2458</v>
      </c>
      <c r="P119" s="3288"/>
      <c r="Q119" s="3289"/>
      <c r="R119" s="2080"/>
      <c r="S119" s="2081"/>
      <c r="T119" s="2081"/>
      <c r="U119" s="2081"/>
      <c r="V119" s="2081"/>
      <c r="W119" s="2081"/>
      <c r="X119" s="2081"/>
      <c r="Y119" s="1360"/>
    </row>
    <row r="120" spans="1:25" s="1327" customFormat="1" ht="20.100000000000001" customHeight="1" x14ac:dyDescent="0.25">
      <c r="A120" s="3232"/>
      <c r="B120" s="3244"/>
      <c r="C120" s="3236"/>
      <c r="D120" s="3252"/>
      <c r="E120" s="3253"/>
      <c r="F120" s="2195"/>
      <c r="G120" s="2196"/>
      <c r="H120" s="2196"/>
      <c r="I120" s="2196"/>
      <c r="J120" s="2196"/>
      <c r="K120" s="2196"/>
      <c r="L120" s="2196"/>
      <c r="M120" s="1357"/>
      <c r="N120" s="3234"/>
      <c r="O120" s="3236"/>
      <c r="P120" s="3239"/>
      <c r="Q120" s="3240"/>
      <c r="R120" s="2195"/>
      <c r="S120" s="2196"/>
      <c r="T120" s="2196"/>
      <c r="U120" s="2196"/>
      <c r="V120" s="2196"/>
      <c r="W120" s="2196"/>
      <c r="X120" s="2196"/>
      <c r="Y120" s="1357"/>
    </row>
    <row r="121" spans="1:25" s="1327" customFormat="1" ht="20.100000000000001" customHeight="1" x14ac:dyDescent="0.25">
      <c r="A121" s="3232"/>
      <c r="B121" s="3233">
        <v>213</v>
      </c>
      <c r="C121" s="3235" t="s">
        <v>2459</v>
      </c>
      <c r="D121" s="3168"/>
      <c r="E121" s="3251"/>
      <c r="F121" s="2080"/>
      <c r="G121" s="2081"/>
      <c r="H121" s="2081"/>
      <c r="I121" s="2081"/>
      <c r="J121" s="2081"/>
      <c r="K121" s="2081"/>
      <c r="L121" s="2081"/>
      <c r="M121" s="1366"/>
      <c r="N121" s="3294">
        <v>214</v>
      </c>
      <c r="O121" s="3167" t="s">
        <v>2460</v>
      </c>
      <c r="P121" s="3202"/>
      <c r="Q121" s="3203"/>
      <c r="R121" s="2080"/>
      <c r="S121" s="2081"/>
      <c r="T121" s="2081"/>
      <c r="U121" s="2081"/>
      <c r="V121" s="2081"/>
      <c r="W121" s="2081"/>
      <c r="X121" s="2081"/>
      <c r="Y121" s="1360"/>
    </row>
    <row r="122" spans="1:25" s="1327" customFormat="1" ht="20.100000000000001" customHeight="1" x14ac:dyDescent="0.25">
      <c r="A122" s="3232"/>
      <c r="B122" s="3234"/>
      <c r="C122" s="3236"/>
      <c r="D122" s="3252"/>
      <c r="E122" s="3253"/>
      <c r="F122" s="2195"/>
      <c r="G122" s="2196"/>
      <c r="H122" s="2196"/>
      <c r="I122" s="2196"/>
      <c r="J122" s="2196"/>
      <c r="K122" s="2196"/>
      <c r="L122" s="2196"/>
      <c r="M122" s="1367"/>
      <c r="N122" s="3295"/>
      <c r="O122" s="3302"/>
      <c r="P122" s="3285"/>
      <c r="Q122" s="3286"/>
      <c r="R122" s="2195"/>
      <c r="S122" s="2196"/>
      <c r="T122" s="2196"/>
      <c r="U122" s="2196"/>
      <c r="V122" s="2196"/>
      <c r="W122" s="2196"/>
      <c r="X122" s="2196"/>
      <c r="Y122" s="1357"/>
    </row>
    <row r="123" spans="1:25" s="1327" customFormat="1" ht="20.100000000000001" customHeight="1" x14ac:dyDescent="0.2">
      <c r="A123" s="2308" t="s">
        <v>2461</v>
      </c>
      <c r="B123" s="3233">
        <v>215</v>
      </c>
      <c r="C123" s="3235" t="s">
        <v>2462</v>
      </c>
      <c r="D123" s="3303"/>
      <c r="E123" s="3304"/>
      <c r="F123" s="2051"/>
      <c r="G123" s="2052"/>
      <c r="H123" s="2052"/>
      <c r="I123" s="2052"/>
      <c r="J123" s="2052"/>
      <c r="K123" s="2052"/>
      <c r="L123" s="2052"/>
      <c r="M123" s="3218"/>
      <c r="N123" s="3233">
        <v>216</v>
      </c>
      <c r="O123" s="3235" t="s">
        <v>2463</v>
      </c>
      <c r="P123" s="3168"/>
      <c r="Q123" s="3251"/>
      <c r="R123" s="2051"/>
      <c r="S123" s="2052"/>
      <c r="T123" s="2052"/>
      <c r="U123" s="2052"/>
      <c r="V123" s="2052"/>
      <c r="W123" s="2052"/>
      <c r="X123" s="2052"/>
      <c r="Y123" s="1382"/>
    </row>
    <row r="124" spans="1:25" s="1327" customFormat="1" ht="20.100000000000001" customHeight="1" x14ac:dyDescent="0.2">
      <c r="A124" s="3174"/>
      <c r="B124" s="3234"/>
      <c r="C124" s="3305"/>
      <c r="D124" s="3306"/>
      <c r="E124" s="3307"/>
      <c r="F124" s="3278"/>
      <c r="G124" s="3279"/>
      <c r="H124" s="3279"/>
      <c r="I124" s="3279"/>
      <c r="J124" s="3279"/>
      <c r="K124" s="3279"/>
      <c r="L124" s="3279"/>
      <c r="M124" s="3219"/>
      <c r="N124" s="3234"/>
      <c r="O124" s="3236"/>
      <c r="P124" s="3252"/>
      <c r="Q124" s="3253"/>
      <c r="R124" s="2053"/>
      <c r="S124" s="2054"/>
      <c r="T124" s="2054"/>
      <c r="U124" s="2054"/>
      <c r="V124" s="2054"/>
      <c r="W124" s="2054"/>
      <c r="X124" s="2054"/>
      <c r="Y124" s="1387"/>
    </row>
    <row r="125" spans="1:25" s="1327" customFormat="1" ht="20.100000000000001" customHeight="1" x14ac:dyDescent="0.2">
      <c r="A125" s="3174"/>
      <c r="B125" s="3254">
        <v>217</v>
      </c>
      <c r="C125" s="3235" t="s">
        <v>2464</v>
      </c>
      <c r="D125" s="3202"/>
      <c r="E125" s="3203"/>
      <c r="F125" s="2051"/>
      <c r="G125" s="2052"/>
      <c r="H125" s="2052"/>
      <c r="I125" s="2052"/>
      <c r="J125" s="2052"/>
      <c r="K125" s="2052"/>
      <c r="L125" s="2052"/>
      <c r="M125" s="3218"/>
      <c r="N125" s="3233">
        <v>218</v>
      </c>
      <c r="O125" s="3235" t="s">
        <v>2465</v>
      </c>
      <c r="P125" s="3202"/>
      <c r="Q125" s="3203"/>
      <c r="R125" s="2051"/>
      <c r="S125" s="2052"/>
      <c r="T125" s="2052"/>
      <c r="U125" s="2052"/>
      <c r="V125" s="2052"/>
      <c r="W125" s="2052"/>
      <c r="X125" s="2052"/>
      <c r="Y125" s="1382"/>
    </row>
    <row r="126" spans="1:25" s="1327" customFormat="1" ht="20.100000000000001" customHeight="1" x14ac:dyDescent="0.2">
      <c r="A126" s="3174"/>
      <c r="B126" s="3308"/>
      <c r="C126" s="3245"/>
      <c r="D126" s="3197"/>
      <c r="E126" s="3198"/>
      <c r="F126" s="3276"/>
      <c r="G126" s="3277"/>
      <c r="H126" s="3277"/>
      <c r="I126" s="3277"/>
      <c r="J126" s="3277"/>
      <c r="K126" s="3277"/>
      <c r="L126" s="3277"/>
      <c r="M126" s="3261"/>
      <c r="N126" s="3244"/>
      <c r="O126" s="3245"/>
      <c r="P126" s="3197"/>
      <c r="Q126" s="3198"/>
      <c r="R126" s="2053"/>
      <c r="S126" s="2054"/>
      <c r="T126" s="2054"/>
      <c r="U126" s="2054"/>
      <c r="V126" s="2054"/>
      <c r="W126" s="2054"/>
      <c r="X126" s="2054"/>
      <c r="Y126" s="1383"/>
    </row>
    <row r="127" spans="1:25" s="1327" customFormat="1" ht="20.100000000000001" customHeight="1" x14ac:dyDescent="0.2">
      <c r="A127" s="3174"/>
      <c r="B127" s="3233">
        <v>219</v>
      </c>
      <c r="C127" s="3235" t="s">
        <v>2466</v>
      </c>
      <c r="D127" s="3168"/>
      <c r="E127" s="3251"/>
      <c r="F127" s="2051"/>
      <c r="G127" s="2052"/>
      <c r="H127" s="2052"/>
      <c r="I127" s="2052"/>
      <c r="J127" s="2052"/>
      <c r="K127" s="2052"/>
      <c r="L127" s="2052"/>
      <c r="M127" s="3218"/>
      <c r="N127" s="3233">
        <v>220</v>
      </c>
      <c r="O127" s="3235" t="s">
        <v>2467</v>
      </c>
      <c r="P127" s="3168"/>
      <c r="Q127" s="3251"/>
      <c r="R127" s="2051"/>
      <c r="S127" s="2052"/>
      <c r="T127" s="2052"/>
      <c r="U127" s="2052"/>
      <c r="V127" s="2052"/>
      <c r="W127" s="2052"/>
      <c r="X127" s="2052"/>
      <c r="Y127" s="1382"/>
    </row>
    <row r="128" spans="1:25" s="1327" customFormat="1" ht="20.100000000000001" customHeight="1" x14ac:dyDescent="0.2">
      <c r="A128" s="3174"/>
      <c r="B128" s="3244"/>
      <c r="C128" s="3245"/>
      <c r="D128" s="3171"/>
      <c r="E128" s="3256"/>
      <c r="F128" s="3276"/>
      <c r="G128" s="3277"/>
      <c r="H128" s="3277"/>
      <c r="I128" s="3277"/>
      <c r="J128" s="3277"/>
      <c r="K128" s="3277"/>
      <c r="L128" s="3277"/>
      <c r="M128" s="3261"/>
      <c r="N128" s="3244"/>
      <c r="O128" s="3245"/>
      <c r="P128" s="3171"/>
      <c r="Q128" s="3256"/>
      <c r="R128" s="2053"/>
      <c r="S128" s="2054"/>
      <c r="T128" s="2054"/>
      <c r="U128" s="2054"/>
      <c r="V128" s="2054"/>
      <c r="W128" s="2054"/>
      <c r="X128" s="2054"/>
      <c r="Y128" s="1383"/>
    </row>
    <row r="129" spans="1:25" s="1327" customFormat="1" ht="20.100000000000001" customHeight="1" x14ac:dyDescent="0.2">
      <c r="A129" s="3174"/>
      <c r="B129" s="3234">
        <v>221</v>
      </c>
      <c r="C129" s="3235" t="s">
        <v>2468</v>
      </c>
      <c r="D129" s="3168"/>
      <c r="E129" s="3251"/>
      <c r="F129" s="2051"/>
      <c r="G129" s="2052"/>
      <c r="H129" s="2052"/>
      <c r="I129" s="2052"/>
      <c r="J129" s="2052"/>
      <c r="K129" s="2052"/>
      <c r="L129" s="2052"/>
      <c r="M129" s="3218"/>
      <c r="N129" s="3233">
        <v>222</v>
      </c>
      <c r="O129" s="3235"/>
      <c r="P129" s="3168"/>
      <c r="Q129" s="3251"/>
      <c r="R129" s="2051"/>
      <c r="S129" s="2052"/>
      <c r="T129" s="2052"/>
      <c r="U129" s="2052"/>
      <c r="V129" s="2052"/>
      <c r="W129" s="2052"/>
      <c r="X129" s="2052"/>
      <c r="Y129" s="1382"/>
    </row>
    <row r="130" spans="1:25" s="1327" customFormat="1" ht="20.100000000000001" customHeight="1" x14ac:dyDescent="0.2">
      <c r="A130" s="3175"/>
      <c r="B130" s="3244"/>
      <c r="C130" s="3245"/>
      <c r="D130" s="3171"/>
      <c r="E130" s="3256"/>
      <c r="F130" s="3276"/>
      <c r="G130" s="3277"/>
      <c r="H130" s="3277"/>
      <c r="I130" s="3277"/>
      <c r="J130" s="3277"/>
      <c r="K130" s="3277"/>
      <c r="L130" s="3277"/>
      <c r="M130" s="3261"/>
      <c r="N130" s="3244"/>
      <c r="O130" s="3245"/>
      <c r="P130" s="3171"/>
      <c r="Q130" s="3256"/>
      <c r="R130" s="2053"/>
      <c r="S130" s="2054"/>
      <c r="T130" s="2054"/>
      <c r="U130" s="2054"/>
      <c r="V130" s="2054"/>
      <c r="W130" s="2054"/>
      <c r="X130" s="2054"/>
      <c r="Y130" s="1383"/>
    </row>
    <row r="131" spans="1:25" s="1327" customFormat="1" ht="20.100000000000001" customHeight="1" x14ac:dyDescent="0.25">
      <c r="A131" s="1338"/>
      <c r="B131" s="1341"/>
      <c r="C131" s="1342"/>
      <c r="D131" s="1342"/>
      <c r="E131" s="1343"/>
      <c r="F131" s="1344"/>
      <c r="G131" s="1344"/>
      <c r="H131" s="1345"/>
      <c r="I131" s="1343"/>
      <c r="J131" s="1346"/>
      <c r="K131" s="1346"/>
      <c r="L131" s="1346"/>
      <c r="M131" s="1347"/>
      <c r="N131" s="1343"/>
      <c r="O131" s="1348"/>
      <c r="P131" s="1347"/>
      <c r="Q131" s="1343"/>
      <c r="R131" s="1346"/>
      <c r="S131" s="1346"/>
      <c r="T131" s="1347"/>
      <c r="U131" s="1343"/>
      <c r="V131" s="1346"/>
      <c r="W131" s="1346"/>
      <c r="X131" s="1346"/>
      <c r="Y131" s="1349"/>
    </row>
    <row r="132" spans="1:25" s="1327" customFormat="1" ht="20.100000000000001" customHeight="1" x14ac:dyDescent="0.2">
      <c r="A132" s="3314" t="s">
        <v>2469</v>
      </c>
      <c r="B132" s="3315" t="s">
        <v>2470</v>
      </c>
      <c r="C132" s="3316"/>
      <c r="D132" s="3316"/>
      <c r="E132" s="3316"/>
      <c r="F132" s="3316"/>
      <c r="G132" s="3316"/>
      <c r="H132" s="3316"/>
      <c r="I132" s="3316"/>
      <c r="J132" s="3316"/>
      <c r="K132" s="3316"/>
      <c r="L132" s="3316"/>
      <c r="M132" s="3316"/>
      <c r="N132" s="3316"/>
      <c r="O132" s="3316"/>
      <c r="P132" s="3316"/>
      <c r="Q132" s="3316"/>
      <c r="R132" s="3316"/>
      <c r="S132" s="3316"/>
      <c r="T132" s="3316"/>
      <c r="U132" s="3316"/>
      <c r="V132" s="3316"/>
      <c r="W132" s="3316"/>
      <c r="X132" s="3316"/>
      <c r="Y132" s="3317"/>
    </row>
    <row r="133" spans="1:25" s="1327" customFormat="1" ht="20.100000000000001" customHeight="1" x14ac:dyDescent="0.2">
      <c r="A133" s="3232"/>
      <c r="B133" s="1375"/>
      <c r="C133" s="1376"/>
      <c r="D133" s="1377"/>
      <c r="E133" s="1376"/>
      <c r="F133" s="1376"/>
      <c r="G133" s="3316" t="s">
        <v>2471</v>
      </c>
      <c r="H133" s="3316"/>
      <c r="I133" s="3316"/>
      <c r="J133" s="3316"/>
      <c r="K133" s="3316"/>
      <c r="L133" s="3316"/>
      <c r="M133" s="3316"/>
      <c r="N133" s="1376"/>
      <c r="O133" s="1376"/>
      <c r="P133" s="1377"/>
      <c r="Q133" s="1376"/>
      <c r="R133" s="1376"/>
      <c r="S133" s="3316" t="s">
        <v>2472</v>
      </c>
      <c r="T133" s="3316"/>
      <c r="U133" s="3316"/>
      <c r="V133" s="3316"/>
      <c r="W133" s="3316"/>
      <c r="X133" s="3316"/>
      <c r="Y133" s="3317"/>
    </row>
    <row r="134" spans="1:25" s="1327" customFormat="1" ht="20.100000000000001" customHeight="1" x14ac:dyDescent="0.2">
      <c r="A134" s="3232"/>
      <c r="B134" s="3318">
        <v>223</v>
      </c>
      <c r="C134" s="419"/>
      <c r="D134" s="1378"/>
      <c r="E134" s="3309" t="s">
        <v>2473</v>
      </c>
      <c r="F134" s="3310"/>
      <c r="G134" s="3310"/>
      <c r="H134" s="3310"/>
      <c r="I134" s="3310"/>
      <c r="J134" s="3310"/>
      <c r="K134" s="3310"/>
      <c r="L134" s="3310"/>
      <c r="M134" s="3311"/>
      <c r="N134" s="3318">
        <v>224</v>
      </c>
      <c r="O134" s="419"/>
      <c r="P134" s="1378"/>
      <c r="Q134" s="3309" t="s">
        <v>2474</v>
      </c>
      <c r="R134" s="3312"/>
      <c r="S134" s="3312"/>
      <c r="T134" s="3312"/>
      <c r="U134" s="3312"/>
      <c r="V134" s="3312"/>
      <c r="W134" s="3312"/>
      <c r="X134" s="3312"/>
      <c r="Y134" s="3313"/>
    </row>
    <row r="135" spans="1:25" s="1327" customFormat="1" ht="19.5" customHeight="1" x14ac:dyDescent="0.2">
      <c r="A135" s="3232"/>
      <c r="B135" s="3319"/>
      <c r="C135" s="419"/>
      <c r="D135" s="1378"/>
      <c r="E135" s="3309" t="s">
        <v>2475</v>
      </c>
      <c r="F135" s="3310"/>
      <c r="G135" s="3310"/>
      <c r="H135" s="3310"/>
      <c r="I135" s="3310"/>
      <c r="J135" s="3310"/>
      <c r="K135" s="3310"/>
      <c r="L135" s="3310"/>
      <c r="M135" s="3311"/>
      <c r="N135" s="3319"/>
      <c r="O135" s="419"/>
      <c r="P135" s="1378"/>
      <c r="Q135" s="3309" t="s">
        <v>2476</v>
      </c>
      <c r="R135" s="3312"/>
      <c r="S135" s="3312"/>
      <c r="T135" s="3312"/>
      <c r="U135" s="3312"/>
      <c r="V135" s="3312"/>
      <c r="W135" s="3312"/>
      <c r="X135" s="3312"/>
      <c r="Y135" s="3313"/>
    </row>
    <row r="136" spans="1:25" s="1327" customFormat="1" ht="20.100000000000001" customHeight="1" x14ac:dyDescent="0.2">
      <c r="A136" s="3232"/>
      <c r="B136" s="3319"/>
      <c r="C136" s="419"/>
      <c r="D136" s="1378"/>
      <c r="E136" s="3309" t="s">
        <v>2477</v>
      </c>
      <c r="F136" s="3310"/>
      <c r="G136" s="3310"/>
      <c r="H136" s="3310"/>
      <c r="I136" s="3310"/>
      <c r="J136" s="3310"/>
      <c r="K136" s="3310"/>
      <c r="L136" s="3310"/>
      <c r="M136" s="3311"/>
      <c r="N136" s="3319"/>
      <c r="O136" s="419"/>
      <c r="P136" s="1378"/>
      <c r="Q136" s="3309" t="s">
        <v>2478</v>
      </c>
      <c r="R136" s="3312"/>
      <c r="S136" s="3312"/>
      <c r="T136" s="3312"/>
      <c r="U136" s="3312"/>
      <c r="V136" s="3312"/>
      <c r="W136" s="3312"/>
      <c r="X136" s="3312"/>
      <c r="Y136" s="3313"/>
    </row>
    <row r="137" spans="1:25" s="1327" customFormat="1" ht="20.100000000000001" customHeight="1" x14ac:dyDescent="0.2">
      <c r="A137" s="3232"/>
      <c r="B137" s="3319"/>
      <c r="C137" s="419"/>
      <c r="D137" s="1378"/>
      <c r="E137" s="3309" t="s">
        <v>2479</v>
      </c>
      <c r="F137" s="3312"/>
      <c r="G137" s="3312"/>
      <c r="H137" s="3312"/>
      <c r="I137" s="3312"/>
      <c r="J137" s="3312"/>
      <c r="K137" s="3312"/>
      <c r="L137" s="3312"/>
      <c r="M137" s="3313"/>
      <c r="N137" s="3319"/>
      <c r="O137" s="419"/>
      <c r="P137" s="1378"/>
      <c r="Q137" s="3309" t="s">
        <v>2480</v>
      </c>
      <c r="R137" s="3312"/>
      <c r="S137" s="3312"/>
      <c r="T137" s="3312"/>
      <c r="U137" s="3312"/>
      <c r="V137" s="3312"/>
      <c r="W137" s="3312"/>
      <c r="X137" s="3312"/>
      <c r="Y137" s="3313"/>
    </row>
    <row r="138" spans="1:25" s="1327" customFormat="1" ht="20.100000000000001" customHeight="1" x14ac:dyDescent="0.2">
      <c r="A138" s="3232"/>
      <c r="B138" s="3319"/>
      <c r="C138" s="419"/>
      <c r="D138" s="1378"/>
      <c r="E138" s="3309" t="s">
        <v>2481</v>
      </c>
      <c r="F138" s="3312"/>
      <c r="G138" s="3312"/>
      <c r="H138" s="3312"/>
      <c r="I138" s="3312"/>
      <c r="J138" s="3312"/>
      <c r="K138" s="3312"/>
      <c r="L138" s="3312"/>
      <c r="M138" s="3313"/>
      <c r="N138" s="3319"/>
      <c r="O138" s="419"/>
      <c r="P138" s="1378"/>
      <c r="Q138" s="3309" t="s">
        <v>2482</v>
      </c>
      <c r="R138" s="3312"/>
      <c r="S138" s="3312"/>
      <c r="T138" s="3312"/>
      <c r="U138" s="3312"/>
      <c r="V138" s="3312"/>
      <c r="W138" s="3312"/>
      <c r="X138" s="3312"/>
      <c r="Y138" s="3313"/>
    </row>
    <row r="139" spans="1:25" s="1327" customFormat="1" ht="20.100000000000001" customHeight="1" x14ac:dyDescent="0.2">
      <c r="A139" s="3232"/>
      <c r="B139" s="3319"/>
      <c r="C139" s="419"/>
      <c r="D139" s="1378"/>
      <c r="E139" s="3309" t="s">
        <v>2483</v>
      </c>
      <c r="F139" s="3312"/>
      <c r="G139" s="3312"/>
      <c r="H139" s="3312"/>
      <c r="I139" s="3312"/>
      <c r="J139" s="3312"/>
      <c r="K139" s="3312"/>
      <c r="L139" s="3312"/>
      <c r="M139" s="3313"/>
      <c r="N139" s="3319"/>
      <c r="O139" s="419"/>
      <c r="P139" s="1378"/>
      <c r="Q139" s="3309" t="s">
        <v>2484</v>
      </c>
      <c r="R139" s="3312"/>
      <c r="S139" s="3312"/>
      <c r="T139" s="3312"/>
      <c r="U139" s="3312"/>
      <c r="V139" s="3312"/>
      <c r="W139" s="3312"/>
      <c r="X139" s="3312"/>
      <c r="Y139" s="3313"/>
    </row>
    <row r="140" spans="1:25" s="1327" customFormat="1" ht="20.100000000000001" customHeight="1" x14ac:dyDescent="0.2">
      <c r="A140" s="3232"/>
      <c r="B140" s="3319"/>
      <c r="C140" s="419"/>
      <c r="D140" s="1378"/>
      <c r="E140" s="3309" t="s">
        <v>2485</v>
      </c>
      <c r="F140" s="3312"/>
      <c r="G140" s="3312"/>
      <c r="H140" s="3312"/>
      <c r="I140" s="3312"/>
      <c r="J140" s="3312"/>
      <c r="K140" s="3312"/>
      <c r="L140" s="3312"/>
      <c r="M140" s="3313"/>
      <c r="N140" s="3319"/>
      <c r="O140" s="419"/>
      <c r="P140" s="1378"/>
      <c r="Q140" s="3309" t="s">
        <v>2486</v>
      </c>
      <c r="R140" s="3312"/>
      <c r="S140" s="3312"/>
      <c r="T140" s="3312"/>
      <c r="U140" s="3312"/>
      <c r="V140" s="3312"/>
      <c r="W140" s="3312"/>
      <c r="X140" s="3312"/>
      <c r="Y140" s="3313"/>
    </row>
    <row r="141" spans="1:25" s="1327" customFormat="1" ht="20.100000000000001" customHeight="1" x14ac:dyDescent="0.2">
      <c r="A141" s="3232"/>
      <c r="B141" s="3319"/>
      <c r="C141" s="419"/>
      <c r="D141" s="1378"/>
      <c r="E141" s="3309" t="s">
        <v>2487</v>
      </c>
      <c r="F141" s="3312"/>
      <c r="G141" s="3312"/>
      <c r="H141" s="3312"/>
      <c r="I141" s="3312"/>
      <c r="J141" s="3312"/>
      <c r="K141" s="3312"/>
      <c r="L141" s="3312"/>
      <c r="M141" s="3313"/>
      <c r="N141" s="3319"/>
      <c r="O141" s="419"/>
      <c r="P141" s="1378"/>
      <c r="Q141" s="3309" t="s">
        <v>2488</v>
      </c>
      <c r="R141" s="3312"/>
      <c r="S141" s="3312"/>
      <c r="T141" s="3312"/>
      <c r="U141" s="3312"/>
      <c r="V141" s="3312"/>
      <c r="W141" s="3312"/>
      <c r="X141" s="3312"/>
      <c r="Y141" s="3313"/>
    </row>
    <row r="142" spans="1:25" s="1327" customFormat="1" ht="20.100000000000001" customHeight="1" x14ac:dyDescent="0.2">
      <c r="A142" s="3232"/>
      <c r="B142" s="3319"/>
      <c r="C142" s="419"/>
      <c r="D142" s="1378"/>
      <c r="E142" s="3309" t="s">
        <v>2489</v>
      </c>
      <c r="F142" s="3312"/>
      <c r="G142" s="3312"/>
      <c r="H142" s="3312"/>
      <c r="I142" s="3312"/>
      <c r="J142" s="3312"/>
      <c r="K142" s="3312"/>
      <c r="L142" s="3312"/>
      <c r="M142" s="3313"/>
      <c r="N142" s="3319"/>
      <c r="O142" s="419"/>
      <c r="P142" s="1378"/>
      <c r="Q142" s="3309" t="s">
        <v>2490</v>
      </c>
      <c r="R142" s="3312"/>
      <c r="S142" s="3312"/>
      <c r="T142" s="3312"/>
      <c r="U142" s="3312"/>
      <c r="V142" s="3312"/>
      <c r="W142" s="3312"/>
      <c r="X142" s="3312"/>
      <c r="Y142" s="3313"/>
    </row>
    <row r="143" spans="1:25" s="1327" customFormat="1" ht="20.100000000000001" customHeight="1" x14ac:dyDescent="0.2">
      <c r="A143" s="3232"/>
      <c r="B143" s="3319"/>
      <c r="C143" s="419"/>
      <c r="D143" s="1378"/>
      <c r="E143" s="3309" t="s">
        <v>2491</v>
      </c>
      <c r="F143" s="3312"/>
      <c r="G143" s="3312"/>
      <c r="H143" s="3312"/>
      <c r="I143" s="3312"/>
      <c r="J143" s="3312"/>
      <c r="K143" s="3312"/>
      <c r="L143" s="3312"/>
      <c r="M143" s="3313"/>
      <c r="N143" s="3319"/>
      <c r="O143" s="419"/>
      <c r="P143" s="1378"/>
      <c r="Q143" s="3309" t="s">
        <v>2492</v>
      </c>
      <c r="R143" s="3312"/>
      <c r="S143" s="3312"/>
      <c r="T143" s="3312"/>
      <c r="U143" s="3312"/>
      <c r="V143" s="3312"/>
      <c r="W143" s="3312"/>
      <c r="X143" s="3312"/>
      <c r="Y143" s="3313"/>
    </row>
    <row r="144" spans="1:25" s="1327" customFormat="1" ht="20.100000000000001" customHeight="1" x14ac:dyDescent="0.2">
      <c r="A144" s="3232"/>
      <c r="B144" s="3319"/>
      <c r="C144" s="419"/>
      <c r="D144" s="1378"/>
      <c r="E144" s="3309" t="s">
        <v>2493</v>
      </c>
      <c r="F144" s="3312"/>
      <c r="G144" s="3312"/>
      <c r="H144" s="3312"/>
      <c r="I144" s="3312"/>
      <c r="J144" s="3312"/>
      <c r="K144" s="3312"/>
      <c r="L144" s="3312"/>
      <c r="M144" s="3313"/>
      <c r="N144" s="3319"/>
      <c r="O144" s="419"/>
      <c r="P144" s="1378"/>
      <c r="Q144" s="3309" t="s">
        <v>2494</v>
      </c>
      <c r="R144" s="3312"/>
      <c r="S144" s="3312"/>
      <c r="T144" s="3312"/>
      <c r="U144" s="3312"/>
      <c r="V144" s="3312"/>
      <c r="W144" s="3312"/>
      <c r="X144" s="3312"/>
      <c r="Y144" s="3313"/>
    </row>
    <row r="145" spans="1:25" s="1327" customFormat="1" ht="20.100000000000001" customHeight="1" x14ac:dyDescent="0.2">
      <c r="A145" s="3232"/>
      <c r="B145" s="3319"/>
      <c r="C145" s="419"/>
      <c r="D145" s="1378"/>
      <c r="E145" s="3309" t="s">
        <v>2495</v>
      </c>
      <c r="F145" s="3312"/>
      <c r="G145" s="3312"/>
      <c r="H145" s="3312"/>
      <c r="I145" s="3312"/>
      <c r="J145" s="3312"/>
      <c r="K145" s="3312"/>
      <c r="L145" s="3312"/>
      <c r="M145" s="3313"/>
      <c r="N145" s="3319"/>
      <c r="O145" s="419"/>
      <c r="P145" s="1378"/>
      <c r="Q145" s="3309" t="s">
        <v>2496</v>
      </c>
      <c r="R145" s="3312"/>
      <c r="S145" s="3312"/>
      <c r="T145" s="3312"/>
      <c r="U145" s="3312"/>
      <c r="V145" s="3312"/>
      <c r="W145" s="3312"/>
      <c r="X145" s="3312"/>
      <c r="Y145" s="3313"/>
    </row>
    <row r="146" spans="1:25" s="1327" customFormat="1" ht="20.100000000000001" customHeight="1" x14ac:dyDescent="0.2">
      <c r="A146" s="3232"/>
      <c r="B146" s="3319"/>
      <c r="C146" s="419"/>
      <c r="D146" s="1378"/>
      <c r="E146" s="3309" t="s">
        <v>2497</v>
      </c>
      <c r="F146" s="3312"/>
      <c r="G146" s="3312"/>
      <c r="H146" s="3312"/>
      <c r="I146" s="3312"/>
      <c r="J146" s="3312"/>
      <c r="K146" s="3312"/>
      <c r="L146" s="3312"/>
      <c r="M146" s="3313"/>
      <c r="N146" s="3319"/>
      <c r="O146" s="419"/>
      <c r="P146" s="1378"/>
      <c r="Q146" s="3309" t="s">
        <v>2498</v>
      </c>
      <c r="R146" s="3312"/>
      <c r="S146" s="3312"/>
      <c r="T146" s="3312"/>
      <c r="U146" s="3312"/>
      <c r="V146" s="3312"/>
      <c r="W146" s="3312"/>
      <c r="X146" s="3312"/>
      <c r="Y146" s="3313"/>
    </row>
    <row r="147" spans="1:25" s="1327" customFormat="1" ht="20.100000000000001" customHeight="1" x14ac:dyDescent="0.2">
      <c r="A147" s="3232"/>
      <c r="B147" s="3319"/>
      <c r="C147" s="419"/>
      <c r="D147" s="1378"/>
      <c r="E147" s="3309" t="s">
        <v>2499</v>
      </c>
      <c r="F147" s="3312"/>
      <c r="G147" s="3312"/>
      <c r="H147" s="3312"/>
      <c r="I147" s="3312"/>
      <c r="J147" s="3312"/>
      <c r="K147" s="3312"/>
      <c r="L147" s="3312"/>
      <c r="M147" s="3313"/>
      <c r="N147" s="3319"/>
      <c r="O147" s="419"/>
      <c r="P147" s="1378"/>
      <c r="Q147" s="3309" t="s">
        <v>2500</v>
      </c>
      <c r="R147" s="3312"/>
      <c r="S147" s="3312"/>
      <c r="T147" s="3312"/>
      <c r="U147" s="3312"/>
      <c r="V147" s="3312"/>
      <c r="W147" s="3312"/>
      <c r="X147" s="3312"/>
      <c r="Y147" s="3313"/>
    </row>
    <row r="148" spans="1:25" s="1327" customFormat="1" ht="20.100000000000001" customHeight="1" x14ac:dyDescent="0.2">
      <c r="A148" s="3232"/>
      <c r="B148" s="3319"/>
      <c r="C148" s="419"/>
      <c r="D148" s="1378"/>
      <c r="E148" s="3309" t="s">
        <v>2501</v>
      </c>
      <c r="F148" s="3312"/>
      <c r="G148" s="3312"/>
      <c r="H148" s="3312"/>
      <c r="I148" s="3312"/>
      <c r="J148" s="3312"/>
      <c r="K148" s="3312"/>
      <c r="L148" s="3312"/>
      <c r="M148" s="3313"/>
      <c r="N148" s="3319"/>
      <c r="O148" s="419"/>
      <c r="P148" s="1378"/>
      <c r="Q148" s="3309" t="s">
        <v>2502</v>
      </c>
      <c r="R148" s="3312"/>
      <c r="S148" s="3312"/>
      <c r="T148" s="3312"/>
      <c r="U148" s="3312"/>
      <c r="V148" s="3312"/>
      <c r="W148" s="3312"/>
      <c r="X148" s="3312"/>
      <c r="Y148" s="3313"/>
    </row>
    <row r="149" spans="1:25" s="1327" customFormat="1" ht="20.100000000000001" customHeight="1" x14ac:dyDescent="0.2">
      <c r="A149" s="3232"/>
      <c r="B149" s="3319"/>
      <c r="C149" s="419"/>
      <c r="D149" s="1378"/>
      <c r="E149" s="3309" t="s">
        <v>2503</v>
      </c>
      <c r="F149" s="3310"/>
      <c r="G149" s="3310"/>
      <c r="H149" s="3310"/>
      <c r="I149" s="3310"/>
      <c r="J149" s="3310"/>
      <c r="K149" s="3310"/>
      <c r="L149" s="3310"/>
      <c r="M149" s="3311"/>
      <c r="N149" s="3319"/>
      <c r="O149" s="419"/>
      <c r="P149" s="1378"/>
      <c r="Q149" s="3309" t="s">
        <v>2504</v>
      </c>
      <c r="R149" s="3312"/>
      <c r="S149" s="3312"/>
      <c r="T149" s="3312"/>
      <c r="U149" s="3312"/>
      <c r="V149" s="3312"/>
      <c r="W149" s="3312"/>
      <c r="X149" s="3312"/>
      <c r="Y149" s="3313"/>
    </row>
    <row r="150" spans="1:25" s="1327" customFormat="1" ht="20.100000000000001" customHeight="1" x14ac:dyDescent="0.2">
      <c r="A150" s="3232"/>
      <c r="B150" s="3319"/>
      <c r="C150" s="419"/>
      <c r="D150" s="1378"/>
      <c r="E150" s="3321" t="s">
        <v>2505</v>
      </c>
      <c r="F150" s="3322"/>
      <c r="G150" s="3322"/>
      <c r="H150" s="3322"/>
      <c r="I150" s="3322"/>
      <c r="J150" s="3322"/>
      <c r="K150" s="3322"/>
      <c r="L150" s="3322"/>
      <c r="M150" s="3323"/>
      <c r="N150" s="3319"/>
      <c r="O150" s="419"/>
      <c r="P150" s="1378"/>
      <c r="Q150" s="3309" t="s">
        <v>2506</v>
      </c>
      <c r="R150" s="3312"/>
      <c r="S150" s="3312"/>
      <c r="T150" s="3312"/>
      <c r="U150" s="3312"/>
      <c r="V150" s="3312"/>
      <c r="W150" s="3312"/>
      <c r="X150" s="3312"/>
      <c r="Y150" s="3313"/>
    </row>
    <row r="151" spans="1:25" s="1327" customFormat="1" ht="20.100000000000001" customHeight="1" x14ac:dyDescent="0.2">
      <c r="A151" s="3232"/>
      <c r="B151" s="3319"/>
      <c r="C151" s="419"/>
      <c r="D151" s="1378"/>
      <c r="E151" s="3309" t="s">
        <v>2507</v>
      </c>
      <c r="F151" s="3312"/>
      <c r="G151" s="3312"/>
      <c r="H151" s="3312"/>
      <c r="I151" s="3312"/>
      <c r="J151" s="3312"/>
      <c r="K151" s="3312"/>
      <c r="L151" s="3312"/>
      <c r="M151" s="3313"/>
      <c r="N151" s="3319"/>
      <c r="O151" s="419"/>
      <c r="P151" s="1378"/>
      <c r="Q151" s="3309" t="s">
        <v>2508</v>
      </c>
      <c r="R151" s="3312"/>
      <c r="S151" s="3312"/>
      <c r="T151" s="3312"/>
      <c r="U151" s="3312"/>
      <c r="V151" s="3312"/>
      <c r="W151" s="3312"/>
      <c r="X151" s="3312"/>
      <c r="Y151" s="3313"/>
    </row>
    <row r="152" spans="1:25" s="1327" customFormat="1" ht="20.100000000000001" customHeight="1" x14ac:dyDescent="0.2">
      <c r="A152" s="3232"/>
      <c r="B152" s="3319"/>
      <c r="C152" s="419"/>
      <c r="D152" s="1378"/>
      <c r="E152" s="3309" t="s">
        <v>2509</v>
      </c>
      <c r="F152" s="3310"/>
      <c r="G152" s="3310"/>
      <c r="H152" s="3310"/>
      <c r="I152" s="3310"/>
      <c r="J152" s="3310"/>
      <c r="K152" s="3310"/>
      <c r="L152" s="3310"/>
      <c r="M152" s="3311"/>
      <c r="N152" s="3319"/>
      <c r="O152" s="419"/>
      <c r="P152" s="1378"/>
      <c r="Q152" s="3309" t="s">
        <v>2510</v>
      </c>
      <c r="R152" s="3312"/>
      <c r="S152" s="3312"/>
      <c r="T152" s="3312"/>
      <c r="U152" s="3312"/>
      <c r="V152" s="3312"/>
      <c r="W152" s="3312"/>
      <c r="X152" s="3312"/>
      <c r="Y152" s="3313"/>
    </row>
    <row r="153" spans="1:25" s="1327" customFormat="1" ht="20.100000000000001" customHeight="1" x14ac:dyDescent="0.2">
      <c r="A153" s="3232"/>
      <c r="B153" s="3319"/>
      <c r="C153" s="419"/>
      <c r="D153" s="1378"/>
      <c r="E153" s="3309" t="s">
        <v>2511</v>
      </c>
      <c r="F153" s="3310"/>
      <c r="G153" s="3310"/>
      <c r="H153" s="3310"/>
      <c r="I153" s="3310"/>
      <c r="J153" s="3310"/>
      <c r="K153" s="3310"/>
      <c r="L153" s="3310"/>
      <c r="M153" s="3311"/>
      <c r="N153" s="3319"/>
      <c r="O153" s="419"/>
      <c r="P153" s="1378"/>
      <c r="Q153" s="3309" t="s">
        <v>2512</v>
      </c>
      <c r="R153" s="3312"/>
      <c r="S153" s="3312"/>
      <c r="T153" s="3312"/>
      <c r="U153" s="3312"/>
      <c r="V153" s="3312"/>
      <c r="W153" s="3312"/>
      <c r="X153" s="3312"/>
      <c r="Y153" s="3313"/>
    </row>
    <row r="154" spans="1:25" s="1327" customFormat="1" ht="20.100000000000001" customHeight="1" x14ac:dyDescent="0.2">
      <c r="A154" s="3232"/>
      <c r="B154" s="3319"/>
      <c r="C154" s="419"/>
      <c r="D154" s="1379"/>
      <c r="E154" s="3321" t="s">
        <v>2513</v>
      </c>
      <c r="F154" s="3322"/>
      <c r="G154" s="3322"/>
      <c r="H154" s="3322"/>
      <c r="I154" s="3322"/>
      <c r="J154" s="3322"/>
      <c r="K154" s="3322"/>
      <c r="L154" s="3322"/>
      <c r="M154" s="3323"/>
      <c r="N154" s="3319"/>
      <c r="O154" s="419"/>
      <c r="P154" s="1379"/>
      <c r="Q154" s="3309" t="s">
        <v>2514</v>
      </c>
      <c r="R154" s="3312"/>
      <c r="S154" s="3312"/>
      <c r="T154" s="3312"/>
      <c r="U154" s="3312"/>
      <c r="V154" s="3312"/>
      <c r="W154" s="3312"/>
      <c r="X154" s="3312"/>
      <c r="Y154" s="3313"/>
    </row>
    <row r="155" spans="1:25" s="1327" customFormat="1" ht="20.100000000000001" customHeight="1" x14ac:dyDescent="0.2">
      <c r="A155" s="3232"/>
      <c r="B155" s="3319"/>
      <c r="C155" s="419"/>
      <c r="D155" s="1379"/>
      <c r="E155" s="3309"/>
      <c r="F155" s="3310"/>
      <c r="G155" s="3310"/>
      <c r="H155" s="3310"/>
      <c r="I155" s="3310"/>
      <c r="J155" s="3310"/>
      <c r="K155" s="3310"/>
      <c r="L155" s="3310"/>
      <c r="M155" s="3311"/>
      <c r="N155" s="3319"/>
      <c r="O155" s="419"/>
      <c r="P155" s="1379"/>
      <c r="Q155" s="3309" t="s">
        <v>2515</v>
      </c>
      <c r="R155" s="3312"/>
      <c r="S155" s="3312"/>
      <c r="T155" s="3312"/>
      <c r="U155" s="3312"/>
      <c r="V155" s="3312"/>
      <c r="W155" s="3312"/>
      <c r="X155" s="3312"/>
      <c r="Y155" s="3313"/>
    </row>
    <row r="156" spans="1:25" s="1327" customFormat="1" ht="20.100000000000001" customHeight="1" x14ac:dyDescent="0.2">
      <c r="A156" s="3232"/>
      <c r="B156" s="3319"/>
      <c r="C156" s="419"/>
      <c r="D156" s="1379"/>
      <c r="E156" s="3309"/>
      <c r="F156" s="3310"/>
      <c r="G156" s="3310"/>
      <c r="H156" s="3310"/>
      <c r="I156" s="3310"/>
      <c r="J156" s="3310"/>
      <c r="K156" s="3310"/>
      <c r="L156" s="3310"/>
      <c r="M156" s="3311"/>
      <c r="N156" s="3319"/>
      <c r="O156" s="419"/>
      <c r="P156" s="1379"/>
      <c r="Q156" s="3324" t="s">
        <v>2516</v>
      </c>
      <c r="R156" s="3325"/>
      <c r="S156" s="3325"/>
      <c r="T156" s="3325"/>
      <c r="U156" s="3325"/>
      <c r="V156" s="3325"/>
      <c r="W156" s="3325"/>
      <c r="X156" s="3325"/>
      <c r="Y156" s="3326"/>
    </row>
    <row r="157" spans="1:25" s="1327" customFormat="1" ht="20.100000000000001" customHeight="1" x14ac:dyDescent="0.2">
      <c r="A157" s="3232"/>
      <c r="B157" s="3320"/>
      <c r="C157" s="419"/>
      <c r="D157" s="1378"/>
      <c r="E157" s="3309"/>
      <c r="F157" s="3310"/>
      <c r="G157" s="3310"/>
      <c r="H157" s="3310"/>
      <c r="I157" s="3310"/>
      <c r="J157" s="3310"/>
      <c r="K157" s="3310"/>
      <c r="L157" s="3310"/>
      <c r="M157" s="3311"/>
      <c r="N157" s="3320"/>
      <c r="O157" s="419"/>
      <c r="P157" s="1378"/>
      <c r="Q157" s="3324"/>
      <c r="R157" s="3325"/>
      <c r="S157" s="3325"/>
      <c r="T157" s="3325"/>
      <c r="U157" s="3325"/>
      <c r="V157" s="3325"/>
      <c r="W157" s="3325"/>
      <c r="X157" s="3325"/>
      <c r="Y157" s="3326"/>
    </row>
    <row r="158" spans="1:25" s="1327" customFormat="1" ht="20.100000000000001" customHeight="1" x14ac:dyDescent="0.2">
      <c r="A158" s="1350"/>
      <c r="B158" s="1351"/>
      <c r="C158" s="1352"/>
      <c r="D158" s="1353"/>
      <c r="E158" s="1354"/>
      <c r="F158" s="1354"/>
      <c r="G158" s="1323"/>
      <c r="H158" s="1323"/>
      <c r="I158" s="1323"/>
      <c r="J158" s="1323"/>
      <c r="K158" s="1323"/>
      <c r="L158" s="1323"/>
      <c r="M158" s="1323"/>
      <c r="N158" s="1351"/>
      <c r="O158" s="1352"/>
      <c r="P158" s="1353"/>
      <c r="Q158" s="1354"/>
      <c r="R158" s="1354"/>
      <c r="S158" s="1324"/>
      <c r="T158" s="1324"/>
      <c r="U158" s="1324"/>
      <c r="V158" s="1324"/>
      <c r="W158" s="1324"/>
      <c r="X158" s="1324"/>
      <c r="Y158" s="1325"/>
    </row>
    <row r="159" spans="1:25" s="1327" customFormat="1" ht="20.100000000000001" customHeight="1" x14ac:dyDescent="0.2">
      <c r="A159" s="3231" t="s">
        <v>2517</v>
      </c>
      <c r="B159" s="3327" t="s">
        <v>2518</v>
      </c>
      <c r="C159" s="3328"/>
      <c r="D159" s="3328"/>
      <c r="E159" s="3328"/>
      <c r="F159" s="3328"/>
      <c r="G159" s="3328"/>
      <c r="H159" s="3328"/>
      <c r="I159" s="3328"/>
      <c r="J159" s="3328"/>
      <c r="K159" s="3328"/>
      <c r="L159" s="3328"/>
      <c r="M159" s="3328"/>
      <c r="N159" s="3328"/>
      <c r="O159" s="3328"/>
      <c r="P159" s="3328"/>
      <c r="Q159" s="3328"/>
      <c r="R159" s="3328"/>
      <c r="S159" s="3328"/>
      <c r="T159" s="3328"/>
      <c r="U159" s="3328"/>
      <c r="V159" s="3328"/>
      <c r="W159" s="3328"/>
      <c r="X159" s="3328"/>
      <c r="Y159" s="3329"/>
    </row>
    <row r="160" spans="1:25" s="1327" customFormat="1" ht="20.100000000000001" customHeight="1" x14ac:dyDescent="0.2">
      <c r="A160" s="3232"/>
      <c r="B160" s="3330"/>
      <c r="C160" s="3331"/>
      <c r="D160" s="3331"/>
      <c r="E160" s="3331"/>
      <c r="F160" s="3331"/>
      <c r="G160" s="3331"/>
      <c r="H160" s="3331"/>
      <c r="I160" s="3331"/>
      <c r="J160" s="3331"/>
      <c r="K160" s="3331"/>
      <c r="L160" s="3331"/>
      <c r="M160" s="3331"/>
      <c r="N160" s="3331"/>
      <c r="O160" s="3331"/>
      <c r="P160" s="3331"/>
      <c r="Q160" s="3331"/>
      <c r="R160" s="3331"/>
      <c r="S160" s="3331"/>
      <c r="T160" s="3331"/>
      <c r="U160" s="3331"/>
      <c r="V160" s="3331"/>
      <c r="W160" s="3331"/>
      <c r="X160" s="3331"/>
      <c r="Y160" s="3332"/>
    </row>
    <row r="161" spans="1:25" s="1327" customFormat="1" ht="20.100000000000001" customHeight="1" x14ac:dyDescent="0.2">
      <c r="A161" s="3232"/>
      <c r="B161" s="3318">
        <v>225</v>
      </c>
      <c r="C161" s="420"/>
      <c r="D161" s="1380" t="s">
        <v>2519</v>
      </c>
      <c r="E161" s="3333" t="s">
        <v>2520</v>
      </c>
      <c r="F161" s="3334"/>
      <c r="G161" s="3334"/>
      <c r="H161" s="3334"/>
      <c r="I161" s="3334"/>
      <c r="J161" s="3334"/>
      <c r="K161" s="3334"/>
      <c r="L161" s="3334"/>
      <c r="M161" s="3334"/>
      <c r="N161" s="3318">
        <v>226</v>
      </c>
      <c r="O161" s="420"/>
      <c r="P161" s="1380" t="s">
        <v>2519</v>
      </c>
      <c r="Q161" s="3333" t="s">
        <v>2521</v>
      </c>
      <c r="R161" s="3334"/>
      <c r="S161" s="3334"/>
      <c r="T161" s="3334"/>
      <c r="U161" s="3334"/>
      <c r="V161" s="3334"/>
      <c r="W161" s="3334"/>
      <c r="X161" s="3334"/>
      <c r="Y161" s="3335"/>
    </row>
    <row r="162" spans="1:25" s="1327" customFormat="1" ht="20.100000000000001" customHeight="1" x14ac:dyDescent="0.2">
      <c r="A162" s="3232"/>
      <c r="B162" s="3319"/>
      <c r="C162" s="420"/>
      <c r="D162" s="1379" t="s">
        <v>2522</v>
      </c>
      <c r="E162" s="3309" t="s">
        <v>2523</v>
      </c>
      <c r="F162" s="3312"/>
      <c r="G162" s="3312"/>
      <c r="H162" s="3312"/>
      <c r="I162" s="3312"/>
      <c r="J162" s="3312"/>
      <c r="K162" s="3312"/>
      <c r="L162" s="3312"/>
      <c r="M162" s="3312"/>
      <c r="N162" s="3319"/>
      <c r="O162" s="420"/>
      <c r="P162" s="1379" t="s">
        <v>2522</v>
      </c>
      <c r="Q162" s="3309" t="s">
        <v>2524</v>
      </c>
      <c r="R162" s="3312"/>
      <c r="S162" s="3312"/>
      <c r="T162" s="3312"/>
      <c r="U162" s="3312"/>
      <c r="V162" s="3312"/>
      <c r="W162" s="3312"/>
      <c r="X162" s="3312"/>
      <c r="Y162" s="3313"/>
    </row>
    <row r="163" spans="1:25" s="1327" customFormat="1" ht="20.100000000000001" customHeight="1" x14ac:dyDescent="0.2">
      <c r="A163" s="3232"/>
      <c r="B163" s="3319"/>
      <c r="C163" s="420"/>
      <c r="D163" s="1379" t="s">
        <v>2525</v>
      </c>
      <c r="E163" s="3321"/>
      <c r="F163" s="3336"/>
      <c r="G163" s="3336"/>
      <c r="H163" s="3336"/>
      <c r="I163" s="3336"/>
      <c r="J163" s="3336"/>
      <c r="K163" s="3336"/>
      <c r="L163" s="3336"/>
      <c r="M163" s="3336"/>
      <c r="N163" s="3320"/>
      <c r="O163" s="420"/>
      <c r="P163" s="1379" t="s">
        <v>2525</v>
      </c>
      <c r="Q163" s="3321"/>
      <c r="R163" s="3336"/>
      <c r="S163" s="3336"/>
      <c r="T163" s="3336"/>
      <c r="U163" s="3336"/>
      <c r="V163" s="3336"/>
      <c r="W163" s="3336"/>
      <c r="X163" s="3336"/>
      <c r="Y163" s="3337"/>
    </row>
    <row r="164" spans="1:25" s="1327" customFormat="1" ht="20.100000000000001" customHeight="1" x14ac:dyDescent="0.2">
      <c r="A164" s="1355"/>
      <c r="B164" s="3338"/>
      <c r="C164" s="3339"/>
      <c r="D164" s="3339"/>
      <c r="E164" s="3339"/>
      <c r="F164" s="3339"/>
      <c r="G164" s="3339"/>
      <c r="H164" s="3339"/>
      <c r="I164" s="3339"/>
      <c r="J164" s="3339"/>
      <c r="K164" s="3339"/>
      <c r="L164" s="3339"/>
      <c r="M164" s="3339"/>
      <c r="N164" s="3339"/>
      <c r="O164" s="3339"/>
      <c r="P164" s="3339"/>
      <c r="Q164" s="3339"/>
      <c r="R164" s="3339"/>
      <c r="S164" s="3339"/>
      <c r="T164" s="3339"/>
      <c r="U164" s="3339"/>
      <c r="V164" s="3339"/>
      <c r="W164" s="3339"/>
      <c r="X164" s="3339"/>
      <c r="Y164" s="3340"/>
    </row>
    <row r="165" spans="1:25" s="1327" customFormat="1" ht="20.100000000000001" customHeight="1" x14ac:dyDescent="0.2">
      <c r="A165" s="2308" t="s">
        <v>134</v>
      </c>
      <c r="B165" s="3341" t="s">
        <v>135</v>
      </c>
      <c r="C165" s="3342"/>
      <c r="D165" s="3342"/>
      <c r="E165" s="3342"/>
      <c r="F165" s="3342"/>
      <c r="G165" s="3342"/>
      <c r="H165" s="3342"/>
      <c r="I165" s="3342"/>
      <c r="J165" s="3342"/>
      <c r="K165" s="3342"/>
      <c r="L165" s="3342"/>
      <c r="M165" s="3342"/>
      <c r="N165" s="3342"/>
      <c r="O165" s="3342"/>
      <c r="P165" s="3342"/>
      <c r="Q165" s="3342"/>
      <c r="R165" s="3342"/>
      <c r="S165" s="3342"/>
      <c r="T165" s="3342"/>
      <c r="U165" s="3342"/>
      <c r="V165" s="3342"/>
      <c r="W165" s="3342"/>
      <c r="X165" s="3342"/>
      <c r="Y165" s="3343"/>
    </row>
    <row r="166" spans="1:25" s="1327" customFormat="1" ht="20.100000000000001" customHeight="1" x14ac:dyDescent="0.2">
      <c r="A166" s="3174"/>
      <c r="B166" s="3294">
        <v>231</v>
      </c>
      <c r="C166" s="3167" t="s">
        <v>800</v>
      </c>
      <c r="D166" s="3168"/>
      <c r="E166" s="3251"/>
      <c r="F166" s="1914"/>
      <c r="G166" s="1915"/>
      <c r="H166" s="1915"/>
      <c r="I166" s="1915"/>
      <c r="J166" s="1915"/>
      <c r="K166" s="1915"/>
      <c r="L166" s="1915"/>
      <c r="M166" s="3218"/>
      <c r="N166" s="3254">
        <v>234</v>
      </c>
      <c r="O166" s="3168" t="s">
        <v>2526</v>
      </c>
      <c r="P166" s="3168"/>
      <c r="Q166" s="3251"/>
      <c r="R166" s="1914"/>
      <c r="S166" s="1915"/>
      <c r="T166" s="1915"/>
      <c r="U166" s="1915"/>
      <c r="V166" s="1915"/>
      <c r="W166" s="1915"/>
      <c r="X166" s="1915"/>
      <c r="Y166" s="3218"/>
    </row>
    <row r="167" spans="1:25" s="1327" customFormat="1" ht="20.100000000000001" customHeight="1" x14ac:dyDescent="0.2">
      <c r="A167" s="3174"/>
      <c r="B167" s="3295"/>
      <c r="C167" s="3170"/>
      <c r="D167" s="3171"/>
      <c r="E167" s="3256"/>
      <c r="F167" s="1916"/>
      <c r="G167" s="1917"/>
      <c r="H167" s="1917"/>
      <c r="I167" s="1917"/>
      <c r="J167" s="1917"/>
      <c r="K167" s="1917"/>
      <c r="L167" s="1917"/>
      <c r="M167" s="3261"/>
      <c r="N167" s="3255"/>
      <c r="O167" s="3171"/>
      <c r="P167" s="3171"/>
      <c r="Q167" s="3256"/>
      <c r="R167" s="1916"/>
      <c r="S167" s="1917"/>
      <c r="T167" s="1917"/>
      <c r="U167" s="1917"/>
      <c r="V167" s="1917"/>
      <c r="W167" s="1917"/>
      <c r="X167" s="1917"/>
      <c r="Y167" s="3261"/>
    </row>
    <row r="168" spans="1:25" s="1327" customFormat="1" ht="20.100000000000001" customHeight="1" x14ac:dyDescent="0.2">
      <c r="A168" s="3174"/>
      <c r="B168" s="3294">
        <v>233</v>
      </c>
      <c r="C168" s="3167" t="s">
        <v>802</v>
      </c>
      <c r="D168" s="3168"/>
      <c r="E168" s="3251"/>
      <c r="F168" s="1914"/>
      <c r="G168" s="1915"/>
      <c r="H168" s="1915"/>
      <c r="I168" s="1915"/>
      <c r="J168" s="1915"/>
      <c r="K168" s="1915"/>
      <c r="L168" s="1915"/>
      <c r="M168" s="3218"/>
      <c r="N168" s="3344"/>
      <c r="O168" s="3345"/>
      <c r="P168" s="3345"/>
      <c r="Q168" s="3345"/>
      <c r="R168" s="3345"/>
      <c r="S168" s="3345"/>
      <c r="T168" s="3345"/>
      <c r="U168" s="3345"/>
      <c r="V168" s="3345"/>
      <c r="W168" s="3345"/>
      <c r="X168" s="3345"/>
      <c r="Y168" s="3346"/>
    </row>
    <row r="169" spans="1:25" s="1327" customFormat="1" ht="20.100000000000001" customHeight="1" x14ac:dyDescent="0.2">
      <c r="A169" s="3174"/>
      <c r="B169" s="3295"/>
      <c r="C169" s="3170"/>
      <c r="D169" s="3171"/>
      <c r="E169" s="3256"/>
      <c r="F169" s="1916"/>
      <c r="G169" s="1917"/>
      <c r="H169" s="1917"/>
      <c r="I169" s="1917"/>
      <c r="J169" s="1917"/>
      <c r="K169" s="1917"/>
      <c r="L169" s="1917"/>
      <c r="M169" s="3261"/>
      <c r="N169" s="3347"/>
      <c r="O169" s="3348"/>
      <c r="P169" s="3348"/>
      <c r="Q169" s="3348"/>
      <c r="R169" s="3348"/>
      <c r="S169" s="3348"/>
      <c r="T169" s="3348"/>
      <c r="U169" s="3348"/>
      <c r="V169" s="3348"/>
      <c r="W169" s="3348"/>
      <c r="X169" s="3348"/>
      <c r="Y169" s="3349"/>
    </row>
    <row r="170" spans="1:25" s="1327" customFormat="1" ht="20.100000000000001" customHeight="1" x14ac:dyDescent="0.2">
      <c r="A170" s="3174"/>
      <c r="B170" s="3294">
        <v>235</v>
      </c>
      <c r="C170" s="3167" t="s">
        <v>803</v>
      </c>
      <c r="D170" s="3168"/>
      <c r="E170" s="3251"/>
      <c r="F170" s="1914"/>
      <c r="G170" s="1915"/>
      <c r="H170" s="1915"/>
      <c r="I170" s="1915"/>
      <c r="J170" s="1915"/>
      <c r="K170" s="1915"/>
      <c r="L170" s="1915"/>
      <c r="M170" s="3218"/>
      <c r="N170" s="3347"/>
      <c r="O170" s="3348"/>
      <c r="P170" s="3348"/>
      <c r="Q170" s="3348"/>
      <c r="R170" s="3348"/>
      <c r="S170" s="3348"/>
      <c r="T170" s="3348"/>
      <c r="U170" s="3348"/>
      <c r="V170" s="3348"/>
      <c r="W170" s="3348"/>
      <c r="X170" s="3348"/>
      <c r="Y170" s="3349"/>
    </row>
    <row r="171" spans="1:25" s="1327" customFormat="1" ht="20.100000000000001" customHeight="1" x14ac:dyDescent="0.2">
      <c r="A171" s="3174"/>
      <c r="B171" s="3295"/>
      <c r="C171" s="3170"/>
      <c r="D171" s="3171"/>
      <c r="E171" s="3256"/>
      <c r="F171" s="1916"/>
      <c r="G171" s="1917"/>
      <c r="H171" s="1917"/>
      <c r="I171" s="1917"/>
      <c r="J171" s="1917"/>
      <c r="K171" s="1917"/>
      <c r="L171" s="1917"/>
      <c r="M171" s="3261"/>
      <c r="N171" s="3347"/>
      <c r="O171" s="3348"/>
      <c r="P171" s="3348"/>
      <c r="Q171" s="3348"/>
      <c r="R171" s="3348"/>
      <c r="S171" s="3348"/>
      <c r="T171" s="3348"/>
      <c r="U171" s="3348"/>
      <c r="V171" s="3348"/>
      <c r="W171" s="3348"/>
      <c r="X171" s="3348"/>
      <c r="Y171" s="3349"/>
    </row>
    <row r="172" spans="1:25" s="1327" customFormat="1" ht="20.100000000000001" customHeight="1" x14ac:dyDescent="0.2">
      <c r="A172" s="3174"/>
      <c r="B172" s="3294">
        <v>237</v>
      </c>
      <c r="C172" s="3353" t="s">
        <v>804</v>
      </c>
      <c r="D172" s="3354"/>
      <c r="E172" s="3355"/>
      <c r="F172" s="1914"/>
      <c r="G172" s="1915"/>
      <c r="H172" s="1915"/>
      <c r="I172" s="1915"/>
      <c r="J172" s="1915"/>
      <c r="K172" s="1915"/>
      <c r="L172" s="1915"/>
      <c r="M172" s="3218"/>
      <c r="N172" s="3347"/>
      <c r="O172" s="3348"/>
      <c r="P172" s="3348"/>
      <c r="Q172" s="3348"/>
      <c r="R172" s="3348"/>
      <c r="S172" s="3348"/>
      <c r="T172" s="3348"/>
      <c r="U172" s="3348"/>
      <c r="V172" s="3348"/>
      <c r="W172" s="3348"/>
      <c r="X172" s="3348"/>
      <c r="Y172" s="3349"/>
    </row>
    <row r="173" spans="1:25" s="1327" customFormat="1" ht="20.100000000000001" customHeight="1" x14ac:dyDescent="0.2">
      <c r="A173" s="3174"/>
      <c r="B173" s="3295"/>
      <c r="C173" s="3356"/>
      <c r="D173" s="3357"/>
      <c r="E173" s="3358"/>
      <c r="F173" s="1916"/>
      <c r="G173" s="1917"/>
      <c r="H173" s="1917"/>
      <c r="I173" s="1917"/>
      <c r="J173" s="1917"/>
      <c r="K173" s="1917"/>
      <c r="L173" s="1917"/>
      <c r="M173" s="3261"/>
      <c r="N173" s="3347"/>
      <c r="O173" s="3348"/>
      <c r="P173" s="3348"/>
      <c r="Q173" s="3348"/>
      <c r="R173" s="3348"/>
      <c r="S173" s="3348"/>
      <c r="T173" s="3348"/>
      <c r="U173" s="3348"/>
      <c r="V173" s="3348"/>
      <c r="W173" s="3348"/>
      <c r="X173" s="3348"/>
      <c r="Y173" s="3349"/>
    </row>
    <row r="174" spans="1:25" s="1327" customFormat="1" ht="20.100000000000001" customHeight="1" x14ac:dyDescent="0.2">
      <c r="A174" s="3174"/>
      <c r="B174" s="3294">
        <v>239</v>
      </c>
      <c r="C174" s="3167" t="s">
        <v>807</v>
      </c>
      <c r="D174" s="3168"/>
      <c r="E174" s="3251"/>
      <c r="F174" s="1914"/>
      <c r="G174" s="1915"/>
      <c r="H174" s="1915"/>
      <c r="I174" s="1915"/>
      <c r="J174" s="1915"/>
      <c r="K174" s="1915"/>
      <c r="L174" s="1915"/>
      <c r="M174" s="3218"/>
      <c r="N174" s="3347"/>
      <c r="O174" s="3348"/>
      <c r="P174" s="3348"/>
      <c r="Q174" s="3348"/>
      <c r="R174" s="3348"/>
      <c r="S174" s="3348"/>
      <c r="T174" s="3348"/>
      <c r="U174" s="3348"/>
      <c r="V174" s="3348"/>
      <c r="W174" s="3348"/>
      <c r="X174" s="3348"/>
      <c r="Y174" s="3349"/>
    </row>
    <row r="175" spans="1:25" s="1327" customFormat="1" ht="20.100000000000001" customHeight="1" x14ac:dyDescent="0.2">
      <c r="A175" s="3174"/>
      <c r="B175" s="3295"/>
      <c r="C175" s="3170"/>
      <c r="D175" s="3171"/>
      <c r="E175" s="3256"/>
      <c r="F175" s="1916"/>
      <c r="G175" s="1917"/>
      <c r="H175" s="1917"/>
      <c r="I175" s="1917"/>
      <c r="J175" s="1917"/>
      <c r="K175" s="1917"/>
      <c r="L175" s="1917"/>
      <c r="M175" s="3261"/>
      <c r="N175" s="3350"/>
      <c r="O175" s="3351"/>
      <c r="P175" s="3351"/>
      <c r="Q175" s="3351"/>
      <c r="R175" s="3351"/>
      <c r="S175" s="3351"/>
      <c r="T175" s="3351"/>
      <c r="U175" s="3351"/>
      <c r="V175" s="3351"/>
      <c r="W175" s="3351"/>
      <c r="X175" s="3351"/>
      <c r="Y175" s="3352"/>
    </row>
    <row r="176" spans="1:25" s="1327" customFormat="1" ht="20.100000000000001" customHeight="1" x14ac:dyDescent="0.2">
      <c r="A176" s="3174"/>
      <c r="B176" s="3294">
        <v>241</v>
      </c>
      <c r="C176" s="3167" t="s">
        <v>808</v>
      </c>
      <c r="D176" s="3168"/>
      <c r="E176" s="3251"/>
      <c r="F176" s="1914"/>
      <c r="G176" s="1915"/>
      <c r="H176" s="1915"/>
      <c r="I176" s="1915"/>
      <c r="J176" s="1915"/>
      <c r="K176" s="1915"/>
      <c r="L176" s="1915"/>
      <c r="M176" s="3218"/>
      <c r="N176" s="3294">
        <v>242</v>
      </c>
      <c r="O176" s="3167" t="s">
        <v>809</v>
      </c>
      <c r="P176" s="3168"/>
      <c r="Q176" s="3251"/>
      <c r="R176" s="1914"/>
      <c r="S176" s="1915"/>
      <c r="T176" s="1915"/>
      <c r="U176" s="1915"/>
      <c r="V176" s="1915"/>
      <c r="W176" s="1915"/>
      <c r="X176" s="1915"/>
      <c r="Y176" s="3218"/>
    </row>
    <row r="177" spans="1:25" ht="20.100000000000001" customHeight="1" x14ac:dyDescent="0.2">
      <c r="A177" s="3174"/>
      <c r="B177" s="3295"/>
      <c r="C177" s="3170"/>
      <c r="D177" s="3171"/>
      <c r="E177" s="3256"/>
      <c r="F177" s="1916"/>
      <c r="G177" s="1917"/>
      <c r="H177" s="1917"/>
      <c r="I177" s="1917"/>
      <c r="J177" s="1917"/>
      <c r="K177" s="1917"/>
      <c r="L177" s="1917"/>
      <c r="M177" s="3261"/>
      <c r="N177" s="3295"/>
      <c r="O177" s="3170"/>
      <c r="P177" s="3171"/>
      <c r="Q177" s="3256"/>
      <c r="R177" s="1916"/>
      <c r="S177" s="1917"/>
      <c r="T177" s="1917"/>
      <c r="U177" s="1917"/>
      <c r="V177" s="1917"/>
      <c r="W177" s="1917"/>
      <c r="X177" s="1917"/>
      <c r="Y177" s="3261"/>
    </row>
    <row r="178" spans="1:25" ht="20.100000000000001" customHeight="1" x14ac:dyDescent="0.2">
      <c r="A178" s="3174"/>
      <c r="B178" s="3294">
        <v>243</v>
      </c>
      <c r="C178" s="3302" t="s">
        <v>810</v>
      </c>
      <c r="D178" s="3252"/>
      <c r="E178" s="3253"/>
      <c r="F178" s="1914"/>
      <c r="G178" s="1915"/>
      <c r="H178" s="1915"/>
      <c r="I178" s="1915"/>
      <c r="J178" s="1915"/>
      <c r="K178" s="1915"/>
      <c r="L178" s="1915"/>
      <c r="M178" s="3218"/>
      <c r="N178" s="3294">
        <v>244</v>
      </c>
      <c r="O178" s="3167" t="s">
        <v>811</v>
      </c>
      <c r="P178" s="3168"/>
      <c r="Q178" s="3251"/>
      <c r="R178" s="1914"/>
      <c r="S178" s="1915"/>
      <c r="T178" s="1915"/>
      <c r="U178" s="1915"/>
      <c r="V178" s="1915"/>
      <c r="W178" s="1915"/>
      <c r="X178" s="1915"/>
      <c r="Y178" s="3218"/>
    </row>
    <row r="179" spans="1:25" ht="20.100000000000001" customHeight="1" x14ac:dyDescent="0.2">
      <c r="A179" s="3174"/>
      <c r="B179" s="3359"/>
      <c r="C179" s="3302"/>
      <c r="D179" s="3252"/>
      <c r="E179" s="3253"/>
      <c r="F179" s="1916"/>
      <c r="G179" s="1917"/>
      <c r="H179" s="1917"/>
      <c r="I179" s="1917"/>
      <c r="J179" s="1917"/>
      <c r="K179" s="1917"/>
      <c r="L179" s="1917"/>
      <c r="M179" s="3261"/>
      <c r="N179" s="3359"/>
      <c r="O179" s="3302"/>
      <c r="P179" s="3252"/>
      <c r="Q179" s="3253"/>
      <c r="R179" s="1916"/>
      <c r="S179" s="1917"/>
      <c r="T179" s="1917"/>
      <c r="U179" s="1917"/>
      <c r="V179" s="1917"/>
      <c r="W179" s="1917"/>
      <c r="X179" s="1917"/>
      <c r="Y179" s="3261"/>
    </row>
    <row r="180" spans="1:25" ht="20.100000000000001" customHeight="1" x14ac:dyDescent="0.2">
      <c r="A180" s="3174"/>
      <c r="B180" s="3370">
        <v>245</v>
      </c>
      <c r="C180" s="3371" t="s">
        <v>812</v>
      </c>
      <c r="D180" s="3371"/>
      <c r="E180" s="3372"/>
      <c r="F180" s="1970"/>
      <c r="G180" s="1971"/>
      <c r="H180" s="1971"/>
      <c r="I180" s="1971"/>
      <c r="J180" s="1971"/>
      <c r="K180" s="1971"/>
      <c r="L180" s="1971"/>
      <c r="M180" s="1971"/>
      <c r="N180" s="1971"/>
      <c r="O180" s="1971"/>
      <c r="P180" s="1971"/>
      <c r="Q180" s="1971"/>
      <c r="R180" s="1971"/>
      <c r="S180" s="1971"/>
      <c r="T180" s="1971"/>
      <c r="U180" s="1971"/>
      <c r="V180" s="1971"/>
      <c r="W180" s="1971"/>
      <c r="X180" s="1971"/>
      <c r="Y180" s="3373"/>
    </row>
    <row r="181" spans="1:25" ht="20.100000000000001" customHeight="1" x14ac:dyDescent="0.2">
      <c r="A181" s="3174"/>
      <c r="B181" s="3370"/>
      <c r="C181" s="3371"/>
      <c r="D181" s="3371"/>
      <c r="E181" s="3372"/>
      <c r="F181" s="1967"/>
      <c r="G181" s="1968"/>
      <c r="H181" s="1968"/>
      <c r="I181" s="1968"/>
      <c r="J181" s="1968"/>
      <c r="K181" s="1968"/>
      <c r="L181" s="1968"/>
      <c r="M181" s="1968"/>
      <c r="N181" s="1968"/>
      <c r="O181" s="1968"/>
      <c r="P181" s="1968"/>
      <c r="Q181" s="1968"/>
      <c r="R181" s="1968"/>
      <c r="S181" s="1968"/>
      <c r="T181" s="1968"/>
      <c r="U181" s="1968"/>
      <c r="V181" s="1968"/>
      <c r="W181" s="1968"/>
      <c r="X181" s="1968"/>
      <c r="Y181" s="3374"/>
    </row>
    <row r="182" spans="1:25" ht="20.100000000000001" customHeight="1" x14ac:dyDescent="0.2">
      <c r="A182" s="3174"/>
      <c r="B182" s="3370">
        <v>247</v>
      </c>
      <c r="C182" s="3371" t="s">
        <v>813</v>
      </c>
      <c r="D182" s="3371"/>
      <c r="E182" s="3372"/>
      <c r="F182" s="1970"/>
      <c r="G182" s="1971"/>
      <c r="H182" s="1971"/>
      <c r="I182" s="1971"/>
      <c r="J182" s="1971"/>
      <c r="K182" s="1971"/>
      <c r="L182" s="1971"/>
      <c r="M182" s="1971"/>
      <c r="N182" s="1971"/>
      <c r="O182" s="1971"/>
      <c r="P182" s="1971"/>
      <c r="Q182" s="1971"/>
      <c r="R182" s="1971"/>
      <c r="S182" s="1971"/>
      <c r="T182" s="1971"/>
      <c r="U182" s="1971"/>
      <c r="V182" s="1971"/>
      <c r="W182" s="1971"/>
      <c r="X182" s="1971"/>
      <c r="Y182" s="3373"/>
    </row>
    <row r="183" spans="1:25" ht="20.100000000000001" customHeight="1" x14ac:dyDescent="0.2">
      <c r="A183" s="3175"/>
      <c r="B183" s="3370"/>
      <c r="C183" s="3371"/>
      <c r="D183" s="3371"/>
      <c r="E183" s="3372"/>
      <c r="F183" s="1967"/>
      <c r="G183" s="1968"/>
      <c r="H183" s="1968"/>
      <c r="I183" s="1968"/>
      <c r="J183" s="1968"/>
      <c r="K183" s="1968"/>
      <c r="L183" s="1968"/>
      <c r="M183" s="1968"/>
      <c r="N183" s="1968"/>
      <c r="O183" s="1968"/>
      <c r="P183" s="1968"/>
      <c r="Q183" s="1968"/>
      <c r="R183" s="1968"/>
      <c r="S183" s="1968"/>
      <c r="T183" s="1968"/>
      <c r="U183" s="1968"/>
      <c r="V183" s="1968"/>
      <c r="W183" s="1968"/>
      <c r="X183" s="1968"/>
      <c r="Y183" s="3374"/>
    </row>
    <row r="184" spans="1:25" ht="9" customHeight="1" x14ac:dyDescent="0.25">
      <c r="A184" s="2308" t="s">
        <v>139</v>
      </c>
      <c r="B184" s="222"/>
      <c r="C184" s="370"/>
      <c r="D184" s="370"/>
      <c r="E184" s="370"/>
      <c r="F184" s="371"/>
      <c r="G184" s="371"/>
      <c r="H184" s="371"/>
      <c r="I184" s="371"/>
      <c r="J184" s="371"/>
      <c r="K184" s="371"/>
      <c r="L184" s="371"/>
      <c r="M184" s="361"/>
      <c r="N184" s="222"/>
      <c r="O184" s="223"/>
      <c r="P184" s="223"/>
      <c r="Q184" s="223"/>
      <c r="R184" s="262"/>
      <c r="S184" s="262"/>
      <c r="T184" s="262"/>
      <c r="U184" s="262"/>
      <c r="V184" s="262"/>
      <c r="W184" s="262"/>
      <c r="X184" s="262"/>
      <c r="Y184" s="286"/>
    </row>
    <row r="185" spans="1:25" ht="20.100000000000001" customHeight="1" x14ac:dyDescent="0.2">
      <c r="A185" s="3360"/>
      <c r="B185" s="3362" t="s">
        <v>140</v>
      </c>
      <c r="C185" s="3363"/>
      <c r="D185" s="3363"/>
      <c r="E185" s="3363"/>
      <c r="F185" s="3363"/>
      <c r="G185" s="3363"/>
      <c r="H185" s="3363"/>
      <c r="I185" s="3363"/>
      <c r="J185" s="3363"/>
      <c r="K185" s="3363"/>
      <c r="L185" s="3363"/>
      <c r="M185" s="3363"/>
      <c r="N185" s="3363"/>
      <c r="O185" s="3363"/>
      <c r="P185" s="3363"/>
      <c r="Q185" s="3363"/>
      <c r="R185" s="3363"/>
      <c r="S185" s="3363"/>
      <c r="T185" s="3363"/>
      <c r="U185" s="3363"/>
      <c r="V185" s="3363"/>
      <c r="W185" s="3363"/>
      <c r="X185" s="3363"/>
      <c r="Y185" s="3364"/>
    </row>
    <row r="186" spans="1:25" ht="20.100000000000001" customHeight="1" x14ac:dyDescent="0.2">
      <c r="A186" s="3360"/>
      <c r="B186" s="3359">
        <v>300</v>
      </c>
      <c r="C186" s="2528"/>
      <c r="D186" s="2529"/>
      <c r="E186" s="2529"/>
      <c r="F186" s="2529"/>
      <c r="G186" s="2529"/>
      <c r="H186" s="2529"/>
      <c r="I186" s="2529"/>
      <c r="J186" s="2529"/>
      <c r="K186" s="2529"/>
      <c r="L186" s="2529"/>
      <c r="M186" s="2529"/>
      <c r="N186" s="2529"/>
      <c r="O186" s="2529"/>
      <c r="P186" s="2529"/>
      <c r="Q186" s="2529"/>
      <c r="R186" s="2529"/>
      <c r="S186" s="2529"/>
      <c r="T186" s="2529"/>
      <c r="U186" s="2529"/>
      <c r="V186" s="2529"/>
      <c r="W186" s="2529"/>
      <c r="X186" s="2529"/>
      <c r="Y186" s="3365"/>
    </row>
    <row r="187" spans="1:25" ht="20.100000000000001" customHeight="1" x14ac:dyDescent="0.2">
      <c r="A187" s="3360"/>
      <c r="B187" s="3359"/>
      <c r="C187" s="2531"/>
      <c r="D187" s="2532"/>
      <c r="E187" s="2532"/>
      <c r="F187" s="2532"/>
      <c r="G187" s="2532"/>
      <c r="H187" s="2532"/>
      <c r="I187" s="2532"/>
      <c r="J187" s="2532"/>
      <c r="K187" s="2532"/>
      <c r="L187" s="2532"/>
      <c r="M187" s="2532"/>
      <c r="N187" s="2532"/>
      <c r="O187" s="2532"/>
      <c r="P187" s="2532"/>
      <c r="Q187" s="2532"/>
      <c r="R187" s="2532"/>
      <c r="S187" s="2532"/>
      <c r="T187" s="2532"/>
      <c r="U187" s="2532"/>
      <c r="V187" s="2532"/>
      <c r="W187" s="2532"/>
      <c r="X187" s="2532"/>
      <c r="Y187" s="3366"/>
    </row>
    <row r="188" spans="1:25" ht="20.100000000000001" customHeight="1" x14ac:dyDescent="0.2">
      <c r="A188" s="3360"/>
      <c r="B188" s="3359"/>
      <c r="C188" s="2531"/>
      <c r="D188" s="2532"/>
      <c r="E188" s="2532"/>
      <c r="F188" s="2532"/>
      <c r="G188" s="2532"/>
      <c r="H188" s="2532"/>
      <c r="I188" s="2532"/>
      <c r="J188" s="2532"/>
      <c r="K188" s="2532"/>
      <c r="L188" s="2532"/>
      <c r="M188" s="2532"/>
      <c r="N188" s="2532"/>
      <c r="O188" s="2532"/>
      <c r="P188" s="2532"/>
      <c r="Q188" s="2532"/>
      <c r="R188" s="2532"/>
      <c r="S188" s="2532"/>
      <c r="T188" s="2532"/>
      <c r="U188" s="2532"/>
      <c r="V188" s="2532"/>
      <c r="W188" s="2532"/>
      <c r="X188" s="2532"/>
      <c r="Y188" s="3366"/>
    </row>
    <row r="189" spans="1:25" ht="20.100000000000001" customHeight="1" x14ac:dyDescent="0.2">
      <c r="A189" s="3360"/>
      <c r="B189" s="3359"/>
      <c r="C189" s="2531"/>
      <c r="D189" s="2532"/>
      <c r="E189" s="2532"/>
      <c r="F189" s="2532"/>
      <c r="G189" s="2532"/>
      <c r="H189" s="2532"/>
      <c r="I189" s="2532"/>
      <c r="J189" s="2532"/>
      <c r="K189" s="2532"/>
      <c r="L189" s="2532"/>
      <c r="M189" s="2532"/>
      <c r="N189" s="2532"/>
      <c r="O189" s="2532"/>
      <c r="P189" s="2532"/>
      <c r="Q189" s="2532"/>
      <c r="R189" s="2532"/>
      <c r="S189" s="2532"/>
      <c r="T189" s="2532"/>
      <c r="U189" s="2532"/>
      <c r="V189" s="2532"/>
      <c r="W189" s="2532"/>
      <c r="X189" s="2532"/>
      <c r="Y189" s="3366"/>
    </row>
    <row r="190" spans="1:25" ht="20.100000000000001" customHeight="1" x14ac:dyDescent="0.2">
      <c r="A190" s="3360"/>
      <c r="B190" s="3359"/>
      <c r="C190" s="2531"/>
      <c r="D190" s="2532"/>
      <c r="E190" s="2532"/>
      <c r="F190" s="2532"/>
      <c r="G190" s="2532"/>
      <c r="H190" s="2532"/>
      <c r="I190" s="2532"/>
      <c r="J190" s="2532"/>
      <c r="K190" s="2532"/>
      <c r="L190" s="2532"/>
      <c r="M190" s="2532"/>
      <c r="N190" s="2532"/>
      <c r="O190" s="2532"/>
      <c r="P190" s="2532"/>
      <c r="Q190" s="2532"/>
      <c r="R190" s="2532"/>
      <c r="S190" s="2532"/>
      <c r="T190" s="2532"/>
      <c r="U190" s="2532"/>
      <c r="V190" s="2532"/>
      <c r="W190" s="2532"/>
      <c r="X190" s="2532"/>
      <c r="Y190" s="3366"/>
    </row>
    <row r="191" spans="1:25" ht="20.100000000000001" customHeight="1" x14ac:dyDescent="0.2">
      <c r="A191" s="3360"/>
      <c r="B191" s="3359"/>
      <c r="C191" s="2531"/>
      <c r="D191" s="2532"/>
      <c r="E191" s="2532"/>
      <c r="F191" s="2532"/>
      <c r="G191" s="2532"/>
      <c r="H191" s="2532"/>
      <c r="I191" s="2532"/>
      <c r="J191" s="2532"/>
      <c r="K191" s="2532"/>
      <c r="L191" s="2532"/>
      <c r="M191" s="2532"/>
      <c r="N191" s="2532"/>
      <c r="O191" s="2532"/>
      <c r="P191" s="2532"/>
      <c r="Q191" s="2532"/>
      <c r="R191" s="2532"/>
      <c r="S191" s="2532"/>
      <c r="T191" s="2532"/>
      <c r="U191" s="2532"/>
      <c r="V191" s="2532"/>
      <c r="W191" s="2532"/>
      <c r="X191" s="2532"/>
      <c r="Y191" s="3366"/>
    </row>
    <row r="192" spans="1:25" s="1327" customFormat="1" ht="20.100000000000001" customHeight="1" x14ac:dyDescent="0.2">
      <c r="A192" s="3360"/>
      <c r="B192" s="3359"/>
      <c r="C192" s="2531"/>
      <c r="D192" s="2532"/>
      <c r="E192" s="2532"/>
      <c r="F192" s="2532"/>
      <c r="G192" s="2532"/>
      <c r="H192" s="2532"/>
      <c r="I192" s="2532"/>
      <c r="J192" s="2532"/>
      <c r="K192" s="2532"/>
      <c r="L192" s="2532"/>
      <c r="M192" s="2532"/>
      <c r="N192" s="2532"/>
      <c r="O192" s="2532"/>
      <c r="P192" s="2532"/>
      <c r="Q192" s="2532"/>
      <c r="R192" s="2532"/>
      <c r="S192" s="2532"/>
      <c r="T192" s="2532"/>
      <c r="U192" s="2532"/>
      <c r="V192" s="2532"/>
      <c r="W192" s="2532"/>
      <c r="X192" s="2532"/>
      <c r="Y192" s="3366"/>
    </row>
    <row r="193" spans="1:25" s="1327" customFormat="1" ht="20.100000000000001" customHeight="1" x14ac:dyDescent="0.2">
      <c r="A193" s="3360"/>
      <c r="B193" s="3359"/>
      <c r="C193" s="2531"/>
      <c r="D193" s="2532"/>
      <c r="E193" s="2532"/>
      <c r="F193" s="2532"/>
      <c r="G193" s="2532"/>
      <c r="H193" s="2532"/>
      <c r="I193" s="2532"/>
      <c r="J193" s="2532"/>
      <c r="K193" s="2532"/>
      <c r="L193" s="2532"/>
      <c r="M193" s="2532"/>
      <c r="N193" s="2532"/>
      <c r="O193" s="2532"/>
      <c r="P193" s="2532"/>
      <c r="Q193" s="2532"/>
      <c r="R193" s="2532"/>
      <c r="S193" s="2532"/>
      <c r="T193" s="2532"/>
      <c r="U193" s="2532"/>
      <c r="V193" s="2532"/>
      <c r="W193" s="2532"/>
      <c r="X193" s="2532"/>
      <c r="Y193" s="3366"/>
    </row>
    <row r="194" spans="1:25" s="1327" customFormat="1" ht="20.100000000000001" customHeight="1" x14ac:dyDescent="0.2">
      <c r="A194" s="3360"/>
      <c r="B194" s="3359"/>
      <c r="C194" s="2531"/>
      <c r="D194" s="2532"/>
      <c r="E194" s="2532"/>
      <c r="F194" s="2532"/>
      <c r="G194" s="2532"/>
      <c r="H194" s="2532"/>
      <c r="I194" s="2532"/>
      <c r="J194" s="2532"/>
      <c r="K194" s="2532"/>
      <c r="L194" s="2532"/>
      <c r="M194" s="2532"/>
      <c r="N194" s="2532"/>
      <c r="O194" s="2532"/>
      <c r="P194" s="2532"/>
      <c r="Q194" s="2532"/>
      <c r="R194" s="2532"/>
      <c r="S194" s="2532"/>
      <c r="T194" s="2532"/>
      <c r="U194" s="2532"/>
      <c r="V194" s="2532"/>
      <c r="W194" s="2532"/>
      <c r="X194" s="2532"/>
      <c r="Y194" s="3366"/>
    </row>
    <row r="195" spans="1:25" s="1327" customFormat="1" ht="20.100000000000001" customHeight="1" x14ac:dyDescent="0.2">
      <c r="A195" s="3360"/>
      <c r="B195" s="3359"/>
      <c r="C195" s="2531"/>
      <c r="D195" s="2532"/>
      <c r="E195" s="2532"/>
      <c r="F195" s="2532"/>
      <c r="G195" s="2532"/>
      <c r="H195" s="2532"/>
      <c r="I195" s="2532"/>
      <c r="J195" s="2532"/>
      <c r="K195" s="2532"/>
      <c r="L195" s="2532"/>
      <c r="M195" s="2532"/>
      <c r="N195" s="2532"/>
      <c r="O195" s="2532"/>
      <c r="P195" s="2532"/>
      <c r="Q195" s="2532"/>
      <c r="R195" s="2532"/>
      <c r="S195" s="2532"/>
      <c r="T195" s="2532"/>
      <c r="U195" s="2532"/>
      <c r="V195" s="2532"/>
      <c r="W195" s="2532"/>
      <c r="X195" s="2532"/>
      <c r="Y195" s="3366"/>
    </row>
    <row r="196" spans="1:25" s="1327" customFormat="1" ht="20.100000000000001" customHeight="1" x14ac:dyDescent="0.2">
      <c r="A196" s="3360"/>
      <c r="B196" s="3359"/>
      <c r="C196" s="2531"/>
      <c r="D196" s="2532"/>
      <c r="E196" s="2532"/>
      <c r="F196" s="2532"/>
      <c r="G196" s="2532"/>
      <c r="H196" s="2532"/>
      <c r="I196" s="2532"/>
      <c r="J196" s="2532"/>
      <c r="K196" s="2532"/>
      <c r="L196" s="2532"/>
      <c r="M196" s="2532"/>
      <c r="N196" s="2532"/>
      <c r="O196" s="2532"/>
      <c r="P196" s="2532"/>
      <c r="Q196" s="2532"/>
      <c r="R196" s="2532"/>
      <c r="S196" s="2532"/>
      <c r="T196" s="2532"/>
      <c r="U196" s="2532"/>
      <c r="V196" s="2532"/>
      <c r="W196" s="2532"/>
      <c r="X196" s="2532"/>
      <c r="Y196" s="3366"/>
    </row>
    <row r="197" spans="1:25" s="1327" customFormat="1" ht="20.100000000000001" customHeight="1" x14ac:dyDescent="0.2">
      <c r="A197" s="3360"/>
      <c r="B197" s="3359"/>
      <c r="C197" s="2531"/>
      <c r="D197" s="2532"/>
      <c r="E197" s="2532"/>
      <c r="F197" s="2532"/>
      <c r="G197" s="2532"/>
      <c r="H197" s="2532"/>
      <c r="I197" s="2532"/>
      <c r="J197" s="2532"/>
      <c r="K197" s="2532"/>
      <c r="L197" s="2532"/>
      <c r="M197" s="2532"/>
      <c r="N197" s="2532"/>
      <c r="O197" s="2532"/>
      <c r="P197" s="2532"/>
      <c r="Q197" s="2532"/>
      <c r="R197" s="2532"/>
      <c r="S197" s="2532"/>
      <c r="T197" s="2532"/>
      <c r="U197" s="2532"/>
      <c r="V197" s="2532"/>
      <c r="W197" s="2532"/>
      <c r="X197" s="2532"/>
      <c r="Y197" s="3366"/>
    </row>
    <row r="198" spans="1:25" s="1327" customFormat="1" ht="20.100000000000001" customHeight="1" x14ac:dyDescent="0.2">
      <c r="A198" s="3360"/>
      <c r="B198" s="3359"/>
      <c r="C198" s="2531"/>
      <c r="D198" s="2532"/>
      <c r="E198" s="2532"/>
      <c r="F198" s="2532"/>
      <c r="G198" s="2532"/>
      <c r="H198" s="2532"/>
      <c r="I198" s="2532"/>
      <c r="J198" s="2532"/>
      <c r="K198" s="2532"/>
      <c r="L198" s="2532"/>
      <c r="M198" s="2532"/>
      <c r="N198" s="2532"/>
      <c r="O198" s="2532"/>
      <c r="P198" s="2532"/>
      <c r="Q198" s="2532"/>
      <c r="R198" s="2532"/>
      <c r="S198" s="2532"/>
      <c r="T198" s="2532"/>
      <c r="U198" s="2532"/>
      <c r="V198" s="2532"/>
      <c r="W198" s="2532"/>
      <c r="X198" s="2532"/>
      <c r="Y198" s="3366"/>
    </row>
    <row r="199" spans="1:25" s="1327" customFormat="1" ht="20.100000000000001" customHeight="1" x14ac:dyDescent="0.2">
      <c r="A199" s="3360"/>
      <c r="B199" s="3359"/>
      <c r="C199" s="2531"/>
      <c r="D199" s="2532"/>
      <c r="E199" s="2532"/>
      <c r="F199" s="2532"/>
      <c r="G199" s="2532"/>
      <c r="H199" s="2532"/>
      <c r="I199" s="2532"/>
      <c r="J199" s="2532"/>
      <c r="K199" s="2532"/>
      <c r="L199" s="2532"/>
      <c r="M199" s="2532"/>
      <c r="N199" s="2532"/>
      <c r="O199" s="2532"/>
      <c r="P199" s="2532"/>
      <c r="Q199" s="2532"/>
      <c r="R199" s="2532"/>
      <c r="S199" s="2532"/>
      <c r="T199" s="2532"/>
      <c r="U199" s="2532"/>
      <c r="V199" s="2532"/>
      <c r="W199" s="2532"/>
      <c r="X199" s="2532"/>
      <c r="Y199" s="3366"/>
    </row>
    <row r="200" spans="1:25" s="1327" customFormat="1" ht="20.100000000000001" customHeight="1" x14ac:dyDescent="0.2">
      <c r="A200" s="3360"/>
      <c r="B200" s="3359"/>
      <c r="C200" s="2531"/>
      <c r="D200" s="2532"/>
      <c r="E200" s="2532"/>
      <c r="F200" s="2532"/>
      <c r="G200" s="2532"/>
      <c r="H200" s="2532"/>
      <c r="I200" s="2532"/>
      <c r="J200" s="2532"/>
      <c r="K200" s="2532"/>
      <c r="L200" s="2532"/>
      <c r="M200" s="2532"/>
      <c r="N200" s="2532"/>
      <c r="O200" s="2532"/>
      <c r="P200" s="2532"/>
      <c r="Q200" s="2532"/>
      <c r="R200" s="2532"/>
      <c r="S200" s="2532"/>
      <c r="T200" s="2532"/>
      <c r="U200" s="2532"/>
      <c r="V200" s="2532"/>
      <c r="W200" s="2532"/>
      <c r="X200" s="2532"/>
      <c r="Y200" s="3366"/>
    </row>
    <row r="201" spans="1:25" s="1327" customFormat="1" ht="20.100000000000001" customHeight="1" x14ac:dyDescent="0.2">
      <c r="A201" s="3361"/>
      <c r="B201" s="3295"/>
      <c r="C201" s="3367"/>
      <c r="D201" s="3368"/>
      <c r="E201" s="3368"/>
      <c r="F201" s="3368"/>
      <c r="G201" s="3368"/>
      <c r="H201" s="3368"/>
      <c r="I201" s="3368"/>
      <c r="J201" s="3368"/>
      <c r="K201" s="3368"/>
      <c r="L201" s="3368"/>
      <c r="M201" s="3368"/>
      <c r="N201" s="3368"/>
      <c r="O201" s="3368"/>
      <c r="P201" s="3368"/>
      <c r="Q201" s="3368"/>
      <c r="R201" s="3368"/>
      <c r="S201" s="3368"/>
      <c r="T201" s="3368"/>
      <c r="U201" s="3368"/>
      <c r="V201" s="3368"/>
      <c r="W201" s="3368"/>
      <c r="X201" s="3368"/>
      <c r="Y201" s="3369"/>
    </row>
    <row r="202" spans="1:25" s="1327" customFormat="1" ht="20.100000000000001" customHeight="1" x14ac:dyDescent="0.2"/>
    <row r="203" spans="1:25" s="1327" customFormat="1" ht="20.100000000000001" customHeight="1" x14ac:dyDescent="0.2">
      <c r="C203" s="372"/>
    </row>
    <row r="204" spans="1:25" s="1327" customFormat="1" ht="20.100000000000001" customHeight="1" x14ac:dyDescent="0.2">
      <c r="B204" s="1957"/>
      <c r="C204" s="1957"/>
      <c r="D204" s="1957"/>
      <c r="E204" s="1957"/>
      <c r="F204" s="1957"/>
      <c r="G204" s="1957"/>
      <c r="H204" s="1957"/>
      <c r="I204" s="1957"/>
      <c r="J204" s="1957"/>
      <c r="K204" s="1957"/>
      <c r="L204" s="1957"/>
      <c r="M204" s="1326"/>
    </row>
    <row r="205" spans="1:25" s="1327" customFormat="1" ht="20.100000000000001" customHeight="1" x14ac:dyDescent="0.2">
      <c r="B205" s="1957"/>
      <c r="C205" s="1957"/>
      <c r="D205" s="1957"/>
      <c r="E205" s="1957"/>
      <c r="F205" s="1957"/>
      <c r="G205" s="1957"/>
      <c r="H205" s="1957"/>
      <c r="I205" s="1957"/>
      <c r="J205" s="1957"/>
      <c r="K205" s="1957"/>
      <c r="L205" s="1957"/>
      <c r="M205" s="1326"/>
    </row>
    <row r="206" spans="1:25" s="1327" customFormat="1" ht="20.100000000000001" customHeight="1" x14ac:dyDescent="0.2">
      <c r="D206" s="1958"/>
      <c r="E206" s="1958"/>
      <c r="F206" s="1958"/>
      <c r="G206" s="1958"/>
      <c r="H206" s="1958"/>
      <c r="I206" s="1958"/>
      <c r="J206" s="1958"/>
      <c r="K206" s="1959"/>
      <c r="L206" s="1959"/>
      <c r="M206" s="1959"/>
      <c r="N206" s="1328"/>
    </row>
    <row r="207" spans="1:25" s="1327" customFormat="1" ht="20.100000000000001" customHeight="1" x14ac:dyDescent="0.2">
      <c r="D207" s="1328"/>
      <c r="E207" s="1328"/>
      <c r="F207" s="1328"/>
      <c r="G207" s="1328"/>
      <c r="H207" s="1328"/>
      <c r="I207" s="1328"/>
      <c r="J207" s="1328"/>
      <c r="K207" s="1328"/>
      <c r="L207" s="1328"/>
      <c r="M207" s="1328"/>
      <c r="N207" s="1328"/>
    </row>
    <row r="208" spans="1:25" s="1327" customFormat="1" ht="20.100000000000001" customHeight="1" x14ac:dyDescent="0.2">
      <c r="D208" s="1328"/>
      <c r="E208" s="1328"/>
      <c r="F208" s="1328"/>
      <c r="G208" s="1328"/>
      <c r="H208" s="1328"/>
      <c r="I208" s="1328"/>
      <c r="J208" s="1328"/>
      <c r="K208" s="1328"/>
      <c r="L208" s="1328"/>
      <c r="M208" s="1328"/>
      <c r="N208" s="1328"/>
    </row>
    <row r="209" spans="3:3" s="1327" customFormat="1" ht="20.100000000000001" customHeight="1" x14ac:dyDescent="0.2"/>
    <row r="210" spans="3:3" s="1327" customFormat="1" ht="20.100000000000001" customHeight="1" x14ac:dyDescent="0.2">
      <c r="C210" s="372"/>
    </row>
  </sheetData>
  <sheetProtection algorithmName="SHA-512" hashValue="gqwb9DCnWKnolSQwy+xJ1RbkKw/1IIXKiiqkt1K14n6lx5ULJADddHIQoRDLhrNx+dXZAgC8VlsBJ8kL9FviCw==" saltValue="74dJvf3cD2nb/E7i4SFyEQ==" spinCount="100000" sheet="1" formatCells="0" selectLockedCells="1"/>
  <mergeCells count="573">
    <mergeCell ref="R123:X124"/>
    <mergeCell ref="R125:X126"/>
    <mergeCell ref="R127:X128"/>
    <mergeCell ref="R129:X130"/>
    <mergeCell ref="R100:X101"/>
    <mergeCell ref="R16:X16"/>
    <mergeCell ref="R18:X18"/>
    <mergeCell ref="R19:X19"/>
    <mergeCell ref="R51:X51"/>
    <mergeCell ref="R86:X86"/>
    <mergeCell ref="R87:X87"/>
    <mergeCell ref="R84:X85"/>
    <mergeCell ref="R88:X89"/>
    <mergeCell ref="R92:X93"/>
    <mergeCell ref="R94:X95"/>
    <mergeCell ref="R96:X97"/>
    <mergeCell ref="R98:X99"/>
    <mergeCell ref="R56:X57"/>
    <mergeCell ref="R58:X59"/>
    <mergeCell ref="R66:X67"/>
    <mergeCell ref="R68:X69"/>
    <mergeCell ref="R70:X71"/>
    <mergeCell ref="R72:X73"/>
    <mergeCell ref="R36:X37"/>
    <mergeCell ref="R42:X43"/>
    <mergeCell ref="R44:X45"/>
    <mergeCell ref="R46:X47"/>
    <mergeCell ref="R48:X49"/>
    <mergeCell ref="R52:X53"/>
    <mergeCell ref="R10:Y11"/>
    <mergeCell ref="D1:G4"/>
    <mergeCell ref="O1:Y2"/>
    <mergeCell ref="H1:K1"/>
    <mergeCell ref="L1:N1"/>
    <mergeCell ref="R26:X27"/>
    <mergeCell ref="R50:X50"/>
    <mergeCell ref="P51:Q51"/>
    <mergeCell ref="O46:Q47"/>
    <mergeCell ref="R38:X39"/>
    <mergeCell ref="O34:Q35"/>
    <mergeCell ref="R34:X35"/>
    <mergeCell ref="D35:E35"/>
    <mergeCell ref="F35:M35"/>
    <mergeCell ref="D32:E32"/>
    <mergeCell ref="F32:M32"/>
    <mergeCell ref="N32:N33"/>
    <mergeCell ref="O32:Q33"/>
    <mergeCell ref="F48:L49"/>
    <mergeCell ref="A184:A201"/>
    <mergeCell ref="B185:Y185"/>
    <mergeCell ref="B186:B201"/>
    <mergeCell ref="C186:Y201"/>
    <mergeCell ref="B204:L205"/>
    <mergeCell ref="D206:F206"/>
    <mergeCell ref="G206:J206"/>
    <mergeCell ref="K206:M206"/>
    <mergeCell ref="B180:B181"/>
    <mergeCell ref="C180:E181"/>
    <mergeCell ref="F180:Y181"/>
    <mergeCell ref="B182:B183"/>
    <mergeCell ref="C182:E183"/>
    <mergeCell ref="F182:Y183"/>
    <mergeCell ref="C172:E173"/>
    <mergeCell ref="N176:N177"/>
    <mergeCell ref="O176:Q177"/>
    <mergeCell ref="R176:Y177"/>
    <mergeCell ref="B178:B179"/>
    <mergeCell ref="C178:E179"/>
    <mergeCell ref="F178:M179"/>
    <mergeCell ref="N178:N179"/>
    <mergeCell ref="O178:Q179"/>
    <mergeCell ref="R178:Y179"/>
    <mergeCell ref="B164:Y164"/>
    <mergeCell ref="A165:A183"/>
    <mergeCell ref="B165:Y165"/>
    <mergeCell ref="B166:B167"/>
    <mergeCell ref="C166:E167"/>
    <mergeCell ref="F166:M167"/>
    <mergeCell ref="N166:N167"/>
    <mergeCell ref="O166:Q167"/>
    <mergeCell ref="F172:M173"/>
    <mergeCell ref="B174:B175"/>
    <mergeCell ref="C174:E175"/>
    <mergeCell ref="F174:M175"/>
    <mergeCell ref="B176:B177"/>
    <mergeCell ref="C176:E177"/>
    <mergeCell ref="F176:M177"/>
    <mergeCell ref="R166:Y167"/>
    <mergeCell ref="B168:B169"/>
    <mergeCell ref="C168:E169"/>
    <mergeCell ref="F168:M169"/>
    <mergeCell ref="N168:Y175"/>
    <mergeCell ref="B170:B171"/>
    <mergeCell ref="C170:E171"/>
    <mergeCell ref="F170:M171"/>
    <mergeCell ref="B172:B173"/>
    <mergeCell ref="E157:M157"/>
    <mergeCell ref="Q157:Y157"/>
    <mergeCell ref="A159:A163"/>
    <mergeCell ref="B159:Y160"/>
    <mergeCell ref="B161:B163"/>
    <mergeCell ref="E161:M161"/>
    <mergeCell ref="N161:N163"/>
    <mergeCell ref="Q161:Y161"/>
    <mergeCell ref="E162:M162"/>
    <mergeCell ref="Q162:Y162"/>
    <mergeCell ref="E163:M163"/>
    <mergeCell ref="Q163:Y163"/>
    <mergeCell ref="E154:M154"/>
    <mergeCell ref="Q154:Y154"/>
    <mergeCell ref="E155:M155"/>
    <mergeCell ref="Q155:Y155"/>
    <mergeCell ref="E156:M156"/>
    <mergeCell ref="Q156:Y156"/>
    <mergeCell ref="E151:M151"/>
    <mergeCell ref="Q151:Y151"/>
    <mergeCell ref="E152:M152"/>
    <mergeCell ref="Q152:Y152"/>
    <mergeCell ref="E153:M153"/>
    <mergeCell ref="Q153:Y153"/>
    <mergeCell ref="E140:M140"/>
    <mergeCell ref="Q140:Y140"/>
    <mergeCell ref="E141:M141"/>
    <mergeCell ref="Q141:Y141"/>
    <mergeCell ref="E148:M148"/>
    <mergeCell ref="Q148:Y148"/>
    <mergeCell ref="E149:M149"/>
    <mergeCell ref="Q149:Y149"/>
    <mergeCell ref="E150:M150"/>
    <mergeCell ref="Q150:Y150"/>
    <mergeCell ref="E145:M145"/>
    <mergeCell ref="Q145:Y145"/>
    <mergeCell ref="E146:M146"/>
    <mergeCell ref="Q146:Y146"/>
    <mergeCell ref="E147:M147"/>
    <mergeCell ref="Q147:Y147"/>
    <mergeCell ref="E136:M136"/>
    <mergeCell ref="Q136:Y136"/>
    <mergeCell ref="E137:M137"/>
    <mergeCell ref="Q137:Y137"/>
    <mergeCell ref="E138:M138"/>
    <mergeCell ref="Q138:Y138"/>
    <mergeCell ref="A132:A157"/>
    <mergeCell ref="B132:Y132"/>
    <mergeCell ref="G133:M133"/>
    <mergeCell ref="S133:Y133"/>
    <mergeCell ref="B134:B157"/>
    <mergeCell ref="E134:M134"/>
    <mergeCell ref="N134:N157"/>
    <mergeCell ref="Q134:Y134"/>
    <mergeCell ref="E135:M135"/>
    <mergeCell ref="Q135:Y135"/>
    <mergeCell ref="E142:M142"/>
    <mergeCell ref="Q142:Y142"/>
    <mergeCell ref="E143:M143"/>
    <mergeCell ref="Q143:Y143"/>
    <mergeCell ref="E144:M144"/>
    <mergeCell ref="Q144:Y144"/>
    <mergeCell ref="E139:M139"/>
    <mergeCell ref="Q139:Y139"/>
    <mergeCell ref="A123:A130"/>
    <mergeCell ref="B123:B124"/>
    <mergeCell ref="C123:E124"/>
    <mergeCell ref="F123:M124"/>
    <mergeCell ref="N123:N124"/>
    <mergeCell ref="O123:Q124"/>
    <mergeCell ref="B125:B126"/>
    <mergeCell ref="B129:B130"/>
    <mergeCell ref="C129:E130"/>
    <mergeCell ref="F129:M130"/>
    <mergeCell ref="N129:N130"/>
    <mergeCell ref="O129:Q130"/>
    <mergeCell ref="C125:E126"/>
    <mergeCell ref="F125:M126"/>
    <mergeCell ref="N125:N126"/>
    <mergeCell ref="O125:Q126"/>
    <mergeCell ref="B127:B128"/>
    <mergeCell ref="C127:E128"/>
    <mergeCell ref="F127:M128"/>
    <mergeCell ref="N127:N128"/>
    <mergeCell ref="O127:Q128"/>
    <mergeCell ref="F120:L120"/>
    <mergeCell ref="P120:Q120"/>
    <mergeCell ref="R120:X120"/>
    <mergeCell ref="B121:B122"/>
    <mergeCell ref="C121:E122"/>
    <mergeCell ref="F121:L121"/>
    <mergeCell ref="N121:N122"/>
    <mergeCell ref="O121:Q122"/>
    <mergeCell ref="R121:X121"/>
    <mergeCell ref="B119:B120"/>
    <mergeCell ref="C119:E120"/>
    <mergeCell ref="F119:L119"/>
    <mergeCell ref="N119:N120"/>
    <mergeCell ref="O119:O120"/>
    <mergeCell ref="P119:Q119"/>
    <mergeCell ref="F122:L122"/>
    <mergeCell ref="R122:X122"/>
    <mergeCell ref="R119:X119"/>
    <mergeCell ref="A100:A105"/>
    <mergeCell ref="B113:B114"/>
    <mergeCell ref="C113:E114"/>
    <mergeCell ref="F113:L113"/>
    <mergeCell ref="N113:N114"/>
    <mergeCell ref="O113:Q114"/>
    <mergeCell ref="R113:X113"/>
    <mergeCell ref="F114:L114"/>
    <mergeCell ref="R114:X114"/>
    <mergeCell ref="B111:B112"/>
    <mergeCell ref="C111:E112"/>
    <mergeCell ref="F111:L111"/>
    <mergeCell ref="N111:N112"/>
    <mergeCell ref="O111:Q112"/>
    <mergeCell ref="R111:X111"/>
    <mergeCell ref="F112:L112"/>
    <mergeCell ref="R112:X112"/>
    <mergeCell ref="A107:A122"/>
    <mergeCell ref="B107:Y108"/>
    <mergeCell ref="B109:B110"/>
    <mergeCell ref="C109:E110"/>
    <mergeCell ref="F109:L109"/>
    <mergeCell ref="N109:N110"/>
    <mergeCell ref="O109:Q110"/>
    <mergeCell ref="R109:X110"/>
    <mergeCell ref="F110:L110"/>
    <mergeCell ref="B117:B118"/>
    <mergeCell ref="C117:E118"/>
    <mergeCell ref="F117:M117"/>
    <mergeCell ref="N117:N118"/>
    <mergeCell ref="O117:Q118"/>
    <mergeCell ref="R117:X118"/>
    <mergeCell ref="F118:M118"/>
    <mergeCell ref="B115:B116"/>
    <mergeCell ref="C115:E116"/>
    <mergeCell ref="F115:L115"/>
    <mergeCell ref="N115:N116"/>
    <mergeCell ref="O115:Q116"/>
    <mergeCell ref="R115:X116"/>
    <mergeCell ref="F116:L116"/>
    <mergeCell ref="R102:X102"/>
    <mergeCell ref="D103:E103"/>
    <mergeCell ref="P103:Q103"/>
    <mergeCell ref="R103:X103"/>
    <mergeCell ref="B104:B105"/>
    <mergeCell ref="C104:E105"/>
    <mergeCell ref="F104:M105"/>
    <mergeCell ref="N104:N105"/>
    <mergeCell ref="O104:Q105"/>
    <mergeCell ref="R104:X105"/>
    <mergeCell ref="O100:Q101"/>
    <mergeCell ref="D101:E101"/>
    <mergeCell ref="F101:M101"/>
    <mergeCell ref="B102:B103"/>
    <mergeCell ref="C102:C103"/>
    <mergeCell ref="D102:E102"/>
    <mergeCell ref="F102:M103"/>
    <mergeCell ref="N102:N103"/>
    <mergeCell ref="O102:O103"/>
    <mergeCell ref="B100:B101"/>
    <mergeCell ref="C100:C101"/>
    <mergeCell ref="D100:E100"/>
    <mergeCell ref="F100:M100"/>
    <mergeCell ref="N100:N101"/>
    <mergeCell ref="P102:Q102"/>
    <mergeCell ref="B98:B99"/>
    <mergeCell ref="C98:E99"/>
    <mergeCell ref="F98:M99"/>
    <mergeCell ref="N98:N99"/>
    <mergeCell ref="O98:Q99"/>
    <mergeCell ref="A96:A99"/>
    <mergeCell ref="B96:B97"/>
    <mergeCell ref="C96:E97"/>
    <mergeCell ref="F96:M97"/>
    <mergeCell ref="N96:N97"/>
    <mergeCell ref="O96:Q97"/>
    <mergeCell ref="B94:B95"/>
    <mergeCell ref="C94:E95"/>
    <mergeCell ref="F94:M95"/>
    <mergeCell ref="N94:N95"/>
    <mergeCell ref="O94:Q95"/>
    <mergeCell ref="B92:B93"/>
    <mergeCell ref="C92:E93"/>
    <mergeCell ref="F92:M93"/>
    <mergeCell ref="N92:N93"/>
    <mergeCell ref="O92:Q93"/>
    <mergeCell ref="O90:Q91"/>
    <mergeCell ref="R90:X90"/>
    <mergeCell ref="F91:L91"/>
    <mergeCell ref="R91:X91"/>
    <mergeCell ref="B88:B89"/>
    <mergeCell ref="C88:E89"/>
    <mergeCell ref="F88:M88"/>
    <mergeCell ref="N88:N89"/>
    <mergeCell ref="O88:Q89"/>
    <mergeCell ref="F89:M89"/>
    <mergeCell ref="P86:Q86"/>
    <mergeCell ref="D87:E87"/>
    <mergeCell ref="F87:M87"/>
    <mergeCell ref="P87:Q87"/>
    <mergeCell ref="D85:E85"/>
    <mergeCell ref="F85:L85"/>
    <mergeCell ref="A86:A95"/>
    <mergeCell ref="B86:B87"/>
    <mergeCell ref="C86:C87"/>
    <mergeCell ref="D86:E86"/>
    <mergeCell ref="F86:M86"/>
    <mergeCell ref="N86:N87"/>
    <mergeCell ref="O86:O87"/>
    <mergeCell ref="B84:B85"/>
    <mergeCell ref="C84:C85"/>
    <mergeCell ref="D84:E84"/>
    <mergeCell ref="F84:L84"/>
    <mergeCell ref="N84:N85"/>
    <mergeCell ref="O84:Q85"/>
    <mergeCell ref="A76:A85"/>
    <mergeCell ref="B90:B91"/>
    <mergeCell ref="C90:E91"/>
    <mergeCell ref="F90:L90"/>
    <mergeCell ref="N90:N91"/>
    <mergeCell ref="B82:B83"/>
    <mergeCell ref="C82:E83"/>
    <mergeCell ref="F82:M83"/>
    <mergeCell ref="N82:N83"/>
    <mergeCell ref="O82:Q83"/>
    <mergeCell ref="R82:X83"/>
    <mergeCell ref="B80:B81"/>
    <mergeCell ref="C80:E81"/>
    <mergeCell ref="F80:L81"/>
    <mergeCell ref="N80:N81"/>
    <mergeCell ref="O80:Q81"/>
    <mergeCell ref="R80:X81"/>
    <mergeCell ref="B78:B79"/>
    <mergeCell ref="C78:E79"/>
    <mergeCell ref="F78:M79"/>
    <mergeCell ref="N78:N79"/>
    <mergeCell ref="O78:Q79"/>
    <mergeCell ref="R78:X79"/>
    <mergeCell ref="O74:Q75"/>
    <mergeCell ref="R74:X74"/>
    <mergeCell ref="R75:X75"/>
    <mergeCell ref="B76:B77"/>
    <mergeCell ref="C76:E77"/>
    <mergeCell ref="F76:M77"/>
    <mergeCell ref="N76:N77"/>
    <mergeCell ref="O76:Q77"/>
    <mergeCell ref="R76:X77"/>
    <mergeCell ref="A70:A75"/>
    <mergeCell ref="B70:B71"/>
    <mergeCell ref="C70:E71"/>
    <mergeCell ref="F70:M71"/>
    <mergeCell ref="N70:N71"/>
    <mergeCell ref="O70:Q71"/>
    <mergeCell ref="B74:B75"/>
    <mergeCell ref="C74:E75"/>
    <mergeCell ref="F74:L75"/>
    <mergeCell ref="N74:N75"/>
    <mergeCell ref="O68:Q69"/>
    <mergeCell ref="B66:B67"/>
    <mergeCell ref="C66:E67"/>
    <mergeCell ref="F66:M67"/>
    <mergeCell ref="N66:N67"/>
    <mergeCell ref="O66:Q67"/>
    <mergeCell ref="B72:B73"/>
    <mergeCell ref="C72:E73"/>
    <mergeCell ref="F72:M73"/>
    <mergeCell ref="N72:N73"/>
    <mergeCell ref="O72:Q73"/>
    <mergeCell ref="O64:Q65"/>
    <mergeCell ref="R64:X65"/>
    <mergeCell ref="O60:Q61"/>
    <mergeCell ref="R60:X61"/>
    <mergeCell ref="B62:B63"/>
    <mergeCell ref="C62:E63"/>
    <mergeCell ref="F62:M63"/>
    <mergeCell ref="N62:N63"/>
    <mergeCell ref="O62:Q63"/>
    <mergeCell ref="R62:X63"/>
    <mergeCell ref="A60:A69"/>
    <mergeCell ref="B60:B61"/>
    <mergeCell ref="C60:E61"/>
    <mergeCell ref="F60:M61"/>
    <mergeCell ref="N60:N61"/>
    <mergeCell ref="A42:A59"/>
    <mergeCell ref="B64:B65"/>
    <mergeCell ref="C64:E65"/>
    <mergeCell ref="F64:L65"/>
    <mergeCell ref="N64:N65"/>
    <mergeCell ref="B68:B69"/>
    <mergeCell ref="C68:E69"/>
    <mergeCell ref="F68:M69"/>
    <mergeCell ref="N68:N69"/>
    <mergeCell ref="D57:E57"/>
    <mergeCell ref="F57:L57"/>
    <mergeCell ref="B58:B59"/>
    <mergeCell ref="C58:C59"/>
    <mergeCell ref="D58:E58"/>
    <mergeCell ref="F58:L58"/>
    <mergeCell ref="N58:N59"/>
    <mergeCell ref="B48:B49"/>
    <mergeCell ref="C48:E49"/>
    <mergeCell ref="N48:N49"/>
    <mergeCell ref="R54:X54"/>
    <mergeCell ref="P55:Q55"/>
    <mergeCell ref="R55:X55"/>
    <mergeCell ref="B56:B57"/>
    <mergeCell ref="C56:C57"/>
    <mergeCell ref="D56:E56"/>
    <mergeCell ref="F56:L56"/>
    <mergeCell ref="N56:N57"/>
    <mergeCell ref="O56:Q57"/>
    <mergeCell ref="B54:B55"/>
    <mergeCell ref="C54:E55"/>
    <mergeCell ref="F54:L55"/>
    <mergeCell ref="N54:N55"/>
    <mergeCell ref="O54:O55"/>
    <mergeCell ref="P54:Q54"/>
    <mergeCell ref="O58:Q59"/>
    <mergeCell ref="D59:E59"/>
    <mergeCell ref="B52:B53"/>
    <mergeCell ref="C52:E53"/>
    <mergeCell ref="F52:L53"/>
    <mergeCell ref="N52:N53"/>
    <mergeCell ref="O52:Q53"/>
    <mergeCell ref="B50:B51"/>
    <mergeCell ref="C50:E51"/>
    <mergeCell ref="F50:L51"/>
    <mergeCell ref="N50:N51"/>
    <mergeCell ref="O50:O51"/>
    <mergeCell ref="P50:Q50"/>
    <mergeCell ref="F59:M59"/>
    <mergeCell ref="O48:O49"/>
    <mergeCell ref="O42:Q43"/>
    <mergeCell ref="D43:E43"/>
    <mergeCell ref="F43:L43"/>
    <mergeCell ref="B44:B45"/>
    <mergeCell ref="C44:E45"/>
    <mergeCell ref="F44:M45"/>
    <mergeCell ref="N44:N45"/>
    <mergeCell ref="O44:Q45"/>
    <mergeCell ref="B42:B43"/>
    <mergeCell ref="C42:C43"/>
    <mergeCell ref="D42:E42"/>
    <mergeCell ref="F42:L42"/>
    <mergeCell ref="N42:N43"/>
    <mergeCell ref="B46:B47"/>
    <mergeCell ref="C46:E47"/>
    <mergeCell ref="F46:L47"/>
    <mergeCell ref="N46:N47"/>
    <mergeCell ref="B40:B41"/>
    <mergeCell ref="C40:E41"/>
    <mergeCell ref="F40:M41"/>
    <mergeCell ref="N40:N41"/>
    <mergeCell ref="O40:Q41"/>
    <mergeCell ref="R40:X41"/>
    <mergeCell ref="A38:A41"/>
    <mergeCell ref="B38:B39"/>
    <mergeCell ref="C38:E39"/>
    <mergeCell ref="F38:L39"/>
    <mergeCell ref="N38:N39"/>
    <mergeCell ref="O38:Q39"/>
    <mergeCell ref="B36:B37"/>
    <mergeCell ref="C36:E37"/>
    <mergeCell ref="F36:M37"/>
    <mergeCell ref="N36:N37"/>
    <mergeCell ref="O36:Q37"/>
    <mergeCell ref="A34:A37"/>
    <mergeCell ref="B34:B35"/>
    <mergeCell ref="C34:C35"/>
    <mergeCell ref="D34:E34"/>
    <mergeCell ref="F34:M34"/>
    <mergeCell ref="N34:N35"/>
    <mergeCell ref="R32:X33"/>
    <mergeCell ref="D33:E33"/>
    <mergeCell ref="F33:M33"/>
    <mergeCell ref="O28:Q29"/>
    <mergeCell ref="R28:X29"/>
    <mergeCell ref="D29:E29"/>
    <mergeCell ref="B30:B31"/>
    <mergeCell ref="C30:C31"/>
    <mergeCell ref="D30:E30"/>
    <mergeCell ref="F30:M30"/>
    <mergeCell ref="N30:N31"/>
    <mergeCell ref="O30:Q31"/>
    <mergeCell ref="R30:X31"/>
    <mergeCell ref="F28:L29"/>
    <mergeCell ref="A28:A33"/>
    <mergeCell ref="B28:B29"/>
    <mergeCell ref="C28:C29"/>
    <mergeCell ref="D28:E28"/>
    <mergeCell ref="N28:N29"/>
    <mergeCell ref="D31:E31"/>
    <mergeCell ref="F31:M31"/>
    <mergeCell ref="B32:B33"/>
    <mergeCell ref="C32:C33"/>
    <mergeCell ref="P25:Q25"/>
    <mergeCell ref="R25:X25"/>
    <mergeCell ref="B26:B27"/>
    <mergeCell ref="C26:E27"/>
    <mergeCell ref="F26:M27"/>
    <mergeCell ref="N26:N27"/>
    <mergeCell ref="O26:Q27"/>
    <mergeCell ref="B24:B25"/>
    <mergeCell ref="C24:E25"/>
    <mergeCell ref="F24:M25"/>
    <mergeCell ref="N24:N25"/>
    <mergeCell ref="O24:O25"/>
    <mergeCell ref="P24:Q24"/>
    <mergeCell ref="B22:B23"/>
    <mergeCell ref="C22:E22"/>
    <mergeCell ref="F22:L22"/>
    <mergeCell ref="N22:N23"/>
    <mergeCell ref="O22:Q23"/>
    <mergeCell ref="R22:X23"/>
    <mergeCell ref="C23:E23"/>
    <mergeCell ref="F23:L23"/>
    <mergeCell ref="R24:X24"/>
    <mergeCell ref="B20:B21"/>
    <mergeCell ref="C20:E21"/>
    <mergeCell ref="F20:M21"/>
    <mergeCell ref="N20:N21"/>
    <mergeCell ref="O20:Q21"/>
    <mergeCell ref="C17:E17"/>
    <mergeCell ref="F17:L17"/>
    <mergeCell ref="O17:Q17"/>
    <mergeCell ref="R20:X21"/>
    <mergeCell ref="B18:B19"/>
    <mergeCell ref="C18:E18"/>
    <mergeCell ref="F18:L19"/>
    <mergeCell ref="N18:N19"/>
    <mergeCell ref="O18:O19"/>
    <mergeCell ref="P18:Q18"/>
    <mergeCell ref="C19:E19"/>
    <mergeCell ref="P19:Q19"/>
    <mergeCell ref="R14:X14"/>
    <mergeCell ref="D15:E15"/>
    <mergeCell ref="F15:M15"/>
    <mergeCell ref="O15:Q15"/>
    <mergeCell ref="R15:X15"/>
    <mergeCell ref="B16:B17"/>
    <mergeCell ref="C16:E16"/>
    <mergeCell ref="F16:L16"/>
    <mergeCell ref="N16:N17"/>
    <mergeCell ref="O16:Q16"/>
    <mergeCell ref="B14:B15"/>
    <mergeCell ref="C14:C15"/>
    <mergeCell ref="D14:E14"/>
    <mergeCell ref="F14:M14"/>
    <mergeCell ref="N14:N15"/>
    <mergeCell ref="P14:Q14"/>
    <mergeCell ref="H3:Y4"/>
    <mergeCell ref="I5:J5"/>
    <mergeCell ref="K5:O5"/>
    <mergeCell ref="P5:Q5"/>
    <mergeCell ref="R5:T5"/>
    <mergeCell ref="U5:V5"/>
    <mergeCell ref="W5:Y5"/>
    <mergeCell ref="B12:B13"/>
    <mergeCell ref="C12:E13"/>
    <mergeCell ref="F12:M13"/>
    <mergeCell ref="N12:N13"/>
    <mergeCell ref="O12:P13"/>
    <mergeCell ref="R12:Y12"/>
    <mergeCell ref="R13:Y13"/>
    <mergeCell ref="A6:D7"/>
    <mergeCell ref="E6:H7"/>
    <mergeCell ref="I6:Y6"/>
    <mergeCell ref="I7:Y7"/>
    <mergeCell ref="A8:A27"/>
    <mergeCell ref="B8:Y9"/>
    <mergeCell ref="B10:B11"/>
    <mergeCell ref="C10:E11"/>
    <mergeCell ref="F10:Q11"/>
    <mergeCell ref="R17:X17"/>
  </mergeCells>
  <dataValidations count="14">
    <dataValidation type="list" allowBlank="1" showInputMessage="1" showErrorMessage="1" promptTitle="Select from list" sqref="R70:Y73" xr:uid="{0A5959A1-F765-4479-B1BF-A6F89172919A}">
      <formula1>"Yes,No,N/A"</formula1>
    </dataValidation>
    <dataValidation type="list" allowBlank="1" showInputMessage="1" showErrorMessage="1" sqref="R16:Y16" xr:uid="{1B627117-5780-46BA-B3C0-A80C952273D8}">
      <formula1>"Single speed, two speed, variable speed"</formula1>
    </dataValidation>
    <dataValidation operator="greaterThanOrEqual" allowBlank="1" showInputMessage="1" showErrorMessage="1" sqref="H5:I5 K5:O5" xr:uid="{ED02BEEE-206E-45C0-AD5B-AB28C4AB96B9}"/>
    <dataValidation allowBlank="1" showInputMessage="1" showErrorMessage="1" prompt="Revision letter or number for this specification." sqref="W5" xr:uid="{DC3170AB-24F0-4F8C-96DE-59D6487EE19E}"/>
    <dataValidation type="date" operator="greaterThan" allowBlank="1" showInputMessage="1" showErrorMessage="1" prompt="Revision date for this specification. " sqref="R5" xr:uid="{32E44998-B7EA-4A69-A932-18544165156A}">
      <formula1>36526</formula1>
    </dataValidation>
    <dataValidation type="list" allowBlank="1" showInputMessage="1" showErrorMessage="1" sqref="F24:M25" xr:uid="{7BA2051D-2E76-4735-B657-648A0DB1DEF7}">
      <formula1>"CW,CCW"</formula1>
    </dataValidation>
    <dataValidation type="list" allowBlank="1" showInputMessage="1" showErrorMessage="1" sqref="R18:R19" xr:uid="{A53170CF-358E-4DDC-A52F-782C85043620}">
      <formula1>"TOP,BOTTOM"</formula1>
    </dataValidation>
    <dataValidation type="list" allowBlank="1" showInputMessage="1" showErrorMessage="1" promptTitle="Select from list" sqref="F36:M37" xr:uid="{A8BDB1CD-4F7A-4A4F-B8EF-6927C8D37693}">
      <formula1>"Fixed,Detachable"</formula1>
    </dataValidation>
    <dataValidation type="list" allowBlank="1" showInputMessage="1" showErrorMessage="1" promptTitle="Select from list" sqref="F26:M27 Y36:Y37 R36" xr:uid="{98E79293-2328-492B-BDEB-43C7BCAA8EAC}">
      <formula1>"Forged,Cast,Other"</formula1>
    </dataValidation>
    <dataValidation type="list" allowBlank="1" showInputMessage="1" showErrorMessage="1" promptTitle="Select from List" sqref="F40:M41" xr:uid="{A14BD283-723D-474C-8A43-CFB35786C8B1}">
      <formula1>"None,Persons,Persons &amp; Vehicles"</formula1>
    </dataValidation>
    <dataValidation allowBlank="1" showErrorMessage="1" promptTitle="OPTIONS:" prompt="Select From List" sqref="R66:X69 R82:X83 F44:L45" xr:uid="{DF7EBF97-95C2-4885-B137-67B0E44BEF22}"/>
    <dataValidation allowBlank="1" showErrorMessage="1" promptTitle="OPTIONS:" prompt="Select from list" sqref="P131:Y131 A158:XFD158 F166:L167" xr:uid="{8DB4609F-E52B-4A61-BC68-39FDF97838FB}"/>
    <dataValidation type="list" allowBlank="1" showInputMessage="1" showErrorMessage="1" promptTitle="OPTIONS:" prompt="Select from list" sqref="C134:C157 C161:C163 O134:O157 O161:O163" xr:uid="{88DE262C-D9BF-491D-9A0E-FDB37A2480BE}">
      <formula1>"Provided,N/A,Available"</formula1>
    </dataValidation>
    <dataValidation allowBlank="1" showErrorMessage="1" sqref="R166:Y167 R176:Y179 N168:Y175 F168:M179 G119:M120 N109:N122 G109:M116 F109:F120 R123:X123 R125:X125 P127:Q130 R127:X127 R129:X129 P109:Q110 N123:O130 R109:Y122 O115:Q118 O109:O114 P123:Q124 F123:L123 F106:M106 C121:M122 R100:X100 F100:L102 F125:L125 F127:L127 F104:L104 S92:X92 F129:L129 R26 R32:X35 Y90:Y91 N86:N93 R94:X94 S88:X88 R98:X98 R96:X96 N94:Q106 F98:L98 F96:L96 M90:M91 F72:M73 F86:L92 F94 F64:L69 O92 O90 R76:X81 F80:L83 R60:X65 F38:L39 R86:R88 R90:R92 R102:R106 Y102:Y106 S104:X106" xr:uid="{4A6E06F9-C3DF-411C-8FB3-BD065138BFB6}"/>
  </dataValidations>
  <printOptions horizontalCentered="1"/>
  <pageMargins left="0.5" right="0.5" top="0.375" bottom="0.625" header="0.375" footer="0.25"/>
  <pageSetup scale="85" fitToHeight="5" orientation="portrait" r:id="rId1"/>
  <headerFooter alignWithMargins="0">
    <oddFooter xml:space="preserve">&amp;L&amp;"Arial Narrow,Regular"&amp;9Revision: 28-May-2010
&amp;C
&amp;G&amp;R&amp;"Arial Narrow,Regular"&amp;9Page &amp;P of &amp;N
 </oddFooter>
  </headerFooter>
  <rowBreaks count="4" manualBreakCount="4">
    <brk id="41" max="24" man="1"/>
    <brk id="77" max="24" man="1"/>
    <brk id="131" max="24" man="1"/>
    <brk id="164" max="24" man="1"/>
  </rowBreak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9F0FA-087C-4AAB-A69E-62BDA09DF03D}">
  <sheetPr codeName="Sheet26">
    <tabColor rgb="FFCCFFCC"/>
  </sheetPr>
  <dimension ref="A1:AV99"/>
  <sheetViews>
    <sheetView showZeros="0" workbookViewId="0">
      <selection activeCell="AS8" sqref="AS8"/>
    </sheetView>
  </sheetViews>
  <sheetFormatPr defaultColWidth="9.140625" defaultRowHeight="12.75" x14ac:dyDescent="0.2"/>
  <cols>
    <col min="1" max="2" width="3.42578125" style="1398" customWidth="1"/>
    <col min="3" max="3" width="3.28515625" style="1398" customWidth="1"/>
    <col min="4" max="42" width="3.42578125" style="1398" customWidth="1"/>
    <col min="43" max="16384" width="9.140625" style="1398"/>
  </cols>
  <sheetData>
    <row r="1" spans="1:40" s="1399" customFormat="1" ht="19.5" customHeight="1" x14ac:dyDescent="0.2">
      <c r="A1" s="1405"/>
      <c r="B1" s="1406"/>
      <c r="C1" s="1406"/>
      <c r="H1" s="3481" t="s">
        <v>2316</v>
      </c>
      <c r="I1" s="3481"/>
      <c r="J1" s="3481"/>
      <c r="K1" s="3481"/>
      <c r="L1" s="3481"/>
      <c r="M1" s="3481"/>
      <c r="N1" s="3481"/>
      <c r="O1" s="3498" t="s">
        <v>1</v>
      </c>
      <c r="P1" s="3498"/>
      <c r="Q1" s="3498"/>
      <c r="R1" s="3498"/>
      <c r="S1" s="3499">
        <v>42843</v>
      </c>
      <c r="T1" s="3499"/>
      <c r="U1" s="3499"/>
      <c r="AC1" s="3482" t="s">
        <v>64</v>
      </c>
      <c r="AD1" s="3482"/>
      <c r="AE1" s="3482"/>
      <c r="AF1" s="3482"/>
      <c r="AG1" s="3482"/>
      <c r="AH1" s="3482"/>
      <c r="AI1" s="3482"/>
      <c r="AJ1" s="3482"/>
      <c r="AK1" s="3482"/>
      <c r="AL1" s="3482"/>
      <c r="AM1" s="3482"/>
    </row>
    <row r="2" spans="1:40" s="1399" customFormat="1" ht="9.75" customHeight="1" x14ac:dyDescent="0.2">
      <c r="A2" s="1405"/>
      <c r="B2" s="1406"/>
      <c r="C2" s="1406"/>
      <c r="H2" s="3481"/>
      <c r="I2" s="3481"/>
      <c r="J2" s="3481"/>
      <c r="K2" s="3481"/>
      <c r="L2" s="3481"/>
      <c r="M2" s="3481"/>
      <c r="N2" s="3481"/>
      <c r="V2" s="1407"/>
      <c r="W2" s="1407"/>
      <c r="X2" s="1407"/>
      <c r="Y2" s="1407"/>
      <c r="Z2" s="1407"/>
      <c r="AA2" s="1407"/>
      <c r="AB2" s="1407"/>
      <c r="AC2" s="3482"/>
      <c r="AD2" s="3482"/>
      <c r="AE2" s="3482"/>
      <c r="AF2" s="3482"/>
      <c r="AG2" s="3482"/>
      <c r="AH2" s="3482"/>
      <c r="AI2" s="3482"/>
      <c r="AJ2" s="3482"/>
      <c r="AK2" s="3482"/>
      <c r="AL2" s="3482"/>
      <c r="AM2" s="3482"/>
    </row>
    <row r="3" spans="1:40" s="1399" customFormat="1" ht="9.75" customHeight="1" x14ac:dyDescent="0.2">
      <c r="A3" s="1405"/>
      <c r="B3" s="1406"/>
      <c r="C3" s="1406"/>
      <c r="H3" s="3481"/>
      <c r="I3" s="3481"/>
      <c r="J3" s="3481"/>
      <c r="K3" s="3481"/>
      <c r="L3" s="3481"/>
      <c r="M3" s="3481"/>
      <c r="N3" s="3481"/>
      <c r="O3" s="3482" t="s">
        <v>2616</v>
      </c>
      <c r="P3" s="3482"/>
      <c r="Q3" s="3482"/>
      <c r="R3" s="3482"/>
      <c r="S3" s="3482"/>
      <c r="T3" s="3482"/>
      <c r="U3" s="3482"/>
      <c r="V3" s="3482"/>
      <c r="W3" s="3482"/>
      <c r="X3" s="3482"/>
      <c r="Y3" s="3482"/>
      <c r="Z3" s="3482"/>
      <c r="AA3" s="3482"/>
      <c r="AB3" s="3482"/>
      <c r="AC3" s="3482"/>
      <c r="AD3" s="3482"/>
      <c r="AE3" s="3482"/>
      <c r="AF3" s="3482"/>
      <c r="AG3" s="3482"/>
      <c r="AH3" s="3482"/>
      <c r="AI3" s="3482"/>
      <c r="AJ3" s="3482"/>
      <c r="AK3" s="3482"/>
      <c r="AL3" s="3482"/>
      <c r="AM3" s="3482"/>
    </row>
    <row r="4" spans="1:40" s="1399" customFormat="1" ht="19.5" customHeight="1" thickBot="1" x14ac:dyDescent="0.25">
      <c r="A4" s="1405"/>
      <c r="B4" s="1408"/>
      <c r="C4" s="1408"/>
      <c r="H4" s="3481"/>
      <c r="I4" s="3481"/>
      <c r="J4" s="3481"/>
      <c r="K4" s="3481"/>
      <c r="L4" s="3481"/>
      <c r="M4" s="3481"/>
      <c r="N4" s="3481"/>
      <c r="O4" s="3482"/>
      <c r="P4" s="3482"/>
      <c r="Q4" s="3482"/>
      <c r="R4" s="3482"/>
      <c r="S4" s="3482"/>
      <c r="T4" s="3482"/>
      <c r="U4" s="3482"/>
      <c r="V4" s="3482"/>
      <c r="W4" s="3482"/>
      <c r="X4" s="3482"/>
      <c r="Y4" s="3482"/>
      <c r="Z4" s="3482"/>
      <c r="AA4" s="3482"/>
      <c r="AB4" s="3482"/>
      <c r="AC4" s="3482"/>
      <c r="AD4" s="3482"/>
      <c r="AE4" s="3482"/>
      <c r="AF4" s="3482"/>
      <c r="AG4" s="3482"/>
      <c r="AH4" s="3482"/>
      <c r="AI4" s="3482"/>
      <c r="AJ4" s="3482"/>
      <c r="AK4" s="3482"/>
      <c r="AL4" s="3482"/>
      <c r="AM4" s="3482"/>
    </row>
    <row r="5" spans="1:40" s="1399" customFormat="1" ht="20.100000000000001" customHeight="1" thickBot="1" x14ac:dyDescent="0.25">
      <c r="A5" s="1409"/>
      <c r="B5" s="1410"/>
      <c r="C5" s="3462" t="s">
        <v>2617</v>
      </c>
      <c r="D5" s="3462"/>
      <c r="E5" s="3462"/>
      <c r="F5" s="3462"/>
      <c r="G5" s="3462"/>
      <c r="H5" s="3462"/>
      <c r="I5" s="3462"/>
      <c r="J5" s="1523" t="s">
        <v>2620</v>
      </c>
      <c r="V5" s="1423"/>
      <c r="W5" s="3488" t="s">
        <v>43</v>
      </c>
      <c r="X5" s="3489"/>
      <c r="Y5" s="2212">
        <f>Application!$F$10</f>
        <v>0</v>
      </c>
      <c r="Z5" s="3490"/>
      <c r="AA5" s="3490"/>
      <c r="AB5" s="3490"/>
      <c r="AC5" s="3491"/>
      <c r="AD5" s="3492" t="s">
        <v>39</v>
      </c>
      <c r="AE5" s="3493"/>
      <c r="AF5" s="3494"/>
      <c r="AG5" s="3495"/>
      <c r="AH5" s="3496"/>
      <c r="AI5" s="3492" t="s">
        <v>66</v>
      </c>
      <c r="AJ5" s="3493"/>
      <c r="AK5" s="3494"/>
      <c r="AL5" s="3495"/>
      <c r="AM5" s="3497"/>
    </row>
    <row r="6" spans="1:40" ht="13.5" customHeight="1" x14ac:dyDescent="0.25">
      <c r="A6" s="3436" t="s">
        <v>68</v>
      </c>
      <c r="B6" s="3555">
        <v>11</v>
      </c>
      <c r="C6" s="1558" t="s">
        <v>310</v>
      </c>
      <c r="D6" s="1559"/>
      <c r="E6" s="1450"/>
      <c r="F6" s="1450"/>
      <c r="G6" s="1450"/>
      <c r="H6" s="1450"/>
      <c r="I6" s="1560"/>
      <c r="J6" s="3442">
        <f>+Application!G8</f>
        <v>0</v>
      </c>
      <c r="K6" s="3442"/>
      <c r="L6" s="3442"/>
      <c r="M6" s="3442"/>
      <c r="N6" s="3442"/>
      <c r="O6" s="3442"/>
      <c r="P6" s="3442"/>
      <c r="Q6" s="3442"/>
      <c r="R6" s="3442"/>
      <c r="S6" s="3442"/>
      <c r="T6" s="3442">
        <f>+Application!R11</f>
        <v>0</v>
      </c>
      <c r="U6" s="3442"/>
      <c r="V6" s="3442"/>
      <c r="W6" s="3442"/>
      <c r="X6" s="3442"/>
      <c r="Y6" s="3442"/>
      <c r="Z6" s="3442"/>
      <c r="AA6" s="3444"/>
      <c r="AB6" s="3450">
        <v>11.2</v>
      </c>
      <c r="AC6" s="1449" t="s">
        <v>2532</v>
      </c>
      <c r="AD6" s="1449"/>
      <c r="AE6" s="1479"/>
      <c r="AF6" s="1480"/>
      <c r="AG6" s="3562">
        <f>+Application!R8</f>
        <v>0</v>
      </c>
      <c r="AH6" s="3563"/>
      <c r="AI6" s="3563"/>
      <c r="AJ6" s="3563"/>
      <c r="AK6" s="3563"/>
      <c r="AL6" s="3563"/>
      <c r="AM6" s="1561"/>
      <c r="AN6" s="1400"/>
    </row>
    <row r="7" spans="1:40" ht="15.75" customHeight="1" x14ac:dyDescent="0.25">
      <c r="A7" s="3437"/>
      <c r="B7" s="3556"/>
      <c r="C7" s="1524"/>
      <c r="D7" s="1425"/>
      <c r="E7" s="1425"/>
      <c r="F7" s="1425"/>
      <c r="G7" s="1425"/>
      <c r="H7" s="1425"/>
      <c r="I7" s="1448"/>
      <c r="J7" s="3443"/>
      <c r="K7" s="3443"/>
      <c r="L7" s="3443"/>
      <c r="M7" s="3443"/>
      <c r="N7" s="3443"/>
      <c r="O7" s="3443"/>
      <c r="P7" s="3443"/>
      <c r="Q7" s="3443"/>
      <c r="R7" s="3443"/>
      <c r="S7" s="3443"/>
      <c r="T7" s="3443"/>
      <c r="U7" s="3443"/>
      <c r="V7" s="3443"/>
      <c r="W7" s="3443"/>
      <c r="X7" s="3443"/>
      <c r="Y7" s="3443"/>
      <c r="Z7" s="3443"/>
      <c r="AA7" s="3445"/>
      <c r="AB7" s="3417"/>
      <c r="AC7" s="1394"/>
      <c r="AD7" s="1394"/>
      <c r="AE7" s="1457"/>
      <c r="AF7" s="1458"/>
      <c r="AG7" s="3564"/>
      <c r="AH7" s="3565"/>
      <c r="AI7" s="3565"/>
      <c r="AJ7" s="3565"/>
      <c r="AK7" s="3565"/>
      <c r="AL7" s="3565"/>
      <c r="AM7" s="1562"/>
      <c r="AN7" s="1401"/>
    </row>
    <row r="8" spans="1:40" ht="16.5" x14ac:dyDescent="0.25">
      <c r="A8" s="3437"/>
      <c r="B8" s="3538">
        <v>21</v>
      </c>
      <c r="C8" s="1501" t="s">
        <v>2533</v>
      </c>
      <c r="D8" s="1503"/>
      <c r="E8" s="1503"/>
      <c r="F8" s="1503"/>
      <c r="G8" s="1503"/>
      <c r="H8" s="1503"/>
      <c r="I8" s="1430"/>
      <c r="J8" s="3566">
        <f>+Application!F22</f>
        <v>123</v>
      </c>
      <c r="K8" s="3567"/>
      <c r="L8" s="3567"/>
      <c r="M8" s="3567"/>
      <c r="N8" s="3567"/>
      <c r="O8" s="3567"/>
      <c r="P8" s="3567"/>
      <c r="Q8" s="3567"/>
      <c r="R8" s="3567"/>
      <c r="S8" s="3567"/>
      <c r="T8" s="3567"/>
      <c r="U8" s="3567"/>
      <c r="V8" s="3567"/>
      <c r="W8" s="3567"/>
      <c r="X8" s="3567"/>
      <c r="Y8" s="3567"/>
      <c r="Z8" s="3567"/>
      <c r="AA8" s="3567"/>
      <c r="AB8" s="3567"/>
      <c r="AC8" s="3567"/>
      <c r="AD8" s="3567"/>
      <c r="AE8" s="3567"/>
      <c r="AF8" s="3567"/>
      <c r="AG8" s="3567"/>
      <c r="AH8" s="3567"/>
      <c r="AI8" s="3567"/>
      <c r="AJ8" s="3567"/>
      <c r="AK8" s="3567"/>
      <c r="AL8" s="3567"/>
      <c r="AM8" s="1563"/>
      <c r="AN8" s="1401"/>
    </row>
    <row r="9" spans="1:40" ht="16.5" x14ac:dyDescent="0.2">
      <c r="A9" s="3437"/>
      <c r="B9" s="3556"/>
      <c r="C9" s="1431" t="s">
        <v>2534</v>
      </c>
      <c r="D9" s="1432"/>
      <c r="E9" s="1432"/>
      <c r="F9" s="1432"/>
      <c r="G9" s="1432"/>
      <c r="H9" s="1519"/>
      <c r="I9" s="1430"/>
      <c r="J9" s="3568" t="str">
        <f>+Application!F23</f>
        <v>any st</v>
      </c>
      <c r="K9" s="3569"/>
      <c r="L9" s="3569"/>
      <c r="M9" s="3569"/>
      <c r="N9" s="3569"/>
      <c r="O9" s="3569"/>
      <c r="P9" s="3569"/>
      <c r="Q9" s="3569"/>
      <c r="R9" s="3569"/>
      <c r="S9" s="3569"/>
      <c r="T9" s="3569"/>
      <c r="U9" s="3569"/>
      <c r="V9" s="3569"/>
      <c r="W9" s="3569"/>
      <c r="X9" s="3569"/>
      <c r="Y9" s="3569"/>
      <c r="Z9" s="3569"/>
      <c r="AA9" s="3569"/>
      <c r="AB9" s="3569"/>
      <c r="AC9" s="3569"/>
      <c r="AD9" s="3569"/>
      <c r="AE9" s="3569"/>
      <c r="AF9" s="3569"/>
      <c r="AG9" s="3569"/>
      <c r="AH9" s="3569"/>
      <c r="AI9" s="3569"/>
      <c r="AJ9" s="3569"/>
      <c r="AK9" s="3569"/>
      <c r="AL9" s="3569"/>
      <c r="AM9" s="1564"/>
      <c r="AN9" s="1401"/>
    </row>
    <row r="10" spans="1:40" ht="13.5" customHeight="1" x14ac:dyDescent="0.25">
      <c r="A10" s="3437"/>
      <c r="B10" s="3538">
        <v>12</v>
      </c>
      <c r="C10" s="1427" t="s">
        <v>2068</v>
      </c>
      <c r="D10" s="1503"/>
      <c r="E10" s="1503"/>
      <c r="F10" s="1503"/>
      <c r="G10" s="1433"/>
      <c r="H10" s="1433"/>
      <c r="I10" s="1434"/>
      <c r="J10" s="3483">
        <f>+Application!F10</f>
        <v>0</v>
      </c>
      <c r="K10" s="3484"/>
      <c r="L10" s="3484"/>
      <c r="M10" s="3484"/>
      <c r="N10" s="3484"/>
      <c r="O10" s="3484"/>
      <c r="P10" s="3484"/>
      <c r="Q10" s="3484"/>
      <c r="R10" s="3484"/>
      <c r="S10" s="3484"/>
      <c r="T10" s="3484"/>
      <c r="U10" s="3484"/>
      <c r="V10" s="1505"/>
      <c r="W10" s="3570">
        <v>13</v>
      </c>
      <c r="X10" s="1461" t="s">
        <v>2535</v>
      </c>
      <c r="Y10" s="1436"/>
      <c r="Z10" s="1462"/>
      <c r="AA10" s="1463"/>
      <c r="AB10" s="3382"/>
      <c r="AC10" s="3383"/>
      <c r="AD10" s="3383"/>
      <c r="AE10" s="3383"/>
      <c r="AF10" s="3383"/>
      <c r="AG10" s="3383"/>
      <c r="AH10" s="3383"/>
      <c r="AI10" s="3383"/>
      <c r="AJ10" s="3383"/>
      <c r="AK10" s="3383"/>
      <c r="AL10" s="3383"/>
      <c r="AM10" s="1563"/>
      <c r="AN10" s="1402"/>
    </row>
    <row r="11" spans="1:40" ht="15.75" x14ac:dyDescent="0.25">
      <c r="A11" s="3437"/>
      <c r="B11" s="3556"/>
      <c r="C11" s="1426" t="s">
        <v>2536</v>
      </c>
      <c r="D11" s="1426"/>
      <c r="E11" s="1426"/>
      <c r="F11" s="1426"/>
      <c r="G11" s="1426"/>
      <c r="H11" s="1426"/>
      <c r="I11" s="1435"/>
      <c r="J11" s="3485"/>
      <c r="K11" s="3486"/>
      <c r="L11" s="3486"/>
      <c r="M11" s="3486"/>
      <c r="N11" s="3486"/>
      <c r="O11" s="3486"/>
      <c r="P11" s="3486"/>
      <c r="Q11" s="3486"/>
      <c r="R11" s="3486"/>
      <c r="S11" s="3486"/>
      <c r="T11" s="3486"/>
      <c r="U11" s="3486"/>
      <c r="V11" s="1505"/>
      <c r="W11" s="3417"/>
      <c r="X11" s="1464" t="s">
        <v>2050</v>
      </c>
      <c r="Y11" s="1431"/>
      <c r="Z11" s="1457"/>
      <c r="AA11" s="1465"/>
      <c r="AB11" s="3384"/>
      <c r="AC11" s="3385"/>
      <c r="AD11" s="3385"/>
      <c r="AE11" s="3385"/>
      <c r="AF11" s="3385"/>
      <c r="AG11" s="3385"/>
      <c r="AH11" s="3385"/>
      <c r="AI11" s="3385"/>
      <c r="AJ11" s="3385"/>
      <c r="AK11" s="3385"/>
      <c r="AL11" s="3385"/>
      <c r="AM11" s="1562"/>
      <c r="AN11" s="1402"/>
    </row>
    <row r="12" spans="1:40" ht="16.5" x14ac:dyDescent="0.25">
      <c r="A12" s="3437"/>
      <c r="B12" s="3538">
        <v>16</v>
      </c>
      <c r="C12" s="1427" t="s">
        <v>2537</v>
      </c>
      <c r="D12" s="1503"/>
      <c r="E12" s="1503"/>
      <c r="F12" s="1503"/>
      <c r="G12" s="1427"/>
      <c r="H12" s="1427"/>
      <c r="I12" s="1434"/>
      <c r="J12" s="3414"/>
      <c r="K12" s="3414"/>
      <c r="L12" s="3414"/>
      <c r="M12" s="3414"/>
      <c r="N12" s="3414"/>
      <c r="O12" s="3414"/>
      <c r="P12" s="3414"/>
      <c r="Q12" s="3414"/>
      <c r="R12" s="3414"/>
      <c r="S12" s="3414"/>
      <c r="T12" s="3414"/>
      <c r="U12" s="3414"/>
      <c r="V12" s="1412"/>
      <c r="W12" s="3412">
        <v>17</v>
      </c>
      <c r="X12" s="1501" t="s">
        <v>2538</v>
      </c>
      <c r="Y12" s="1501"/>
      <c r="Z12" s="1512"/>
      <c r="AA12" s="1466"/>
      <c r="AB12" s="3382"/>
      <c r="AC12" s="3383"/>
      <c r="AD12" s="3383"/>
      <c r="AE12" s="3383"/>
      <c r="AF12" s="3383"/>
      <c r="AG12" s="3383"/>
      <c r="AH12" s="3383"/>
      <c r="AI12" s="3383"/>
      <c r="AJ12" s="3383"/>
      <c r="AK12" s="3383"/>
      <c r="AL12" s="3383"/>
      <c r="AM12" s="1563"/>
      <c r="AN12" s="1403"/>
    </row>
    <row r="13" spans="1:40" ht="13.5" customHeight="1" x14ac:dyDescent="0.25">
      <c r="A13" s="3437"/>
      <c r="B13" s="3556"/>
      <c r="C13" s="1426"/>
      <c r="D13" s="1426"/>
      <c r="E13" s="1426"/>
      <c r="F13" s="1426"/>
      <c r="G13" s="1426"/>
      <c r="H13" s="1426"/>
      <c r="I13" s="1428"/>
      <c r="J13" s="3455"/>
      <c r="K13" s="3455"/>
      <c r="L13" s="3455"/>
      <c r="M13" s="3455"/>
      <c r="N13" s="3455"/>
      <c r="O13" s="3455"/>
      <c r="P13" s="3455"/>
      <c r="Q13" s="3455"/>
      <c r="R13" s="3455"/>
      <c r="S13" s="3455"/>
      <c r="T13" s="3455"/>
      <c r="U13" s="3455"/>
      <c r="V13" s="1413" t="s">
        <v>2539</v>
      </c>
      <c r="W13" s="3417"/>
      <c r="X13" s="1394" t="s">
        <v>2365</v>
      </c>
      <c r="Y13" s="1394"/>
      <c r="Z13" s="1457"/>
      <c r="AA13" s="1467" t="s">
        <v>1798</v>
      </c>
      <c r="AB13" s="3384"/>
      <c r="AC13" s="3385"/>
      <c r="AD13" s="3385"/>
      <c r="AE13" s="3385"/>
      <c r="AF13" s="3385"/>
      <c r="AG13" s="3385"/>
      <c r="AH13" s="3385"/>
      <c r="AI13" s="3385"/>
      <c r="AJ13" s="3385"/>
      <c r="AK13" s="3385"/>
      <c r="AL13" s="3385"/>
      <c r="AM13" s="1562"/>
      <c r="AN13" s="1403"/>
    </row>
    <row r="14" spans="1:40" ht="16.5" x14ac:dyDescent="0.25">
      <c r="A14" s="3437"/>
      <c r="B14" s="3538">
        <v>17.2</v>
      </c>
      <c r="C14" s="1436" t="s">
        <v>2540</v>
      </c>
      <c r="D14" s="1503"/>
      <c r="E14" s="1503"/>
      <c r="F14" s="1503"/>
      <c r="G14" s="1429"/>
      <c r="H14" s="1427"/>
      <c r="I14" s="1434"/>
      <c r="J14" s="3560"/>
      <c r="K14" s="3560"/>
      <c r="L14" s="3560"/>
      <c r="M14" s="3560"/>
      <c r="N14" s="3560"/>
      <c r="O14" s="3560"/>
      <c r="P14" s="3560"/>
      <c r="Q14" s="3560"/>
      <c r="R14" s="3560"/>
      <c r="S14" s="3560"/>
      <c r="T14" s="3560"/>
      <c r="U14" s="3560"/>
      <c r="V14" s="1525"/>
      <c r="W14" s="3412">
        <v>18</v>
      </c>
      <c r="X14" s="1436" t="s">
        <v>2541</v>
      </c>
      <c r="Y14" s="1438"/>
      <c r="Z14" s="1512"/>
      <c r="AA14" s="1466"/>
      <c r="AB14" s="3382"/>
      <c r="AC14" s="3383"/>
      <c r="AD14" s="3383"/>
      <c r="AE14" s="3383"/>
      <c r="AF14" s="3383"/>
      <c r="AG14" s="3383"/>
      <c r="AH14" s="3383"/>
      <c r="AI14" s="3383"/>
      <c r="AJ14" s="3383"/>
      <c r="AK14" s="3383"/>
      <c r="AL14" s="3383"/>
      <c r="AM14" s="1565"/>
      <c r="AN14" s="1403"/>
    </row>
    <row r="15" spans="1:40" ht="13.5" customHeight="1" x14ac:dyDescent="0.25">
      <c r="A15" s="3437"/>
      <c r="B15" s="3556"/>
      <c r="C15" s="1425" t="s">
        <v>2365</v>
      </c>
      <c r="D15" s="1432"/>
      <c r="E15" s="1432"/>
      <c r="F15" s="1432"/>
      <c r="G15" s="1432"/>
      <c r="H15" s="1425"/>
      <c r="I15" s="1437"/>
      <c r="J15" s="3561"/>
      <c r="K15" s="3561"/>
      <c r="L15" s="3561"/>
      <c r="M15" s="3561"/>
      <c r="N15" s="3561"/>
      <c r="O15" s="3561"/>
      <c r="P15" s="3561"/>
      <c r="Q15" s="3561"/>
      <c r="R15" s="3561"/>
      <c r="S15" s="3561"/>
      <c r="T15" s="3561"/>
      <c r="U15" s="3561"/>
      <c r="V15" s="1525"/>
      <c r="W15" s="3417"/>
      <c r="X15" s="1425" t="s">
        <v>2542</v>
      </c>
      <c r="Y15" s="1394"/>
      <c r="Z15" s="1512"/>
      <c r="AA15" s="1468" t="s">
        <v>2543</v>
      </c>
      <c r="AB15" s="3384"/>
      <c r="AC15" s="3385"/>
      <c r="AD15" s="3385"/>
      <c r="AE15" s="3385"/>
      <c r="AF15" s="3385"/>
      <c r="AG15" s="3385"/>
      <c r="AH15" s="3385"/>
      <c r="AI15" s="3385"/>
      <c r="AJ15" s="3385"/>
      <c r="AK15" s="3385"/>
      <c r="AL15" s="3385"/>
      <c r="AM15" s="1566" t="s">
        <v>73</v>
      </c>
      <c r="AN15" s="1403"/>
    </row>
    <row r="16" spans="1:40" ht="13.5" customHeight="1" x14ac:dyDescent="0.25">
      <c r="A16" s="3437"/>
      <c r="B16" s="3538">
        <v>20</v>
      </c>
      <c r="C16" s="1438" t="s">
        <v>2544</v>
      </c>
      <c r="D16" s="1503"/>
      <c r="E16" s="1503"/>
      <c r="F16" s="1503"/>
      <c r="G16" s="1519"/>
      <c r="H16" s="1503"/>
      <c r="I16" s="1430"/>
      <c r="J16" s="3532"/>
      <c r="K16" s="3557"/>
      <c r="L16" s="3557"/>
      <c r="M16" s="3557"/>
      <c r="N16" s="3557"/>
      <c r="O16" s="3557"/>
      <c r="P16" s="3557"/>
      <c r="Q16" s="3557"/>
      <c r="R16" s="3557"/>
      <c r="S16" s="3557"/>
      <c r="T16" s="3557"/>
      <c r="U16" s="3557"/>
      <c r="V16" s="1395"/>
      <c r="W16" s="3412">
        <v>21</v>
      </c>
      <c r="X16" s="1501" t="s">
        <v>2545</v>
      </c>
      <c r="Y16" s="1438"/>
      <c r="Z16" s="1462"/>
      <c r="AA16" s="1463"/>
      <c r="AB16" s="3382"/>
      <c r="AC16" s="3383"/>
      <c r="AD16" s="3383"/>
      <c r="AE16" s="3383"/>
      <c r="AF16" s="3383"/>
      <c r="AG16" s="3383"/>
      <c r="AH16" s="3383"/>
      <c r="AI16" s="3383"/>
      <c r="AJ16" s="3383"/>
      <c r="AK16" s="3383"/>
      <c r="AL16" s="3383"/>
      <c r="AM16" s="1563"/>
      <c r="AN16" s="1403"/>
    </row>
    <row r="17" spans="1:40" ht="14.25" customHeight="1" thickBot="1" x14ac:dyDescent="0.25">
      <c r="A17" s="3438"/>
      <c r="B17" s="3539"/>
      <c r="C17" s="1455" t="s">
        <v>2546</v>
      </c>
      <c r="D17" s="1439"/>
      <c r="E17" s="1439"/>
      <c r="F17" s="1439"/>
      <c r="G17" s="1439"/>
      <c r="H17" s="1439"/>
      <c r="I17" s="1440"/>
      <c r="J17" s="3558"/>
      <c r="K17" s="3559"/>
      <c r="L17" s="3559"/>
      <c r="M17" s="3559"/>
      <c r="N17" s="3559"/>
      <c r="O17" s="3559"/>
      <c r="P17" s="3559"/>
      <c r="Q17" s="3559"/>
      <c r="R17" s="3559"/>
      <c r="S17" s="3559"/>
      <c r="T17" s="3559"/>
      <c r="U17" s="3559"/>
      <c r="V17" s="1414"/>
      <c r="W17" s="3413"/>
      <c r="X17" s="1455" t="s">
        <v>2547</v>
      </c>
      <c r="Y17" s="1455"/>
      <c r="Z17" s="1469"/>
      <c r="AA17" s="1470"/>
      <c r="AB17" s="3504"/>
      <c r="AC17" s="3505"/>
      <c r="AD17" s="3505"/>
      <c r="AE17" s="3505"/>
      <c r="AF17" s="3505"/>
      <c r="AG17" s="3505"/>
      <c r="AH17" s="3505"/>
      <c r="AI17" s="3505"/>
      <c r="AJ17" s="3505"/>
      <c r="AK17" s="3505"/>
      <c r="AL17" s="3505"/>
      <c r="AM17" s="1567"/>
      <c r="AN17" s="1403"/>
    </row>
    <row r="18" spans="1:40" ht="16.5" customHeight="1" x14ac:dyDescent="0.25">
      <c r="A18" s="3436" t="s">
        <v>2534</v>
      </c>
      <c r="B18" s="3555">
        <v>22</v>
      </c>
      <c r="C18" s="1449" t="s">
        <v>2548</v>
      </c>
      <c r="D18" s="1559"/>
      <c r="E18" s="1559"/>
      <c r="F18" s="1559"/>
      <c r="G18" s="1568"/>
      <c r="H18" s="1559"/>
      <c r="I18" s="1451"/>
      <c r="J18" s="3408"/>
      <c r="K18" s="3405"/>
      <c r="L18" s="3405"/>
      <c r="M18" s="3405"/>
      <c r="N18" s="3405"/>
      <c r="O18" s="3405"/>
      <c r="P18" s="3405"/>
      <c r="Q18" s="3405"/>
      <c r="R18" s="3405"/>
      <c r="S18" s="3405"/>
      <c r="T18" s="3405"/>
      <c r="U18" s="3405"/>
      <c r="V18" s="1569"/>
      <c r="W18" s="3450">
        <v>23</v>
      </c>
      <c r="X18" s="1449" t="s">
        <v>2549</v>
      </c>
      <c r="Y18" s="1449"/>
      <c r="Z18" s="1479"/>
      <c r="AA18" s="1480"/>
      <c r="AB18" s="3543"/>
      <c r="AC18" s="3544"/>
      <c r="AD18" s="3544"/>
      <c r="AE18" s="3544"/>
      <c r="AF18" s="3544"/>
      <c r="AG18" s="3544"/>
      <c r="AH18" s="3544"/>
      <c r="AI18" s="3544"/>
      <c r="AJ18" s="3544"/>
      <c r="AK18" s="3544"/>
      <c r="AL18" s="3544"/>
      <c r="AM18" s="1570"/>
      <c r="AN18" s="1403"/>
    </row>
    <row r="19" spans="1:40" ht="16.5" customHeight="1" x14ac:dyDescent="0.25">
      <c r="A19" s="3437"/>
      <c r="B19" s="3556"/>
      <c r="C19" s="1431"/>
      <c r="D19" s="1432"/>
      <c r="E19" s="1432"/>
      <c r="F19" s="1432"/>
      <c r="G19" s="1432"/>
      <c r="H19" s="1432"/>
      <c r="I19" s="1442" t="s">
        <v>1798</v>
      </c>
      <c r="J19" s="3456"/>
      <c r="K19" s="3457"/>
      <c r="L19" s="3457"/>
      <c r="M19" s="3457"/>
      <c r="N19" s="3457"/>
      <c r="O19" s="3457"/>
      <c r="P19" s="3457"/>
      <c r="Q19" s="3457"/>
      <c r="R19" s="3457"/>
      <c r="S19" s="3457"/>
      <c r="T19" s="3457"/>
      <c r="U19" s="3457"/>
      <c r="V19" s="1415"/>
      <c r="W19" s="3417"/>
      <c r="X19" s="1394" t="s">
        <v>2550</v>
      </c>
      <c r="Y19" s="1394"/>
      <c r="Z19" s="1457"/>
      <c r="AA19" s="1473" t="s">
        <v>1798</v>
      </c>
      <c r="AB19" s="3384"/>
      <c r="AC19" s="3385"/>
      <c r="AD19" s="3385"/>
      <c r="AE19" s="3385"/>
      <c r="AF19" s="3385"/>
      <c r="AG19" s="3385"/>
      <c r="AH19" s="3385"/>
      <c r="AI19" s="3385"/>
      <c r="AJ19" s="3385"/>
      <c r="AK19" s="3385"/>
      <c r="AL19" s="3385"/>
      <c r="AM19" s="1562"/>
      <c r="AN19" s="1403"/>
    </row>
    <row r="20" spans="1:40" ht="13.5" customHeight="1" x14ac:dyDescent="0.25">
      <c r="A20" s="3437"/>
      <c r="B20" s="3538">
        <v>24</v>
      </c>
      <c r="C20" s="1501" t="s">
        <v>2551</v>
      </c>
      <c r="D20" s="1503"/>
      <c r="E20" s="1503"/>
      <c r="F20" s="1503"/>
      <c r="G20" s="1519"/>
      <c r="H20" s="1503"/>
      <c r="I20" s="1443"/>
      <c r="J20" s="3451"/>
      <c r="K20" s="3452"/>
      <c r="L20" s="3452"/>
      <c r="M20" s="3452"/>
      <c r="N20" s="3452"/>
      <c r="O20" s="3452"/>
      <c r="P20" s="3452"/>
      <c r="Q20" s="3452"/>
      <c r="R20" s="3452"/>
      <c r="S20" s="3452"/>
      <c r="T20" s="3452"/>
      <c r="U20" s="3452"/>
      <c r="V20" s="1395"/>
      <c r="W20" s="3412">
        <v>25</v>
      </c>
      <c r="X20" s="1501" t="s">
        <v>2549</v>
      </c>
      <c r="Y20" s="1438"/>
      <c r="Z20" s="1512"/>
      <c r="AA20" s="1463"/>
      <c r="AB20" s="3382"/>
      <c r="AC20" s="3383"/>
      <c r="AD20" s="3383"/>
      <c r="AE20" s="3383"/>
      <c r="AF20" s="3383"/>
      <c r="AG20" s="3383"/>
      <c r="AH20" s="3383"/>
      <c r="AI20" s="3383"/>
      <c r="AJ20" s="3383"/>
      <c r="AK20" s="3383"/>
      <c r="AL20" s="3383"/>
      <c r="AM20" s="1563"/>
      <c r="AN20" s="1403"/>
    </row>
    <row r="21" spans="1:40" ht="15.75" customHeight="1" x14ac:dyDescent="0.25">
      <c r="A21" s="3437"/>
      <c r="B21" s="3556"/>
      <c r="C21" s="1431"/>
      <c r="D21" s="1444"/>
      <c r="E21" s="1444"/>
      <c r="F21" s="1444"/>
      <c r="G21" s="1425"/>
      <c r="H21" s="1445"/>
      <c r="I21" s="1442" t="s">
        <v>75</v>
      </c>
      <c r="J21" s="3456"/>
      <c r="K21" s="3457"/>
      <c r="L21" s="3457"/>
      <c r="M21" s="3457"/>
      <c r="N21" s="3457"/>
      <c r="O21" s="3457"/>
      <c r="P21" s="3457"/>
      <c r="Q21" s="3457"/>
      <c r="R21" s="3457"/>
      <c r="S21" s="3457"/>
      <c r="T21" s="3457"/>
      <c r="U21" s="3457"/>
      <c r="V21" s="1571"/>
      <c r="W21" s="3417"/>
      <c r="X21" s="1501" t="s">
        <v>2552</v>
      </c>
      <c r="Y21" s="1501"/>
      <c r="Z21" s="1512"/>
      <c r="AA21" s="1466"/>
      <c r="AB21" s="3384"/>
      <c r="AC21" s="3385"/>
      <c r="AD21" s="3385"/>
      <c r="AE21" s="3385"/>
      <c r="AF21" s="3385"/>
      <c r="AG21" s="3385"/>
      <c r="AH21" s="3385"/>
      <c r="AI21" s="3385"/>
      <c r="AJ21" s="3385"/>
      <c r="AK21" s="3385"/>
      <c r="AL21" s="3385"/>
      <c r="AM21" s="1562"/>
      <c r="AN21" s="1403"/>
    </row>
    <row r="22" spans="1:40" ht="16.5" x14ac:dyDescent="0.3">
      <c r="A22" s="3437"/>
      <c r="B22" s="3538">
        <v>26</v>
      </c>
      <c r="C22" s="1501" t="s">
        <v>2553</v>
      </c>
      <c r="D22" s="1519"/>
      <c r="E22" s="1519"/>
      <c r="F22" s="1519"/>
      <c r="G22" s="1519"/>
      <c r="H22" s="1519"/>
      <c r="I22" s="1430"/>
      <c r="J22" s="3451"/>
      <c r="K22" s="3452"/>
      <c r="L22" s="3452"/>
      <c r="M22" s="3452"/>
      <c r="N22" s="3452"/>
      <c r="O22" s="3452"/>
      <c r="P22" s="3452"/>
      <c r="Q22" s="3452"/>
      <c r="R22" s="1416"/>
      <c r="S22" s="3412">
        <v>27</v>
      </c>
      <c r="T22" s="1438" t="s">
        <v>2554</v>
      </c>
      <c r="U22" s="1438"/>
      <c r="V22" s="1462"/>
      <c r="W22" s="1463"/>
      <c r="X22" s="3452"/>
      <c r="Y22" s="3530"/>
      <c r="Z22" s="3530"/>
      <c r="AA22" s="1395"/>
      <c r="AB22" s="3412">
        <v>28</v>
      </c>
      <c r="AC22" s="1436" t="s">
        <v>2555</v>
      </c>
      <c r="AD22" s="1436"/>
      <c r="AE22" s="1462"/>
      <c r="AF22" s="1436"/>
      <c r="AG22" s="3532"/>
      <c r="AH22" s="3533"/>
      <c r="AI22" s="3533"/>
      <c r="AJ22" s="3533"/>
      <c r="AK22" s="3533"/>
      <c r="AL22" s="3533"/>
      <c r="AM22" s="3534"/>
      <c r="AN22" s="1403"/>
    </row>
    <row r="23" spans="1:40" ht="16.5" x14ac:dyDescent="0.3">
      <c r="A23" s="3437"/>
      <c r="B23" s="3556"/>
      <c r="C23" s="1501"/>
      <c r="D23" s="1503"/>
      <c r="E23" s="1503"/>
      <c r="F23" s="1503"/>
      <c r="G23" s="1427"/>
      <c r="H23" s="1500"/>
      <c r="I23" s="1446" t="s">
        <v>300</v>
      </c>
      <c r="J23" s="3529"/>
      <c r="K23" s="3454"/>
      <c r="L23" s="3454"/>
      <c r="M23" s="3454"/>
      <c r="N23" s="3454"/>
      <c r="O23" s="3454"/>
      <c r="P23" s="3454"/>
      <c r="Q23" s="3454"/>
      <c r="R23" s="1572"/>
      <c r="S23" s="3417"/>
      <c r="T23" s="1501" t="s">
        <v>2556</v>
      </c>
      <c r="U23" s="1501"/>
      <c r="V23" s="1457"/>
      <c r="W23" s="1474"/>
      <c r="X23" s="3531"/>
      <c r="Y23" s="3531"/>
      <c r="Z23" s="3531"/>
      <c r="AA23" s="1411"/>
      <c r="AB23" s="3417"/>
      <c r="AC23" s="1431" t="s">
        <v>2557</v>
      </c>
      <c r="AD23" s="1431"/>
      <c r="AE23" s="1457"/>
      <c r="AF23" s="1431"/>
      <c r="AG23" s="3535"/>
      <c r="AH23" s="3536"/>
      <c r="AI23" s="3536"/>
      <c r="AJ23" s="3536"/>
      <c r="AK23" s="3536"/>
      <c r="AL23" s="3536"/>
      <c r="AM23" s="3537"/>
      <c r="AN23" s="1403"/>
    </row>
    <row r="24" spans="1:40" ht="16.5" x14ac:dyDescent="0.25">
      <c r="A24" s="3437"/>
      <c r="B24" s="3538">
        <v>34</v>
      </c>
      <c r="C24" s="1447" t="s">
        <v>2558</v>
      </c>
      <c r="D24" s="1447"/>
      <c r="E24" s="1447"/>
      <c r="F24" s="1447"/>
      <c r="G24" s="1447"/>
      <c r="H24" s="1447"/>
      <c r="I24" s="1441"/>
      <c r="J24" s="3451"/>
      <c r="K24" s="3452"/>
      <c r="L24" s="3452"/>
      <c r="M24" s="3452"/>
      <c r="N24" s="3452"/>
      <c r="O24" s="3452"/>
      <c r="P24" s="3452"/>
      <c r="Q24" s="3452"/>
      <c r="R24" s="1526"/>
      <c r="S24" s="3412">
        <v>35</v>
      </c>
      <c r="T24" s="1436" t="s">
        <v>2559</v>
      </c>
      <c r="U24" s="1436"/>
      <c r="V24" s="1462"/>
      <c r="W24" s="1463"/>
      <c r="X24" s="3540"/>
      <c r="Y24" s="3541"/>
      <c r="Z24" s="3541"/>
      <c r="AA24" s="1417"/>
      <c r="AB24" s="3412">
        <v>35.200000000000003</v>
      </c>
      <c r="AC24" s="3545" t="s">
        <v>2559</v>
      </c>
      <c r="AD24" s="3546"/>
      <c r="AE24" s="3546"/>
      <c r="AF24" s="3546"/>
      <c r="AG24" s="3547"/>
      <c r="AH24" s="3548"/>
      <c r="AI24" s="3548"/>
      <c r="AJ24" s="3548"/>
      <c r="AK24" s="3548"/>
      <c r="AL24" s="3548"/>
      <c r="AM24" s="3549"/>
      <c r="AN24" s="1403"/>
    </row>
    <row r="25" spans="1:40" ht="17.25" thickBot="1" x14ac:dyDescent="0.3">
      <c r="A25" s="3438"/>
      <c r="B25" s="3539"/>
      <c r="C25" s="1455" t="s">
        <v>2560</v>
      </c>
      <c r="D25" s="1453"/>
      <c r="E25" s="1453"/>
      <c r="F25" s="1453"/>
      <c r="G25" s="1454"/>
      <c r="H25" s="1454"/>
      <c r="I25" s="1440"/>
      <c r="J25" s="3410"/>
      <c r="K25" s="3407"/>
      <c r="L25" s="3407"/>
      <c r="M25" s="3407"/>
      <c r="N25" s="3407"/>
      <c r="O25" s="3407"/>
      <c r="P25" s="3407"/>
      <c r="Q25" s="3407"/>
      <c r="R25" s="1528"/>
      <c r="S25" s="3413"/>
      <c r="T25" s="1455" t="s">
        <v>2561</v>
      </c>
      <c r="U25" s="1455"/>
      <c r="V25" s="1469"/>
      <c r="W25" s="1475" t="s">
        <v>92</v>
      </c>
      <c r="X25" s="3542"/>
      <c r="Y25" s="3416"/>
      <c r="Z25" s="3416"/>
      <c r="AA25" s="1573"/>
      <c r="AB25" s="3413"/>
      <c r="AC25" s="3553" t="s">
        <v>1309</v>
      </c>
      <c r="AD25" s="3554"/>
      <c r="AE25" s="3554"/>
      <c r="AF25" s="3554"/>
      <c r="AG25" s="3550"/>
      <c r="AH25" s="3551"/>
      <c r="AI25" s="3551"/>
      <c r="AJ25" s="3551"/>
      <c r="AK25" s="3551"/>
      <c r="AL25" s="3551"/>
      <c r="AM25" s="3552"/>
      <c r="AN25" s="1403"/>
    </row>
    <row r="26" spans="1:40" ht="13.5" customHeight="1" x14ac:dyDescent="0.25">
      <c r="A26" s="3436" t="s">
        <v>1847</v>
      </c>
      <c r="B26" s="3528">
        <v>36</v>
      </c>
      <c r="C26" s="1449" t="s">
        <v>2562</v>
      </c>
      <c r="D26" s="1450"/>
      <c r="E26" s="1450"/>
      <c r="F26" s="1450"/>
      <c r="G26" s="1450"/>
      <c r="H26" s="1450"/>
      <c r="I26" s="1451"/>
      <c r="J26" s="3408"/>
      <c r="K26" s="3405"/>
      <c r="L26" s="3405"/>
      <c r="M26" s="3405"/>
      <c r="N26" s="3405"/>
      <c r="O26" s="3405"/>
      <c r="P26" s="3405"/>
      <c r="Q26" s="3405"/>
      <c r="R26" s="3405"/>
      <c r="S26" s="3405"/>
      <c r="T26" s="3405"/>
      <c r="U26" s="3405"/>
      <c r="V26" s="1569"/>
      <c r="W26" s="3450">
        <v>37</v>
      </c>
      <c r="X26" s="1449" t="s">
        <v>2535</v>
      </c>
      <c r="Y26" s="1449"/>
      <c r="Z26" s="1479"/>
      <c r="AA26" s="1480"/>
      <c r="AB26" s="3543"/>
      <c r="AC26" s="3544"/>
      <c r="AD26" s="3544"/>
      <c r="AE26" s="3544"/>
      <c r="AF26" s="3544"/>
      <c r="AG26" s="3544"/>
      <c r="AH26" s="3544"/>
      <c r="AI26" s="3544"/>
      <c r="AJ26" s="3544"/>
      <c r="AK26" s="3544"/>
      <c r="AL26" s="3544"/>
      <c r="AM26" s="1570"/>
      <c r="AN26" s="1403"/>
    </row>
    <row r="27" spans="1:40" ht="16.5" customHeight="1" x14ac:dyDescent="0.25">
      <c r="A27" s="3437"/>
      <c r="B27" s="3516"/>
      <c r="C27" s="1431" t="s">
        <v>1849</v>
      </c>
      <c r="D27" s="1444"/>
      <c r="E27" s="1444"/>
      <c r="F27" s="1444"/>
      <c r="G27" s="1425"/>
      <c r="H27" s="1425"/>
      <c r="I27" s="1448"/>
      <c r="J27" s="3456"/>
      <c r="K27" s="3457"/>
      <c r="L27" s="3457"/>
      <c r="M27" s="3457"/>
      <c r="N27" s="3457"/>
      <c r="O27" s="3457"/>
      <c r="P27" s="3457"/>
      <c r="Q27" s="3457"/>
      <c r="R27" s="3457"/>
      <c r="S27" s="3457"/>
      <c r="T27" s="3457"/>
      <c r="U27" s="3457"/>
      <c r="V27" s="1418"/>
      <c r="W27" s="3417"/>
      <c r="X27" s="1394" t="s">
        <v>2563</v>
      </c>
      <c r="Y27" s="1394"/>
      <c r="Z27" s="1457"/>
      <c r="AA27" s="1466"/>
      <c r="AB27" s="3384"/>
      <c r="AC27" s="3385"/>
      <c r="AD27" s="3385"/>
      <c r="AE27" s="3385"/>
      <c r="AF27" s="3385"/>
      <c r="AG27" s="3385"/>
      <c r="AH27" s="3385"/>
      <c r="AI27" s="3385"/>
      <c r="AJ27" s="3385"/>
      <c r="AK27" s="3385"/>
      <c r="AL27" s="3385"/>
      <c r="AM27" s="1562"/>
      <c r="AN27" s="1403"/>
    </row>
    <row r="28" spans="1:40" ht="13.5" customHeight="1" x14ac:dyDescent="0.25">
      <c r="A28" s="3437"/>
      <c r="B28" s="3418">
        <v>38</v>
      </c>
      <c r="C28" s="1501" t="s">
        <v>2564</v>
      </c>
      <c r="D28" s="1427"/>
      <c r="E28" s="1427"/>
      <c r="F28" s="1427"/>
      <c r="G28" s="1427"/>
      <c r="H28" s="1427"/>
      <c r="I28" s="1430"/>
      <c r="J28" s="3451"/>
      <c r="K28" s="3452"/>
      <c r="L28" s="3452"/>
      <c r="M28" s="3452"/>
      <c r="N28" s="3452"/>
      <c r="O28" s="3452"/>
      <c r="P28" s="3526" t="s">
        <v>2569</v>
      </c>
      <c r="Q28" s="1529" t="s">
        <v>2565</v>
      </c>
      <c r="R28" s="3452"/>
      <c r="S28" s="3520"/>
      <c r="T28" s="1529" t="s">
        <v>2566</v>
      </c>
      <c r="U28" s="3452"/>
      <c r="V28" s="3520"/>
      <c r="W28" s="3412">
        <v>39</v>
      </c>
      <c r="X28" s="1438" t="s">
        <v>2567</v>
      </c>
      <c r="Y28" s="1438"/>
      <c r="Z28" s="1512"/>
      <c r="AA28" s="1463"/>
      <c r="AB28" s="3382"/>
      <c r="AC28" s="3383"/>
      <c r="AD28" s="3383"/>
      <c r="AE28" s="3383"/>
      <c r="AF28" s="3383"/>
      <c r="AG28" s="3383"/>
      <c r="AH28" s="3383"/>
      <c r="AI28" s="3383"/>
      <c r="AJ28" s="3383"/>
      <c r="AK28" s="3383"/>
      <c r="AL28" s="3383"/>
      <c r="AM28" s="1563"/>
      <c r="AN28" s="1403"/>
    </row>
    <row r="29" spans="1:40" ht="13.5" customHeight="1" x14ac:dyDescent="0.25">
      <c r="A29" s="3437"/>
      <c r="B29" s="3516"/>
      <c r="C29" s="1431" t="s">
        <v>2568</v>
      </c>
      <c r="D29" s="1444"/>
      <c r="E29" s="1444"/>
      <c r="F29" s="1444"/>
      <c r="G29" s="1425"/>
      <c r="H29" s="1425"/>
      <c r="I29" s="1448"/>
      <c r="J29" s="3456"/>
      <c r="K29" s="3457"/>
      <c r="L29" s="3457"/>
      <c r="M29" s="3457"/>
      <c r="N29" s="3457"/>
      <c r="O29" s="3457"/>
      <c r="P29" s="3527"/>
      <c r="Q29" s="1529" t="s">
        <v>1901</v>
      </c>
      <c r="R29" s="3457"/>
      <c r="S29" s="3521"/>
      <c r="T29" s="1529" t="s">
        <v>1901</v>
      </c>
      <c r="U29" s="3457"/>
      <c r="V29" s="3521"/>
      <c r="W29" s="3417"/>
      <c r="X29" s="1394" t="s">
        <v>103</v>
      </c>
      <c r="Y29" s="1394"/>
      <c r="Z29" s="1457"/>
      <c r="AA29" s="1465"/>
      <c r="AB29" s="3384"/>
      <c r="AC29" s="3385"/>
      <c r="AD29" s="3385"/>
      <c r="AE29" s="3385"/>
      <c r="AF29" s="3385"/>
      <c r="AG29" s="3385"/>
      <c r="AH29" s="3385"/>
      <c r="AI29" s="3385"/>
      <c r="AJ29" s="3385"/>
      <c r="AK29" s="3385"/>
      <c r="AL29" s="3385"/>
      <c r="AM29" s="1562"/>
      <c r="AN29" s="1403"/>
    </row>
    <row r="30" spans="1:40" ht="13.5" x14ac:dyDescent="0.25">
      <c r="A30" s="3437"/>
      <c r="B30" s="3418">
        <v>40</v>
      </c>
      <c r="C30" s="1436" t="s">
        <v>2570</v>
      </c>
      <c r="D30" s="1447"/>
      <c r="E30" s="1447"/>
      <c r="F30" s="1447"/>
      <c r="G30" s="1447"/>
      <c r="H30" s="1447"/>
      <c r="I30" s="1441"/>
      <c r="J30" s="3451"/>
      <c r="K30" s="3452"/>
      <c r="L30" s="3452"/>
      <c r="M30" s="3452"/>
      <c r="N30" s="3452"/>
      <c r="O30" s="3452"/>
      <c r="P30" s="3517" t="s">
        <v>2571</v>
      </c>
      <c r="Q30" s="3522"/>
      <c r="R30" s="3522"/>
      <c r="S30" s="3522"/>
      <c r="T30" s="3522"/>
      <c r="U30" s="3523"/>
      <c r="V30" s="3518" t="s">
        <v>2572</v>
      </c>
      <c r="W30" s="3412">
        <v>41</v>
      </c>
      <c r="X30" s="1476" t="s">
        <v>2038</v>
      </c>
      <c r="Y30" s="1438"/>
      <c r="Z30" s="1512"/>
      <c r="AA30" s="1463"/>
      <c r="AB30" s="3382"/>
      <c r="AC30" s="3383"/>
      <c r="AD30" s="3383"/>
      <c r="AE30" s="3383"/>
      <c r="AF30" s="3383"/>
      <c r="AG30" s="3383"/>
      <c r="AH30" s="3383"/>
      <c r="AI30" s="3383"/>
      <c r="AJ30" s="3383"/>
      <c r="AK30" s="3383"/>
      <c r="AL30" s="3383"/>
      <c r="AM30" s="1563"/>
      <c r="AN30" s="1403"/>
    </row>
    <row r="31" spans="1:40" ht="13.5" customHeight="1" x14ac:dyDescent="0.25">
      <c r="A31" s="3437"/>
      <c r="B31" s="3516"/>
      <c r="C31" s="1431" t="s">
        <v>2573</v>
      </c>
      <c r="D31" s="1444"/>
      <c r="E31" s="1444"/>
      <c r="F31" s="1444"/>
      <c r="G31" s="1425"/>
      <c r="H31" s="1425"/>
      <c r="I31" s="1452" t="s">
        <v>75</v>
      </c>
      <c r="J31" s="3456"/>
      <c r="K31" s="3457"/>
      <c r="L31" s="3457"/>
      <c r="M31" s="3457"/>
      <c r="N31" s="3457"/>
      <c r="O31" s="3457"/>
      <c r="P31" s="3517"/>
      <c r="Q31" s="3524"/>
      <c r="R31" s="3524"/>
      <c r="S31" s="3524"/>
      <c r="T31" s="3524"/>
      <c r="U31" s="3525"/>
      <c r="V31" s="3519"/>
      <c r="W31" s="3417"/>
      <c r="X31" s="1394"/>
      <c r="Y31" s="1394"/>
      <c r="Z31" s="1457"/>
      <c r="AA31" s="1474"/>
      <c r="AB31" s="3384"/>
      <c r="AC31" s="3385"/>
      <c r="AD31" s="3385"/>
      <c r="AE31" s="3385"/>
      <c r="AF31" s="3385"/>
      <c r="AG31" s="3385"/>
      <c r="AH31" s="3385"/>
      <c r="AI31" s="3385"/>
      <c r="AJ31" s="3385"/>
      <c r="AK31" s="3385"/>
      <c r="AL31" s="3385"/>
      <c r="AM31" s="1562"/>
      <c r="AN31" s="1403"/>
    </row>
    <row r="32" spans="1:40" ht="16.5" customHeight="1" x14ac:dyDescent="0.25">
      <c r="A32" s="3437"/>
      <c r="B32" s="3418">
        <v>42</v>
      </c>
      <c r="C32" s="1438" t="s">
        <v>2574</v>
      </c>
      <c r="D32" s="1427"/>
      <c r="E32" s="1427"/>
      <c r="F32" s="1427"/>
      <c r="G32" s="1427"/>
      <c r="H32" s="1427"/>
      <c r="I32" s="1430"/>
      <c r="J32" s="3451"/>
      <c r="K32" s="3452"/>
      <c r="L32" s="3452"/>
      <c r="M32" s="3452"/>
      <c r="N32" s="3452"/>
      <c r="O32" s="3452"/>
      <c r="P32" s="3452"/>
      <c r="Q32" s="3452"/>
      <c r="R32" s="3452"/>
      <c r="S32" s="3452"/>
      <c r="T32" s="3452"/>
      <c r="U32" s="3452"/>
      <c r="V32" s="1395"/>
      <c r="W32" s="3412">
        <v>42.2</v>
      </c>
      <c r="X32" s="1438" t="s">
        <v>2575</v>
      </c>
      <c r="Y32" s="1438"/>
      <c r="Z32" s="1512"/>
      <c r="AA32" s="1463"/>
      <c r="AB32" s="3382"/>
      <c r="AC32" s="3383"/>
      <c r="AD32" s="3383"/>
      <c r="AE32" s="3383"/>
      <c r="AF32" s="3383"/>
      <c r="AG32" s="3383"/>
      <c r="AH32" s="3383"/>
      <c r="AI32" s="3383"/>
      <c r="AJ32" s="3383"/>
      <c r="AK32" s="3383"/>
      <c r="AL32" s="3383"/>
      <c r="AM32" s="1563"/>
      <c r="AN32" s="1403"/>
    </row>
    <row r="33" spans="1:40" ht="16.5" customHeight="1" x14ac:dyDescent="0.25">
      <c r="A33" s="3437"/>
      <c r="B33" s="3516"/>
      <c r="C33" s="1501"/>
      <c r="D33" s="1503"/>
      <c r="E33" s="1503"/>
      <c r="F33" s="1503"/>
      <c r="G33" s="1427"/>
      <c r="H33" s="1427"/>
      <c r="I33" s="1430"/>
      <c r="J33" s="3456"/>
      <c r="K33" s="3457"/>
      <c r="L33" s="3457"/>
      <c r="M33" s="3457"/>
      <c r="N33" s="3457"/>
      <c r="O33" s="3457"/>
      <c r="P33" s="3457"/>
      <c r="Q33" s="3457"/>
      <c r="R33" s="3457"/>
      <c r="S33" s="3457"/>
      <c r="T33" s="3457"/>
      <c r="U33" s="3457"/>
      <c r="V33" s="1514"/>
      <c r="W33" s="3417"/>
      <c r="X33" s="1501"/>
      <c r="Y33" s="1501"/>
      <c r="Z33" s="1512"/>
      <c r="AA33" s="1477"/>
      <c r="AB33" s="3384"/>
      <c r="AC33" s="3385"/>
      <c r="AD33" s="3385"/>
      <c r="AE33" s="3385"/>
      <c r="AF33" s="3385"/>
      <c r="AG33" s="3385"/>
      <c r="AH33" s="3385"/>
      <c r="AI33" s="3385"/>
      <c r="AJ33" s="3385"/>
      <c r="AK33" s="3385"/>
      <c r="AL33" s="3385"/>
      <c r="AM33" s="1562"/>
      <c r="AN33" s="1403"/>
    </row>
    <row r="34" spans="1:40" ht="16.5" customHeight="1" x14ac:dyDescent="0.25">
      <c r="A34" s="3437"/>
      <c r="B34" s="3418">
        <v>43</v>
      </c>
      <c r="C34" s="1436" t="s">
        <v>2576</v>
      </c>
      <c r="D34" s="1447"/>
      <c r="E34" s="1447"/>
      <c r="F34" s="1447"/>
      <c r="G34" s="1447"/>
      <c r="H34" s="1447"/>
      <c r="I34" s="1441"/>
      <c r="J34" s="3451"/>
      <c r="K34" s="3452"/>
      <c r="L34" s="3452"/>
      <c r="M34" s="3452"/>
      <c r="N34" s="3452"/>
      <c r="O34" s="3452"/>
      <c r="P34" s="3452"/>
      <c r="Q34" s="3452"/>
      <c r="R34" s="3452"/>
      <c r="S34" s="3452"/>
      <c r="T34" s="3452"/>
      <c r="U34" s="3452"/>
      <c r="V34" s="1395"/>
      <c r="W34" s="3412">
        <v>43.2</v>
      </c>
      <c r="X34" s="1438" t="s">
        <v>2577</v>
      </c>
      <c r="Y34" s="1438"/>
      <c r="Z34" s="1462"/>
      <c r="AA34" s="1463"/>
      <c r="AB34" s="3382"/>
      <c r="AC34" s="3383"/>
      <c r="AD34" s="3383"/>
      <c r="AE34" s="3383"/>
      <c r="AF34" s="3383"/>
      <c r="AG34" s="3383"/>
      <c r="AH34" s="3383"/>
      <c r="AI34" s="3383"/>
      <c r="AJ34" s="3383"/>
      <c r="AK34" s="3383"/>
      <c r="AL34" s="3383"/>
      <c r="AM34" s="1563"/>
      <c r="AN34" s="1403"/>
    </row>
    <row r="35" spans="1:40" ht="14.25" customHeight="1" thickBot="1" x14ac:dyDescent="0.3">
      <c r="A35" s="3438"/>
      <c r="B35" s="3419"/>
      <c r="C35" s="1455" t="s">
        <v>2578</v>
      </c>
      <c r="D35" s="1453"/>
      <c r="E35" s="1453"/>
      <c r="F35" s="1453"/>
      <c r="G35" s="1454"/>
      <c r="H35" s="1454"/>
      <c r="I35" s="1440"/>
      <c r="J35" s="3410"/>
      <c r="K35" s="3407"/>
      <c r="L35" s="3407"/>
      <c r="M35" s="3407"/>
      <c r="N35" s="3407"/>
      <c r="O35" s="3407"/>
      <c r="P35" s="3407"/>
      <c r="Q35" s="3407"/>
      <c r="R35" s="3407"/>
      <c r="S35" s="3407"/>
      <c r="T35" s="3407"/>
      <c r="U35" s="3407"/>
      <c r="V35" s="1422"/>
      <c r="W35" s="3413"/>
      <c r="X35" s="1455" t="s">
        <v>2578</v>
      </c>
      <c r="Y35" s="1455"/>
      <c r="Z35" s="1469"/>
      <c r="AA35" s="1478"/>
      <c r="AB35" s="3504"/>
      <c r="AC35" s="3505"/>
      <c r="AD35" s="3505"/>
      <c r="AE35" s="3505"/>
      <c r="AF35" s="3505"/>
      <c r="AG35" s="3505"/>
      <c r="AH35" s="3505"/>
      <c r="AI35" s="3505"/>
      <c r="AJ35" s="3505"/>
      <c r="AK35" s="3505"/>
      <c r="AL35" s="3505"/>
      <c r="AM35" s="1567"/>
      <c r="AN35" s="1403"/>
    </row>
    <row r="36" spans="1:40" ht="16.5" customHeight="1" x14ac:dyDescent="0.25">
      <c r="A36" s="3458" t="s">
        <v>1512</v>
      </c>
      <c r="B36" s="3450">
        <v>50</v>
      </c>
      <c r="C36" s="1449" t="s">
        <v>2579</v>
      </c>
      <c r="D36" s="1450"/>
      <c r="E36" s="1450"/>
      <c r="F36" s="1450"/>
      <c r="G36" s="1450"/>
      <c r="H36" s="1450"/>
      <c r="I36" s="1451"/>
      <c r="J36" s="3512"/>
      <c r="K36" s="3513"/>
      <c r="L36" s="3513"/>
      <c r="M36" s="3513"/>
      <c r="N36" s="3513"/>
      <c r="O36" s="3513"/>
      <c r="P36" s="3513"/>
      <c r="Q36" s="3508" t="s">
        <v>2580</v>
      </c>
      <c r="R36" s="3509"/>
      <c r="S36" s="3450">
        <v>51</v>
      </c>
      <c r="T36" s="1574" t="s">
        <v>2582</v>
      </c>
      <c r="U36" s="1449"/>
      <c r="V36" s="1479"/>
      <c r="W36" s="1480"/>
      <c r="X36" s="3405"/>
      <c r="Y36" s="3506"/>
      <c r="Z36" s="3506"/>
      <c r="AA36" s="1569"/>
      <c r="AB36" s="3450">
        <v>52</v>
      </c>
      <c r="AC36" s="1574" t="s">
        <v>2583</v>
      </c>
      <c r="AD36" s="1449"/>
      <c r="AE36" s="1479"/>
      <c r="AF36" s="1480"/>
      <c r="AG36" s="3405"/>
      <c r="AH36" s="3405"/>
      <c r="AI36" s="3405"/>
      <c r="AJ36" s="3405"/>
      <c r="AK36" s="3405"/>
      <c r="AL36" s="3405"/>
      <c r="AM36" s="1570"/>
      <c r="AN36" s="1403"/>
    </row>
    <row r="37" spans="1:40" ht="13.5" x14ac:dyDescent="0.25">
      <c r="A37" s="3459"/>
      <c r="B37" s="3417"/>
      <c r="C37" s="1431" t="s">
        <v>2584</v>
      </c>
      <c r="D37" s="1444"/>
      <c r="E37" s="1444"/>
      <c r="F37" s="1444"/>
      <c r="G37" s="1425"/>
      <c r="H37" s="1425"/>
      <c r="I37" s="1448" t="s">
        <v>1798</v>
      </c>
      <c r="J37" s="3514"/>
      <c r="K37" s="3515"/>
      <c r="L37" s="3515"/>
      <c r="M37" s="3515"/>
      <c r="N37" s="3515"/>
      <c r="O37" s="3515"/>
      <c r="P37" s="3515"/>
      <c r="Q37" s="3510" t="s">
        <v>2581</v>
      </c>
      <c r="R37" s="3511"/>
      <c r="S37" s="3417"/>
      <c r="T37" s="1501" t="s">
        <v>2585</v>
      </c>
      <c r="U37" s="1501"/>
      <c r="V37" s="1512"/>
      <c r="W37" s="1477"/>
      <c r="X37" s="3507"/>
      <c r="Y37" s="3507"/>
      <c r="Z37" s="3507"/>
      <c r="AA37" s="1419" t="s">
        <v>1798</v>
      </c>
      <c r="AB37" s="3417"/>
      <c r="AC37" s="1501" t="s">
        <v>2586</v>
      </c>
      <c r="AD37" s="1501"/>
      <c r="AE37" s="1512"/>
      <c r="AF37" s="1481"/>
      <c r="AG37" s="3455"/>
      <c r="AH37" s="3455"/>
      <c r="AI37" s="3455"/>
      <c r="AJ37" s="3455"/>
      <c r="AK37" s="3455"/>
      <c r="AL37" s="3455"/>
      <c r="AM37" s="1575" t="s">
        <v>75</v>
      </c>
      <c r="AN37" s="1403"/>
    </row>
    <row r="38" spans="1:40" ht="16.5" x14ac:dyDescent="0.25">
      <c r="A38" s="3459"/>
      <c r="B38" s="3412">
        <v>53</v>
      </c>
      <c r="C38" s="1501" t="s">
        <v>2587</v>
      </c>
      <c r="D38" s="1427"/>
      <c r="E38" s="1427"/>
      <c r="F38" s="1427"/>
      <c r="G38" s="1427"/>
      <c r="H38" s="1427"/>
      <c r="I38" s="1430"/>
      <c r="J38" s="3451"/>
      <c r="K38" s="3452"/>
      <c r="L38" s="3452"/>
      <c r="M38" s="3452"/>
      <c r="N38" s="3452"/>
      <c r="O38" s="3452"/>
      <c r="P38" s="3452"/>
      <c r="Q38" s="3452"/>
      <c r="R38" s="1530"/>
      <c r="S38" s="3412">
        <v>53.2</v>
      </c>
      <c r="T38" s="1476" t="s">
        <v>2588</v>
      </c>
      <c r="U38" s="1438"/>
      <c r="V38" s="1471"/>
      <c r="W38" s="1472"/>
      <c r="X38" s="3414"/>
      <c r="Y38" s="3415"/>
      <c r="Z38" s="3415"/>
      <c r="AA38" s="1395"/>
      <c r="AB38" s="3412">
        <v>54</v>
      </c>
      <c r="AC38" s="1476" t="s">
        <v>2589</v>
      </c>
      <c r="AD38" s="1438"/>
      <c r="AE38" s="1471"/>
      <c r="AF38" s="1472"/>
      <c r="AG38" s="3454"/>
      <c r="AH38" s="3454"/>
      <c r="AI38" s="3454"/>
      <c r="AJ38" s="3454"/>
      <c r="AK38" s="3454"/>
      <c r="AL38" s="3454"/>
      <c r="AM38" s="1563"/>
      <c r="AN38" s="1403"/>
    </row>
    <row r="39" spans="1:40" ht="13.5" x14ac:dyDescent="0.25">
      <c r="A39" s="3459"/>
      <c r="B39" s="3417"/>
      <c r="C39" s="1431" t="s">
        <v>2590</v>
      </c>
      <c r="D39" s="1444"/>
      <c r="E39" s="1444"/>
      <c r="F39" s="1444"/>
      <c r="G39" s="1425"/>
      <c r="H39" s="1425"/>
      <c r="I39" s="1448"/>
      <c r="J39" s="3456"/>
      <c r="K39" s="3457"/>
      <c r="L39" s="3457"/>
      <c r="M39" s="3457"/>
      <c r="N39" s="3457"/>
      <c r="O39" s="3457"/>
      <c r="P39" s="3457"/>
      <c r="Q39" s="3457"/>
      <c r="R39" s="1517" t="s">
        <v>75</v>
      </c>
      <c r="S39" s="3417"/>
      <c r="T39" s="1431" t="s">
        <v>2591</v>
      </c>
      <c r="U39" s="1431"/>
      <c r="V39" s="1457"/>
      <c r="W39" s="1474"/>
      <c r="X39" s="3453"/>
      <c r="Y39" s="3453"/>
      <c r="Z39" s="3453"/>
      <c r="AA39" s="1421" t="s">
        <v>75</v>
      </c>
      <c r="AB39" s="3417"/>
      <c r="AC39" s="1431" t="s">
        <v>2592</v>
      </c>
      <c r="AD39" s="1431"/>
      <c r="AE39" s="1457"/>
      <c r="AF39" s="1482"/>
      <c r="AG39" s="3455"/>
      <c r="AH39" s="3455"/>
      <c r="AI39" s="3455"/>
      <c r="AJ39" s="3455"/>
      <c r="AK39" s="3455"/>
      <c r="AL39" s="3455"/>
      <c r="AM39" s="1576" t="s">
        <v>75</v>
      </c>
      <c r="AN39" s="1403"/>
    </row>
    <row r="40" spans="1:40" ht="16.5" x14ac:dyDescent="0.25">
      <c r="A40" s="3460"/>
      <c r="B40" s="3412">
        <v>55</v>
      </c>
      <c r="C40" s="1501" t="s">
        <v>2593</v>
      </c>
      <c r="D40" s="1427"/>
      <c r="E40" s="1427"/>
      <c r="F40" s="1427"/>
      <c r="G40" s="1427"/>
      <c r="H40" s="1427"/>
      <c r="I40" s="1430"/>
      <c r="J40" s="3451"/>
      <c r="K40" s="3452"/>
      <c r="L40" s="3452"/>
      <c r="M40" s="3452"/>
      <c r="N40" s="3452"/>
      <c r="O40" s="3452"/>
      <c r="P40" s="3452"/>
      <c r="Q40" s="3452"/>
      <c r="R40" s="1417"/>
      <c r="S40" s="3412">
        <v>55.2</v>
      </c>
      <c r="T40" s="1476" t="s">
        <v>2594</v>
      </c>
      <c r="U40" s="1438"/>
      <c r="V40" s="1471"/>
      <c r="W40" s="1472"/>
      <c r="X40" s="3414"/>
      <c r="Y40" s="3415"/>
      <c r="Z40" s="3415"/>
      <c r="AA40" s="1395"/>
      <c r="AB40" s="3412">
        <v>56</v>
      </c>
      <c r="AC40" s="1476" t="s">
        <v>2595</v>
      </c>
      <c r="AD40" s="1438"/>
      <c r="AE40" s="1471"/>
      <c r="AF40" s="1472"/>
      <c r="AG40" s="3414"/>
      <c r="AH40" s="3414"/>
      <c r="AI40" s="3414"/>
      <c r="AJ40" s="3414"/>
      <c r="AK40" s="3414"/>
      <c r="AL40" s="3414"/>
      <c r="AM40" s="1563"/>
      <c r="AN40" s="1403"/>
    </row>
    <row r="41" spans="1:40" ht="17.25" thickBot="1" x14ac:dyDescent="0.3">
      <c r="A41" s="3461"/>
      <c r="B41" s="3413"/>
      <c r="C41" s="1455" t="s">
        <v>2596</v>
      </c>
      <c r="D41" s="1453"/>
      <c r="E41" s="1453"/>
      <c r="F41" s="1453"/>
      <c r="G41" s="1454"/>
      <c r="H41" s="1454"/>
      <c r="I41" s="1440"/>
      <c r="J41" s="3410"/>
      <c r="K41" s="3407"/>
      <c r="L41" s="3407"/>
      <c r="M41" s="3407"/>
      <c r="N41" s="3407"/>
      <c r="O41" s="3407"/>
      <c r="P41" s="3407"/>
      <c r="Q41" s="3407"/>
      <c r="R41" s="1527"/>
      <c r="S41" s="3413"/>
      <c r="T41" s="1455"/>
      <c r="U41" s="1455"/>
      <c r="V41" s="1469"/>
      <c r="W41" s="1478"/>
      <c r="X41" s="3416"/>
      <c r="Y41" s="3416"/>
      <c r="Z41" s="3416"/>
      <c r="AA41" s="1531"/>
      <c r="AB41" s="3413"/>
      <c r="AC41" s="1455" t="s">
        <v>2597</v>
      </c>
      <c r="AD41" s="1455"/>
      <c r="AE41" s="1469"/>
      <c r="AF41" s="1532"/>
      <c r="AG41" s="3407"/>
      <c r="AH41" s="3407"/>
      <c r="AI41" s="3407"/>
      <c r="AJ41" s="3407"/>
      <c r="AK41" s="3407"/>
      <c r="AL41" s="3407"/>
      <c r="AM41" s="1577" t="s">
        <v>75</v>
      </c>
      <c r="AN41" s="1504"/>
    </row>
    <row r="42" spans="1:40" ht="13.5" customHeight="1" x14ac:dyDescent="0.25">
      <c r="A42" s="3448" t="s">
        <v>2598</v>
      </c>
      <c r="B42" s="3450">
        <v>62</v>
      </c>
      <c r="C42" s="1449" t="s">
        <v>2599</v>
      </c>
      <c r="D42" s="1450"/>
      <c r="E42" s="1450"/>
      <c r="F42" s="1450"/>
      <c r="G42" s="1450"/>
      <c r="H42" s="1450"/>
      <c r="I42" s="1451"/>
      <c r="J42" s="3408"/>
      <c r="K42" s="3405"/>
      <c r="L42" s="3405"/>
      <c r="M42" s="3405"/>
      <c r="N42" s="3405"/>
      <c r="O42" s="3405"/>
      <c r="P42" s="3405"/>
      <c r="Q42" s="3405"/>
      <c r="R42" s="3405"/>
      <c r="S42" s="3405"/>
      <c r="T42" s="3405"/>
      <c r="U42" s="3405"/>
      <c r="V42" s="3405"/>
      <c r="W42" s="3405"/>
      <c r="X42" s="3405"/>
      <c r="Y42" s="3405"/>
      <c r="Z42" s="3405"/>
      <c r="AA42" s="3409"/>
      <c r="AB42" s="3450">
        <v>63</v>
      </c>
      <c r="AC42" s="1449" t="s">
        <v>2600</v>
      </c>
      <c r="AD42" s="1449"/>
      <c r="AE42" s="1479"/>
      <c r="AF42" s="1480"/>
      <c r="AG42" s="3404"/>
      <c r="AH42" s="3405"/>
      <c r="AI42" s="3405"/>
      <c r="AJ42" s="3405"/>
      <c r="AK42" s="3405"/>
      <c r="AL42" s="3405"/>
      <c r="AM42" s="1396"/>
      <c r="AN42" s="1404"/>
    </row>
    <row r="43" spans="1:40" ht="14.25" customHeight="1" thickBot="1" x14ac:dyDescent="0.3">
      <c r="A43" s="3449"/>
      <c r="B43" s="3413"/>
      <c r="C43" s="1455" t="s">
        <v>2601</v>
      </c>
      <c r="D43" s="1453"/>
      <c r="E43" s="1453"/>
      <c r="F43" s="1453"/>
      <c r="G43" s="1454"/>
      <c r="H43" s="1454"/>
      <c r="I43" s="1456"/>
      <c r="J43" s="3410"/>
      <c r="K43" s="3407"/>
      <c r="L43" s="3407"/>
      <c r="M43" s="3407"/>
      <c r="N43" s="3407"/>
      <c r="O43" s="3407"/>
      <c r="P43" s="3407"/>
      <c r="Q43" s="3407"/>
      <c r="R43" s="3407"/>
      <c r="S43" s="3407"/>
      <c r="T43" s="3407"/>
      <c r="U43" s="3407"/>
      <c r="V43" s="3407"/>
      <c r="W43" s="3407"/>
      <c r="X43" s="3407"/>
      <c r="Y43" s="3407"/>
      <c r="Z43" s="3407"/>
      <c r="AA43" s="3411"/>
      <c r="AB43" s="3413"/>
      <c r="AC43" s="1455" t="s">
        <v>2602</v>
      </c>
      <c r="AD43" s="1455"/>
      <c r="AE43" s="1469"/>
      <c r="AF43" s="1483"/>
      <c r="AG43" s="3406"/>
      <c r="AH43" s="3407"/>
      <c r="AI43" s="3407"/>
      <c r="AJ43" s="3407"/>
      <c r="AK43" s="3407"/>
      <c r="AL43" s="3407"/>
      <c r="AM43" s="1397"/>
      <c r="AN43" s="1403"/>
    </row>
    <row r="44" spans="1:40" ht="16.5" x14ac:dyDescent="0.25">
      <c r="A44" s="1518"/>
      <c r="B44" s="1516"/>
      <c r="C44" s="1459"/>
      <c r="D44" s="1510"/>
      <c r="E44" s="1510"/>
      <c r="F44" s="1510"/>
      <c r="G44" s="1424"/>
      <c r="H44" s="1424"/>
      <c r="I44" s="1515"/>
      <c r="J44" s="1511"/>
      <c r="K44" s="1511"/>
      <c r="L44" s="1511"/>
      <c r="M44" s="1511"/>
      <c r="N44" s="1511"/>
      <c r="O44" s="1511"/>
      <c r="P44" s="1511"/>
      <c r="Q44" s="1511"/>
      <c r="R44" s="1511"/>
      <c r="S44" s="1511"/>
      <c r="T44" s="1511"/>
      <c r="U44" s="1511"/>
      <c r="V44" s="1511"/>
      <c r="W44" s="1516"/>
      <c r="X44" s="1459"/>
      <c r="Y44" s="1459"/>
      <c r="Z44" s="1460"/>
      <c r="AA44" s="1517"/>
      <c r="AB44" s="1459"/>
      <c r="AC44" s="1513"/>
      <c r="AD44" s="1513"/>
      <c r="AE44" s="1513"/>
      <c r="AF44" s="1513"/>
      <c r="AG44" s="1513"/>
      <c r="AH44" s="1513"/>
      <c r="AI44" s="1513"/>
      <c r="AJ44" s="1513"/>
      <c r="AK44" s="1420"/>
      <c r="AL44" s="1514"/>
      <c r="AM44" s="1514"/>
      <c r="AN44" s="1504"/>
    </row>
    <row r="45" spans="1:40" ht="17.25" thickBot="1" x14ac:dyDescent="0.25">
      <c r="A45" s="1518"/>
      <c r="B45" s="1539" t="s">
        <v>2618</v>
      </c>
      <c r="C45" s="1540"/>
      <c r="D45" s="1540"/>
      <c r="E45" s="1540"/>
      <c r="F45" s="1540"/>
      <c r="G45" s="1540"/>
      <c r="H45" s="1540"/>
      <c r="I45" s="1515"/>
      <c r="J45" s="1511"/>
      <c r="K45" s="1511"/>
      <c r="L45" s="1511"/>
      <c r="M45" s="1511"/>
      <c r="N45" s="1511"/>
      <c r="O45" s="1511"/>
      <c r="P45" s="1511"/>
      <c r="Q45" s="1511"/>
      <c r="R45" s="1511"/>
      <c r="S45" s="1511"/>
      <c r="T45" s="1511"/>
      <c r="U45" s="1511"/>
      <c r="V45" s="1511"/>
      <c r="W45" s="1516"/>
      <c r="X45" s="1459"/>
      <c r="Y45" s="1459"/>
      <c r="Z45" s="1460"/>
      <c r="AA45" s="1517"/>
      <c r="AB45" s="1459"/>
      <c r="AC45" s="1513"/>
      <c r="AD45" s="1513"/>
      <c r="AE45" s="1513"/>
      <c r="AF45" s="1513"/>
      <c r="AG45" s="1513"/>
      <c r="AH45" s="1513"/>
      <c r="AI45" s="1513"/>
      <c r="AJ45" s="1513"/>
      <c r="AK45" s="1420"/>
      <c r="AL45" s="1514"/>
      <c r="AM45" s="1514"/>
      <c r="AN45" s="1504"/>
    </row>
    <row r="46" spans="1:40" x14ac:dyDescent="0.2">
      <c r="A46" s="3478" t="s">
        <v>2603</v>
      </c>
      <c r="B46" s="3501" t="s">
        <v>2604</v>
      </c>
      <c r="C46" s="3502"/>
      <c r="D46" s="3502"/>
      <c r="E46" s="3502"/>
      <c r="F46" s="3502"/>
      <c r="G46" s="3502"/>
      <c r="H46" s="3502"/>
      <c r="I46" s="3502"/>
      <c r="J46" s="3502"/>
      <c r="K46" s="3502"/>
      <c r="L46" s="3502"/>
      <c r="M46" s="3502"/>
      <c r="N46" s="3502"/>
      <c r="O46" s="3502"/>
      <c r="P46" s="3502"/>
      <c r="Q46" s="3502"/>
      <c r="R46" s="3502"/>
      <c r="S46" s="3502"/>
      <c r="T46" s="3502"/>
      <c r="U46" s="3502"/>
      <c r="V46" s="3502"/>
      <c r="W46" s="3502"/>
      <c r="X46" s="3502"/>
      <c r="Y46" s="3502"/>
      <c r="Z46" s="3502"/>
      <c r="AA46" s="3502"/>
      <c r="AB46" s="3502"/>
      <c r="AC46" s="3502"/>
      <c r="AD46" s="3502"/>
      <c r="AE46" s="3502"/>
      <c r="AF46" s="3502"/>
      <c r="AG46" s="3502"/>
      <c r="AH46" s="3502"/>
      <c r="AI46" s="3502"/>
      <c r="AJ46" s="3502"/>
      <c r="AK46" s="3502"/>
      <c r="AL46" s="3502"/>
      <c r="AM46" s="3503"/>
      <c r="AN46" s="1403"/>
    </row>
    <row r="47" spans="1:40" ht="15.75" x14ac:dyDescent="0.25">
      <c r="A47" s="3479"/>
      <c r="B47" s="1484"/>
      <c r="C47" s="1444" t="s">
        <v>2605</v>
      </c>
      <c r="D47" s="1444"/>
      <c r="E47" s="1444"/>
      <c r="F47" s="1444"/>
      <c r="G47" s="1425"/>
      <c r="H47" s="1425"/>
      <c r="I47" s="1445"/>
      <c r="J47" s="1485"/>
      <c r="K47" s="1485"/>
      <c r="L47" s="1485"/>
      <c r="M47" s="1485"/>
      <c r="N47" s="1485"/>
      <c r="O47" s="1486"/>
      <c r="P47" s="1431"/>
      <c r="Q47" s="1487"/>
      <c r="R47" s="1425"/>
      <c r="S47" s="1425"/>
      <c r="T47" s="1425"/>
      <c r="U47" s="1485"/>
      <c r="V47" s="1485"/>
      <c r="W47" s="1485"/>
      <c r="X47" s="1485"/>
      <c r="Y47" s="1485"/>
      <c r="Z47" s="1486"/>
      <c r="AA47" s="1431"/>
      <c r="AB47" s="1431"/>
      <c r="AC47" s="1425"/>
      <c r="AD47" s="1425"/>
      <c r="AE47" s="1425"/>
      <c r="AF47" s="1488"/>
      <c r="AG47" s="1488"/>
      <c r="AH47" s="1488"/>
      <c r="AI47" s="1488"/>
      <c r="AJ47" s="1488"/>
      <c r="AK47" s="1488"/>
      <c r="AL47" s="1488"/>
      <c r="AM47" s="1541"/>
      <c r="AN47" s="1403"/>
    </row>
    <row r="48" spans="1:40" ht="13.5" x14ac:dyDescent="0.25">
      <c r="A48" s="3479"/>
      <c r="B48" s="3386"/>
      <c r="C48" s="3387"/>
      <c r="D48" s="3388"/>
      <c r="E48" s="1536"/>
      <c r="F48" s="1431" t="s">
        <v>2606</v>
      </c>
      <c r="G48" s="1544"/>
      <c r="H48" s="1489"/>
      <c r="I48" s="1490"/>
      <c r="J48" s="1491"/>
      <c r="K48" s="1491"/>
      <c r="L48" s="1431"/>
      <c r="M48" s="1491"/>
      <c r="N48" s="1491"/>
      <c r="O48" s="1492"/>
      <c r="P48" s="3386"/>
      <c r="Q48" s="3387"/>
      <c r="R48" s="3388"/>
      <c r="S48" s="1493" t="s">
        <v>2607</v>
      </c>
      <c r="T48" s="1489"/>
      <c r="U48" s="1491"/>
      <c r="V48" s="1491"/>
      <c r="W48" s="1491"/>
      <c r="X48" s="1491"/>
      <c r="Y48" s="1491"/>
      <c r="Z48" s="1492"/>
      <c r="AA48" s="1493"/>
      <c r="AB48" s="3386"/>
      <c r="AC48" s="3387"/>
      <c r="AD48" s="3388"/>
      <c r="AE48" s="1493" t="s">
        <v>1885</v>
      </c>
      <c r="AF48" s="1496"/>
      <c r="AG48" s="1496"/>
      <c r="AH48" s="1496"/>
      <c r="AI48" s="1496"/>
      <c r="AJ48" s="1496"/>
      <c r="AK48" s="1496"/>
      <c r="AL48" s="1496"/>
      <c r="AM48" s="1542"/>
      <c r="AN48" s="1403"/>
    </row>
    <row r="49" spans="1:48" ht="13.5" x14ac:dyDescent="0.25">
      <c r="A49" s="3479"/>
      <c r="B49" s="3386"/>
      <c r="C49" s="3387"/>
      <c r="D49" s="3388"/>
      <c r="E49" s="1537"/>
      <c r="F49" s="1493" t="s">
        <v>1571</v>
      </c>
      <c r="G49" s="1544"/>
      <c r="H49" s="1425"/>
      <c r="I49" s="1445"/>
      <c r="J49" s="1485"/>
      <c r="K49" s="1485"/>
      <c r="L49" s="1431"/>
      <c r="M49" s="1485"/>
      <c r="N49" s="1485"/>
      <c r="O49" s="1457"/>
      <c r="P49" s="3386"/>
      <c r="Q49" s="3387"/>
      <c r="R49" s="3388"/>
      <c r="S49" s="1431" t="s">
        <v>2608</v>
      </c>
      <c r="T49" s="1425"/>
      <c r="U49" s="1485"/>
      <c r="V49" s="1485"/>
      <c r="W49" s="1485"/>
      <c r="X49" s="1485"/>
      <c r="Y49" s="1485"/>
      <c r="Z49" s="1457"/>
      <c r="AA49" s="1431"/>
      <c r="AB49" s="3386"/>
      <c r="AC49" s="3387"/>
      <c r="AD49" s="3388"/>
      <c r="AE49" s="1431" t="s">
        <v>2609</v>
      </c>
      <c r="AF49" s="1491"/>
      <c r="AG49" s="1491"/>
      <c r="AH49" s="1491"/>
      <c r="AI49" s="1491"/>
      <c r="AJ49" s="1491"/>
      <c r="AK49" s="1491"/>
      <c r="AL49" s="1491"/>
      <c r="AM49" s="1542"/>
      <c r="AN49" s="1403"/>
    </row>
    <row r="50" spans="1:48" ht="13.5" x14ac:dyDescent="0.25">
      <c r="A50" s="3479"/>
      <c r="B50" s="3386"/>
      <c r="C50" s="3387"/>
      <c r="D50" s="3388"/>
      <c r="E50" s="1538"/>
      <c r="F50" s="1501" t="s">
        <v>2610</v>
      </c>
      <c r="G50" s="1544"/>
      <c r="H50" s="1425"/>
      <c r="I50" s="1445"/>
      <c r="J50" s="1485"/>
      <c r="K50" s="1485"/>
      <c r="L50" s="1485"/>
      <c r="M50" s="1485"/>
      <c r="N50" s="1485"/>
      <c r="O50" s="1486"/>
      <c r="P50" s="3386"/>
      <c r="Q50" s="3387"/>
      <c r="R50" s="3388"/>
      <c r="S50" s="1431" t="s">
        <v>2611</v>
      </c>
      <c r="T50" s="1425"/>
      <c r="U50" s="1485"/>
      <c r="V50" s="1485"/>
      <c r="W50" s="1485"/>
      <c r="X50" s="1485"/>
      <c r="Y50" s="1485"/>
      <c r="Z50" s="1486"/>
      <c r="AA50" s="1431"/>
      <c r="AB50" s="3386"/>
      <c r="AC50" s="3387"/>
      <c r="AD50" s="3388"/>
      <c r="AE50" s="1431" t="s">
        <v>2612</v>
      </c>
      <c r="AF50" s="1488"/>
      <c r="AG50" s="1488"/>
      <c r="AH50" s="1488"/>
      <c r="AI50" s="1488"/>
      <c r="AJ50" s="1488"/>
      <c r="AK50" s="1488"/>
      <c r="AL50" s="1488"/>
      <c r="AM50" s="1543"/>
      <c r="AN50" s="1403"/>
    </row>
    <row r="51" spans="1:48" ht="13.5" x14ac:dyDescent="0.25">
      <c r="A51" s="3479"/>
      <c r="B51" s="3386"/>
      <c r="C51" s="3387"/>
      <c r="D51" s="3388"/>
      <c r="E51" s="1537"/>
      <c r="F51" s="1493" t="s">
        <v>2613</v>
      </c>
      <c r="G51" s="1544"/>
      <c r="H51" s="1489"/>
      <c r="I51" s="1490"/>
      <c r="J51" s="1491"/>
      <c r="K51" s="1491"/>
      <c r="L51" s="1493"/>
      <c r="M51" s="1491"/>
      <c r="N51" s="1491"/>
      <c r="O51" s="1491"/>
      <c r="P51" s="3386"/>
      <c r="Q51" s="3387"/>
      <c r="R51" s="3388"/>
      <c r="S51" s="1493" t="s">
        <v>2614</v>
      </c>
      <c r="T51" s="1491"/>
      <c r="U51" s="1491"/>
      <c r="V51" s="1491"/>
      <c r="W51" s="1491"/>
      <c r="X51" s="1491"/>
      <c r="Y51" s="1491"/>
      <c r="Z51" s="1492"/>
      <c r="AA51" s="1493"/>
      <c r="AB51" s="3386"/>
      <c r="AC51" s="3387"/>
      <c r="AD51" s="3388"/>
      <c r="AE51" s="1533" t="s">
        <v>2615</v>
      </c>
      <c r="AF51" s="1534"/>
      <c r="AG51" s="3389"/>
      <c r="AH51" s="3389"/>
      <c r="AI51" s="3389"/>
      <c r="AJ51" s="3389"/>
      <c r="AK51" s="3389"/>
      <c r="AL51" s="3389"/>
      <c r="AM51" s="3390"/>
      <c r="AN51" s="1403"/>
    </row>
    <row r="52" spans="1:48" ht="13.5" x14ac:dyDescent="0.25">
      <c r="A52" s="3479"/>
      <c r="B52" s="3386"/>
      <c r="C52" s="3387"/>
      <c r="D52" s="3388"/>
      <c r="E52" s="1545"/>
      <c r="F52" s="1493" t="s">
        <v>2615</v>
      </c>
      <c r="G52" s="1534"/>
      <c r="H52" s="1534"/>
      <c r="I52" s="3389"/>
      <c r="J52" s="3389"/>
      <c r="K52" s="3389"/>
      <c r="L52" s="3389"/>
      <c r="M52" s="3389"/>
      <c r="N52" s="3389"/>
      <c r="O52" s="3401"/>
      <c r="P52" s="3386"/>
      <c r="Q52" s="3387"/>
      <c r="R52" s="3388"/>
      <c r="S52" s="1533" t="s">
        <v>2615</v>
      </c>
      <c r="T52" s="1534"/>
      <c r="U52" s="3389"/>
      <c r="V52" s="3389"/>
      <c r="W52" s="3389"/>
      <c r="X52" s="3389"/>
      <c r="Y52" s="3389"/>
      <c r="Z52" s="3389"/>
      <c r="AA52" s="3401"/>
      <c r="AB52" s="3386"/>
      <c r="AC52" s="3387"/>
      <c r="AD52" s="3388"/>
      <c r="AE52" s="1533" t="s">
        <v>2615</v>
      </c>
      <c r="AF52" s="1534"/>
      <c r="AG52" s="3389"/>
      <c r="AH52" s="3389"/>
      <c r="AI52" s="3389"/>
      <c r="AJ52" s="3389"/>
      <c r="AK52" s="3389"/>
      <c r="AL52" s="3389"/>
      <c r="AM52" s="3390"/>
      <c r="AN52" s="1403"/>
    </row>
    <row r="53" spans="1:48" ht="14.25" thickBot="1" x14ac:dyDescent="0.3">
      <c r="A53" s="3480"/>
      <c r="B53" s="3475"/>
      <c r="C53" s="3476"/>
      <c r="D53" s="3477"/>
      <c r="E53" s="1546"/>
      <c r="F53" s="1494" t="s">
        <v>2615</v>
      </c>
      <c r="G53" s="1497"/>
      <c r="H53" s="1497"/>
      <c r="I53" s="3402"/>
      <c r="J53" s="3402"/>
      <c r="K53" s="3402"/>
      <c r="L53" s="3402"/>
      <c r="M53" s="3402"/>
      <c r="N53" s="3402"/>
      <c r="O53" s="3403"/>
      <c r="P53" s="3475"/>
      <c r="Q53" s="3476"/>
      <c r="R53" s="3477"/>
      <c r="S53" s="1494" t="s">
        <v>2615</v>
      </c>
      <c r="T53" s="1495"/>
      <c r="U53" s="3402"/>
      <c r="V53" s="3402"/>
      <c r="W53" s="3402"/>
      <c r="X53" s="3402"/>
      <c r="Y53" s="3402"/>
      <c r="Z53" s="3402"/>
      <c r="AA53" s="3487"/>
      <c r="AB53" s="3475"/>
      <c r="AC53" s="3476"/>
      <c r="AD53" s="3477"/>
      <c r="AE53" s="1535" t="s">
        <v>2615</v>
      </c>
      <c r="AF53" s="1497"/>
      <c r="AG53" s="3402"/>
      <c r="AH53" s="3402"/>
      <c r="AI53" s="3402"/>
      <c r="AJ53" s="3402"/>
      <c r="AK53" s="3402"/>
      <c r="AL53" s="3402"/>
      <c r="AM53" s="3500"/>
      <c r="AN53" s="1403"/>
    </row>
    <row r="54" spans="1:48" s="1505" customFormat="1" ht="14.25" thickBot="1" x14ac:dyDescent="0.3">
      <c r="A54" s="1498"/>
      <c r="B54" s="1502"/>
      <c r="C54" s="1499"/>
      <c r="D54" s="1499"/>
      <c r="E54" s="1499"/>
      <c r="F54" s="1499"/>
      <c r="G54" s="1424"/>
      <c r="H54" s="1424"/>
      <c r="I54" s="1506"/>
      <c r="J54" s="1507"/>
      <c r="K54" s="1507"/>
      <c r="L54" s="1459"/>
      <c r="M54" s="1507"/>
      <c r="N54" s="1507"/>
      <c r="O54" s="1507"/>
      <c r="P54" s="1507"/>
      <c r="Q54" s="1502"/>
      <c r="R54" s="1499"/>
      <c r="S54" s="1499"/>
      <c r="T54" s="1459"/>
      <c r="U54" s="1508"/>
      <c r="V54" s="1509"/>
      <c r="W54" s="1509"/>
      <c r="X54" s="1509"/>
      <c r="Y54" s="1509"/>
      <c r="Z54" s="1509"/>
      <c r="AA54" s="1509"/>
      <c r="AB54" s="1509"/>
      <c r="AC54" s="1502"/>
      <c r="AD54" s="1502"/>
      <c r="AE54" s="1502"/>
      <c r="AF54" s="1502"/>
      <c r="AG54" s="1502"/>
      <c r="AH54" s="1502"/>
      <c r="AI54" s="1502"/>
      <c r="AJ54" s="1502"/>
      <c r="AK54" s="1499"/>
      <c r="AL54" s="1499"/>
      <c r="AM54" s="1459"/>
      <c r="AN54" s="1510"/>
      <c r="AO54" s="1509"/>
      <c r="AP54" s="1509"/>
      <c r="AQ54" s="1509"/>
      <c r="AR54" s="1509"/>
      <c r="AS54" s="1509"/>
      <c r="AT54" s="1509"/>
      <c r="AU54" s="1509"/>
      <c r="AV54" s="1504"/>
    </row>
    <row r="55" spans="1:48" ht="12.75" customHeight="1" x14ac:dyDescent="0.2">
      <c r="A55" s="1928" t="s">
        <v>2517</v>
      </c>
      <c r="B55" s="3463" t="s">
        <v>2619</v>
      </c>
      <c r="C55" s="3464"/>
      <c r="D55" s="3464"/>
      <c r="E55" s="3464"/>
      <c r="F55" s="3464"/>
      <c r="G55" s="3464"/>
      <c r="H55" s="3464"/>
      <c r="I55" s="3464"/>
      <c r="J55" s="3464"/>
      <c r="K55" s="3464"/>
      <c r="L55" s="3464"/>
      <c r="M55" s="3464"/>
      <c r="N55" s="3464"/>
      <c r="O55" s="3464"/>
      <c r="P55" s="3464"/>
      <c r="Q55" s="3464"/>
      <c r="R55" s="3464"/>
      <c r="S55" s="3464"/>
      <c r="T55" s="3464"/>
      <c r="U55" s="3464"/>
      <c r="V55" s="3464"/>
      <c r="W55" s="3464"/>
      <c r="X55" s="3464"/>
      <c r="Y55" s="3464"/>
      <c r="Z55" s="3464"/>
      <c r="AA55" s="3464"/>
      <c r="AB55" s="3464"/>
      <c r="AC55" s="3464"/>
      <c r="AD55" s="3464"/>
      <c r="AE55" s="3464"/>
      <c r="AF55" s="3464"/>
      <c r="AG55" s="3464"/>
      <c r="AH55" s="3464"/>
      <c r="AI55" s="3464"/>
      <c r="AJ55" s="3464"/>
      <c r="AK55" s="3464"/>
      <c r="AL55" s="3464"/>
      <c r="AM55" s="3465"/>
    </row>
    <row r="56" spans="1:48" ht="12.75" customHeight="1" x14ac:dyDescent="0.2">
      <c r="A56" s="1929"/>
      <c r="B56" s="3466"/>
      <c r="C56" s="3467"/>
      <c r="D56" s="3467"/>
      <c r="E56" s="3467"/>
      <c r="F56" s="3467"/>
      <c r="G56" s="3467"/>
      <c r="H56" s="3467"/>
      <c r="I56" s="3467"/>
      <c r="J56" s="3467"/>
      <c r="K56" s="3467"/>
      <c r="L56" s="3467"/>
      <c r="M56" s="3467"/>
      <c r="N56" s="3467"/>
      <c r="O56" s="3467"/>
      <c r="P56" s="3467"/>
      <c r="Q56" s="3467"/>
      <c r="R56" s="3467"/>
      <c r="S56" s="3467"/>
      <c r="T56" s="3467"/>
      <c r="U56" s="3467"/>
      <c r="V56" s="3467"/>
      <c r="W56" s="3467"/>
      <c r="X56" s="3467"/>
      <c r="Y56" s="3467"/>
      <c r="Z56" s="3467"/>
      <c r="AA56" s="3467"/>
      <c r="AB56" s="3467"/>
      <c r="AC56" s="3467"/>
      <c r="AD56" s="3467"/>
      <c r="AE56" s="3467"/>
      <c r="AF56" s="3467"/>
      <c r="AG56" s="3467"/>
      <c r="AH56" s="3467"/>
      <c r="AI56" s="3467"/>
      <c r="AJ56" s="3467"/>
      <c r="AK56" s="3467"/>
      <c r="AL56" s="3467"/>
      <c r="AM56" s="3468"/>
    </row>
    <row r="57" spans="1:48" ht="12.75" customHeight="1" x14ac:dyDescent="0.2">
      <c r="A57" s="1929"/>
      <c r="B57" s="1578"/>
      <c r="C57" s="1579"/>
      <c r="D57" s="1579"/>
      <c r="E57" s="1579"/>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80"/>
    </row>
    <row r="58" spans="1:48" ht="12.75" customHeight="1" x14ac:dyDescent="0.2">
      <c r="A58" s="1929"/>
      <c r="B58" s="1581"/>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3"/>
    </row>
    <row r="59" spans="1:48" ht="12.75" customHeight="1" x14ac:dyDescent="0.2">
      <c r="A59" s="1929"/>
      <c r="B59" s="1581"/>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3"/>
    </row>
    <row r="60" spans="1:48" ht="12.75" customHeight="1" x14ac:dyDescent="0.2">
      <c r="A60" s="1929"/>
      <c r="B60" s="1581"/>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3"/>
    </row>
    <row r="61" spans="1:48" ht="12.75" customHeight="1" thickBot="1" x14ac:dyDescent="0.25">
      <c r="A61" s="1930"/>
      <c r="B61" s="1584"/>
      <c r="C61" s="1585"/>
      <c r="D61" s="1585"/>
      <c r="E61" s="1585"/>
      <c r="F61" s="1585"/>
      <c r="G61" s="1585"/>
      <c r="H61" s="1585"/>
      <c r="I61" s="1585"/>
      <c r="J61" s="1585"/>
      <c r="K61" s="1585"/>
      <c r="L61" s="1585"/>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6"/>
    </row>
    <row r="62" spans="1:48" s="1505" customFormat="1" ht="13.5" thickBot="1" x14ac:dyDescent="0.25">
      <c r="A62" s="1547"/>
      <c r="B62" s="1548"/>
    </row>
    <row r="63" spans="1:48" ht="15.75" x14ac:dyDescent="0.2">
      <c r="A63" s="1928" t="s">
        <v>134</v>
      </c>
      <c r="B63" s="3439" t="s">
        <v>135</v>
      </c>
      <c r="C63" s="3440"/>
      <c r="D63" s="3440"/>
      <c r="E63" s="3440"/>
      <c r="F63" s="3440"/>
      <c r="G63" s="3440"/>
      <c r="H63" s="3440"/>
      <c r="I63" s="3440"/>
      <c r="J63" s="3440"/>
      <c r="K63" s="3440"/>
      <c r="L63" s="3440"/>
      <c r="M63" s="3440"/>
      <c r="N63" s="3440"/>
      <c r="O63" s="3440"/>
      <c r="P63" s="3440"/>
      <c r="Q63" s="3440"/>
      <c r="R63" s="3440"/>
      <c r="S63" s="3440"/>
      <c r="T63" s="3440"/>
      <c r="U63" s="3440"/>
      <c r="V63" s="3440"/>
      <c r="W63" s="3440"/>
      <c r="X63" s="3440"/>
      <c r="Y63" s="3440"/>
      <c r="Z63" s="3440"/>
      <c r="AA63" s="3440"/>
      <c r="AB63" s="3440"/>
      <c r="AC63" s="3440"/>
      <c r="AD63" s="3440"/>
      <c r="AE63" s="3440"/>
      <c r="AF63" s="3440"/>
      <c r="AG63" s="3440"/>
      <c r="AH63" s="3440"/>
      <c r="AI63" s="3440"/>
      <c r="AJ63" s="3440"/>
      <c r="AK63" s="3440"/>
      <c r="AL63" s="3440"/>
      <c r="AM63" s="3441"/>
    </row>
    <row r="64" spans="1:48" ht="12.75" customHeight="1" x14ac:dyDescent="0.2">
      <c r="A64" s="2676"/>
      <c r="B64" s="3471">
        <v>231</v>
      </c>
      <c r="C64" s="3399" t="s">
        <v>800</v>
      </c>
      <c r="D64" s="3394"/>
      <c r="E64" s="3394"/>
      <c r="F64" s="3394"/>
      <c r="G64" s="3394"/>
      <c r="H64" s="3394"/>
      <c r="I64" s="3394"/>
      <c r="J64" s="3395"/>
      <c r="K64" s="1914"/>
      <c r="L64" s="1915"/>
      <c r="M64" s="1915"/>
      <c r="N64" s="1915"/>
      <c r="O64" s="1915"/>
      <c r="P64" s="1915"/>
      <c r="Q64" s="1915"/>
      <c r="R64" s="1915"/>
      <c r="S64" s="1915"/>
      <c r="T64" s="2282"/>
      <c r="U64" s="3473">
        <v>234</v>
      </c>
      <c r="V64" s="3393" t="s">
        <v>2526</v>
      </c>
      <c r="W64" s="3394"/>
      <c r="X64" s="3394"/>
      <c r="Y64" s="3394"/>
      <c r="Z64" s="3394"/>
      <c r="AA64" s="3395"/>
      <c r="AB64" s="1914"/>
      <c r="AC64" s="1915"/>
      <c r="AD64" s="1915"/>
      <c r="AE64" s="1915"/>
      <c r="AF64" s="1915"/>
      <c r="AG64" s="1915"/>
      <c r="AH64" s="1915"/>
      <c r="AI64" s="1915"/>
      <c r="AJ64" s="1915"/>
      <c r="AK64" s="1915"/>
      <c r="AL64" s="1915"/>
      <c r="AM64" s="3391"/>
    </row>
    <row r="65" spans="1:39" ht="12.75" customHeight="1" x14ac:dyDescent="0.2">
      <c r="A65" s="2676"/>
      <c r="B65" s="3472"/>
      <c r="C65" s="3400"/>
      <c r="D65" s="3397"/>
      <c r="E65" s="3397"/>
      <c r="F65" s="3397"/>
      <c r="G65" s="3397"/>
      <c r="H65" s="3397"/>
      <c r="I65" s="3397"/>
      <c r="J65" s="3398"/>
      <c r="K65" s="1916"/>
      <c r="L65" s="1917"/>
      <c r="M65" s="1917"/>
      <c r="N65" s="1917"/>
      <c r="O65" s="1917"/>
      <c r="P65" s="1917"/>
      <c r="Q65" s="1917"/>
      <c r="R65" s="1917"/>
      <c r="S65" s="1917"/>
      <c r="T65" s="2332"/>
      <c r="U65" s="3474"/>
      <c r="V65" s="3396"/>
      <c r="W65" s="3397"/>
      <c r="X65" s="3397"/>
      <c r="Y65" s="3397"/>
      <c r="Z65" s="3397"/>
      <c r="AA65" s="3398"/>
      <c r="AB65" s="1916"/>
      <c r="AC65" s="1917"/>
      <c r="AD65" s="1917"/>
      <c r="AE65" s="1917"/>
      <c r="AF65" s="1917"/>
      <c r="AG65" s="1917"/>
      <c r="AH65" s="1917"/>
      <c r="AI65" s="1917"/>
      <c r="AJ65" s="1917"/>
      <c r="AK65" s="1917"/>
      <c r="AL65" s="1917"/>
      <c r="AM65" s="3392"/>
    </row>
    <row r="66" spans="1:39" ht="12.75" customHeight="1" x14ac:dyDescent="0.2">
      <c r="A66" s="2676"/>
      <c r="B66" s="3471">
        <v>233</v>
      </c>
      <c r="C66" s="3399" t="s">
        <v>802</v>
      </c>
      <c r="D66" s="3394"/>
      <c r="E66" s="3394"/>
      <c r="F66" s="3394"/>
      <c r="G66" s="3394"/>
      <c r="H66" s="3394"/>
      <c r="I66" s="3394"/>
      <c r="J66" s="3395"/>
      <c r="K66" s="1914"/>
      <c r="L66" s="1915"/>
      <c r="M66" s="1915"/>
      <c r="N66" s="1915"/>
      <c r="O66" s="1915"/>
      <c r="P66" s="1915"/>
      <c r="Q66" s="1915"/>
      <c r="R66" s="1915"/>
      <c r="S66" s="1915"/>
      <c r="T66" s="2282"/>
      <c r="U66" s="3427"/>
      <c r="V66" s="3428"/>
      <c r="W66" s="3428"/>
      <c r="X66" s="3428"/>
      <c r="Y66" s="3428"/>
      <c r="Z66" s="3428"/>
      <c r="AA66" s="3428"/>
      <c r="AB66" s="3428"/>
      <c r="AC66" s="3428"/>
      <c r="AD66" s="3428"/>
      <c r="AE66" s="3428"/>
      <c r="AF66" s="3428"/>
      <c r="AG66" s="3428"/>
      <c r="AH66" s="3428"/>
      <c r="AI66" s="3428"/>
      <c r="AJ66" s="3428"/>
      <c r="AK66" s="3428"/>
      <c r="AL66" s="3428"/>
      <c r="AM66" s="3429"/>
    </row>
    <row r="67" spans="1:39" ht="12.75" customHeight="1" x14ac:dyDescent="0.2">
      <c r="A67" s="2676"/>
      <c r="B67" s="3472"/>
      <c r="C67" s="3400"/>
      <c r="D67" s="3397"/>
      <c r="E67" s="3397"/>
      <c r="F67" s="3397"/>
      <c r="G67" s="3397"/>
      <c r="H67" s="3397"/>
      <c r="I67" s="3397"/>
      <c r="J67" s="3398"/>
      <c r="K67" s="1916"/>
      <c r="L67" s="1917"/>
      <c r="M67" s="1917"/>
      <c r="N67" s="1917"/>
      <c r="O67" s="1917"/>
      <c r="P67" s="1917"/>
      <c r="Q67" s="1917"/>
      <c r="R67" s="1917"/>
      <c r="S67" s="1917"/>
      <c r="T67" s="2332"/>
      <c r="U67" s="3430"/>
      <c r="V67" s="3431"/>
      <c r="W67" s="3431"/>
      <c r="X67" s="3431"/>
      <c r="Y67" s="3431"/>
      <c r="Z67" s="3431"/>
      <c r="AA67" s="3431"/>
      <c r="AB67" s="3431"/>
      <c r="AC67" s="3431"/>
      <c r="AD67" s="3431"/>
      <c r="AE67" s="3431"/>
      <c r="AF67" s="3431"/>
      <c r="AG67" s="3431"/>
      <c r="AH67" s="3431"/>
      <c r="AI67" s="3431"/>
      <c r="AJ67" s="3431"/>
      <c r="AK67" s="3431"/>
      <c r="AL67" s="3431"/>
      <c r="AM67" s="3432"/>
    </row>
    <row r="68" spans="1:39" ht="12.75" customHeight="1" x14ac:dyDescent="0.2">
      <c r="A68" s="2676"/>
      <c r="B68" s="3471">
        <v>235</v>
      </c>
      <c r="C68" s="3399" t="s">
        <v>803</v>
      </c>
      <c r="D68" s="3394"/>
      <c r="E68" s="3394"/>
      <c r="F68" s="3394"/>
      <c r="G68" s="3394"/>
      <c r="H68" s="3394"/>
      <c r="I68" s="3394"/>
      <c r="J68" s="3395"/>
      <c r="K68" s="1914"/>
      <c r="L68" s="1915"/>
      <c r="M68" s="1915"/>
      <c r="N68" s="1915"/>
      <c r="O68" s="1915"/>
      <c r="P68" s="1915"/>
      <c r="Q68" s="1915"/>
      <c r="R68" s="1915"/>
      <c r="S68" s="1915"/>
      <c r="T68" s="2282"/>
      <c r="U68" s="3430"/>
      <c r="V68" s="3431"/>
      <c r="W68" s="3431"/>
      <c r="X68" s="3431"/>
      <c r="Y68" s="3431"/>
      <c r="Z68" s="3431"/>
      <c r="AA68" s="3431"/>
      <c r="AB68" s="3431"/>
      <c r="AC68" s="3431"/>
      <c r="AD68" s="3431"/>
      <c r="AE68" s="3431"/>
      <c r="AF68" s="3431"/>
      <c r="AG68" s="3431"/>
      <c r="AH68" s="3431"/>
      <c r="AI68" s="3431"/>
      <c r="AJ68" s="3431"/>
      <c r="AK68" s="3431"/>
      <c r="AL68" s="3431"/>
      <c r="AM68" s="3432"/>
    </row>
    <row r="69" spans="1:39" ht="12.75" customHeight="1" x14ac:dyDescent="0.2">
      <c r="A69" s="2676"/>
      <c r="B69" s="3472"/>
      <c r="C69" s="3400"/>
      <c r="D69" s="3397"/>
      <c r="E69" s="3397"/>
      <c r="F69" s="3397"/>
      <c r="G69" s="3397"/>
      <c r="H69" s="3397"/>
      <c r="I69" s="3397"/>
      <c r="J69" s="3398"/>
      <c r="K69" s="1916"/>
      <c r="L69" s="1917"/>
      <c r="M69" s="1917"/>
      <c r="N69" s="1917"/>
      <c r="O69" s="1917"/>
      <c r="P69" s="1917"/>
      <c r="Q69" s="1917"/>
      <c r="R69" s="1917"/>
      <c r="S69" s="1917"/>
      <c r="T69" s="2332"/>
      <c r="U69" s="3430"/>
      <c r="V69" s="3431"/>
      <c r="W69" s="3431"/>
      <c r="X69" s="3431"/>
      <c r="Y69" s="3431"/>
      <c r="Z69" s="3431"/>
      <c r="AA69" s="3431"/>
      <c r="AB69" s="3431"/>
      <c r="AC69" s="3431"/>
      <c r="AD69" s="3431"/>
      <c r="AE69" s="3431"/>
      <c r="AF69" s="3431"/>
      <c r="AG69" s="3431"/>
      <c r="AH69" s="3431"/>
      <c r="AI69" s="3431"/>
      <c r="AJ69" s="3431"/>
      <c r="AK69" s="3431"/>
      <c r="AL69" s="3431"/>
      <c r="AM69" s="3432"/>
    </row>
    <row r="70" spans="1:39" ht="12.75" customHeight="1" x14ac:dyDescent="0.2">
      <c r="A70" s="2676"/>
      <c r="B70" s="3471">
        <v>237</v>
      </c>
      <c r="C70" s="3399" t="s">
        <v>804</v>
      </c>
      <c r="D70" s="3394"/>
      <c r="E70" s="3394"/>
      <c r="F70" s="3394"/>
      <c r="G70" s="3394"/>
      <c r="H70" s="3394"/>
      <c r="I70" s="3394"/>
      <c r="J70" s="3395"/>
      <c r="K70" s="1914"/>
      <c r="L70" s="1915"/>
      <c r="M70" s="1915"/>
      <c r="N70" s="1915"/>
      <c r="O70" s="1915"/>
      <c r="P70" s="1915"/>
      <c r="Q70" s="1915"/>
      <c r="R70" s="1915"/>
      <c r="S70" s="1915"/>
      <c r="T70" s="2282"/>
      <c r="U70" s="3430"/>
      <c r="V70" s="3431"/>
      <c r="W70" s="3431"/>
      <c r="X70" s="3431"/>
      <c r="Y70" s="3431"/>
      <c r="Z70" s="3431"/>
      <c r="AA70" s="3431"/>
      <c r="AB70" s="3431"/>
      <c r="AC70" s="3431"/>
      <c r="AD70" s="3431"/>
      <c r="AE70" s="3431"/>
      <c r="AF70" s="3431"/>
      <c r="AG70" s="3431"/>
      <c r="AH70" s="3431"/>
      <c r="AI70" s="3431"/>
      <c r="AJ70" s="3431"/>
      <c r="AK70" s="3431"/>
      <c r="AL70" s="3431"/>
      <c r="AM70" s="3432"/>
    </row>
    <row r="71" spans="1:39" ht="12.75" customHeight="1" x14ac:dyDescent="0.2">
      <c r="A71" s="2676"/>
      <c r="B71" s="3472"/>
      <c r="C71" s="3400"/>
      <c r="D71" s="3397"/>
      <c r="E71" s="3397"/>
      <c r="F71" s="3397"/>
      <c r="G71" s="3397"/>
      <c r="H71" s="3397"/>
      <c r="I71" s="3397"/>
      <c r="J71" s="3398"/>
      <c r="K71" s="1916"/>
      <c r="L71" s="1917"/>
      <c r="M71" s="1917"/>
      <c r="N71" s="1917"/>
      <c r="O71" s="1917"/>
      <c r="P71" s="1917"/>
      <c r="Q71" s="1917"/>
      <c r="R71" s="1917"/>
      <c r="S71" s="1917"/>
      <c r="T71" s="2332"/>
      <c r="U71" s="3430"/>
      <c r="V71" s="3431"/>
      <c r="W71" s="3431"/>
      <c r="X71" s="3431"/>
      <c r="Y71" s="3431"/>
      <c r="Z71" s="3431"/>
      <c r="AA71" s="3431"/>
      <c r="AB71" s="3431"/>
      <c r="AC71" s="3431"/>
      <c r="AD71" s="3431"/>
      <c r="AE71" s="3431"/>
      <c r="AF71" s="3431"/>
      <c r="AG71" s="3431"/>
      <c r="AH71" s="3431"/>
      <c r="AI71" s="3431"/>
      <c r="AJ71" s="3431"/>
      <c r="AK71" s="3431"/>
      <c r="AL71" s="3431"/>
      <c r="AM71" s="3432"/>
    </row>
    <row r="72" spans="1:39" ht="12.75" customHeight="1" x14ac:dyDescent="0.2">
      <c r="A72" s="2676"/>
      <c r="B72" s="3471">
        <v>239</v>
      </c>
      <c r="C72" s="3399" t="s">
        <v>807</v>
      </c>
      <c r="D72" s="3394"/>
      <c r="E72" s="3394"/>
      <c r="F72" s="3394"/>
      <c r="G72" s="3394"/>
      <c r="H72" s="3394"/>
      <c r="I72" s="3394"/>
      <c r="J72" s="3395"/>
      <c r="K72" s="1914"/>
      <c r="L72" s="1915"/>
      <c r="M72" s="1915"/>
      <c r="N72" s="1915"/>
      <c r="O72" s="1915"/>
      <c r="P72" s="1915"/>
      <c r="Q72" s="1915"/>
      <c r="R72" s="1915"/>
      <c r="S72" s="1915"/>
      <c r="T72" s="2282"/>
      <c r="U72" s="3430"/>
      <c r="V72" s="3431"/>
      <c r="W72" s="3431"/>
      <c r="X72" s="3431"/>
      <c r="Y72" s="3431"/>
      <c r="Z72" s="3431"/>
      <c r="AA72" s="3431"/>
      <c r="AB72" s="3431"/>
      <c r="AC72" s="3431"/>
      <c r="AD72" s="3431"/>
      <c r="AE72" s="3431"/>
      <c r="AF72" s="3431"/>
      <c r="AG72" s="3431"/>
      <c r="AH72" s="3431"/>
      <c r="AI72" s="3431"/>
      <c r="AJ72" s="3431"/>
      <c r="AK72" s="3431"/>
      <c r="AL72" s="3431"/>
      <c r="AM72" s="3432"/>
    </row>
    <row r="73" spans="1:39" ht="12.75" customHeight="1" x14ac:dyDescent="0.2">
      <c r="A73" s="2676"/>
      <c r="B73" s="3472"/>
      <c r="C73" s="3400"/>
      <c r="D73" s="3397"/>
      <c r="E73" s="3397"/>
      <c r="F73" s="3397"/>
      <c r="G73" s="3397"/>
      <c r="H73" s="3397"/>
      <c r="I73" s="3397"/>
      <c r="J73" s="3398"/>
      <c r="K73" s="1916"/>
      <c r="L73" s="1917"/>
      <c r="M73" s="1917"/>
      <c r="N73" s="1917"/>
      <c r="O73" s="1917"/>
      <c r="P73" s="1917"/>
      <c r="Q73" s="1917"/>
      <c r="R73" s="1917"/>
      <c r="S73" s="1917"/>
      <c r="T73" s="2332"/>
      <c r="U73" s="3433"/>
      <c r="V73" s="3434"/>
      <c r="W73" s="3434"/>
      <c r="X73" s="3434"/>
      <c r="Y73" s="3434"/>
      <c r="Z73" s="3434"/>
      <c r="AA73" s="3434"/>
      <c r="AB73" s="3434"/>
      <c r="AC73" s="3434"/>
      <c r="AD73" s="3434"/>
      <c r="AE73" s="3434"/>
      <c r="AF73" s="3434"/>
      <c r="AG73" s="3434"/>
      <c r="AH73" s="3434"/>
      <c r="AI73" s="3434"/>
      <c r="AJ73" s="3434"/>
      <c r="AK73" s="3434"/>
      <c r="AL73" s="3434"/>
      <c r="AM73" s="3435"/>
    </row>
    <row r="74" spans="1:39" ht="12.75" customHeight="1" x14ac:dyDescent="0.2">
      <c r="A74" s="2676"/>
      <c r="B74" s="3471">
        <v>241</v>
      </c>
      <c r="C74" s="3399" t="s">
        <v>808</v>
      </c>
      <c r="D74" s="3394"/>
      <c r="E74" s="3394"/>
      <c r="F74" s="3394"/>
      <c r="G74" s="3394"/>
      <c r="H74" s="3394"/>
      <c r="I74" s="3394"/>
      <c r="J74" s="3395"/>
      <c r="K74" s="1914"/>
      <c r="L74" s="1915"/>
      <c r="M74" s="1915"/>
      <c r="N74" s="1915"/>
      <c r="O74" s="1915"/>
      <c r="P74" s="1915"/>
      <c r="Q74" s="1915"/>
      <c r="R74" s="1915"/>
      <c r="S74" s="1915"/>
      <c r="T74" s="2282"/>
      <c r="U74" s="3471">
        <v>242</v>
      </c>
      <c r="V74" s="3393" t="s">
        <v>809</v>
      </c>
      <c r="W74" s="3394"/>
      <c r="X74" s="3394"/>
      <c r="Y74" s="3394"/>
      <c r="Z74" s="3394"/>
      <c r="AA74" s="3395"/>
      <c r="AB74" s="1914"/>
      <c r="AC74" s="1915"/>
      <c r="AD74" s="1915"/>
      <c r="AE74" s="1915"/>
      <c r="AF74" s="1915"/>
      <c r="AG74" s="1915"/>
      <c r="AH74" s="1915"/>
      <c r="AI74" s="1915"/>
      <c r="AJ74" s="1915"/>
      <c r="AK74" s="1915"/>
      <c r="AL74" s="1915"/>
      <c r="AM74" s="3391"/>
    </row>
    <row r="75" spans="1:39" ht="12.75" customHeight="1" x14ac:dyDescent="0.2">
      <c r="A75" s="2676"/>
      <c r="B75" s="3472"/>
      <c r="C75" s="3400"/>
      <c r="D75" s="3397"/>
      <c r="E75" s="3397"/>
      <c r="F75" s="3397"/>
      <c r="G75" s="3397"/>
      <c r="H75" s="3397"/>
      <c r="I75" s="3397"/>
      <c r="J75" s="3398"/>
      <c r="K75" s="1916"/>
      <c r="L75" s="1917"/>
      <c r="M75" s="1917"/>
      <c r="N75" s="1917"/>
      <c r="O75" s="1917"/>
      <c r="P75" s="1917"/>
      <c r="Q75" s="1917"/>
      <c r="R75" s="1917"/>
      <c r="S75" s="1917"/>
      <c r="T75" s="2332"/>
      <c r="U75" s="3472"/>
      <c r="V75" s="3396"/>
      <c r="W75" s="3397"/>
      <c r="X75" s="3397"/>
      <c r="Y75" s="3397"/>
      <c r="Z75" s="3397"/>
      <c r="AA75" s="3398"/>
      <c r="AB75" s="1916"/>
      <c r="AC75" s="1917"/>
      <c r="AD75" s="1917"/>
      <c r="AE75" s="1917"/>
      <c r="AF75" s="1917"/>
      <c r="AG75" s="1917"/>
      <c r="AH75" s="1917"/>
      <c r="AI75" s="1917"/>
      <c r="AJ75" s="1917"/>
      <c r="AK75" s="1917"/>
      <c r="AL75" s="1917"/>
      <c r="AM75" s="3392"/>
    </row>
    <row r="76" spans="1:39" ht="12.75" customHeight="1" x14ac:dyDescent="0.2">
      <c r="A76" s="2676"/>
      <c r="B76" s="3471">
        <v>243</v>
      </c>
      <c r="C76" s="3399" t="s">
        <v>810</v>
      </c>
      <c r="D76" s="3394"/>
      <c r="E76" s="3394"/>
      <c r="F76" s="3394"/>
      <c r="G76" s="3394"/>
      <c r="H76" s="3394"/>
      <c r="I76" s="3394"/>
      <c r="J76" s="3395"/>
      <c r="K76" s="1914"/>
      <c r="L76" s="1915"/>
      <c r="M76" s="1915"/>
      <c r="N76" s="1915"/>
      <c r="O76" s="1915"/>
      <c r="P76" s="1915"/>
      <c r="Q76" s="1915"/>
      <c r="R76" s="1915"/>
      <c r="S76" s="1915"/>
      <c r="T76" s="2282"/>
      <c r="U76" s="3471">
        <v>244</v>
      </c>
      <c r="V76" s="3393" t="s">
        <v>811</v>
      </c>
      <c r="W76" s="3394"/>
      <c r="X76" s="3394"/>
      <c r="Y76" s="3394"/>
      <c r="Z76" s="3394"/>
      <c r="AA76" s="3395"/>
      <c r="AB76" s="1914"/>
      <c r="AC76" s="1915"/>
      <c r="AD76" s="1915"/>
      <c r="AE76" s="1915"/>
      <c r="AF76" s="1915"/>
      <c r="AG76" s="1915"/>
      <c r="AH76" s="1915"/>
      <c r="AI76" s="1915"/>
      <c r="AJ76" s="1915"/>
      <c r="AK76" s="1915"/>
      <c r="AL76" s="1915"/>
      <c r="AM76" s="3391"/>
    </row>
    <row r="77" spans="1:39" ht="12.75" customHeight="1" x14ac:dyDescent="0.2">
      <c r="A77" s="2676"/>
      <c r="B77" s="3446"/>
      <c r="C77" s="3400"/>
      <c r="D77" s="3397"/>
      <c r="E77" s="3397"/>
      <c r="F77" s="3397"/>
      <c r="G77" s="3397"/>
      <c r="H77" s="3397"/>
      <c r="I77" s="3397"/>
      <c r="J77" s="3398"/>
      <c r="K77" s="1916"/>
      <c r="L77" s="1917"/>
      <c r="M77" s="1917"/>
      <c r="N77" s="1917"/>
      <c r="O77" s="1917"/>
      <c r="P77" s="1917"/>
      <c r="Q77" s="1917"/>
      <c r="R77" s="1917"/>
      <c r="S77" s="1917"/>
      <c r="T77" s="2332"/>
      <c r="U77" s="3446"/>
      <c r="V77" s="3396"/>
      <c r="W77" s="3397"/>
      <c r="X77" s="3397"/>
      <c r="Y77" s="3397"/>
      <c r="Z77" s="3397"/>
      <c r="AA77" s="3398"/>
      <c r="AB77" s="1916"/>
      <c r="AC77" s="1917"/>
      <c r="AD77" s="1917"/>
      <c r="AE77" s="1917"/>
      <c r="AF77" s="1917"/>
      <c r="AG77" s="1917"/>
      <c r="AH77" s="1917"/>
      <c r="AI77" s="1917"/>
      <c r="AJ77" s="1917"/>
      <c r="AK77" s="1917"/>
      <c r="AL77" s="1917"/>
      <c r="AM77" s="3392"/>
    </row>
    <row r="78" spans="1:39" ht="12.75" customHeight="1" x14ac:dyDescent="0.2">
      <c r="A78" s="2676"/>
      <c r="B78" s="3469">
        <v>245</v>
      </c>
      <c r="C78" s="3399" t="s">
        <v>812</v>
      </c>
      <c r="D78" s="3394"/>
      <c r="E78" s="3394"/>
      <c r="F78" s="3394"/>
      <c r="G78" s="3394"/>
      <c r="H78" s="3394"/>
      <c r="I78" s="3394"/>
      <c r="J78" s="3395"/>
      <c r="K78" s="1914"/>
      <c r="L78" s="1915"/>
      <c r="M78" s="1915"/>
      <c r="N78" s="1915"/>
      <c r="O78" s="1915"/>
      <c r="P78" s="1915"/>
      <c r="Q78" s="1915"/>
      <c r="R78" s="1915"/>
      <c r="S78" s="1915"/>
      <c r="T78" s="1915"/>
      <c r="U78" s="1915"/>
      <c r="V78" s="1915"/>
      <c r="W78" s="1915"/>
      <c r="X78" s="1915"/>
      <c r="Y78" s="1915"/>
      <c r="Z78" s="1915"/>
      <c r="AA78" s="1915"/>
      <c r="AB78" s="1915"/>
      <c r="AC78" s="1915"/>
      <c r="AD78" s="1915"/>
      <c r="AE78" s="1915"/>
      <c r="AF78" s="1915"/>
      <c r="AG78" s="1915"/>
      <c r="AH78" s="1915"/>
      <c r="AI78" s="1915"/>
      <c r="AJ78" s="1915"/>
      <c r="AK78" s="1915"/>
      <c r="AL78" s="1915"/>
      <c r="AM78" s="3391"/>
    </row>
    <row r="79" spans="1:39" ht="12.75" customHeight="1" x14ac:dyDescent="0.2">
      <c r="A79" s="2676"/>
      <c r="B79" s="3469"/>
      <c r="C79" s="3400"/>
      <c r="D79" s="3397"/>
      <c r="E79" s="3397"/>
      <c r="F79" s="3397"/>
      <c r="G79" s="3397"/>
      <c r="H79" s="3397"/>
      <c r="I79" s="3397"/>
      <c r="J79" s="3398"/>
      <c r="K79" s="1916"/>
      <c r="L79" s="1917"/>
      <c r="M79" s="1917"/>
      <c r="N79" s="1917"/>
      <c r="O79" s="1917"/>
      <c r="P79" s="1917"/>
      <c r="Q79" s="1917"/>
      <c r="R79" s="1917"/>
      <c r="S79" s="1917"/>
      <c r="T79" s="1917"/>
      <c r="U79" s="1917"/>
      <c r="V79" s="1917"/>
      <c r="W79" s="1917"/>
      <c r="X79" s="1917"/>
      <c r="Y79" s="1917"/>
      <c r="Z79" s="1917"/>
      <c r="AA79" s="1917"/>
      <c r="AB79" s="1917"/>
      <c r="AC79" s="1917"/>
      <c r="AD79" s="1917"/>
      <c r="AE79" s="1917"/>
      <c r="AF79" s="1917"/>
      <c r="AG79" s="1917"/>
      <c r="AH79" s="1917"/>
      <c r="AI79" s="1917"/>
      <c r="AJ79" s="1917"/>
      <c r="AK79" s="1917"/>
      <c r="AL79" s="1917"/>
      <c r="AM79" s="3392"/>
    </row>
    <row r="80" spans="1:39" ht="12.75" customHeight="1" x14ac:dyDescent="0.2">
      <c r="A80" s="2676"/>
      <c r="B80" s="3469">
        <v>247</v>
      </c>
      <c r="C80" s="3399" t="s">
        <v>813</v>
      </c>
      <c r="D80" s="3394"/>
      <c r="E80" s="3394"/>
      <c r="F80" s="3394"/>
      <c r="G80" s="3394"/>
      <c r="H80" s="3394"/>
      <c r="I80" s="3394"/>
      <c r="J80" s="3395"/>
      <c r="K80" s="1914"/>
      <c r="L80" s="1915"/>
      <c r="M80" s="1915"/>
      <c r="N80" s="1915"/>
      <c r="O80" s="1915"/>
      <c r="P80" s="1915"/>
      <c r="Q80" s="1915"/>
      <c r="R80" s="1915"/>
      <c r="S80" s="1915"/>
      <c r="T80" s="1915"/>
      <c r="U80" s="1915"/>
      <c r="V80" s="1915"/>
      <c r="W80" s="1915"/>
      <c r="X80" s="1915"/>
      <c r="Y80" s="1915"/>
      <c r="Z80" s="1915"/>
      <c r="AA80" s="1915"/>
      <c r="AB80" s="1915"/>
      <c r="AC80" s="1915"/>
      <c r="AD80" s="1915"/>
      <c r="AE80" s="1915"/>
      <c r="AF80" s="1915"/>
      <c r="AG80" s="1915"/>
      <c r="AH80" s="1915"/>
      <c r="AI80" s="1915"/>
      <c r="AJ80" s="1915"/>
      <c r="AK80" s="1915"/>
      <c r="AL80" s="1915"/>
      <c r="AM80" s="3391"/>
    </row>
    <row r="81" spans="1:39" ht="12.75" customHeight="1" thickBot="1" x14ac:dyDescent="0.25">
      <c r="A81" s="2677"/>
      <c r="B81" s="3470"/>
      <c r="C81" s="3423"/>
      <c r="D81" s="3424"/>
      <c r="E81" s="3424"/>
      <c r="F81" s="3424"/>
      <c r="G81" s="3424"/>
      <c r="H81" s="3424"/>
      <c r="I81" s="3424"/>
      <c r="J81" s="3425"/>
      <c r="K81" s="1926"/>
      <c r="L81" s="1927"/>
      <c r="M81" s="1927"/>
      <c r="N81" s="1927"/>
      <c r="O81" s="1927"/>
      <c r="P81" s="1927"/>
      <c r="Q81" s="1927"/>
      <c r="R81" s="1927"/>
      <c r="S81" s="1927"/>
      <c r="T81" s="1927"/>
      <c r="U81" s="1927"/>
      <c r="V81" s="1927"/>
      <c r="W81" s="1927"/>
      <c r="X81" s="1927"/>
      <c r="Y81" s="1927"/>
      <c r="Z81" s="1927"/>
      <c r="AA81" s="1927"/>
      <c r="AB81" s="1927"/>
      <c r="AC81" s="1927"/>
      <c r="AD81" s="1927"/>
      <c r="AE81" s="1927"/>
      <c r="AF81" s="1927"/>
      <c r="AG81" s="1927"/>
      <c r="AH81" s="1927"/>
      <c r="AI81" s="1927"/>
      <c r="AJ81" s="1927"/>
      <c r="AK81" s="1927"/>
      <c r="AL81" s="1927"/>
      <c r="AM81" s="3426"/>
    </row>
    <row r="82" spans="1:39" ht="15.75" customHeight="1" x14ac:dyDescent="0.2">
      <c r="A82" s="1928" t="s">
        <v>139</v>
      </c>
      <c r="B82" s="1549"/>
      <c r="C82" s="1550"/>
      <c r="D82" s="1550"/>
      <c r="E82" s="1550"/>
      <c r="F82" s="1550"/>
      <c r="G82" s="1550"/>
      <c r="H82" s="1550"/>
      <c r="I82" s="1550"/>
      <c r="J82" s="1550"/>
      <c r="K82" s="1550"/>
      <c r="L82" s="1550"/>
      <c r="M82" s="1550"/>
      <c r="N82" s="1550"/>
      <c r="O82" s="1550"/>
      <c r="P82" s="1550"/>
      <c r="Q82" s="1550"/>
      <c r="R82" s="1550"/>
      <c r="S82" s="1550"/>
      <c r="T82" s="1550"/>
      <c r="U82" s="1550"/>
      <c r="V82" s="1550"/>
      <c r="W82" s="1550"/>
      <c r="X82" s="1550"/>
      <c r="Y82" s="1550"/>
      <c r="Z82" s="1550"/>
      <c r="AA82" s="1550"/>
      <c r="AB82" s="1550"/>
      <c r="AC82" s="1550"/>
      <c r="AD82" s="1550"/>
      <c r="AE82" s="1550"/>
      <c r="AF82" s="1550"/>
      <c r="AG82" s="1550"/>
      <c r="AH82" s="1550"/>
      <c r="AI82" s="1550"/>
      <c r="AJ82" s="1550"/>
      <c r="AK82" s="1550"/>
      <c r="AL82" s="1550"/>
      <c r="AM82" s="1551"/>
    </row>
    <row r="83" spans="1:39" ht="15.75" customHeight="1" x14ac:dyDescent="0.2">
      <c r="A83" s="3104"/>
      <c r="B83" s="3420" t="s">
        <v>140</v>
      </c>
      <c r="C83" s="3421"/>
      <c r="D83" s="3421"/>
      <c r="E83" s="3421"/>
      <c r="F83" s="3421"/>
      <c r="G83" s="3421"/>
      <c r="H83" s="3421"/>
      <c r="I83" s="3421"/>
      <c r="J83" s="3421"/>
      <c r="K83" s="3421"/>
      <c r="L83" s="3421"/>
      <c r="M83" s="3421"/>
      <c r="N83" s="3421"/>
      <c r="O83" s="3421"/>
      <c r="P83" s="3421"/>
      <c r="Q83" s="3421"/>
      <c r="R83" s="3421"/>
      <c r="S83" s="3421"/>
      <c r="T83" s="3421"/>
      <c r="U83" s="3421"/>
      <c r="V83" s="3421"/>
      <c r="W83" s="3421"/>
      <c r="X83" s="3421"/>
      <c r="Y83" s="3421"/>
      <c r="Z83" s="3421"/>
      <c r="AA83" s="3421"/>
      <c r="AB83" s="3421"/>
      <c r="AC83" s="3421"/>
      <c r="AD83" s="3421"/>
      <c r="AE83" s="3421"/>
      <c r="AF83" s="3421"/>
      <c r="AG83" s="3421"/>
      <c r="AH83" s="3421"/>
      <c r="AI83" s="3421"/>
      <c r="AJ83" s="3421"/>
      <c r="AK83" s="3421"/>
      <c r="AL83" s="3421"/>
      <c r="AM83" s="3422"/>
    </row>
    <row r="84" spans="1:39" ht="12.75" customHeight="1" x14ac:dyDescent="0.2">
      <c r="A84" s="3104"/>
      <c r="B84" s="3446">
        <v>300</v>
      </c>
      <c r="C84" s="1520"/>
      <c r="D84" s="1521"/>
      <c r="E84" s="1521"/>
      <c r="F84" s="152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521"/>
      <c r="AM84" s="1552"/>
    </row>
    <row r="85" spans="1:39" ht="12.75" customHeight="1" x14ac:dyDescent="0.2">
      <c r="A85" s="3104"/>
      <c r="B85" s="3446"/>
      <c r="C85" s="1522"/>
      <c r="D85" s="1553"/>
      <c r="E85" s="1553"/>
      <c r="F85" s="1553"/>
      <c r="G85" s="1553"/>
      <c r="H85" s="1553"/>
      <c r="I85" s="1553"/>
      <c r="J85" s="1553"/>
      <c r="K85" s="1553"/>
      <c r="L85" s="1553"/>
      <c r="M85" s="1553"/>
      <c r="N85" s="1553"/>
      <c r="O85" s="1553"/>
      <c r="P85" s="1553"/>
      <c r="Q85" s="1553"/>
      <c r="R85" s="1553"/>
      <c r="S85" s="1553"/>
      <c r="T85" s="1553"/>
      <c r="U85" s="1553"/>
      <c r="V85" s="1553"/>
      <c r="W85" s="1553"/>
      <c r="X85" s="1553"/>
      <c r="Y85" s="1553"/>
      <c r="Z85" s="1553"/>
      <c r="AA85" s="1553"/>
      <c r="AB85" s="1553"/>
      <c r="AC85" s="1553"/>
      <c r="AD85" s="1553"/>
      <c r="AE85" s="1553"/>
      <c r="AF85" s="1553"/>
      <c r="AG85" s="1553"/>
      <c r="AH85" s="1553"/>
      <c r="AI85" s="1553"/>
      <c r="AJ85" s="1553"/>
      <c r="AK85" s="1553"/>
      <c r="AL85" s="1553"/>
      <c r="AM85" s="1554"/>
    </row>
    <row r="86" spans="1:39" ht="12.75" customHeight="1" x14ac:dyDescent="0.2">
      <c r="A86" s="3104"/>
      <c r="B86" s="3446"/>
      <c r="C86" s="1522"/>
      <c r="D86" s="1553"/>
      <c r="E86" s="1553"/>
      <c r="F86" s="1553"/>
      <c r="G86" s="1553"/>
      <c r="H86" s="1553"/>
      <c r="I86" s="1553"/>
      <c r="J86" s="1553"/>
      <c r="K86" s="1553"/>
      <c r="L86" s="1553"/>
      <c r="M86" s="1553"/>
      <c r="N86" s="1553"/>
      <c r="O86" s="1553"/>
      <c r="P86" s="1553"/>
      <c r="Q86" s="1553"/>
      <c r="R86" s="1553"/>
      <c r="S86" s="1553"/>
      <c r="T86" s="1553"/>
      <c r="U86" s="1553"/>
      <c r="V86" s="1553"/>
      <c r="W86" s="1553"/>
      <c r="X86" s="1553"/>
      <c r="Y86" s="1553"/>
      <c r="Z86" s="1553"/>
      <c r="AA86" s="1553"/>
      <c r="AB86" s="1553"/>
      <c r="AC86" s="1553"/>
      <c r="AD86" s="1553"/>
      <c r="AE86" s="1553"/>
      <c r="AF86" s="1553"/>
      <c r="AG86" s="1553"/>
      <c r="AH86" s="1553"/>
      <c r="AI86" s="1553"/>
      <c r="AJ86" s="1553"/>
      <c r="AK86" s="1553"/>
      <c r="AL86" s="1553"/>
      <c r="AM86" s="1554"/>
    </row>
    <row r="87" spans="1:39" ht="12.75" customHeight="1" x14ac:dyDescent="0.2">
      <c r="A87" s="3104"/>
      <c r="B87" s="3446"/>
      <c r="C87" s="1522"/>
      <c r="D87" s="1553"/>
      <c r="E87" s="1553"/>
      <c r="F87" s="1553"/>
      <c r="G87" s="1553"/>
      <c r="H87" s="1553"/>
      <c r="I87" s="1553"/>
      <c r="J87" s="1553"/>
      <c r="K87" s="1553"/>
      <c r="L87" s="1553"/>
      <c r="M87" s="1553"/>
      <c r="N87" s="1553"/>
      <c r="O87" s="1553"/>
      <c r="P87" s="1553"/>
      <c r="Q87" s="1553"/>
      <c r="R87" s="1553"/>
      <c r="S87" s="1553"/>
      <c r="T87" s="1553"/>
      <c r="U87" s="1553"/>
      <c r="V87" s="1553"/>
      <c r="W87" s="1553"/>
      <c r="X87" s="1553"/>
      <c r="Y87" s="1553"/>
      <c r="Z87" s="1553"/>
      <c r="AA87" s="1553"/>
      <c r="AB87" s="1553"/>
      <c r="AC87" s="1553"/>
      <c r="AD87" s="1553"/>
      <c r="AE87" s="1553"/>
      <c r="AF87" s="1553"/>
      <c r="AG87" s="1553"/>
      <c r="AH87" s="1553"/>
      <c r="AI87" s="1553"/>
      <c r="AJ87" s="1553"/>
      <c r="AK87" s="1553"/>
      <c r="AL87" s="1553"/>
      <c r="AM87" s="1554"/>
    </row>
    <row r="88" spans="1:39" ht="12.75" customHeight="1" x14ac:dyDescent="0.2">
      <c r="A88" s="3104"/>
      <c r="B88" s="3446"/>
      <c r="C88" s="1522"/>
      <c r="D88" s="1553"/>
      <c r="E88" s="1553"/>
      <c r="F88" s="1553"/>
      <c r="G88" s="1553"/>
      <c r="H88" s="1553"/>
      <c r="I88" s="1553"/>
      <c r="J88" s="1553"/>
      <c r="K88" s="1553"/>
      <c r="L88" s="1553"/>
      <c r="M88" s="1553"/>
      <c r="N88" s="1553"/>
      <c r="O88" s="1553"/>
      <c r="P88" s="1553"/>
      <c r="Q88" s="1553"/>
      <c r="R88" s="1553"/>
      <c r="S88" s="1553"/>
      <c r="T88" s="1553"/>
      <c r="U88" s="1553"/>
      <c r="V88" s="1553"/>
      <c r="W88" s="1553"/>
      <c r="X88" s="1553"/>
      <c r="Y88" s="1553"/>
      <c r="Z88" s="1553"/>
      <c r="AA88" s="1553"/>
      <c r="AB88" s="1553"/>
      <c r="AC88" s="1553"/>
      <c r="AD88" s="1553"/>
      <c r="AE88" s="1553"/>
      <c r="AF88" s="1553"/>
      <c r="AG88" s="1553"/>
      <c r="AH88" s="1553"/>
      <c r="AI88" s="1553"/>
      <c r="AJ88" s="1553"/>
      <c r="AK88" s="1553"/>
      <c r="AL88" s="1553"/>
      <c r="AM88" s="1554"/>
    </row>
    <row r="89" spans="1:39" ht="12.75" customHeight="1" x14ac:dyDescent="0.2">
      <c r="A89" s="3104"/>
      <c r="B89" s="3446"/>
      <c r="C89" s="1522"/>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4"/>
    </row>
    <row r="90" spans="1:39" ht="12.75" customHeight="1" x14ac:dyDescent="0.2">
      <c r="A90" s="3104"/>
      <c r="B90" s="3446"/>
      <c r="C90" s="1522"/>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4"/>
    </row>
    <row r="91" spans="1:39" ht="12.75" customHeight="1" x14ac:dyDescent="0.2">
      <c r="A91" s="3104"/>
      <c r="B91" s="3446"/>
      <c r="C91" s="1522"/>
      <c r="D91" s="1553"/>
      <c r="E91" s="1553"/>
      <c r="F91" s="1553"/>
      <c r="G91" s="1553"/>
      <c r="H91" s="1553"/>
      <c r="I91" s="1553"/>
      <c r="J91" s="1553"/>
      <c r="K91" s="1553"/>
      <c r="L91" s="1553"/>
      <c r="M91" s="1553"/>
      <c r="N91" s="1553"/>
      <c r="O91" s="1553"/>
      <c r="P91" s="1553"/>
      <c r="Q91" s="1553"/>
      <c r="R91" s="1553"/>
      <c r="S91" s="1553"/>
      <c r="T91" s="1553"/>
      <c r="U91" s="1553"/>
      <c r="V91" s="1553"/>
      <c r="W91" s="1553"/>
      <c r="X91" s="1553"/>
      <c r="Y91" s="1553"/>
      <c r="Z91" s="1553"/>
      <c r="AA91" s="1553"/>
      <c r="AB91" s="1553"/>
      <c r="AC91" s="1553"/>
      <c r="AD91" s="1553"/>
      <c r="AE91" s="1553"/>
      <c r="AF91" s="1553"/>
      <c r="AG91" s="1553"/>
      <c r="AH91" s="1553"/>
      <c r="AI91" s="1553"/>
      <c r="AJ91" s="1553"/>
      <c r="AK91" s="1553"/>
      <c r="AL91" s="1553"/>
      <c r="AM91" s="1554"/>
    </row>
    <row r="92" spans="1:39" ht="12.75" customHeight="1" x14ac:dyDescent="0.2">
      <c r="A92" s="3104"/>
      <c r="B92" s="3446"/>
      <c r="C92" s="1522"/>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4"/>
    </row>
    <row r="93" spans="1:39" ht="12.75" customHeight="1" x14ac:dyDescent="0.2">
      <c r="A93" s="3104"/>
      <c r="B93" s="3446"/>
      <c r="C93" s="1522"/>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4"/>
    </row>
    <row r="94" spans="1:39" ht="12.75" customHeight="1" x14ac:dyDescent="0.2">
      <c r="A94" s="3104"/>
      <c r="B94" s="3446"/>
      <c r="C94" s="1522"/>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4"/>
    </row>
    <row r="95" spans="1:39" ht="12.75" customHeight="1" x14ac:dyDescent="0.2">
      <c r="A95" s="3104"/>
      <c r="B95" s="3446"/>
      <c r="C95" s="1522"/>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4"/>
    </row>
    <row r="96" spans="1:39" ht="12.75" customHeight="1" x14ac:dyDescent="0.2">
      <c r="A96" s="3104"/>
      <c r="B96" s="3446"/>
      <c r="C96" s="1522"/>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4"/>
    </row>
    <row r="97" spans="1:39" ht="12.75" customHeight="1" x14ac:dyDescent="0.2">
      <c r="A97" s="3104"/>
      <c r="B97" s="3446"/>
      <c r="C97" s="1522"/>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4"/>
    </row>
    <row r="98" spans="1:39" ht="12.75" customHeight="1" x14ac:dyDescent="0.2">
      <c r="A98" s="3104"/>
      <c r="B98" s="3446"/>
      <c r="C98" s="1522"/>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4"/>
    </row>
    <row r="99" spans="1:39" ht="12.75" customHeight="1" thickBot="1" x14ac:dyDescent="0.25">
      <c r="A99" s="3105"/>
      <c r="B99" s="3447"/>
      <c r="C99" s="1555"/>
      <c r="D99" s="1556"/>
      <c r="E99" s="1556"/>
      <c r="F99" s="1556"/>
      <c r="G99" s="1556"/>
      <c r="H99" s="1556"/>
      <c r="I99" s="1556"/>
      <c r="J99" s="1556"/>
      <c r="K99" s="1556"/>
      <c r="L99" s="1556"/>
      <c r="M99" s="1556"/>
      <c r="N99" s="1556"/>
      <c r="O99" s="1556"/>
      <c r="P99" s="1556"/>
      <c r="Q99" s="1556"/>
      <c r="R99" s="1556"/>
      <c r="S99" s="1556"/>
      <c r="T99" s="1556"/>
      <c r="U99" s="1556"/>
      <c r="V99" s="1556"/>
      <c r="W99" s="1556"/>
      <c r="X99" s="1556"/>
      <c r="Y99" s="1556"/>
      <c r="Z99" s="1556"/>
      <c r="AA99" s="1556"/>
      <c r="AB99" s="1556"/>
      <c r="AC99" s="1556"/>
      <c r="AD99" s="1556"/>
      <c r="AE99" s="1556"/>
      <c r="AF99" s="1556"/>
      <c r="AG99" s="1556"/>
      <c r="AH99" s="1556"/>
      <c r="AI99" s="1556"/>
      <c r="AJ99" s="1556"/>
      <c r="AK99" s="1556"/>
      <c r="AL99" s="1556"/>
      <c r="AM99" s="1557"/>
    </row>
  </sheetData>
  <sheetProtection algorithmName="SHA-512" hashValue="1mMMfAHoE7xaR/RK5tI3NLmCulXbkjwwZUmW7EuTKCTOa+zt0lBN0KGGvFQLth5zsuM58XSLtWPJtmgQAlv5mA==" saltValue="5C/U80CEwKHy8OKOIe+rFA==" spinCount="100000" sheet="1" objects="1" scenarios="1"/>
  <mergeCells count="185">
    <mergeCell ref="B12:B13"/>
    <mergeCell ref="W12:W13"/>
    <mergeCell ref="AB12:AL13"/>
    <mergeCell ref="J12:U13"/>
    <mergeCell ref="B6:B7"/>
    <mergeCell ref="AB6:AB7"/>
    <mergeCell ref="AG6:AL7"/>
    <mergeCell ref="B8:B9"/>
    <mergeCell ref="J8:AL8"/>
    <mergeCell ref="J9:AL9"/>
    <mergeCell ref="B10:B11"/>
    <mergeCell ref="AB10:AL11"/>
    <mergeCell ref="W10:W11"/>
    <mergeCell ref="B18:B19"/>
    <mergeCell ref="J18:U19"/>
    <mergeCell ref="W18:W19"/>
    <mergeCell ref="B20:B21"/>
    <mergeCell ref="W20:W21"/>
    <mergeCell ref="B22:B23"/>
    <mergeCell ref="B14:B15"/>
    <mergeCell ref="W14:W15"/>
    <mergeCell ref="AB14:AL15"/>
    <mergeCell ref="B16:B17"/>
    <mergeCell ref="J16:U17"/>
    <mergeCell ref="W16:W17"/>
    <mergeCell ref="J14:U15"/>
    <mergeCell ref="J20:U21"/>
    <mergeCell ref="AB16:AL17"/>
    <mergeCell ref="AB18:AL19"/>
    <mergeCell ref="AB20:AL21"/>
    <mergeCell ref="B26:B27"/>
    <mergeCell ref="J26:U27"/>
    <mergeCell ref="W26:W27"/>
    <mergeCell ref="J22:Q23"/>
    <mergeCell ref="S22:S23"/>
    <mergeCell ref="X22:Z23"/>
    <mergeCell ref="AB22:AB23"/>
    <mergeCell ref="AG22:AM23"/>
    <mergeCell ref="B24:B25"/>
    <mergeCell ref="S24:S25"/>
    <mergeCell ref="X24:Z25"/>
    <mergeCell ref="AB26:AL27"/>
    <mergeCell ref="J24:Q25"/>
    <mergeCell ref="AB24:AB25"/>
    <mergeCell ref="AC24:AF24"/>
    <mergeCell ref="AG24:AM25"/>
    <mergeCell ref="AC25:AF25"/>
    <mergeCell ref="B30:B31"/>
    <mergeCell ref="W30:W31"/>
    <mergeCell ref="J28:O29"/>
    <mergeCell ref="P30:P31"/>
    <mergeCell ref="V30:V31"/>
    <mergeCell ref="B28:B29"/>
    <mergeCell ref="R28:S29"/>
    <mergeCell ref="U28:V29"/>
    <mergeCell ref="B32:B33"/>
    <mergeCell ref="J30:O31"/>
    <mergeCell ref="Q30:U31"/>
    <mergeCell ref="W28:W29"/>
    <mergeCell ref="P28:P29"/>
    <mergeCell ref="W34:W35"/>
    <mergeCell ref="J32:U33"/>
    <mergeCell ref="J34:U35"/>
    <mergeCell ref="AB34:AL35"/>
    <mergeCell ref="X36:Z37"/>
    <mergeCell ref="Q36:R36"/>
    <mergeCell ref="Q37:R37"/>
    <mergeCell ref="J36:P36"/>
    <mergeCell ref="J37:P37"/>
    <mergeCell ref="AG36:AL37"/>
    <mergeCell ref="H1:N4"/>
    <mergeCell ref="O3:AM4"/>
    <mergeCell ref="J10:U11"/>
    <mergeCell ref="U53:AA53"/>
    <mergeCell ref="W5:X5"/>
    <mergeCell ref="Y5:AC5"/>
    <mergeCell ref="AD5:AE5"/>
    <mergeCell ref="AF5:AH5"/>
    <mergeCell ref="AI5:AJ5"/>
    <mergeCell ref="AK5:AM5"/>
    <mergeCell ref="O1:R1"/>
    <mergeCell ref="S1:U1"/>
    <mergeCell ref="AC1:AM2"/>
    <mergeCell ref="AG53:AM53"/>
    <mergeCell ref="AB50:AD50"/>
    <mergeCell ref="P51:R51"/>
    <mergeCell ref="AB51:AD51"/>
    <mergeCell ref="P53:R53"/>
    <mergeCell ref="AB53:AD53"/>
    <mergeCell ref="B46:AM46"/>
    <mergeCell ref="B48:D48"/>
    <mergeCell ref="P48:R48"/>
    <mergeCell ref="AB48:AD48"/>
    <mergeCell ref="B49:D49"/>
    <mergeCell ref="C5:I5"/>
    <mergeCell ref="B55:AM56"/>
    <mergeCell ref="A55:A61"/>
    <mergeCell ref="B78:B79"/>
    <mergeCell ref="B80:B81"/>
    <mergeCell ref="B76:B77"/>
    <mergeCell ref="U76:U77"/>
    <mergeCell ref="B74:B75"/>
    <mergeCell ref="U74:U75"/>
    <mergeCell ref="B70:B71"/>
    <mergeCell ref="B72:B73"/>
    <mergeCell ref="U64:U65"/>
    <mergeCell ref="B66:B67"/>
    <mergeCell ref="B68:B69"/>
    <mergeCell ref="A63:A81"/>
    <mergeCell ref="B64:B65"/>
    <mergeCell ref="B51:D51"/>
    <mergeCell ref="B53:D53"/>
    <mergeCell ref="A46:A53"/>
    <mergeCell ref="P49:R49"/>
    <mergeCell ref="AB49:AD49"/>
    <mergeCell ref="B50:D50"/>
    <mergeCell ref="P50:R50"/>
    <mergeCell ref="AB40:AB41"/>
    <mergeCell ref="A6:A17"/>
    <mergeCell ref="A18:A25"/>
    <mergeCell ref="A26:A35"/>
    <mergeCell ref="C64:J65"/>
    <mergeCell ref="B63:AM63"/>
    <mergeCell ref="J6:S7"/>
    <mergeCell ref="T6:AA7"/>
    <mergeCell ref="A82:A99"/>
    <mergeCell ref="B84:B99"/>
    <mergeCell ref="A42:A43"/>
    <mergeCell ref="B42:B43"/>
    <mergeCell ref="AB42:AB43"/>
    <mergeCell ref="AG40:AL41"/>
    <mergeCell ref="J40:Q41"/>
    <mergeCell ref="AB36:AB37"/>
    <mergeCell ref="B38:B39"/>
    <mergeCell ref="S38:S39"/>
    <mergeCell ref="X38:Z39"/>
    <mergeCell ref="AB38:AB39"/>
    <mergeCell ref="AG38:AL39"/>
    <mergeCell ref="J38:Q39"/>
    <mergeCell ref="A36:A41"/>
    <mergeCell ref="B36:B37"/>
    <mergeCell ref="S36:S37"/>
    <mergeCell ref="B83:AM83"/>
    <mergeCell ref="K68:T69"/>
    <mergeCell ref="K70:T71"/>
    <mergeCell ref="K72:T73"/>
    <mergeCell ref="K74:T75"/>
    <mergeCell ref="K76:T77"/>
    <mergeCell ref="K78:AM79"/>
    <mergeCell ref="C78:J79"/>
    <mergeCell ref="C80:J81"/>
    <mergeCell ref="V74:AA75"/>
    <mergeCell ref="V76:AA77"/>
    <mergeCell ref="C68:J69"/>
    <mergeCell ref="C70:J71"/>
    <mergeCell ref="C72:J73"/>
    <mergeCell ref="C74:J75"/>
    <mergeCell ref="C76:J77"/>
    <mergeCell ref="K80:AM81"/>
    <mergeCell ref="U66:AM73"/>
    <mergeCell ref="AB76:AM77"/>
    <mergeCell ref="AB28:AL29"/>
    <mergeCell ref="AB30:AL31"/>
    <mergeCell ref="AB32:AL33"/>
    <mergeCell ref="B52:D52"/>
    <mergeCell ref="P52:R52"/>
    <mergeCell ref="AB52:AD52"/>
    <mergeCell ref="AG51:AM51"/>
    <mergeCell ref="AB64:AM65"/>
    <mergeCell ref="AB74:AM75"/>
    <mergeCell ref="V64:AA65"/>
    <mergeCell ref="K64:T65"/>
    <mergeCell ref="K66:T67"/>
    <mergeCell ref="C66:J67"/>
    <mergeCell ref="AG52:AM52"/>
    <mergeCell ref="U52:AA52"/>
    <mergeCell ref="I52:O52"/>
    <mergeCell ref="I53:O53"/>
    <mergeCell ref="AG42:AL43"/>
    <mergeCell ref="J42:AA43"/>
    <mergeCell ref="B40:B41"/>
    <mergeCell ref="S40:S41"/>
    <mergeCell ref="X40:Z41"/>
    <mergeCell ref="W32:W33"/>
    <mergeCell ref="B34:B35"/>
  </mergeCells>
  <dataValidations count="8">
    <dataValidation type="list" allowBlank="1" showInputMessage="1" showErrorMessage="1" sqref="AC54:AL54 Q54:S54 AB48:AD53 B48:F54 P48:R53" xr:uid="{7941D289-C9CF-40B1-AB4D-0526F4B96222}">
      <formula1>"  ', N/A, Provided,"</formula1>
    </dataValidation>
    <dataValidation type="list" allowBlank="1" showInputMessage="1" showErrorMessage="1" sqref="AG42 X22" xr:uid="{532378BB-C6C9-4CC0-830E-0F552844DFAE}">
      <formula1>"Yes, No"</formula1>
    </dataValidation>
    <dataValidation type="date" operator="greaterThan" allowBlank="1" showInputMessage="1" showErrorMessage="1" prompt="Revision date for this specification. " sqref="AF5" xr:uid="{F158C1BD-7B52-4E26-82CD-357BC7E409BC}">
      <formula1>36526</formula1>
    </dataValidation>
    <dataValidation allowBlank="1" showInputMessage="1" showErrorMessage="1" prompt="Revision letter or number for this specification." sqref="AK5" xr:uid="{7DB37618-2A16-4F75-93E3-A7339C6985BD}"/>
    <dataValidation type="decimal" operator="greaterThanOrEqual" allowBlank="1" showInputMessage="1" showErrorMessage="1" sqref="Y5" xr:uid="{5377285E-E85E-4005-A5A7-9BD0D1F8C1B7}">
      <formula1>0</formula1>
    </dataValidation>
    <dataValidation operator="greaterThanOrEqual" allowBlank="1" showInputMessage="1" showErrorMessage="1" sqref="V5:W5" xr:uid="{1A06DEB0-E70C-4F82-BD4B-8109B32AE941}"/>
    <dataValidation allowBlank="1" showErrorMessage="1" sqref="K66:T77 AB64 U66 AB74 AB76" xr:uid="{5101E89B-1FE8-48E9-9C48-933A0DF92418}"/>
    <dataValidation allowBlank="1" showErrorMessage="1" promptTitle="OPTIONS:" prompt="Select from list" sqref="K64" xr:uid="{3F0258C6-6469-40EB-9D1B-ECFD5C43B9B6}"/>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0A33-3DC0-4138-8773-7904BC44A207}">
  <sheetPr codeName="Sheet18">
    <tabColor rgb="FFF8CBAD"/>
    <pageSetUpPr fitToPage="1"/>
  </sheetPr>
  <dimension ref="A1:AA185"/>
  <sheetViews>
    <sheetView showGridLines="0" showZeros="0" view="pageBreakPreview" zoomScaleNormal="100" zoomScaleSheetLayoutView="100" zoomScalePageLayoutView="46" workbookViewId="0">
      <selection activeCell="AS8" sqref="AS8"/>
    </sheetView>
  </sheetViews>
  <sheetFormatPr defaultRowHeight="20.100000000000001" customHeight="1" x14ac:dyDescent="0.2"/>
  <cols>
    <col min="1" max="1" width="2.5703125" style="735" customWidth="1"/>
    <col min="2" max="2" width="3" style="735" customWidth="1"/>
    <col min="3" max="3" width="13.5703125" style="735" customWidth="1"/>
    <col min="4" max="4" width="3.7109375" style="735" customWidth="1"/>
    <col min="5" max="5" width="3.140625" style="735" customWidth="1"/>
    <col min="6" max="6" width="8.140625" style="735" customWidth="1"/>
    <col min="7" max="9" width="3.140625" style="735" customWidth="1"/>
    <col min="10" max="10" width="5" style="735" customWidth="1"/>
    <col min="11" max="14" width="3.140625" style="735" customWidth="1"/>
    <col min="15" max="15" width="13.5703125" style="735" customWidth="1"/>
    <col min="16" max="16" width="3.7109375" style="735" customWidth="1"/>
    <col min="17" max="17" width="3.140625" style="735" customWidth="1"/>
    <col min="18" max="18" width="8.140625" style="735" customWidth="1"/>
    <col min="19" max="21" width="3.140625" style="735" customWidth="1"/>
    <col min="22" max="22" width="5" style="735" customWidth="1"/>
    <col min="23" max="24" width="3.140625" style="735" customWidth="1"/>
    <col min="25" max="25" width="3" style="735" customWidth="1"/>
    <col min="26" max="27" width="9.140625" style="218"/>
    <col min="28" max="256" width="9.140625" style="215"/>
    <col min="257" max="257" width="2.5703125" style="215" customWidth="1"/>
    <col min="258" max="258" width="3" style="215" customWidth="1"/>
    <col min="259" max="259" width="13.5703125" style="215" customWidth="1"/>
    <col min="260" max="260" width="3.7109375" style="215" customWidth="1"/>
    <col min="261" max="261" width="3.140625" style="215" customWidth="1"/>
    <col min="262" max="262" width="8.140625" style="215" customWidth="1"/>
    <col min="263" max="265" width="3.140625" style="215" customWidth="1"/>
    <col min="266" max="266" width="5" style="215" customWidth="1"/>
    <col min="267" max="270" width="3.140625" style="215" customWidth="1"/>
    <col min="271" max="271" width="13.5703125" style="215" customWidth="1"/>
    <col min="272" max="272" width="3.7109375" style="215" customWidth="1"/>
    <col min="273" max="273" width="3.140625" style="215" customWidth="1"/>
    <col min="274" max="274" width="8.140625" style="215" customWidth="1"/>
    <col min="275" max="277" width="3.140625" style="215" customWidth="1"/>
    <col min="278" max="278" width="5" style="215" customWidth="1"/>
    <col min="279" max="280" width="3.140625" style="215" customWidth="1"/>
    <col min="281" max="281" width="3" style="215" customWidth="1"/>
    <col min="282" max="512" width="9.140625" style="215"/>
    <col min="513" max="513" width="2.5703125" style="215" customWidth="1"/>
    <col min="514" max="514" width="3" style="215" customWidth="1"/>
    <col min="515" max="515" width="13.5703125" style="215" customWidth="1"/>
    <col min="516" max="516" width="3.7109375" style="215" customWidth="1"/>
    <col min="517" max="517" width="3.140625" style="215" customWidth="1"/>
    <col min="518" max="518" width="8.140625" style="215" customWidth="1"/>
    <col min="519" max="521" width="3.140625" style="215" customWidth="1"/>
    <col min="522" max="522" width="5" style="215" customWidth="1"/>
    <col min="523" max="526" width="3.140625" style="215" customWidth="1"/>
    <col min="527" max="527" width="13.5703125" style="215" customWidth="1"/>
    <col min="528" max="528" width="3.7109375" style="215" customWidth="1"/>
    <col min="529" max="529" width="3.140625" style="215" customWidth="1"/>
    <col min="530" max="530" width="8.140625" style="215" customWidth="1"/>
    <col min="531" max="533" width="3.140625" style="215" customWidth="1"/>
    <col min="534" max="534" width="5" style="215" customWidth="1"/>
    <col min="535" max="536" width="3.140625" style="215" customWidth="1"/>
    <col min="537" max="537" width="3" style="215" customWidth="1"/>
    <col min="538" max="768" width="9.140625" style="215"/>
    <col min="769" max="769" width="2.5703125" style="215" customWidth="1"/>
    <col min="770" max="770" width="3" style="215" customWidth="1"/>
    <col min="771" max="771" width="13.5703125" style="215" customWidth="1"/>
    <col min="772" max="772" width="3.7109375" style="215" customWidth="1"/>
    <col min="773" max="773" width="3.140625" style="215" customWidth="1"/>
    <col min="774" max="774" width="8.140625" style="215" customWidth="1"/>
    <col min="775" max="777" width="3.140625" style="215" customWidth="1"/>
    <col min="778" max="778" width="5" style="215" customWidth="1"/>
    <col min="779" max="782" width="3.140625" style="215" customWidth="1"/>
    <col min="783" max="783" width="13.5703125" style="215" customWidth="1"/>
    <col min="784" max="784" width="3.7109375" style="215" customWidth="1"/>
    <col min="785" max="785" width="3.140625" style="215" customWidth="1"/>
    <col min="786" max="786" width="8.140625" style="215" customWidth="1"/>
    <col min="787" max="789" width="3.140625" style="215" customWidth="1"/>
    <col min="790" max="790" width="5" style="215" customWidth="1"/>
    <col min="791" max="792" width="3.140625" style="215" customWidth="1"/>
    <col min="793" max="793" width="3" style="215" customWidth="1"/>
    <col min="794" max="1024" width="9.140625" style="215"/>
    <col min="1025" max="1025" width="2.5703125" style="215" customWidth="1"/>
    <col min="1026" max="1026" width="3" style="215" customWidth="1"/>
    <col min="1027" max="1027" width="13.5703125" style="215" customWidth="1"/>
    <col min="1028" max="1028" width="3.7109375" style="215" customWidth="1"/>
    <col min="1029" max="1029" width="3.140625" style="215" customWidth="1"/>
    <col min="1030" max="1030" width="8.140625" style="215" customWidth="1"/>
    <col min="1031" max="1033" width="3.140625" style="215" customWidth="1"/>
    <col min="1034" max="1034" width="5" style="215" customWidth="1"/>
    <col min="1035" max="1038" width="3.140625" style="215" customWidth="1"/>
    <col min="1039" max="1039" width="13.5703125" style="215" customWidth="1"/>
    <col min="1040" max="1040" width="3.7109375" style="215" customWidth="1"/>
    <col min="1041" max="1041" width="3.140625" style="215" customWidth="1"/>
    <col min="1042" max="1042" width="8.140625" style="215" customWidth="1"/>
    <col min="1043" max="1045" width="3.140625" style="215" customWidth="1"/>
    <col min="1046" max="1046" width="5" style="215" customWidth="1"/>
    <col min="1047" max="1048" width="3.140625" style="215" customWidth="1"/>
    <col min="1049" max="1049" width="3" style="215" customWidth="1"/>
    <col min="1050" max="1280" width="9.140625" style="215"/>
    <col min="1281" max="1281" width="2.5703125" style="215" customWidth="1"/>
    <col min="1282" max="1282" width="3" style="215" customWidth="1"/>
    <col min="1283" max="1283" width="13.5703125" style="215" customWidth="1"/>
    <col min="1284" max="1284" width="3.7109375" style="215" customWidth="1"/>
    <col min="1285" max="1285" width="3.140625" style="215" customWidth="1"/>
    <col min="1286" max="1286" width="8.140625" style="215" customWidth="1"/>
    <col min="1287" max="1289" width="3.140625" style="215" customWidth="1"/>
    <col min="1290" max="1290" width="5" style="215" customWidth="1"/>
    <col min="1291" max="1294" width="3.140625" style="215" customWidth="1"/>
    <col min="1295" max="1295" width="13.5703125" style="215" customWidth="1"/>
    <col min="1296" max="1296" width="3.7109375" style="215" customWidth="1"/>
    <col min="1297" max="1297" width="3.140625" style="215" customWidth="1"/>
    <col min="1298" max="1298" width="8.140625" style="215" customWidth="1"/>
    <col min="1299" max="1301" width="3.140625" style="215" customWidth="1"/>
    <col min="1302" max="1302" width="5" style="215" customWidth="1"/>
    <col min="1303" max="1304" width="3.140625" style="215" customWidth="1"/>
    <col min="1305" max="1305" width="3" style="215" customWidth="1"/>
    <col min="1306" max="1536" width="9.140625" style="215"/>
    <col min="1537" max="1537" width="2.5703125" style="215" customWidth="1"/>
    <col min="1538" max="1538" width="3" style="215" customWidth="1"/>
    <col min="1539" max="1539" width="13.5703125" style="215" customWidth="1"/>
    <col min="1540" max="1540" width="3.7109375" style="215" customWidth="1"/>
    <col min="1541" max="1541" width="3.140625" style="215" customWidth="1"/>
    <col min="1542" max="1542" width="8.140625" style="215" customWidth="1"/>
    <col min="1543" max="1545" width="3.140625" style="215" customWidth="1"/>
    <col min="1546" max="1546" width="5" style="215" customWidth="1"/>
    <col min="1547" max="1550" width="3.140625" style="215" customWidth="1"/>
    <col min="1551" max="1551" width="13.5703125" style="215" customWidth="1"/>
    <col min="1552" max="1552" width="3.7109375" style="215" customWidth="1"/>
    <col min="1553" max="1553" width="3.140625" style="215" customWidth="1"/>
    <col min="1554" max="1554" width="8.140625" style="215" customWidth="1"/>
    <col min="1555" max="1557" width="3.140625" style="215" customWidth="1"/>
    <col min="1558" max="1558" width="5" style="215" customWidth="1"/>
    <col min="1559" max="1560" width="3.140625" style="215" customWidth="1"/>
    <col min="1561" max="1561" width="3" style="215" customWidth="1"/>
    <col min="1562" max="1792" width="9.140625" style="215"/>
    <col min="1793" max="1793" width="2.5703125" style="215" customWidth="1"/>
    <col min="1794" max="1794" width="3" style="215" customWidth="1"/>
    <col min="1795" max="1795" width="13.5703125" style="215" customWidth="1"/>
    <col min="1796" max="1796" width="3.7109375" style="215" customWidth="1"/>
    <col min="1797" max="1797" width="3.140625" style="215" customWidth="1"/>
    <col min="1798" max="1798" width="8.140625" style="215" customWidth="1"/>
    <col min="1799" max="1801" width="3.140625" style="215" customWidth="1"/>
    <col min="1802" max="1802" width="5" style="215" customWidth="1"/>
    <col min="1803" max="1806" width="3.140625" style="215" customWidth="1"/>
    <col min="1807" max="1807" width="13.5703125" style="215" customWidth="1"/>
    <col min="1808" max="1808" width="3.7109375" style="215" customWidth="1"/>
    <col min="1809" max="1809" width="3.140625" style="215" customWidth="1"/>
    <col min="1810" max="1810" width="8.140625" style="215" customWidth="1"/>
    <col min="1811" max="1813" width="3.140625" style="215" customWidth="1"/>
    <col min="1814" max="1814" width="5" style="215" customWidth="1"/>
    <col min="1815" max="1816" width="3.140625" style="215" customWidth="1"/>
    <col min="1817" max="1817" width="3" style="215" customWidth="1"/>
    <col min="1818" max="2048" width="9.140625" style="215"/>
    <col min="2049" max="2049" width="2.5703125" style="215" customWidth="1"/>
    <col min="2050" max="2050" width="3" style="215" customWidth="1"/>
    <col min="2051" max="2051" width="13.5703125" style="215" customWidth="1"/>
    <col min="2052" max="2052" width="3.7109375" style="215" customWidth="1"/>
    <col min="2053" max="2053" width="3.140625" style="215" customWidth="1"/>
    <col min="2054" max="2054" width="8.140625" style="215" customWidth="1"/>
    <col min="2055" max="2057" width="3.140625" style="215" customWidth="1"/>
    <col min="2058" max="2058" width="5" style="215" customWidth="1"/>
    <col min="2059" max="2062" width="3.140625" style="215" customWidth="1"/>
    <col min="2063" max="2063" width="13.5703125" style="215" customWidth="1"/>
    <col min="2064" max="2064" width="3.7109375" style="215" customWidth="1"/>
    <col min="2065" max="2065" width="3.140625" style="215" customWidth="1"/>
    <col min="2066" max="2066" width="8.140625" style="215" customWidth="1"/>
    <col min="2067" max="2069" width="3.140625" style="215" customWidth="1"/>
    <col min="2070" max="2070" width="5" style="215" customWidth="1"/>
    <col min="2071" max="2072" width="3.140625" style="215" customWidth="1"/>
    <col min="2073" max="2073" width="3" style="215" customWidth="1"/>
    <col min="2074" max="2304" width="9.140625" style="215"/>
    <col min="2305" max="2305" width="2.5703125" style="215" customWidth="1"/>
    <col min="2306" max="2306" width="3" style="215" customWidth="1"/>
    <col min="2307" max="2307" width="13.5703125" style="215" customWidth="1"/>
    <col min="2308" max="2308" width="3.7109375" style="215" customWidth="1"/>
    <col min="2309" max="2309" width="3.140625" style="215" customWidth="1"/>
    <col min="2310" max="2310" width="8.140625" style="215" customWidth="1"/>
    <col min="2311" max="2313" width="3.140625" style="215" customWidth="1"/>
    <col min="2314" max="2314" width="5" style="215" customWidth="1"/>
    <col min="2315" max="2318" width="3.140625" style="215" customWidth="1"/>
    <col min="2319" max="2319" width="13.5703125" style="215" customWidth="1"/>
    <col min="2320" max="2320" width="3.7109375" style="215" customWidth="1"/>
    <col min="2321" max="2321" width="3.140625" style="215" customWidth="1"/>
    <col min="2322" max="2322" width="8.140625" style="215" customWidth="1"/>
    <col min="2323" max="2325" width="3.140625" style="215" customWidth="1"/>
    <col min="2326" max="2326" width="5" style="215" customWidth="1"/>
    <col min="2327" max="2328" width="3.140625" style="215" customWidth="1"/>
    <col min="2329" max="2329" width="3" style="215" customWidth="1"/>
    <col min="2330" max="2560" width="9.140625" style="215"/>
    <col min="2561" max="2561" width="2.5703125" style="215" customWidth="1"/>
    <col min="2562" max="2562" width="3" style="215" customWidth="1"/>
    <col min="2563" max="2563" width="13.5703125" style="215" customWidth="1"/>
    <col min="2564" max="2564" width="3.7109375" style="215" customWidth="1"/>
    <col min="2565" max="2565" width="3.140625" style="215" customWidth="1"/>
    <col min="2566" max="2566" width="8.140625" style="215" customWidth="1"/>
    <col min="2567" max="2569" width="3.140625" style="215" customWidth="1"/>
    <col min="2570" max="2570" width="5" style="215" customWidth="1"/>
    <col min="2571" max="2574" width="3.140625" style="215" customWidth="1"/>
    <col min="2575" max="2575" width="13.5703125" style="215" customWidth="1"/>
    <col min="2576" max="2576" width="3.7109375" style="215" customWidth="1"/>
    <col min="2577" max="2577" width="3.140625" style="215" customWidth="1"/>
    <col min="2578" max="2578" width="8.140625" style="215" customWidth="1"/>
    <col min="2579" max="2581" width="3.140625" style="215" customWidth="1"/>
    <col min="2582" max="2582" width="5" style="215" customWidth="1"/>
    <col min="2583" max="2584" width="3.140625" style="215" customWidth="1"/>
    <col min="2585" max="2585" width="3" style="215" customWidth="1"/>
    <col min="2586" max="2816" width="9.140625" style="215"/>
    <col min="2817" max="2817" width="2.5703125" style="215" customWidth="1"/>
    <col min="2818" max="2818" width="3" style="215" customWidth="1"/>
    <col min="2819" max="2819" width="13.5703125" style="215" customWidth="1"/>
    <col min="2820" max="2820" width="3.7109375" style="215" customWidth="1"/>
    <col min="2821" max="2821" width="3.140625" style="215" customWidth="1"/>
    <col min="2822" max="2822" width="8.140625" style="215" customWidth="1"/>
    <col min="2823" max="2825" width="3.140625" style="215" customWidth="1"/>
    <col min="2826" max="2826" width="5" style="215" customWidth="1"/>
    <col min="2827" max="2830" width="3.140625" style="215" customWidth="1"/>
    <col min="2831" max="2831" width="13.5703125" style="215" customWidth="1"/>
    <col min="2832" max="2832" width="3.7109375" style="215" customWidth="1"/>
    <col min="2833" max="2833" width="3.140625" style="215" customWidth="1"/>
    <col min="2834" max="2834" width="8.140625" style="215" customWidth="1"/>
    <col min="2835" max="2837" width="3.140625" style="215" customWidth="1"/>
    <col min="2838" max="2838" width="5" style="215" customWidth="1"/>
    <col min="2839" max="2840" width="3.140625" style="215" customWidth="1"/>
    <col min="2841" max="2841" width="3" style="215" customWidth="1"/>
    <col min="2842" max="3072" width="9.140625" style="215"/>
    <col min="3073" max="3073" width="2.5703125" style="215" customWidth="1"/>
    <col min="3074" max="3074" width="3" style="215" customWidth="1"/>
    <col min="3075" max="3075" width="13.5703125" style="215" customWidth="1"/>
    <col min="3076" max="3076" width="3.7109375" style="215" customWidth="1"/>
    <col min="3077" max="3077" width="3.140625" style="215" customWidth="1"/>
    <col min="3078" max="3078" width="8.140625" style="215" customWidth="1"/>
    <col min="3079" max="3081" width="3.140625" style="215" customWidth="1"/>
    <col min="3082" max="3082" width="5" style="215" customWidth="1"/>
    <col min="3083" max="3086" width="3.140625" style="215" customWidth="1"/>
    <col min="3087" max="3087" width="13.5703125" style="215" customWidth="1"/>
    <col min="3088" max="3088" width="3.7109375" style="215" customWidth="1"/>
    <col min="3089" max="3089" width="3.140625" style="215" customWidth="1"/>
    <col min="3090" max="3090" width="8.140625" style="215" customWidth="1"/>
    <col min="3091" max="3093" width="3.140625" style="215" customWidth="1"/>
    <col min="3094" max="3094" width="5" style="215" customWidth="1"/>
    <col min="3095" max="3096" width="3.140625" style="215" customWidth="1"/>
    <col min="3097" max="3097" width="3" style="215" customWidth="1"/>
    <col min="3098" max="3328" width="9.140625" style="215"/>
    <col min="3329" max="3329" width="2.5703125" style="215" customWidth="1"/>
    <col min="3330" max="3330" width="3" style="215" customWidth="1"/>
    <col min="3331" max="3331" width="13.5703125" style="215" customWidth="1"/>
    <col min="3332" max="3332" width="3.7109375" style="215" customWidth="1"/>
    <col min="3333" max="3333" width="3.140625" style="215" customWidth="1"/>
    <col min="3334" max="3334" width="8.140625" style="215" customWidth="1"/>
    <col min="3335" max="3337" width="3.140625" style="215" customWidth="1"/>
    <col min="3338" max="3338" width="5" style="215" customWidth="1"/>
    <col min="3339" max="3342" width="3.140625" style="215" customWidth="1"/>
    <col min="3343" max="3343" width="13.5703125" style="215" customWidth="1"/>
    <col min="3344" max="3344" width="3.7109375" style="215" customWidth="1"/>
    <col min="3345" max="3345" width="3.140625" style="215" customWidth="1"/>
    <col min="3346" max="3346" width="8.140625" style="215" customWidth="1"/>
    <col min="3347" max="3349" width="3.140625" style="215" customWidth="1"/>
    <col min="3350" max="3350" width="5" style="215" customWidth="1"/>
    <col min="3351" max="3352" width="3.140625" style="215" customWidth="1"/>
    <col min="3353" max="3353" width="3" style="215" customWidth="1"/>
    <col min="3354" max="3584" width="9.140625" style="215"/>
    <col min="3585" max="3585" width="2.5703125" style="215" customWidth="1"/>
    <col min="3586" max="3586" width="3" style="215" customWidth="1"/>
    <col min="3587" max="3587" width="13.5703125" style="215" customWidth="1"/>
    <col min="3588" max="3588" width="3.7109375" style="215" customWidth="1"/>
    <col min="3589" max="3589" width="3.140625" style="215" customWidth="1"/>
    <col min="3590" max="3590" width="8.140625" style="215" customWidth="1"/>
    <col min="3591" max="3593" width="3.140625" style="215" customWidth="1"/>
    <col min="3594" max="3594" width="5" style="215" customWidth="1"/>
    <col min="3595" max="3598" width="3.140625" style="215" customWidth="1"/>
    <col min="3599" max="3599" width="13.5703125" style="215" customWidth="1"/>
    <col min="3600" max="3600" width="3.7109375" style="215" customWidth="1"/>
    <col min="3601" max="3601" width="3.140625" style="215" customWidth="1"/>
    <col min="3602" max="3602" width="8.140625" style="215" customWidth="1"/>
    <col min="3603" max="3605" width="3.140625" style="215" customWidth="1"/>
    <col min="3606" max="3606" width="5" style="215" customWidth="1"/>
    <col min="3607" max="3608" width="3.140625" style="215" customWidth="1"/>
    <col min="3609" max="3609" width="3" style="215" customWidth="1"/>
    <col min="3610" max="3840" width="9.140625" style="215"/>
    <col min="3841" max="3841" width="2.5703125" style="215" customWidth="1"/>
    <col min="3842" max="3842" width="3" style="215" customWidth="1"/>
    <col min="3843" max="3843" width="13.5703125" style="215" customWidth="1"/>
    <col min="3844" max="3844" width="3.7109375" style="215" customWidth="1"/>
    <col min="3845" max="3845" width="3.140625" style="215" customWidth="1"/>
    <col min="3846" max="3846" width="8.140625" style="215" customWidth="1"/>
    <col min="3847" max="3849" width="3.140625" style="215" customWidth="1"/>
    <col min="3850" max="3850" width="5" style="215" customWidth="1"/>
    <col min="3851" max="3854" width="3.140625" style="215" customWidth="1"/>
    <col min="3855" max="3855" width="13.5703125" style="215" customWidth="1"/>
    <col min="3856" max="3856" width="3.7109375" style="215" customWidth="1"/>
    <col min="3857" max="3857" width="3.140625" style="215" customWidth="1"/>
    <col min="3858" max="3858" width="8.140625" style="215" customWidth="1"/>
    <col min="3859" max="3861" width="3.140625" style="215" customWidth="1"/>
    <col min="3862" max="3862" width="5" style="215" customWidth="1"/>
    <col min="3863" max="3864" width="3.140625" style="215" customWidth="1"/>
    <col min="3865" max="3865" width="3" style="215" customWidth="1"/>
    <col min="3866" max="4096" width="9.140625" style="215"/>
    <col min="4097" max="4097" width="2.5703125" style="215" customWidth="1"/>
    <col min="4098" max="4098" width="3" style="215" customWidth="1"/>
    <col min="4099" max="4099" width="13.5703125" style="215" customWidth="1"/>
    <col min="4100" max="4100" width="3.7109375" style="215" customWidth="1"/>
    <col min="4101" max="4101" width="3.140625" style="215" customWidth="1"/>
    <col min="4102" max="4102" width="8.140625" style="215" customWidth="1"/>
    <col min="4103" max="4105" width="3.140625" style="215" customWidth="1"/>
    <col min="4106" max="4106" width="5" style="215" customWidth="1"/>
    <col min="4107" max="4110" width="3.140625" style="215" customWidth="1"/>
    <col min="4111" max="4111" width="13.5703125" style="215" customWidth="1"/>
    <col min="4112" max="4112" width="3.7109375" style="215" customWidth="1"/>
    <col min="4113" max="4113" width="3.140625" style="215" customWidth="1"/>
    <col min="4114" max="4114" width="8.140625" style="215" customWidth="1"/>
    <col min="4115" max="4117" width="3.140625" style="215" customWidth="1"/>
    <col min="4118" max="4118" width="5" style="215" customWidth="1"/>
    <col min="4119" max="4120" width="3.140625" style="215" customWidth="1"/>
    <col min="4121" max="4121" width="3" style="215" customWidth="1"/>
    <col min="4122" max="4352" width="9.140625" style="215"/>
    <col min="4353" max="4353" width="2.5703125" style="215" customWidth="1"/>
    <col min="4354" max="4354" width="3" style="215" customWidth="1"/>
    <col min="4355" max="4355" width="13.5703125" style="215" customWidth="1"/>
    <col min="4356" max="4356" width="3.7109375" style="215" customWidth="1"/>
    <col min="4357" max="4357" width="3.140625" style="215" customWidth="1"/>
    <col min="4358" max="4358" width="8.140625" style="215" customWidth="1"/>
    <col min="4359" max="4361" width="3.140625" style="215" customWidth="1"/>
    <col min="4362" max="4362" width="5" style="215" customWidth="1"/>
    <col min="4363" max="4366" width="3.140625" style="215" customWidth="1"/>
    <col min="4367" max="4367" width="13.5703125" style="215" customWidth="1"/>
    <col min="4368" max="4368" width="3.7109375" style="215" customWidth="1"/>
    <col min="4369" max="4369" width="3.140625" style="215" customWidth="1"/>
    <col min="4370" max="4370" width="8.140625" style="215" customWidth="1"/>
    <col min="4371" max="4373" width="3.140625" style="215" customWidth="1"/>
    <col min="4374" max="4374" width="5" style="215" customWidth="1"/>
    <col min="4375" max="4376" width="3.140625" style="215" customWidth="1"/>
    <col min="4377" max="4377" width="3" style="215" customWidth="1"/>
    <col min="4378" max="4608" width="9.140625" style="215"/>
    <col min="4609" max="4609" width="2.5703125" style="215" customWidth="1"/>
    <col min="4610" max="4610" width="3" style="215" customWidth="1"/>
    <col min="4611" max="4611" width="13.5703125" style="215" customWidth="1"/>
    <col min="4612" max="4612" width="3.7109375" style="215" customWidth="1"/>
    <col min="4613" max="4613" width="3.140625" style="215" customWidth="1"/>
    <col min="4614" max="4614" width="8.140625" style="215" customWidth="1"/>
    <col min="4615" max="4617" width="3.140625" style="215" customWidth="1"/>
    <col min="4618" max="4618" width="5" style="215" customWidth="1"/>
    <col min="4619" max="4622" width="3.140625" style="215" customWidth="1"/>
    <col min="4623" max="4623" width="13.5703125" style="215" customWidth="1"/>
    <col min="4624" max="4624" width="3.7109375" style="215" customWidth="1"/>
    <col min="4625" max="4625" width="3.140625" style="215" customWidth="1"/>
    <col min="4626" max="4626" width="8.140625" style="215" customWidth="1"/>
    <col min="4627" max="4629" width="3.140625" style="215" customWidth="1"/>
    <col min="4630" max="4630" width="5" style="215" customWidth="1"/>
    <col min="4631" max="4632" width="3.140625" style="215" customWidth="1"/>
    <col min="4633" max="4633" width="3" style="215" customWidth="1"/>
    <col min="4634" max="4864" width="9.140625" style="215"/>
    <col min="4865" max="4865" width="2.5703125" style="215" customWidth="1"/>
    <col min="4866" max="4866" width="3" style="215" customWidth="1"/>
    <col min="4867" max="4867" width="13.5703125" style="215" customWidth="1"/>
    <col min="4868" max="4868" width="3.7109375" style="215" customWidth="1"/>
    <col min="4869" max="4869" width="3.140625" style="215" customWidth="1"/>
    <col min="4870" max="4870" width="8.140625" style="215" customWidth="1"/>
    <col min="4871" max="4873" width="3.140625" style="215" customWidth="1"/>
    <col min="4874" max="4874" width="5" style="215" customWidth="1"/>
    <col min="4875" max="4878" width="3.140625" style="215" customWidth="1"/>
    <col min="4879" max="4879" width="13.5703125" style="215" customWidth="1"/>
    <col min="4880" max="4880" width="3.7109375" style="215" customWidth="1"/>
    <col min="4881" max="4881" width="3.140625" style="215" customWidth="1"/>
    <col min="4882" max="4882" width="8.140625" style="215" customWidth="1"/>
    <col min="4883" max="4885" width="3.140625" style="215" customWidth="1"/>
    <col min="4886" max="4886" width="5" style="215" customWidth="1"/>
    <col min="4887" max="4888" width="3.140625" style="215" customWidth="1"/>
    <col min="4889" max="4889" width="3" style="215" customWidth="1"/>
    <col min="4890" max="5120" width="9.140625" style="215"/>
    <col min="5121" max="5121" width="2.5703125" style="215" customWidth="1"/>
    <col min="5122" max="5122" width="3" style="215" customWidth="1"/>
    <col min="5123" max="5123" width="13.5703125" style="215" customWidth="1"/>
    <col min="5124" max="5124" width="3.7109375" style="215" customWidth="1"/>
    <col min="5125" max="5125" width="3.140625" style="215" customWidth="1"/>
    <col min="5126" max="5126" width="8.140625" style="215" customWidth="1"/>
    <col min="5127" max="5129" width="3.140625" style="215" customWidth="1"/>
    <col min="5130" max="5130" width="5" style="215" customWidth="1"/>
    <col min="5131" max="5134" width="3.140625" style="215" customWidth="1"/>
    <col min="5135" max="5135" width="13.5703125" style="215" customWidth="1"/>
    <col min="5136" max="5136" width="3.7109375" style="215" customWidth="1"/>
    <col min="5137" max="5137" width="3.140625" style="215" customWidth="1"/>
    <col min="5138" max="5138" width="8.140625" style="215" customWidth="1"/>
    <col min="5139" max="5141" width="3.140625" style="215" customWidth="1"/>
    <col min="5142" max="5142" width="5" style="215" customWidth="1"/>
    <col min="5143" max="5144" width="3.140625" style="215" customWidth="1"/>
    <col min="5145" max="5145" width="3" style="215" customWidth="1"/>
    <col min="5146" max="5376" width="9.140625" style="215"/>
    <col min="5377" max="5377" width="2.5703125" style="215" customWidth="1"/>
    <col min="5378" max="5378" width="3" style="215" customWidth="1"/>
    <col min="5379" max="5379" width="13.5703125" style="215" customWidth="1"/>
    <col min="5380" max="5380" width="3.7109375" style="215" customWidth="1"/>
    <col min="5381" max="5381" width="3.140625" style="215" customWidth="1"/>
    <col min="5382" max="5382" width="8.140625" style="215" customWidth="1"/>
    <col min="5383" max="5385" width="3.140625" style="215" customWidth="1"/>
    <col min="5386" max="5386" width="5" style="215" customWidth="1"/>
    <col min="5387" max="5390" width="3.140625" style="215" customWidth="1"/>
    <col min="5391" max="5391" width="13.5703125" style="215" customWidth="1"/>
    <col min="5392" max="5392" width="3.7109375" style="215" customWidth="1"/>
    <col min="5393" max="5393" width="3.140625" style="215" customWidth="1"/>
    <col min="5394" max="5394" width="8.140625" style="215" customWidth="1"/>
    <col min="5395" max="5397" width="3.140625" style="215" customWidth="1"/>
    <col min="5398" max="5398" width="5" style="215" customWidth="1"/>
    <col min="5399" max="5400" width="3.140625" style="215" customWidth="1"/>
    <col min="5401" max="5401" width="3" style="215" customWidth="1"/>
    <col min="5402" max="5632" width="9.140625" style="215"/>
    <col min="5633" max="5633" width="2.5703125" style="215" customWidth="1"/>
    <col min="5634" max="5634" width="3" style="215" customWidth="1"/>
    <col min="5635" max="5635" width="13.5703125" style="215" customWidth="1"/>
    <col min="5636" max="5636" width="3.7109375" style="215" customWidth="1"/>
    <col min="5637" max="5637" width="3.140625" style="215" customWidth="1"/>
    <col min="5638" max="5638" width="8.140625" style="215" customWidth="1"/>
    <col min="5639" max="5641" width="3.140625" style="215" customWidth="1"/>
    <col min="5642" max="5642" width="5" style="215" customWidth="1"/>
    <col min="5643" max="5646" width="3.140625" style="215" customWidth="1"/>
    <col min="5647" max="5647" width="13.5703125" style="215" customWidth="1"/>
    <col min="5648" max="5648" width="3.7109375" style="215" customWidth="1"/>
    <col min="5649" max="5649" width="3.140625" style="215" customWidth="1"/>
    <col min="5650" max="5650" width="8.140625" style="215" customWidth="1"/>
    <col min="5651" max="5653" width="3.140625" style="215" customWidth="1"/>
    <col min="5654" max="5654" width="5" style="215" customWidth="1"/>
    <col min="5655" max="5656" width="3.140625" style="215" customWidth="1"/>
    <col min="5657" max="5657" width="3" style="215" customWidth="1"/>
    <col min="5658" max="5888" width="9.140625" style="215"/>
    <col min="5889" max="5889" width="2.5703125" style="215" customWidth="1"/>
    <col min="5890" max="5890" width="3" style="215" customWidth="1"/>
    <col min="5891" max="5891" width="13.5703125" style="215" customWidth="1"/>
    <col min="5892" max="5892" width="3.7109375" style="215" customWidth="1"/>
    <col min="5893" max="5893" width="3.140625" style="215" customWidth="1"/>
    <col min="5894" max="5894" width="8.140625" style="215" customWidth="1"/>
    <col min="5895" max="5897" width="3.140625" style="215" customWidth="1"/>
    <col min="5898" max="5898" width="5" style="215" customWidth="1"/>
    <col min="5899" max="5902" width="3.140625" style="215" customWidth="1"/>
    <col min="5903" max="5903" width="13.5703125" style="215" customWidth="1"/>
    <col min="5904" max="5904" width="3.7109375" style="215" customWidth="1"/>
    <col min="5905" max="5905" width="3.140625" style="215" customWidth="1"/>
    <col min="5906" max="5906" width="8.140625" style="215" customWidth="1"/>
    <col min="5907" max="5909" width="3.140625" style="215" customWidth="1"/>
    <col min="5910" max="5910" width="5" style="215" customWidth="1"/>
    <col min="5911" max="5912" width="3.140625" style="215" customWidth="1"/>
    <col min="5913" max="5913" width="3" style="215" customWidth="1"/>
    <col min="5914" max="6144" width="9.140625" style="215"/>
    <col min="6145" max="6145" width="2.5703125" style="215" customWidth="1"/>
    <col min="6146" max="6146" width="3" style="215" customWidth="1"/>
    <col min="6147" max="6147" width="13.5703125" style="215" customWidth="1"/>
    <col min="6148" max="6148" width="3.7109375" style="215" customWidth="1"/>
    <col min="6149" max="6149" width="3.140625" style="215" customWidth="1"/>
    <col min="6150" max="6150" width="8.140625" style="215" customWidth="1"/>
    <col min="6151" max="6153" width="3.140625" style="215" customWidth="1"/>
    <col min="6154" max="6154" width="5" style="215" customWidth="1"/>
    <col min="6155" max="6158" width="3.140625" style="215" customWidth="1"/>
    <col min="6159" max="6159" width="13.5703125" style="215" customWidth="1"/>
    <col min="6160" max="6160" width="3.7109375" style="215" customWidth="1"/>
    <col min="6161" max="6161" width="3.140625" style="215" customWidth="1"/>
    <col min="6162" max="6162" width="8.140625" style="215" customWidth="1"/>
    <col min="6163" max="6165" width="3.140625" style="215" customWidth="1"/>
    <col min="6166" max="6166" width="5" style="215" customWidth="1"/>
    <col min="6167" max="6168" width="3.140625" style="215" customWidth="1"/>
    <col min="6169" max="6169" width="3" style="215" customWidth="1"/>
    <col min="6170" max="6400" width="9.140625" style="215"/>
    <col min="6401" max="6401" width="2.5703125" style="215" customWidth="1"/>
    <col min="6402" max="6402" width="3" style="215" customWidth="1"/>
    <col min="6403" max="6403" width="13.5703125" style="215" customWidth="1"/>
    <col min="6404" max="6404" width="3.7109375" style="215" customWidth="1"/>
    <col min="6405" max="6405" width="3.140625" style="215" customWidth="1"/>
    <col min="6406" max="6406" width="8.140625" style="215" customWidth="1"/>
    <col min="6407" max="6409" width="3.140625" style="215" customWidth="1"/>
    <col min="6410" max="6410" width="5" style="215" customWidth="1"/>
    <col min="6411" max="6414" width="3.140625" style="215" customWidth="1"/>
    <col min="6415" max="6415" width="13.5703125" style="215" customWidth="1"/>
    <col min="6416" max="6416" width="3.7109375" style="215" customWidth="1"/>
    <col min="6417" max="6417" width="3.140625" style="215" customWidth="1"/>
    <col min="6418" max="6418" width="8.140625" style="215" customWidth="1"/>
    <col min="6419" max="6421" width="3.140625" style="215" customWidth="1"/>
    <col min="6422" max="6422" width="5" style="215" customWidth="1"/>
    <col min="6423" max="6424" width="3.140625" style="215" customWidth="1"/>
    <col min="6425" max="6425" width="3" style="215" customWidth="1"/>
    <col min="6426" max="6656" width="9.140625" style="215"/>
    <col min="6657" max="6657" width="2.5703125" style="215" customWidth="1"/>
    <col min="6658" max="6658" width="3" style="215" customWidth="1"/>
    <col min="6659" max="6659" width="13.5703125" style="215" customWidth="1"/>
    <col min="6660" max="6660" width="3.7109375" style="215" customWidth="1"/>
    <col min="6661" max="6661" width="3.140625" style="215" customWidth="1"/>
    <col min="6662" max="6662" width="8.140625" style="215" customWidth="1"/>
    <col min="6663" max="6665" width="3.140625" style="215" customWidth="1"/>
    <col min="6666" max="6666" width="5" style="215" customWidth="1"/>
    <col min="6667" max="6670" width="3.140625" style="215" customWidth="1"/>
    <col min="6671" max="6671" width="13.5703125" style="215" customWidth="1"/>
    <col min="6672" max="6672" width="3.7109375" style="215" customWidth="1"/>
    <col min="6673" max="6673" width="3.140625" style="215" customWidth="1"/>
    <col min="6674" max="6674" width="8.140625" style="215" customWidth="1"/>
    <col min="6675" max="6677" width="3.140625" style="215" customWidth="1"/>
    <col min="6678" max="6678" width="5" style="215" customWidth="1"/>
    <col min="6679" max="6680" width="3.140625" style="215" customWidth="1"/>
    <col min="6681" max="6681" width="3" style="215" customWidth="1"/>
    <col min="6682" max="6912" width="9.140625" style="215"/>
    <col min="6913" max="6913" width="2.5703125" style="215" customWidth="1"/>
    <col min="6914" max="6914" width="3" style="215" customWidth="1"/>
    <col min="6915" max="6915" width="13.5703125" style="215" customWidth="1"/>
    <col min="6916" max="6916" width="3.7109375" style="215" customWidth="1"/>
    <col min="6917" max="6917" width="3.140625" style="215" customWidth="1"/>
    <col min="6918" max="6918" width="8.140625" style="215" customWidth="1"/>
    <col min="6919" max="6921" width="3.140625" style="215" customWidth="1"/>
    <col min="6922" max="6922" width="5" style="215" customWidth="1"/>
    <col min="6923" max="6926" width="3.140625" style="215" customWidth="1"/>
    <col min="6927" max="6927" width="13.5703125" style="215" customWidth="1"/>
    <col min="6928" max="6928" width="3.7109375" style="215" customWidth="1"/>
    <col min="6929" max="6929" width="3.140625" style="215" customWidth="1"/>
    <col min="6930" max="6930" width="8.140625" style="215" customWidth="1"/>
    <col min="6931" max="6933" width="3.140625" style="215" customWidth="1"/>
    <col min="6934" max="6934" width="5" style="215" customWidth="1"/>
    <col min="6935" max="6936" width="3.140625" style="215" customWidth="1"/>
    <col min="6937" max="6937" width="3" style="215" customWidth="1"/>
    <col min="6938" max="7168" width="9.140625" style="215"/>
    <col min="7169" max="7169" width="2.5703125" style="215" customWidth="1"/>
    <col min="7170" max="7170" width="3" style="215" customWidth="1"/>
    <col min="7171" max="7171" width="13.5703125" style="215" customWidth="1"/>
    <col min="7172" max="7172" width="3.7109375" style="215" customWidth="1"/>
    <col min="7173" max="7173" width="3.140625" style="215" customWidth="1"/>
    <col min="7174" max="7174" width="8.140625" style="215" customWidth="1"/>
    <col min="7175" max="7177" width="3.140625" style="215" customWidth="1"/>
    <col min="7178" max="7178" width="5" style="215" customWidth="1"/>
    <col min="7179" max="7182" width="3.140625" style="215" customWidth="1"/>
    <col min="7183" max="7183" width="13.5703125" style="215" customWidth="1"/>
    <col min="7184" max="7184" width="3.7109375" style="215" customWidth="1"/>
    <col min="7185" max="7185" width="3.140625" style="215" customWidth="1"/>
    <col min="7186" max="7186" width="8.140625" style="215" customWidth="1"/>
    <col min="7187" max="7189" width="3.140625" style="215" customWidth="1"/>
    <col min="7190" max="7190" width="5" style="215" customWidth="1"/>
    <col min="7191" max="7192" width="3.140625" style="215" customWidth="1"/>
    <col min="7193" max="7193" width="3" style="215" customWidth="1"/>
    <col min="7194" max="7424" width="9.140625" style="215"/>
    <col min="7425" max="7425" width="2.5703125" style="215" customWidth="1"/>
    <col min="7426" max="7426" width="3" style="215" customWidth="1"/>
    <col min="7427" max="7427" width="13.5703125" style="215" customWidth="1"/>
    <col min="7428" max="7428" width="3.7109375" style="215" customWidth="1"/>
    <col min="7429" max="7429" width="3.140625" style="215" customWidth="1"/>
    <col min="7430" max="7430" width="8.140625" style="215" customWidth="1"/>
    <col min="7431" max="7433" width="3.140625" style="215" customWidth="1"/>
    <col min="7434" max="7434" width="5" style="215" customWidth="1"/>
    <col min="7435" max="7438" width="3.140625" style="215" customWidth="1"/>
    <col min="7439" max="7439" width="13.5703125" style="215" customWidth="1"/>
    <col min="7440" max="7440" width="3.7109375" style="215" customWidth="1"/>
    <col min="7441" max="7441" width="3.140625" style="215" customWidth="1"/>
    <col min="7442" max="7442" width="8.140625" style="215" customWidth="1"/>
    <col min="7443" max="7445" width="3.140625" style="215" customWidth="1"/>
    <col min="7446" max="7446" width="5" style="215" customWidth="1"/>
    <col min="7447" max="7448" width="3.140625" style="215" customWidth="1"/>
    <col min="7449" max="7449" width="3" style="215" customWidth="1"/>
    <col min="7450" max="7680" width="9.140625" style="215"/>
    <col min="7681" max="7681" width="2.5703125" style="215" customWidth="1"/>
    <col min="7682" max="7682" width="3" style="215" customWidth="1"/>
    <col min="7683" max="7683" width="13.5703125" style="215" customWidth="1"/>
    <col min="7684" max="7684" width="3.7109375" style="215" customWidth="1"/>
    <col min="7685" max="7685" width="3.140625" style="215" customWidth="1"/>
    <col min="7686" max="7686" width="8.140625" style="215" customWidth="1"/>
    <col min="7687" max="7689" width="3.140625" style="215" customWidth="1"/>
    <col min="7690" max="7690" width="5" style="215" customWidth="1"/>
    <col min="7691" max="7694" width="3.140625" style="215" customWidth="1"/>
    <col min="7695" max="7695" width="13.5703125" style="215" customWidth="1"/>
    <col min="7696" max="7696" width="3.7109375" style="215" customWidth="1"/>
    <col min="7697" max="7697" width="3.140625" style="215" customWidth="1"/>
    <col min="7698" max="7698" width="8.140625" style="215" customWidth="1"/>
    <col min="7699" max="7701" width="3.140625" style="215" customWidth="1"/>
    <col min="7702" max="7702" width="5" style="215" customWidth="1"/>
    <col min="7703" max="7704" width="3.140625" style="215" customWidth="1"/>
    <col min="7705" max="7705" width="3" style="215" customWidth="1"/>
    <col min="7706" max="7936" width="9.140625" style="215"/>
    <col min="7937" max="7937" width="2.5703125" style="215" customWidth="1"/>
    <col min="7938" max="7938" width="3" style="215" customWidth="1"/>
    <col min="7939" max="7939" width="13.5703125" style="215" customWidth="1"/>
    <col min="7940" max="7940" width="3.7109375" style="215" customWidth="1"/>
    <col min="7941" max="7941" width="3.140625" style="215" customWidth="1"/>
    <col min="7942" max="7942" width="8.140625" style="215" customWidth="1"/>
    <col min="7943" max="7945" width="3.140625" style="215" customWidth="1"/>
    <col min="7946" max="7946" width="5" style="215" customWidth="1"/>
    <col min="7947" max="7950" width="3.140625" style="215" customWidth="1"/>
    <col min="7951" max="7951" width="13.5703125" style="215" customWidth="1"/>
    <col min="7952" max="7952" width="3.7109375" style="215" customWidth="1"/>
    <col min="7953" max="7953" width="3.140625" style="215" customWidth="1"/>
    <col min="7954" max="7954" width="8.140625" style="215" customWidth="1"/>
    <col min="7955" max="7957" width="3.140625" style="215" customWidth="1"/>
    <col min="7958" max="7958" width="5" style="215" customWidth="1"/>
    <col min="7959" max="7960" width="3.140625" style="215" customWidth="1"/>
    <col min="7961" max="7961" width="3" style="215" customWidth="1"/>
    <col min="7962" max="8192" width="9.140625" style="215"/>
    <col min="8193" max="8193" width="2.5703125" style="215" customWidth="1"/>
    <col min="8194" max="8194" width="3" style="215" customWidth="1"/>
    <col min="8195" max="8195" width="13.5703125" style="215" customWidth="1"/>
    <col min="8196" max="8196" width="3.7109375" style="215" customWidth="1"/>
    <col min="8197" max="8197" width="3.140625" style="215" customWidth="1"/>
    <col min="8198" max="8198" width="8.140625" style="215" customWidth="1"/>
    <col min="8199" max="8201" width="3.140625" style="215" customWidth="1"/>
    <col min="8202" max="8202" width="5" style="215" customWidth="1"/>
    <col min="8203" max="8206" width="3.140625" style="215" customWidth="1"/>
    <col min="8207" max="8207" width="13.5703125" style="215" customWidth="1"/>
    <col min="8208" max="8208" width="3.7109375" style="215" customWidth="1"/>
    <col min="8209" max="8209" width="3.140625" style="215" customWidth="1"/>
    <col min="8210" max="8210" width="8.140625" style="215" customWidth="1"/>
    <col min="8211" max="8213" width="3.140625" style="215" customWidth="1"/>
    <col min="8214" max="8214" width="5" style="215" customWidth="1"/>
    <col min="8215" max="8216" width="3.140625" style="215" customWidth="1"/>
    <col min="8217" max="8217" width="3" style="215" customWidth="1"/>
    <col min="8218" max="8448" width="9.140625" style="215"/>
    <col min="8449" max="8449" width="2.5703125" style="215" customWidth="1"/>
    <col min="8450" max="8450" width="3" style="215" customWidth="1"/>
    <col min="8451" max="8451" width="13.5703125" style="215" customWidth="1"/>
    <col min="8452" max="8452" width="3.7109375" style="215" customWidth="1"/>
    <col min="8453" max="8453" width="3.140625" style="215" customWidth="1"/>
    <col min="8454" max="8454" width="8.140625" style="215" customWidth="1"/>
    <col min="8455" max="8457" width="3.140625" style="215" customWidth="1"/>
    <col min="8458" max="8458" width="5" style="215" customWidth="1"/>
    <col min="8459" max="8462" width="3.140625" style="215" customWidth="1"/>
    <col min="8463" max="8463" width="13.5703125" style="215" customWidth="1"/>
    <col min="8464" max="8464" width="3.7109375" style="215" customWidth="1"/>
    <col min="8465" max="8465" width="3.140625" style="215" customWidth="1"/>
    <col min="8466" max="8466" width="8.140625" style="215" customWidth="1"/>
    <col min="8467" max="8469" width="3.140625" style="215" customWidth="1"/>
    <col min="8470" max="8470" width="5" style="215" customWidth="1"/>
    <col min="8471" max="8472" width="3.140625" style="215" customWidth="1"/>
    <col min="8473" max="8473" width="3" style="215" customWidth="1"/>
    <col min="8474" max="8704" width="9.140625" style="215"/>
    <col min="8705" max="8705" width="2.5703125" style="215" customWidth="1"/>
    <col min="8706" max="8706" width="3" style="215" customWidth="1"/>
    <col min="8707" max="8707" width="13.5703125" style="215" customWidth="1"/>
    <col min="8708" max="8708" width="3.7109375" style="215" customWidth="1"/>
    <col min="8709" max="8709" width="3.140625" style="215" customWidth="1"/>
    <col min="8710" max="8710" width="8.140625" style="215" customWidth="1"/>
    <col min="8711" max="8713" width="3.140625" style="215" customWidth="1"/>
    <col min="8714" max="8714" width="5" style="215" customWidth="1"/>
    <col min="8715" max="8718" width="3.140625" style="215" customWidth="1"/>
    <col min="8719" max="8719" width="13.5703125" style="215" customWidth="1"/>
    <col min="8720" max="8720" width="3.7109375" style="215" customWidth="1"/>
    <col min="8721" max="8721" width="3.140625" style="215" customWidth="1"/>
    <col min="8722" max="8722" width="8.140625" style="215" customWidth="1"/>
    <col min="8723" max="8725" width="3.140625" style="215" customWidth="1"/>
    <col min="8726" max="8726" width="5" style="215" customWidth="1"/>
    <col min="8727" max="8728" width="3.140625" style="215" customWidth="1"/>
    <col min="8729" max="8729" width="3" style="215" customWidth="1"/>
    <col min="8730" max="8960" width="9.140625" style="215"/>
    <col min="8961" max="8961" width="2.5703125" style="215" customWidth="1"/>
    <col min="8962" max="8962" width="3" style="215" customWidth="1"/>
    <col min="8963" max="8963" width="13.5703125" style="215" customWidth="1"/>
    <col min="8964" max="8964" width="3.7109375" style="215" customWidth="1"/>
    <col min="8965" max="8965" width="3.140625" style="215" customWidth="1"/>
    <col min="8966" max="8966" width="8.140625" style="215" customWidth="1"/>
    <col min="8967" max="8969" width="3.140625" style="215" customWidth="1"/>
    <col min="8970" max="8970" width="5" style="215" customWidth="1"/>
    <col min="8971" max="8974" width="3.140625" style="215" customWidth="1"/>
    <col min="8975" max="8975" width="13.5703125" style="215" customWidth="1"/>
    <col min="8976" max="8976" width="3.7109375" style="215" customWidth="1"/>
    <col min="8977" max="8977" width="3.140625" style="215" customWidth="1"/>
    <col min="8978" max="8978" width="8.140625" style="215" customWidth="1"/>
    <col min="8979" max="8981" width="3.140625" style="215" customWidth="1"/>
    <col min="8982" max="8982" width="5" style="215" customWidth="1"/>
    <col min="8983" max="8984" width="3.140625" style="215" customWidth="1"/>
    <col min="8985" max="8985" width="3" style="215" customWidth="1"/>
    <col min="8986" max="9216" width="9.140625" style="215"/>
    <col min="9217" max="9217" width="2.5703125" style="215" customWidth="1"/>
    <col min="9218" max="9218" width="3" style="215" customWidth="1"/>
    <col min="9219" max="9219" width="13.5703125" style="215" customWidth="1"/>
    <col min="9220" max="9220" width="3.7109375" style="215" customWidth="1"/>
    <col min="9221" max="9221" width="3.140625" style="215" customWidth="1"/>
    <col min="9222" max="9222" width="8.140625" style="215" customWidth="1"/>
    <col min="9223" max="9225" width="3.140625" style="215" customWidth="1"/>
    <col min="9226" max="9226" width="5" style="215" customWidth="1"/>
    <col min="9227" max="9230" width="3.140625" style="215" customWidth="1"/>
    <col min="9231" max="9231" width="13.5703125" style="215" customWidth="1"/>
    <col min="9232" max="9232" width="3.7109375" style="215" customWidth="1"/>
    <col min="9233" max="9233" width="3.140625" style="215" customWidth="1"/>
    <col min="9234" max="9234" width="8.140625" style="215" customWidth="1"/>
    <col min="9235" max="9237" width="3.140625" style="215" customWidth="1"/>
    <col min="9238" max="9238" width="5" style="215" customWidth="1"/>
    <col min="9239" max="9240" width="3.140625" style="215" customWidth="1"/>
    <col min="9241" max="9241" width="3" style="215" customWidth="1"/>
    <col min="9242" max="9472" width="9.140625" style="215"/>
    <col min="9473" max="9473" width="2.5703125" style="215" customWidth="1"/>
    <col min="9474" max="9474" width="3" style="215" customWidth="1"/>
    <col min="9475" max="9475" width="13.5703125" style="215" customWidth="1"/>
    <col min="9476" max="9476" width="3.7109375" style="215" customWidth="1"/>
    <col min="9477" max="9477" width="3.140625" style="215" customWidth="1"/>
    <col min="9478" max="9478" width="8.140625" style="215" customWidth="1"/>
    <col min="9479" max="9481" width="3.140625" style="215" customWidth="1"/>
    <col min="9482" max="9482" width="5" style="215" customWidth="1"/>
    <col min="9483" max="9486" width="3.140625" style="215" customWidth="1"/>
    <col min="9487" max="9487" width="13.5703125" style="215" customWidth="1"/>
    <col min="9488" max="9488" width="3.7109375" style="215" customWidth="1"/>
    <col min="9489" max="9489" width="3.140625" style="215" customWidth="1"/>
    <col min="9490" max="9490" width="8.140625" style="215" customWidth="1"/>
    <col min="9491" max="9493" width="3.140625" style="215" customWidth="1"/>
    <col min="9494" max="9494" width="5" style="215" customWidth="1"/>
    <col min="9495" max="9496" width="3.140625" style="215" customWidth="1"/>
    <col min="9497" max="9497" width="3" style="215" customWidth="1"/>
    <col min="9498" max="9728" width="9.140625" style="215"/>
    <col min="9729" max="9729" width="2.5703125" style="215" customWidth="1"/>
    <col min="9730" max="9730" width="3" style="215" customWidth="1"/>
    <col min="9731" max="9731" width="13.5703125" style="215" customWidth="1"/>
    <col min="9732" max="9732" width="3.7109375" style="215" customWidth="1"/>
    <col min="9733" max="9733" width="3.140625" style="215" customWidth="1"/>
    <col min="9734" max="9734" width="8.140625" style="215" customWidth="1"/>
    <col min="9735" max="9737" width="3.140625" style="215" customWidth="1"/>
    <col min="9738" max="9738" width="5" style="215" customWidth="1"/>
    <col min="9739" max="9742" width="3.140625" style="215" customWidth="1"/>
    <col min="9743" max="9743" width="13.5703125" style="215" customWidth="1"/>
    <col min="9744" max="9744" width="3.7109375" style="215" customWidth="1"/>
    <col min="9745" max="9745" width="3.140625" style="215" customWidth="1"/>
    <col min="9746" max="9746" width="8.140625" style="215" customWidth="1"/>
    <col min="9747" max="9749" width="3.140625" style="215" customWidth="1"/>
    <col min="9750" max="9750" width="5" style="215" customWidth="1"/>
    <col min="9751" max="9752" width="3.140625" style="215" customWidth="1"/>
    <col min="9753" max="9753" width="3" style="215" customWidth="1"/>
    <col min="9754" max="9984" width="9.140625" style="215"/>
    <col min="9985" max="9985" width="2.5703125" style="215" customWidth="1"/>
    <col min="9986" max="9986" width="3" style="215" customWidth="1"/>
    <col min="9987" max="9987" width="13.5703125" style="215" customWidth="1"/>
    <col min="9988" max="9988" width="3.7109375" style="215" customWidth="1"/>
    <col min="9989" max="9989" width="3.140625" style="215" customWidth="1"/>
    <col min="9990" max="9990" width="8.140625" style="215" customWidth="1"/>
    <col min="9991" max="9993" width="3.140625" style="215" customWidth="1"/>
    <col min="9994" max="9994" width="5" style="215" customWidth="1"/>
    <col min="9995" max="9998" width="3.140625" style="215" customWidth="1"/>
    <col min="9999" max="9999" width="13.5703125" style="215" customWidth="1"/>
    <col min="10000" max="10000" width="3.7109375" style="215" customWidth="1"/>
    <col min="10001" max="10001" width="3.140625" style="215" customWidth="1"/>
    <col min="10002" max="10002" width="8.140625" style="215" customWidth="1"/>
    <col min="10003" max="10005" width="3.140625" style="215" customWidth="1"/>
    <col min="10006" max="10006" width="5" style="215" customWidth="1"/>
    <col min="10007" max="10008" width="3.140625" style="215" customWidth="1"/>
    <col min="10009" max="10009" width="3" style="215" customWidth="1"/>
    <col min="10010" max="10240" width="9.140625" style="215"/>
    <col min="10241" max="10241" width="2.5703125" style="215" customWidth="1"/>
    <col min="10242" max="10242" width="3" style="215" customWidth="1"/>
    <col min="10243" max="10243" width="13.5703125" style="215" customWidth="1"/>
    <col min="10244" max="10244" width="3.7109375" style="215" customWidth="1"/>
    <col min="10245" max="10245" width="3.140625" style="215" customWidth="1"/>
    <col min="10246" max="10246" width="8.140625" style="215" customWidth="1"/>
    <col min="10247" max="10249" width="3.140625" style="215" customWidth="1"/>
    <col min="10250" max="10250" width="5" style="215" customWidth="1"/>
    <col min="10251" max="10254" width="3.140625" style="215" customWidth="1"/>
    <col min="10255" max="10255" width="13.5703125" style="215" customWidth="1"/>
    <col min="10256" max="10256" width="3.7109375" style="215" customWidth="1"/>
    <col min="10257" max="10257" width="3.140625" style="215" customWidth="1"/>
    <col min="10258" max="10258" width="8.140625" style="215" customWidth="1"/>
    <col min="10259" max="10261" width="3.140625" style="215" customWidth="1"/>
    <col min="10262" max="10262" width="5" style="215" customWidth="1"/>
    <col min="10263" max="10264" width="3.140625" style="215" customWidth="1"/>
    <col min="10265" max="10265" width="3" style="215" customWidth="1"/>
    <col min="10266" max="10496" width="9.140625" style="215"/>
    <col min="10497" max="10497" width="2.5703125" style="215" customWidth="1"/>
    <col min="10498" max="10498" width="3" style="215" customWidth="1"/>
    <col min="10499" max="10499" width="13.5703125" style="215" customWidth="1"/>
    <col min="10500" max="10500" width="3.7109375" style="215" customWidth="1"/>
    <col min="10501" max="10501" width="3.140625" style="215" customWidth="1"/>
    <col min="10502" max="10502" width="8.140625" style="215" customWidth="1"/>
    <col min="10503" max="10505" width="3.140625" style="215" customWidth="1"/>
    <col min="10506" max="10506" width="5" style="215" customWidth="1"/>
    <col min="10507" max="10510" width="3.140625" style="215" customWidth="1"/>
    <col min="10511" max="10511" width="13.5703125" style="215" customWidth="1"/>
    <col min="10512" max="10512" width="3.7109375" style="215" customWidth="1"/>
    <col min="10513" max="10513" width="3.140625" style="215" customWidth="1"/>
    <col min="10514" max="10514" width="8.140625" style="215" customWidth="1"/>
    <col min="10515" max="10517" width="3.140625" style="215" customWidth="1"/>
    <col min="10518" max="10518" width="5" style="215" customWidth="1"/>
    <col min="10519" max="10520" width="3.140625" style="215" customWidth="1"/>
    <col min="10521" max="10521" width="3" style="215" customWidth="1"/>
    <col min="10522" max="10752" width="9.140625" style="215"/>
    <col min="10753" max="10753" width="2.5703125" style="215" customWidth="1"/>
    <col min="10754" max="10754" width="3" style="215" customWidth="1"/>
    <col min="10755" max="10755" width="13.5703125" style="215" customWidth="1"/>
    <col min="10756" max="10756" width="3.7109375" style="215" customWidth="1"/>
    <col min="10757" max="10757" width="3.140625" style="215" customWidth="1"/>
    <col min="10758" max="10758" width="8.140625" style="215" customWidth="1"/>
    <col min="10759" max="10761" width="3.140625" style="215" customWidth="1"/>
    <col min="10762" max="10762" width="5" style="215" customWidth="1"/>
    <col min="10763" max="10766" width="3.140625" style="215" customWidth="1"/>
    <col min="10767" max="10767" width="13.5703125" style="215" customWidth="1"/>
    <col min="10768" max="10768" width="3.7109375" style="215" customWidth="1"/>
    <col min="10769" max="10769" width="3.140625" style="215" customWidth="1"/>
    <col min="10770" max="10770" width="8.140625" style="215" customWidth="1"/>
    <col min="10771" max="10773" width="3.140625" style="215" customWidth="1"/>
    <col min="10774" max="10774" width="5" style="215" customWidth="1"/>
    <col min="10775" max="10776" width="3.140625" style="215" customWidth="1"/>
    <col min="10777" max="10777" width="3" style="215" customWidth="1"/>
    <col min="10778" max="11008" width="9.140625" style="215"/>
    <col min="11009" max="11009" width="2.5703125" style="215" customWidth="1"/>
    <col min="11010" max="11010" width="3" style="215" customWidth="1"/>
    <col min="11011" max="11011" width="13.5703125" style="215" customWidth="1"/>
    <col min="11012" max="11012" width="3.7109375" style="215" customWidth="1"/>
    <col min="11013" max="11013" width="3.140625" style="215" customWidth="1"/>
    <col min="11014" max="11014" width="8.140625" style="215" customWidth="1"/>
    <col min="11015" max="11017" width="3.140625" style="215" customWidth="1"/>
    <col min="11018" max="11018" width="5" style="215" customWidth="1"/>
    <col min="11019" max="11022" width="3.140625" style="215" customWidth="1"/>
    <col min="11023" max="11023" width="13.5703125" style="215" customWidth="1"/>
    <col min="11024" max="11024" width="3.7109375" style="215" customWidth="1"/>
    <col min="11025" max="11025" width="3.140625" style="215" customWidth="1"/>
    <col min="11026" max="11026" width="8.140625" style="215" customWidth="1"/>
    <col min="11027" max="11029" width="3.140625" style="215" customWidth="1"/>
    <col min="11030" max="11030" width="5" style="215" customWidth="1"/>
    <col min="11031" max="11032" width="3.140625" style="215" customWidth="1"/>
    <col min="11033" max="11033" width="3" style="215" customWidth="1"/>
    <col min="11034" max="11264" width="9.140625" style="215"/>
    <col min="11265" max="11265" width="2.5703125" style="215" customWidth="1"/>
    <col min="11266" max="11266" width="3" style="215" customWidth="1"/>
    <col min="11267" max="11267" width="13.5703125" style="215" customWidth="1"/>
    <col min="11268" max="11268" width="3.7109375" style="215" customWidth="1"/>
    <col min="11269" max="11269" width="3.140625" style="215" customWidth="1"/>
    <col min="11270" max="11270" width="8.140625" style="215" customWidth="1"/>
    <col min="11271" max="11273" width="3.140625" style="215" customWidth="1"/>
    <col min="11274" max="11274" width="5" style="215" customWidth="1"/>
    <col min="11275" max="11278" width="3.140625" style="215" customWidth="1"/>
    <col min="11279" max="11279" width="13.5703125" style="215" customWidth="1"/>
    <col min="11280" max="11280" width="3.7109375" style="215" customWidth="1"/>
    <col min="11281" max="11281" width="3.140625" style="215" customWidth="1"/>
    <col min="11282" max="11282" width="8.140625" style="215" customWidth="1"/>
    <col min="11283" max="11285" width="3.140625" style="215" customWidth="1"/>
    <col min="11286" max="11286" width="5" style="215" customWidth="1"/>
    <col min="11287" max="11288" width="3.140625" style="215" customWidth="1"/>
    <col min="11289" max="11289" width="3" style="215" customWidth="1"/>
    <col min="11290" max="11520" width="9.140625" style="215"/>
    <col min="11521" max="11521" width="2.5703125" style="215" customWidth="1"/>
    <col min="11522" max="11522" width="3" style="215" customWidth="1"/>
    <col min="11523" max="11523" width="13.5703125" style="215" customWidth="1"/>
    <col min="11524" max="11524" width="3.7109375" style="215" customWidth="1"/>
    <col min="11525" max="11525" width="3.140625" style="215" customWidth="1"/>
    <col min="11526" max="11526" width="8.140625" style="215" customWidth="1"/>
    <col min="11527" max="11529" width="3.140625" style="215" customWidth="1"/>
    <col min="11530" max="11530" width="5" style="215" customWidth="1"/>
    <col min="11531" max="11534" width="3.140625" style="215" customWidth="1"/>
    <col min="11535" max="11535" width="13.5703125" style="215" customWidth="1"/>
    <col min="11536" max="11536" width="3.7109375" style="215" customWidth="1"/>
    <col min="11537" max="11537" width="3.140625" style="215" customWidth="1"/>
    <col min="11538" max="11538" width="8.140625" style="215" customWidth="1"/>
    <col min="11539" max="11541" width="3.140625" style="215" customWidth="1"/>
    <col min="11542" max="11542" width="5" style="215" customWidth="1"/>
    <col min="11543" max="11544" width="3.140625" style="215" customWidth="1"/>
    <col min="11545" max="11545" width="3" style="215" customWidth="1"/>
    <col min="11546" max="11776" width="9.140625" style="215"/>
    <col min="11777" max="11777" width="2.5703125" style="215" customWidth="1"/>
    <col min="11778" max="11778" width="3" style="215" customWidth="1"/>
    <col min="11779" max="11779" width="13.5703125" style="215" customWidth="1"/>
    <col min="11780" max="11780" width="3.7109375" style="215" customWidth="1"/>
    <col min="11781" max="11781" width="3.140625" style="215" customWidth="1"/>
    <col min="11782" max="11782" width="8.140625" style="215" customWidth="1"/>
    <col min="11783" max="11785" width="3.140625" style="215" customWidth="1"/>
    <col min="11786" max="11786" width="5" style="215" customWidth="1"/>
    <col min="11787" max="11790" width="3.140625" style="215" customWidth="1"/>
    <col min="11791" max="11791" width="13.5703125" style="215" customWidth="1"/>
    <col min="11792" max="11792" width="3.7109375" style="215" customWidth="1"/>
    <col min="11793" max="11793" width="3.140625" style="215" customWidth="1"/>
    <col min="11794" max="11794" width="8.140625" style="215" customWidth="1"/>
    <col min="11795" max="11797" width="3.140625" style="215" customWidth="1"/>
    <col min="11798" max="11798" width="5" style="215" customWidth="1"/>
    <col min="11799" max="11800" width="3.140625" style="215" customWidth="1"/>
    <col min="11801" max="11801" width="3" style="215" customWidth="1"/>
    <col min="11802" max="12032" width="9.140625" style="215"/>
    <col min="12033" max="12033" width="2.5703125" style="215" customWidth="1"/>
    <col min="12034" max="12034" width="3" style="215" customWidth="1"/>
    <col min="12035" max="12035" width="13.5703125" style="215" customWidth="1"/>
    <col min="12036" max="12036" width="3.7109375" style="215" customWidth="1"/>
    <col min="12037" max="12037" width="3.140625" style="215" customWidth="1"/>
    <col min="12038" max="12038" width="8.140625" style="215" customWidth="1"/>
    <col min="12039" max="12041" width="3.140625" style="215" customWidth="1"/>
    <col min="12042" max="12042" width="5" style="215" customWidth="1"/>
    <col min="12043" max="12046" width="3.140625" style="215" customWidth="1"/>
    <col min="12047" max="12047" width="13.5703125" style="215" customWidth="1"/>
    <col min="12048" max="12048" width="3.7109375" style="215" customWidth="1"/>
    <col min="12049" max="12049" width="3.140625" style="215" customWidth="1"/>
    <col min="12050" max="12050" width="8.140625" style="215" customWidth="1"/>
    <col min="12051" max="12053" width="3.140625" style="215" customWidth="1"/>
    <col min="12054" max="12054" width="5" style="215" customWidth="1"/>
    <col min="12055" max="12056" width="3.140625" style="215" customWidth="1"/>
    <col min="12057" max="12057" width="3" style="215" customWidth="1"/>
    <col min="12058" max="12288" width="9.140625" style="215"/>
    <col min="12289" max="12289" width="2.5703125" style="215" customWidth="1"/>
    <col min="12290" max="12290" width="3" style="215" customWidth="1"/>
    <col min="12291" max="12291" width="13.5703125" style="215" customWidth="1"/>
    <col min="12292" max="12292" width="3.7109375" style="215" customWidth="1"/>
    <col min="12293" max="12293" width="3.140625" style="215" customWidth="1"/>
    <col min="12294" max="12294" width="8.140625" style="215" customWidth="1"/>
    <col min="12295" max="12297" width="3.140625" style="215" customWidth="1"/>
    <col min="12298" max="12298" width="5" style="215" customWidth="1"/>
    <col min="12299" max="12302" width="3.140625" style="215" customWidth="1"/>
    <col min="12303" max="12303" width="13.5703125" style="215" customWidth="1"/>
    <col min="12304" max="12304" width="3.7109375" style="215" customWidth="1"/>
    <col min="12305" max="12305" width="3.140625" style="215" customWidth="1"/>
    <col min="12306" max="12306" width="8.140625" style="215" customWidth="1"/>
    <col min="12307" max="12309" width="3.140625" style="215" customWidth="1"/>
    <col min="12310" max="12310" width="5" style="215" customWidth="1"/>
    <col min="12311" max="12312" width="3.140625" style="215" customWidth="1"/>
    <col min="12313" max="12313" width="3" style="215" customWidth="1"/>
    <col min="12314" max="12544" width="9.140625" style="215"/>
    <col min="12545" max="12545" width="2.5703125" style="215" customWidth="1"/>
    <col min="12546" max="12546" width="3" style="215" customWidth="1"/>
    <col min="12547" max="12547" width="13.5703125" style="215" customWidth="1"/>
    <col min="12548" max="12548" width="3.7109375" style="215" customWidth="1"/>
    <col min="12549" max="12549" width="3.140625" style="215" customWidth="1"/>
    <col min="12550" max="12550" width="8.140625" style="215" customWidth="1"/>
    <col min="12551" max="12553" width="3.140625" style="215" customWidth="1"/>
    <col min="12554" max="12554" width="5" style="215" customWidth="1"/>
    <col min="12555" max="12558" width="3.140625" style="215" customWidth="1"/>
    <col min="12559" max="12559" width="13.5703125" style="215" customWidth="1"/>
    <col min="12560" max="12560" width="3.7109375" style="215" customWidth="1"/>
    <col min="12561" max="12561" width="3.140625" style="215" customWidth="1"/>
    <col min="12562" max="12562" width="8.140625" style="215" customWidth="1"/>
    <col min="12563" max="12565" width="3.140625" style="215" customWidth="1"/>
    <col min="12566" max="12566" width="5" style="215" customWidth="1"/>
    <col min="12567" max="12568" width="3.140625" style="215" customWidth="1"/>
    <col min="12569" max="12569" width="3" style="215" customWidth="1"/>
    <col min="12570" max="12800" width="9.140625" style="215"/>
    <col min="12801" max="12801" width="2.5703125" style="215" customWidth="1"/>
    <col min="12802" max="12802" width="3" style="215" customWidth="1"/>
    <col min="12803" max="12803" width="13.5703125" style="215" customWidth="1"/>
    <col min="12804" max="12804" width="3.7109375" style="215" customWidth="1"/>
    <col min="12805" max="12805" width="3.140625" style="215" customWidth="1"/>
    <col min="12806" max="12806" width="8.140625" style="215" customWidth="1"/>
    <col min="12807" max="12809" width="3.140625" style="215" customWidth="1"/>
    <col min="12810" max="12810" width="5" style="215" customWidth="1"/>
    <col min="12811" max="12814" width="3.140625" style="215" customWidth="1"/>
    <col min="12815" max="12815" width="13.5703125" style="215" customWidth="1"/>
    <col min="12816" max="12816" width="3.7109375" style="215" customWidth="1"/>
    <col min="12817" max="12817" width="3.140625" style="215" customWidth="1"/>
    <col min="12818" max="12818" width="8.140625" style="215" customWidth="1"/>
    <col min="12819" max="12821" width="3.140625" style="215" customWidth="1"/>
    <col min="12822" max="12822" width="5" style="215" customWidth="1"/>
    <col min="12823" max="12824" width="3.140625" style="215" customWidth="1"/>
    <col min="12825" max="12825" width="3" style="215" customWidth="1"/>
    <col min="12826" max="13056" width="9.140625" style="215"/>
    <col min="13057" max="13057" width="2.5703125" style="215" customWidth="1"/>
    <col min="13058" max="13058" width="3" style="215" customWidth="1"/>
    <col min="13059" max="13059" width="13.5703125" style="215" customWidth="1"/>
    <col min="13060" max="13060" width="3.7109375" style="215" customWidth="1"/>
    <col min="13061" max="13061" width="3.140625" style="215" customWidth="1"/>
    <col min="13062" max="13062" width="8.140625" style="215" customWidth="1"/>
    <col min="13063" max="13065" width="3.140625" style="215" customWidth="1"/>
    <col min="13066" max="13066" width="5" style="215" customWidth="1"/>
    <col min="13067" max="13070" width="3.140625" style="215" customWidth="1"/>
    <col min="13071" max="13071" width="13.5703125" style="215" customWidth="1"/>
    <col min="13072" max="13072" width="3.7109375" style="215" customWidth="1"/>
    <col min="13073" max="13073" width="3.140625" style="215" customWidth="1"/>
    <col min="13074" max="13074" width="8.140625" style="215" customWidth="1"/>
    <col min="13075" max="13077" width="3.140625" style="215" customWidth="1"/>
    <col min="13078" max="13078" width="5" style="215" customWidth="1"/>
    <col min="13079" max="13080" width="3.140625" style="215" customWidth="1"/>
    <col min="13081" max="13081" width="3" style="215" customWidth="1"/>
    <col min="13082" max="13312" width="9.140625" style="215"/>
    <col min="13313" max="13313" width="2.5703125" style="215" customWidth="1"/>
    <col min="13314" max="13314" width="3" style="215" customWidth="1"/>
    <col min="13315" max="13315" width="13.5703125" style="215" customWidth="1"/>
    <col min="13316" max="13316" width="3.7109375" style="215" customWidth="1"/>
    <col min="13317" max="13317" width="3.140625" style="215" customWidth="1"/>
    <col min="13318" max="13318" width="8.140625" style="215" customWidth="1"/>
    <col min="13319" max="13321" width="3.140625" style="215" customWidth="1"/>
    <col min="13322" max="13322" width="5" style="215" customWidth="1"/>
    <col min="13323" max="13326" width="3.140625" style="215" customWidth="1"/>
    <col min="13327" max="13327" width="13.5703125" style="215" customWidth="1"/>
    <col min="13328" max="13328" width="3.7109375" style="215" customWidth="1"/>
    <col min="13329" max="13329" width="3.140625" style="215" customWidth="1"/>
    <col min="13330" max="13330" width="8.140625" style="215" customWidth="1"/>
    <col min="13331" max="13333" width="3.140625" style="215" customWidth="1"/>
    <col min="13334" max="13334" width="5" style="215" customWidth="1"/>
    <col min="13335" max="13336" width="3.140625" style="215" customWidth="1"/>
    <col min="13337" max="13337" width="3" style="215" customWidth="1"/>
    <col min="13338" max="13568" width="9.140625" style="215"/>
    <col min="13569" max="13569" width="2.5703125" style="215" customWidth="1"/>
    <col min="13570" max="13570" width="3" style="215" customWidth="1"/>
    <col min="13571" max="13571" width="13.5703125" style="215" customWidth="1"/>
    <col min="13572" max="13572" width="3.7109375" style="215" customWidth="1"/>
    <col min="13573" max="13573" width="3.140625" style="215" customWidth="1"/>
    <col min="13574" max="13574" width="8.140625" style="215" customWidth="1"/>
    <col min="13575" max="13577" width="3.140625" style="215" customWidth="1"/>
    <col min="13578" max="13578" width="5" style="215" customWidth="1"/>
    <col min="13579" max="13582" width="3.140625" style="215" customWidth="1"/>
    <col min="13583" max="13583" width="13.5703125" style="215" customWidth="1"/>
    <col min="13584" max="13584" width="3.7109375" style="215" customWidth="1"/>
    <col min="13585" max="13585" width="3.140625" style="215" customWidth="1"/>
    <col min="13586" max="13586" width="8.140625" style="215" customWidth="1"/>
    <col min="13587" max="13589" width="3.140625" style="215" customWidth="1"/>
    <col min="13590" max="13590" width="5" style="215" customWidth="1"/>
    <col min="13591" max="13592" width="3.140625" style="215" customWidth="1"/>
    <col min="13593" max="13593" width="3" style="215" customWidth="1"/>
    <col min="13594" max="13824" width="9.140625" style="215"/>
    <col min="13825" max="13825" width="2.5703125" style="215" customWidth="1"/>
    <col min="13826" max="13826" width="3" style="215" customWidth="1"/>
    <col min="13827" max="13827" width="13.5703125" style="215" customWidth="1"/>
    <col min="13828" max="13828" width="3.7109375" style="215" customWidth="1"/>
    <col min="13829" max="13829" width="3.140625" style="215" customWidth="1"/>
    <col min="13830" max="13830" width="8.140625" style="215" customWidth="1"/>
    <col min="13831" max="13833" width="3.140625" style="215" customWidth="1"/>
    <col min="13834" max="13834" width="5" style="215" customWidth="1"/>
    <col min="13835" max="13838" width="3.140625" style="215" customWidth="1"/>
    <col min="13839" max="13839" width="13.5703125" style="215" customWidth="1"/>
    <col min="13840" max="13840" width="3.7109375" style="215" customWidth="1"/>
    <col min="13841" max="13841" width="3.140625" style="215" customWidth="1"/>
    <col min="13842" max="13842" width="8.140625" style="215" customWidth="1"/>
    <col min="13843" max="13845" width="3.140625" style="215" customWidth="1"/>
    <col min="13846" max="13846" width="5" style="215" customWidth="1"/>
    <col min="13847" max="13848" width="3.140625" style="215" customWidth="1"/>
    <col min="13849" max="13849" width="3" style="215" customWidth="1"/>
    <col min="13850" max="14080" width="9.140625" style="215"/>
    <col min="14081" max="14081" width="2.5703125" style="215" customWidth="1"/>
    <col min="14082" max="14082" width="3" style="215" customWidth="1"/>
    <col min="14083" max="14083" width="13.5703125" style="215" customWidth="1"/>
    <col min="14084" max="14084" width="3.7109375" style="215" customWidth="1"/>
    <col min="14085" max="14085" width="3.140625" style="215" customWidth="1"/>
    <col min="14086" max="14086" width="8.140625" style="215" customWidth="1"/>
    <col min="14087" max="14089" width="3.140625" style="215" customWidth="1"/>
    <col min="14090" max="14090" width="5" style="215" customWidth="1"/>
    <col min="14091" max="14094" width="3.140625" style="215" customWidth="1"/>
    <col min="14095" max="14095" width="13.5703125" style="215" customWidth="1"/>
    <col min="14096" max="14096" width="3.7109375" style="215" customWidth="1"/>
    <col min="14097" max="14097" width="3.140625" style="215" customWidth="1"/>
    <col min="14098" max="14098" width="8.140625" style="215" customWidth="1"/>
    <col min="14099" max="14101" width="3.140625" style="215" customWidth="1"/>
    <col min="14102" max="14102" width="5" style="215" customWidth="1"/>
    <col min="14103" max="14104" width="3.140625" style="215" customWidth="1"/>
    <col min="14105" max="14105" width="3" style="215" customWidth="1"/>
    <col min="14106" max="14336" width="9.140625" style="215"/>
    <col min="14337" max="14337" width="2.5703125" style="215" customWidth="1"/>
    <col min="14338" max="14338" width="3" style="215" customWidth="1"/>
    <col min="14339" max="14339" width="13.5703125" style="215" customWidth="1"/>
    <col min="14340" max="14340" width="3.7109375" style="215" customWidth="1"/>
    <col min="14341" max="14341" width="3.140625" style="215" customWidth="1"/>
    <col min="14342" max="14342" width="8.140625" style="215" customWidth="1"/>
    <col min="14343" max="14345" width="3.140625" style="215" customWidth="1"/>
    <col min="14346" max="14346" width="5" style="215" customWidth="1"/>
    <col min="14347" max="14350" width="3.140625" style="215" customWidth="1"/>
    <col min="14351" max="14351" width="13.5703125" style="215" customWidth="1"/>
    <col min="14352" max="14352" width="3.7109375" style="215" customWidth="1"/>
    <col min="14353" max="14353" width="3.140625" style="215" customWidth="1"/>
    <col min="14354" max="14354" width="8.140625" style="215" customWidth="1"/>
    <col min="14355" max="14357" width="3.140625" style="215" customWidth="1"/>
    <col min="14358" max="14358" width="5" style="215" customWidth="1"/>
    <col min="14359" max="14360" width="3.140625" style="215" customWidth="1"/>
    <col min="14361" max="14361" width="3" style="215" customWidth="1"/>
    <col min="14362" max="14592" width="9.140625" style="215"/>
    <col min="14593" max="14593" width="2.5703125" style="215" customWidth="1"/>
    <col min="14594" max="14594" width="3" style="215" customWidth="1"/>
    <col min="14595" max="14595" width="13.5703125" style="215" customWidth="1"/>
    <col min="14596" max="14596" width="3.7109375" style="215" customWidth="1"/>
    <col min="14597" max="14597" width="3.140625" style="215" customWidth="1"/>
    <col min="14598" max="14598" width="8.140625" style="215" customWidth="1"/>
    <col min="14599" max="14601" width="3.140625" style="215" customWidth="1"/>
    <col min="14602" max="14602" width="5" style="215" customWidth="1"/>
    <col min="14603" max="14606" width="3.140625" style="215" customWidth="1"/>
    <col min="14607" max="14607" width="13.5703125" style="215" customWidth="1"/>
    <col min="14608" max="14608" width="3.7109375" style="215" customWidth="1"/>
    <col min="14609" max="14609" width="3.140625" style="215" customWidth="1"/>
    <col min="14610" max="14610" width="8.140625" style="215" customWidth="1"/>
    <col min="14611" max="14613" width="3.140625" style="215" customWidth="1"/>
    <col min="14614" max="14614" width="5" style="215" customWidth="1"/>
    <col min="14615" max="14616" width="3.140625" style="215" customWidth="1"/>
    <col min="14617" max="14617" width="3" style="215" customWidth="1"/>
    <col min="14618" max="14848" width="9.140625" style="215"/>
    <col min="14849" max="14849" width="2.5703125" style="215" customWidth="1"/>
    <col min="14850" max="14850" width="3" style="215" customWidth="1"/>
    <col min="14851" max="14851" width="13.5703125" style="215" customWidth="1"/>
    <col min="14852" max="14852" width="3.7109375" style="215" customWidth="1"/>
    <col min="14853" max="14853" width="3.140625" style="215" customWidth="1"/>
    <col min="14854" max="14854" width="8.140625" style="215" customWidth="1"/>
    <col min="14855" max="14857" width="3.140625" style="215" customWidth="1"/>
    <col min="14858" max="14858" width="5" style="215" customWidth="1"/>
    <col min="14859" max="14862" width="3.140625" style="215" customWidth="1"/>
    <col min="14863" max="14863" width="13.5703125" style="215" customWidth="1"/>
    <col min="14864" max="14864" width="3.7109375" style="215" customWidth="1"/>
    <col min="14865" max="14865" width="3.140625" style="215" customWidth="1"/>
    <col min="14866" max="14866" width="8.140625" style="215" customWidth="1"/>
    <col min="14867" max="14869" width="3.140625" style="215" customWidth="1"/>
    <col min="14870" max="14870" width="5" style="215" customWidth="1"/>
    <col min="14871" max="14872" width="3.140625" style="215" customWidth="1"/>
    <col min="14873" max="14873" width="3" style="215" customWidth="1"/>
    <col min="14874" max="15104" width="9.140625" style="215"/>
    <col min="15105" max="15105" width="2.5703125" style="215" customWidth="1"/>
    <col min="15106" max="15106" width="3" style="215" customWidth="1"/>
    <col min="15107" max="15107" width="13.5703125" style="215" customWidth="1"/>
    <col min="15108" max="15108" width="3.7109375" style="215" customWidth="1"/>
    <col min="15109" max="15109" width="3.140625" style="215" customWidth="1"/>
    <col min="15110" max="15110" width="8.140625" style="215" customWidth="1"/>
    <col min="15111" max="15113" width="3.140625" style="215" customWidth="1"/>
    <col min="15114" max="15114" width="5" style="215" customWidth="1"/>
    <col min="15115" max="15118" width="3.140625" style="215" customWidth="1"/>
    <col min="15119" max="15119" width="13.5703125" style="215" customWidth="1"/>
    <col min="15120" max="15120" width="3.7109375" style="215" customWidth="1"/>
    <col min="15121" max="15121" width="3.140625" style="215" customWidth="1"/>
    <col min="15122" max="15122" width="8.140625" style="215" customWidth="1"/>
    <col min="15123" max="15125" width="3.140625" style="215" customWidth="1"/>
    <col min="15126" max="15126" width="5" style="215" customWidth="1"/>
    <col min="15127" max="15128" width="3.140625" style="215" customWidth="1"/>
    <col min="15129" max="15129" width="3" style="215" customWidth="1"/>
    <col min="15130" max="15360" width="9.140625" style="215"/>
    <col min="15361" max="15361" width="2.5703125" style="215" customWidth="1"/>
    <col min="15362" max="15362" width="3" style="215" customWidth="1"/>
    <col min="15363" max="15363" width="13.5703125" style="215" customWidth="1"/>
    <col min="15364" max="15364" width="3.7109375" style="215" customWidth="1"/>
    <col min="15365" max="15365" width="3.140625" style="215" customWidth="1"/>
    <col min="15366" max="15366" width="8.140625" style="215" customWidth="1"/>
    <col min="15367" max="15369" width="3.140625" style="215" customWidth="1"/>
    <col min="15370" max="15370" width="5" style="215" customWidth="1"/>
    <col min="15371" max="15374" width="3.140625" style="215" customWidth="1"/>
    <col min="15375" max="15375" width="13.5703125" style="215" customWidth="1"/>
    <col min="15376" max="15376" width="3.7109375" style="215" customWidth="1"/>
    <col min="15377" max="15377" width="3.140625" style="215" customWidth="1"/>
    <col min="15378" max="15378" width="8.140625" style="215" customWidth="1"/>
    <col min="15379" max="15381" width="3.140625" style="215" customWidth="1"/>
    <col min="15382" max="15382" width="5" style="215" customWidth="1"/>
    <col min="15383" max="15384" width="3.140625" style="215" customWidth="1"/>
    <col min="15385" max="15385" width="3" style="215" customWidth="1"/>
    <col min="15386" max="15616" width="9.140625" style="215"/>
    <col min="15617" max="15617" width="2.5703125" style="215" customWidth="1"/>
    <col min="15618" max="15618" width="3" style="215" customWidth="1"/>
    <col min="15619" max="15619" width="13.5703125" style="215" customWidth="1"/>
    <col min="15620" max="15620" width="3.7109375" style="215" customWidth="1"/>
    <col min="15621" max="15621" width="3.140625" style="215" customWidth="1"/>
    <col min="15622" max="15622" width="8.140625" style="215" customWidth="1"/>
    <col min="15623" max="15625" width="3.140625" style="215" customWidth="1"/>
    <col min="15626" max="15626" width="5" style="215" customWidth="1"/>
    <col min="15627" max="15630" width="3.140625" style="215" customWidth="1"/>
    <col min="15631" max="15631" width="13.5703125" style="215" customWidth="1"/>
    <col min="15632" max="15632" width="3.7109375" style="215" customWidth="1"/>
    <col min="15633" max="15633" width="3.140625" style="215" customWidth="1"/>
    <col min="15634" max="15634" width="8.140625" style="215" customWidth="1"/>
    <col min="15635" max="15637" width="3.140625" style="215" customWidth="1"/>
    <col min="15638" max="15638" width="5" style="215" customWidth="1"/>
    <col min="15639" max="15640" width="3.140625" style="215" customWidth="1"/>
    <col min="15641" max="15641" width="3" style="215" customWidth="1"/>
    <col min="15642" max="15872" width="9.140625" style="215"/>
    <col min="15873" max="15873" width="2.5703125" style="215" customWidth="1"/>
    <col min="15874" max="15874" width="3" style="215" customWidth="1"/>
    <col min="15875" max="15875" width="13.5703125" style="215" customWidth="1"/>
    <col min="15876" max="15876" width="3.7109375" style="215" customWidth="1"/>
    <col min="15877" max="15877" width="3.140625" style="215" customWidth="1"/>
    <col min="15878" max="15878" width="8.140625" style="215" customWidth="1"/>
    <col min="15879" max="15881" width="3.140625" style="215" customWidth="1"/>
    <col min="15882" max="15882" width="5" style="215" customWidth="1"/>
    <col min="15883" max="15886" width="3.140625" style="215" customWidth="1"/>
    <col min="15887" max="15887" width="13.5703125" style="215" customWidth="1"/>
    <col min="15888" max="15888" width="3.7109375" style="215" customWidth="1"/>
    <col min="15889" max="15889" width="3.140625" style="215" customWidth="1"/>
    <col min="15890" max="15890" width="8.140625" style="215" customWidth="1"/>
    <col min="15891" max="15893" width="3.140625" style="215" customWidth="1"/>
    <col min="15894" max="15894" width="5" style="215" customWidth="1"/>
    <col min="15895" max="15896" width="3.140625" style="215" customWidth="1"/>
    <col min="15897" max="15897" width="3" style="215" customWidth="1"/>
    <col min="15898" max="16128" width="9.140625" style="215"/>
    <col min="16129" max="16129" width="2.5703125" style="215" customWidth="1"/>
    <col min="16130" max="16130" width="3" style="215" customWidth="1"/>
    <col min="16131" max="16131" width="13.5703125" style="215" customWidth="1"/>
    <col min="16132" max="16132" width="3.7109375" style="215" customWidth="1"/>
    <col min="16133" max="16133" width="3.140625" style="215" customWidth="1"/>
    <col min="16134" max="16134" width="8.140625" style="215" customWidth="1"/>
    <col min="16135" max="16137" width="3.140625" style="215" customWidth="1"/>
    <col min="16138" max="16138" width="5" style="215" customWidth="1"/>
    <col min="16139" max="16142" width="3.140625" style="215" customWidth="1"/>
    <col min="16143" max="16143" width="13.5703125" style="215" customWidth="1"/>
    <col min="16144" max="16144" width="3.7109375" style="215" customWidth="1"/>
    <col min="16145" max="16145" width="3.140625" style="215" customWidth="1"/>
    <col min="16146" max="16146" width="8.140625" style="215" customWidth="1"/>
    <col min="16147" max="16149" width="3.140625" style="215" customWidth="1"/>
    <col min="16150" max="16150" width="5" style="215" customWidth="1"/>
    <col min="16151" max="16152" width="3.140625" style="215" customWidth="1"/>
    <col min="16153" max="16153" width="3" style="215" customWidth="1"/>
    <col min="16154" max="16384" width="9.140625" style="215"/>
  </cols>
  <sheetData>
    <row r="1" spans="1:27" ht="14.25" customHeight="1" x14ac:dyDescent="0.2">
      <c r="D1" s="2456" t="s">
        <v>2316</v>
      </c>
      <c r="E1" s="2456"/>
      <c r="F1" s="2456"/>
      <c r="G1" s="2456"/>
      <c r="H1" s="217"/>
      <c r="I1" s="3571" t="s">
        <v>1</v>
      </c>
      <c r="J1" s="3571"/>
      <c r="K1" s="3571"/>
      <c r="L1" s="2226">
        <v>43922</v>
      </c>
      <c r="M1" s="2226"/>
      <c r="N1" s="2226"/>
      <c r="O1" s="1913" t="s">
        <v>64</v>
      </c>
      <c r="P1" s="1913"/>
      <c r="Q1" s="1913"/>
      <c r="R1" s="1913"/>
      <c r="S1" s="1913"/>
      <c r="T1" s="1913"/>
      <c r="U1" s="1913"/>
      <c r="V1" s="1913"/>
      <c r="W1" s="1913"/>
      <c r="X1" s="1913"/>
      <c r="Y1" s="3572"/>
    </row>
    <row r="2" spans="1:27" ht="14.25" customHeight="1" x14ac:dyDescent="0.2">
      <c r="D2" s="2456"/>
      <c r="E2" s="2456"/>
      <c r="F2" s="2456"/>
      <c r="G2" s="2456"/>
      <c r="H2" s="217"/>
      <c r="I2" s="3571" t="s">
        <v>1505</v>
      </c>
      <c r="J2" s="3571"/>
      <c r="K2" s="3571"/>
      <c r="L2" s="3571"/>
      <c r="M2" s="3571"/>
      <c r="N2" s="217"/>
      <c r="O2" s="1913"/>
      <c r="P2" s="1913"/>
      <c r="Q2" s="1913"/>
      <c r="R2" s="1913"/>
      <c r="S2" s="1913"/>
      <c r="T2" s="1913"/>
      <c r="U2" s="1913"/>
      <c r="V2" s="1913"/>
      <c r="W2" s="1913"/>
      <c r="X2" s="1913"/>
      <c r="Y2" s="3572"/>
    </row>
    <row r="3" spans="1:27" ht="9.75" customHeight="1" x14ac:dyDescent="0.2">
      <c r="D3" s="2456"/>
      <c r="E3" s="2456"/>
      <c r="F3" s="2456"/>
      <c r="G3" s="2456"/>
      <c r="H3" s="1913" t="s">
        <v>1416</v>
      </c>
      <c r="I3" s="1913"/>
      <c r="J3" s="1913"/>
      <c r="K3" s="1913"/>
      <c r="L3" s="1913"/>
      <c r="M3" s="1913"/>
      <c r="N3" s="1913"/>
      <c r="O3" s="1913"/>
      <c r="P3" s="1913"/>
      <c r="Q3" s="1913"/>
      <c r="R3" s="1913"/>
      <c r="S3" s="1913"/>
      <c r="T3" s="1913"/>
      <c r="U3" s="1913"/>
      <c r="V3" s="1913"/>
      <c r="W3" s="1913"/>
      <c r="X3" s="1913"/>
      <c r="Y3" s="3572"/>
    </row>
    <row r="4" spans="1:27" ht="19.5" customHeight="1" thickBot="1" x14ac:dyDescent="0.25">
      <c r="A4" s="736"/>
      <c r="B4" s="736"/>
      <c r="C4" s="736"/>
      <c r="D4" s="2456"/>
      <c r="E4" s="2456"/>
      <c r="F4" s="2456"/>
      <c r="G4" s="2456"/>
      <c r="H4" s="1913"/>
      <c r="I4" s="1913"/>
      <c r="J4" s="1913"/>
      <c r="K4" s="1913"/>
      <c r="L4" s="1913"/>
      <c r="M4" s="1913"/>
      <c r="N4" s="1913"/>
      <c r="O4" s="1913"/>
      <c r="P4" s="1913"/>
      <c r="Q4" s="1913"/>
      <c r="R4" s="1913"/>
      <c r="S4" s="1913"/>
      <c r="T4" s="1913"/>
      <c r="U4" s="1913"/>
      <c r="V4" s="1913"/>
      <c r="W4" s="1913"/>
      <c r="X4" s="1913"/>
      <c r="Y4" s="3572"/>
      <c r="Z4" s="220"/>
      <c r="AA4" s="220"/>
    </row>
    <row r="5" spans="1:27" ht="20.100000000000001" customHeight="1" thickBot="1" x14ac:dyDescent="0.25">
      <c r="A5" s="221"/>
      <c r="B5" s="222"/>
      <c r="C5" s="223"/>
      <c r="D5" s="919"/>
      <c r="E5" s="919"/>
      <c r="F5" s="919"/>
      <c r="G5" s="919"/>
      <c r="H5" s="224"/>
      <c r="I5" s="3573" t="s">
        <v>43</v>
      </c>
      <c r="J5" s="3574"/>
      <c r="K5" s="1873">
        <f>+Application!F10</f>
        <v>0</v>
      </c>
      <c r="L5" s="1874"/>
      <c r="M5" s="1874"/>
      <c r="N5" s="1874"/>
      <c r="O5" s="1875"/>
      <c r="P5" s="3575" t="s">
        <v>39</v>
      </c>
      <c r="Q5" s="3576"/>
      <c r="R5" s="3577"/>
      <c r="S5" s="3578"/>
      <c r="T5" s="3579"/>
      <c r="U5" s="3575" t="s">
        <v>66</v>
      </c>
      <c r="V5" s="3576"/>
      <c r="W5" s="2972"/>
      <c r="X5" s="3580"/>
      <c r="Y5" s="3581"/>
    </row>
    <row r="6" spans="1:27" ht="20.100000000000001" customHeight="1" x14ac:dyDescent="0.2">
      <c r="A6" s="2237" t="s">
        <v>67</v>
      </c>
      <c r="B6" s="2238"/>
      <c r="C6" s="2238"/>
      <c r="D6" s="2239"/>
      <c r="E6" s="752">
        <v>1</v>
      </c>
      <c r="F6" s="2840"/>
      <c r="G6" s="3582"/>
      <c r="H6" s="3582"/>
      <c r="I6" s="3582"/>
      <c r="J6" s="3582"/>
      <c r="K6" s="3582"/>
      <c r="L6" s="3582"/>
      <c r="M6" s="3582"/>
      <c r="N6" s="3582"/>
      <c r="O6" s="3582"/>
      <c r="P6" s="3582"/>
      <c r="Q6" s="3582"/>
      <c r="R6" s="3582"/>
      <c r="S6" s="3582"/>
      <c r="T6" s="3582"/>
      <c r="U6" s="3582"/>
      <c r="V6" s="3582"/>
      <c r="W6" s="3582"/>
      <c r="X6" s="3582"/>
      <c r="Y6" s="3583"/>
    </row>
    <row r="7" spans="1:27" ht="20.100000000000001" customHeight="1" thickBot="1" x14ac:dyDescent="0.25">
      <c r="A7" s="2240"/>
      <c r="B7" s="2241"/>
      <c r="C7" s="2241"/>
      <c r="D7" s="2242"/>
      <c r="E7" s="753">
        <v>2</v>
      </c>
      <c r="F7" s="3584"/>
      <c r="G7" s="3585"/>
      <c r="H7" s="3585"/>
      <c r="I7" s="3585"/>
      <c r="J7" s="3585"/>
      <c r="K7" s="3585"/>
      <c r="L7" s="3585"/>
      <c r="M7" s="3585"/>
      <c r="N7" s="3585"/>
      <c r="O7" s="3585"/>
      <c r="P7" s="3585"/>
      <c r="Q7" s="3585"/>
      <c r="R7" s="3585"/>
      <c r="S7" s="3585"/>
      <c r="T7" s="3585"/>
      <c r="U7" s="3585"/>
      <c r="V7" s="3585"/>
      <c r="W7" s="3585"/>
      <c r="X7" s="3585"/>
      <c r="Y7" s="3586"/>
    </row>
    <row r="8" spans="1:27" ht="19.5" customHeight="1" x14ac:dyDescent="0.2">
      <c r="A8" s="1928" t="s">
        <v>68</v>
      </c>
      <c r="B8" s="3587" t="s">
        <v>69</v>
      </c>
      <c r="C8" s="3588"/>
      <c r="D8" s="3588"/>
      <c r="E8" s="3588"/>
      <c r="F8" s="3588"/>
      <c r="G8" s="3588"/>
      <c r="H8" s="3588"/>
      <c r="I8" s="3588"/>
      <c r="J8" s="3588"/>
      <c r="K8" s="3588"/>
      <c r="L8" s="3588"/>
      <c r="M8" s="3588"/>
      <c r="N8" s="3588"/>
      <c r="O8" s="3588"/>
      <c r="P8" s="3588"/>
      <c r="Q8" s="3588"/>
      <c r="R8" s="3588"/>
      <c r="S8" s="3588"/>
      <c r="T8" s="3588"/>
      <c r="U8" s="3588"/>
      <c r="V8" s="3588"/>
      <c r="W8" s="3588"/>
      <c r="X8" s="3588"/>
      <c r="Y8" s="3589"/>
      <c r="Z8" s="220"/>
      <c r="AA8" s="220"/>
    </row>
    <row r="9" spans="1:27" ht="19.5" customHeight="1" x14ac:dyDescent="0.2">
      <c r="A9" s="1929"/>
      <c r="B9" s="3590"/>
      <c r="C9" s="3591"/>
      <c r="D9" s="3591"/>
      <c r="E9" s="3591"/>
      <c r="F9" s="3591"/>
      <c r="G9" s="3591"/>
      <c r="H9" s="3591"/>
      <c r="I9" s="3591"/>
      <c r="J9" s="3591"/>
      <c r="K9" s="3591"/>
      <c r="L9" s="3591"/>
      <c r="M9" s="3591"/>
      <c r="N9" s="3591"/>
      <c r="O9" s="3591"/>
      <c r="P9" s="3591"/>
      <c r="Q9" s="3591"/>
      <c r="R9" s="3591"/>
      <c r="S9" s="3591"/>
      <c r="T9" s="3591"/>
      <c r="U9" s="3591"/>
      <c r="V9" s="3591"/>
      <c r="W9" s="3591"/>
      <c r="X9" s="3591"/>
      <c r="Y9" s="3592"/>
      <c r="Z9" s="220"/>
      <c r="AA9" s="220"/>
    </row>
    <row r="10" spans="1:27" ht="19.5" customHeight="1" thickBot="1" x14ac:dyDescent="0.25">
      <c r="A10" s="1929"/>
      <c r="B10" s="3593"/>
      <c r="C10" s="3594"/>
      <c r="D10" s="3594"/>
      <c r="E10" s="3594"/>
      <c r="F10" s="3594"/>
      <c r="G10" s="3594"/>
      <c r="H10" s="3594"/>
      <c r="I10" s="3594"/>
      <c r="J10" s="3594"/>
      <c r="K10" s="3594"/>
      <c r="L10" s="3594"/>
      <c r="M10" s="3594"/>
      <c r="N10" s="3594"/>
      <c r="O10" s="3594"/>
      <c r="P10" s="3594"/>
      <c r="Q10" s="3594"/>
      <c r="R10" s="3594"/>
      <c r="S10" s="3594"/>
      <c r="T10" s="3594"/>
      <c r="U10" s="3594"/>
      <c r="V10" s="3594"/>
      <c r="W10" s="3594"/>
      <c r="X10" s="3594"/>
      <c r="Y10" s="3595"/>
      <c r="Z10" s="220"/>
      <c r="AA10" s="220"/>
    </row>
    <row r="11" spans="1:27" ht="20.100000000000001" customHeight="1" x14ac:dyDescent="0.2">
      <c r="A11" s="1929"/>
      <c r="B11" s="3596">
        <v>110</v>
      </c>
      <c r="C11" s="3598" t="s">
        <v>310</v>
      </c>
      <c r="D11" s="3599"/>
      <c r="E11" s="3600"/>
      <c r="F11" s="2212">
        <f>+Application!G8</f>
        <v>0</v>
      </c>
      <c r="G11" s="2213"/>
      <c r="H11" s="2213"/>
      <c r="I11" s="2213"/>
      <c r="J11" s="2213"/>
      <c r="K11" s="2213"/>
      <c r="L11" s="2213"/>
      <c r="M11" s="2213"/>
      <c r="N11" s="2213"/>
      <c r="O11" s="2213"/>
      <c r="P11" s="2213"/>
      <c r="Q11" s="2213"/>
      <c r="R11" s="2334">
        <f>+Application!R8</f>
        <v>0</v>
      </c>
      <c r="S11" s="3610"/>
      <c r="T11" s="3610"/>
      <c r="U11" s="3610"/>
      <c r="V11" s="3610"/>
      <c r="W11" s="3610"/>
      <c r="X11" s="3610"/>
      <c r="Y11" s="401"/>
    </row>
    <row r="12" spans="1:27" ht="20.100000000000001" customHeight="1" x14ac:dyDescent="0.2">
      <c r="A12" s="1929"/>
      <c r="B12" s="3597"/>
      <c r="C12" s="3601"/>
      <c r="D12" s="3602"/>
      <c r="E12" s="3603"/>
      <c r="F12" s="1950"/>
      <c r="G12" s="1951"/>
      <c r="H12" s="1951"/>
      <c r="I12" s="1951"/>
      <c r="J12" s="1951"/>
      <c r="K12" s="1951"/>
      <c r="L12" s="1951"/>
      <c r="M12" s="1951"/>
      <c r="N12" s="1951"/>
      <c r="O12" s="1951"/>
      <c r="P12" s="1951"/>
      <c r="Q12" s="1951"/>
      <c r="R12" s="3611"/>
      <c r="S12" s="3611"/>
      <c r="T12" s="3611"/>
      <c r="U12" s="3611"/>
      <c r="V12" s="3611"/>
      <c r="W12" s="3611"/>
      <c r="X12" s="3611"/>
      <c r="Y12" s="402"/>
    </row>
    <row r="13" spans="1:27" ht="20.100000000000001" customHeight="1" x14ac:dyDescent="0.2">
      <c r="A13" s="1929"/>
      <c r="B13" s="3612">
        <v>120</v>
      </c>
      <c r="C13" s="3613" t="s">
        <v>311</v>
      </c>
      <c r="D13" s="3607"/>
      <c r="E13" s="3608"/>
      <c r="F13" s="2214">
        <f>+Application!F10</f>
        <v>0</v>
      </c>
      <c r="G13" s="2215"/>
      <c r="H13" s="2215"/>
      <c r="I13" s="2215"/>
      <c r="J13" s="2215"/>
      <c r="K13" s="2215"/>
      <c r="L13" s="2215"/>
      <c r="M13" s="403"/>
      <c r="N13" s="3604">
        <v>130</v>
      </c>
      <c r="O13" s="3606" t="s">
        <v>1506</v>
      </c>
      <c r="P13" s="3607"/>
      <c r="Q13" s="778"/>
      <c r="R13" s="2512">
        <f>+Application!R10</f>
        <v>0</v>
      </c>
      <c r="S13" s="2513"/>
      <c r="T13" s="2513"/>
      <c r="U13" s="2513"/>
      <c r="V13" s="2513"/>
      <c r="W13" s="2513"/>
      <c r="X13" s="2513"/>
      <c r="Y13" s="2514"/>
    </row>
    <row r="14" spans="1:27" ht="20.100000000000001" customHeight="1" x14ac:dyDescent="0.2">
      <c r="A14" s="1929"/>
      <c r="B14" s="3597"/>
      <c r="C14" s="3601"/>
      <c r="D14" s="3602"/>
      <c r="E14" s="3603"/>
      <c r="F14" s="2216"/>
      <c r="G14" s="2217"/>
      <c r="H14" s="2217"/>
      <c r="I14" s="2217"/>
      <c r="J14" s="2217"/>
      <c r="K14" s="2217"/>
      <c r="L14" s="2217"/>
      <c r="M14" s="404"/>
      <c r="N14" s="3605"/>
      <c r="O14" s="3609"/>
      <c r="P14" s="3602"/>
      <c r="Q14" s="779"/>
      <c r="R14" s="2512">
        <f>+Application!R11</f>
        <v>0</v>
      </c>
      <c r="S14" s="2513"/>
      <c r="T14" s="2513"/>
      <c r="U14" s="2513"/>
      <c r="V14" s="2513"/>
      <c r="W14" s="2513"/>
      <c r="X14" s="2513"/>
      <c r="Y14" s="2514"/>
    </row>
    <row r="15" spans="1:27" ht="20.100000000000001" customHeight="1" x14ac:dyDescent="0.2">
      <c r="A15" s="1929"/>
      <c r="B15" s="3604">
        <v>500</v>
      </c>
      <c r="C15" s="3606" t="s">
        <v>313</v>
      </c>
      <c r="D15" s="3607"/>
      <c r="E15" s="3608"/>
      <c r="F15" s="2051"/>
      <c r="G15" s="2052"/>
      <c r="H15" s="2052"/>
      <c r="I15" s="2052"/>
      <c r="J15" s="2052"/>
      <c r="K15" s="2052"/>
      <c r="L15" s="2052"/>
      <c r="M15" s="227"/>
      <c r="N15" s="3604">
        <v>510</v>
      </c>
      <c r="O15" s="3606" t="s">
        <v>315</v>
      </c>
      <c r="P15" s="3607"/>
      <c r="Q15" s="3608"/>
      <c r="R15" s="2051"/>
      <c r="S15" s="2052"/>
      <c r="T15" s="2052"/>
      <c r="U15" s="2052"/>
      <c r="V15" s="2052"/>
      <c r="W15" s="2052"/>
      <c r="X15" s="2052"/>
      <c r="Y15" s="231"/>
    </row>
    <row r="16" spans="1:27" ht="20.100000000000001" customHeight="1" x14ac:dyDescent="0.2">
      <c r="A16" s="1929"/>
      <c r="B16" s="3605"/>
      <c r="C16" s="3609"/>
      <c r="D16" s="3602"/>
      <c r="E16" s="3603"/>
      <c r="F16" s="2053"/>
      <c r="G16" s="2054"/>
      <c r="H16" s="2054"/>
      <c r="I16" s="2054"/>
      <c r="J16" s="2054"/>
      <c r="K16" s="2054"/>
      <c r="L16" s="2054"/>
      <c r="M16" s="229"/>
      <c r="N16" s="3605"/>
      <c r="O16" s="3609"/>
      <c r="P16" s="3602"/>
      <c r="Q16" s="3603"/>
      <c r="R16" s="2053"/>
      <c r="S16" s="2054"/>
      <c r="T16" s="2054"/>
      <c r="U16" s="2054"/>
      <c r="V16" s="2054"/>
      <c r="W16" s="2054"/>
      <c r="X16" s="2054"/>
      <c r="Y16" s="232"/>
    </row>
    <row r="17" spans="1:25" s="218" customFormat="1" ht="20.100000000000001" customHeight="1" x14ac:dyDescent="0.25">
      <c r="A17" s="1929"/>
      <c r="B17" s="1727">
        <v>520</v>
      </c>
      <c r="C17" s="3615" t="s">
        <v>1507</v>
      </c>
      <c r="D17" s="3616"/>
      <c r="E17" s="775">
        <v>1</v>
      </c>
      <c r="F17" s="2080"/>
      <c r="G17" s="2081"/>
      <c r="H17" s="2081"/>
      <c r="I17" s="2081"/>
      <c r="J17" s="2081"/>
      <c r="K17" s="2081"/>
      <c r="L17" s="2081"/>
      <c r="M17" s="2081"/>
      <c r="N17" s="2081"/>
      <c r="O17" s="2081"/>
      <c r="P17" s="2081"/>
      <c r="Q17" s="2081"/>
      <c r="R17" s="2081"/>
      <c r="S17" s="2081"/>
      <c r="T17" s="2081"/>
      <c r="U17" s="2081"/>
      <c r="V17" s="2081"/>
      <c r="W17" s="2081"/>
      <c r="X17" s="2081"/>
      <c r="Y17" s="235" t="s">
        <v>71</v>
      </c>
    </row>
    <row r="18" spans="1:25" s="218" customFormat="1" ht="20.100000000000001" customHeight="1" x14ac:dyDescent="0.25">
      <c r="A18" s="1929"/>
      <c r="B18" s="1728"/>
      <c r="C18" s="3617"/>
      <c r="D18" s="3618"/>
      <c r="E18" s="776">
        <v>2</v>
      </c>
      <c r="F18" s="2057"/>
      <c r="G18" s="2058"/>
      <c r="H18" s="2058"/>
      <c r="I18" s="2058"/>
      <c r="J18" s="2058"/>
      <c r="K18" s="2058"/>
      <c r="L18" s="2058"/>
      <c r="M18" s="2058"/>
      <c r="N18" s="2058"/>
      <c r="O18" s="2058"/>
      <c r="P18" s="2058"/>
      <c r="Q18" s="2058"/>
      <c r="R18" s="2058"/>
      <c r="S18" s="2058"/>
      <c r="T18" s="2058"/>
      <c r="U18" s="2058"/>
      <c r="V18" s="2058"/>
      <c r="W18" s="2058"/>
      <c r="X18" s="2058"/>
      <c r="Y18" s="238" t="s">
        <v>71</v>
      </c>
    </row>
    <row r="19" spans="1:25" s="218" customFormat="1" ht="20.100000000000001" customHeight="1" x14ac:dyDescent="0.25">
      <c r="A19" s="1929"/>
      <c r="B19" s="1727">
        <v>530</v>
      </c>
      <c r="C19" s="3615" t="s">
        <v>1419</v>
      </c>
      <c r="D19" s="3616"/>
      <c r="E19" s="775">
        <v>1</v>
      </c>
      <c r="F19" s="3619"/>
      <c r="G19" s="3620"/>
      <c r="H19" s="3620"/>
      <c r="I19" s="3620"/>
      <c r="J19" s="3620"/>
      <c r="K19" s="3620"/>
      <c r="L19" s="3620"/>
      <c r="M19" s="3620"/>
      <c r="N19" s="3620"/>
      <c r="O19" s="3620"/>
      <c r="P19" s="3620"/>
      <c r="Q19" s="3620"/>
      <c r="R19" s="3620"/>
      <c r="S19" s="3620"/>
      <c r="T19" s="3620"/>
      <c r="U19" s="3620"/>
      <c r="V19" s="3620"/>
      <c r="W19" s="3620"/>
      <c r="X19" s="3620"/>
      <c r="Y19" s="754" t="s">
        <v>72</v>
      </c>
    </row>
    <row r="20" spans="1:25" s="218" customFormat="1" ht="20.100000000000001" customHeight="1" x14ac:dyDescent="0.25">
      <c r="A20" s="1929"/>
      <c r="B20" s="1728"/>
      <c r="C20" s="3617"/>
      <c r="D20" s="3618"/>
      <c r="E20" s="776">
        <v>2</v>
      </c>
      <c r="F20" s="3621"/>
      <c r="G20" s="3622"/>
      <c r="H20" s="3622"/>
      <c r="I20" s="3622"/>
      <c r="J20" s="3622"/>
      <c r="K20" s="3622"/>
      <c r="L20" s="3622"/>
      <c r="M20" s="3622"/>
      <c r="N20" s="3622"/>
      <c r="O20" s="3622"/>
      <c r="P20" s="3622"/>
      <c r="Q20" s="3622"/>
      <c r="R20" s="3622"/>
      <c r="S20" s="3622"/>
      <c r="T20" s="3622"/>
      <c r="U20" s="3622"/>
      <c r="V20" s="3622"/>
      <c r="W20" s="3622"/>
      <c r="X20" s="3622"/>
      <c r="Y20" s="755" t="s">
        <v>72</v>
      </c>
    </row>
    <row r="21" spans="1:25" s="218" customFormat="1" ht="20.100000000000001" customHeight="1" x14ac:dyDescent="0.2">
      <c r="A21" s="1929"/>
      <c r="B21" s="1727">
        <v>540</v>
      </c>
      <c r="C21" s="3606" t="s">
        <v>1508</v>
      </c>
      <c r="D21" s="3607"/>
      <c r="E21" s="3608"/>
      <c r="F21" s="2051"/>
      <c r="G21" s="2052"/>
      <c r="H21" s="2052"/>
      <c r="I21" s="2052"/>
      <c r="J21" s="2052"/>
      <c r="K21" s="2052"/>
      <c r="L21" s="2052"/>
      <c r="M21" s="239"/>
      <c r="N21" s="3612">
        <v>570</v>
      </c>
      <c r="O21" s="3607" t="s">
        <v>1509</v>
      </c>
      <c r="P21" s="3607"/>
      <c r="Q21" s="3608"/>
      <c r="R21" s="2195"/>
      <c r="S21" s="2196"/>
      <c r="T21" s="2196"/>
      <c r="U21" s="2196"/>
      <c r="V21" s="2196"/>
      <c r="W21" s="2196"/>
      <c r="X21" s="2196"/>
      <c r="Y21" s="240"/>
    </row>
    <row r="22" spans="1:25" s="218" customFormat="1" ht="19.5" customHeight="1" thickBot="1" x14ac:dyDescent="0.3">
      <c r="A22" s="1929"/>
      <c r="B22" s="2167"/>
      <c r="C22" s="3609"/>
      <c r="D22" s="3602"/>
      <c r="E22" s="3603"/>
      <c r="F22" s="2053"/>
      <c r="G22" s="2054"/>
      <c r="H22" s="2054"/>
      <c r="I22" s="2054"/>
      <c r="J22" s="2054"/>
      <c r="K22" s="2054"/>
      <c r="L22" s="2054"/>
      <c r="M22" s="229" t="s">
        <v>73</v>
      </c>
      <c r="N22" s="3614"/>
      <c r="O22" s="3602"/>
      <c r="P22" s="3602"/>
      <c r="Q22" s="3603"/>
      <c r="R22" s="2053"/>
      <c r="S22" s="2054"/>
      <c r="T22" s="2054"/>
      <c r="U22" s="2054"/>
      <c r="V22" s="2054"/>
      <c r="W22" s="2054"/>
      <c r="X22" s="2054"/>
      <c r="Y22" s="241" t="s">
        <v>1510</v>
      </c>
    </row>
    <row r="23" spans="1:25" s="218" customFormat="1" ht="20.100000000000001" customHeight="1" x14ac:dyDescent="0.2">
      <c r="A23" s="1928" t="s">
        <v>1511</v>
      </c>
      <c r="B23" s="3596">
        <v>180</v>
      </c>
      <c r="C23" s="3599" t="s">
        <v>1417</v>
      </c>
      <c r="D23" s="3641"/>
      <c r="E23" s="775">
        <v>1</v>
      </c>
      <c r="F23" s="2186">
        <f>+Application!F22</f>
        <v>123</v>
      </c>
      <c r="G23" s="2187"/>
      <c r="H23" s="2187"/>
      <c r="I23" s="2187"/>
      <c r="J23" s="2187"/>
      <c r="K23" s="2187"/>
      <c r="L23" s="2187"/>
      <c r="M23" s="2187"/>
      <c r="N23" s="2187"/>
      <c r="O23" s="2187"/>
      <c r="P23" s="2187"/>
      <c r="Q23" s="2187"/>
      <c r="R23" s="2187"/>
      <c r="S23" s="2187"/>
      <c r="T23" s="2187"/>
      <c r="U23" s="2187"/>
      <c r="V23" s="2187"/>
      <c r="W23" s="2187"/>
      <c r="X23" s="2187"/>
      <c r="Y23" s="2188"/>
    </row>
    <row r="24" spans="1:25" s="218" customFormat="1" ht="20.100000000000001" customHeight="1" x14ac:dyDescent="0.2">
      <c r="A24" s="1929"/>
      <c r="B24" s="3597"/>
      <c r="C24" s="3642"/>
      <c r="D24" s="3642"/>
      <c r="E24" s="776">
        <v>2</v>
      </c>
      <c r="F24" s="2189" t="str">
        <f>+Application!F23</f>
        <v>any st</v>
      </c>
      <c r="G24" s="2190"/>
      <c r="H24" s="2190"/>
      <c r="I24" s="2190"/>
      <c r="J24" s="2190"/>
      <c r="K24" s="2190"/>
      <c r="L24" s="2190"/>
      <c r="M24" s="2190"/>
      <c r="N24" s="2190"/>
      <c r="O24" s="2190"/>
      <c r="P24" s="2190"/>
      <c r="Q24" s="2190"/>
      <c r="R24" s="2190"/>
      <c r="S24" s="2190"/>
      <c r="T24" s="2190"/>
      <c r="U24" s="2190"/>
      <c r="V24" s="2190"/>
      <c r="W24" s="2190"/>
      <c r="X24" s="2190"/>
      <c r="Y24" s="2191"/>
    </row>
    <row r="25" spans="1:25" s="218" customFormat="1" ht="20.100000000000001" customHeight="1" x14ac:dyDescent="0.25">
      <c r="A25" s="1929"/>
      <c r="B25" s="1727">
        <v>580</v>
      </c>
      <c r="C25" s="3606" t="s">
        <v>342</v>
      </c>
      <c r="D25" s="3608"/>
      <c r="E25" s="775">
        <v>1</v>
      </c>
      <c r="F25" s="2080"/>
      <c r="G25" s="2081"/>
      <c r="H25" s="2081"/>
      <c r="I25" s="2081"/>
      <c r="J25" s="2081"/>
      <c r="K25" s="2081"/>
      <c r="L25" s="2081"/>
      <c r="M25" s="2081"/>
      <c r="N25" s="2081"/>
      <c r="O25" s="2081"/>
      <c r="P25" s="2081"/>
      <c r="Q25" s="2081"/>
      <c r="R25" s="2081"/>
      <c r="S25" s="2081"/>
      <c r="T25" s="2081"/>
      <c r="U25" s="2081"/>
      <c r="V25" s="2081"/>
      <c r="W25" s="2081"/>
      <c r="X25" s="2081"/>
      <c r="Y25" s="235"/>
    </row>
    <row r="26" spans="1:25" s="218" customFormat="1" ht="20.100000000000001" customHeight="1" x14ac:dyDescent="0.25">
      <c r="A26" s="1929"/>
      <c r="B26" s="1728"/>
      <c r="C26" s="3609"/>
      <c r="D26" s="3603"/>
      <c r="E26" s="776">
        <v>2</v>
      </c>
      <c r="F26" s="2057"/>
      <c r="G26" s="2058"/>
      <c r="H26" s="2058"/>
      <c r="I26" s="2058"/>
      <c r="J26" s="2058"/>
      <c r="K26" s="2058"/>
      <c r="L26" s="2058"/>
      <c r="M26" s="2058"/>
      <c r="N26" s="2058"/>
      <c r="O26" s="2058"/>
      <c r="P26" s="2058"/>
      <c r="Q26" s="2058"/>
      <c r="R26" s="2058"/>
      <c r="S26" s="2058"/>
      <c r="T26" s="2058"/>
      <c r="U26" s="2058"/>
      <c r="V26" s="2058"/>
      <c r="W26" s="2058"/>
      <c r="X26" s="2058"/>
      <c r="Y26" s="238"/>
    </row>
    <row r="27" spans="1:25" s="218" customFormat="1" ht="20.100000000000001" customHeight="1" x14ac:dyDescent="0.25">
      <c r="A27" s="1929"/>
      <c r="B27" s="1727">
        <v>590</v>
      </c>
      <c r="C27" s="3606" t="s">
        <v>347</v>
      </c>
      <c r="D27" s="3608"/>
      <c r="E27" s="775">
        <v>1</v>
      </c>
      <c r="F27" s="3625"/>
      <c r="G27" s="3626"/>
      <c r="H27" s="3626"/>
      <c r="I27" s="3626"/>
      <c r="J27" s="3626"/>
      <c r="K27" s="3626"/>
      <c r="L27" s="3626"/>
      <c r="M27" s="3626"/>
      <c r="N27" s="3626"/>
      <c r="O27" s="3626"/>
      <c r="P27" s="3626"/>
      <c r="Q27" s="3626"/>
      <c r="R27" s="3626"/>
      <c r="S27" s="3626"/>
      <c r="T27" s="3626"/>
      <c r="U27" s="3626"/>
      <c r="V27" s="3626"/>
      <c r="W27" s="3626"/>
      <c r="X27" s="3626"/>
      <c r="Y27" s="235" t="s">
        <v>75</v>
      </c>
    </row>
    <row r="28" spans="1:25" s="218" customFormat="1" ht="20.100000000000001" customHeight="1" thickBot="1" x14ac:dyDescent="0.3">
      <c r="A28" s="1930"/>
      <c r="B28" s="2082"/>
      <c r="C28" s="3623"/>
      <c r="D28" s="3624"/>
      <c r="E28" s="777">
        <v>2</v>
      </c>
      <c r="F28" s="3627"/>
      <c r="G28" s="3628"/>
      <c r="H28" s="3628"/>
      <c r="I28" s="3628"/>
      <c r="J28" s="3628"/>
      <c r="K28" s="3628"/>
      <c r="L28" s="3628"/>
      <c r="M28" s="3628"/>
      <c r="N28" s="3628"/>
      <c r="O28" s="3628"/>
      <c r="P28" s="3628"/>
      <c r="Q28" s="3628"/>
      <c r="R28" s="3628"/>
      <c r="S28" s="3628"/>
      <c r="T28" s="3628"/>
      <c r="U28" s="3628"/>
      <c r="V28" s="3628"/>
      <c r="W28" s="3628"/>
      <c r="X28" s="3628"/>
      <c r="Y28" s="249" t="s">
        <v>75</v>
      </c>
    </row>
    <row r="29" spans="1:25" s="218" customFormat="1" ht="20.100000000000001" customHeight="1" thickBot="1" x14ac:dyDescent="0.3">
      <c r="A29" s="250"/>
      <c r="B29" s="251"/>
      <c r="C29" s="252"/>
      <c r="D29" s="252"/>
      <c r="E29" s="253"/>
      <c r="F29" s="254"/>
      <c r="G29" s="254"/>
      <c r="H29" s="255"/>
      <c r="I29" s="253"/>
      <c r="J29" s="256"/>
      <c r="K29" s="256"/>
      <c r="L29" s="256"/>
      <c r="M29" s="257"/>
      <c r="N29" s="253"/>
      <c r="O29" s="258"/>
      <c r="P29" s="257"/>
      <c r="Q29" s="253"/>
      <c r="R29" s="256"/>
      <c r="S29" s="256"/>
      <c r="T29" s="257"/>
      <c r="U29" s="253"/>
      <c r="V29" s="256"/>
      <c r="W29" s="256"/>
      <c r="X29" s="256"/>
      <c r="Y29" s="257"/>
    </row>
    <row r="30" spans="1:25" s="218" customFormat="1" ht="20.100000000000001" customHeight="1" x14ac:dyDescent="0.2">
      <c r="A30" s="1928" t="s">
        <v>76</v>
      </c>
      <c r="B30" s="3629" t="s">
        <v>1500</v>
      </c>
      <c r="C30" s="3630"/>
      <c r="D30" s="3630"/>
      <c r="E30" s="3630"/>
      <c r="F30" s="3630"/>
      <c r="G30" s="3630"/>
      <c r="H30" s="3630"/>
      <c r="I30" s="3630"/>
      <c r="J30" s="3630"/>
      <c r="K30" s="3630"/>
      <c r="L30" s="3630"/>
      <c r="M30" s="3630"/>
      <c r="N30" s="3630"/>
      <c r="O30" s="3630"/>
      <c r="P30" s="3630"/>
      <c r="Q30" s="3630"/>
      <c r="R30" s="3630"/>
      <c r="S30" s="3630"/>
      <c r="T30" s="3630"/>
      <c r="U30" s="3630"/>
      <c r="V30" s="3630"/>
      <c r="W30" s="3630"/>
      <c r="X30" s="3630"/>
      <c r="Y30" s="3631"/>
    </row>
    <row r="31" spans="1:25" s="218" customFormat="1" ht="20.100000000000001" customHeight="1" x14ac:dyDescent="0.2">
      <c r="A31" s="1929"/>
      <c r="B31" s="3632"/>
      <c r="C31" s="3633"/>
      <c r="D31" s="3633"/>
      <c r="E31" s="3633"/>
      <c r="F31" s="3633"/>
      <c r="G31" s="3633"/>
      <c r="H31" s="3633"/>
      <c r="I31" s="3633"/>
      <c r="J31" s="3633"/>
      <c r="K31" s="3633"/>
      <c r="L31" s="3633"/>
      <c r="M31" s="3633"/>
      <c r="N31" s="3633"/>
      <c r="O31" s="3633"/>
      <c r="P31" s="3633"/>
      <c r="Q31" s="3633"/>
      <c r="R31" s="3633"/>
      <c r="S31" s="3633"/>
      <c r="T31" s="3633"/>
      <c r="U31" s="3633"/>
      <c r="V31" s="3633"/>
      <c r="W31" s="3633"/>
      <c r="X31" s="3633"/>
      <c r="Y31" s="3634"/>
    </row>
    <row r="32" spans="1:25" s="218" customFormat="1" ht="20.100000000000001" customHeight="1" x14ac:dyDescent="0.2">
      <c r="A32" s="1929"/>
      <c r="B32" s="3632"/>
      <c r="C32" s="3633"/>
      <c r="D32" s="3633"/>
      <c r="E32" s="3633"/>
      <c r="F32" s="3633"/>
      <c r="G32" s="3633"/>
      <c r="H32" s="3633"/>
      <c r="I32" s="3633"/>
      <c r="J32" s="3633"/>
      <c r="K32" s="3633"/>
      <c r="L32" s="3633"/>
      <c r="M32" s="3633"/>
      <c r="N32" s="3633"/>
      <c r="O32" s="3633"/>
      <c r="P32" s="3633"/>
      <c r="Q32" s="3633"/>
      <c r="R32" s="3633"/>
      <c r="S32" s="3633"/>
      <c r="T32" s="3633"/>
      <c r="U32" s="3633"/>
      <c r="V32" s="3633"/>
      <c r="W32" s="3633"/>
      <c r="X32" s="3633"/>
      <c r="Y32" s="3634"/>
    </row>
    <row r="33" spans="1:25" s="218" customFormat="1" ht="20.100000000000001" customHeight="1" thickBot="1" x14ac:dyDescent="0.25">
      <c r="A33" s="1930"/>
      <c r="B33" s="3635"/>
      <c r="C33" s="3636"/>
      <c r="D33" s="3636"/>
      <c r="E33" s="3636"/>
      <c r="F33" s="3636"/>
      <c r="G33" s="3636"/>
      <c r="H33" s="3636"/>
      <c r="I33" s="3636"/>
      <c r="J33" s="3636"/>
      <c r="K33" s="3636"/>
      <c r="L33" s="3636"/>
      <c r="M33" s="3636"/>
      <c r="N33" s="3636"/>
      <c r="O33" s="3636"/>
      <c r="P33" s="3636"/>
      <c r="Q33" s="3636"/>
      <c r="R33" s="3636"/>
      <c r="S33" s="3636"/>
      <c r="T33" s="3636"/>
      <c r="U33" s="3636"/>
      <c r="V33" s="3636"/>
      <c r="W33" s="3636"/>
      <c r="X33" s="3636"/>
      <c r="Y33" s="3637"/>
    </row>
    <row r="34" spans="1:25" s="218" customFormat="1" ht="20.100000000000001" customHeight="1" thickBot="1" x14ac:dyDescent="0.3">
      <c r="A34" s="221"/>
      <c r="B34" s="222"/>
      <c r="C34" s="223"/>
      <c r="D34" s="223"/>
      <c r="E34" s="259"/>
      <c r="F34" s="260"/>
      <c r="G34" s="260"/>
      <c r="H34" s="261"/>
      <c r="I34" s="259"/>
      <c r="J34" s="262"/>
      <c r="K34" s="262"/>
      <c r="L34" s="262"/>
      <c r="M34" s="263"/>
      <c r="N34" s="259"/>
      <c r="O34" s="264"/>
      <c r="P34" s="263"/>
      <c r="Q34" s="259"/>
      <c r="R34" s="262"/>
      <c r="S34" s="262"/>
      <c r="T34" s="263"/>
      <c r="U34" s="259"/>
      <c r="V34" s="262"/>
      <c r="W34" s="262"/>
      <c r="X34" s="262"/>
      <c r="Y34" s="263"/>
    </row>
    <row r="35" spans="1:25" s="218" customFormat="1" ht="20.100000000000001" customHeight="1" x14ac:dyDescent="0.2">
      <c r="A35" s="739"/>
      <c r="B35" s="3638" t="s">
        <v>77</v>
      </c>
      <c r="C35" s="3639"/>
      <c r="D35" s="3639"/>
      <c r="E35" s="3639"/>
      <c r="F35" s="3639"/>
      <c r="G35" s="3639"/>
      <c r="H35" s="3639"/>
      <c r="I35" s="3639"/>
      <c r="J35" s="3639"/>
      <c r="K35" s="3639"/>
      <c r="L35" s="3639"/>
      <c r="M35" s="3639"/>
      <c r="N35" s="3639"/>
      <c r="O35" s="3639"/>
      <c r="P35" s="3639"/>
      <c r="Q35" s="3639"/>
      <c r="R35" s="3639"/>
      <c r="S35" s="3639"/>
      <c r="T35" s="3639"/>
      <c r="U35" s="3639"/>
      <c r="V35" s="3639"/>
      <c r="W35" s="3639"/>
      <c r="X35" s="3639"/>
      <c r="Y35" s="3640"/>
    </row>
    <row r="36" spans="1:25" s="218" customFormat="1" ht="20.100000000000001" customHeight="1" x14ac:dyDescent="0.25">
      <c r="A36" s="3643" t="s">
        <v>1512</v>
      </c>
      <c r="B36" s="3612">
        <v>610</v>
      </c>
      <c r="C36" s="3613" t="s">
        <v>1513</v>
      </c>
      <c r="D36" s="3608"/>
      <c r="E36" s="780">
        <v>1</v>
      </c>
      <c r="F36" s="3644"/>
      <c r="G36" s="3645"/>
      <c r="H36" s="3645"/>
      <c r="I36" s="3645"/>
      <c r="J36" s="3645"/>
      <c r="K36" s="3645"/>
      <c r="L36" s="3645"/>
      <c r="M36" s="3645"/>
      <c r="N36" s="3645"/>
      <c r="O36" s="3645"/>
      <c r="P36" s="3645"/>
      <c r="Q36" s="3645"/>
      <c r="R36" s="3645"/>
      <c r="S36" s="3645"/>
      <c r="T36" s="3645"/>
      <c r="U36" s="3645"/>
      <c r="V36" s="3645"/>
      <c r="W36" s="3645"/>
      <c r="X36" s="3645"/>
      <c r="Y36" s="268" t="s">
        <v>75</v>
      </c>
    </row>
    <row r="37" spans="1:25" s="218" customFormat="1" ht="20.100000000000001" customHeight="1" x14ac:dyDescent="0.25">
      <c r="A37" s="3643"/>
      <c r="B37" s="3597"/>
      <c r="C37" s="3601"/>
      <c r="D37" s="3603"/>
      <c r="E37" s="776">
        <v>2</v>
      </c>
      <c r="F37" s="3646"/>
      <c r="G37" s="3647"/>
      <c r="H37" s="3647"/>
      <c r="I37" s="3647"/>
      <c r="J37" s="3647"/>
      <c r="K37" s="3647"/>
      <c r="L37" s="3647"/>
      <c r="M37" s="3647"/>
      <c r="N37" s="3647"/>
      <c r="O37" s="3647"/>
      <c r="P37" s="3647"/>
      <c r="Q37" s="3647"/>
      <c r="R37" s="3647"/>
      <c r="S37" s="3647"/>
      <c r="T37" s="3647"/>
      <c r="U37" s="3647"/>
      <c r="V37" s="3647"/>
      <c r="W37" s="3647"/>
      <c r="X37" s="3647"/>
      <c r="Y37" s="271" t="s">
        <v>75</v>
      </c>
    </row>
    <row r="38" spans="1:25" s="218" customFormat="1" ht="20.100000000000001" customHeight="1" x14ac:dyDescent="0.25">
      <c r="A38" s="3643"/>
      <c r="B38" s="3612">
        <v>615</v>
      </c>
      <c r="C38" s="3613" t="s">
        <v>1514</v>
      </c>
      <c r="D38" s="3608"/>
      <c r="E38" s="780">
        <v>1</v>
      </c>
      <c r="F38" s="3644"/>
      <c r="G38" s="3645"/>
      <c r="H38" s="3645"/>
      <c r="I38" s="3645"/>
      <c r="J38" s="3645"/>
      <c r="K38" s="3645"/>
      <c r="L38" s="3645"/>
      <c r="M38" s="3645"/>
      <c r="N38" s="3645"/>
      <c r="O38" s="3645"/>
      <c r="P38" s="3645"/>
      <c r="Q38" s="3645"/>
      <c r="R38" s="3645"/>
      <c r="S38" s="3645"/>
      <c r="T38" s="3645"/>
      <c r="U38" s="3645"/>
      <c r="V38" s="3645"/>
      <c r="W38" s="3645"/>
      <c r="X38" s="3645"/>
      <c r="Y38" s="268" t="s">
        <v>75</v>
      </c>
    </row>
    <row r="39" spans="1:25" s="218" customFormat="1" ht="20.100000000000001" customHeight="1" thickBot="1" x14ac:dyDescent="0.3">
      <c r="A39" s="3643"/>
      <c r="B39" s="3597"/>
      <c r="C39" s="3601"/>
      <c r="D39" s="3603"/>
      <c r="E39" s="776">
        <v>2</v>
      </c>
      <c r="F39" s="3648"/>
      <c r="G39" s="3649"/>
      <c r="H39" s="3649"/>
      <c r="I39" s="3649"/>
      <c r="J39" s="3649"/>
      <c r="K39" s="3649"/>
      <c r="L39" s="3649"/>
      <c r="M39" s="3649"/>
      <c r="N39" s="3649"/>
      <c r="O39" s="3649"/>
      <c r="P39" s="3649"/>
      <c r="Q39" s="3649"/>
      <c r="R39" s="3649"/>
      <c r="S39" s="3649"/>
      <c r="T39" s="3649"/>
      <c r="U39" s="3649"/>
      <c r="V39" s="3649"/>
      <c r="W39" s="3649"/>
      <c r="X39" s="3649"/>
      <c r="Y39" s="271" t="s">
        <v>75</v>
      </c>
    </row>
    <row r="40" spans="1:25" s="218" customFormat="1" ht="20.100000000000001" customHeight="1" x14ac:dyDescent="0.25">
      <c r="A40" s="1928" t="s">
        <v>79</v>
      </c>
      <c r="B40" s="2091">
        <v>650</v>
      </c>
      <c r="C40" s="3599" t="s">
        <v>1515</v>
      </c>
      <c r="D40" s="3600"/>
      <c r="E40" s="781">
        <v>1</v>
      </c>
      <c r="F40" s="2111"/>
      <c r="G40" s="2112"/>
      <c r="H40" s="2112"/>
      <c r="I40" s="2112"/>
      <c r="J40" s="2112"/>
      <c r="K40" s="2112"/>
      <c r="L40" s="2112"/>
      <c r="M40" s="2112"/>
      <c r="N40" s="2112"/>
      <c r="O40" s="2112"/>
      <c r="P40" s="2112"/>
      <c r="Q40" s="2112"/>
      <c r="R40" s="2112"/>
      <c r="S40" s="2112"/>
      <c r="T40" s="2112"/>
      <c r="U40" s="2112"/>
      <c r="V40" s="2112"/>
      <c r="W40" s="2112"/>
      <c r="X40" s="2112"/>
      <c r="Y40" s="280"/>
    </row>
    <row r="41" spans="1:25" s="218" customFormat="1" ht="20.100000000000001" customHeight="1" x14ac:dyDescent="0.25">
      <c r="A41" s="1929"/>
      <c r="B41" s="1728"/>
      <c r="C41" s="3602"/>
      <c r="D41" s="3603"/>
      <c r="E41" s="776">
        <v>2</v>
      </c>
      <c r="F41" s="2057"/>
      <c r="G41" s="2058"/>
      <c r="H41" s="2058"/>
      <c r="I41" s="2058"/>
      <c r="J41" s="2058"/>
      <c r="K41" s="2058"/>
      <c r="L41" s="2058"/>
      <c r="M41" s="2058"/>
      <c r="N41" s="2058"/>
      <c r="O41" s="2058"/>
      <c r="P41" s="2058"/>
      <c r="Q41" s="2058"/>
      <c r="R41" s="2058"/>
      <c r="S41" s="2058"/>
      <c r="T41" s="2058"/>
      <c r="U41" s="2058"/>
      <c r="V41" s="2058"/>
      <c r="W41" s="2058"/>
      <c r="X41" s="2058"/>
      <c r="Y41" s="271"/>
    </row>
    <row r="42" spans="1:25" s="218" customFormat="1" ht="20.100000000000001" customHeight="1" x14ac:dyDescent="0.25">
      <c r="A42" s="1929"/>
      <c r="B42" s="1727">
        <v>652</v>
      </c>
      <c r="C42" s="3650" t="s">
        <v>1516</v>
      </c>
      <c r="D42" s="3651"/>
      <c r="E42" s="780">
        <v>1</v>
      </c>
      <c r="F42" s="2080"/>
      <c r="G42" s="2081"/>
      <c r="H42" s="2081"/>
      <c r="I42" s="2081"/>
      <c r="J42" s="2081"/>
      <c r="K42" s="2081"/>
      <c r="L42" s="2081"/>
      <c r="M42" s="2081"/>
      <c r="N42" s="2081"/>
      <c r="O42" s="2081"/>
      <c r="P42" s="2081"/>
      <c r="Q42" s="2081"/>
      <c r="R42" s="2081"/>
      <c r="S42" s="2081"/>
      <c r="T42" s="2081"/>
      <c r="U42" s="2081"/>
      <c r="V42" s="2081"/>
      <c r="W42" s="2081"/>
      <c r="X42" s="2081"/>
      <c r="Y42" s="268"/>
    </row>
    <row r="43" spans="1:25" s="218" customFormat="1" ht="20.100000000000001" customHeight="1" thickBot="1" x14ac:dyDescent="0.3">
      <c r="A43" s="1930"/>
      <c r="B43" s="2082"/>
      <c r="C43" s="3652"/>
      <c r="D43" s="3624"/>
      <c r="E43" s="777">
        <v>2</v>
      </c>
      <c r="F43" s="2161"/>
      <c r="G43" s="2162"/>
      <c r="H43" s="2162"/>
      <c r="I43" s="2162"/>
      <c r="J43" s="2162"/>
      <c r="K43" s="2162"/>
      <c r="L43" s="2162"/>
      <c r="M43" s="2162"/>
      <c r="N43" s="2162"/>
      <c r="O43" s="2162"/>
      <c r="P43" s="2162"/>
      <c r="Q43" s="2162"/>
      <c r="R43" s="2162"/>
      <c r="S43" s="2162"/>
      <c r="T43" s="2162"/>
      <c r="U43" s="2162"/>
      <c r="V43" s="2162"/>
      <c r="W43" s="2162"/>
      <c r="X43" s="2162"/>
      <c r="Y43" s="283"/>
    </row>
    <row r="44" spans="1:25" s="218" customFormat="1" ht="20.100000000000001" customHeight="1" x14ac:dyDescent="0.2">
      <c r="A44" s="3653" t="s">
        <v>80</v>
      </c>
      <c r="B44" s="2091">
        <v>660</v>
      </c>
      <c r="C44" s="3599" t="s">
        <v>1517</v>
      </c>
      <c r="D44" s="3599"/>
      <c r="E44" s="3600"/>
      <c r="F44" s="2072"/>
      <c r="G44" s="2073"/>
      <c r="H44" s="2073"/>
      <c r="I44" s="2073"/>
      <c r="J44" s="2073"/>
      <c r="K44" s="2073"/>
      <c r="L44" s="2073"/>
      <c r="M44" s="2073"/>
      <c r="N44" s="2073"/>
      <c r="O44" s="2073"/>
      <c r="P44" s="2073"/>
      <c r="Q44" s="2073"/>
      <c r="R44" s="2073"/>
      <c r="S44" s="2073"/>
      <c r="T44" s="2073"/>
      <c r="U44" s="2073"/>
      <c r="V44" s="2073"/>
      <c r="W44" s="2073"/>
      <c r="X44" s="2073"/>
      <c r="Y44" s="3655"/>
    </row>
    <row r="45" spans="1:25" s="218" customFormat="1" ht="20.100000000000001" customHeight="1" thickBot="1" x14ac:dyDescent="0.25">
      <c r="A45" s="3654"/>
      <c r="B45" s="2082"/>
      <c r="C45" s="3652"/>
      <c r="D45" s="3652"/>
      <c r="E45" s="3624"/>
      <c r="F45" s="1926"/>
      <c r="G45" s="1927"/>
      <c r="H45" s="1927"/>
      <c r="I45" s="1927"/>
      <c r="J45" s="1927"/>
      <c r="K45" s="1927"/>
      <c r="L45" s="1927"/>
      <c r="M45" s="1927"/>
      <c r="N45" s="1927"/>
      <c r="O45" s="1927"/>
      <c r="P45" s="1927"/>
      <c r="Q45" s="1927"/>
      <c r="R45" s="1927"/>
      <c r="S45" s="1927"/>
      <c r="T45" s="1927"/>
      <c r="U45" s="1927"/>
      <c r="V45" s="1927"/>
      <c r="W45" s="1927"/>
      <c r="X45" s="1927"/>
      <c r="Y45" s="3426"/>
    </row>
    <row r="46" spans="1:25" s="218" customFormat="1" ht="20.100000000000001" customHeight="1" x14ac:dyDescent="0.25">
      <c r="A46" s="1928" t="s">
        <v>86</v>
      </c>
      <c r="B46" s="2091">
        <v>710</v>
      </c>
      <c r="C46" s="3599" t="s">
        <v>415</v>
      </c>
      <c r="D46" s="3599"/>
      <c r="E46" s="3600"/>
      <c r="F46" s="2072"/>
      <c r="G46" s="2073"/>
      <c r="H46" s="2073"/>
      <c r="I46" s="2073"/>
      <c r="J46" s="2073"/>
      <c r="K46" s="2073"/>
      <c r="L46" s="2073"/>
      <c r="M46" s="293"/>
      <c r="N46" s="2091">
        <v>730</v>
      </c>
      <c r="O46" s="3599" t="s">
        <v>1518</v>
      </c>
      <c r="P46" s="3665" t="s">
        <v>81</v>
      </c>
      <c r="Q46" s="3666"/>
      <c r="R46" s="2111"/>
      <c r="S46" s="2112"/>
      <c r="T46" s="2112"/>
      <c r="U46" s="2112"/>
      <c r="V46" s="2112"/>
      <c r="W46" s="2112"/>
      <c r="X46" s="2112"/>
      <c r="Y46" s="303"/>
    </row>
    <row r="47" spans="1:25" s="218" customFormat="1" ht="20.100000000000001" customHeight="1" x14ac:dyDescent="0.25">
      <c r="A47" s="1929"/>
      <c r="B47" s="1728"/>
      <c r="C47" s="3602"/>
      <c r="D47" s="3602"/>
      <c r="E47" s="3603"/>
      <c r="F47" s="1916"/>
      <c r="G47" s="1917"/>
      <c r="H47" s="1917"/>
      <c r="I47" s="1917"/>
      <c r="J47" s="1917"/>
      <c r="K47" s="1917"/>
      <c r="L47" s="1917"/>
      <c r="M47" s="290"/>
      <c r="N47" s="1728"/>
      <c r="O47" s="3602"/>
      <c r="P47" s="3667" t="s">
        <v>82</v>
      </c>
      <c r="Q47" s="3668"/>
      <c r="R47" s="2057"/>
      <c r="S47" s="2058"/>
      <c r="T47" s="2058"/>
      <c r="U47" s="2058"/>
      <c r="V47" s="2058"/>
      <c r="W47" s="2058"/>
      <c r="X47" s="2058"/>
      <c r="Y47" s="291"/>
    </row>
    <row r="48" spans="1:25" s="218" customFormat="1" ht="20.100000000000001" customHeight="1" x14ac:dyDescent="0.25">
      <c r="A48" s="1929"/>
      <c r="B48" s="1727">
        <v>720</v>
      </c>
      <c r="C48" s="3607" t="s">
        <v>1519</v>
      </c>
      <c r="D48" s="3669" t="s">
        <v>81</v>
      </c>
      <c r="E48" s="3670"/>
      <c r="F48" s="2080"/>
      <c r="G48" s="2081"/>
      <c r="H48" s="2081"/>
      <c r="I48" s="2081"/>
      <c r="J48" s="2081"/>
      <c r="K48" s="2081"/>
      <c r="L48" s="2081"/>
      <c r="M48" s="300"/>
      <c r="N48" s="3671">
        <v>740</v>
      </c>
      <c r="O48" s="3613" t="s">
        <v>1520</v>
      </c>
      <c r="P48" s="3607"/>
      <c r="Q48" s="3608"/>
      <c r="R48" s="1914"/>
      <c r="S48" s="2052"/>
      <c r="T48" s="2052"/>
      <c r="U48" s="2052"/>
      <c r="V48" s="2052"/>
      <c r="W48" s="2052"/>
      <c r="X48" s="2052"/>
      <c r="Y48" s="289"/>
    </row>
    <row r="49" spans="1:25" s="218" customFormat="1" ht="20.100000000000001" customHeight="1" thickBot="1" x14ac:dyDescent="0.3">
      <c r="A49" s="1930"/>
      <c r="B49" s="2082"/>
      <c r="C49" s="3652"/>
      <c r="D49" s="3656" t="s">
        <v>82</v>
      </c>
      <c r="E49" s="3657"/>
      <c r="F49" s="2161"/>
      <c r="G49" s="2162"/>
      <c r="H49" s="2162"/>
      <c r="I49" s="2162"/>
      <c r="J49" s="2162"/>
      <c r="K49" s="2162"/>
      <c r="L49" s="2162"/>
      <c r="M49" s="301"/>
      <c r="N49" s="3672"/>
      <c r="O49" s="3673"/>
      <c r="P49" s="3652"/>
      <c r="Q49" s="3624"/>
      <c r="R49" s="2089"/>
      <c r="S49" s="2090"/>
      <c r="T49" s="2090"/>
      <c r="U49" s="2090"/>
      <c r="V49" s="2090"/>
      <c r="W49" s="2090"/>
      <c r="X49" s="2090"/>
      <c r="Y49" s="302"/>
    </row>
    <row r="50" spans="1:25" s="218" customFormat="1" ht="20.100000000000001" customHeight="1" x14ac:dyDescent="0.25">
      <c r="A50" s="3653" t="s">
        <v>89</v>
      </c>
      <c r="B50" s="3659">
        <v>835</v>
      </c>
      <c r="C50" s="3598" t="s">
        <v>1521</v>
      </c>
      <c r="D50" s="3599"/>
      <c r="E50" s="3600"/>
      <c r="F50" s="3661"/>
      <c r="G50" s="3662"/>
      <c r="H50" s="3662"/>
      <c r="I50" s="3662"/>
      <c r="J50" s="3662"/>
      <c r="K50" s="3662"/>
      <c r="L50" s="3662"/>
      <c r="M50" s="293"/>
      <c r="N50" s="3659">
        <v>840</v>
      </c>
      <c r="O50" s="3598" t="s">
        <v>1522</v>
      </c>
      <c r="P50" s="3599"/>
      <c r="Q50" s="3600"/>
      <c r="R50" s="3661"/>
      <c r="S50" s="3662"/>
      <c r="T50" s="3662"/>
      <c r="U50" s="3662"/>
      <c r="V50" s="3662"/>
      <c r="W50" s="3662"/>
      <c r="X50" s="3662"/>
      <c r="Y50" s="285"/>
    </row>
    <row r="51" spans="1:25" s="218" customFormat="1" ht="20.100000000000001" customHeight="1" x14ac:dyDescent="0.25">
      <c r="A51" s="3658"/>
      <c r="B51" s="3660"/>
      <c r="C51" s="3601"/>
      <c r="D51" s="3602"/>
      <c r="E51" s="3603"/>
      <c r="F51" s="3663"/>
      <c r="G51" s="3664"/>
      <c r="H51" s="3664"/>
      <c r="I51" s="3664"/>
      <c r="J51" s="3664"/>
      <c r="K51" s="3664"/>
      <c r="L51" s="3664"/>
      <c r="M51" s="290" t="s">
        <v>75</v>
      </c>
      <c r="N51" s="3660"/>
      <c r="O51" s="3601"/>
      <c r="P51" s="3602"/>
      <c r="Q51" s="3603"/>
      <c r="R51" s="3663"/>
      <c r="S51" s="3664"/>
      <c r="T51" s="3664"/>
      <c r="U51" s="3664"/>
      <c r="V51" s="3664"/>
      <c r="W51" s="3664"/>
      <c r="X51" s="3664"/>
      <c r="Y51" s="291" t="s">
        <v>75</v>
      </c>
    </row>
    <row r="52" spans="1:25" s="218" customFormat="1" ht="20.100000000000001" customHeight="1" x14ac:dyDescent="0.25">
      <c r="A52" s="3658"/>
      <c r="B52" s="3674">
        <v>845</v>
      </c>
      <c r="C52" s="3675" t="s">
        <v>1523</v>
      </c>
      <c r="D52" s="3650"/>
      <c r="E52" s="3651"/>
      <c r="F52" s="3676"/>
      <c r="G52" s="3677"/>
      <c r="H52" s="3677"/>
      <c r="I52" s="3677"/>
      <c r="J52" s="3677"/>
      <c r="K52" s="3677"/>
      <c r="L52" s="3677"/>
      <c r="N52" s="3674">
        <v>850</v>
      </c>
      <c r="O52" s="3675" t="s">
        <v>1524</v>
      </c>
      <c r="P52" s="3650"/>
      <c r="Q52" s="3651"/>
      <c r="R52" s="3681"/>
      <c r="S52" s="3682"/>
      <c r="T52" s="3682"/>
      <c r="U52" s="3682"/>
      <c r="V52" s="3682"/>
      <c r="W52" s="3682"/>
      <c r="X52" s="3682"/>
      <c r="Y52" s="287"/>
    </row>
    <row r="53" spans="1:25" s="218" customFormat="1" ht="20.100000000000001" customHeight="1" x14ac:dyDescent="0.25">
      <c r="A53" s="3658"/>
      <c r="B53" s="3660"/>
      <c r="C53" s="3601"/>
      <c r="D53" s="3602"/>
      <c r="E53" s="3603"/>
      <c r="F53" s="3678"/>
      <c r="G53" s="3679"/>
      <c r="H53" s="3679"/>
      <c r="I53" s="3679"/>
      <c r="J53" s="3679"/>
      <c r="K53" s="3679"/>
      <c r="L53" s="3679"/>
      <c r="M53" s="290" t="s">
        <v>75</v>
      </c>
      <c r="N53" s="3680"/>
      <c r="O53" s="3601"/>
      <c r="P53" s="3602"/>
      <c r="Q53" s="3603"/>
      <c r="R53" s="3663"/>
      <c r="S53" s="3664"/>
      <c r="T53" s="3664"/>
      <c r="U53" s="3664"/>
      <c r="V53" s="3664"/>
      <c r="W53" s="3664"/>
      <c r="X53" s="3664"/>
      <c r="Y53" s="291" t="s">
        <v>75</v>
      </c>
    </row>
    <row r="54" spans="1:25" s="218" customFormat="1" ht="20.100000000000001" customHeight="1" x14ac:dyDescent="0.25">
      <c r="A54" s="3658"/>
      <c r="B54" s="1727">
        <v>860</v>
      </c>
      <c r="C54" s="3607" t="s">
        <v>1434</v>
      </c>
      <c r="D54" s="3607"/>
      <c r="E54" s="3608"/>
      <c r="F54" s="1914"/>
      <c r="G54" s="1915"/>
      <c r="H54" s="1915"/>
      <c r="I54" s="1915"/>
      <c r="J54" s="1915"/>
      <c r="K54" s="1915"/>
      <c r="L54" s="1915"/>
      <c r="M54" s="286"/>
      <c r="N54" s="3612">
        <v>872</v>
      </c>
      <c r="O54" s="3613" t="s">
        <v>1601</v>
      </c>
      <c r="P54" s="3607"/>
      <c r="Q54" s="3608"/>
      <c r="R54" s="3687"/>
      <c r="S54" s="3688"/>
      <c r="T54" s="3688"/>
      <c r="U54" s="3688"/>
      <c r="V54" s="3688"/>
      <c r="W54" s="3688"/>
      <c r="X54" s="756"/>
      <c r="Y54" s="287"/>
    </row>
    <row r="55" spans="1:25" s="218" customFormat="1" ht="20.100000000000001" customHeight="1" x14ac:dyDescent="0.25">
      <c r="A55" s="3658"/>
      <c r="B55" s="1728"/>
      <c r="C55" s="3602"/>
      <c r="D55" s="3602"/>
      <c r="E55" s="3603"/>
      <c r="F55" s="1916"/>
      <c r="G55" s="1917"/>
      <c r="H55" s="1917"/>
      <c r="I55" s="1917"/>
      <c r="J55" s="1917"/>
      <c r="K55" s="1917"/>
      <c r="L55" s="1917"/>
      <c r="M55" s="290"/>
      <c r="N55" s="3597"/>
      <c r="O55" s="3601"/>
      <c r="P55" s="3602"/>
      <c r="Q55" s="3603"/>
      <c r="R55" s="3689"/>
      <c r="S55" s="3690"/>
      <c r="T55" s="3690"/>
      <c r="U55" s="3690"/>
      <c r="V55" s="3690"/>
      <c r="W55" s="3690"/>
      <c r="X55" s="3683" t="s">
        <v>278</v>
      </c>
      <c r="Y55" s="3684"/>
    </row>
    <row r="56" spans="1:25" s="218" customFormat="1" ht="20.100000000000001" customHeight="1" x14ac:dyDescent="0.25">
      <c r="A56" s="3658"/>
      <c r="B56" s="3685">
        <v>880</v>
      </c>
      <c r="C56" s="3613" t="s">
        <v>1525</v>
      </c>
      <c r="D56" s="3607"/>
      <c r="E56" s="3608"/>
      <c r="F56" s="1914"/>
      <c r="G56" s="1915"/>
      <c r="H56" s="1915"/>
      <c r="I56" s="1915"/>
      <c r="J56" s="1915"/>
      <c r="K56" s="1915"/>
      <c r="L56" s="1915"/>
      <c r="M56" s="361"/>
      <c r="N56" s="3612">
        <v>900</v>
      </c>
      <c r="O56" s="3607" t="s">
        <v>1526</v>
      </c>
      <c r="P56" s="3607"/>
      <c r="Q56" s="3608"/>
      <c r="R56" s="1914"/>
      <c r="S56" s="1915"/>
      <c r="T56" s="1915"/>
      <c r="U56" s="1915"/>
      <c r="V56" s="1915"/>
      <c r="W56" s="1915"/>
      <c r="X56" s="1915"/>
      <c r="Y56" s="3391"/>
    </row>
    <row r="57" spans="1:25" s="218" customFormat="1" ht="20.100000000000001" customHeight="1" thickBot="1" x14ac:dyDescent="0.3">
      <c r="A57" s="3654"/>
      <c r="B57" s="3686"/>
      <c r="C57" s="3673"/>
      <c r="D57" s="3652"/>
      <c r="E57" s="3624"/>
      <c r="F57" s="1926"/>
      <c r="G57" s="1927"/>
      <c r="H57" s="1927"/>
      <c r="I57" s="1927"/>
      <c r="J57" s="1927"/>
      <c r="K57" s="1927"/>
      <c r="L57" s="1927"/>
      <c r="M57" s="757"/>
      <c r="N57" s="3597"/>
      <c r="O57" s="3652"/>
      <c r="P57" s="3652"/>
      <c r="Q57" s="3624"/>
      <c r="R57" s="1926"/>
      <c r="S57" s="1927"/>
      <c r="T57" s="1927"/>
      <c r="U57" s="1927"/>
      <c r="V57" s="1927"/>
      <c r="W57" s="1927"/>
      <c r="X57" s="1927"/>
      <c r="Y57" s="3426"/>
    </row>
    <row r="58" spans="1:25" s="218" customFormat="1" ht="20.100000000000001" customHeight="1" x14ac:dyDescent="0.25">
      <c r="A58" s="3658" t="s">
        <v>1527</v>
      </c>
      <c r="B58" s="2091">
        <v>945</v>
      </c>
      <c r="C58" s="3599" t="s">
        <v>1528</v>
      </c>
      <c r="D58" s="3600"/>
      <c r="E58" s="781">
        <v>1</v>
      </c>
      <c r="F58" s="2111"/>
      <c r="G58" s="2112"/>
      <c r="H58" s="2112"/>
      <c r="I58" s="2112"/>
      <c r="J58" s="2112"/>
      <c r="K58" s="2112"/>
      <c r="L58" s="2112"/>
      <c r="M58" s="2112"/>
      <c r="N58" s="2112"/>
      <c r="O58" s="2112"/>
      <c r="P58" s="2112"/>
      <c r="Q58" s="2112"/>
      <c r="R58" s="2112"/>
      <c r="S58" s="2112"/>
      <c r="T58" s="2112"/>
      <c r="U58" s="2112"/>
      <c r="V58" s="2112"/>
      <c r="W58" s="2112"/>
      <c r="X58" s="2112"/>
      <c r="Y58" s="303" t="s">
        <v>71</v>
      </c>
    </row>
    <row r="59" spans="1:25" s="218" customFormat="1" ht="20.100000000000001" customHeight="1" x14ac:dyDescent="0.25">
      <c r="A59" s="3658"/>
      <c r="B59" s="2167"/>
      <c r="C59" s="3650"/>
      <c r="D59" s="3651"/>
      <c r="E59" s="782">
        <v>2</v>
      </c>
      <c r="F59" s="2057"/>
      <c r="G59" s="2058"/>
      <c r="H59" s="2058"/>
      <c r="I59" s="2058"/>
      <c r="J59" s="2058"/>
      <c r="K59" s="2058"/>
      <c r="L59" s="2058"/>
      <c r="M59" s="2058"/>
      <c r="N59" s="2058"/>
      <c r="O59" s="2058"/>
      <c r="P59" s="2058"/>
      <c r="Q59" s="2058"/>
      <c r="R59" s="2058"/>
      <c r="S59" s="2058"/>
      <c r="T59" s="2058"/>
      <c r="U59" s="2058"/>
      <c r="V59" s="2058"/>
      <c r="W59" s="2058"/>
      <c r="X59" s="2058"/>
      <c r="Y59" s="758" t="s">
        <v>71</v>
      </c>
    </row>
    <row r="60" spans="1:25" s="218" customFormat="1" ht="20.100000000000001" customHeight="1" x14ac:dyDescent="0.25">
      <c r="A60" s="3658"/>
      <c r="B60" s="1727">
        <v>950</v>
      </c>
      <c r="C60" s="3607" t="s">
        <v>1529</v>
      </c>
      <c r="D60" s="3608"/>
      <c r="E60" s="775">
        <v>1</v>
      </c>
      <c r="F60" s="2080"/>
      <c r="G60" s="2081"/>
      <c r="H60" s="2081"/>
      <c r="I60" s="2081"/>
      <c r="J60" s="2081"/>
      <c r="K60" s="2081"/>
      <c r="L60" s="2081"/>
      <c r="M60" s="2081"/>
      <c r="N60" s="2081"/>
      <c r="O60" s="2081"/>
      <c r="P60" s="2081"/>
      <c r="Q60" s="2081"/>
      <c r="R60" s="2081"/>
      <c r="S60" s="2081"/>
      <c r="T60" s="2081"/>
      <c r="U60" s="2081"/>
      <c r="V60" s="2081"/>
      <c r="W60" s="2081"/>
      <c r="X60" s="2081"/>
      <c r="Y60" s="317" t="s">
        <v>71</v>
      </c>
    </row>
    <row r="61" spans="1:25" s="218" customFormat="1" ht="20.100000000000001" customHeight="1" x14ac:dyDescent="0.25">
      <c r="A61" s="3658"/>
      <c r="B61" s="2167"/>
      <c r="C61" s="3650"/>
      <c r="D61" s="3651"/>
      <c r="E61" s="782">
        <v>2</v>
      </c>
      <c r="F61" s="2057"/>
      <c r="G61" s="2058"/>
      <c r="H61" s="2058"/>
      <c r="I61" s="2058"/>
      <c r="J61" s="2058"/>
      <c r="K61" s="2058"/>
      <c r="L61" s="2058"/>
      <c r="M61" s="2058"/>
      <c r="N61" s="2058"/>
      <c r="O61" s="2058"/>
      <c r="P61" s="2058"/>
      <c r="Q61" s="2058"/>
      <c r="R61" s="2058"/>
      <c r="S61" s="2058"/>
      <c r="T61" s="2058"/>
      <c r="U61" s="2058"/>
      <c r="V61" s="2058"/>
      <c r="W61" s="2058"/>
      <c r="X61" s="2058"/>
      <c r="Y61" s="758" t="s">
        <v>71</v>
      </c>
    </row>
    <row r="62" spans="1:25" s="218" customFormat="1" ht="20.100000000000001" customHeight="1" x14ac:dyDescent="0.25">
      <c r="A62" s="3658"/>
      <c r="B62" s="1727">
        <v>960</v>
      </c>
      <c r="C62" s="3607" t="s">
        <v>478</v>
      </c>
      <c r="D62" s="3608"/>
      <c r="E62" s="775">
        <v>1</v>
      </c>
      <c r="F62" s="2080"/>
      <c r="G62" s="2081"/>
      <c r="H62" s="2081"/>
      <c r="I62" s="2081"/>
      <c r="J62" s="2081"/>
      <c r="K62" s="2081"/>
      <c r="L62" s="2081"/>
      <c r="M62" s="2081"/>
      <c r="N62" s="2081"/>
      <c r="O62" s="2081"/>
      <c r="P62" s="2081"/>
      <c r="Q62" s="2081"/>
      <c r="R62" s="2081"/>
      <c r="S62" s="2081"/>
      <c r="T62" s="2081"/>
      <c r="U62" s="2081"/>
      <c r="V62" s="2081"/>
      <c r="W62" s="2081"/>
      <c r="X62" s="2081"/>
      <c r="Y62" s="317" t="s">
        <v>71</v>
      </c>
    </row>
    <row r="63" spans="1:25" s="218" customFormat="1" ht="20.100000000000001" customHeight="1" thickBot="1" x14ac:dyDescent="0.3">
      <c r="A63" s="3654"/>
      <c r="B63" s="2082"/>
      <c r="C63" s="3650"/>
      <c r="D63" s="3651"/>
      <c r="E63" s="782">
        <v>2</v>
      </c>
      <c r="F63" s="2161"/>
      <c r="G63" s="2162"/>
      <c r="H63" s="2162"/>
      <c r="I63" s="2162"/>
      <c r="J63" s="2162"/>
      <c r="K63" s="2162"/>
      <c r="L63" s="2162"/>
      <c r="M63" s="2162"/>
      <c r="N63" s="2162"/>
      <c r="O63" s="2162"/>
      <c r="P63" s="2162"/>
      <c r="Q63" s="2162"/>
      <c r="R63" s="2162"/>
      <c r="S63" s="2162"/>
      <c r="T63" s="2162"/>
      <c r="U63" s="2162"/>
      <c r="V63" s="2162"/>
      <c r="W63" s="2162"/>
      <c r="X63" s="2162"/>
      <c r="Y63" s="758" t="s">
        <v>71</v>
      </c>
    </row>
    <row r="64" spans="1:25" s="218" customFormat="1" ht="20.100000000000001" customHeight="1" x14ac:dyDescent="0.25">
      <c r="A64" s="1928" t="s">
        <v>91</v>
      </c>
      <c r="B64" s="2091">
        <v>970</v>
      </c>
      <c r="C64" s="3599" t="s">
        <v>479</v>
      </c>
      <c r="D64" s="3665" t="s">
        <v>81</v>
      </c>
      <c r="E64" s="3666"/>
      <c r="F64" s="2111"/>
      <c r="G64" s="2112"/>
      <c r="H64" s="2112"/>
      <c r="I64" s="2112"/>
      <c r="J64" s="2112"/>
      <c r="K64" s="2112"/>
      <c r="L64" s="2112"/>
      <c r="M64" s="284"/>
      <c r="N64" s="2091">
        <v>980</v>
      </c>
      <c r="O64" s="3599" t="s">
        <v>484</v>
      </c>
      <c r="P64" s="3665" t="s">
        <v>81</v>
      </c>
      <c r="Q64" s="3666"/>
      <c r="R64" s="2111"/>
      <c r="S64" s="2112"/>
      <c r="T64" s="2112"/>
      <c r="U64" s="2112"/>
      <c r="V64" s="2112"/>
      <c r="W64" s="2112"/>
      <c r="X64" s="2112"/>
      <c r="Y64" s="303"/>
    </row>
    <row r="65" spans="1:25" s="218" customFormat="1" ht="20.100000000000001" customHeight="1" x14ac:dyDescent="0.25">
      <c r="A65" s="1929"/>
      <c r="B65" s="1728"/>
      <c r="C65" s="3602"/>
      <c r="D65" s="3667" t="s">
        <v>82</v>
      </c>
      <c r="E65" s="3668"/>
      <c r="F65" s="2057"/>
      <c r="G65" s="2058"/>
      <c r="H65" s="2058"/>
      <c r="I65" s="2058"/>
      <c r="J65" s="2058"/>
      <c r="K65" s="2058"/>
      <c r="L65" s="2058"/>
      <c r="M65" s="290"/>
      <c r="N65" s="1728"/>
      <c r="O65" s="3602"/>
      <c r="P65" s="3667" t="s">
        <v>82</v>
      </c>
      <c r="Q65" s="3668"/>
      <c r="R65" s="2057"/>
      <c r="S65" s="2058"/>
      <c r="T65" s="2058"/>
      <c r="U65" s="2058"/>
      <c r="V65" s="2058"/>
      <c r="W65" s="2058"/>
      <c r="X65" s="2058"/>
      <c r="Y65" s="291"/>
    </row>
    <row r="66" spans="1:25" s="218" customFormat="1" ht="20.100000000000001" customHeight="1" x14ac:dyDescent="0.25">
      <c r="A66" s="1929"/>
      <c r="B66" s="1727">
        <v>990</v>
      </c>
      <c r="C66" s="3607" t="s">
        <v>1530</v>
      </c>
      <c r="D66" s="3607"/>
      <c r="E66" s="3608"/>
      <c r="F66" s="2051"/>
      <c r="G66" s="2052"/>
      <c r="H66" s="2052"/>
      <c r="I66" s="2052"/>
      <c r="J66" s="2052"/>
      <c r="K66" s="2052"/>
      <c r="L66" s="2052"/>
      <c r="M66" s="286"/>
      <c r="N66" s="1727">
        <v>995</v>
      </c>
      <c r="O66" s="3607" t="s">
        <v>1442</v>
      </c>
      <c r="P66" s="3607"/>
      <c r="Q66" s="3608"/>
      <c r="R66" s="2051"/>
      <c r="S66" s="2052"/>
      <c r="T66" s="2052"/>
      <c r="U66" s="2052"/>
      <c r="V66" s="2052"/>
      <c r="W66" s="2052"/>
      <c r="X66" s="2052"/>
      <c r="Y66" s="287"/>
    </row>
    <row r="67" spans="1:25" s="218" customFormat="1" ht="20.100000000000001" customHeight="1" x14ac:dyDescent="0.25">
      <c r="A67" s="1929"/>
      <c r="B67" s="1728"/>
      <c r="C67" s="3602"/>
      <c r="D67" s="3602"/>
      <c r="E67" s="3603"/>
      <c r="F67" s="2053"/>
      <c r="G67" s="2054"/>
      <c r="H67" s="2054"/>
      <c r="I67" s="2054"/>
      <c r="J67" s="2054"/>
      <c r="K67" s="2054"/>
      <c r="L67" s="2054"/>
      <c r="M67" s="290"/>
      <c r="N67" s="1728"/>
      <c r="O67" s="3650"/>
      <c r="P67" s="3650"/>
      <c r="Q67" s="3651"/>
      <c r="R67" s="2053"/>
      <c r="S67" s="2054"/>
      <c r="T67" s="2054"/>
      <c r="U67" s="2054"/>
      <c r="V67" s="2054"/>
      <c r="W67" s="2054"/>
      <c r="X67" s="2054"/>
      <c r="Y67" s="291"/>
    </row>
    <row r="68" spans="1:25" s="218" customFormat="1" ht="20.100000000000001" customHeight="1" x14ac:dyDescent="0.25">
      <c r="A68" s="1929"/>
      <c r="B68" s="3671">
        <v>996</v>
      </c>
      <c r="C68" s="3613" t="s">
        <v>1441</v>
      </c>
      <c r="D68" s="3607"/>
      <c r="E68" s="3608"/>
      <c r="F68" s="2051"/>
      <c r="G68" s="2052"/>
      <c r="H68" s="2052"/>
      <c r="I68" s="2052"/>
      <c r="J68" s="2052"/>
      <c r="K68" s="2052"/>
      <c r="L68" s="2052"/>
      <c r="M68" s="286"/>
      <c r="N68" s="3671">
        <v>1000</v>
      </c>
      <c r="O68" s="3613" t="s">
        <v>1531</v>
      </c>
      <c r="P68" s="3607"/>
      <c r="Q68" s="3608"/>
      <c r="R68" s="3691"/>
      <c r="S68" s="3692"/>
      <c r="T68" s="3692"/>
      <c r="U68" s="3692"/>
      <c r="V68" s="3692"/>
      <c r="W68" s="3692"/>
      <c r="X68" s="3692"/>
      <c r="Y68" s="287"/>
    </row>
    <row r="69" spans="1:25" s="218" customFormat="1" ht="20.100000000000001" customHeight="1" x14ac:dyDescent="0.25">
      <c r="A69" s="1929"/>
      <c r="B69" s="3674"/>
      <c r="C69" s="3675"/>
      <c r="D69" s="3650"/>
      <c r="E69" s="3651"/>
      <c r="F69" s="2195"/>
      <c r="G69" s="2196"/>
      <c r="H69" s="2196"/>
      <c r="I69" s="2196"/>
      <c r="J69" s="2196"/>
      <c r="K69" s="2196"/>
      <c r="L69" s="2196"/>
      <c r="M69" s="286" t="s">
        <v>73</v>
      </c>
      <c r="N69" s="3674"/>
      <c r="O69" s="3675"/>
      <c r="P69" s="3650"/>
      <c r="Q69" s="3651"/>
      <c r="R69" s="3693"/>
      <c r="S69" s="3694"/>
      <c r="T69" s="3694"/>
      <c r="U69" s="3694"/>
      <c r="V69" s="3694"/>
      <c r="W69" s="3694"/>
      <c r="X69" s="3694"/>
      <c r="Y69" s="287" t="s">
        <v>73</v>
      </c>
    </row>
    <row r="70" spans="1:25" s="218" customFormat="1" ht="20.100000000000001" customHeight="1" x14ac:dyDescent="0.25">
      <c r="A70" s="1929"/>
      <c r="B70" s="3671">
        <v>1010</v>
      </c>
      <c r="C70" s="3613" t="s">
        <v>1532</v>
      </c>
      <c r="D70" s="3607"/>
      <c r="E70" s="3608"/>
      <c r="F70" s="2051"/>
      <c r="G70" s="2052"/>
      <c r="H70" s="2052"/>
      <c r="I70" s="2052"/>
      <c r="J70" s="2052"/>
      <c r="K70" s="2052"/>
      <c r="L70" s="2052"/>
      <c r="M70" s="288"/>
      <c r="N70" s="3671">
        <v>1020</v>
      </c>
      <c r="O70" s="3613" t="s">
        <v>1533</v>
      </c>
      <c r="P70" s="3607"/>
      <c r="Q70" s="3608"/>
      <c r="R70" s="2051"/>
      <c r="S70" s="2052"/>
      <c r="T70" s="2052"/>
      <c r="U70" s="2052"/>
      <c r="V70" s="2052"/>
      <c r="W70" s="2052"/>
      <c r="X70" s="2052"/>
      <c r="Y70" s="289"/>
    </row>
    <row r="71" spans="1:25" s="218" customFormat="1" ht="20.100000000000001" customHeight="1" thickBot="1" x14ac:dyDescent="0.3">
      <c r="A71" s="1930"/>
      <c r="B71" s="3672"/>
      <c r="C71" s="3673"/>
      <c r="D71" s="3652"/>
      <c r="E71" s="3624"/>
      <c r="F71" s="2089"/>
      <c r="G71" s="2090"/>
      <c r="H71" s="2090"/>
      <c r="I71" s="2090"/>
      <c r="J71" s="2090"/>
      <c r="K71" s="2090"/>
      <c r="L71" s="2090"/>
      <c r="M71" s="301" t="s">
        <v>92</v>
      </c>
      <c r="N71" s="3672"/>
      <c r="O71" s="3675"/>
      <c r="P71" s="3650"/>
      <c r="Q71" s="3651"/>
      <c r="R71" s="2089"/>
      <c r="S71" s="2090"/>
      <c r="T71" s="2090"/>
      <c r="U71" s="2090"/>
      <c r="V71" s="2090"/>
      <c r="W71" s="2090"/>
      <c r="X71" s="2090"/>
      <c r="Y71" s="302" t="s">
        <v>92</v>
      </c>
    </row>
    <row r="72" spans="1:25" s="218" customFormat="1" ht="20.100000000000001" customHeight="1" x14ac:dyDescent="0.25">
      <c r="A72" s="1928" t="s">
        <v>93</v>
      </c>
      <c r="B72" s="3659">
        <v>1040</v>
      </c>
      <c r="C72" s="3598" t="s">
        <v>1534</v>
      </c>
      <c r="D72" s="3665" t="s">
        <v>81</v>
      </c>
      <c r="E72" s="3666"/>
      <c r="F72" s="2111"/>
      <c r="G72" s="2112"/>
      <c r="H72" s="2112"/>
      <c r="I72" s="2112"/>
      <c r="J72" s="2112"/>
      <c r="K72" s="2112"/>
      <c r="L72" s="2112"/>
      <c r="M72" s="284"/>
      <c r="N72" s="2145"/>
      <c r="O72" s="2069"/>
      <c r="P72" s="2137"/>
      <c r="Q72" s="2138"/>
      <c r="R72" s="3102"/>
      <c r="S72" s="3103"/>
      <c r="T72" s="3103"/>
      <c r="U72" s="3103"/>
      <c r="V72" s="3103"/>
      <c r="W72" s="3103"/>
      <c r="X72" s="3103"/>
      <c r="Y72" s="303"/>
    </row>
    <row r="73" spans="1:25" s="218" customFormat="1" ht="20.100000000000001" customHeight="1" x14ac:dyDescent="0.25">
      <c r="A73" s="1929"/>
      <c r="B73" s="3660"/>
      <c r="C73" s="3601"/>
      <c r="D73" s="3667" t="s">
        <v>82</v>
      </c>
      <c r="E73" s="3668"/>
      <c r="F73" s="2057"/>
      <c r="G73" s="2058"/>
      <c r="H73" s="2058"/>
      <c r="I73" s="2058"/>
      <c r="J73" s="2058"/>
      <c r="K73" s="2058"/>
      <c r="L73" s="2058"/>
      <c r="M73" s="290"/>
      <c r="N73" s="2146"/>
      <c r="O73" s="2048"/>
      <c r="P73" s="2139"/>
      <c r="Q73" s="2140"/>
      <c r="R73" s="3695"/>
      <c r="S73" s="3696"/>
      <c r="T73" s="3696"/>
      <c r="U73" s="3696"/>
      <c r="V73" s="3696"/>
      <c r="W73" s="3696"/>
      <c r="X73" s="3696"/>
      <c r="Y73" s="291"/>
    </row>
    <row r="74" spans="1:25" s="218" customFormat="1" ht="20.100000000000001" customHeight="1" x14ac:dyDescent="0.25">
      <c r="A74" s="1929"/>
      <c r="B74" s="3612">
        <v>1050</v>
      </c>
      <c r="C74" s="3613" t="s">
        <v>1535</v>
      </c>
      <c r="D74" s="3607"/>
      <c r="E74" s="3608"/>
      <c r="F74" s="2195"/>
      <c r="G74" s="2196"/>
      <c r="H74" s="2196"/>
      <c r="I74" s="2196"/>
      <c r="J74" s="2196"/>
      <c r="K74" s="2196"/>
      <c r="L74" s="2196"/>
      <c r="M74" s="286"/>
      <c r="N74" s="2132"/>
      <c r="O74" s="3697"/>
      <c r="P74" s="2046"/>
      <c r="Q74" s="2047"/>
      <c r="R74" s="740"/>
      <c r="S74" s="741"/>
      <c r="T74" s="741"/>
      <c r="U74" s="741"/>
      <c r="V74" s="741"/>
      <c r="W74" s="741"/>
      <c r="X74" s="741"/>
      <c r="Y74" s="287"/>
    </row>
    <row r="75" spans="1:25" s="218" customFormat="1" ht="20.100000000000001" customHeight="1" thickBot="1" x14ac:dyDescent="0.3">
      <c r="A75" s="1930"/>
      <c r="B75" s="3614"/>
      <c r="C75" s="3673"/>
      <c r="D75" s="3652"/>
      <c r="E75" s="3624"/>
      <c r="F75" s="2089"/>
      <c r="G75" s="2090"/>
      <c r="H75" s="2090"/>
      <c r="I75" s="2090"/>
      <c r="J75" s="2090"/>
      <c r="K75" s="2090"/>
      <c r="L75" s="2090"/>
      <c r="M75" s="286" t="s">
        <v>73</v>
      </c>
      <c r="N75" s="2133"/>
      <c r="O75" s="2134"/>
      <c r="P75" s="2135"/>
      <c r="Q75" s="2136"/>
      <c r="R75" s="740"/>
      <c r="S75" s="741"/>
      <c r="T75" s="741"/>
      <c r="U75" s="741"/>
      <c r="V75" s="741"/>
      <c r="W75" s="741"/>
      <c r="X75" s="741"/>
      <c r="Y75" s="287"/>
    </row>
    <row r="76" spans="1:25" s="218" customFormat="1" ht="20.100000000000001" customHeight="1" x14ac:dyDescent="0.25">
      <c r="A76" s="1928" t="s">
        <v>1536</v>
      </c>
      <c r="B76" s="2091">
        <v>1100</v>
      </c>
      <c r="C76" s="3650" t="s">
        <v>1537</v>
      </c>
      <c r="D76" s="3650"/>
      <c r="E76" s="3651"/>
      <c r="F76" s="2113"/>
      <c r="G76" s="2114"/>
      <c r="H76" s="3698" t="s">
        <v>33</v>
      </c>
      <c r="I76" s="2114"/>
      <c r="J76" s="2114"/>
      <c r="K76" s="2114"/>
      <c r="L76" s="2114"/>
      <c r="M76" s="293"/>
      <c r="N76" s="3674">
        <v>1110</v>
      </c>
      <c r="O76" s="3598" t="s">
        <v>1447</v>
      </c>
      <c r="P76" s="3599"/>
      <c r="Q76" s="3600"/>
      <c r="R76" s="2113"/>
      <c r="S76" s="2114"/>
      <c r="T76" s="2114"/>
      <c r="U76" s="2114"/>
      <c r="V76" s="2114"/>
      <c r="W76" s="2114"/>
      <c r="X76" s="2114"/>
      <c r="Y76" s="285"/>
    </row>
    <row r="77" spans="1:25" s="218" customFormat="1" ht="20.100000000000001" customHeight="1" x14ac:dyDescent="0.25">
      <c r="A77" s="1929"/>
      <c r="B77" s="1728"/>
      <c r="C77" s="3602"/>
      <c r="D77" s="3602"/>
      <c r="E77" s="3603"/>
      <c r="F77" s="2053"/>
      <c r="G77" s="2054"/>
      <c r="H77" s="3699"/>
      <c r="I77" s="2054"/>
      <c r="J77" s="2054"/>
      <c r="K77" s="2054"/>
      <c r="L77" s="2054"/>
      <c r="M77" s="290" t="s">
        <v>75</v>
      </c>
      <c r="N77" s="3660"/>
      <c r="O77" s="3601"/>
      <c r="P77" s="3602"/>
      <c r="Q77" s="3603"/>
      <c r="R77" s="2053"/>
      <c r="S77" s="2054"/>
      <c r="T77" s="2054"/>
      <c r="U77" s="2054"/>
      <c r="V77" s="2054"/>
      <c r="W77" s="2054"/>
      <c r="X77" s="2054"/>
      <c r="Y77" s="291"/>
    </row>
    <row r="78" spans="1:25" s="218" customFormat="1" ht="20.100000000000001" customHeight="1" x14ac:dyDescent="0.25">
      <c r="A78" s="1929"/>
      <c r="B78" s="3671">
        <v>1120</v>
      </c>
      <c r="C78" s="3613" t="s">
        <v>1538</v>
      </c>
      <c r="D78" s="3607"/>
      <c r="E78" s="3608"/>
      <c r="F78" s="2051"/>
      <c r="G78" s="2052"/>
      <c r="H78" s="2052"/>
      <c r="I78" s="2052"/>
      <c r="J78" s="2052"/>
      <c r="K78" s="2052"/>
      <c r="L78" s="2052"/>
      <c r="M78" s="288"/>
      <c r="N78" s="1727">
        <v>1130</v>
      </c>
      <c r="O78" s="3607" t="s">
        <v>1539</v>
      </c>
      <c r="P78" s="3607"/>
      <c r="Q78" s="3608"/>
      <c r="R78" s="2051"/>
      <c r="S78" s="2052"/>
      <c r="T78" s="2052"/>
      <c r="U78" s="2052"/>
      <c r="V78" s="2052"/>
      <c r="W78" s="2052"/>
      <c r="X78" s="2052"/>
      <c r="Y78" s="289"/>
    </row>
    <row r="79" spans="1:25" s="218" customFormat="1" ht="20.100000000000001" customHeight="1" x14ac:dyDescent="0.25">
      <c r="A79" s="1929"/>
      <c r="B79" s="3660"/>
      <c r="C79" s="3601"/>
      <c r="D79" s="3602"/>
      <c r="E79" s="3603"/>
      <c r="F79" s="2053"/>
      <c r="G79" s="2054"/>
      <c r="H79" s="2054"/>
      <c r="I79" s="2054"/>
      <c r="J79" s="2054"/>
      <c r="K79" s="2054"/>
      <c r="L79" s="2054"/>
      <c r="M79" s="290"/>
      <c r="N79" s="1728"/>
      <c r="O79" s="3602"/>
      <c r="P79" s="3602"/>
      <c r="Q79" s="3603"/>
      <c r="R79" s="2053"/>
      <c r="S79" s="2054"/>
      <c r="T79" s="2054"/>
      <c r="U79" s="2054"/>
      <c r="V79" s="2054"/>
      <c r="W79" s="2054"/>
      <c r="X79" s="2054"/>
      <c r="Y79" s="291"/>
    </row>
    <row r="80" spans="1:25" s="218" customFormat="1" ht="20.100000000000001" customHeight="1" x14ac:dyDescent="0.25">
      <c r="A80" s="1929"/>
      <c r="B80" s="1727">
        <v>1140</v>
      </c>
      <c r="C80" s="3607" t="s">
        <v>1450</v>
      </c>
      <c r="D80" s="3607"/>
      <c r="E80" s="3608"/>
      <c r="F80" s="2051"/>
      <c r="G80" s="2052"/>
      <c r="H80" s="2052"/>
      <c r="I80" s="2052"/>
      <c r="J80" s="2052"/>
      <c r="K80" s="2052"/>
      <c r="L80" s="2052"/>
      <c r="M80" s="288"/>
      <c r="N80" s="3671">
        <v>1145</v>
      </c>
      <c r="O80" s="3613" t="s">
        <v>1540</v>
      </c>
      <c r="P80" s="3607"/>
      <c r="Q80" s="3608"/>
      <c r="R80" s="2051"/>
      <c r="S80" s="2052"/>
      <c r="T80" s="2052"/>
      <c r="U80" s="2052"/>
      <c r="V80" s="2052"/>
      <c r="W80" s="2052"/>
      <c r="X80" s="2052"/>
      <c r="Y80" s="289"/>
    </row>
    <row r="81" spans="1:25" s="218" customFormat="1" ht="20.100000000000001" customHeight="1" x14ac:dyDescent="0.25">
      <c r="A81" s="1929"/>
      <c r="B81" s="1728"/>
      <c r="C81" s="3650"/>
      <c r="D81" s="3650"/>
      <c r="E81" s="3651"/>
      <c r="F81" s="2053"/>
      <c r="G81" s="2054"/>
      <c r="H81" s="2054"/>
      <c r="I81" s="2054"/>
      <c r="J81" s="2054"/>
      <c r="K81" s="2054"/>
      <c r="L81" s="2054"/>
      <c r="M81" s="290"/>
      <c r="N81" s="3660"/>
      <c r="O81" s="3601"/>
      <c r="P81" s="3602"/>
      <c r="Q81" s="3603"/>
      <c r="R81" s="2053"/>
      <c r="S81" s="2054"/>
      <c r="T81" s="2054"/>
      <c r="U81" s="2054"/>
      <c r="V81" s="2054"/>
      <c r="W81" s="2054"/>
      <c r="X81" s="2054"/>
      <c r="Y81" s="291" t="s">
        <v>280</v>
      </c>
    </row>
    <row r="82" spans="1:25" s="218" customFormat="1" ht="20.100000000000001" customHeight="1" x14ac:dyDescent="0.25">
      <c r="A82" s="1929"/>
      <c r="B82" s="3671">
        <v>1150</v>
      </c>
      <c r="C82" s="3613" t="s">
        <v>1541</v>
      </c>
      <c r="D82" s="3607"/>
      <c r="E82" s="3608"/>
      <c r="F82" s="2153"/>
      <c r="G82" s="2154"/>
      <c r="H82" s="3701" t="s">
        <v>33</v>
      </c>
      <c r="I82" s="3703"/>
      <c r="J82" s="2154"/>
      <c r="K82" s="2154"/>
      <c r="L82" s="2154"/>
      <c r="M82" s="288"/>
      <c r="N82" s="3700">
        <v>1152</v>
      </c>
      <c r="O82" s="3675" t="s">
        <v>1542</v>
      </c>
      <c r="P82" s="3650"/>
      <c r="Q82" s="3651"/>
      <c r="R82" s="2051"/>
      <c r="S82" s="2052"/>
      <c r="T82" s="2052"/>
      <c r="U82" s="2052"/>
      <c r="V82" s="2052"/>
      <c r="W82" s="2052"/>
      <c r="X82" s="2052"/>
      <c r="Y82" s="289"/>
    </row>
    <row r="83" spans="1:25" s="218" customFormat="1" ht="20.100000000000001" customHeight="1" x14ac:dyDescent="0.25">
      <c r="A83" s="1929"/>
      <c r="B83" s="3660"/>
      <c r="C83" s="3675"/>
      <c r="D83" s="3650"/>
      <c r="E83" s="3651"/>
      <c r="F83" s="2651"/>
      <c r="G83" s="2652"/>
      <c r="H83" s="3702"/>
      <c r="I83" s="3704"/>
      <c r="J83" s="2652"/>
      <c r="K83" s="2652"/>
      <c r="L83" s="2652"/>
      <c r="M83" s="286" t="s">
        <v>75</v>
      </c>
      <c r="N83" s="3597"/>
      <c r="O83" s="3601"/>
      <c r="P83" s="3602"/>
      <c r="Q83" s="3603"/>
      <c r="R83" s="2053"/>
      <c r="S83" s="2054"/>
      <c r="T83" s="2054"/>
      <c r="U83" s="2054"/>
      <c r="V83" s="2054"/>
      <c r="W83" s="2054"/>
      <c r="X83" s="2054"/>
      <c r="Y83" s="291" t="s">
        <v>280</v>
      </c>
    </row>
    <row r="84" spans="1:25" s="218" customFormat="1" ht="20.100000000000001" customHeight="1" x14ac:dyDescent="0.25">
      <c r="A84" s="731"/>
      <c r="B84" s="3612">
        <v>1155</v>
      </c>
      <c r="C84" s="3613" t="s">
        <v>1543</v>
      </c>
      <c r="D84" s="3607"/>
      <c r="E84" s="3608"/>
      <c r="F84" s="2153"/>
      <c r="G84" s="2154"/>
      <c r="H84" s="2154"/>
      <c r="I84" s="2154"/>
      <c r="J84" s="2154"/>
      <c r="K84" s="2154"/>
      <c r="L84" s="2154"/>
      <c r="M84" s="288"/>
      <c r="N84" s="311"/>
      <c r="O84" s="312"/>
      <c r="P84" s="312"/>
      <c r="Q84" s="312"/>
      <c r="R84" s="737"/>
      <c r="S84" s="737"/>
      <c r="T84" s="737"/>
      <c r="U84" s="737"/>
      <c r="V84" s="737"/>
      <c r="W84" s="737"/>
      <c r="X84" s="737"/>
      <c r="Y84" s="289"/>
    </row>
    <row r="85" spans="1:25" s="218" customFormat="1" ht="20.100000000000001" customHeight="1" thickBot="1" x14ac:dyDescent="0.3">
      <c r="A85" s="732"/>
      <c r="B85" s="3614"/>
      <c r="C85" s="3673"/>
      <c r="D85" s="3652"/>
      <c r="E85" s="3624"/>
      <c r="F85" s="2155"/>
      <c r="G85" s="2156"/>
      <c r="H85" s="2156"/>
      <c r="I85" s="2156"/>
      <c r="J85" s="2156"/>
      <c r="K85" s="2156"/>
      <c r="L85" s="2156"/>
      <c r="M85" s="301"/>
      <c r="N85" s="314"/>
      <c r="O85" s="315"/>
      <c r="P85" s="315"/>
      <c r="Q85" s="315"/>
      <c r="R85" s="738"/>
      <c r="S85" s="738"/>
      <c r="T85" s="738"/>
      <c r="U85" s="738"/>
      <c r="V85" s="738"/>
      <c r="W85" s="738"/>
      <c r="X85" s="738"/>
      <c r="Y85" s="302"/>
    </row>
    <row r="86" spans="1:25" s="218" customFormat="1" ht="20.100000000000001" customHeight="1" x14ac:dyDescent="0.25">
      <c r="A86" s="1928" t="s">
        <v>1544</v>
      </c>
      <c r="B86" s="3659">
        <v>1160</v>
      </c>
      <c r="C86" s="3598" t="s">
        <v>543</v>
      </c>
      <c r="D86" s="3600"/>
      <c r="E86" s="781">
        <v>1</v>
      </c>
      <c r="F86" s="2111"/>
      <c r="G86" s="2112"/>
      <c r="H86" s="2112"/>
      <c r="I86" s="2112"/>
      <c r="J86" s="2112"/>
      <c r="K86" s="2112"/>
      <c r="L86" s="2112"/>
      <c r="M86" s="2112"/>
      <c r="N86" s="2112"/>
      <c r="O86" s="2112"/>
      <c r="P86" s="2112"/>
      <c r="Q86" s="2112"/>
      <c r="R86" s="2112"/>
      <c r="S86" s="2112"/>
      <c r="T86" s="2112"/>
      <c r="U86" s="2112"/>
      <c r="V86" s="2112"/>
      <c r="W86" s="2112"/>
      <c r="X86" s="2112"/>
      <c r="Y86" s="303" t="s">
        <v>71</v>
      </c>
    </row>
    <row r="87" spans="1:25" s="218" customFormat="1" ht="20.100000000000001" customHeight="1" x14ac:dyDescent="0.25">
      <c r="A87" s="1929"/>
      <c r="B87" s="3660"/>
      <c r="C87" s="3601"/>
      <c r="D87" s="3603"/>
      <c r="E87" s="776">
        <v>2</v>
      </c>
      <c r="F87" s="2057"/>
      <c r="G87" s="2058"/>
      <c r="H87" s="2058"/>
      <c r="I87" s="2058"/>
      <c r="J87" s="2058"/>
      <c r="K87" s="2058"/>
      <c r="L87" s="2058"/>
      <c r="M87" s="2058"/>
      <c r="N87" s="2058"/>
      <c r="O87" s="2058"/>
      <c r="P87" s="2058"/>
      <c r="Q87" s="2058"/>
      <c r="R87" s="2058"/>
      <c r="S87" s="2058"/>
      <c r="T87" s="2058"/>
      <c r="U87" s="2058"/>
      <c r="V87" s="2058"/>
      <c r="W87" s="2058"/>
      <c r="X87" s="2058"/>
      <c r="Y87" s="306" t="s">
        <v>71</v>
      </c>
    </row>
    <row r="88" spans="1:25" s="218" customFormat="1" ht="20.100000000000001" customHeight="1" x14ac:dyDescent="0.25">
      <c r="A88" s="1929"/>
      <c r="B88" s="3671">
        <v>1170</v>
      </c>
      <c r="C88" s="3613" t="s">
        <v>544</v>
      </c>
      <c r="D88" s="3608"/>
      <c r="E88" s="780">
        <v>1</v>
      </c>
      <c r="F88" s="2080"/>
      <c r="G88" s="2081"/>
      <c r="H88" s="2081"/>
      <c r="I88" s="2081"/>
      <c r="J88" s="2081"/>
      <c r="K88" s="2081"/>
      <c r="L88" s="2081"/>
      <c r="M88" s="2081"/>
      <c r="N88" s="2081"/>
      <c r="O88" s="2081"/>
      <c r="P88" s="2081"/>
      <c r="Q88" s="2081"/>
      <c r="R88" s="2081"/>
      <c r="S88" s="2081"/>
      <c r="T88" s="2081"/>
      <c r="U88" s="2081"/>
      <c r="V88" s="2081"/>
      <c r="W88" s="2081"/>
      <c r="X88" s="2081"/>
      <c r="Y88" s="308" t="s">
        <v>71</v>
      </c>
    </row>
    <row r="89" spans="1:25" s="218" customFormat="1" ht="20.100000000000001" customHeight="1" thickBot="1" x14ac:dyDescent="0.3">
      <c r="A89" s="1930"/>
      <c r="B89" s="3672"/>
      <c r="C89" s="3673"/>
      <c r="D89" s="3624"/>
      <c r="E89" s="777">
        <v>2</v>
      </c>
      <c r="F89" s="2161"/>
      <c r="G89" s="2162"/>
      <c r="H89" s="2162"/>
      <c r="I89" s="2162"/>
      <c r="J89" s="2162"/>
      <c r="K89" s="2162"/>
      <c r="L89" s="2162"/>
      <c r="M89" s="2162"/>
      <c r="N89" s="2162"/>
      <c r="O89" s="2162"/>
      <c r="P89" s="2162"/>
      <c r="Q89" s="2162"/>
      <c r="R89" s="2162"/>
      <c r="S89" s="2162"/>
      <c r="T89" s="2162"/>
      <c r="U89" s="2162"/>
      <c r="V89" s="2162"/>
      <c r="W89" s="2162"/>
      <c r="X89" s="2162"/>
      <c r="Y89" s="310" t="s">
        <v>71</v>
      </c>
    </row>
    <row r="90" spans="1:25" s="218" customFormat="1" ht="20.100000000000001" customHeight="1" x14ac:dyDescent="0.25">
      <c r="A90" s="1928" t="s">
        <v>99</v>
      </c>
      <c r="B90" s="3659">
        <v>1220</v>
      </c>
      <c r="C90" s="3598" t="s">
        <v>1454</v>
      </c>
      <c r="D90" s="3599"/>
      <c r="E90" s="3600"/>
      <c r="F90" s="2113"/>
      <c r="G90" s="2114"/>
      <c r="H90" s="2114"/>
      <c r="I90" s="2114"/>
      <c r="J90" s="2114"/>
      <c r="K90" s="2114"/>
      <c r="L90" s="2114"/>
      <c r="M90" s="286"/>
      <c r="N90" s="3596">
        <v>1230</v>
      </c>
      <c r="O90" s="3598" t="s">
        <v>1545</v>
      </c>
      <c r="P90" s="3599"/>
      <c r="Q90" s="3600"/>
      <c r="R90" s="2113"/>
      <c r="S90" s="2114"/>
      <c r="T90" s="2114"/>
      <c r="U90" s="2114"/>
      <c r="V90" s="2114"/>
      <c r="W90" s="2114"/>
      <c r="X90" s="2114"/>
      <c r="Y90" s="287"/>
    </row>
    <row r="91" spans="1:25" s="218" customFormat="1" ht="20.100000000000001" customHeight="1" x14ac:dyDescent="0.25">
      <c r="A91" s="1929"/>
      <c r="B91" s="3660"/>
      <c r="C91" s="3601"/>
      <c r="D91" s="3602"/>
      <c r="E91" s="3603"/>
      <c r="F91" s="2053"/>
      <c r="G91" s="2054"/>
      <c r="H91" s="2054"/>
      <c r="I91" s="2054"/>
      <c r="J91" s="2054"/>
      <c r="K91" s="2054"/>
      <c r="L91" s="2054"/>
      <c r="M91" s="290"/>
      <c r="N91" s="3597"/>
      <c r="O91" s="3601"/>
      <c r="P91" s="3602"/>
      <c r="Q91" s="3603"/>
      <c r="R91" s="2053"/>
      <c r="S91" s="2054"/>
      <c r="T91" s="2054"/>
      <c r="U91" s="2054"/>
      <c r="V91" s="2054"/>
      <c r="W91" s="2054"/>
      <c r="X91" s="2054"/>
      <c r="Y91" s="291"/>
    </row>
    <row r="92" spans="1:25" s="218" customFormat="1" ht="20.100000000000001" customHeight="1" x14ac:dyDescent="0.25">
      <c r="A92" s="1929"/>
      <c r="B92" s="3671">
        <v>1240</v>
      </c>
      <c r="C92" s="3613" t="s">
        <v>1546</v>
      </c>
      <c r="D92" s="3669" t="s">
        <v>81</v>
      </c>
      <c r="E92" s="3670"/>
      <c r="F92" s="2080"/>
      <c r="G92" s="2081"/>
      <c r="H92" s="2081"/>
      <c r="I92" s="2081"/>
      <c r="J92" s="2081"/>
      <c r="K92" s="2081"/>
      <c r="L92" s="2081"/>
      <c r="M92" s="300"/>
      <c r="N92" s="3612">
        <v>1250</v>
      </c>
      <c r="O92" s="3613" t="s">
        <v>1457</v>
      </c>
      <c r="P92" s="3669" t="s">
        <v>81</v>
      </c>
      <c r="Q92" s="3670"/>
      <c r="R92" s="2080"/>
      <c r="S92" s="2081"/>
      <c r="T92" s="2081"/>
      <c r="U92" s="2081"/>
      <c r="V92" s="2081"/>
      <c r="W92" s="2081"/>
      <c r="X92" s="2081"/>
      <c r="Y92" s="317"/>
    </row>
    <row r="93" spans="1:25" s="218" customFormat="1" ht="20.100000000000001" customHeight="1" x14ac:dyDescent="0.25">
      <c r="A93" s="1929"/>
      <c r="B93" s="3660"/>
      <c r="C93" s="3601"/>
      <c r="D93" s="3667" t="s">
        <v>82</v>
      </c>
      <c r="E93" s="3668"/>
      <c r="F93" s="2057"/>
      <c r="G93" s="2058"/>
      <c r="H93" s="2058"/>
      <c r="I93" s="2058"/>
      <c r="J93" s="2058"/>
      <c r="K93" s="2058"/>
      <c r="L93" s="2058"/>
      <c r="M93" s="290"/>
      <c r="N93" s="3597"/>
      <c r="O93" s="3601"/>
      <c r="P93" s="3667" t="s">
        <v>82</v>
      </c>
      <c r="Q93" s="3668"/>
      <c r="R93" s="2057"/>
      <c r="S93" s="2058"/>
      <c r="T93" s="2058"/>
      <c r="U93" s="2058"/>
      <c r="V93" s="2058"/>
      <c r="W93" s="2058"/>
      <c r="X93" s="2058"/>
      <c r="Y93" s="291"/>
    </row>
    <row r="94" spans="1:25" s="218" customFormat="1" ht="20.100000000000001" customHeight="1" x14ac:dyDescent="0.25">
      <c r="A94" s="1929"/>
      <c r="B94" s="3671">
        <v>1260</v>
      </c>
      <c r="C94" s="3613" t="s">
        <v>1547</v>
      </c>
      <c r="D94" s="3607"/>
      <c r="E94" s="3608"/>
      <c r="F94" s="2051"/>
      <c r="G94" s="2052"/>
      <c r="H94" s="2052"/>
      <c r="I94" s="2052"/>
      <c r="J94" s="2052"/>
      <c r="K94" s="2052"/>
      <c r="L94" s="2052"/>
      <c r="M94" s="288"/>
      <c r="N94" s="3612">
        <v>1270</v>
      </c>
      <c r="O94" s="3613" t="s">
        <v>1459</v>
      </c>
      <c r="P94" s="3607"/>
      <c r="Q94" s="3608"/>
      <c r="R94" s="2051"/>
      <c r="S94" s="2052"/>
      <c r="T94" s="2052"/>
      <c r="U94" s="2052"/>
      <c r="V94" s="2052"/>
      <c r="W94" s="2052"/>
      <c r="X94" s="2052"/>
      <c r="Y94" s="289"/>
    </row>
    <row r="95" spans="1:25" s="218" customFormat="1" ht="20.100000000000001" customHeight="1" x14ac:dyDescent="0.25">
      <c r="A95" s="1929"/>
      <c r="B95" s="3660"/>
      <c r="C95" s="3601"/>
      <c r="D95" s="3602"/>
      <c r="E95" s="3603"/>
      <c r="F95" s="2053"/>
      <c r="G95" s="2054"/>
      <c r="H95" s="2054"/>
      <c r="I95" s="2054"/>
      <c r="J95" s="2054"/>
      <c r="K95" s="2054"/>
      <c r="L95" s="2054"/>
      <c r="M95" s="290" t="s">
        <v>75</v>
      </c>
      <c r="N95" s="3597"/>
      <c r="O95" s="3601"/>
      <c r="P95" s="3602"/>
      <c r="Q95" s="3603"/>
      <c r="R95" s="2053"/>
      <c r="S95" s="2054"/>
      <c r="T95" s="2054"/>
      <c r="U95" s="2054"/>
      <c r="V95" s="2054"/>
      <c r="W95" s="2054"/>
      <c r="X95" s="2054"/>
      <c r="Y95" s="291" t="s">
        <v>75</v>
      </c>
    </row>
    <row r="96" spans="1:25" s="218" customFormat="1" ht="20.100000000000001" customHeight="1" x14ac:dyDescent="0.25">
      <c r="A96" s="1929"/>
      <c r="B96" s="3671">
        <v>1280</v>
      </c>
      <c r="C96" s="3613" t="s">
        <v>1548</v>
      </c>
      <c r="D96" s="3607"/>
      <c r="E96" s="3608"/>
      <c r="F96" s="2051"/>
      <c r="G96" s="2052"/>
      <c r="H96" s="2052"/>
      <c r="I96" s="2052"/>
      <c r="J96" s="2052"/>
      <c r="K96" s="2052"/>
      <c r="L96" s="2052"/>
      <c r="M96" s="288"/>
      <c r="N96" s="3612">
        <v>1290</v>
      </c>
      <c r="O96" s="3613" t="s">
        <v>1549</v>
      </c>
      <c r="P96" s="3607"/>
      <c r="Q96" s="3608"/>
      <c r="R96" s="2051"/>
      <c r="S96" s="2052"/>
      <c r="T96" s="2052"/>
      <c r="U96" s="2052"/>
      <c r="V96" s="2052"/>
      <c r="W96" s="2052"/>
      <c r="X96" s="2052"/>
      <c r="Y96" s="289"/>
    </row>
    <row r="97" spans="1:25" s="218" customFormat="1" ht="20.100000000000001" customHeight="1" thickBot="1" x14ac:dyDescent="0.3">
      <c r="A97" s="1930"/>
      <c r="B97" s="3672"/>
      <c r="C97" s="3673"/>
      <c r="D97" s="3652"/>
      <c r="E97" s="3624"/>
      <c r="F97" s="2089"/>
      <c r="G97" s="2090"/>
      <c r="H97" s="2090"/>
      <c r="I97" s="2090"/>
      <c r="J97" s="2090"/>
      <c r="K97" s="2090"/>
      <c r="L97" s="2090"/>
      <c r="M97" s="290" t="s">
        <v>71</v>
      </c>
      <c r="N97" s="3614"/>
      <c r="O97" s="3673"/>
      <c r="P97" s="3652"/>
      <c r="Q97" s="3624"/>
      <c r="R97" s="2089"/>
      <c r="S97" s="2090"/>
      <c r="T97" s="2090"/>
      <c r="U97" s="2090"/>
      <c r="V97" s="2090"/>
      <c r="W97" s="2090"/>
      <c r="X97" s="2090"/>
      <c r="Y97" s="291" t="s">
        <v>71</v>
      </c>
    </row>
    <row r="98" spans="1:25" s="218" customFormat="1" ht="20.100000000000001" customHeight="1" x14ac:dyDescent="0.25">
      <c r="A98" s="1928" t="s">
        <v>100</v>
      </c>
      <c r="B98" s="3659">
        <v>1310</v>
      </c>
      <c r="C98" s="3598" t="s">
        <v>1550</v>
      </c>
      <c r="D98" s="3599"/>
      <c r="E98" s="3600"/>
      <c r="F98" s="2141"/>
      <c r="G98" s="2142"/>
      <c r="H98" s="2142"/>
      <c r="I98" s="2142"/>
      <c r="J98" s="2142"/>
      <c r="K98" s="2142"/>
      <c r="L98" s="2142"/>
      <c r="M98" s="293"/>
      <c r="N98" s="3596">
        <v>1320</v>
      </c>
      <c r="O98" s="3598" t="s">
        <v>1551</v>
      </c>
      <c r="P98" s="3599"/>
      <c r="Q98" s="3600"/>
      <c r="R98" s="2113"/>
      <c r="S98" s="2114"/>
      <c r="T98" s="2114"/>
      <c r="U98" s="2114"/>
      <c r="V98" s="2114"/>
      <c r="W98" s="2114"/>
      <c r="X98" s="2114"/>
      <c r="Y98" s="285"/>
    </row>
    <row r="99" spans="1:25" s="218" customFormat="1" ht="20.100000000000001" customHeight="1" thickBot="1" x14ac:dyDescent="0.3">
      <c r="A99" s="1929"/>
      <c r="B99" s="3660"/>
      <c r="C99" s="3601"/>
      <c r="D99" s="3602"/>
      <c r="E99" s="3603"/>
      <c r="F99" s="2143"/>
      <c r="G99" s="2144"/>
      <c r="H99" s="2144"/>
      <c r="I99" s="2144"/>
      <c r="J99" s="2144"/>
      <c r="K99" s="2144"/>
      <c r="L99" s="2144"/>
      <c r="M99" s="290" t="s">
        <v>75</v>
      </c>
      <c r="N99" s="3597"/>
      <c r="O99" s="3601"/>
      <c r="P99" s="3602"/>
      <c r="Q99" s="3603"/>
      <c r="R99" s="2053"/>
      <c r="S99" s="2054"/>
      <c r="T99" s="2054"/>
      <c r="U99" s="2054"/>
      <c r="V99" s="2054"/>
      <c r="W99" s="2054"/>
      <c r="X99" s="2054"/>
      <c r="Y99" s="291"/>
    </row>
    <row r="100" spans="1:25" s="218" customFormat="1" ht="20.100000000000001" customHeight="1" x14ac:dyDescent="0.25">
      <c r="A100" s="1929"/>
      <c r="B100" s="2106"/>
      <c r="C100" s="2045"/>
      <c r="D100" s="2046"/>
      <c r="E100" s="2047"/>
      <c r="F100" s="3706"/>
      <c r="G100" s="3707"/>
      <c r="H100" s="3707"/>
      <c r="I100" s="3707"/>
      <c r="J100" s="3707"/>
      <c r="K100" s="3707"/>
      <c r="L100" s="3707"/>
      <c r="M100" s="286"/>
      <c r="N100" s="3612">
        <v>1330</v>
      </c>
      <c r="O100" s="3598" t="s">
        <v>1552</v>
      </c>
      <c r="P100" s="3599"/>
      <c r="Q100" s="3600"/>
      <c r="R100" s="2051"/>
      <c r="S100" s="2052"/>
      <c r="T100" s="2052"/>
      <c r="U100" s="2052"/>
      <c r="V100" s="2052"/>
      <c r="W100" s="2052"/>
      <c r="X100" s="2052"/>
      <c r="Y100" s="789"/>
    </row>
    <row r="101" spans="1:25" s="218" customFormat="1" ht="20.100000000000001" customHeight="1" thickBot="1" x14ac:dyDescent="0.3">
      <c r="A101" s="1930"/>
      <c r="B101" s="3705"/>
      <c r="C101" s="2134"/>
      <c r="D101" s="2135"/>
      <c r="E101" s="2136"/>
      <c r="F101" s="3708"/>
      <c r="G101" s="3709"/>
      <c r="H101" s="3709"/>
      <c r="I101" s="3709"/>
      <c r="J101" s="3709"/>
      <c r="K101" s="3709"/>
      <c r="L101" s="3709"/>
      <c r="M101" s="286"/>
      <c r="N101" s="3710"/>
      <c r="O101" s="3673"/>
      <c r="P101" s="3652"/>
      <c r="Q101" s="3624"/>
      <c r="R101" s="2089"/>
      <c r="S101" s="2090"/>
      <c r="T101" s="2090"/>
      <c r="U101" s="2090"/>
      <c r="V101" s="2090"/>
      <c r="W101" s="2090"/>
      <c r="X101" s="2090"/>
      <c r="Y101" s="790"/>
    </row>
    <row r="102" spans="1:25" s="218" customFormat="1" ht="20.100000000000001" customHeight="1" x14ac:dyDescent="0.25">
      <c r="A102" s="1928" t="s">
        <v>101</v>
      </c>
      <c r="B102" s="2091">
        <v>1340</v>
      </c>
      <c r="C102" s="3599" t="s">
        <v>1470</v>
      </c>
      <c r="D102" s="3599"/>
      <c r="E102" s="3600"/>
      <c r="F102" s="2113"/>
      <c r="G102" s="2114"/>
      <c r="H102" s="2114"/>
      <c r="I102" s="2114"/>
      <c r="J102" s="2114"/>
      <c r="K102" s="2114"/>
      <c r="L102" s="2114"/>
      <c r="M102" s="318" t="s">
        <v>102</v>
      </c>
      <c r="N102" s="2091">
        <v>1350</v>
      </c>
      <c r="O102" s="3599" t="s">
        <v>101</v>
      </c>
      <c r="P102" s="3665" t="s">
        <v>81</v>
      </c>
      <c r="Q102" s="3666"/>
      <c r="R102" s="2111"/>
      <c r="S102" s="2112"/>
      <c r="T102" s="2112"/>
      <c r="U102" s="2112"/>
      <c r="V102" s="2112"/>
      <c r="W102" s="2112"/>
      <c r="X102" s="2112"/>
      <c r="Y102" s="303"/>
    </row>
    <row r="103" spans="1:25" s="218" customFormat="1" ht="20.100000000000001" customHeight="1" x14ac:dyDescent="0.25">
      <c r="A103" s="1929"/>
      <c r="B103" s="1728"/>
      <c r="C103" s="3602"/>
      <c r="D103" s="3602"/>
      <c r="E103" s="3603"/>
      <c r="F103" s="2053"/>
      <c r="G103" s="2054"/>
      <c r="H103" s="2054"/>
      <c r="I103" s="2054"/>
      <c r="J103" s="2054"/>
      <c r="K103" s="2054"/>
      <c r="L103" s="2054"/>
      <c r="M103" s="290"/>
      <c r="N103" s="1728"/>
      <c r="O103" s="3602"/>
      <c r="P103" s="3667" t="s">
        <v>82</v>
      </c>
      <c r="Q103" s="3668"/>
      <c r="R103" s="2057"/>
      <c r="S103" s="2058"/>
      <c r="T103" s="2058"/>
      <c r="U103" s="2058"/>
      <c r="V103" s="2058"/>
      <c r="W103" s="2058"/>
      <c r="X103" s="2058"/>
      <c r="Y103" s="291"/>
    </row>
    <row r="104" spans="1:25" s="218" customFormat="1" ht="20.100000000000001" customHeight="1" x14ac:dyDescent="0.25">
      <c r="A104" s="1929"/>
      <c r="B104" s="1727">
        <v>1370</v>
      </c>
      <c r="C104" s="3607" t="s">
        <v>582</v>
      </c>
      <c r="D104" s="3607"/>
      <c r="E104" s="3608"/>
      <c r="F104" s="2051"/>
      <c r="G104" s="2052"/>
      <c r="H104" s="2052"/>
      <c r="I104" s="2052"/>
      <c r="J104" s="2052"/>
      <c r="K104" s="2052"/>
      <c r="L104" s="2052"/>
      <c r="M104" s="288"/>
      <c r="N104" s="3612">
        <v>1371</v>
      </c>
      <c r="O104" s="3613" t="s">
        <v>1553</v>
      </c>
      <c r="P104" s="3607"/>
      <c r="Q104" s="3608"/>
      <c r="R104" s="3711"/>
      <c r="S104" s="3712"/>
      <c r="T104" s="3712"/>
      <c r="U104" s="3712"/>
      <c r="V104" s="3712"/>
      <c r="W104" s="3712"/>
      <c r="X104" s="3712"/>
      <c r="Y104" s="319"/>
    </row>
    <row r="105" spans="1:25" s="218" customFormat="1" ht="20.100000000000001" customHeight="1" thickBot="1" x14ac:dyDescent="0.3">
      <c r="A105" s="1930"/>
      <c r="B105" s="2082"/>
      <c r="C105" s="3652"/>
      <c r="D105" s="3652"/>
      <c r="E105" s="3624"/>
      <c r="F105" s="2089"/>
      <c r="G105" s="2090"/>
      <c r="H105" s="2090"/>
      <c r="I105" s="2090"/>
      <c r="J105" s="2090"/>
      <c r="K105" s="2090"/>
      <c r="L105" s="2090"/>
      <c r="M105" s="301"/>
      <c r="N105" s="3614"/>
      <c r="O105" s="3673"/>
      <c r="P105" s="3652"/>
      <c r="Q105" s="3624"/>
      <c r="R105" s="3713"/>
      <c r="S105" s="3714"/>
      <c r="T105" s="3714"/>
      <c r="U105" s="3714"/>
      <c r="V105" s="3714"/>
      <c r="W105" s="3714"/>
      <c r="X105" s="3714"/>
      <c r="Y105" s="320"/>
    </row>
    <row r="106" spans="1:25" s="218" customFormat="1" ht="20.100000000000001" customHeight="1" x14ac:dyDescent="0.25">
      <c r="A106" s="1928" t="s">
        <v>103</v>
      </c>
      <c r="B106" s="2091">
        <v>1380</v>
      </c>
      <c r="C106" s="3599" t="s">
        <v>1477</v>
      </c>
      <c r="D106" s="3599"/>
      <c r="E106" s="3600"/>
      <c r="F106" s="2113"/>
      <c r="G106" s="2114"/>
      <c r="H106" s="2114"/>
      <c r="I106" s="2114"/>
      <c r="J106" s="2114"/>
      <c r="K106" s="2114"/>
      <c r="L106" s="2114"/>
      <c r="M106" s="293"/>
      <c r="N106" s="2091">
        <v>1390</v>
      </c>
      <c r="O106" s="3599" t="s">
        <v>1554</v>
      </c>
      <c r="P106" s="3599"/>
      <c r="Q106" s="3600"/>
      <c r="R106" s="2072"/>
      <c r="S106" s="2073"/>
      <c r="T106" s="2073"/>
      <c r="U106" s="2073"/>
      <c r="V106" s="2073"/>
      <c r="W106" s="2073"/>
      <c r="X106" s="2073"/>
      <c r="Y106" s="285"/>
    </row>
    <row r="107" spans="1:25" s="218" customFormat="1" ht="20.100000000000001" customHeight="1" x14ac:dyDescent="0.25">
      <c r="A107" s="1929"/>
      <c r="B107" s="1728"/>
      <c r="C107" s="3602"/>
      <c r="D107" s="3602"/>
      <c r="E107" s="3603"/>
      <c r="F107" s="2053"/>
      <c r="G107" s="2054"/>
      <c r="H107" s="2054"/>
      <c r="I107" s="2054"/>
      <c r="J107" s="2054"/>
      <c r="K107" s="2054"/>
      <c r="L107" s="2054"/>
      <c r="M107" s="290"/>
      <c r="N107" s="1728"/>
      <c r="O107" s="3602"/>
      <c r="P107" s="3602"/>
      <c r="Q107" s="3603"/>
      <c r="R107" s="1916"/>
      <c r="S107" s="1917"/>
      <c r="T107" s="1917"/>
      <c r="U107" s="1917"/>
      <c r="V107" s="1917"/>
      <c r="W107" s="1917"/>
      <c r="X107" s="1917"/>
      <c r="Y107" s="291"/>
    </row>
    <row r="108" spans="1:25" s="218" customFormat="1" ht="20.100000000000001" customHeight="1" x14ac:dyDescent="0.25">
      <c r="A108" s="1929"/>
      <c r="B108" s="1727">
        <v>1400</v>
      </c>
      <c r="C108" s="3607" t="s">
        <v>592</v>
      </c>
      <c r="D108" s="3669" t="s">
        <v>81</v>
      </c>
      <c r="E108" s="3670"/>
      <c r="F108" s="2080"/>
      <c r="G108" s="2081"/>
      <c r="H108" s="2081"/>
      <c r="I108" s="2081"/>
      <c r="J108" s="2081"/>
      <c r="K108" s="2081"/>
      <c r="L108" s="2081"/>
      <c r="M108" s="300"/>
      <c r="N108" s="1727">
        <v>1410</v>
      </c>
      <c r="O108" s="3607" t="s">
        <v>1555</v>
      </c>
      <c r="P108" s="3607"/>
      <c r="Q108" s="3608"/>
      <c r="R108" s="2051"/>
      <c r="S108" s="2052"/>
      <c r="T108" s="2052"/>
      <c r="U108" s="2052"/>
      <c r="V108" s="2052"/>
      <c r="W108" s="2052"/>
      <c r="X108" s="2052"/>
      <c r="Y108" s="289"/>
    </row>
    <row r="109" spans="1:25" s="218" customFormat="1" ht="20.100000000000001" customHeight="1" thickBot="1" x14ac:dyDescent="0.3">
      <c r="A109" s="1930"/>
      <c r="B109" s="2082"/>
      <c r="C109" s="3652"/>
      <c r="D109" s="3656" t="s">
        <v>82</v>
      </c>
      <c r="E109" s="3657"/>
      <c r="F109" s="2161"/>
      <c r="G109" s="2162"/>
      <c r="H109" s="2162"/>
      <c r="I109" s="2162"/>
      <c r="J109" s="2162"/>
      <c r="K109" s="2162"/>
      <c r="L109" s="2162"/>
      <c r="M109" s="301"/>
      <c r="N109" s="2082"/>
      <c r="O109" s="3652"/>
      <c r="P109" s="3652"/>
      <c r="Q109" s="3624"/>
      <c r="R109" s="2089"/>
      <c r="S109" s="2090"/>
      <c r="T109" s="2090"/>
      <c r="U109" s="2090"/>
      <c r="V109" s="2090"/>
      <c r="W109" s="2090"/>
      <c r="X109" s="2090"/>
      <c r="Y109" s="302"/>
    </row>
    <row r="110" spans="1:25" s="218" customFormat="1" ht="20.100000000000001" customHeight="1" x14ac:dyDescent="0.25">
      <c r="A110" s="3723" t="s">
        <v>1556</v>
      </c>
      <c r="B110" s="3612">
        <v>1430</v>
      </c>
      <c r="C110" s="3598" t="s">
        <v>1479</v>
      </c>
      <c r="D110" s="3599"/>
      <c r="E110" s="3600"/>
      <c r="F110" s="2113"/>
      <c r="G110" s="2114"/>
      <c r="H110" s="2114"/>
      <c r="I110" s="2114"/>
      <c r="J110" s="2114"/>
      <c r="K110" s="2114"/>
      <c r="L110" s="2114"/>
      <c r="M110" s="293"/>
      <c r="N110" s="3604">
        <v>1435</v>
      </c>
      <c r="O110" s="3598" t="s">
        <v>1480</v>
      </c>
      <c r="P110" s="3599"/>
      <c r="Q110" s="3600"/>
      <c r="R110" s="2195"/>
      <c r="S110" s="2196"/>
      <c r="T110" s="2196"/>
      <c r="U110" s="2196"/>
      <c r="V110" s="2196"/>
      <c r="W110" s="2196"/>
      <c r="X110" s="2196"/>
      <c r="Y110" s="287"/>
    </row>
    <row r="111" spans="1:25" s="218" customFormat="1" ht="20.100000000000001" customHeight="1" thickBot="1" x14ac:dyDescent="0.3">
      <c r="A111" s="3724"/>
      <c r="B111" s="3614"/>
      <c r="C111" s="3725"/>
      <c r="D111" s="3726"/>
      <c r="E111" s="3727"/>
      <c r="F111" s="3728"/>
      <c r="G111" s="3729"/>
      <c r="H111" s="3729"/>
      <c r="I111" s="3729"/>
      <c r="J111" s="3729"/>
      <c r="K111" s="3729"/>
      <c r="L111" s="3729"/>
      <c r="M111" s="759"/>
      <c r="N111" s="2627"/>
      <c r="O111" s="3725"/>
      <c r="P111" s="3726"/>
      <c r="Q111" s="3727"/>
      <c r="R111" s="2089"/>
      <c r="S111" s="2090"/>
      <c r="T111" s="2090"/>
      <c r="U111" s="2090"/>
      <c r="V111" s="2090"/>
      <c r="W111" s="2090"/>
      <c r="X111" s="2090"/>
      <c r="Y111" s="302"/>
    </row>
    <row r="112" spans="1:25" s="218" customFormat="1" ht="20.100000000000001" customHeight="1" thickTop="1" thickBot="1" x14ac:dyDescent="0.3">
      <c r="A112" s="760"/>
      <c r="B112" s="761"/>
      <c r="C112" s="733"/>
      <c r="D112" s="733"/>
      <c r="E112" s="733"/>
      <c r="F112" s="733"/>
      <c r="G112" s="733"/>
      <c r="H112" s="733"/>
      <c r="I112" s="733"/>
      <c r="J112" s="733"/>
      <c r="K112" s="733"/>
      <c r="L112" s="733"/>
      <c r="M112" s="757"/>
      <c r="N112" s="761"/>
      <c r="O112" s="733"/>
      <c r="P112" s="733"/>
      <c r="Q112" s="733"/>
      <c r="R112" s="761"/>
      <c r="S112" s="761"/>
      <c r="T112" s="761"/>
      <c r="U112" s="761"/>
      <c r="V112" s="761"/>
      <c r="W112" s="761"/>
      <c r="X112" s="761"/>
      <c r="Y112" s="762"/>
    </row>
    <row r="113" spans="1:25" s="218" customFormat="1" ht="20.100000000000001" customHeight="1" x14ac:dyDescent="0.2">
      <c r="A113" s="1928" t="s">
        <v>119</v>
      </c>
      <c r="B113" s="3629" t="s">
        <v>1501</v>
      </c>
      <c r="C113" s="3630"/>
      <c r="D113" s="3630"/>
      <c r="E113" s="3630"/>
      <c r="F113" s="3630"/>
      <c r="G113" s="3630"/>
      <c r="H113" s="3630"/>
      <c r="I113" s="3630"/>
      <c r="J113" s="3630"/>
      <c r="K113" s="3630"/>
      <c r="L113" s="3630"/>
      <c r="M113" s="3630"/>
      <c r="N113" s="3630"/>
      <c r="O113" s="3630"/>
      <c r="P113" s="3630"/>
      <c r="Q113" s="3630"/>
      <c r="R113" s="3630"/>
      <c r="S113" s="3630"/>
      <c r="T113" s="3630"/>
      <c r="U113" s="3630"/>
      <c r="V113" s="3630"/>
      <c r="W113" s="3630"/>
      <c r="X113" s="3630"/>
      <c r="Y113" s="3631"/>
    </row>
    <row r="114" spans="1:25" s="218" customFormat="1" ht="20.100000000000001" customHeight="1" x14ac:dyDescent="0.2">
      <c r="A114" s="1929"/>
      <c r="B114" s="3632"/>
      <c r="C114" s="3633"/>
      <c r="D114" s="3633"/>
      <c r="E114" s="3633"/>
      <c r="F114" s="3633"/>
      <c r="G114" s="3633"/>
      <c r="H114" s="3633"/>
      <c r="I114" s="3633"/>
      <c r="J114" s="3633"/>
      <c r="K114" s="3633"/>
      <c r="L114" s="3633"/>
      <c r="M114" s="3633"/>
      <c r="N114" s="3633"/>
      <c r="O114" s="3633"/>
      <c r="P114" s="3633"/>
      <c r="Q114" s="3633"/>
      <c r="R114" s="3633"/>
      <c r="S114" s="3633"/>
      <c r="T114" s="3633"/>
      <c r="U114" s="3633"/>
      <c r="V114" s="3633"/>
      <c r="W114" s="3633"/>
      <c r="X114" s="3633"/>
      <c r="Y114" s="3634"/>
    </row>
    <row r="115" spans="1:25" s="218" customFormat="1" ht="20.100000000000001" customHeight="1" thickBot="1" x14ac:dyDescent="0.25">
      <c r="A115" s="1930"/>
      <c r="B115" s="3635"/>
      <c r="C115" s="3636"/>
      <c r="D115" s="3636"/>
      <c r="E115" s="3636"/>
      <c r="F115" s="3636"/>
      <c r="G115" s="3636"/>
      <c r="H115" s="3636"/>
      <c r="I115" s="3636"/>
      <c r="J115" s="3636"/>
      <c r="K115" s="3636"/>
      <c r="L115" s="3636"/>
      <c r="M115" s="3636"/>
      <c r="N115" s="3636"/>
      <c r="O115" s="3636"/>
      <c r="P115" s="3636"/>
      <c r="Q115" s="3636"/>
      <c r="R115" s="3636"/>
      <c r="S115" s="3636"/>
      <c r="T115" s="3636"/>
      <c r="U115" s="3636"/>
      <c r="V115" s="3636"/>
      <c r="W115" s="3636"/>
      <c r="X115" s="3636"/>
      <c r="Y115" s="3637"/>
    </row>
    <row r="116" spans="1:25" s="218" customFormat="1" ht="20.100000000000001" customHeight="1" thickBot="1" x14ac:dyDescent="0.25">
      <c r="A116" s="344"/>
      <c r="B116" s="345"/>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763"/>
    </row>
    <row r="117" spans="1:25" s="218" customFormat="1" ht="20.100000000000001" customHeight="1" x14ac:dyDescent="0.2">
      <c r="A117" s="1928" t="s">
        <v>120</v>
      </c>
      <c r="B117" s="3629" t="s">
        <v>828</v>
      </c>
      <c r="C117" s="3630"/>
      <c r="D117" s="3630"/>
      <c r="E117" s="3630"/>
      <c r="F117" s="3630"/>
      <c r="G117" s="3630"/>
      <c r="H117" s="3630"/>
      <c r="I117" s="3630"/>
      <c r="J117" s="3630"/>
      <c r="K117" s="3630"/>
      <c r="L117" s="3630"/>
      <c r="M117" s="3630"/>
      <c r="N117" s="3630"/>
      <c r="O117" s="3630"/>
      <c r="P117" s="3630"/>
      <c r="Q117" s="3630"/>
      <c r="R117" s="3630"/>
      <c r="S117" s="3630"/>
      <c r="T117" s="3630"/>
      <c r="U117" s="3630"/>
      <c r="V117" s="3630"/>
      <c r="W117" s="3630"/>
      <c r="X117" s="3630"/>
      <c r="Y117" s="3631"/>
    </row>
    <row r="118" spans="1:25" s="218" customFormat="1" ht="20.100000000000001" customHeight="1" x14ac:dyDescent="0.2">
      <c r="A118" s="1929"/>
      <c r="B118" s="3632"/>
      <c r="C118" s="3633"/>
      <c r="D118" s="3633"/>
      <c r="E118" s="3633"/>
      <c r="F118" s="3633"/>
      <c r="G118" s="3633"/>
      <c r="H118" s="3633"/>
      <c r="I118" s="3633"/>
      <c r="J118" s="3633"/>
      <c r="K118" s="3633"/>
      <c r="L118" s="3633"/>
      <c r="M118" s="3633"/>
      <c r="N118" s="3633"/>
      <c r="O118" s="3633"/>
      <c r="P118" s="3633"/>
      <c r="Q118" s="3633"/>
      <c r="R118" s="3633"/>
      <c r="S118" s="3633"/>
      <c r="T118" s="3633"/>
      <c r="U118" s="3633"/>
      <c r="V118" s="3633"/>
      <c r="W118" s="3633"/>
      <c r="X118" s="3633"/>
      <c r="Y118" s="3634"/>
    </row>
    <row r="119" spans="1:25" s="218" customFormat="1" ht="20.100000000000001" customHeight="1" x14ac:dyDescent="0.2">
      <c r="A119" s="1929"/>
      <c r="B119" s="783"/>
      <c r="C119" s="784"/>
      <c r="D119" s="785" t="s">
        <v>121</v>
      </c>
      <c r="E119" s="784"/>
      <c r="F119" s="784"/>
      <c r="G119" s="784"/>
      <c r="H119" s="784"/>
      <c r="I119" s="784"/>
      <c r="J119" s="784"/>
      <c r="K119" s="784"/>
      <c r="L119" s="784"/>
      <c r="M119" s="784"/>
      <c r="N119" s="784"/>
      <c r="O119" s="784"/>
      <c r="P119" s="785" t="s">
        <v>121</v>
      </c>
      <c r="Q119" s="784"/>
      <c r="R119" s="784"/>
      <c r="S119" s="784"/>
      <c r="T119" s="784"/>
      <c r="U119" s="784"/>
      <c r="V119" s="784"/>
      <c r="W119" s="784"/>
      <c r="X119" s="784"/>
      <c r="Y119" s="786"/>
    </row>
    <row r="120" spans="1:25" s="218" customFormat="1" ht="20.100000000000001" customHeight="1" x14ac:dyDescent="0.2">
      <c r="A120" s="1929"/>
      <c r="B120" s="3715" t="s">
        <v>122</v>
      </c>
      <c r="C120" s="347" t="s">
        <v>1557</v>
      </c>
      <c r="D120" s="787">
        <v>1</v>
      </c>
      <c r="E120" s="3717" t="s">
        <v>1558</v>
      </c>
      <c r="F120" s="3718"/>
      <c r="G120" s="3718"/>
      <c r="H120" s="3718"/>
      <c r="I120" s="3718"/>
      <c r="J120" s="3718"/>
      <c r="K120" s="3718"/>
      <c r="L120" s="3718"/>
      <c r="M120" s="3719"/>
      <c r="N120" s="3715" t="s">
        <v>122</v>
      </c>
      <c r="O120" s="347" t="s">
        <v>1559</v>
      </c>
      <c r="P120" s="787">
        <v>4</v>
      </c>
      <c r="Q120" s="3720" t="s">
        <v>1560</v>
      </c>
      <c r="R120" s="3721"/>
      <c r="S120" s="3721"/>
      <c r="T120" s="3721"/>
      <c r="U120" s="3721"/>
      <c r="V120" s="3721"/>
      <c r="W120" s="3721"/>
      <c r="X120" s="3721"/>
      <c r="Y120" s="3722"/>
    </row>
    <row r="121" spans="1:25" s="218" customFormat="1" ht="20.100000000000001" customHeight="1" x14ac:dyDescent="0.2">
      <c r="A121" s="1929"/>
      <c r="B121" s="3716"/>
      <c r="C121" s="347" t="s">
        <v>1561</v>
      </c>
      <c r="D121" s="787">
        <v>2</v>
      </c>
      <c r="E121" s="3717" t="s">
        <v>1562</v>
      </c>
      <c r="F121" s="3718"/>
      <c r="G121" s="3718"/>
      <c r="H121" s="3718"/>
      <c r="I121" s="3718"/>
      <c r="J121" s="3718"/>
      <c r="K121" s="3718"/>
      <c r="L121" s="3718"/>
      <c r="M121" s="3719"/>
      <c r="N121" s="3716"/>
      <c r="O121" s="347" t="e">
        <f>LEFT(VLOOKUP(P121+2000,DataLabels,HLOOKUP($H$3,Type,2,FALSE)),FIND("|",VLOOKUP(P121+2000,DataLabels,HLOOKUP($H$3,Type,2,FALSE)))-1)</f>
        <v>#N/A</v>
      </c>
      <c r="P121" s="348">
        <v>5</v>
      </c>
      <c r="Q121" s="2035" t="e">
        <f>MID(VLOOKUP(P121+2000,DataLabels,HLOOKUP($H$3,Type,2,FALSE)),FIND("|",VLOOKUP(P121+2000,DataLabels,HLOOKUP($H$3,Type,2,FALSE)))+1,256)</f>
        <v>#N/A</v>
      </c>
      <c r="R121" s="2036"/>
      <c r="S121" s="2036"/>
      <c r="T121" s="2036"/>
      <c r="U121" s="2036"/>
      <c r="V121" s="2036"/>
      <c r="W121" s="2036"/>
      <c r="X121" s="2036"/>
      <c r="Y121" s="2037"/>
    </row>
    <row r="122" spans="1:25" s="218" customFormat="1" ht="20.100000000000001" customHeight="1" x14ac:dyDescent="0.2">
      <c r="A122" s="1929"/>
      <c r="B122" s="3716"/>
      <c r="C122" s="347" t="s">
        <v>1563</v>
      </c>
      <c r="D122" s="787">
        <v>3</v>
      </c>
      <c r="E122" s="3717" t="s">
        <v>1564</v>
      </c>
      <c r="F122" s="3718"/>
      <c r="G122" s="3718"/>
      <c r="H122" s="3718"/>
      <c r="I122" s="3718"/>
      <c r="J122" s="3718"/>
      <c r="K122" s="3718"/>
      <c r="L122" s="3718"/>
      <c r="M122" s="3719"/>
      <c r="N122" s="3716"/>
      <c r="O122" s="349" t="e">
        <f>LEFT(VLOOKUP(P122+2000,DataLabels,HLOOKUP($H$3,Type,2,FALSE)),FIND("|",VLOOKUP(P122+2000,DataLabels,HLOOKUP($H$3,Type,2,FALSE)))-1)</f>
        <v>#N/A</v>
      </c>
      <c r="P122" s="348">
        <v>6</v>
      </c>
      <c r="Q122" s="2035" t="e">
        <f>MID(VLOOKUP(P122+2000,DataLabels,HLOOKUP($H$3,Type,2,FALSE)),FIND("|",VLOOKUP(P122+2000,DataLabels,HLOOKUP($H$3,Type,2,FALSE)))+1,256)</f>
        <v>#N/A</v>
      </c>
      <c r="R122" s="2036"/>
      <c r="S122" s="2036"/>
      <c r="T122" s="2036"/>
      <c r="U122" s="2036"/>
      <c r="V122" s="2036"/>
      <c r="W122" s="2036"/>
      <c r="X122" s="2036"/>
      <c r="Y122" s="2037"/>
    </row>
    <row r="123" spans="1:25" s="218" customFormat="1" ht="26.25" customHeight="1" x14ac:dyDescent="0.25">
      <c r="A123" s="1929"/>
      <c r="B123" s="3612">
        <v>2100</v>
      </c>
      <c r="C123" s="3730" t="s">
        <v>123</v>
      </c>
      <c r="D123" s="3731"/>
      <c r="E123" s="3731"/>
      <c r="F123" s="3731"/>
      <c r="G123" s="3731" t="s">
        <v>124</v>
      </c>
      <c r="H123" s="3731"/>
      <c r="I123" s="3731"/>
      <c r="J123" s="3731"/>
      <c r="K123" s="3731"/>
      <c r="L123" s="3731"/>
      <c r="M123" s="3732"/>
      <c r="N123" s="3612">
        <v>2110</v>
      </c>
      <c r="O123" s="3733" t="s">
        <v>1565</v>
      </c>
      <c r="P123" s="3734"/>
      <c r="Q123" s="3735"/>
      <c r="R123" s="2028" t="s">
        <v>33</v>
      </c>
      <c r="S123" s="1915"/>
      <c r="T123" s="1915"/>
      <c r="U123" s="1915"/>
      <c r="V123" s="1915"/>
      <c r="W123" s="1915"/>
      <c r="X123" s="1915"/>
      <c r="Y123" s="287"/>
    </row>
    <row r="124" spans="1:25" s="218" customFormat="1" ht="20.100000000000001" customHeight="1" thickBot="1" x14ac:dyDescent="0.3">
      <c r="A124" s="1930"/>
      <c r="B124" s="3614"/>
      <c r="C124" s="3739" t="s">
        <v>126</v>
      </c>
      <c r="D124" s="3740"/>
      <c r="E124" s="3740"/>
      <c r="F124" s="3740"/>
      <c r="G124" s="3740"/>
      <c r="H124" s="3740"/>
      <c r="I124" s="3740"/>
      <c r="J124" s="3740"/>
      <c r="K124" s="3740"/>
      <c r="L124" s="3740"/>
      <c r="M124" s="3741"/>
      <c r="N124" s="3614"/>
      <c r="O124" s="3736"/>
      <c r="P124" s="3737"/>
      <c r="Q124" s="3738"/>
      <c r="R124" s="2029"/>
      <c r="S124" s="1927"/>
      <c r="T124" s="1927"/>
      <c r="U124" s="1927"/>
      <c r="V124" s="1927"/>
      <c r="W124" s="1927"/>
      <c r="X124" s="1927"/>
      <c r="Y124" s="302"/>
    </row>
    <row r="125" spans="1:25" s="218" customFormat="1" ht="20.100000000000001" customHeight="1" thickBot="1" x14ac:dyDescent="0.25">
      <c r="A125" s="735"/>
      <c r="B125" s="735"/>
      <c r="C125" s="735"/>
      <c r="D125" s="735"/>
      <c r="E125" s="735"/>
      <c r="F125" s="735"/>
      <c r="G125" s="735"/>
      <c r="H125" s="735"/>
      <c r="I125" s="735"/>
      <c r="J125" s="735"/>
      <c r="K125" s="735"/>
      <c r="L125" s="735"/>
      <c r="M125" s="735"/>
      <c r="N125" s="735"/>
      <c r="O125" s="735"/>
      <c r="P125" s="735"/>
      <c r="Q125" s="735"/>
      <c r="R125" s="735"/>
      <c r="S125" s="735"/>
      <c r="T125" s="735"/>
      <c r="U125" s="735"/>
      <c r="V125" s="735"/>
      <c r="W125" s="735"/>
      <c r="X125" s="735"/>
      <c r="Y125" s="337"/>
    </row>
    <row r="126" spans="1:25" s="218" customFormat="1" ht="20.100000000000001" customHeight="1" x14ac:dyDescent="0.2">
      <c r="A126" s="1928" t="s">
        <v>127</v>
      </c>
      <c r="B126" s="3629" t="s">
        <v>1566</v>
      </c>
      <c r="C126" s="3630"/>
      <c r="D126" s="3630"/>
      <c r="E126" s="3630"/>
      <c r="F126" s="3630"/>
      <c r="G126" s="3630"/>
      <c r="H126" s="3630"/>
      <c r="I126" s="3630"/>
      <c r="J126" s="3630"/>
      <c r="K126" s="3630"/>
      <c r="L126" s="3630"/>
      <c r="M126" s="3630"/>
      <c r="N126" s="3630"/>
      <c r="O126" s="3630"/>
      <c r="P126" s="3630"/>
      <c r="Q126" s="3630"/>
      <c r="R126" s="3630"/>
      <c r="S126" s="3630"/>
      <c r="T126" s="3630"/>
      <c r="U126" s="3630"/>
      <c r="V126" s="3630"/>
      <c r="W126" s="3630"/>
      <c r="X126" s="3630"/>
      <c r="Y126" s="3631"/>
    </row>
    <row r="127" spans="1:25" s="218" customFormat="1" ht="20.100000000000001" customHeight="1" x14ac:dyDescent="0.2">
      <c r="A127" s="1929"/>
      <c r="B127" s="3632"/>
      <c r="C127" s="3633"/>
      <c r="D127" s="3633"/>
      <c r="E127" s="3633"/>
      <c r="F127" s="3633"/>
      <c r="G127" s="3633"/>
      <c r="H127" s="3633"/>
      <c r="I127" s="3633"/>
      <c r="J127" s="3633"/>
      <c r="K127" s="3633"/>
      <c r="L127" s="3633"/>
      <c r="M127" s="3633"/>
      <c r="N127" s="3633"/>
      <c r="O127" s="3633"/>
      <c r="P127" s="3633"/>
      <c r="Q127" s="3633"/>
      <c r="R127" s="3633"/>
      <c r="S127" s="3633"/>
      <c r="T127" s="3633"/>
      <c r="U127" s="3633"/>
      <c r="V127" s="3633"/>
      <c r="W127" s="3633"/>
      <c r="X127" s="3633"/>
      <c r="Y127" s="3634"/>
    </row>
    <row r="128" spans="1:25" s="218" customFormat="1" ht="20.100000000000001" customHeight="1" x14ac:dyDescent="0.2">
      <c r="A128" s="1929"/>
      <c r="B128" s="3716"/>
      <c r="C128" s="419" t="s">
        <v>1567</v>
      </c>
      <c r="D128" s="787">
        <v>1</v>
      </c>
      <c r="E128" s="3742" t="s">
        <v>1568</v>
      </c>
      <c r="F128" s="3743"/>
      <c r="G128" s="3748" t="s">
        <v>1569</v>
      </c>
      <c r="H128" s="3749"/>
      <c r="I128" s="3749"/>
      <c r="J128" s="3749"/>
      <c r="K128" s="3749"/>
      <c r="L128" s="3749"/>
      <c r="M128" s="3750"/>
      <c r="N128" s="3745"/>
      <c r="O128" s="419" t="s">
        <v>1567</v>
      </c>
      <c r="P128" s="787">
        <v>10</v>
      </c>
      <c r="Q128" s="3742" t="s">
        <v>1570</v>
      </c>
      <c r="R128" s="3743"/>
      <c r="S128" s="3717" t="s">
        <v>1571</v>
      </c>
      <c r="T128" s="3718"/>
      <c r="U128" s="3718"/>
      <c r="V128" s="3718"/>
      <c r="W128" s="3718"/>
      <c r="X128" s="3718"/>
      <c r="Y128" s="3744"/>
    </row>
    <row r="129" spans="1:25" s="218" customFormat="1" ht="20.100000000000001" customHeight="1" x14ac:dyDescent="0.2">
      <c r="A129" s="1929"/>
      <c r="B129" s="3716"/>
      <c r="C129" s="419" t="s">
        <v>1567</v>
      </c>
      <c r="D129" s="787">
        <v>3</v>
      </c>
      <c r="E129" s="3742" t="s">
        <v>1572</v>
      </c>
      <c r="F129" s="3743"/>
      <c r="G129" s="3748" t="s">
        <v>1573</v>
      </c>
      <c r="H129" s="3749"/>
      <c r="I129" s="3749"/>
      <c r="J129" s="3749"/>
      <c r="K129" s="3749"/>
      <c r="L129" s="3749"/>
      <c r="M129" s="3750"/>
      <c r="N129" s="3746"/>
      <c r="O129" s="419" t="s">
        <v>1567</v>
      </c>
      <c r="P129" s="787">
        <v>11</v>
      </c>
      <c r="Q129" s="3742" t="s">
        <v>1574</v>
      </c>
      <c r="R129" s="3743"/>
      <c r="S129" s="3717" t="s">
        <v>1575</v>
      </c>
      <c r="T129" s="3718"/>
      <c r="U129" s="3718"/>
      <c r="V129" s="3718"/>
      <c r="W129" s="3718"/>
      <c r="X129" s="3718"/>
      <c r="Y129" s="3744"/>
    </row>
    <row r="130" spans="1:25" s="218" customFormat="1" ht="20.100000000000001" customHeight="1" x14ac:dyDescent="0.2">
      <c r="A130" s="1929"/>
      <c r="B130" s="3716"/>
      <c r="C130" s="419" t="s">
        <v>1567</v>
      </c>
      <c r="D130" s="787">
        <v>4</v>
      </c>
      <c r="E130" s="3742" t="s">
        <v>1576</v>
      </c>
      <c r="F130" s="3743"/>
      <c r="G130" s="3717" t="s">
        <v>1577</v>
      </c>
      <c r="H130" s="3718"/>
      <c r="I130" s="3718"/>
      <c r="J130" s="3718"/>
      <c r="K130" s="3718"/>
      <c r="L130" s="3718"/>
      <c r="M130" s="3719"/>
      <c r="N130" s="3746"/>
      <c r="O130" s="419" t="s">
        <v>1567</v>
      </c>
      <c r="P130" s="787">
        <v>12</v>
      </c>
      <c r="Q130" s="3742" t="s">
        <v>1578</v>
      </c>
      <c r="R130" s="3743"/>
      <c r="S130" s="3717" t="s">
        <v>1579</v>
      </c>
      <c r="T130" s="3718"/>
      <c r="U130" s="3718"/>
      <c r="V130" s="3718"/>
      <c r="W130" s="3718"/>
      <c r="X130" s="3718"/>
      <c r="Y130" s="3744"/>
    </row>
    <row r="131" spans="1:25" s="218" customFormat="1" ht="20.100000000000001" customHeight="1" x14ac:dyDescent="0.2">
      <c r="A131" s="1929"/>
      <c r="B131" s="3716"/>
      <c r="C131" s="419" t="s">
        <v>1567</v>
      </c>
      <c r="D131" s="787">
        <v>5</v>
      </c>
      <c r="E131" s="3742" t="s">
        <v>1580</v>
      </c>
      <c r="F131" s="3743"/>
      <c r="G131" s="3717" t="s">
        <v>1581</v>
      </c>
      <c r="H131" s="3718"/>
      <c r="I131" s="3718"/>
      <c r="J131" s="3718"/>
      <c r="K131" s="3718"/>
      <c r="L131" s="3718"/>
      <c r="M131" s="3719"/>
      <c r="N131" s="3746"/>
      <c r="O131" s="419" t="s">
        <v>1567</v>
      </c>
      <c r="P131" s="787">
        <v>13</v>
      </c>
      <c r="Q131" s="3742" t="s">
        <v>1582</v>
      </c>
      <c r="R131" s="3743"/>
      <c r="S131" s="3717" t="s">
        <v>1583</v>
      </c>
      <c r="T131" s="3718"/>
      <c r="U131" s="3718"/>
      <c r="V131" s="3718"/>
      <c r="W131" s="3718"/>
      <c r="X131" s="3718"/>
      <c r="Y131" s="3744"/>
    </row>
    <row r="132" spans="1:25" s="218" customFormat="1" ht="24.75" customHeight="1" x14ac:dyDescent="0.2">
      <c r="A132" s="1929"/>
      <c r="B132" s="3716"/>
      <c r="C132" s="419" t="s">
        <v>1567</v>
      </c>
      <c r="D132" s="787">
        <v>6</v>
      </c>
      <c r="E132" s="3742" t="s">
        <v>1584</v>
      </c>
      <c r="F132" s="3743"/>
      <c r="G132" s="3717" t="s">
        <v>1585</v>
      </c>
      <c r="H132" s="3718"/>
      <c r="I132" s="3718"/>
      <c r="J132" s="3718"/>
      <c r="K132" s="3718"/>
      <c r="L132" s="3718"/>
      <c r="M132" s="3719"/>
      <c r="N132" s="3746"/>
      <c r="O132" s="419" t="s">
        <v>1567</v>
      </c>
      <c r="P132" s="787">
        <v>14</v>
      </c>
      <c r="Q132" s="3742" t="s">
        <v>1586</v>
      </c>
      <c r="R132" s="3743"/>
      <c r="S132" s="3717" t="s">
        <v>1587</v>
      </c>
      <c r="T132" s="3718"/>
      <c r="U132" s="3718"/>
      <c r="V132" s="3718"/>
      <c r="W132" s="3718"/>
      <c r="X132" s="3718"/>
      <c r="Y132" s="3744"/>
    </row>
    <row r="133" spans="1:25" s="218" customFormat="1" ht="24.75" customHeight="1" x14ac:dyDescent="0.2">
      <c r="A133" s="1929"/>
      <c r="B133" s="3716"/>
      <c r="C133" s="419" t="s">
        <v>1567</v>
      </c>
      <c r="D133" s="787">
        <v>7</v>
      </c>
      <c r="E133" s="3742" t="s">
        <v>1588</v>
      </c>
      <c r="F133" s="3743"/>
      <c r="G133" s="3717" t="s">
        <v>1589</v>
      </c>
      <c r="H133" s="3718"/>
      <c r="I133" s="3718"/>
      <c r="J133" s="3718"/>
      <c r="K133" s="3718"/>
      <c r="L133" s="3718"/>
      <c r="M133" s="3719"/>
      <c r="N133" s="3746"/>
      <c r="O133" s="419" t="s">
        <v>1567</v>
      </c>
      <c r="P133" s="787">
        <v>15</v>
      </c>
      <c r="Q133" s="3742" t="s">
        <v>1590</v>
      </c>
      <c r="R133" s="3743"/>
      <c r="S133" s="3717" t="s">
        <v>1591</v>
      </c>
      <c r="T133" s="3718"/>
      <c r="U133" s="3718"/>
      <c r="V133" s="3718"/>
      <c r="W133" s="3718"/>
      <c r="X133" s="3718"/>
      <c r="Y133" s="3744"/>
    </row>
    <row r="134" spans="1:25" s="218" customFormat="1" ht="20.100000000000001" customHeight="1" x14ac:dyDescent="0.2">
      <c r="A134" s="1929"/>
      <c r="B134" s="3716"/>
      <c r="C134" s="419" t="s">
        <v>1567</v>
      </c>
      <c r="D134" s="787">
        <v>8</v>
      </c>
      <c r="E134" s="3742" t="s">
        <v>1592</v>
      </c>
      <c r="F134" s="3743"/>
      <c r="G134" s="3748" t="s">
        <v>1593</v>
      </c>
      <c r="H134" s="3749"/>
      <c r="I134" s="3749"/>
      <c r="J134" s="3749"/>
      <c r="K134" s="3749"/>
      <c r="L134" s="3749"/>
      <c r="M134" s="3750"/>
      <c r="N134" s="3746"/>
      <c r="O134" s="419" t="s">
        <v>1567</v>
      </c>
      <c r="P134" s="787">
        <v>16</v>
      </c>
      <c r="Q134" s="3742" t="s">
        <v>1594</v>
      </c>
      <c r="R134" s="3743"/>
      <c r="S134" s="3717" t="s">
        <v>1595</v>
      </c>
      <c r="T134" s="3718"/>
      <c r="U134" s="3718"/>
      <c r="V134" s="3718"/>
      <c r="W134" s="3718"/>
      <c r="X134" s="3718"/>
      <c r="Y134" s="3744"/>
    </row>
    <row r="135" spans="1:25" s="218" customFormat="1" ht="20.100000000000001" customHeight="1" thickBot="1" x14ac:dyDescent="0.25">
      <c r="A135" s="1930"/>
      <c r="B135" s="3751"/>
      <c r="C135" s="421" t="s">
        <v>1567</v>
      </c>
      <c r="D135" s="788">
        <v>9</v>
      </c>
      <c r="E135" s="3752" t="s">
        <v>1596</v>
      </c>
      <c r="F135" s="3753"/>
      <c r="G135" s="3754" t="s">
        <v>1597</v>
      </c>
      <c r="H135" s="3755"/>
      <c r="I135" s="3755"/>
      <c r="J135" s="3755"/>
      <c r="K135" s="3755"/>
      <c r="L135" s="3755"/>
      <c r="M135" s="3756"/>
      <c r="N135" s="3747"/>
      <c r="O135" s="421" t="s">
        <v>1567</v>
      </c>
      <c r="P135" s="788">
        <v>17</v>
      </c>
      <c r="Q135" s="3752" t="s">
        <v>1598</v>
      </c>
      <c r="R135" s="3753"/>
      <c r="S135" s="3757" t="s">
        <v>1599</v>
      </c>
      <c r="T135" s="3758"/>
      <c r="U135" s="3758"/>
      <c r="V135" s="3758"/>
      <c r="W135" s="3758"/>
      <c r="X135" s="3758"/>
      <c r="Y135" s="3759"/>
    </row>
    <row r="136" spans="1:25" s="218" customFormat="1" ht="20.100000000000001" customHeight="1" thickBot="1" x14ac:dyDescent="0.25">
      <c r="A136" s="344"/>
      <c r="B136" s="764"/>
      <c r="C136" s="765"/>
      <c r="D136" s="766"/>
      <c r="E136" s="767"/>
      <c r="F136" s="767"/>
      <c r="G136" s="768"/>
      <c r="H136" s="768"/>
      <c r="I136" s="768"/>
      <c r="J136" s="768"/>
      <c r="K136" s="768"/>
      <c r="L136" s="768"/>
      <c r="M136" s="768"/>
      <c r="N136" s="764"/>
      <c r="O136" s="765"/>
      <c r="P136" s="766"/>
      <c r="Q136" s="767"/>
      <c r="R136" s="767"/>
      <c r="S136" s="769"/>
      <c r="T136" s="769"/>
      <c r="U136" s="769"/>
      <c r="V136" s="769"/>
      <c r="W136" s="769"/>
      <c r="X136" s="769"/>
      <c r="Y136" s="770"/>
    </row>
    <row r="137" spans="1:25" s="218" customFormat="1" ht="20.100000000000001" customHeight="1" x14ac:dyDescent="0.2">
      <c r="A137" s="1928" t="s">
        <v>134</v>
      </c>
      <c r="B137" s="3638" t="s">
        <v>135</v>
      </c>
      <c r="C137" s="3639"/>
      <c r="D137" s="3639"/>
      <c r="E137" s="3639"/>
      <c r="F137" s="3639"/>
      <c r="G137" s="3639"/>
      <c r="H137" s="3639"/>
      <c r="I137" s="3639"/>
      <c r="J137" s="3639"/>
      <c r="K137" s="3639"/>
      <c r="L137" s="3639"/>
      <c r="M137" s="3639"/>
      <c r="N137" s="3639"/>
      <c r="O137" s="3639"/>
      <c r="P137" s="3639"/>
      <c r="Q137" s="3639"/>
      <c r="R137" s="3639"/>
      <c r="S137" s="3639"/>
      <c r="T137" s="3639"/>
      <c r="U137" s="3639"/>
      <c r="V137" s="3639"/>
      <c r="W137" s="3639"/>
      <c r="X137" s="3639"/>
      <c r="Y137" s="3640"/>
    </row>
    <row r="138" spans="1:25" s="218" customFormat="1" ht="20.100000000000001" customHeight="1" x14ac:dyDescent="0.25">
      <c r="A138" s="1929"/>
      <c r="B138" s="3612">
        <v>3000</v>
      </c>
      <c r="C138" s="3613" t="s">
        <v>800</v>
      </c>
      <c r="D138" s="3607"/>
      <c r="E138" s="3608"/>
      <c r="F138" s="1914"/>
      <c r="G138" s="1915"/>
      <c r="H138" s="1915"/>
      <c r="I138" s="1915"/>
      <c r="J138" s="1915"/>
      <c r="K138" s="1915"/>
      <c r="L138" s="1915"/>
      <c r="M138" s="288"/>
      <c r="N138" s="3766">
        <v>3010</v>
      </c>
      <c r="O138" s="3607" t="s">
        <v>801</v>
      </c>
      <c r="P138" s="3607"/>
      <c r="Q138" s="3608"/>
      <c r="R138" s="1914"/>
      <c r="S138" s="1915"/>
      <c r="T138" s="1915"/>
      <c r="U138" s="1915"/>
      <c r="V138" s="1915"/>
      <c r="W138" s="1915"/>
      <c r="X138" s="1915"/>
      <c r="Y138" s="289"/>
    </row>
    <row r="139" spans="1:25" s="218" customFormat="1" ht="20.100000000000001" customHeight="1" x14ac:dyDescent="0.25">
      <c r="A139" s="1929"/>
      <c r="B139" s="3597"/>
      <c r="C139" s="3601"/>
      <c r="D139" s="3602"/>
      <c r="E139" s="3603"/>
      <c r="F139" s="1916"/>
      <c r="G139" s="1917"/>
      <c r="H139" s="1917"/>
      <c r="I139" s="1917"/>
      <c r="J139" s="1917"/>
      <c r="K139" s="1917"/>
      <c r="L139" s="1917"/>
      <c r="M139" s="290"/>
      <c r="N139" s="3767"/>
      <c r="O139" s="3602"/>
      <c r="P139" s="3602"/>
      <c r="Q139" s="3603"/>
      <c r="R139" s="1916"/>
      <c r="S139" s="1917"/>
      <c r="T139" s="1917"/>
      <c r="U139" s="1917"/>
      <c r="V139" s="1917"/>
      <c r="W139" s="1917"/>
      <c r="X139" s="1917"/>
      <c r="Y139" s="291"/>
    </row>
    <row r="140" spans="1:25" s="218" customFormat="1" ht="20.100000000000001" customHeight="1" x14ac:dyDescent="0.25">
      <c r="A140" s="1929"/>
      <c r="B140" s="3612">
        <v>3020</v>
      </c>
      <c r="C140" s="3613" t="s">
        <v>802</v>
      </c>
      <c r="D140" s="3607"/>
      <c r="E140" s="3608"/>
      <c r="F140" s="1914"/>
      <c r="G140" s="1915"/>
      <c r="H140" s="1915"/>
      <c r="I140" s="1915"/>
      <c r="J140" s="1915"/>
      <c r="K140" s="1915"/>
      <c r="L140" s="1915"/>
      <c r="M140" s="288"/>
      <c r="N140" s="362"/>
      <c r="O140" s="363"/>
      <c r="P140" s="363"/>
      <c r="Q140" s="363"/>
      <c r="R140" s="364"/>
      <c r="S140" s="364"/>
      <c r="T140" s="364"/>
      <c r="U140" s="364"/>
      <c r="V140" s="364"/>
      <c r="W140" s="364"/>
      <c r="X140" s="364"/>
      <c r="Y140" s="289"/>
    </row>
    <row r="141" spans="1:25" s="218" customFormat="1" ht="20.100000000000001" customHeight="1" x14ac:dyDescent="0.25">
      <c r="A141" s="1929"/>
      <c r="B141" s="3597"/>
      <c r="C141" s="3601"/>
      <c r="D141" s="3602"/>
      <c r="E141" s="3603"/>
      <c r="F141" s="1916"/>
      <c r="G141" s="1917"/>
      <c r="H141" s="1917"/>
      <c r="I141" s="1917"/>
      <c r="J141" s="1917"/>
      <c r="K141" s="1917"/>
      <c r="L141" s="1917"/>
      <c r="M141" s="290"/>
      <c r="N141" s="365"/>
      <c r="O141" s="734"/>
      <c r="P141" s="734"/>
      <c r="Q141" s="734"/>
      <c r="R141" s="367"/>
      <c r="S141" s="367"/>
      <c r="T141" s="367"/>
      <c r="U141" s="367"/>
      <c r="V141" s="367"/>
      <c r="W141" s="367"/>
      <c r="X141" s="367"/>
      <c r="Y141" s="287"/>
    </row>
    <row r="142" spans="1:25" s="218" customFormat="1" ht="20.100000000000001" customHeight="1" x14ac:dyDescent="0.25">
      <c r="A142" s="1929"/>
      <c r="B142" s="3612">
        <v>3030</v>
      </c>
      <c r="C142" s="3613" t="s">
        <v>803</v>
      </c>
      <c r="D142" s="3607"/>
      <c r="E142" s="3608"/>
      <c r="F142" s="1914"/>
      <c r="G142" s="1915"/>
      <c r="H142" s="1915"/>
      <c r="I142" s="1915"/>
      <c r="J142" s="1915"/>
      <c r="K142" s="1915"/>
      <c r="L142" s="1915"/>
      <c r="M142" s="288"/>
      <c r="N142" s="365"/>
      <c r="O142" s="734"/>
      <c r="P142" s="734"/>
      <c r="Q142" s="734"/>
      <c r="R142" s="367"/>
      <c r="S142" s="367"/>
      <c r="T142" s="367"/>
      <c r="U142" s="367"/>
      <c r="V142" s="367"/>
      <c r="W142" s="367"/>
      <c r="X142" s="367"/>
      <c r="Y142" s="287"/>
    </row>
    <row r="143" spans="1:25" s="218" customFormat="1" ht="20.100000000000001" customHeight="1" x14ac:dyDescent="0.25">
      <c r="A143" s="1929"/>
      <c r="B143" s="3597"/>
      <c r="C143" s="3601"/>
      <c r="D143" s="3602"/>
      <c r="E143" s="3603"/>
      <c r="F143" s="1916"/>
      <c r="G143" s="1917"/>
      <c r="H143" s="1917"/>
      <c r="I143" s="1917"/>
      <c r="J143" s="1917"/>
      <c r="K143" s="1917"/>
      <c r="L143" s="1917"/>
      <c r="M143" s="290"/>
      <c r="N143" s="365"/>
      <c r="O143" s="734"/>
      <c r="P143" s="734"/>
      <c r="Q143" s="734"/>
      <c r="R143" s="367"/>
      <c r="S143" s="367"/>
      <c r="T143" s="367"/>
      <c r="U143" s="367"/>
      <c r="V143" s="367"/>
      <c r="W143" s="367"/>
      <c r="X143" s="367"/>
      <c r="Y143" s="287"/>
    </row>
    <row r="144" spans="1:25" s="218" customFormat="1" ht="20.100000000000001" customHeight="1" x14ac:dyDescent="0.25">
      <c r="A144" s="1929"/>
      <c r="B144" s="3612">
        <v>3040</v>
      </c>
      <c r="C144" s="3760" t="s">
        <v>804</v>
      </c>
      <c r="D144" s="3761"/>
      <c r="E144" s="3762"/>
      <c r="F144" s="1914"/>
      <c r="G144" s="1915"/>
      <c r="H144" s="1915"/>
      <c r="I144" s="1915"/>
      <c r="J144" s="1915"/>
      <c r="K144" s="1915"/>
      <c r="L144" s="1915"/>
      <c r="M144" s="288"/>
      <c r="N144" s="365"/>
      <c r="O144" s="734"/>
      <c r="P144" s="734"/>
      <c r="Q144" s="734"/>
      <c r="R144" s="367"/>
      <c r="S144" s="367"/>
      <c r="T144" s="367"/>
      <c r="U144" s="367"/>
      <c r="V144" s="367"/>
      <c r="W144" s="367"/>
      <c r="X144" s="367"/>
      <c r="Y144" s="287"/>
    </row>
    <row r="145" spans="1:25" s="218" customFormat="1" ht="20.100000000000001" customHeight="1" x14ac:dyDescent="0.25">
      <c r="A145" s="1929"/>
      <c r="B145" s="3597"/>
      <c r="C145" s="3763"/>
      <c r="D145" s="3764"/>
      <c r="E145" s="3765"/>
      <c r="F145" s="1916"/>
      <c r="G145" s="1917"/>
      <c r="H145" s="1917"/>
      <c r="I145" s="1917"/>
      <c r="J145" s="1917"/>
      <c r="K145" s="1917"/>
      <c r="L145" s="1917"/>
      <c r="M145" s="290"/>
      <c r="N145" s="365"/>
      <c r="O145" s="734"/>
      <c r="P145" s="734"/>
      <c r="Q145" s="734"/>
      <c r="R145" s="367"/>
      <c r="S145" s="367"/>
      <c r="T145" s="367"/>
      <c r="U145" s="367"/>
      <c r="V145" s="367"/>
      <c r="W145" s="367"/>
      <c r="X145" s="367"/>
      <c r="Y145" s="287"/>
    </row>
    <row r="146" spans="1:25" s="218" customFormat="1" ht="20.100000000000001" customHeight="1" x14ac:dyDescent="0.25">
      <c r="A146" s="1929"/>
      <c r="B146" s="3766">
        <v>3050</v>
      </c>
      <c r="C146" s="3607" t="s">
        <v>1600</v>
      </c>
      <c r="D146" s="3607"/>
      <c r="E146" s="3608"/>
      <c r="F146" s="1948">
        <f>IF(UPPER(LEFT(Application!G6,5))="MAJOR",IF(LEFT(UPPER(F84),1)="Y",R138,"N/C"),R138)</f>
        <v>0</v>
      </c>
      <c r="G146" s="1949"/>
      <c r="H146" s="1949"/>
      <c r="I146" s="1949"/>
      <c r="J146" s="1949"/>
      <c r="K146" s="1949"/>
      <c r="L146" s="1949"/>
      <c r="M146" s="746"/>
      <c r="N146" s="365"/>
      <c r="O146" s="734"/>
      <c r="P146" s="734"/>
      <c r="Q146" s="734"/>
      <c r="R146" s="367"/>
      <c r="S146" s="367"/>
      <c r="T146" s="367"/>
      <c r="U146" s="367"/>
      <c r="V146" s="367"/>
      <c r="W146" s="367"/>
      <c r="X146" s="367"/>
      <c r="Y146" s="287"/>
    </row>
    <row r="147" spans="1:25" s="218" customFormat="1" ht="20.100000000000001" customHeight="1" x14ac:dyDescent="0.25">
      <c r="A147" s="1929"/>
      <c r="B147" s="3767"/>
      <c r="C147" s="3602"/>
      <c r="D147" s="3602"/>
      <c r="E147" s="3603"/>
      <c r="F147" s="1950"/>
      <c r="G147" s="1951"/>
      <c r="H147" s="1951"/>
      <c r="I147" s="1951"/>
      <c r="J147" s="1951"/>
      <c r="K147" s="1951"/>
      <c r="L147" s="1951"/>
      <c r="M147" s="747"/>
      <c r="N147" s="365"/>
      <c r="O147" s="734"/>
      <c r="P147" s="734"/>
      <c r="Q147" s="734"/>
      <c r="R147" s="367"/>
      <c r="S147" s="367"/>
      <c r="T147" s="367"/>
      <c r="U147" s="367"/>
      <c r="V147" s="367"/>
      <c r="W147" s="367"/>
      <c r="X147" s="367"/>
      <c r="Y147" s="287"/>
    </row>
    <row r="148" spans="1:25" s="218" customFormat="1" ht="20.100000000000001" customHeight="1" x14ac:dyDescent="0.25">
      <c r="A148" s="1929"/>
      <c r="B148" s="3612">
        <v>3070</v>
      </c>
      <c r="C148" s="3613" t="s">
        <v>807</v>
      </c>
      <c r="D148" s="3607"/>
      <c r="E148" s="3608"/>
      <c r="F148" s="1914"/>
      <c r="G148" s="1915"/>
      <c r="H148" s="1915"/>
      <c r="I148" s="1915"/>
      <c r="J148" s="1915"/>
      <c r="K148" s="1915"/>
      <c r="L148" s="1915"/>
      <c r="M148" s="288"/>
      <c r="N148" s="365"/>
      <c r="O148" s="734"/>
      <c r="P148" s="734"/>
      <c r="Q148" s="734"/>
      <c r="R148" s="367"/>
      <c r="S148" s="367"/>
      <c r="T148" s="367"/>
      <c r="U148" s="367"/>
      <c r="V148" s="367"/>
      <c r="W148" s="367"/>
      <c r="X148" s="367"/>
      <c r="Y148" s="287"/>
    </row>
    <row r="149" spans="1:25" s="218" customFormat="1" ht="20.100000000000001" customHeight="1" x14ac:dyDescent="0.25">
      <c r="A149" s="1929"/>
      <c r="B149" s="3597"/>
      <c r="C149" s="3601"/>
      <c r="D149" s="3602"/>
      <c r="E149" s="3603"/>
      <c r="F149" s="1916"/>
      <c r="G149" s="1917"/>
      <c r="H149" s="1917"/>
      <c r="I149" s="1917"/>
      <c r="J149" s="1917"/>
      <c r="K149" s="1917"/>
      <c r="L149" s="1917"/>
      <c r="M149" s="290"/>
      <c r="N149" s="368"/>
      <c r="O149" s="298"/>
      <c r="P149" s="298"/>
      <c r="Q149" s="298"/>
      <c r="R149" s="369"/>
      <c r="S149" s="369"/>
      <c r="T149" s="369"/>
      <c r="U149" s="369"/>
      <c r="V149" s="369"/>
      <c r="W149" s="369"/>
      <c r="X149" s="369"/>
      <c r="Y149" s="291"/>
    </row>
    <row r="150" spans="1:25" s="218" customFormat="1" ht="20.100000000000001" customHeight="1" x14ac:dyDescent="0.25">
      <c r="A150" s="1929"/>
      <c r="B150" s="3612">
        <v>3080</v>
      </c>
      <c r="C150" s="3613" t="s">
        <v>808</v>
      </c>
      <c r="D150" s="3607"/>
      <c r="E150" s="3608"/>
      <c r="F150" s="1914"/>
      <c r="G150" s="1915"/>
      <c r="H150" s="1915"/>
      <c r="I150" s="1915"/>
      <c r="J150" s="1915"/>
      <c r="K150" s="1915"/>
      <c r="L150" s="1915"/>
      <c r="M150" s="288"/>
      <c r="N150" s="3612">
        <v>3090</v>
      </c>
      <c r="O150" s="3613" t="s">
        <v>809</v>
      </c>
      <c r="P150" s="3607"/>
      <c r="Q150" s="3608"/>
      <c r="R150" s="1914"/>
      <c r="S150" s="1915"/>
      <c r="T150" s="1915"/>
      <c r="U150" s="1915"/>
      <c r="V150" s="1915"/>
      <c r="W150" s="1915"/>
      <c r="X150" s="1915"/>
      <c r="Y150" s="289"/>
    </row>
    <row r="151" spans="1:25" s="218" customFormat="1" ht="20.100000000000001" customHeight="1" x14ac:dyDescent="0.25">
      <c r="A151" s="1929"/>
      <c r="B151" s="3597"/>
      <c r="C151" s="3601"/>
      <c r="D151" s="3602"/>
      <c r="E151" s="3603"/>
      <c r="F151" s="1916"/>
      <c r="G151" s="1917"/>
      <c r="H151" s="1917"/>
      <c r="I151" s="1917"/>
      <c r="J151" s="1917"/>
      <c r="K151" s="1917"/>
      <c r="L151" s="1917"/>
      <c r="M151" s="290"/>
      <c r="N151" s="3597"/>
      <c r="O151" s="3601"/>
      <c r="P151" s="3602"/>
      <c r="Q151" s="3603"/>
      <c r="R151" s="1916"/>
      <c r="S151" s="1917"/>
      <c r="T151" s="1917"/>
      <c r="U151" s="1917"/>
      <c r="V151" s="1917"/>
      <c r="W151" s="1917"/>
      <c r="X151" s="1917"/>
      <c r="Y151" s="291"/>
    </row>
    <row r="152" spans="1:25" s="218" customFormat="1" ht="20.100000000000001" customHeight="1" x14ac:dyDescent="0.25">
      <c r="A152" s="1929"/>
      <c r="B152" s="3612">
        <v>3100</v>
      </c>
      <c r="C152" s="3613" t="s">
        <v>810</v>
      </c>
      <c r="D152" s="3607"/>
      <c r="E152" s="3608"/>
      <c r="F152" s="1914"/>
      <c r="G152" s="1915"/>
      <c r="H152" s="1915"/>
      <c r="I152" s="1915"/>
      <c r="J152" s="1915"/>
      <c r="K152" s="1915"/>
      <c r="L152" s="1915"/>
      <c r="M152" s="288"/>
      <c r="N152" s="3612">
        <v>3110</v>
      </c>
      <c r="O152" s="3613" t="s">
        <v>811</v>
      </c>
      <c r="P152" s="3607"/>
      <c r="Q152" s="3608"/>
      <c r="R152" s="1914"/>
      <c r="S152" s="1915"/>
      <c r="T152" s="1915"/>
      <c r="U152" s="1915"/>
      <c r="V152" s="1915"/>
      <c r="W152" s="1915"/>
      <c r="X152" s="1915"/>
      <c r="Y152" s="289"/>
    </row>
    <row r="153" spans="1:25" s="218" customFormat="1" ht="20.100000000000001" customHeight="1" thickBot="1" x14ac:dyDescent="0.3">
      <c r="A153" s="1930"/>
      <c r="B153" s="3614"/>
      <c r="C153" s="3673"/>
      <c r="D153" s="3652"/>
      <c r="E153" s="3624"/>
      <c r="F153" s="1926"/>
      <c r="G153" s="1927"/>
      <c r="H153" s="1927"/>
      <c r="I153" s="1927"/>
      <c r="J153" s="1927"/>
      <c r="K153" s="1927"/>
      <c r="L153" s="1927"/>
      <c r="M153" s="301"/>
      <c r="N153" s="3614"/>
      <c r="O153" s="3673"/>
      <c r="P153" s="3652"/>
      <c r="Q153" s="3624"/>
      <c r="R153" s="1926"/>
      <c r="S153" s="1927"/>
      <c r="T153" s="1927"/>
      <c r="U153" s="1927"/>
      <c r="V153" s="1927"/>
      <c r="W153" s="1927"/>
      <c r="X153" s="1927"/>
      <c r="Y153" s="302"/>
    </row>
    <row r="154" spans="1:25" s="218" customFormat="1" ht="20.100000000000001" customHeight="1" x14ac:dyDescent="0.2">
      <c r="A154" s="1928" t="s">
        <v>138</v>
      </c>
      <c r="B154" s="3596">
        <v>3120</v>
      </c>
      <c r="C154" s="3598" t="s">
        <v>812</v>
      </c>
      <c r="D154" s="3599"/>
      <c r="E154" s="3600"/>
      <c r="F154" s="1964"/>
      <c r="G154" s="1965"/>
      <c r="H154" s="1965"/>
      <c r="I154" s="1965"/>
      <c r="J154" s="1965"/>
      <c r="K154" s="1965"/>
      <c r="L154" s="1965"/>
      <c r="M154" s="1965"/>
      <c r="N154" s="1965"/>
      <c r="O154" s="1965"/>
      <c r="P154" s="1965"/>
      <c r="Q154" s="1965"/>
      <c r="R154" s="1965"/>
      <c r="S154" s="1965"/>
      <c r="T154" s="1965"/>
      <c r="U154" s="1965"/>
      <c r="V154" s="1965"/>
      <c r="W154" s="1965"/>
      <c r="X154" s="1965"/>
      <c r="Y154" s="1966"/>
    </row>
    <row r="155" spans="1:25" s="218" customFormat="1" ht="20.100000000000001" customHeight="1" x14ac:dyDescent="0.2">
      <c r="A155" s="1929"/>
      <c r="B155" s="3597"/>
      <c r="C155" s="3601"/>
      <c r="D155" s="3602"/>
      <c r="E155" s="3603"/>
      <c r="F155" s="1967"/>
      <c r="G155" s="1968"/>
      <c r="H155" s="1968"/>
      <c r="I155" s="1968"/>
      <c r="J155" s="1968"/>
      <c r="K155" s="1968"/>
      <c r="L155" s="1968"/>
      <c r="M155" s="1968"/>
      <c r="N155" s="1968"/>
      <c r="O155" s="1968"/>
      <c r="P155" s="1968"/>
      <c r="Q155" s="1968"/>
      <c r="R155" s="1968"/>
      <c r="S155" s="1968"/>
      <c r="T155" s="1968"/>
      <c r="U155" s="1968"/>
      <c r="V155" s="1968"/>
      <c r="W155" s="1968"/>
      <c r="X155" s="1968"/>
      <c r="Y155" s="1969"/>
    </row>
    <row r="156" spans="1:25" s="218" customFormat="1" ht="20.100000000000001" customHeight="1" x14ac:dyDescent="0.2">
      <c r="A156" s="1929"/>
      <c r="B156" s="3612">
        <v>3130</v>
      </c>
      <c r="C156" s="3613" t="s">
        <v>813</v>
      </c>
      <c r="D156" s="3607"/>
      <c r="E156" s="3608"/>
      <c r="F156" s="1970"/>
      <c r="G156" s="1971"/>
      <c r="H156" s="1971"/>
      <c r="I156" s="1971"/>
      <c r="J156" s="1971"/>
      <c r="K156" s="1971"/>
      <c r="L156" s="1971"/>
      <c r="M156" s="1971"/>
      <c r="N156" s="1971"/>
      <c r="O156" s="1971"/>
      <c r="P156" s="1971"/>
      <c r="Q156" s="1971"/>
      <c r="R156" s="1971"/>
      <c r="S156" s="1971"/>
      <c r="T156" s="1971"/>
      <c r="U156" s="1971"/>
      <c r="V156" s="1971"/>
      <c r="W156" s="1971"/>
      <c r="X156" s="1971"/>
      <c r="Y156" s="1972"/>
    </row>
    <row r="157" spans="1:25" s="218" customFormat="1" ht="20.100000000000001" customHeight="1" thickBot="1" x14ac:dyDescent="0.25">
      <c r="A157" s="1930"/>
      <c r="B157" s="3614"/>
      <c r="C157" s="3673"/>
      <c r="D157" s="3652"/>
      <c r="E157" s="3624"/>
      <c r="F157" s="1973"/>
      <c r="G157" s="1974"/>
      <c r="H157" s="1974"/>
      <c r="I157" s="1974"/>
      <c r="J157" s="1974"/>
      <c r="K157" s="1974"/>
      <c r="L157" s="1974"/>
      <c r="M157" s="1974"/>
      <c r="N157" s="1974"/>
      <c r="O157" s="1974"/>
      <c r="P157" s="1974"/>
      <c r="Q157" s="1974"/>
      <c r="R157" s="1974"/>
      <c r="S157" s="1974"/>
      <c r="T157" s="1974"/>
      <c r="U157" s="1974"/>
      <c r="V157" s="1974"/>
      <c r="W157" s="1974"/>
      <c r="X157" s="1974"/>
      <c r="Y157" s="1975"/>
    </row>
    <row r="158" spans="1:25" s="218" customFormat="1" ht="20.100000000000001" customHeight="1" thickBot="1" x14ac:dyDescent="0.3">
      <c r="A158" s="221"/>
      <c r="B158" s="222"/>
      <c r="C158" s="370"/>
      <c r="D158" s="370"/>
      <c r="E158" s="370"/>
      <c r="F158" s="371"/>
      <c r="G158" s="371"/>
      <c r="H158" s="371"/>
      <c r="I158" s="371"/>
      <c r="J158" s="371"/>
      <c r="K158" s="371"/>
      <c r="L158" s="371"/>
      <c r="M158" s="361"/>
      <c r="N158" s="222"/>
      <c r="O158" s="223"/>
      <c r="P158" s="223"/>
      <c r="Q158" s="223"/>
      <c r="R158" s="262"/>
      <c r="S158" s="262"/>
      <c r="T158" s="262"/>
      <c r="U158" s="262"/>
      <c r="V158" s="262"/>
      <c r="W158" s="262"/>
      <c r="X158" s="262"/>
      <c r="Y158" s="287"/>
    </row>
    <row r="159" spans="1:25" s="218" customFormat="1" ht="20.100000000000001" customHeight="1" x14ac:dyDescent="0.2">
      <c r="A159" s="3768" t="s">
        <v>139</v>
      </c>
      <c r="B159" s="3771" t="s">
        <v>140</v>
      </c>
      <c r="C159" s="3772"/>
      <c r="D159" s="3772"/>
      <c r="E159" s="3772"/>
      <c r="F159" s="3772"/>
      <c r="G159" s="3772"/>
      <c r="H159" s="3772"/>
      <c r="I159" s="3772"/>
      <c r="J159" s="3772"/>
      <c r="K159" s="3772"/>
      <c r="L159" s="3772"/>
      <c r="M159" s="3772"/>
      <c r="N159" s="3772"/>
      <c r="O159" s="3772"/>
      <c r="P159" s="3772"/>
      <c r="Q159" s="3772"/>
      <c r="R159" s="3772"/>
      <c r="S159" s="3772"/>
      <c r="T159" s="3772"/>
      <c r="U159" s="3772"/>
      <c r="V159" s="3772"/>
      <c r="W159" s="3772"/>
      <c r="X159" s="3772"/>
      <c r="Y159" s="3773"/>
    </row>
    <row r="160" spans="1:25" s="218" customFormat="1" ht="20.100000000000001" customHeight="1" x14ac:dyDescent="0.2">
      <c r="A160" s="3769"/>
      <c r="B160" s="3612">
        <v>4000</v>
      </c>
      <c r="C160" s="2529"/>
      <c r="D160" s="1936"/>
      <c r="E160" s="1936"/>
      <c r="F160" s="1936"/>
      <c r="G160" s="1936"/>
      <c r="H160" s="1936"/>
      <c r="I160" s="1936"/>
      <c r="J160" s="1936"/>
      <c r="K160" s="1936"/>
      <c r="L160" s="1936"/>
      <c r="M160" s="1936"/>
      <c r="N160" s="1936"/>
      <c r="O160" s="1936"/>
      <c r="P160" s="1936"/>
      <c r="Q160" s="1936"/>
      <c r="R160" s="1936"/>
      <c r="S160" s="1936"/>
      <c r="T160" s="1936"/>
      <c r="U160" s="1936"/>
      <c r="V160" s="1936"/>
      <c r="W160" s="1936"/>
      <c r="X160" s="1936"/>
      <c r="Y160" s="1937"/>
    </row>
    <row r="161" spans="1:25" s="218" customFormat="1" ht="20.100000000000001" customHeight="1" x14ac:dyDescent="0.2">
      <c r="A161" s="3769"/>
      <c r="B161" s="3700"/>
      <c r="C161" s="1939"/>
      <c r="D161" s="1939"/>
      <c r="E161" s="1939"/>
      <c r="F161" s="1939"/>
      <c r="G161" s="1939"/>
      <c r="H161" s="1939"/>
      <c r="I161" s="1939"/>
      <c r="J161" s="1939"/>
      <c r="K161" s="1939"/>
      <c r="L161" s="1939"/>
      <c r="M161" s="1939"/>
      <c r="N161" s="1939"/>
      <c r="O161" s="1939"/>
      <c r="P161" s="1939"/>
      <c r="Q161" s="1939"/>
      <c r="R161" s="1939"/>
      <c r="S161" s="1939"/>
      <c r="T161" s="1939"/>
      <c r="U161" s="1939"/>
      <c r="V161" s="1939"/>
      <c r="W161" s="1939"/>
      <c r="X161" s="1939"/>
      <c r="Y161" s="1940"/>
    </row>
    <row r="162" spans="1:25" s="218" customFormat="1" ht="20.100000000000001" customHeight="1" x14ac:dyDescent="0.2">
      <c r="A162" s="3769"/>
      <c r="B162" s="3700"/>
      <c r="C162" s="1939"/>
      <c r="D162" s="1939"/>
      <c r="E162" s="1939"/>
      <c r="F162" s="1939"/>
      <c r="G162" s="1939"/>
      <c r="H162" s="1939"/>
      <c r="I162" s="1939"/>
      <c r="J162" s="1939"/>
      <c r="K162" s="1939"/>
      <c r="L162" s="1939"/>
      <c r="M162" s="1939"/>
      <c r="N162" s="1939"/>
      <c r="O162" s="1939"/>
      <c r="P162" s="1939"/>
      <c r="Q162" s="1939"/>
      <c r="R162" s="1939"/>
      <c r="S162" s="1939"/>
      <c r="T162" s="1939"/>
      <c r="U162" s="1939"/>
      <c r="V162" s="1939"/>
      <c r="W162" s="1939"/>
      <c r="X162" s="1939"/>
      <c r="Y162" s="1940"/>
    </row>
    <row r="163" spans="1:25" s="218" customFormat="1" ht="20.100000000000001" customHeight="1" x14ac:dyDescent="0.2">
      <c r="A163" s="3769"/>
      <c r="B163" s="3700"/>
      <c r="C163" s="1939"/>
      <c r="D163" s="1939"/>
      <c r="E163" s="1939"/>
      <c r="F163" s="1939"/>
      <c r="G163" s="1939"/>
      <c r="H163" s="1939"/>
      <c r="I163" s="1939"/>
      <c r="J163" s="1939"/>
      <c r="K163" s="1939"/>
      <c r="L163" s="1939"/>
      <c r="M163" s="1939"/>
      <c r="N163" s="1939"/>
      <c r="O163" s="1939"/>
      <c r="P163" s="1939"/>
      <c r="Q163" s="1939"/>
      <c r="R163" s="1939"/>
      <c r="S163" s="1939"/>
      <c r="T163" s="1939"/>
      <c r="U163" s="1939"/>
      <c r="V163" s="1939"/>
      <c r="W163" s="1939"/>
      <c r="X163" s="1939"/>
      <c r="Y163" s="1940"/>
    </row>
    <row r="164" spans="1:25" s="218" customFormat="1" ht="20.100000000000001" customHeight="1" x14ac:dyDescent="0.2">
      <c r="A164" s="3769"/>
      <c r="B164" s="3700"/>
      <c r="C164" s="1939"/>
      <c r="D164" s="1939"/>
      <c r="E164" s="1939"/>
      <c r="F164" s="1939"/>
      <c r="G164" s="1939"/>
      <c r="H164" s="1939"/>
      <c r="I164" s="1939"/>
      <c r="J164" s="1939"/>
      <c r="K164" s="1939"/>
      <c r="L164" s="1939"/>
      <c r="M164" s="1939"/>
      <c r="N164" s="1939"/>
      <c r="O164" s="1939"/>
      <c r="P164" s="1939"/>
      <c r="Q164" s="1939"/>
      <c r="R164" s="1939"/>
      <c r="S164" s="1939"/>
      <c r="T164" s="1939"/>
      <c r="U164" s="1939"/>
      <c r="V164" s="1939"/>
      <c r="W164" s="1939"/>
      <c r="X164" s="1939"/>
      <c r="Y164" s="1940"/>
    </row>
    <row r="165" spans="1:25" s="218" customFormat="1" ht="20.100000000000001" customHeight="1" x14ac:dyDescent="0.2">
      <c r="A165" s="3769"/>
      <c r="B165" s="3700"/>
      <c r="C165" s="1939"/>
      <c r="D165" s="1939"/>
      <c r="E165" s="1939"/>
      <c r="F165" s="1939"/>
      <c r="G165" s="1939"/>
      <c r="H165" s="1939"/>
      <c r="I165" s="1939"/>
      <c r="J165" s="1939"/>
      <c r="K165" s="1939"/>
      <c r="L165" s="1939"/>
      <c r="M165" s="1939"/>
      <c r="N165" s="1939"/>
      <c r="O165" s="1939"/>
      <c r="P165" s="1939"/>
      <c r="Q165" s="1939"/>
      <c r="R165" s="1939"/>
      <c r="S165" s="1939"/>
      <c r="T165" s="1939"/>
      <c r="U165" s="1939"/>
      <c r="V165" s="1939"/>
      <c r="W165" s="1939"/>
      <c r="X165" s="1939"/>
      <c r="Y165" s="1940"/>
    </row>
    <row r="166" spans="1:25" s="218" customFormat="1" ht="20.100000000000001" customHeight="1" x14ac:dyDescent="0.2">
      <c r="A166" s="3769"/>
      <c r="B166" s="3700"/>
      <c r="C166" s="1939"/>
      <c r="D166" s="1939"/>
      <c r="E166" s="1939"/>
      <c r="F166" s="1939"/>
      <c r="G166" s="1939"/>
      <c r="H166" s="1939"/>
      <c r="I166" s="1939"/>
      <c r="J166" s="1939"/>
      <c r="K166" s="1939"/>
      <c r="L166" s="1939"/>
      <c r="M166" s="1939"/>
      <c r="N166" s="1939"/>
      <c r="O166" s="1939"/>
      <c r="P166" s="1939"/>
      <c r="Q166" s="1939"/>
      <c r="R166" s="1939"/>
      <c r="S166" s="1939"/>
      <c r="T166" s="1939"/>
      <c r="U166" s="1939"/>
      <c r="V166" s="1939"/>
      <c r="W166" s="1939"/>
      <c r="X166" s="1939"/>
      <c r="Y166" s="1940"/>
    </row>
    <row r="167" spans="1:25" s="218" customFormat="1" ht="20.100000000000001" customHeight="1" x14ac:dyDescent="0.2">
      <c r="A167" s="3769"/>
      <c r="B167" s="3700"/>
      <c r="C167" s="1939"/>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40"/>
    </row>
    <row r="168" spans="1:25" s="218" customFormat="1" ht="20.100000000000001" customHeight="1" x14ac:dyDescent="0.2">
      <c r="A168" s="3769"/>
      <c r="B168" s="3700"/>
      <c r="C168" s="1939"/>
      <c r="D168" s="1939"/>
      <c r="E168" s="1939"/>
      <c r="F168" s="1939"/>
      <c r="G168" s="1939"/>
      <c r="H168" s="1939"/>
      <c r="I168" s="1939"/>
      <c r="J168" s="1939"/>
      <c r="K168" s="1939"/>
      <c r="L168" s="1939"/>
      <c r="M168" s="1939"/>
      <c r="N168" s="1939"/>
      <c r="O168" s="1939"/>
      <c r="P168" s="1939"/>
      <c r="Q168" s="1939"/>
      <c r="R168" s="1939"/>
      <c r="S168" s="1939"/>
      <c r="T168" s="1939"/>
      <c r="U168" s="1939"/>
      <c r="V168" s="1939"/>
      <c r="W168" s="1939"/>
      <c r="X168" s="1939"/>
      <c r="Y168" s="1940"/>
    </row>
    <row r="169" spans="1:25" s="218" customFormat="1" ht="20.100000000000001" customHeight="1" x14ac:dyDescent="0.2">
      <c r="A169" s="3769"/>
      <c r="B169" s="3700"/>
      <c r="C169" s="1939"/>
      <c r="D169" s="1939"/>
      <c r="E169" s="1939"/>
      <c r="F169" s="1939"/>
      <c r="G169" s="1939"/>
      <c r="H169" s="1939"/>
      <c r="I169" s="1939"/>
      <c r="J169" s="1939"/>
      <c r="K169" s="1939"/>
      <c r="L169" s="1939"/>
      <c r="M169" s="1939"/>
      <c r="N169" s="1939"/>
      <c r="O169" s="1939"/>
      <c r="P169" s="1939"/>
      <c r="Q169" s="1939"/>
      <c r="R169" s="1939"/>
      <c r="S169" s="1939"/>
      <c r="T169" s="1939"/>
      <c r="U169" s="1939"/>
      <c r="V169" s="1939"/>
      <c r="W169" s="1939"/>
      <c r="X169" s="1939"/>
      <c r="Y169" s="1940"/>
    </row>
    <row r="170" spans="1:25" s="218" customFormat="1" ht="20.100000000000001" customHeight="1" x14ac:dyDescent="0.2">
      <c r="A170" s="3769"/>
      <c r="B170" s="3700"/>
      <c r="C170" s="1939"/>
      <c r="D170" s="1939"/>
      <c r="E170" s="1939"/>
      <c r="F170" s="1939"/>
      <c r="G170" s="1939"/>
      <c r="H170" s="1939"/>
      <c r="I170" s="1939"/>
      <c r="J170" s="1939"/>
      <c r="K170" s="1939"/>
      <c r="L170" s="1939"/>
      <c r="M170" s="1939"/>
      <c r="N170" s="1939"/>
      <c r="O170" s="1939"/>
      <c r="P170" s="1939"/>
      <c r="Q170" s="1939"/>
      <c r="R170" s="1939"/>
      <c r="S170" s="1939"/>
      <c r="T170" s="1939"/>
      <c r="U170" s="1939"/>
      <c r="V170" s="1939"/>
      <c r="W170" s="1939"/>
      <c r="X170" s="1939"/>
      <c r="Y170" s="1940"/>
    </row>
    <row r="171" spans="1:25" s="218" customFormat="1" ht="20.100000000000001" customHeight="1" thickBot="1" x14ac:dyDescent="0.25">
      <c r="A171" s="3770"/>
      <c r="B171" s="3614"/>
      <c r="C171" s="1942"/>
      <c r="D171" s="1942"/>
      <c r="E171" s="1942"/>
      <c r="F171" s="1942"/>
      <c r="G171" s="1942"/>
      <c r="H171" s="1942"/>
      <c r="I171" s="1942"/>
      <c r="J171" s="1942"/>
      <c r="K171" s="1942"/>
      <c r="L171" s="1942"/>
      <c r="M171" s="1942"/>
      <c r="N171" s="1942"/>
      <c r="O171" s="1942"/>
      <c r="P171" s="1942"/>
      <c r="Q171" s="1942"/>
      <c r="R171" s="1942"/>
      <c r="S171" s="1942"/>
      <c r="T171" s="1942"/>
      <c r="U171" s="1942"/>
      <c r="V171" s="1942"/>
      <c r="W171" s="1942"/>
      <c r="X171" s="1942"/>
      <c r="Y171" s="1943"/>
    </row>
    <row r="172" spans="1:25" s="218" customFormat="1" ht="20.100000000000001" customHeight="1" x14ac:dyDescent="0.2">
      <c r="A172" s="771"/>
      <c r="B172" s="772"/>
      <c r="C172" s="773"/>
      <c r="D172" s="773"/>
      <c r="E172" s="773"/>
      <c r="F172" s="773"/>
      <c r="G172" s="773"/>
      <c r="H172" s="773"/>
      <c r="I172" s="773"/>
      <c r="J172" s="773"/>
      <c r="K172" s="773"/>
      <c r="L172" s="773"/>
      <c r="M172" s="773"/>
      <c r="N172" s="773"/>
      <c r="O172" s="773"/>
      <c r="P172" s="773"/>
      <c r="Q172" s="773"/>
      <c r="R172" s="773"/>
      <c r="S172" s="773"/>
      <c r="T172" s="773"/>
      <c r="U172" s="773"/>
      <c r="V172" s="773"/>
      <c r="W172" s="773"/>
      <c r="X172" s="773"/>
      <c r="Y172" s="773"/>
    </row>
    <row r="173" spans="1:25" s="218" customFormat="1" ht="20.100000000000001" customHeight="1" x14ac:dyDescent="0.2">
      <c r="A173" s="771"/>
      <c r="B173" s="772"/>
      <c r="C173" s="773"/>
      <c r="D173" s="773"/>
      <c r="E173" s="773"/>
      <c r="F173" s="773"/>
      <c r="G173" s="773"/>
      <c r="H173" s="773"/>
      <c r="I173" s="773"/>
      <c r="J173" s="773"/>
      <c r="K173" s="773"/>
      <c r="L173" s="773"/>
      <c r="M173" s="773"/>
      <c r="N173" s="773"/>
      <c r="O173" s="773"/>
      <c r="P173" s="773"/>
      <c r="Q173" s="773"/>
      <c r="R173" s="773"/>
      <c r="S173" s="773"/>
      <c r="T173" s="773"/>
      <c r="U173" s="773"/>
      <c r="V173" s="773"/>
      <c r="W173" s="773"/>
      <c r="X173" s="773"/>
      <c r="Y173" s="773"/>
    </row>
    <row r="174" spans="1:25" s="218" customFormat="1" ht="20.100000000000001" customHeight="1" x14ac:dyDescent="0.2">
      <c r="A174" s="771"/>
      <c r="B174" s="772"/>
      <c r="C174" s="773"/>
      <c r="D174" s="773"/>
      <c r="E174" s="773"/>
      <c r="F174" s="773"/>
      <c r="G174" s="773"/>
      <c r="H174" s="773"/>
      <c r="I174" s="773"/>
      <c r="J174" s="773"/>
      <c r="K174" s="773"/>
      <c r="L174" s="773"/>
      <c r="M174" s="773"/>
      <c r="N174" s="773"/>
      <c r="O174" s="773"/>
      <c r="P174" s="773"/>
      <c r="Q174" s="773"/>
      <c r="R174" s="773"/>
      <c r="S174" s="773"/>
      <c r="T174" s="773"/>
      <c r="U174" s="773"/>
      <c r="V174" s="773"/>
      <c r="W174" s="773"/>
      <c r="X174" s="773"/>
      <c r="Y174" s="773"/>
    </row>
    <row r="175" spans="1:25" s="218" customFormat="1" ht="20.100000000000001" customHeight="1" x14ac:dyDescent="0.2">
      <c r="A175" s="771"/>
      <c r="B175" s="772"/>
      <c r="C175" s="773"/>
      <c r="D175" s="773"/>
      <c r="E175" s="773"/>
      <c r="F175" s="773"/>
      <c r="G175" s="773"/>
      <c r="H175" s="773"/>
      <c r="I175" s="773"/>
      <c r="J175" s="773"/>
      <c r="K175" s="773"/>
      <c r="L175" s="773"/>
      <c r="M175" s="773"/>
      <c r="N175" s="773"/>
      <c r="O175" s="773"/>
      <c r="P175" s="773"/>
      <c r="Q175" s="773"/>
      <c r="R175" s="773"/>
      <c r="S175" s="773"/>
      <c r="T175" s="773"/>
      <c r="U175" s="773"/>
      <c r="V175" s="773"/>
      <c r="W175" s="773"/>
      <c r="X175" s="773"/>
      <c r="Y175" s="773"/>
    </row>
    <row r="176" spans="1:25" s="218" customFormat="1" ht="20.100000000000001" customHeight="1" x14ac:dyDescent="0.2">
      <c r="A176" s="774"/>
      <c r="B176" s="772"/>
      <c r="C176" s="773"/>
      <c r="D176" s="773"/>
      <c r="E176" s="773"/>
      <c r="F176" s="773"/>
      <c r="G176" s="773"/>
      <c r="H176" s="773"/>
      <c r="I176" s="773"/>
      <c r="J176" s="773"/>
      <c r="K176" s="773"/>
      <c r="L176" s="773"/>
      <c r="M176" s="773"/>
      <c r="N176" s="773"/>
      <c r="O176" s="773"/>
      <c r="P176" s="773"/>
      <c r="Q176" s="773"/>
      <c r="R176" s="773"/>
      <c r="S176" s="773"/>
      <c r="T176" s="773"/>
      <c r="U176" s="773"/>
      <c r="V176" s="773"/>
      <c r="W176" s="773"/>
      <c r="X176" s="773"/>
      <c r="Y176" s="773"/>
    </row>
    <row r="178" spans="1:14" ht="20.100000000000001" customHeight="1" x14ac:dyDescent="0.2">
      <c r="C178" s="372"/>
    </row>
    <row r="179" spans="1:14" ht="20.100000000000001" customHeight="1" x14ac:dyDescent="0.2">
      <c r="B179" s="1957"/>
      <c r="C179" s="1957"/>
      <c r="D179" s="1957"/>
      <c r="E179" s="1957"/>
      <c r="F179" s="1957"/>
      <c r="G179" s="1957"/>
      <c r="H179" s="1957"/>
      <c r="I179" s="1957"/>
      <c r="J179" s="1957"/>
      <c r="K179" s="1957"/>
      <c r="L179" s="1957"/>
      <c r="M179" s="734"/>
    </row>
    <row r="180" spans="1:14" ht="20.100000000000001" customHeight="1" x14ac:dyDescent="0.2">
      <c r="A180" s="734"/>
      <c r="B180" s="1957"/>
      <c r="C180" s="1957"/>
      <c r="D180" s="1957"/>
      <c r="E180" s="1957"/>
      <c r="F180" s="1957"/>
      <c r="G180" s="1957"/>
      <c r="H180" s="1957"/>
      <c r="I180" s="1957"/>
      <c r="J180" s="1957"/>
      <c r="K180" s="1957"/>
      <c r="L180" s="1957"/>
      <c r="M180" s="734"/>
    </row>
    <row r="181" spans="1:14" ht="20.100000000000001" customHeight="1" x14ac:dyDescent="0.2">
      <c r="D181" s="1958"/>
      <c r="E181" s="1958"/>
      <c r="F181" s="1958"/>
      <c r="G181" s="1958"/>
      <c r="H181" s="1958"/>
      <c r="I181" s="1958"/>
      <c r="J181" s="1958"/>
      <c r="K181" s="1959"/>
      <c r="L181" s="1959"/>
      <c r="M181" s="1959"/>
      <c r="N181" s="736"/>
    </row>
    <row r="182" spans="1:14" ht="20.100000000000001" customHeight="1" x14ac:dyDescent="0.2">
      <c r="D182" s="736"/>
      <c r="E182" s="736"/>
      <c r="F182" s="736"/>
      <c r="G182" s="736"/>
      <c r="H182" s="736"/>
      <c r="I182" s="736"/>
      <c r="J182" s="736"/>
      <c r="K182" s="736"/>
      <c r="L182" s="736"/>
      <c r="M182" s="736"/>
      <c r="N182" s="736"/>
    </row>
    <row r="183" spans="1:14" ht="20.100000000000001" customHeight="1" x14ac:dyDescent="0.2">
      <c r="D183" s="736"/>
      <c r="E183" s="736"/>
      <c r="F183" s="736"/>
      <c r="G183" s="736"/>
      <c r="H183" s="736"/>
      <c r="I183" s="736"/>
      <c r="J183" s="736"/>
      <c r="K183" s="736"/>
      <c r="L183" s="736"/>
      <c r="M183" s="736"/>
      <c r="N183" s="736"/>
    </row>
    <row r="185" spans="1:14" ht="20.100000000000001" customHeight="1" x14ac:dyDescent="0.2">
      <c r="C185" s="372"/>
    </row>
  </sheetData>
  <sheetProtection algorithmName="SHA-512" hashValue="0pp0pcAwXIRcMp/Ul8I814MimzI/2vzfuk98+Vi57cNZKFiO/rhi15+LklSjFPrCkMRC6e85UPbKAGYxY41cNw==" saltValue="dv/soGplJS3cKbKBfuFYQQ==" spinCount="100000" sheet="1" formatCells="0" selectLockedCells="1"/>
  <mergeCells count="422">
    <mergeCell ref="B179:L180"/>
    <mergeCell ref="D181:F181"/>
    <mergeCell ref="G181:J181"/>
    <mergeCell ref="K181:M181"/>
    <mergeCell ref="A154:A157"/>
    <mergeCell ref="B154:B155"/>
    <mergeCell ref="C154:E155"/>
    <mergeCell ref="F154:Y155"/>
    <mergeCell ref="B156:B157"/>
    <mergeCell ref="C156:E157"/>
    <mergeCell ref="F156:Y157"/>
    <mergeCell ref="D1:G4"/>
    <mergeCell ref="A159:A171"/>
    <mergeCell ref="B159:Y159"/>
    <mergeCell ref="B160:B171"/>
    <mergeCell ref="C160:Y171"/>
    <mergeCell ref="O150:Q151"/>
    <mergeCell ref="R150:X151"/>
    <mergeCell ref="B152:B153"/>
    <mergeCell ref="C152:E153"/>
    <mergeCell ref="F152:L153"/>
    <mergeCell ref="N152:N153"/>
    <mergeCell ref="O152:Q153"/>
    <mergeCell ref="R152:X153"/>
    <mergeCell ref="B137:Y137"/>
    <mergeCell ref="B138:B139"/>
    <mergeCell ref="C138:E139"/>
    <mergeCell ref="F138:L139"/>
    <mergeCell ref="N138:N139"/>
    <mergeCell ref="O138:Q139"/>
    <mergeCell ref="R138:X139"/>
    <mergeCell ref="B140:B141"/>
    <mergeCell ref="C140:E141"/>
    <mergeCell ref="F140:L141"/>
    <mergeCell ref="C142:E143"/>
    <mergeCell ref="F142:L143"/>
    <mergeCell ref="N150:N151"/>
    <mergeCell ref="B150:B151"/>
    <mergeCell ref="C150:E151"/>
    <mergeCell ref="F150:L151"/>
    <mergeCell ref="B148:B149"/>
    <mergeCell ref="C148:E149"/>
    <mergeCell ref="F148:L149"/>
    <mergeCell ref="B144:B145"/>
    <mergeCell ref="C144:E145"/>
    <mergeCell ref="F144:L145"/>
    <mergeCell ref="B146:B147"/>
    <mergeCell ref="C146:E147"/>
    <mergeCell ref="F146:L147"/>
    <mergeCell ref="B142:B143"/>
    <mergeCell ref="S133:Y133"/>
    <mergeCell ref="E134:F134"/>
    <mergeCell ref="G134:M134"/>
    <mergeCell ref="Q134:R134"/>
    <mergeCell ref="S134:Y134"/>
    <mergeCell ref="A126:A135"/>
    <mergeCell ref="B126:Y127"/>
    <mergeCell ref="B128:B135"/>
    <mergeCell ref="E128:F128"/>
    <mergeCell ref="G128:M128"/>
    <mergeCell ref="E135:F135"/>
    <mergeCell ref="G135:M135"/>
    <mergeCell ref="Q135:R135"/>
    <mergeCell ref="S135:Y135"/>
    <mergeCell ref="Q133:R133"/>
    <mergeCell ref="A137:A153"/>
    <mergeCell ref="R123:X124"/>
    <mergeCell ref="C124:M124"/>
    <mergeCell ref="E131:F131"/>
    <mergeCell ref="G131:M131"/>
    <mergeCell ref="Q131:R131"/>
    <mergeCell ref="S131:Y131"/>
    <mergeCell ref="E132:F132"/>
    <mergeCell ref="G132:M132"/>
    <mergeCell ref="Q132:R132"/>
    <mergeCell ref="S132:Y132"/>
    <mergeCell ref="Q129:R129"/>
    <mergeCell ref="S129:Y129"/>
    <mergeCell ref="E130:F130"/>
    <mergeCell ref="G130:M130"/>
    <mergeCell ref="Q130:R130"/>
    <mergeCell ref="S130:Y130"/>
    <mergeCell ref="N128:N135"/>
    <mergeCell ref="Q128:R128"/>
    <mergeCell ref="S128:Y128"/>
    <mergeCell ref="E129:F129"/>
    <mergeCell ref="G129:M129"/>
    <mergeCell ref="E133:F133"/>
    <mergeCell ref="G133:M133"/>
    <mergeCell ref="R110:X111"/>
    <mergeCell ref="A113:A115"/>
    <mergeCell ref="B113:Y115"/>
    <mergeCell ref="A117:A124"/>
    <mergeCell ref="B117:Y118"/>
    <mergeCell ref="B120:B122"/>
    <mergeCell ref="E120:M120"/>
    <mergeCell ref="N120:N122"/>
    <mergeCell ref="Q120:Y120"/>
    <mergeCell ref="E121:M121"/>
    <mergeCell ref="A110:A111"/>
    <mergeCell ref="B110:B111"/>
    <mergeCell ref="C110:E111"/>
    <mergeCell ref="F110:L111"/>
    <mergeCell ref="N110:N111"/>
    <mergeCell ref="O110:Q111"/>
    <mergeCell ref="Q121:Y121"/>
    <mergeCell ref="E122:M122"/>
    <mergeCell ref="Q122:Y122"/>
    <mergeCell ref="B123:B124"/>
    <mergeCell ref="C123:F123"/>
    <mergeCell ref="G123:M123"/>
    <mergeCell ref="N123:N124"/>
    <mergeCell ref="O123:Q124"/>
    <mergeCell ref="O102:O103"/>
    <mergeCell ref="R106:X107"/>
    <mergeCell ref="B108:B109"/>
    <mergeCell ref="C108:C109"/>
    <mergeCell ref="D108:E108"/>
    <mergeCell ref="F108:L108"/>
    <mergeCell ref="N108:N109"/>
    <mergeCell ref="O108:Q109"/>
    <mergeCell ref="R108:X109"/>
    <mergeCell ref="D109:E109"/>
    <mergeCell ref="F109:L109"/>
    <mergeCell ref="N96:N97"/>
    <mergeCell ref="O96:Q97"/>
    <mergeCell ref="R96:X97"/>
    <mergeCell ref="A106:A109"/>
    <mergeCell ref="B106:B107"/>
    <mergeCell ref="C106:E107"/>
    <mergeCell ref="F106:L107"/>
    <mergeCell ref="N106:N107"/>
    <mergeCell ref="O106:Q107"/>
    <mergeCell ref="P102:Q102"/>
    <mergeCell ref="R102:X102"/>
    <mergeCell ref="P103:Q103"/>
    <mergeCell ref="R103:X103"/>
    <mergeCell ref="B104:B105"/>
    <mergeCell ref="C104:E105"/>
    <mergeCell ref="F104:L105"/>
    <mergeCell ref="N104:N105"/>
    <mergeCell ref="O104:Q105"/>
    <mergeCell ref="R104:X105"/>
    <mergeCell ref="A102:A105"/>
    <mergeCell ref="B102:B103"/>
    <mergeCell ref="C102:E103"/>
    <mergeCell ref="F102:L103"/>
    <mergeCell ref="N102:N103"/>
    <mergeCell ref="A98:A101"/>
    <mergeCell ref="B98:B99"/>
    <mergeCell ref="C98:E99"/>
    <mergeCell ref="F98:L99"/>
    <mergeCell ref="N98:N99"/>
    <mergeCell ref="O98:Q99"/>
    <mergeCell ref="R93:X93"/>
    <mergeCell ref="B94:B95"/>
    <mergeCell ref="C94:E95"/>
    <mergeCell ref="F94:L95"/>
    <mergeCell ref="N94:N95"/>
    <mergeCell ref="O94:Q95"/>
    <mergeCell ref="R94:X95"/>
    <mergeCell ref="A90:A97"/>
    <mergeCell ref="B96:B97"/>
    <mergeCell ref="C96:E97"/>
    <mergeCell ref="R98:X99"/>
    <mergeCell ref="B100:B101"/>
    <mergeCell ref="C100:E101"/>
    <mergeCell ref="F100:L101"/>
    <mergeCell ref="N100:N101"/>
    <mergeCell ref="O100:Q101"/>
    <mergeCell ref="R100:X101"/>
    <mergeCell ref="F96:L97"/>
    <mergeCell ref="R90:X91"/>
    <mergeCell ref="B92:B93"/>
    <mergeCell ref="C92:C93"/>
    <mergeCell ref="D92:E92"/>
    <mergeCell ref="F92:L92"/>
    <mergeCell ref="N92:N93"/>
    <mergeCell ref="O92:O93"/>
    <mergeCell ref="P92:Q92"/>
    <mergeCell ref="R92:X92"/>
    <mergeCell ref="D93:E93"/>
    <mergeCell ref="B90:B91"/>
    <mergeCell ref="C90:E91"/>
    <mergeCell ref="F90:L91"/>
    <mergeCell ref="N90:N91"/>
    <mergeCell ref="O90:Q91"/>
    <mergeCell ref="F93:L93"/>
    <mergeCell ref="P93:Q93"/>
    <mergeCell ref="A86:A89"/>
    <mergeCell ref="B86:B87"/>
    <mergeCell ref="C86:D87"/>
    <mergeCell ref="F86:X86"/>
    <mergeCell ref="F87:X87"/>
    <mergeCell ref="B88:B89"/>
    <mergeCell ref="C88:D89"/>
    <mergeCell ref="F88:X88"/>
    <mergeCell ref="F89:X89"/>
    <mergeCell ref="B84:B85"/>
    <mergeCell ref="C84:E85"/>
    <mergeCell ref="F84:L85"/>
    <mergeCell ref="C80:E81"/>
    <mergeCell ref="F80:L81"/>
    <mergeCell ref="N80:N81"/>
    <mergeCell ref="O80:Q81"/>
    <mergeCell ref="R80:X81"/>
    <mergeCell ref="B82:B83"/>
    <mergeCell ref="C82:E83"/>
    <mergeCell ref="F82:G83"/>
    <mergeCell ref="H82:H83"/>
    <mergeCell ref="I82:L83"/>
    <mergeCell ref="R76:X77"/>
    <mergeCell ref="B78:B79"/>
    <mergeCell ref="C78:E79"/>
    <mergeCell ref="F78:L79"/>
    <mergeCell ref="N78:N79"/>
    <mergeCell ref="O78:Q79"/>
    <mergeCell ref="R78:X79"/>
    <mergeCell ref="O74:Q75"/>
    <mergeCell ref="A76:A83"/>
    <mergeCell ref="B76:B77"/>
    <mergeCell ref="C76:E77"/>
    <mergeCell ref="F76:G77"/>
    <mergeCell ref="H76:H77"/>
    <mergeCell ref="I76:L77"/>
    <mergeCell ref="N76:N77"/>
    <mergeCell ref="O76:Q77"/>
    <mergeCell ref="B80:B81"/>
    <mergeCell ref="N82:N83"/>
    <mergeCell ref="O82:Q83"/>
    <mergeCell ref="R82:X83"/>
    <mergeCell ref="O72:O73"/>
    <mergeCell ref="P72:Q72"/>
    <mergeCell ref="R72:X72"/>
    <mergeCell ref="D73:E73"/>
    <mergeCell ref="F73:L73"/>
    <mergeCell ref="P73:Q73"/>
    <mergeCell ref="R73:X73"/>
    <mergeCell ref="A72:A75"/>
    <mergeCell ref="B72:B73"/>
    <mergeCell ref="C72:C73"/>
    <mergeCell ref="D72:E72"/>
    <mergeCell ref="F72:L72"/>
    <mergeCell ref="N72:N73"/>
    <mergeCell ref="B74:B75"/>
    <mergeCell ref="C74:E75"/>
    <mergeCell ref="F74:L75"/>
    <mergeCell ref="N74:N75"/>
    <mergeCell ref="O66:Q67"/>
    <mergeCell ref="R66:X67"/>
    <mergeCell ref="P64:Q64"/>
    <mergeCell ref="R64:X64"/>
    <mergeCell ref="D65:E65"/>
    <mergeCell ref="F65:L65"/>
    <mergeCell ref="P65:Q65"/>
    <mergeCell ref="R65:X65"/>
    <mergeCell ref="B70:B71"/>
    <mergeCell ref="C70:E71"/>
    <mergeCell ref="F70:L71"/>
    <mergeCell ref="N70:N71"/>
    <mergeCell ref="O70:Q71"/>
    <mergeCell ref="R70:X71"/>
    <mergeCell ref="B68:B69"/>
    <mergeCell ref="C68:E69"/>
    <mergeCell ref="F68:L69"/>
    <mergeCell ref="N68:N69"/>
    <mergeCell ref="O68:Q69"/>
    <mergeCell ref="R68:X69"/>
    <mergeCell ref="C62:D63"/>
    <mergeCell ref="F62:X62"/>
    <mergeCell ref="F63:X63"/>
    <mergeCell ref="A64:A71"/>
    <mergeCell ref="B64:B65"/>
    <mergeCell ref="C64:C65"/>
    <mergeCell ref="D64:E64"/>
    <mergeCell ref="F64:L64"/>
    <mergeCell ref="N64:N65"/>
    <mergeCell ref="O64:O65"/>
    <mergeCell ref="A58:A63"/>
    <mergeCell ref="B58:B59"/>
    <mergeCell ref="C58:D59"/>
    <mergeCell ref="F58:X58"/>
    <mergeCell ref="F59:X59"/>
    <mergeCell ref="B60:B61"/>
    <mergeCell ref="C60:D61"/>
    <mergeCell ref="F60:X60"/>
    <mergeCell ref="F61:X61"/>
    <mergeCell ref="B62:B63"/>
    <mergeCell ref="B66:B67"/>
    <mergeCell ref="C66:E67"/>
    <mergeCell ref="F66:L67"/>
    <mergeCell ref="N66:N67"/>
    <mergeCell ref="X55:Y55"/>
    <mergeCell ref="B56:B57"/>
    <mergeCell ref="C56:E57"/>
    <mergeCell ref="F56:L57"/>
    <mergeCell ref="N56:N57"/>
    <mergeCell ref="O56:Q57"/>
    <mergeCell ref="R56:Y57"/>
    <mergeCell ref="B54:B55"/>
    <mergeCell ref="C54:E55"/>
    <mergeCell ref="F54:L55"/>
    <mergeCell ref="N54:N55"/>
    <mergeCell ref="O54:Q55"/>
    <mergeCell ref="R54:W55"/>
    <mergeCell ref="A50:A57"/>
    <mergeCell ref="B50:B51"/>
    <mergeCell ref="C50:E51"/>
    <mergeCell ref="F50:L51"/>
    <mergeCell ref="N50:N51"/>
    <mergeCell ref="O50:Q51"/>
    <mergeCell ref="R50:X51"/>
    <mergeCell ref="P46:Q46"/>
    <mergeCell ref="R46:X46"/>
    <mergeCell ref="P47:Q47"/>
    <mergeCell ref="R47:X47"/>
    <mergeCell ref="B48:B49"/>
    <mergeCell ref="C48:C49"/>
    <mergeCell ref="D48:E48"/>
    <mergeCell ref="F48:L48"/>
    <mergeCell ref="N48:N49"/>
    <mergeCell ref="O48:Q49"/>
    <mergeCell ref="B52:B53"/>
    <mergeCell ref="C52:E53"/>
    <mergeCell ref="F52:L53"/>
    <mergeCell ref="N52:N53"/>
    <mergeCell ref="O52:Q53"/>
    <mergeCell ref="R52:X53"/>
    <mergeCell ref="R48:X49"/>
    <mergeCell ref="A44:A45"/>
    <mergeCell ref="B44:B45"/>
    <mergeCell ref="C44:E45"/>
    <mergeCell ref="F44:Y45"/>
    <mergeCell ref="A46:A49"/>
    <mergeCell ref="B46:B47"/>
    <mergeCell ref="C46:E47"/>
    <mergeCell ref="F46:L47"/>
    <mergeCell ref="N46:N47"/>
    <mergeCell ref="O46:O47"/>
    <mergeCell ref="D49:E49"/>
    <mergeCell ref="F49:L49"/>
    <mergeCell ref="A40:A43"/>
    <mergeCell ref="B40:B41"/>
    <mergeCell ref="C40:D41"/>
    <mergeCell ref="F40:X40"/>
    <mergeCell ref="F41:X41"/>
    <mergeCell ref="B42:B43"/>
    <mergeCell ref="C42:D43"/>
    <mergeCell ref="F42:X42"/>
    <mergeCell ref="F43:X43"/>
    <mergeCell ref="A36:A39"/>
    <mergeCell ref="B36:B37"/>
    <mergeCell ref="C36:D37"/>
    <mergeCell ref="F36:X36"/>
    <mergeCell ref="F37:X37"/>
    <mergeCell ref="B38:B39"/>
    <mergeCell ref="C38:D39"/>
    <mergeCell ref="F38:X38"/>
    <mergeCell ref="F39:X39"/>
    <mergeCell ref="C27:D28"/>
    <mergeCell ref="F27:X27"/>
    <mergeCell ref="F28:X28"/>
    <mergeCell ref="A30:A33"/>
    <mergeCell ref="B30:Y33"/>
    <mergeCell ref="B35:Y35"/>
    <mergeCell ref="A23:A28"/>
    <mergeCell ref="B23:B24"/>
    <mergeCell ref="C23:D24"/>
    <mergeCell ref="F23:Y23"/>
    <mergeCell ref="F24:Y24"/>
    <mergeCell ref="B25:B26"/>
    <mergeCell ref="C25:D26"/>
    <mergeCell ref="F25:X25"/>
    <mergeCell ref="F26:X26"/>
    <mergeCell ref="B27:B28"/>
    <mergeCell ref="F21:L22"/>
    <mergeCell ref="N21:N22"/>
    <mergeCell ref="O21:Q22"/>
    <mergeCell ref="R21:X22"/>
    <mergeCell ref="B17:B18"/>
    <mergeCell ref="C17:D18"/>
    <mergeCell ref="F17:X17"/>
    <mergeCell ref="F18:X18"/>
    <mergeCell ref="B19:B20"/>
    <mergeCell ref="C19:D20"/>
    <mergeCell ref="F19:X19"/>
    <mergeCell ref="F20:X20"/>
    <mergeCell ref="A6:D7"/>
    <mergeCell ref="F6:Y6"/>
    <mergeCell ref="F7:Y7"/>
    <mergeCell ref="A8:A22"/>
    <mergeCell ref="B8:Y10"/>
    <mergeCell ref="B11:B12"/>
    <mergeCell ref="C11:E12"/>
    <mergeCell ref="F11:Q12"/>
    <mergeCell ref="B15:B16"/>
    <mergeCell ref="C15:E16"/>
    <mergeCell ref="F15:L16"/>
    <mergeCell ref="N15:N16"/>
    <mergeCell ref="O15:Q16"/>
    <mergeCell ref="R15:X16"/>
    <mergeCell ref="R11:X12"/>
    <mergeCell ref="B13:B14"/>
    <mergeCell ref="C13:E14"/>
    <mergeCell ref="F13:L14"/>
    <mergeCell ref="N13:N14"/>
    <mergeCell ref="O13:P14"/>
    <mergeCell ref="R13:Y13"/>
    <mergeCell ref="R14:Y14"/>
    <mergeCell ref="B21:B22"/>
    <mergeCell ref="C21:E22"/>
    <mergeCell ref="I1:K1"/>
    <mergeCell ref="L1:N1"/>
    <mergeCell ref="O1:Y2"/>
    <mergeCell ref="I2:M2"/>
    <mergeCell ref="H3:Y4"/>
    <mergeCell ref="I5:J5"/>
    <mergeCell ref="K5:O5"/>
    <mergeCell ref="P5:Q5"/>
    <mergeCell ref="R5:T5"/>
    <mergeCell ref="U5:V5"/>
    <mergeCell ref="W5:Y5"/>
  </mergeCells>
  <dataValidations count="25">
    <dataValidation allowBlank="1" showErrorMessage="1" sqref="F108:L108 JB108:JH108 SX108:TD108 ACT108:ACZ108 AMP108:AMV108 AWL108:AWR108 BGH108:BGN108 BQD108:BQJ108 BZZ108:CAF108 CJV108:CKB108 CTR108:CTX108 DDN108:DDT108 DNJ108:DNP108 DXF108:DXL108 EHB108:EHH108 EQX108:ERD108 FAT108:FAZ108 FKP108:FKV108 FUL108:FUR108 GEH108:GEN108 GOD108:GOJ108 GXZ108:GYF108 HHV108:HIB108 HRR108:HRX108 IBN108:IBT108 ILJ108:ILP108 IVF108:IVL108 JFB108:JFH108 JOX108:JPD108 JYT108:JYZ108 KIP108:KIV108 KSL108:KSR108 LCH108:LCN108 LMD108:LMJ108 LVZ108:LWF108 MFV108:MGB108 MPR108:MPX108 MZN108:MZT108 NJJ108:NJP108 NTF108:NTL108 ODB108:ODH108 OMX108:OND108 OWT108:OWZ108 PGP108:PGV108 PQL108:PQR108 QAH108:QAN108 QKD108:QKJ108 QTZ108:QUF108 RDV108:REB108 RNR108:RNX108 RXN108:RXT108 SHJ108:SHP108 SRF108:SRL108 TBB108:TBH108 TKX108:TLD108 TUT108:TUZ108 UEP108:UEV108 UOL108:UOR108 UYH108:UYN108 VID108:VIJ108 VRZ108:VSF108 WBV108:WCB108 WLR108:WLX108 WVN108:WVT108 F65644:L65644 JB65644:JH65644 SX65644:TD65644 ACT65644:ACZ65644 AMP65644:AMV65644 AWL65644:AWR65644 BGH65644:BGN65644 BQD65644:BQJ65644 BZZ65644:CAF65644 CJV65644:CKB65644 CTR65644:CTX65644 DDN65644:DDT65644 DNJ65644:DNP65644 DXF65644:DXL65644 EHB65644:EHH65644 EQX65644:ERD65644 FAT65644:FAZ65644 FKP65644:FKV65644 FUL65644:FUR65644 GEH65644:GEN65644 GOD65644:GOJ65644 GXZ65644:GYF65644 HHV65644:HIB65644 HRR65644:HRX65644 IBN65644:IBT65644 ILJ65644:ILP65644 IVF65644:IVL65644 JFB65644:JFH65644 JOX65644:JPD65644 JYT65644:JYZ65644 KIP65644:KIV65644 KSL65644:KSR65644 LCH65644:LCN65644 LMD65644:LMJ65644 LVZ65644:LWF65644 MFV65644:MGB65644 MPR65644:MPX65644 MZN65644:MZT65644 NJJ65644:NJP65644 NTF65644:NTL65644 ODB65644:ODH65644 OMX65644:OND65644 OWT65644:OWZ65644 PGP65644:PGV65644 PQL65644:PQR65644 QAH65644:QAN65644 QKD65644:QKJ65644 QTZ65644:QUF65644 RDV65644:REB65644 RNR65644:RNX65644 RXN65644:RXT65644 SHJ65644:SHP65644 SRF65644:SRL65644 TBB65644:TBH65644 TKX65644:TLD65644 TUT65644:TUZ65644 UEP65644:UEV65644 UOL65644:UOR65644 UYH65644:UYN65644 VID65644:VIJ65644 VRZ65644:VSF65644 WBV65644:WCB65644 WLR65644:WLX65644 WVN65644:WVT65644 F131180:L131180 JB131180:JH131180 SX131180:TD131180 ACT131180:ACZ131180 AMP131180:AMV131180 AWL131180:AWR131180 BGH131180:BGN131180 BQD131180:BQJ131180 BZZ131180:CAF131180 CJV131180:CKB131180 CTR131180:CTX131180 DDN131180:DDT131180 DNJ131180:DNP131180 DXF131180:DXL131180 EHB131180:EHH131180 EQX131180:ERD131180 FAT131180:FAZ131180 FKP131180:FKV131180 FUL131180:FUR131180 GEH131180:GEN131180 GOD131180:GOJ131180 GXZ131180:GYF131180 HHV131180:HIB131180 HRR131180:HRX131180 IBN131180:IBT131180 ILJ131180:ILP131180 IVF131180:IVL131180 JFB131180:JFH131180 JOX131180:JPD131180 JYT131180:JYZ131180 KIP131180:KIV131180 KSL131180:KSR131180 LCH131180:LCN131180 LMD131180:LMJ131180 LVZ131180:LWF131180 MFV131180:MGB131180 MPR131180:MPX131180 MZN131180:MZT131180 NJJ131180:NJP131180 NTF131180:NTL131180 ODB131180:ODH131180 OMX131180:OND131180 OWT131180:OWZ131180 PGP131180:PGV131180 PQL131180:PQR131180 QAH131180:QAN131180 QKD131180:QKJ131180 QTZ131180:QUF131180 RDV131180:REB131180 RNR131180:RNX131180 RXN131180:RXT131180 SHJ131180:SHP131180 SRF131180:SRL131180 TBB131180:TBH131180 TKX131180:TLD131180 TUT131180:TUZ131180 UEP131180:UEV131180 UOL131180:UOR131180 UYH131180:UYN131180 VID131180:VIJ131180 VRZ131180:VSF131180 WBV131180:WCB131180 WLR131180:WLX131180 WVN131180:WVT131180 F196716:L196716 JB196716:JH196716 SX196716:TD196716 ACT196716:ACZ196716 AMP196716:AMV196716 AWL196716:AWR196716 BGH196716:BGN196716 BQD196716:BQJ196716 BZZ196716:CAF196716 CJV196716:CKB196716 CTR196716:CTX196716 DDN196716:DDT196716 DNJ196716:DNP196716 DXF196716:DXL196716 EHB196716:EHH196716 EQX196716:ERD196716 FAT196716:FAZ196716 FKP196716:FKV196716 FUL196716:FUR196716 GEH196716:GEN196716 GOD196716:GOJ196716 GXZ196716:GYF196716 HHV196716:HIB196716 HRR196716:HRX196716 IBN196716:IBT196716 ILJ196716:ILP196716 IVF196716:IVL196716 JFB196716:JFH196716 JOX196716:JPD196716 JYT196716:JYZ196716 KIP196716:KIV196716 KSL196716:KSR196716 LCH196716:LCN196716 LMD196716:LMJ196716 LVZ196716:LWF196716 MFV196716:MGB196716 MPR196716:MPX196716 MZN196716:MZT196716 NJJ196716:NJP196716 NTF196716:NTL196716 ODB196716:ODH196716 OMX196716:OND196716 OWT196716:OWZ196716 PGP196716:PGV196716 PQL196716:PQR196716 QAH196716:QAN196716 QKD196716:QKJ196716 QTZ196716:QUF196716 RDV196716:REB196716 RNR196716:RNX196716 RXN196716:RXT196716 SHJ196716:SHP196716 SRF196716:SRL196716 TBB196716:TBH196716 TKX196716:TLD196716 TUT196716:TUZ196716 UEP196716:UEV196716 UOL196716:UOR196716 UYH196716:UYN196716 VID196716:VIJ196716 VRZ196716:VSF196716 WBV196716:WCB196716 WLR196716:WLX196716 WVN196716:WVT196716 F262252:L262252 JB262252:JH262252 SX262252:TD262252 ACT262252:ACZ262252 AMP262252:AMV262252 AWL262252:AWR262252 BGH262252:BGN262252 BQD262252:BQJ262252 BZZ262252:CAF262252 CJV262252:CKB262252 CTR262252:CTX262252 DDN262252:DDT262252 DNJ262252:DNP262252 DXF262252:DXL262252 EHB262252:EHH262252 EQX262252:ERD262252 FAT262252:FAZ262252 FKP262252:FKV262252 FUL262252:FUR262252 GEH262252:GEN262252 GOD262252:GOJ262252 GXZ262252:GYF262252 HHV262252:HIB262252 HRR262252:HRX262252 IBN262252:IBT262252 ILJ262252:ILP262252 IVF262252:IVL262252 JFB262252:JFH262252 JOX262252:JPD262252 JYT262252:JYZ262252 KIP262252:KIV262252 KSL262252:KSR262252 LCH262252:LCN262252 LMD262252:LMJ262252 LVZ262252:LWF262252 MFV262252:MGB262252 MPR262252:MPX262252 MZN262252:MZT262252 NJJ262252:NJP262252 NTF262252:NTL262252 ODB262252:ODH262252 OMX262252:OND262252 OWT262252:OWZ262252 PGP262252:PGV262252 PQL262252:PQR262252 QAH262252:QAN262252 QKD262252:QKJ262252 QTZ262252:QUF262252 RDV262252:REB262252 RNR262252:RNX262252 RXN262252:RXT262252 SHJ262252:SHP262252 SRF262252:SRL262252 TBB262252:TBH262252 TKX262252:TLD262252 TUT262252:TUZ262252 UEP262252:UEV262252 UOL262252:UOR262252 UYH262252:UYN262252 VID262252:VIJ262252 VRZ262252:VSF262252 WBV262252:WCB262252 WLR262252:WLX262252 WVN262252:WVT262252 F327788:L327788 JB327788:JH327788 SX327788:TD327788 ACT327788:ACZ327788 AMP327788:AMV327788 AWL327788:AWR327788 BGH327788:BGN327788 BQD327788:BQJ327788 BZZ327788:CAF327788 CJV327788:CKB327788 CTR327788:CTX327788 DDN327788:DDT327788 DNJ327788:DNP327788 DXF327788:DXL327788 EHB327788:EHH327788 EQX327788:ERD327788 FAT327788:FAZ327788 FKP327788:FKV327788 FUL327788:FUR327788 GEH327788:GEN327788 GOD327788:GOJ327788 GXZ327788:GYF327788 HHV327788:HIB327788 HRR327788:HRX327788 IBN327788:IBT327788 ILJ327788:ILP327788 IVF327788:IVL327788 JFB327788:JFH327788 JOX327788:JPD327788 JYT327788:JYZ327788 KIP327788:KIV327788 KSL327788:KSR327788 LCH327788:LCN327788 LMD327788:LMJ327788 LVZ327788:LWF327788 MFV327788:MGB327788 MPR327788:MPX327788 MZN327788:MZT327788 NJJ327788:NJP327788 NTF327788:NTL327788 ODB327788:ODH327788 OMX327788:OND327788 OWT327788:OWZ327788 PGP327788:PGV327788 PQL327788:PQR327788 QAH327788:QAN327788 QKD327788:QKJ327788 QTZ327788:QUF327788 RDV327788:REB327788 RNR327788:RNX327788 RXN327788:RXT327788 SHJ327788:SHP327788 SRF327788:SRL327788 TBB327788:TBH327788 TKX327788:TLD327788 TUT327788:TUZ327788 UEP327788:UEV327788 UOL327788:UOR327788 UYH327788:UYN327788 VID327788:VIJ327788 VRZ327788:VSF327788 WBV327788:WCB327788 WLR327788:WLX327788 WVN327788:WVT327788 F393324:L393324 JB393324:JH393324 SX393324:TD393324 ACT393324:ACZ393324 AMP393324:AMV393324 AWL393324:AWR393324 BGH393324:BGN393324 BQD393324:BQJ393324 BZZ393324:CAF393324 CJV393324:CKB393324 CTR393324:CTX393324 DDN393324:DDT393324 DNJ393324:DNP393324 DXF393324:DXL393324 EHB393324:EHH393324 EQX393324:ERD393324 FAT393324:FAZ393324 FKP393324:FKV393324 FUL393324:FUR393324 GEH393324:GEN393324 GOD393324:GOJ393324 GXZ393324:GYF393324 HHV393324:HIB393324 HRR393324:HRX393324 IBN393324:IBT393324 ILJ393324:ILP393324 IVF393324:IVL393324 JFB393324:JFH393324 JOX393324:JPD393324 JYT393324:JYZ393324 KIP393324:KIV393324 KSL393324:KSR393324 LCH393324:LCN393324 LMD393324:LMJ393324 LVZ393324:LWF393324 MFV393324:MGB393324 MPR393324:MPX393324 MZN393324:MZT393324 NJJ393324:NJP393324 NTF393324:NTL393324 ODB393324:ODH393324 OMX393324:OND393324 OWT393324:OWZ393324 PGP393324:PGV393324 PQL393324:PQR393324 QAH393324:QAN393324 QKD393324:QKJ393324 QTZ393324:QUF393324 RDV393324:REB393324 RNR393324:RNX393324 RXN393324:RXT393324 SHJ393324:SHP393324 SRF393324:SRL393324 TBB393324:TBH393324 TKX393324:TLD393324 TUT393324:TUZ393324 UEP393324:UEV393324 UOL393324:UOR393324 UYH393324:UYN393324 VID393324:VIJ393324 VRZ393324:VSF393324 WBV393324:WCB393324 WLR393324:WLX393324 WVN393324:WVT393324 F458860:L458860 JB458860:JH458860 SX458860:TD458860 ACT458860:ACZ458860 AMP458860:AMV458860 AWL458860:AWR458860 BGH458860:BGN458860 BQD458860:BQJ458860 BZZ458860:CAF458860 CJV458860:CKB458860 CTR458860:CTX458860 DDN458860:DDT458860 DNJ458860:DNP458860 DXF458860:DXL458860 EHB458860:EHH458860 EQX458860:ERD458860 FAT458860:FAZ458860 FKP458860:FKV458860 FUL458860:FUR458860 GEH458860:GEN458860 GOD458860:GOJ458860 GXZ458860:GYF458860 HHV458860:HIB458860 HRR458860:HRX458860 IBN458860:IBT458860 ILJ458860:ILP458860 IVF458860:IVL458860 JFB458860:JFH458860 JOX458860:JPD458860 JYT458860:JYZ458860 KIP458860:KIV458860 KSL458860:KSR458860 LCH458860:LCN458860 LMD458860:LMJ458860 LVZ458860:LWF458860 MFV458860:MGB458860 MPR458860:MPX458860 MZN458860:MZT458860 NJJ458860:NJP458860 NTF458860:NTL458860 ODB458860:ODH458860 OMX458860:OND458860 OWT458860:OWZ458860 PGP458860:PGV458860 PQL458860:PQR458860 QAH458860:QAN458860 QKD458860:QKJ458860 QTZ458860:QUF458860 RDV458860:REB458860 RNR458860:RNX458860 RXN458860:RXT458860 SHJ458860:SHP458860 SRF458860:SRL458860 TBB458860:TBH458860 TKX458860:TLD458860 TUT458860:TUZ458860 UEP458860:UEV458860 UOL458860:UOR458860 UYH458860:UYN458860 VID458860:VIJ458860 VRZ458860:VSF458860 WBV458860:WCB458860 WLR458860:WLX458860 WVN458860:WVT458860 F524396:L524396 JB524396:JH524396 SX524396:TD524396 ACT524396:ACZ524396 AMP524396:AMV524396 AWL524396:AWR524396 BGH524396:BGN524396 BQD524396:BQJ524396 BZZ524396:CAF524396 CJV524396:CKB524396 CTR524396:CTX524396 DDN524396:DDT524396 DNJ524396:DNP524396 DXF524396:DXL524396 EHB524396:EHH524396 EQX524396:ERD524396 FAT524396:FAZ524396 FKP524396:FKV524396 FUL524396:FUR524396 GEH524396:GEN524396 GOD524396:GOJ524396 GXZ524396:GYF524396 HHV524396:HIB524396 HRR524396:HRX524396 IBN524396:IBT524396 ILJ524396:ILP524396 IVF524396:IVL524396 JFB524396:JFH524396 JOX524396:JPD524396 JYT524396:JYZ524396 KIP524396:KIV524396 KSL524396:KSR524396 LCH524396:LCN524396 LMD524396:LMJ524396 LVZ524396:LWF524396 MFV524396:MGB524396 MPR524396:MPX524396 MZN524396:MZT524396 NJJ524396:NJP524396 NTF524396:NTL524396 ODB524396:ODH524396 OMX524396:OND524396 OWT524396:OWZ524396 PGP524396:PGV524396 PQL524396:PQR524396 QAH524396:QAN524396 QKD524396:QKJ524396 QTZ524396:QUF524396 RDV524396:REB524396 RNR524396:RNX524396 RXN524396:RXT524396 SHJ524396:SHP524396 SRF524396:SRL524396 TBB524396:TBH524396 TKX524396:TLD524396 TUT524396:TUZ524396 UEP524396:UEV524396 UOL524396:UOR524396 UYH524396:UYN524396 VID524396:VIJ524396 VRZ524396:VSF524396 WBV524396:WCB524396 WLR524396:WLX524396 WVN524396:WVT524396 F589932:L589932 JB589932:JH589932 SX589932:TD589932 ACT589932:ACZ589932 AMP589932:AMV589932 AWL589932:AWR589932 BGH589932:BGN589932 BQD589932:BQJ589932 BZZ589932:CAF589932 CJV589932:CKB589932 CTR589932:CTX589932 DDN589932:DDT589932 DNJ589932:DNP589932 DXF589932:DXL589932 EHB589932:EHH589932 EQX589932:ERD589932 FAT589932:FAZ589932 FKP589932:FKV589932 FUL589932:FUR589932 GEH589932:GEN589932 GOD589932:GOJ589932 GXZ589932:GYF589932 HHV589932:HIB589932 HRR589932:HRX589932 IBN589932:IBT589932 ILJ589932:ILP589932 IVF589932:IVL589932 JFB589932:JFH589932 JOX589932:JPD589932 JYT589932:JYZ589932 KIP589932:KIV589932 KSL589932:KSR589932 LCH589932:LCN589932 LMD589932:LMJ589932 LVZ589932:LWF589932 MFV589932:MGB589932 MPR589932:MPX589932 MZN589932:MZT589932 NJJ589932:NJP589932 NTF589932:NTL589932 ODB589932:ODH589932 OMX589932:OND589932 OWT589932:OWZ589932 PGP589932:PGV589932 PQL589932:PQR589932 QAH589932:QAN589932 QKD589932:QKJ589932 QTZ589932:QUF589932 RDV589932:REB589932 RNR589932:RNX589932 RXN589932:RXT589932 SHJ589932:SHP589932 SRF589932:SRL589932 TBB589932:TBH589932 TKX589932:TLD589932 TUT589932:TUZ589932 UEP589932:UEV589932 UOL589932:UOR589932 UYH589932:UYN589932 VID589932:VIJ589932 VRZ589932:VSF589932 WBV589932:WCB589932 WLR589932:WLX589932 WVN589932:WVT589932 F655468:L655468 JB655468:JH655468 SX655468:TD655468 ACT655468:ACZ655468 AMP655468:AMV655468 AWL655468:AWR655468 BGH655468:BGN655468 BQD655468:BQJ655468 BZZ655468:CAF655468 CJV655468:CKB655468 CTR655468:CTX655468 DDN655468:DDT655468 DNJ655468:DNP655468 DXF655468:DXL655468 EHB655468:EHH655468 EQX655468:ERD655468 FAT655468:FAZ655468 FKP655468:FKV655468 FUL655468:FUR655468 GEH655468:GEN655468 GOD655468:GOJ655468 GXZ655468:GYF655468 HHV655468:HIB655468 HRR655468:HRX655468 IBN655468:IBT655468 ILJ655468:ILP655468 IVF655468:IVL655468 JFB655468:JFH655468 JOX655468:JPD655468 JYT655468:JYZ655468 KIP655468:KIV655468 KSL655468:KSR655468 LCH655468:LCN655468 LMD655468:LMJ655468 LVZ655468:LWF655468 MFV655468:MGB655468 MPR655468:MPX655468 MZN655468:MZT655468 NJJ655468:NJP655468 NTF655468:NTL655468 ODB655468:ODH655468 OMX655468:OND655468 OWT655468:OWZ655468 PGP655468:PGV655468 PQL655468:PQR655468 QAH655468:QAN655468 QKD655468:QKJ655468 QTZ655468:QUF655468 RDV655468:REB655468 RNR655468:RNX655468 RXN655468:RXT655468 SHJ655468:SHP655468 SRF655468:SRL655468 TBB655468:TBH655468 TKX655468:TLD655468 TUT655468:TUZ655468 UEP655468:UEV655468 UOL655468:UOR655468 UYH655468:UYN655468 VID655468:VIJ655468 VRZ655468:VSF655468 WBV655468:WCB655468 WLR655468:WLX655468 WVN655468:WVT655468 F721004:L721004 JB721004:JH721004 SX721004:TD721004 ACT721004:ACZ721004 AMP721004:AMV721004 AWL721004:AWR721004 BGH721004:BGN721004 BQD721004:BQJ721004 BZZ721004:CAF721004 CJV721004:CKB721004 CTR721004:CTX721004 DDN721004:DDT721004 DNJ721004:DNP721004 DXF721004:DXL721004 EHB721004:EHH721004 EQX721004:ERD721004 FAT721004:FAZ721004 FKP721004:FKV721004 FUL721004:FUR721004 GEH721004:GEN721004 GOD721004:GOJ721004 GXZ721004:GYF721004 HHV721004:HIB721004 HRR721004:HRX721004 IBN721004:IBT721004 ILJ721004:ILP721004 IVF721004:IVL721004 JFB721004:JFH721004 JOX721004:JPD721004 JYT721004:JYZ721004 KIP721004:KIV721004 KSL721004:KSR721004 LCH721004:LCN721004 LMD721004:LMJ721004 LVZ721004:LWF721004 MFV721004:MGB721004 MPR721004:MPX721004 MZN721004:MZT721004 NJJ721004:NJP721004 NTF721004:NTL721004 ODB721004:ODH721004 OMX721004:OND721004 OWT721004:OWZ721004 PGP721004:PGV721004 PQL721004:PQR721004 QAH721004:QAN721004 QKD721004:QKJ721004 QTZ721004:QUF721004 RDV721004:REB721004 RNR721004:RNX721004 RXN721004:RXT721004 SHJ721004:SHP721004 SRF721004:SRL721004 TBB721004:TBH721004 TKX721004:TLD721004 TUT721004:TUZ721004 UEP721004:UEV721004 UOL721004:UOR721004 UYH721004:UYN721004 VID721004:VIJ721004 VRZ721004:VSF721004 WBV721004:WCB721004 WLR721004:WLX721004 WVN721004:WVT721004 F786540:L786540 JB786540:JH786540 SX786540:TD786540 ACT786540:ACZ786540 AMP786540:AMV786540 AWL786540:AWR786540 BGH786540:BGN786540 BQD786540:BQJ786540 BZZ786540:CAF786540 CJV786540:CKB786540 CTR786540:CTX786540 DDN786540:DDT786540 DNJ786540:DNP786540 DXF786540:DXL786540 EHB786540:EHH786540 EQX786540:ERD786540 FAT786540:FAZ786540 FKP786540:FKV786540 FUL786540:FUR786540 GEH786540:GEN786540 GOD786540:GOJ786540 GXZ786540:GYF786540 HHV786540:HIB786540 HRR786540:HRX786540 IBN786540:IBT786540 ILJ786540:ILP786540 IVF786540:IVL786540 JFB786540:JFH786540 JOX786540:JPD786540 JYT786540:JYZ786540 KIP786540:KIV786540 KSL786540:KSR786540 LCH786540:LCN786540 LMD786540:LMJ786540 LVZ786540:LWF786540 MFV786540:MGB786540 MPR786540:MPX786540 MZN786540:MZT786540 NJJ786540:NJP786540 NTF786540:NTL786540 ODB786540:ODH786540 OMX786540:OND786540 OWT786540:OWZ786540 PGP786540:PGV786540 PQL786540:PQR786540 QAH786540:QAN786540 QKD786540:QKJ786540 QTZ786540:QUF786540 RDV786540:REB786540 RNR786540:RNX786540 RXN786540:RXT786540 SHJ786540:SHP786540 SRF786540:SRL786540 TBB786540:TBH786540 TKX786540:TLD786540 TUT786540:TUZ786540 UEP786540:UEV786540 UOL786540:UOR786540 UYH786540:UYN786540 VID786540:VIJ786540 VRZ786540:VSF786540 WBV786540:WCB786540 WLR786540:WLX786540 WVN786540:WVT786540 F852076:L852076 JB852076:JH852076 SX852076:TD852076 ACT852076:ACZ852076 AMP852076:AMV852076 AWL852076:AWR852076 BGH852076:BGN852076 BQD852076:BQJ852076 BZZ852076:CAF852076 CJV852076:CKB852076 CTR852076:CTX852076 DDN852076:DDT852076 DNJ852076:DNP852076 DXF852076:DXL852076 EHB852076:EHH852076 EQX852076:ERD852076 FAT852076:FAZ852076 FKP852076:FKV852076 FUL852076:FUR852076 GEH852076:GEN852076 GOD852076:GOJ852076 GXZ852076:GYF852076 HHV852076:HIB852076 HRR852076:HRX852076 IBN852076:IBT852076 ILJ852076:ILP852076 IVF852076:IVL852076 JFB852076:JFH852076 JOX852076:JPD852076 JYT852076:JYZ852076 KIP852076:KIV852076 KSL852076:KSR852076 LCH852076:LCN852076 LMD852076:LMJ852076 LVZ852076:LWF852076 MFV852076:MGB852076 MPR852076:MPX852076 MZN852076:MZT852076 NJJ852076:NJP852076 NTF852076:NTL852076 ODB852076:ODH852076 OMX852076:OND852076 OWT852076:OWZ852076 PGP852076:PGV852076 PQL852076:PQR852076 QAH852076:QAN852076 QKD852076:QKJ852076 QTZ852076:QUF852076 RDV852076:REB852076 RNR852076:RNX852076 RXN852076:RXT852076 SHJ852076:SHP852076 SRF852076:SRL852076 TBB852076:TBH852076 TKX852076:TLD852076 TUT852076:TUZ852076 UEP852076:UEV852076 UOL852076:UOR852076 UYH852076:UYN852076 VID852076:VIJ852076 VRZ852076:VSF852076 WBV852076:WCB852076 WLR852076:WLX852076 WVN852076:WVT852076 F917612:L917612 JB917612:JH917612 SX917612:TD917612 ACT917612:ACZ917612 AMP917612:AMV917612 AWL917612:AWR917612 BGH917612:BGN917612 BQD917612:BQJ917612 BZZ917612:CAF917612 CJV917612:CKB917612 CTR917612:CTX917612 DDN917612:DDT917612 DNJ917612:DNP917612 DXF917612:DXL917612 EHB917612:EHH917612 EQX917612:ERD917612 FAT917612:FAZ917612 FKP917612:FKV917612 FUL917612:FUR917612 GEH917612:GEN917612 GOD917612:GOJ917612 GXZ917612:GYF917612 HHV917612:HIB917612 HRR917612:HRX917612 IBN917612:IBT917612 ILJ917612:ILP917612 IVF917612:IVL917612 JFB917612:JFH917612 JOX917612:JPD917612 JYT917612:JYZ917612 KIP917612:KIV917612 KSL917612:KSR917612 LCH917612:LCN917612 LMD917612:LMJ917612 LVZ917612:LWF917612 MFV917612:MGB917612 MPR917612:MPX917612 MZN917612:MZT917612 NJJ917612:NJP917612 NTF917612:NTL917612 ODB917612:ODH917612 OMX917612:OND917612 OWT917612:OWZ917612 PGP917612:PGV917612 PQL917612:PQR917612 QAH917612:QAN917612 QKD917612:QKJ917612 QTZ917612:QUF917612 RDV917612:REB917612 RNR917612:RNX917612 RXN917612:RXT917612 SHJ917612:SHP917612 SRF917612:SRL917612 TBB917612:TBH917612 TKX917612:TLD917612 TUT917612:TUZ917612 UEP917612:UEV917612 UOL917612:UOR917612 UYH917612:UYN917612 VID917612:VIJ917612 VRZ917612:VSF917612 WBV917612:WCB917612 WLR917612:WLX917612 WVN917612:WVT917612 F983148:L983148 JB983148:JH983148 SX983148:TD983148 ACT983148:ACZ983148 AMP983148:AMV983148 AWL983148:AWR983148 BGH983148:BGN983148 BQD983148:BQJ983148 BZZ983148:CAF983148 CJV983148:CKB983148 CTR983148:CTX983148 DDN983148:DDT983148 DNJ983148:DNP983148 DXF983148:DXL983148 EHB983148:EHH983148 EQX983148:ERD983148 FAT983148:FAZ983148 FKP983148:FKV983148 FUL983148:FUR983148 GEH983148:GEN983148 GOD983148:GOJ983148 GXZ983148:GYF983148 HHV983148:HIB983148 HRR983148:HRX983148 IBN983148:IBT983148 ILJ983148:ILP983148 IVF983148:IVL983148 JFB983148:JFH983148 JOX983148:JPD983148 JYT983148:JYZ983148 KIP983148:KIV983148 KSL983148:KSR983148 LCH983148:LCN983148 LMD983148:LMJ983148 LVZ983148:LWF983148 MFV983148:MGB983148 MPR983148:MPX983148 MZN983148:MZT983148 NJJ983148:NJP983148 NTF983148:NTL983148 ODB983148:ODH983148 OMX983148:OND983148 OWT983148:OWZ983148 PGP983148:PGV983148 PQL983148:PQR983148 QAH983148:QAN983148 QKD983148:QKJ983148 QTZ983148:QUF983148 RDV983148:REB983148 RNR983148:RNX983148 RXN983148:RXT983148 SHJ983148:SHP983148 SRF983148:SRL983148 TBB983148:TBH983148 TKX983148:TLD983148 TUT983148:TUZ983148 UEP983148:UEV983148 UOL983148:UOR983148 UYH983148:UYN983148 VID983148:VIJ983148 VRZ983148:VSF983148 WBV983148:WCB983148 WLR983148:WLX983148 WVN983148:WVT983148" xr:uid="{198C627C-CDC2-4756-B687-C5400CA38E98}"/>
    <dataValidation allowBlank="1" showErrorMessage="1" promptTitle="OPTIONS" prompt="Select From List" sqref="R80:X83 JN80:JT83 TJ80:TP83 ADF80:ADL83 ANB80:ANH83 AWX80:AXD83 BGT80:BGZ83 BQP80:BQV83 CAL80:CAR83 CKH80:CKN83 CUD80:CUJ83 DDZ80:DEF83 DNV80:DOB83 DXR80:DXX83 EHN80:EHT83 ERJ80:ERP83 FBF80:FBL83 FLB80:FLH83 FUX80:FVD83 GET80:GEZ83 GOP80:GOV83 GYL80:GYR83 HIH80:HIN83 HSD80:HSJ83 IBZ80:ICF83 ILV80:IMB83 IVR80:IVX83 JFN80:JFT83 JPJ80:JPP83 JZF80:JZL83 KJB80:KJH83 KSX80:KTD83 LCT80:LCZ83 LMP80:LMV83 LWL80:LWR83 MGH80:MGN83 MQD80:MQJ83 MZZ80:NAF83 NJV80:NKB83 NTR80:NTX83 ODN80:ODT83 ONJ80:ONP83 OXF80:OXL83 PHB80:PHH83 PQX80:PRD83 QAT80:QAZ83 QKP80:QKV83 QUL80:QUR83 REH80:REN83 ROD80:ROJ83 RXZ80:RYF83 SHV80:SIB83 SRR80:SRX83 TBN80:TBT83 TLJ80:TLP83 TVF80:TVL83 UFB80:UFH83 UOX80:UPD83 UYT80:UYZ83 VIP80:VIV83 VSL80:VSR83 WCH80:WCN83 WMD80:WMJ83 WVZ80:WWF83 R65616:X65619 JN65616:JT65619 TJ65616:TP65619 ADF65616:ADL65619 ANB65616:ANH65619 AWX65616:AXD65619 BGT65616:BGZ65619 BQP65616:BQV65619 CAL65616:CAR65619 CKH65616:CKN65619 CUD65616:CUJ65619 DDZ65616:DEF65619 DNV65616:DOB65619 DXR65616:DXX65619 EHN65616:EHT65619 ERJ65616:ERP65619 FBF65616:FBL65619 FLB65616:FLH65619 FUX65616:FVD65619 GET65616:GEZ65619 GOP65616:GOV65619 GYL65616:GYR65619 HIH65616:HIN65619 HSD65616:HSJ65619 IBZ65616:ICF65619 ILV65616:IMB65619 IVR65616:IVX65619 JFN65616:JFT65619 JPJ65616:JPP65619 JZF65616:JZL65619 KJB65616:KJH65619 KSX65616:KTD65619 LCT65616:LCZ65619 LMP65616:LMV65619 LWL65616:LWR65619 MGH65616:MGN65619 MQD65616:MQJ65619 MZZ65616:NAF65619 NJV65616:NKB65619 NTR65616:NTX65619 ODN65616:ODT65619 ONJ65616:ONP65619 OXF65616:OXL65619 PHB65616:PHH65619 PQX65616:PRD65619 QAT65616:QAZ65619 QKP65616:QKV65619 QUL65616:QUR65619 REH65616:REN65619 ROD65616:ROJ65619 RXZ65616:RYF65619 SHV65616:SIB65619 SRR65616:SRX65619 TBN65616:TBT65619 TLJ65616:TLP65619 TVF65616:TVL65619 UFB65616:UFH65619 UOX65616:UPD65619 UYT65616:UYZ65619 VIP65616:VIV65619 VSL65616:VSR65619 WCH65616:WCN65619 WMD65616:WMJ65619 WVZ65616:WWF65619 R131152:X131155 JN131152:JT131155 TJ131152:TP131155 ADF131152:ADL131155 ANB131152:ANH131155 AWX131152:AXD131155 BGT131152:BGZ131155 BQP131152:BQV131155 CAL131152:CAR131155 CKH131152:CKN131155 CUD131152:CUJ131155 DDZ131152:DEF131155 DNV131152:DOB131155 DXR131152:DXX131155 EHN131152:EHT131155 ERJ131152:ERP131155 FBF131152:FBL131155 FLB131152:FLH131155 FUX131152:FVD131155 GET131152:GEZ131155 GOP131152:GOV131155 GYL131152:GYR131155 HIH131152:HIN131155 HSD131152:HSJ131155 IBZ131152:ICF131155 ILV131152:IMB131155 IVR131152:IVX131155 JFN131152:JFT131155 JPJ131152:JPP131155 JZF131152:JZL131155 KJB131152:KJH131155 KSX131152:KTD131155 LCT131152:LCZ131155 LMP131152:LMV131155 LWL131152:LWR131155 MGH131152:MGN131155 MQD131152:MQJ131155 MZZ131152:NAF131155 NJV131152:NKB131155 NTR131152:NTX131155 ODN131152:ODT131155 ONJ131152:ONP131155 OXF131152:OXL131155 PHB131152:PHH131155 PQX131152:PRD131155 QAT131152:QAZ131155 QKP131152:QKV131155 QUL131152:QUR131155 REH131152:REN131155 ROD131152:ROJ131155 RXZ131152:RYF131155 SHV131152:SIB131155 SRR131152:SRX131155 TBN131152:TBT131155 TLJ131152:TLP131155 TVF131152:TVL131155 UFB131152:UFH131155 UOX131152:UPD131155 UYT131152:UYZ131155 VIP131152:VIV131155 VSL131152:VSR131155 WCH131152:WCN131155 WMD131152:WMJ131155 WVZ131152:WWF131155 R196688:X196691 JN196688:JT196691 TJ196688:TP196691 ADF196688:ADL196691 ANB196688:ANH196691 AWX196688:AXD196691 BGT196688:BGZ196691 BQP196688:BQV196691 CAL196688:CAR196691 CKH196688:CKN196691 CUD196688:CUJ196691 DDZ196688:DEF196691 DNV196688:DOB196691 DXR196688:DXX196691 EHN196688:EHT196691 ERJ196688:ERP196691 FBF196688:FBL196691 FLB196688:FLH196691 FUX196688:FVD196691 GET196688:GEZ196691 GOP196688:GOV196691 GYL196688:GYR196691 HIH196688:HIN196691 HSD196688:HSJ196691 IBZ196688:ICF196691 ILV196688:IMB196691 IVR196688:IVX196691 JFN196688:JFT196691 JPJ196688:JPP196691 JZF196688:JZL196691 KJB196688:KJH196691 KSX196688:KTD196691 LCT196688:LCZ196691 LMP196688:LMV196691 LWL196688:LWR196691 MGH196688:MGN196691 MQD196688:MQJ196691 MZZ196688:NAF196691 NJV196688:NKB196691 NTR196688:NTX196691 ODN196688:ODT196691 ONJ196688:ONP196691 OXF196688:OXL196691 PHB196688:PHH196691 PQX196688:PRD196691 QAT196688:QAZ196691 QKP196688:QKV196691 QUL196688:QUR196691 REH196688:REN196691 ROD196688:ROJ196691 RXZ196688:RYF196691 SHV196688:SIB196691 SRR196688:SRX196691 TBN196688:TBT196691 TLJ196688:TLP196691 TVF196688:TVL196691 UFB196688:UFH196691 UOX196688:UPD196691 UYT196688:UYZ196691 VIP196688:VIV196691 VSL196688:VSR196691 WCH196688:WCN196691 WMD196688:WMJ196691 WVZ196688:WWF196691 R262224:X262227 JN262224:JT262227 TJ262224:TP262227 ADF262224:ADL262227 ANB262224:ANH262227 AWX262224:AXD262227 BGT262224:BGZ262227 BQP262224:BQV262227 CAL262224:CAR262227 CKH262224:CKN262227 CUD262224:CUJ262227 DDZ262224:DEF262227 DNV262224:DOB262227 DXR262224:DXX262227 EHN262224:EHT262227 ERJ262224:ERP262227 FBF262224:FBL262227 FLB262224:FLH262227 FUX262224:FVD262227 GET262224:GEZ262227 GOP262224:GOV262227 GYL262224:GYR262227 HIH262224:HIN262227 HSD262224:HSJ262227 IBZ262224:ICF262227 ILV262224:IMB262227 IVR262224:IVX262227 JFN262224:JFT262227 JPJ262224:JPP262227 JZF262224:JZL262227 KJB262224:KJH262227 KSX262224:KTD262227 LCT262224:LCZ262227 LMP262224:LMV262227 LWL262224:LWR262227 MGH262224:MGN262227 MQD262224:MQJ262227 MZZ262224:NAF262227 NJV262224:NKB262227 NTR262224:NTX262227 ODN262224:ODT262227 ONJ262224:ONP262227 OXF262224:OXL262227 PHB262224:PHH262227 PQX262224:PRD262227 QAT262224:QAZ262227 QKP262224:QKV262227 QUL262224:QUR262227 REH262224:REN262227 ROD262224:ROJ262227 RXZ262224:RYF262227 SHV262224:SIB262227 SRR262224:SRX262227 TBN262224:TBT262227 TLJ262224:TLP262227 TVF262224:TVL262227 UFB262224:UFH262227 UOX262224:UPD262227 UYT262224:UYZ262227 VIP262224:VIV262227 VSL262224:VSR262227 WCH262224:WCN262227 WMD262224:WMJ262227 WVZ262224:WWF262227 R327760:X327763 JN327760:JT327763 TJ327760:TP327763 ADF327760:ADL327763 ANB327760:ANH327763 AWX327760:AXD327763 BGT327760:BGZ327763 BQP327760:BQV327763 CAL327760:CAR327763 CKH327760:CKN327763 CUD327760:CUJ327763 DDZ327760:DEF327763 DNV327760:DOB327763 DXR327760:DXX327763 EHN327760:EHT327763 ERJ327760:ERP327763 FBF327760:FBL327763 FLB327760:FLH327763 FUX327760:FVD327763 GET327760:GEZ327763 GOP327760:GOV327763 GYL327760:GYR327763 HIH327760:HIN327763 HSD327760:HSJ327763 IBZ327760:ICF327763 ILV327760:IMB327763 IVR327760:IVX327763 JFN327760:JFT327763 JPJ327760:JPP327763 JZF327760:JZL327763 KJB327760:KJH327763 KSX327760:KTD327763 LCT327760:LCZ327763 LMP327760:LMV327763 LWL327760:LWR327763 MGH327760:MGN327763 MQD327760:MQJ327763 MZZ327760:NAF327763 NJV327760:NKB327763 NTR327760:NTX327763 ODN327760:ODT327763 ONJ327760:ONP327763 OXF327760:OXL327763 PHB327760:PHH327763 PQX327760:PRD327763 QAT327760:QAZ327763 QKP327760:QKV327763 QUL327760:QUR327763 REH327760:REN327763 ROD327760:ROJ327763 RXZ327760:RYF327763 SHV327760:SIB327763 SRR327760:SRX327763 TBN327760:TBT327763 TLJ327760:TLP327763 TVF327760:TVL327763 UFB327760:UFH327763 UOX327760:UPD327763 UYT327760:UYZ327763 VIP327760:VIV327763 VSL327760:VSR327763 WCH327760:WCN327763 WMD327760:WMJ327763 WVZ327760:WWF327763 R393296:X393299 JN393296:JT393299 TJ393296:TP393299 ADF393296:ADL393299 ANB393296:ANH393299 AWX393296:AXD393299 BGT393296:BGZ393299 BQP393296:BQV393299 CAL393296:CAR393299 CKH393296:CKN393299 CUD393296:CUJ393299 DDZ393296:DEF393299 DNV393296:DOB393299 DXR393296:DXX393299 EHN393296:EHT393299 ERJ393296:ERP393299 FBF393296:FBL393299 FLB393296:FLH393299 FUX393296:FVD393299 GET393296:GEZ393299 GOP393296:GOV393299 GYL393296:GYR393299 HIH393296:HIN393299 HSD393296:HSJ393299 IBZ393296:ICF393299 ILV393296:IMB393299 IVR393296:IVX393299 JFN393296:JFT393299 JPJ393296:JPP393299 JZF393296:JZL393299 KJB393296:KJH393299 KSX393296:KTD393299 LCT393296:LCZ393299 LMP393296:LMV393299 LWL393296:LWR393299 MGH393296:MGN393299 MQD393296:MQJ393299 MZZ393296:NAF393299 NJV393296:NKB393299 NTR393296:NTX393299 ODN393296:ODT393299 ONJ393296:ONP393299 OXF393296:OXL393299 PHB393296:PHH393299 PQX393296:PRD393299 QAT393296:QAZ393299 QKP393296:QKV393299 QUL393296:QUR393299 REH393296:REN393299 ROD393296:ROJ393299 RXZ393296:RYF393299 SHV393296:SIB393299 SRR393296:SRX393299 TBN393296:TBT393299 TLJ393296:TLP393299 TVF393296:TVL393299 UFB393296:UFH393299 UOX393296:UPD393299 UYT393296:UYZ393299 VIP393296:VIV393299 VSL393296:VSR393299 WCH393296:WCN393299 WMD393296:WMJ393299 WVZ393296:WWF393299 R458832:X458835 JN458832:JT458835 TJ458832:TP458835 ADF458832:ADL458835 ANB458832:ANH458835 AWX458832:AXD458835 BGT458832:BGZ458835 BQP458832:BQV458835 CAL458832:CAR458835 CKH458832:CKN458835 CUD458832:CUJ458835 DDZ458832:DEF458835 DNV458832:DOB458835 DXR458832:DXX458835 EHN458832:EHT458835 ERJ458832:ERP458835 FBF458832:FBL458835 FLB458832:FLH458835 FUX458832:FVD458835 GET458832:GEZ458835 GOP458832:GOV458835 GYL458832:GYR458835 HIH458832:HIN458835 HSD458832:HSJ458835 IBZ458832:ICF458835 ILV458832:IMB458835 IVR458832:IVX458835 JFN458832:JFT458835 JPJ458832:JPP458835 JZF458832:JZL458835 KJB458832:KJH458835 KSX458832:KTD458835 LCT458832:LCZ458835 LMP458832:LMV458835 LWL458832:LWR458835 MGH458832:MGN458835 MQD458832:MQJ458835 MZZ458832:NAF458835 NJV458832:NKB458835 NTR458832:NTX458835 ODN458832:ODT458835 ONJ458832:ONP458835 OXF458832:OXL458835 PHB458832:PHH458835 PQX458832:PRD458835 QAT458832:QAZ458835 QKP458832:QKV458835 QUL458832:QUR458835 REH458832:REN458835 ROD458832:ROJ458835 RXZ458832:RYF458835 SHV458832:SIB458835 SRR458832:SRX458835 TBN458832:TBT458835 TLJ458832:TLP458835 TVF458832:TVL458835 UFB458832:UFH458835 UOX458832:UPD458835 UYT458832:UYZ458835 VIP458832:VIV458835 VSL458832:VSR458835 WCH458832:WCN458835 WMD458832:WMJ458835 WVZ458832:WWF458835 R524368:X524371 JN524368:JT524371 TJ524368:TP524371 ADF524368:ADL524371 ANB524368:ANH524371 AWX524368:AXD524371 BGT524368:BGZ524371 BQP524368:BQV524371 CAL524368:CAR524371 CKH524368:CKN524371 CUD524368:CUJ524371 DDZ524368:DEF524371 DNV524368:DOB524371 DXR524368:DXX524371 EHN524368:EHT524371 ERJ524368:ERP524371 FBF524368:FBL524371 FLB524368:FLH524371 FUX524368:FVD524371 GET524368:GEZ524371 GOP524368:GOV524371 GYL524368:GYR524371 HIH524368:HIN524371 HSD524368:HSJ524371 IBZ524368:ICF524371 ILV524368:IMB524371 IVR524368:IVX524371 JFN524368:JFT524371 JPJ524368:JPP524371 JZF524368:JZL524371 KJB524368:KJH524371 KSX524368:KTD524371 LCT524368:LCZ524371 LMP524368:LMV524371 LWL524368:LWR524371 MGH524368:MGN524371 MQD524368:MQJ524371 MZZ524368:NAF524371 NJV524368:NKB524371 NTR524368:NTX524371 ODN524368:ODT524371 ONJ524368:ONP524371 OXF524368:OXL524371 PHB524368:PHH524371 PQX524368:PRD524371 QAT524368:QAZ524371 QKP524368:QKV524371 QUL524368:QUR524371 REH524368:REN524371 ROD524368:ROJ524371 RXZ524368:RYF524371 SHV524368:SIB524371 SRR524368:SRX524371 TBN524368:TBT524371 TLJ524368:TLP524371 TVF524368:TVL524371 UFB524368:UFH524371 UOX524368:UPD524371 UYT524368:UYZ524371 VIP524368:VIV524371 VSL524368:VSR524371 WCH524368:WCN524371 WMD524368:WMJ524371 WVZ524368:WWF524371 R589904:X589907 JN589904:JT589907 TJ589904:TP589907 ADF589904:ADL589907 ANB589904:ANH589907 AWX589904:AXD589907 BGT589904:BGZ589907 BQP589904:BQV589907 CAL589904:CAR589907 CKH589904:CKN589907 CUD589904:CUJ589907 DDZ589904:DEF589907 DNV589904:DOB589907 DXR589904:DXX589907 EHN589904:EHT589907 ERJ589904:ERP589907 FBF589904:FBL589907 FLB589904:FLH589907 FUX589904:FVD589907 GET589904:GEZ589907 GOP589904:GOV589907 GYL589904:GYR589907 HIH589904:HIN589907 HSD589904:HSJ589907 IBZ589904:ICF589907 ILV589904:IMB589907 IVR589904:IVX589907 JFN589904:JFT589907 JPJ589904:JPP589907 JZF589904:JZL589907 KJB589904:KJH589907 KSX589904:KTD589907 LCT589904:LCZ589907 LMP589904:LMV589907 LWL589904:LWR589907 MGH589904:MGN589907 MQD589904:MQJ589907 MZZ589904:NAF589907 NJV589904:NKB589907 NTR589904:NTX589907 ODN589904:ODT589907 ONJ589904:ONP589907 OXF589904:OXL589907 PHB589904:PHH589907 PQX589904:PRD589907 QAT589904:QAZ589907 QKP589904:QKV589907 QUL589904:QUR589907 REH589904:REN589907 ROD589904:ROJ589907 RXZ589904:RYF589907 SHV589904:SIB589907 SRR589904:SRX589907 TBN589904:TBT589907 TLJ589904:TLP589907 TVF589904:TVL589907 UFB589904:UFH589907 UOX589904:UPD589907 UYT589904:UYZ589907 VIP589904:VIV589907 VSL589904:VSR589907 WCH589904:WCN589907 WMD589904:WMJ589907 WVZ589904:WWF589907 R655440:X655443 JN655440:JT655443 TJ655440:TP655443 ADF655440:ADL655443 ANB655440:ANH655443 AWX655440:AXD655443 BGT655440:BGZ655443 BQP655440:BQV655443 CAL655440:CAR655443 CKH655440:CKN655443 CUD655440:CUJ655443 DDZ655440:DEF655443 DNV655440:DOB655443 DXR655440:DXX655443 EHN655440:EHT655443 ERJ655440:ERP655443 FBF655440:FBL655443 FLB655440:FLH655443 FUX655440:FVD655443 GET655440:GEZ655443 GOP655440:GOV655443 GYL655440:GYR655443 HIH655440:HIN655443 HSD655440:HSJ655443 IBZ655440:ICF655443 ILV655440:IMB655443 IVR655440:IVX655443 JFN655440:JFT655443 JPJ655440:JPP655443 JZF655440:JZL655443 KJB655440:KJH655443 KSX655440:KTD655443 LCT655440:LCZ655443 LMP655440:LMV655443 LWL655440:LWR655443 MGH655440:MGN655443 MQD655440:MQJ655443 MZZ655440:NAF655443 NJV655440:NKB655443 NTR655440:NTX655443 ODN655440:ODT655443 ONJ655440:ONP655443 OXF655440:OXL655443 PHB655440:PHH655443 PQX655440:PRD655443 QAT655440:QAZ655443 QKP655440:QKV655443 QUL655440:QUR655443 REH655440:REN655443 ROD655440:ROJ655443 RXZ655440:RYF655443 SHV655440:SIB655443 SRR655440:SRX655443 TBN655440:TBT655443 TLJ655440:TLP655443 TVF655440:TVL655443 UFB655440:UFH655443 UOX655440:UPD655443 UYT655440:UYZ655443 VIP655440:VIV655443 VSL655440:VSR655443 WCH655440:WCN655443 WMD655440:WMJ655443 WVZ655440:WWF655443 R720976:X720979 JN720976:JT720979 TJ720976:TP720979 ADF720976:ADL720979 ANB720976:ANH720979 AWX720976:AXD720979 BGT720976:BGZ720979 BQP720976:BQV720979 CAL720976:CAR720979 CKH720976:CKN720979 CUD720976:CUJ720979 DDZ720976:DEF720979 DNV720976:DOB720979 DXR720976:DXX720979 EHN720976:EHT720979 ERJ720976:ERP720979 FBF720976:FBL720979 FLB720976:FLH720979 FUX720976:FVD720979 GET720976:GEZ720979 GOP720976:GOV720979 GYL720976:GYR720979 HIH720976:HIN720979 HSD720976:HSJ720979 IBZ720976:ICF720979 ILV720976:IMB720979 IVR720976:IVX720979 JFN720976:JFT720979 JPJ720976:JPP720979 JZF720976:JZL720979 KJB720976:KJH720979 KSX720976:KTD720979 LCT720976:LCZ720979 LMP720976:LMV720979 LWL720976:LWR720979 MGH720976:MGN720979 MQD720976:MQJ720979 MZZ720976:NAF720979 NJV720976:NKB720979 NTR720976:NTX720979 ODN720976:ODT720979 ONJ720976:ONP720979 OXF720976:OXL720979 PHB720976:PHH720979 PQX720976:PRD720979 QAT720976:QAZ720979 QKP720976:QKV720979 QUL720976:QUR720979 REH720976:REN720979 ROD720976:ROJ720979 RXZ720976:RYF720979 SHV720976:SIB720979 SRR720976:SRX720979 TBN720976:TBT720979 TLJ720976:TLP720979 TVF720976:TVL720979 UFB720976:UFH720979 UOX720976:UPD720979 UYT720976:UYZ720979 VIP720976:VIV720979 VSL720976:VSR720979 WCH720976:WCN720979 WMD720976:WMJ720979 WVZ720976:WWF720979 R786512:X786515 JN786512:JT786515 TJ786512:TP786515 ADF786512:ADL786515 ANB786512:ANH786515 AWX786512:AXD786515 BGT786512:BGZ786515 BQP786512:BQV786515 CAL786512:CAR786515 CKH786512:CKN786515 CUD786512:CUJ786515 DDZ786512:DEF786515 DNV786512:DOB786515 DXR786512:DXX786515 EHN786512:EHT786515 ERJ786512:ERP786515 FBF786512:FBL786515 FLB786512:FLH786515 FUX786512:FVD786515 GET786512:GEZ786515 GOP786512:GOV786515 GYL786512:GYR786515 HIH786512:HIN786515 HSD786512:HSJ786515 IBZ786512:ICF786515 ILV786512:IMB786515 IVR786512:IVX786515 JFN786512:JFT786515 JPJ786512:JPP786515 JZF786512:JZL786515 KJB786512:KJH786515 KSX786512:KTD786515 LCT786512:LCZ786515 LMP786512:LMV786515 LWL786512:LWR786515 MGH786512:MGN786515 MQD786512:MQJ786515 MZZ786512:NAF786515 NJV786512:NKB786515 NTR786512:NTX786515 ODN786512:ODT786515 ONJ786512:ONP786515 OXF786512:OXL786515 PHB786512:PHH786515 PQX786512:PRD786515 QAT786512:QAZ786515 QKP786512:QKV786515 QUL786512:QUR786515 REH786512:REN786515 ROD786512:ROJ786515 RXZ786512:RYF786515 SHV786512:SIB786515 SRR786512:SRX786515 TBN786512:TBT786515 TLJ786512:TLP786515 TVF786512:TVL786515 UFB786512:UFH786515 UOX786512:UPD786515 UYT786512:UYZ786515 VIP786512:VIV786515 VSL786512:VSR786515 WCH786512:WCN786515 WMD786512:WMJ786515 WVZ786512:WWF786515 R852048:X852051 JN852048:JT852051 TJ852048:TP852051 ADF852048:ADL852051 ANB852048:ANH852051 AWX852048:AXD852051 BGT852048:BGZ852051 BQP852048:BQV852051 CAL852048:CAR852051 CKH852048:CKN852051 CUD852048:CUJ852051 DDZ852048:DEF852051 DNV852048:DOB852051 DXR852048:DXX852051 EHN852048:EHT852051 ERJ852048:ERP852051 FBF852048:FBL852051 FLB852048:FLH852051 FUX852048:FVD852051 GET852048:GEZ852051 GOP852048:GOV852051 GYL852048:GYR852051 HIH852048:HIN852051 HSD852048:HSJ852051 IBZ852048:ICF852051 ILV852048:IMB852051 IVR852048:IVX852051 JFN852048:JFT852051 JPJ852048:JPP852051 JZF852048:JZL852051 KJB852048:KJH852051 KSX852048:KTD852051 LCT852048:LCZ852051 LMP852048:LMV852051 LWL852048:LWR852051 MGH852048:MGN852051 MQD852048:MQJ852051 MZZ852048:NAF852051 NJV852048:NKB852051 NTR852048:NTX852051 ODN852048:ODT852051 ONJ852048:ONP852051 OXF852048:OXL852051 PHB852048:PHH852051 PQX852048:PRD852051 QAT852048:QAZ852051 QKP852048:QKV852051 QUL852048:QUR852051 REH852048:REN852051 ROD852048:ROJ852051 RXZ852048:RYF852051 SHV852048:SIB852051 SRR852048:SRX852051 TBN852048:TBT852051 TLJ852048:TLP852051 TVF852048:TVL852051 UFB852048:UFH852051 UOX852048:UPD852051 UYT852048:UYZ852051 VIP852048:VIV852051 VSL852048:VSR852051 WCH852048:WCN852051 WMD852048:WMJ852051 WVZ852048:WWF852051 R917584:X917587 JN917584:JT917587 TJ917584:TP917587 ADF917584:ADL917587 ANB917584:ANH917587 AWX917584:AXD917587 BGT917584:BGZ917587 BQP917584:BQV917587 CAL917584:CAR917587 CKH917584:CKN917587 CUD917584:CUJ917587 DDZ917584:DEF917587 DNV917584:DOB917587 DXR917584:DXX917587 EHN917584:EHT917587 ERJ917584:ERP917587 FBF917584:FBL917587 FLB917584:FLH917587 FUX917584:FVD917587 GET917584:GEZ917587 GOP917584:GOV917587 GYL917584:GYR917587 HIH917584:HIN917587 HSD917584:HSJ917587 IBZ917584:ICF917587 ILV917584:IMB917587 IVR917584:IVX917587 JFN917584:JFT917587 JPJ917584:JPP917587 JZF917584:JZL917587 KJB917584:KJH917587 KSX917584:KTD917587 LCT917584:LCZ917587 LMP917584:LMV917587 LWL917584:LWR917587 MGH917584:MGN917587 MQD917584:MQJ917587 MZZ917584:NAF917587 NJV917584:NKB917587 NTR917584:NTX917587 ODN917584:ODT917587 ONJ917584:ONP917587 OXF917584:OXL917587 PHB917584:PHH917587 PQX917584:PRD917587 QAT917584:QAZ917587 QKP917584:QKV917587 QUL917584:QUR917587 REH917584:REN917587 ROD917584:ROJ917587 RXZ917584:RYF917587 SHV917584:SIB917587 SRR917584:SRX917587 TBN917584:TBT917587 TLJ917584:TLP917587 TVF917584:TVL917587 UFB917584:UFH917587 UOX917584:UPD917587 UYT917584:UYZ917587 VIP917584:VIV917587 VSL917584:VSR917587 WCH917584:WCN917587 WMD917584:WMJ917587 WVZ917584:WWF917587 R983120:X983123 JN983120:JT983123 TJ983120:TP983123 ADF983120:ADL983123 ANB983120:ANH983123 AWX983120:AXD983123 BGT983120:BGZ983123 BQP983120:BQV983123 CAL983120:CAR983123 CKH983120:CKN983123 CUD983120:CUJ983123 DDZ983120:DEF983123 DNV983120:DOB983123 DXR983120:DXX983123 EHN983120:EHT983123 ERJ983120:ERP983123 FBF983120:FBL983123 FLB983120:FLH983123 FUX983120:FVD983123 GET983120:GEZ983123 GOP983120:GOV983123 GYL983120:GYR983123 HIH983120:HIN983123 HSD983120:HSJ983123 IBZ983120:ICF983123 ILV983120:IMB983123 IVR983120:IVX983123 JFN983120:JFT983123 JPJ983120:JPP983123 JZF983120:JZL983123 KJB983120:KJH983123 KSX983120:KTD983123 LCT983120:LCZ983123 LMP983120:LMV983123 LWL983120:LWR983123 MGH983120:MGN983123 MQD983120:MQJ983123 MZZ983120:NAF983123 NJV983120:NKB983123 NTR983120:NTX983123 ODN983120:ODT983123 ONJ983120:ONP983123 OXF983120:OXL983123 PHB983120:PHH983123 PQX983120:PRD983123 QAT983120:QAZ983123 QKP983120:QKV983123 QUL983120:QUR983123 REH983120:REN983123 ROD983120:ROJ983123 RXZ983120:RYF983123 SHV983120:SIB983123 SRR983120:SRX983123 TBN983120:TBT983123 TLJ983120:TLP983123 TVF983120:TVL983123 UFB983120:UFH983123 UOX983120:UPD983123 UYT983120:UYZ983123 VIP983120:VIV983123 VSL983120:VSR983123 WCH983120:WCN983123 WMD983120:WMJ983123 WVZ983120:WWF983123" xr:uid="{A9C03026-AB02-4FEA-AA25-5176DBE0D22B}"/>
    <dataValidation type="list" allowBlank="1" showInputMessage="1" showErrorMessage="1" promptTitle="OPTIONS:" prompt="Select From List" sqref="F41:F43 JB41:JB43 SX41:SX43 ACT41:ACT43 AMP41:AMP43 AWL41:AWL43 BGH41:BGH43 BQD41:BQD43 BZZ41:BZZ43 CJV41:CJV43 CTR41:CTR43 DDN41:DDN43 DNJ41:DNJ43 DXF41:DXF43 EHB41:EHB43 EQX41:EQX43 FAT41:FAT43 FKP41:FKP43 FUL41:FUL43 GEH41:GEH43 GOD41:GOD43 GXZ41:GXZ43 HHV41:HHV43 HRR41:HRR43 IBN41:IBN43 ILJ41:ILJ43 IVF41:IVF43 JFB41:JFB43 JOX41:JOX43 JYT41:JYT43 KIP41:KIP43 KSL41:KSL43 LCH41:LCH43 LMD41:LMD43 LVZ41:LVZ43 MFV41:MFV43 MPR41:MPR43 MZN41:MZN43 NJJ41:NJJ43 NTF41:NTF43 ODB41:ODB43 OMX41:OMX43 OWT41:OWT43 PGP41:PGP43 PQL41:PQL43 QAH41:QAH43 QKD41:QKD43 QTZ41:QTZ43 RDV41:RDV43 RNR41:RNR43 RXN41:RXN43 SHJ41:SHJ43 SRF41:SRF43 TBB41:TBB43 TKX41:TKX43 TUT41:TUT43 UEP41:UEP43 UOL41:UOL43 UYH41:UYH43 VID41:VID43 VRZ41:VRZ43 WBV41:WBV43 WLR41:WLR43 WVN41:WVN43 F65577:F65579 JB65577:JB65579 SX65577:SX65579 ACT65577:ACT65579 AMP65577:AMP65579 AWL65577:AWL65579 BGH65577:BGH65579 BQD65577:BQD65579 BZZ65577:BZZ65579 CJV65577:CJV65579 CTR65577:CTR65579 DDN65577:DDN65579 DNJ65577:DNJ65579 DXF65577:DXF65579 EHB65577:EHB65579 EQX65577:EQX65579 FAT65577:FAT65579 FKP65577:FKP65579 FUL65577:FUL65579 GEH65577:GEH65579 GOD65577:GOD65579 GXZ65577:GXZ65579 HHV65577:HHV65579 HRR65577:HRR65579 IBN65577:IBN65579 ILJ65577:ILJ65579 IVF65577:IVF65579 JFB65577:JFB65579 JOX65577:JOX65579 JYT65577:JYT65579 KIP65577:KIP65579 KSL65577:KSL65579 LCH65577:LCH65579 LMD65577:LMD65579 LVZ65577:LVZ65579 MFV65577:MFV65579 MPR65577:MPR65579 MZN65577:MZN65579 NJJ65577:NJJ65579 NTF65577:NTF65579 ODB65577:ODB65579 OMX65577:OMX65579 OWT65577:OWT65579 PGP65577:PGP65579 PQL65577:PQL65579 QAH65577:QAH65579 QKD65577:QKD65579 QTZ65577:QTZ65579 RDV65577:RDV65579 RNR65577:RNR65579 RXN65577:RXN65579 SHJ65577:SHJ65579 SRF65577:SRF65579 TBB65577:TBB65579 TKX65577:TKX65579 TUT65577:TUT65579 UEP65577:UEP65579 UOL65577:UOL65579 UYH65577:UYH65579 VID65577:VID65579 VRZ65577:VRZ65579 WBV65577:WBV65579 WLR65577:WLR65579 WVN65577:WVN65579 F131113:F131115 JB131113:JB131115 SX131113:SX131115 ACT131113:ACT131115 AMP131113:AMP131115 AWL131113:AWL131115 BGH131113:BGH131115 BQD131113:BQD131115 BZZ131113:BZZ131115 CJV131113:CJV131115 CTR131113:CTR131115 DDN131113:DDN131115 DNJ131113:DNJ131115 DXF131113:DXF131115 EHB131113:EHB131115 EQX131113:EQX131115 FAT131113:FAT131115 FKP131113:FKP131115 FUL131113:FUL131115 GEH131113:GEH131115 GOD131113:GOD131115 GXZ131113:GXZ131115 HHV131113:HHV131115 HRR131113:HRR131115 IBN131113:IBN131115 ILJ131113:ILJ131115 IVF131113:IVF131115 JFB131113:JFB131115 JOX131113:JOX131115 JYT131113:JYT131115 KIP131113:KIP131115 KSL131113:KSL131115 LCH131113:LCH131115 LMD131113:LMD131115 LVZ131113:LVZ131115 MFV131113:MFV131115 MPR131113:MPR131115 MZN131113:MZN131115 NJJ131113:NJJ131115 NTF131113:NTF131115 ODB131113:ODB131115 OMX131113:OMX131115 OWT131113:OWT131115 PGP131113:PGP131115 PQL131113:PQL131115 QAH131113:QAH131115 QKD131113:QKD131115 QTZ131113:QTZ131115 RDV131113:RDV131115 RNR131113:RNR131115 RXN131113:RXN131115 SHJ131113:SHJ131115 SRF131113:SRF131115 TBB131113:TBB131115 TKX131113:TKX131115 TUT131113:TUT131115 UEP131113:UEP131115 UOL131113:UOL131115 UYH131113:UYH131115 VID131113:VID131115 VRZ131113:VRZ131115 WBV131113:WBV131115 WLR131113:WLR131115 WVN131113:WVN131115 F196649:F196651 JB196649:JB196651 SX196649:SX196651 ACT196649:ACT196651 AMP196649:AMP196651 AWL196649:AWL196651 BGH196649:BGH196651 BQD196649:BQD196651 BZZ196649:BZZ196651 CJV196649:CJV196651 CTR196649:CTR196651 DDN196649:DDN196651 DNJ196649:DNJ196651 DXF196649:DXF196651 EHB196649:EHB196651 EQX196649:EQX196651 FAT196649:FAT196651 FKP196649:FKP196651 FUL196649:FUL196651 GEH196649:GEH196651 GOD196649:GOD196651 GXZ196649:GXZ196651 HHV196649:HHV196651 HRR196649:HRR196651 IBN196649:IBN196651 ILJ196649:ILJ196651 IVF196649:IVF196651 JFB196649:JFB196651 JOX196649:JOX196651 JYT196649:JYT196651 KIP196649:KIP196651 KSL196649:KSL196651 LCH196649:LCH196651 LMD196649:LMD196651 LVZ196649:LVZ196651 MFV196649:MFV196651 MPR196649:MPR196651 MZN196649:MZN196651 NJJ196649:NJJ196651 NTF196649:NTF196651 ODB196649:ODB196651 OMX196649:OMX196651 OWT196649:OWT196651 PGP196649:PGP196651 PQL196649:PQL196651 QAH196649:QAH196651 QKD196649:QKD196651 QTZ196649:QTZ196651 RDV196649:RDV196651 RNR196649:RNR196651 RXN196649:RXN196651 SHJ196649:SHJ196651 SRF196649:SRF196651 TBB196649:TBB196651 TKX196649:TKX196651 TUT196649:TUT196651 UEP196649:UEP196651 UOL196649:UOL196651 UYH196649:UYH196651 VID196649:VID196651 VRZ196649:VRZ196651 WBV196649:WBV196651 WLR196649:WLR196651 WVN196649:WVN196651 F262185:F262187 JB262185:JB262187 SX262185:SX262187 ACT262185:ACT262187 AMP262185:AMP262187 AWL262185:AWL262187 BGH262185:BGH262187 BQD262185:BQD262187 BZZ262185:BZZ262187 CJV262185:CJV262187 CTR262185:CTR262187 DDN262185:DDN262187 DNJ262185:DNJ262187 DXF262185:DXF262187 EHB262185:EHB262187 EQX262185:EQX262187 FAT262185:FAT262187 FKP262185:FKP262187 FUL262185:FUL262187 GEH262185:GEH262187 GOD262185:GOD262187 GXZ262185:GXZ262187 HHV262185:HHV262187 HRR262185:HRR262187 IBN262185:IBN262187 ILJ262185:ILJ262187 IVF262185:IVF262187 JFB262185:JFB262187 JOX262185:JOX262187 JYT262185:JYT262187 KIP262185:KIP262187 KSL262185:KSL262187 LCH262185:LCH262187 LMD262185:LMD262187 LVZ262185:LVZ262187 MFV262185:MFV262187 MPR262185:MPR262187 MZN262185:MZN262187 NJJ262185:NJJ262187 NTF262185:NTF262187 ODB262185:ODB262187 OMX262185:OMX262187 OWT262185:OWT262187 PGP262185:PGP262187 PQL262185:PQL262187 QAH262185:QAH262187 QKD262185:QKD262187 QTZ262185:QTZ262187 RDV262185:RDV262187 RNR262185:RNR262187 RXN262185:RXN262187 SHJ262185:SHJ262187 SRF262185:SRF262187 TBB262185:TBB262187 TKX262185:TKX262187 TUT262185:TUT262187 UEP262185:UEP262187 UOL262185:UOL262187 UYH262185:UYH262187 VID262185:VID262187 VRZ262185:VRZ262187 WBV262185:WBV262187 WLR262185:WLR262187 WVN262185:WVN262187 F327721:F327723 JB327721:JB327723 SX327721:SX327723 ACT327721:ACT327723 AMP327721:AMP327723 AWL327721:AWL327723 BGH327721:BGH327723 BQD327721:BQD327723 BZZ327721:BZZ327723 CJV327721:CJV327723 CTR327721:CTR327723 DDN327721:DDN327723 DNJ327721:DNJ327723 DXF327721:DXF327723 EHB327721:EHB327723 EQX327721:EQX327723 FAT327721:FAT327723 FKP327721:FKP327723 FUL327721:FUL327723 GEH327721:GEH327723 GOD327721:GOD327723 GXZ327721:GXZ327723 HHV327721:HHV327723 HRR327721:HRR327723 IBN327721:IBN327723 ILJ327721:ILJ327723 IVF327721:IVF327723 JFB327721:JFB327723 JOX327721:JOX327723 JYT327721:JYT327723 KIP327721:KIP327723 KSL327721:KSL327723 LCH327721:LCH327723 LMD327721:LMD327723 LVZ327721:LVZ327723 MFV327721:MFV327723 MPR327721:MPR327723 MZN327721:MZN327723 NJJ327721:NJJ327723 NTF327721:NTF327723 ODB327721:ODB327723 OMX327721:OMX327723 OWT327721:OWT327723 PGP327721:PGP327723 PQL327721:PQL327723 QAH327721:QAH327723 QKD327721:QKD327723 QTZ327721:QTZ327723 RDV327721:RDV327723 RNR327721:RNR327723 RXN327721:RXN327723 SHJ327721:SHJ327723 SRF327721:SRF327723 TBB327721:TBB327723 TKX327721:TKX327723 TUT327721:TUT327723 UEP327721:UEP327723 UOL327721:UOL327723 UYH327721:UYH327723 VID327721:VID327723 VRZ327721:VRZ327723 WBV327721:WBV327723 WLR327721:WLR327723 WVN327721:WVN327723 F393257:F393259 JB393257:JB393259 SX393257:SX393259 ACT393257:ACT393259 AMP393257:AMP393259 AWL393257:AWL393259 BGH393257:BGH393259 BQD393257:BQD393259 BZZ393257:BZZ393259 CJV393257:CJV393259 CTR393257:CTR393259 DDN393257:DDN393259 DNJ393257:DNJ393259 DXF393257:DXF393259 EHB393257:EHB393259 EQX393257:EQX393259 FAT393257:FAT393259 FKP393257:FKP393259 FUL393257:FUL393259 GEH393257:GEH393259 GOD393257:GOD393259 GXZ393257:GXZ393259 HHV393257:HHV393259 HRR393257:HRR393259 IBN393257:IBN393259 ILJ393257:ILJ393259 IVF393257:IVF393259 JFB393257:JFB393259 JOX393257:JOX393259 JYT393257:JYT393259 KIP393257:KIP393259 KSL393257:KSL393259 LCH393257:LCH393259 LMD393257:LMD393259 LVZ393257:LVZ393259 MFV393257:MFV393259 MPR393257:MPR393259 MZN393257:MZN393259 NJJ393257:NJJ393259 NTF393257:NTF393259 ODB393257:ODB393259 OMX393257:OMX393259 OWT393257:OWT393259 PGP393257:PGP393259 PQL393257:PQL393259 QAH393257:QAH393259 QKD393257:QKD393259 QTZ393257:QTZ393259 RDV393257:RDV393259 RNR393257:RNR393259 RXN393257:RXN393259 SHJ393257:SHJ393259 SRF393257:SRF393259 TBB393257:TBB393259 TKX393257:TKX393259 TUT393257:TUT393259 UEP393257:UEP393259 UOL393257:UOL393259 UYH393257:UYH393259 VID393257:VID393259 VRZ393257:VRZ393259 WBV393257:WBV393259 WLR393257:WLR393259 WVN393257:WVN393259 F458793:F458795 JB458793:JB458795 SX458793:SX458795 ACT458793:ACT458795 AMP458793:AMP458795 AWL458793:AWL458795 BGH458793:BGH458795 BQD458793:BQD458795 BZZ458793:BZZ458795 CJV458793:CJV458795 CTR458793:CTR458795 DDN458793:DDN458795 DNJ458793:DNJ458795 DXF458793:DXF458795 EHB458793:EHB458795 EQX458793:EQX458795 FAT458793:FAT458795 FKP458793:FKP458795 FUL458793:FUL458795 GEH458793:GEH458795 GOD458793:GOD458795 GXZ458793:GXZ458795 HHV458793:HHV458795 HRR458793:HRR458795 IBN458793:IBN458795 ILJ458793:ILJ458795 IVF458793:IVF458795 JFB458793:JFB458795 JOX458793:JOX458795 JYT458793:JYT458795 KIP458793:KIP458795 KSL458793:KSL458795 LCH458793:LCH458795 LMD458793:LMD458795 LVZ458793:LVZ458795 MFV458793:MFV458795 MPR458793:MPR458795 MZN458793:MZN458795 NJJ458793:NJJ458795 NTF458793:NTF458795 ODB458793:ODB458795 OMX458793:OMX458795 OWT458793:OWT458795 PGP458793:PGP458795 PQL458793:PQL458795 QAH458793:QAH458795 QKD458793:QKD458795 QTZ458793:QTZ458795 RDV458793:RDV458795 RNR458793:RNR458795 RXN458793:RXN458795 SHJ458793:SHJ458795 SRF458793:SRF458795 TBB458793:TBB458795 TKX458793:TKX458795 TUT458793:TUT458795 UEP458793:UEP458795 UOL458793:UOL458795 UYH458793:UYH458795 VID458793:VID458795 VRZ458793:VRZ458795 WBV458793:WBV458795 WLR458793:WLR458795 WVN458793:WVN458795 F524329:F524331 JB524329:JB524331 SX524329:SX524331 ACT524329:ACT524331 AMP524329:AMP524331 AWL524329:AWL524331 BGH524329:BGH524331 BQD524329:BQD524331 BZZ524329:BZZ524331 CJV524329:CJV524331 CTR524329:CTR524331 DDN524329:DDN524331 DNJ524329:DNJ524331 DXF524329:DXF524331 EHB524329:EHB524331 EQX524329:EQX524331 FAT524329:FAT524331 FKP524329:FKP524331 FUL524329:FUL524331 GEH524329:GEH524331 GOD524329:GOD524331 GXZ524329:GXZ524331 HHV524329:HHV524331 HRR524329:HRR524331 IBN524329:IBN524331 ILJ524329:ILJ524331 IVF524329:IVF524331 JFB524329:JFB524331 JOX524329:JOX524331 JYT524329:JYT524331 KIP524329:KIP524331 KSL524329:KSL524331 LCH524329:LCH524331 LMD524329:LMD524331 LVZ524329:LVZ524331 MFV524329:MFV524331 MPR524329:MPR524331 MZN524329:MZN524331 NJJ524329:NJJ524331 NTF524329:NTF524331 ODB524329:ODB524331 OMX524329:OMX524331 OWT524329:OWT524331 PGP524329:PGP524331 PQL524329:PQL524331 QAH524329:QAH524331 QKD524329:QKD524331 QTZ524329:QTZ524331 RDV524329:RDV524331 RNR524329:RNR524331 RXN524329:RXN524331 SHJ524329:SHJ524331 SRF524329:SRF524331 TBB524329:TBB524331 TKX524329:TKX524331 TUT524329:TUT524331 UEP524329:UEP524331 UOL524329:UOL524331 UYH524329:UYH524331 VID524329:VID524331 VRZ524329:VRZ524331 WBV524329:WBV524331 WLR524329:WLR524331 WVN524329:WVN524331 F589865:F589867 JB589865:JB589867 SX589865:SX589867 ACT589865:ACT589867 AMP589865:AMP589867 AWL589865:AWL589867 BGH589865:BGH589867 BQD589865:BQD589867 BZZ589865:BZZ589867 CJV589865:CJV589867 CTR589865:CTR589867 DDN589865:DDN589867 DNJ589865:DNJ589867 DXF589865:DXF589867 EHB589865:EHB589867 EQX589865:EQX589867 FAT589865:FAT589867 FKP589865:FKP589867 FUL589865:FUL589867 GEH589865:GEH589867 GOD589865:GOD589867 GXZ589865:GXZ589867 HHV589865:HHV589867 HRR589865:HRR589867 IBN589865:IBN589867 ILJ589865:ILJ589867 IVF589865:IVF589867 JFB589865:JFB589867 JOX589865:JOX589867 JYT589865:JYT589867 KIP589865:KIP589867 KSL589865:KSL589867 LCH589865:LCH589867 LMD589865:LMD589867 LVZ589865:LVZ589867 MFV589865:MFV589867 MPR589865:MPR589867 MZN589865:MZN589867 NJJ589865:NJJ589867 NTF589865:NTF589867 ODB589865:ODB589867 OMX589865:OMX589867 OWT589865:OWT589867 PGP589865:PGP589867 PQL589865:PQL589867 QAH589865:QAH589867 QKD589865:QKD589867 QTZ589865:QTZ589867 RDV589865:RDV589867 RNR589865:RNR589867 RXN589865:RXN589867 SHJ589865:SHJ589867 SRF589865:SRF589867 TBB589865:TBB589867 TKX589865:TKX589867 TUT589865:TUT589867 UEP589865:UEP589867 UOL589865:UOL589867 UYH589865:UYH589867 VID589865:VID589867 VRZ589865:VRZ589867 WBV589865:WBV589867 WLR589865:WLR589867 WVN589865:WVN589867 F655401:F655403 JB655401:JB655403 SX655401:SX655403 ACT655401:ACT655403 AMP655401:AMP655403 AWL655401:AWL655403 BGH655401:BGH655403 BQD655401:BQD655403 BZZ655401:BZZ655403 CJV655401:CJV655403 CTR655401:CTR655403 DDN655401:DDN655403 DNJ655401:DNJ655403 DXF655401:DXF655403 EHB655401:EHB655403 EQX655401:EQX655403 FAT655401:FAT655403 FKP655401:FKP655403 FUL655401:FUL655403 GEH655401:GEH655403 GOD655401:GOD655403 GXZ655401:GXZ655403 HHV655401:HHV655403 HRR655401:HRR655403 IBN655401:IBN655403 ILJ655401:ILJ655403 IVF655401:IVF655403 JFB655401:JFB655403 JOX655401:JOX655403 JYT655401:JYT655403 KIP655401:KIP655403 KSL655401:KSL655403 LCH655401:LCH655403 LMD655401:LMD655403 LVZ655401:LVZ655403 MFV655401:MFV655403 MPR655401:MPR655403 MZN655401:MZN655403 NJJ655401:NJJ655403 NTF655401:NTF655403 ODB655401:ODB655403 OMX655401:OMX655403 OWT655401:OWT655403 PGP655401:PGP655403 PQL655401:PQL655403 QAH655401:QAH655403 QKD655401:QKD655403 QTZ655401:QTZ655403 RDV655401:RDV655403 RNR655401:RNR655403 RXN655401:RXN655403 SHJ655401:SHJ655403 SRF655401:SRF655403 TBB655401:TBB655403 TKX655401:TKX655403 TUT655401:TUT655403 UEP655401:UEP655403 UOL655401:UOL655403 UYH655401:UYH655403 VID655401:VID655403 VRZ655401:VRZ655403 WBV655401:WBV655403 WLR655401:WLR655403 WVN655401:WVN655403 F720937:F720939 JB720937:JB720939 SX720937:SX720939 ACT720937:ACT720939 AMP720937:AMP720939 AWL720937:AWL720939 BGH720937:BGH720939 BQD720937:BQD720939 BZZ720937:BZZ720939 CJV720937:CJV720939 CTR720937:CTR720939 DDN720937:DDN720939 DNJ720937:DNJ720939 DXF720937:DXF720939 EHB720937:EHB720939 EQX720937:EQX720939 FAT720937:FAT720939 FKP720937:FKP720939 FUL720937:FUL720939 GEH720937:GEH720939 GOD720937:GOD720939 GXZ720937:GXZ720939 HHV720937:HHV720939 HRR720937:HRR720939 IBN720937:IBN720939 ILJ720937:ILJ720939 IVF720937:IVF720939 JFB720937:JFB720939 JOX720937:JOX720939 JYT720937:JYT720939 KIP720937:KIP720939 KSL720937:KSL720939 LCH720937:LCH720939 LMD720937:LMD720939 LVZ720937:LVZ720939 MFV720937:MFV720939 MPR720937:MPR720939 MZN720937:MZN720939 NJJ720937:NJJ720939 NTF720937:NTF720939 ODB720937:ODB720939 OMX720937:OMX720939 OWT720937:OWT720939 PGP720937:PGP720939 PQL720937:PQL720939 QAH720937:QAH720939 QKD720937:QKD720939 QTZ720937:QTZ720939 RDV720937:RDV720939 RNR720937:RNR720939 RXN720937:RXN720939 SHJ720937:SHJ720939 SRF720937:SRF720939 TBB720937:TBB720939 TKX720937:TKX720939 TUT720937:TUT720939 UEP720937:UEP720939 UOL720937:UOL720939 UYH720937:UYH720939 VID720937:VID720939 VRZ720937:VRZ720939 WBV720937:WBV720939 WLR720937:WLR720939 WVN720937:WVN720939 F786473:F786475 JB786473:JB786475 SX786473:SX786475 ACT786473:ACT786475 AMP786473:AMP786475 AWL786473:AWL786475 BGH786473:BGH786475 BQD786473:BQD786475 BZZ786473:BZZ786475 CJV786473:CJV786475 CTR786473:CTR786475 DDN786473:DDN786475 DNJ786473:DNJ786475 DXF786473:DXF786475 EHB786473:EHB786475 EQX786473:EQX786475 FAT786473:FAT786475 FKP786473:FKP786475 FUL786473:FUL786475 GEH786473:GEH786475 GOD786473:GOD786475 GXZ786473:GXZ786475 HHV786473:HHV786475 HRR786473:HRR786475 IBN786473:IBN786475 ILJ786473:ILJ786475 IVF786473:IVF786475 JFB786473:JFB786475 JOX786473:JOX786475 JYT786473:JYT786475 KIP786473:KIP786475 KSL786473:KSL786475 LCH786473:LCH786475 LMD786473:LMD786475 LVZ786473:LVZ786475 MFV786473:MFV786475 MPR786473:MPR786475 MZN786473:MZN786475 NJJ786473:NJJ786475 NTF786473:NTF786475 ODB786473:ODB786475 OMX786473:OMX786475 OWT786473:OWT786475 PGP786473:PGP786475 PQL786473:PQL786475 QAH786473:QAH786475 QKD786473:QKD786475 QTZ786473:QTZ786475 RDV786473:RDV786475 RNR786473:RNR786475 RXN786473:RXN786475 SHJ786473:SHJ786475 SRF786473:SRF786475 TBB786473:TBB786475 TKX786473:TKX786475 TUT786473:TUT786475 UEP786473:UEP786475 UOL786473:UOL786475 UYH786473:UYH786475 VID786473:VID786475 VRZ786473:VRZ786475 WBV786473:WBV786475 WLR786473:WLR786475 WVN786473:WVN786475 F852009:F852011 JB852009:JB852011 SX852009:SX852011 ACT852009:ACT852011 AMP852009:AMP852011 AWL852009:AWL852011 BGH852009:BGH852011 BQD852009:BQD852011 BZZ852009:BZZ852011 CJV852009:CJV852011 CTR852009:CTR852011 DDN852009:DDN852011 DNJ852009:DNJ852011 DXF852009:DXF852011 EHB852009:EHB852011 EQX852009:EQX852011 FAT852009:FAT852011 FKP852009:FKP852011 FUL852009:FUL852011 GEH852009:GEH852011 GOD852009:GOD852011 GXZ852009:GXZ852011 HHV852009:HHV852011 HRR852009:HRR852011 IBN852009:IBN852011 ILJ852009:ILJ852011 IVF852009:IVF852011 JFB852009:JFB852011 JOX852009:JOX852011 JYT852009:JYT852011 KIP852009:KIP852011 KSL852009:KSL852011 LCH852009:LCH852011 LMD852009:LMD852011 LVZ852009:LVZ852011 MFV852009:MFV852011 MPR852009:MPR852011 MZN852009:MZN852011 NJJ852009:NJJ852011 NTF852009:NTF852011 ODB852009:ODB852011 OMX852009:OMX852011 OWT852009:OWT852011 PGP852009:PGP852011 PQL852009:PQL852011 QAH852009:QAH852011 QKD852009:QKD852011 QTZ852009:QTZ852011 RDV852009:RDV852011 RNR852009:RNR852011 RXN852009:RXN852011 SHJ852009:SHJ852011 SRF852009:SRF852011 TBB852009:TBB852011 TKX852009:TKX852011 TUT852009:TUT852011 UEP852009:UEP852011 UOL852009:UOL852011 UYH852009:UYH852011 VID852009:VID852011 VRZ852009:VRZ852011 WBV852009:WBV852011 WLR852009:WLR852011 WVN852009:WVN852011 F917545:F917547 JB917545:JB917547 SX917545:SX917547 ACT917545:ACT917547 AMP917545:AMP917547 AWL917545:AWL917547 BGH917545:BGH917547 BQD917545:BQD917547 BZZ917545:BZZ917547 CJV917545:CJV917547 CTR917545:CTR917547 DDN917545:DDN917547 DNJ917545:DNJ917547 DXF917545:DXF917547 EHB917545:EHB917547 EQX917545:EQX917547 FAT917545:FAT917547 FKP917545:FKP917547 FUL917545:FUL917547 GEH917545:GEH917547 GOD917545:GOD917547 GXZ917545:GXZ917547 HHV917545:HHV917547 HRR917545:HRR917547 IBN917545:IBN917547 ILJ917545:ILJ917547 IVF917545:IVF917547 JFB917545:JFB917547 JOX917545:JOX917547 JYT917545:JYT917547 KIP917545:KIP917547 KSL917545:KSL917547 LCH917545:LCH917547 LMD917545:LMD917547 LVZ917545:LVZ917547 MFV917545:MFV917547 MPR917545:MPR917547 MZN917545:MZN917547 NJJ917545:NJJ917547 NTF917545:NTF917547 ODB917545:ODB917547 OMX917545:OMX917547 OWT917545:OWT917547 PGP917545:PGP917547 PQL917545:PQL917547 QAH917545:QAH917547 QKD917545:QKD917547 QTZ917545:QTZ917547 RDV917545:RDV917547 RNR917545:RNR917547 RXN917545:RXN917547 SHJ917545:SHJ917547 SRF917545:SRF917547 TBB917545:TBB917547 TKX917545:TKX917547 TUT917545:TUT917547 UEP917545:UEP917547 UOL917545:UOL917547 UYH917545:UYH917547 VID917545:VID917547 VRZ917545:VRZ917547 WBV917545:WBV917547 WLR917545:WLR917547 WVN917545:WVN917547 F983081:F983083 JB983081:JB983083 SX983081:SX983083 ACT983081:ACT983083 AMP983081:AMP983083 AWL983081:AWL983083 BGH983081:BGH983083 BQD983081:BQD983083 BZZ983081:BZZ983083 CJV983081:CJV983083 CTR983081:CTR983083 DDN983081:DDN983083 DNJ983081:DNJ983083 DXF983081:DXF983083 EHB983081:EHB983083 EQX983081:EQX983083 FAT983081:FAT983083 FKP983081:FKP983083 FUL983081:FUL983083 GEH983081:GEH983083 GOD983081:GOD983083 GXZ983081:GXZ983083 HHV983081:HHV983083 HRR983081:HRR983083 IBN983081:IBN983083 ILJ983081:ILJ983083 IVF983081:IVF983083 JFB983081:JFB983083 JOX983081:JOX983083 JYT983081:JYT983083 KIP983081:KIP983083 KSL983081:KSL983083 LCH983081:LCH983083 LMD983081:LMD983083 LVZ983081:LVZ983083 MFV983081:MFV983083 MPR983081:MPR983083 MZN983081:MZN983083 NJJ983081:NJJ983083 NTF983081:NTF983083 ODB983081:ODB983083 OMX983081:OMX983083 OWT983081:OWT983083 PGP983081:PGP983083 PQL983081:PQL983083 QAH983081:QAH983083 QKD983081:QKD983083 QTZ983081:QTZ983083 RDV983081:RDV983083 RNR983081:RNR983083 RXN983081:RXN983083 SHJ983081:SHJ983083 SRF983081:SRF983083 TBB983081:TBB983083 TKX983081:TKX983083 TUT983081:TUT983083 UEP983081:UEP983083 UOL983081:UOL983083 UYH983081:UYH983083 VID983081:VID983083 VRZ983081:VRZ983083 WBV983081:WBV983083 WLR983081:WLR983083 WVN983081:WVN983083" xr:uid="{8B4B5989-BA2D-482E-80CB-1739DAC98F5F}">
      <formula1>"Yes,No"</formula1>
    </dataValidation>
    <dataValidation type="list" allowBlank="1" showInputMessage="1" showErrorMessage="1" promptTitle="Options:" prompt="Select from list" sqref="F110:L111 JB110:JH111 SX110:TD111 ACT110:ACZ111 AMP110:AMV111 AWL110:AWR111 BGH110:BGN111 BQD110:BQJ111 BZZ110:CAF111 CJV110:CKB111 CTR110:CTX111 DDN110:DDT111 DNJ110:DNP111 DXF110:DXL111 EHB110:EHH111 EQX110:ERD111 FAT110:FAZ111 FKP110:FKV111 FUL110:FUR111 GEH110:GEN111 GOD110:GOJ111 GXZ110:GYF111 HHV110:HIB111 HRR110:HRX111 IBN110:IBT111 ILJ110:ILP111 IVF110:IVL111 JFB110:JFH111 JOX110:JPD111 JYT110:JYZ111 KIP110:KIV111 KSL110:KSR111 LCH110:LCN111 LMD110:LMJ111 LVZ110:LWF111 MFV110:MGB111 MPR110:MPX111 MZN110:MZT111 NJJ110:NJP111 NTF110:NTL111 ODB110:ODH111 OMX110:OND111 OWT110:OWZ111 PGP110:PGV111 PQL110:PQR111 QAH110:QAN111 QKD110:QKJ111 QTZ110:QUF111 RDV110:REB111 RNR110:RNX111 RXN110:RXT111 SHJ110:SHP111 SRF110:SRL111 TBB110:TBH111 TKX110:TLD111 TUT110:TUZ111 UEP110:UEV111 UOL110:UOR111 UYH110:UYN111 VID110:VIJ111 VRZ110:VSF111 WBV110:WCB111 WLR110:WLX111 WVN110:WVT111 F65646:L65647 JB65646:JH65647 SX65646:TD65647 ACT65646:ACZ65647 AMP65646:AMV65647 AWL65646:AWR65647 BGH65646:BGN65647 BQD65646:BQJ65647 BZZ65646:CAF65647 CJV65646:CKB65647 CTR65646:CTX65647 DDN65646:DDT65647 DNJ65646:DNP65647 DXF65646:DXL65647 EHB65646:EHH65647 EQX65646:ERD65647 FAT65646:FAZ65647 FKP65646:FKV65647 FUL65646:FUR65647 GEH65646:GEN65647 GOD65646:GOJ65647 GXZ65646:GYF65647 HHV65646:HIB65647 HRR65646:HRX65647 IBN65646:IBT65647 ILJ65646:ILP65647 IVF65646:IVL65647 JFB65646:JFH65647 JOX65646:JPD65647 JYT65646:JYZ65647 KIP65646:KIV65647 KSL65646:KSR65647 LCH65646:LCN65647 LMD65646:LMJ65647 LVZ65646:LWF65647 MFV65646:MGB65647 MPR65646:MPX65647 MZN65646:MZT65647 NJJ65646:NJP65647 NTF65646:NTL65647 ODB65646:ODH65647 OMX65646:OND65647 OWT65646:OWZ65647 PGP65646:PGV65647 PQL65646:PQR65647 QAH65646:QAN65647 QKD65646:QKJ65647 QTZ65646:QUF65647 RDV65646:REB65647 RNR65646:RNX65647 RXN65646:RXT65647 SHJ65646:SHP65647 SRF65646:SRL65647 TBB65646:TBH65647 TKX65646:TLD65647 TUT65646:TUZ65647 UEP65646:UEV65647 UOL65646:UOR65647 UYH65646:UYN65647 VID65646:VIJ65647 VRZ65646:VSF65647 WBV65646:WCB65647 WLR65646:WLX65647 WVN65646:WVT65647 F131182:L131183 JB131182:JH131183 SX131182:TD131183 ACT131182:ACZ131183 AMP131182:AMV131183 AWL131182:AWR131183 BGH131182:BGN131183 BQD131182:BQJ131183 BZZ131182:CAF131183 CJV131182:CKB131183 CTR131182:CTX131183 DDN131182:DDT131183 DNJ131182:DNP131183 DXF131182:DXL131183 EHB131182:EHH131183 EQX131182:ERD131183 FAT131182:FAZ131183 FKP131182:FKV131183 FUL131182:FUR131183 GEH131182:GEN131183 GOD131182:GOJ131183 GXZ131182:GYF131183 HHV131182:HIB131183 HRR131182:HRX131183 IBN131182:IBT131183 ILJ131182:ILP131183 IVF131182:IVL131183 JFB131182:JFH131183 JOX131182:JPD131183 JYT131182:JYZ131183 KIP131182:KIV131183 KSL131182:KSR131183 LCH131182:LCN131183 LMD131182:LMJ131183 LVZ131182:LWF131183 MFV131182:MGB131183 MPR131182:MPX131183 MZN131182:MZT131183 NJJ131182:NJP131183 NTF131182:NTL131183 ODB131182:ODH131183 OMX131182:OND131183 OWT131182:OWZ131183 PGP131182:PGV131183 PQL131182:PQR131183 QAH131182:QAN131183 QKD131182:QKJ131183 QTZ131182:QUF131183 RDV131182:REB131183 RNR131182:RNX131183 RXN131182:RXT131183 SHJ131182:SHP131183 SRF131182:SRL131183 TBB131182:TBH131183 TKX131182:TLD131183 TUT131182:TUZ131183 UEP131182:UEV131183 UOL131182:UOR131183 UYH131182:UYN131183 VID131182:VIJ131183 VRZ131182:VSF131183 WBV131182:WCB131183 WLR131182:WLX131183 WVN131182:WVT131183 F196718:L196719 JB196718:JH196719 SX196718:TD196719 ACT196718:ACZ196719 AMP196718:AMV196719 AWL196718:AWR196719 BGH196718:BGN196719 BQD196718:BQJ196719 BZZ196718:CAF196719 CJV196718:CKB196719 CTR196718:CTX196719 DDN196718:DDT196719 DNJ196718:DNP196719 DXF196718:DXL196719 EHB196718:EHH196719 EQX196718:ERD196719 FAT196718:FAZ196719 FKP196718:FKV196719 FUL196718:FUR196719 GEH196718:GEN196719 GOD196718:GOJ196719 GXZ196718:GYF196719 HHV196718:HIB196719 HRR196718:HRX196719 IBN196718:IBT196719 ILJ196718:ILP196719 IVF196718:IVL196719 JFB196718:JFH196719 JOX196718:JPD196719 JYT196718:JYZ196719 KIP196718:KIV196719 KSL196718:KSR196719 LCH196718:LCN196719 LMD196718:LMJ196719 LVZ196718:LWF196719 MFV196718:MGB196719 MPR196718:MPX196719 MZN196718:MZT196719 NJJ196718:NJP196719 NTF196718:NTL196719 ODB196718:ODH196719 OMX196718:OND196719 OWT196718:OWZ196719 PGP196718:PGV196719 PQL196718:PQR196719 QAH196718:QAN196719 QKD196718:QKJ196719 QTZ196718:QUF196719 RDV196718:REB196719 RNR196718:RNX196719 RXN196718:RXT196719 SHJ196718:SHP196719 SRF196718:SRL196719 TBB196718:TBH196719 TKX196718:TLD196719 TUT196718:TUZ196719 UEP196718:UEV196719 UOL196718:UOR196719 UYH196718:UYN196719 VID196718:VIJ196719 VRZ196718:VSF196719 WBV196718:WCB196719 WLR196718:WLX196719 WVN196718:WVT196719 F262254:L262255 JB262254:JH262255 SX262254:TD262255 ACT262254:ACZ262255 AMP262254:AMV262255 AWL262254:AWR262255 BGH262254:BGN262255 BQD262254:BQJ262255 BZZ262254:CAF262255 CJV262254:CKB262255 CTR262254:CTX262255 DDN262254:DDT262255 DNJ262254:DNP262255 DXF262254:DXL262255 EHB262254:EHH262255 EQX262254:ERD262255 FAT262254:FAZ262255 FKP262254:FKV262255 FUL262254:FUR262255 GEH262254:GEN262255 GOD262254:GOJ262255 GXZ262254:GYF262255 HHV262254:HIB262255 HRR262254:HRX262255 IBN262254:IBT262255 ILJ262254:ILP262255 IVF262254:IVL262255 JFB262254:JFH262255 JOX262254:JPD262255 JYT262254:JYZ262255 KIP262254:KIV262255 KSL262254:KSR262255 LCH262254:LCN262255 LMD262254:LMJ262255 LVZ262254:LWF262255 MFV262254:MGB262255 MPR262254:MPX262255 MZN262254:MZT262255 NJJ262254:NJP262255 NTF262254:NTL262255 ODB262254:ODH262255 OMX262254:OND262255 OWT262254:OWZ262255 PGP262254:PGV262255 PQL262254:PQR262255 QAH262254:QAN262255 QKD262254:QKJ262255 QTZ262254:QUF262255 RDV262254:REB262255 RNR262254:RNX262255 RXN262254:RXT262255 SHJ262254:SHP262255 SRF262254:SRL262255 TBB262254:TBH262255 TKX262254:TLD262255 TUT262254:TUZ262255 UEP262254:UEV262255 UOL262254:UOR262255 UYH262254:UYN262255 VID262254:VIJ262255 VRZ262254:VSF262255 WBV262254:WCB262255 WLR262254:WLX262255 WVN262254:WVT262255 F327790:L327791 JB327790:JH327791 SX327790:TD327791 ACT327790:ACZ327791 AMP327790:AMV327791 AWL327790:AWR327791 BGH327790:BGN327791 BQD327790:BQJ327791 BZZ327790:CAF327791 CJV327790:CKB327791 CTR327790:CTX327791 DDN327790:DDT327791 DNJ327790:DNP327791 DXF327790:DXL327791 EHB327790:EHH327791 EQX327790:ERD327791 FAT327790:FAZ327791 FKP327790:FKV327791 FUL327790:FUR327791 GEH327790:GEN327791 GOD327790:GOJ327791 GXZ327790:GYF327791 HHV327790:HIB327791 HRR327790:HRX327791 IBN327790:IBT327791 ILJ327790:ILP327791 IVF327790:IVL327791 JFB327790:JFH327791 JOX327790:JPD327791 JYT327790:JYZ327791 KIP327790:KIV327791 KSL327790:KSR327791 LCH327790:LCN327791 LMD327790:LMJ327791 LVZ327790:LWF327791 MFV327790:MGB327791 MPR327790:MPX327791 MZN327790:MZT327791 NJJ327790:NJP327791 NTF327790:NTL327791 ODB327790:ODH327791 OMX327790:OND327791 OWT327790:OWZ327791 PGP327790:PGV327791 PQL327790:PQR327791 QAH327790:QAN327791 QKD327790:QKJ327791 QTZ327790:QUF327791 RDV327790:REB327791 RNR327790:RNX327791 RXN327790:RXT327791 SHJ327790:SHP327791 SRF327790:SRL327791 TBB327790:TBH327791 TKX327790:TLD327791 TUT327790:TUZ327791 UEP327790:UEV327791 UOL327790:UOR327791 UYH327790:UYN327791 VID327790:VIJ327791 VRZ327790:VSF327791 WBV327790:WCB327791 WLR327790:WLX327791 WVN327790:WVT327791 F393326:L393327 JB393326:JH393327 SX393326:TD393327 ACT393326:ACZ393327 AMP393326:AMV393327 AWL393326:AWR393327 BGH393326:BGN393327 BQD393326:BQJ393327 BZZ393326:CAF393327 CJV393326:CKB393327 CTR393326:CTX393327 DDN393326:DDT393327 DNJ393326:DNP393327 DXF393326:DXL393327 EHB393326:EHH393327 EQX393326:ERD393327 FAT393326:FAZ393327 FKP393326:FKV393327 FUL393326:FUR393327 GEH393326:GEN393327 GOD393326:GOJ393327 GXZ393326:GYF393327 HHV393326:HIB393327 HRR393326:HRX393327 IBN393326:IBT393327 ILJ393326:ILP393327 IVF393326:IVL393327 JFB393326:JFH393327 JOX393326:JPD393327 JYT393326:JYZ393327 KIP393326:KIV393327 KSL393326:KSR393327 LCH393326:LCN393327 LMD393326:LMJ393327 LVZ393326:LWF393327 MFV393326:MGB393327 MPR393326:MPX393327 MZN393326:MZT393327 NJJ393326:NJP393327 NTF393326:NTL393327 ODB393326:ODH393327 OMX393326:OND393327 OWT393326:OWZ393327 PGP393326:PGV393327 PQL393326:PQR393327 QAH393326:QAN393327 QKD393326:QKJ393327 QTZ393326:QUF393327 RDV393326:REB393327 RNR393326:RNX393327 RXN393326:RXT393327 SHJ393326:SHP393327 SRF393326:SRL393327 TBB393326:TBH393327 TKX393326:TLD393327 TUT393326:TUZ393327 UEP393326:UEV393327 UOL393326:UOR393327 UYH393326:UYN393327 VID393326:VIJ393327 VRZ393326:VSF393327 WBV393326:WCB393327 WLR393326:WLX393327 WVN393326:WVT393327 F458862:L458863 JB458862:JH458863 SX458862:TD458863 ACT458862:ACZ458863 AMP458862:AMV458863 AWL458862:AWR458863 BGH458862:BGN458863 BQD458862:BQJ458863 BZZ458862:CAF458863 CJV458862:CKB458863 CTR458862:CTX458863 DDN458862:DDT458863 DNJ458862:DNP458863 DXF458862:DXL458863 EHB458862:EHH458863 EQX458862:ERD458863 FAT458862:FAZ458863 FKP458862:FKV458863 FUL458862:FUR458863 GEH458862:GEN458863 GOD458862:GOJ458863 GXZ458862:GYF458863 HHV458862:HIB458863 HRR458862:HRX458863 IBN458862:IBT458863 ILJ458862:ILP458863 IVF458862:IVL458863 JFB458862:JFH458863 JOX458862:JPD458863 JYT458862:JYZ458863 KIP458862:KIV458863 KSL458862:KSR458863 LCH458862:LCN458863 LMD458862:LMJ458863 LVZ458862:LWF458863 MFV458862:MGB458863 MPR458862:MPX458863 MZN458862:MZT458863 NJJ458862:NJP458863 NTF458862:NTL458863 ODB458862:ODH458863 OMX458862:OND458863 OWT458862:OWZ458863 PGP458862:PGV458863 PQL458862:PQR458863 QAH458862:QAN458863 QKD458862:QKJ458863 QTZ458862:QUF458863 RDV458862:REB458863 RNR458862:RNX458863 RXN458862:RXT458863 SHJ458862:SHP458863 SRF458862:SRL458863 TBB458862:TBH458863 TKX458862:TLD458863 TUT458862:TUZ458863 UEP458862:UEV458863 UOL458862:UOR458863 UYH458862:UYN458863 VID458862:VIJ458863 VRZ458862:VSF458863 WBV458862:WCB458863 WLR458862:WLX458863 WVN458862:WVT458863 F524398:L524399 JB524398:JH524399 SX524398:TD524399 ACT524398:ACZ524399 AMP524398:AMV524399 AWL524398:AWR524399 BGH524398:BGN524399 BQD524398:BQJ524399 BZZ524398:CAF524399 CJV524398:CKB524399 CTR524398:CTX524399 DDN524398:DDT524399 DNJ524398:DNP524399 DXF524398:DXL524399 EHB524398:EHH524399 EQX524398:ERD524399 FAT524398:FAZ524399 FKP524398:FKV524399 FUL524398:FUR524399 GEH524398:GEN524399 GOD524398:GOJ524399 GXZ524398:GYF524399 HHV524398:HIB524399 HRR524398:HRX524399 IBN524398:IBT524399 ILJ524398:ILP524399 IVF524398:IVL524399 JFB524398:JFH524399 JOX524398:JPD524399 JYT524398:JYZ524399 KIP524398:KIV524399 KSL524398:KSR524399 LCH524398:LCN524399 LMD524398:LMJ524399 LVZ524398:LWF524399 MFV524398:MGB524399 MPR524398:MPX524399 MZN524398:MZT524399 NJJ524398:NJP524399 NTF524398:NTL524399 ODB524398:ODH524399 OMX524398:OND524399 OWT524398:OWZ524399 PGP524398:PGV524399 PQL524398:PQR524399 QAH524398:QAN524399 QKD524398:QKJ524399 QTZ524398:QUF524399 RDV524398:REB524399 RNR524398:RNX524399 RXN524398:RXT524399 SHJ524398:SHP524399 SRF524398:SRL524399 TBB524398:TBH524399 TKX524398:TLD524399 TUT524398:TUZ524399 UEP524398:UEV524399 UOL524398:UOR524399 UYH524398:UYN524399 VID524398:VIJ524399 VRZ524398:VSF524399 WBV524398:WCB524399 WLR524398:WLX524399 WVN524398:WVT524399 F589934:L589935 JB589934:JH589935 SX589934:TD589935 ACT589934:ACZ589935 AMP589934:AMV589935 AWL589934:AWR589935 BGH589934:BGN589935 BQD589934:BQJ589935 BZZ589934:CAF589935 CJV589934:CKB589935 CTR589934:CTX589935 DDN589934:DDT589935 DNJ589934:DNP589935 DXF589934:DXL589935 EHB589934:EHH589935 EQX589934:ERD589935 FAT589934:FAZ589935 FKP589934:FKV589935 FUL589934:FUR589935 GEH589934:GEN589935 GOD589934:GOJ589935 GXZ589934:GYF589935 HHV589934:HIB589935 HRR589934:HRX589935 IBN589934:IBT589935 ILJ589934:ILP589935 IVF589934:IVL589935 JFB589934:JFH589935 JOX589934:JPD589935 JYT589934:JYZ589935 KIP589934:KIV589935 KSL589934:KSR589935 LCH589934:LCN589935 LMD589934:LMJ589935 LVZ589934:LWF589935 MFV589934:MGB589935 MPR589934:MPX589935 MZN589934:MZT589935 NJJ589934:NJP589935 NTF589934:NTL589935 ODB589934:ODH589935 OMX589934:OND589935 OWT589934:OWZ589935 PGP589934:PGV589935 PQL589934:PQR589935 QAH589934:QAN589935 QKD589934:QKJ589935 QTZ589934:QUF589935 RDV589934:REB589935 RNR589934:RNX589935 RXN589934:RXT589935 SHJ589934:SHP589935 SRF589934:SRL589935 TBB589934:TBH589935 TKX589934:TLD589935 TUT589934:TUZ589935 UEP589934:UEV589935 UOL589934:UOR589935 UYH589934:UYN589935 VID589934:VIJ589935 VRZ589934:VSF589935 WBV589934:WCB589935 WLR589934:WLX589935 WVN589934:WVT589935 F655470:L655471 JB655470:JH655471 SX655470:TD655471 ACT655470:ACZ655471 AMP655470:AMV655471 AWL655470:AWR655471 BGH655470:BGN655471 BQD655470:BQJ655471 BZZ655470:CAF655471 CJV655470:CKB655471 CTR655470:CTX655471 DDN655470:DDT655471 DNJ655470:DNP655471 DXF655470:DXL655471 EHB655470:EHH655471 EQX655470:ERD655471 FAT655470:FAZ655471 FKP655470:FKV655471 FUL655470:FUR655471 GEH655470:GEN655471 GOD655470:GOJ655471 GXZ655470:GYF655471 HHV655470:HIB655471 HRR655470:HRX655471 IBN655470:IBT655471 ILJ655470:ILP655471 IVF655470:IVL655471 JFB655470:JFH655471 JOX655470:JPD655471 JYT655470:JYZ655471 KIP655470:KIV655471 KSL655470:KSR655471 LCH655470:LCN655471 LMD655470:LMJ655471 LVZ655470:LWF655471 MFV655470:MGB655471 MPR655470:MPX655471 MZN655470:MZT655471 NJJ655470:NJP655471 NTF655470:NTL655471 ODB655470:ODH655471 OMX655470:OND655471 OWT655470:OWZ655471 PGP655470:PGV655471 PQL655470:PQR655471 QAH655470:QAN655471 QKD655470:QKJ655471 QTZ655470:QUF655471 RDV655470:REB655471 RNR655470:RNX655471 RXN655470:RXT655471 SHJ655470:SHP655471 SRF655470:SRL655471 TBB655470:TBH655471 TKX655470:TLD655471 TUT655470:TUZ655471 UEP655470:UEV655471 UOL655470:UOR655471 UYH655470:UYN655471 VID655470:VIJ655471 VRZ655470:VSF655471 WBV655470:WCB655471 WLR655470:WLX655471 WVN655470:WVT655471 F721006:L721007 JB721006:JH721007 SX721006:TD721007 ACT721006:ACZ721007 AMP721006:AMV721007 AWL721006:AWR721007 BGH721006:BGN721007 BQD721006:BQJ721007 BZZ721006:CAF721007 CJV721006:CKB721007 CTR721006:CTX721007 DDN721006:DDT721007 DNJ721006:DNP721007 DXF721006:DXL721007 EHB721006:EHH721007 EQX721006:ERD721007 FAT721006:FAZ721007 FKP721006:FKV721007 FUL721006:FUR721007 GEH721006:GEN721007 GOD721006:GOJ721007 GXZ721006:GYF721007 HHV721006:HIB721007 HRR721006:HRX721007 IBN721006:IBT721007 ILJ721006:ILP721007 IVF721006:IVL721007 JFB721006:JFH721007 JOX721006:JPD721007 JYT721006:JYZ721007 KIP721006:KIV721007 KSL721006:KSR721007 LCH721006:LCN721007 LMD721006:LMJ721007 LVZ721006:LWF721007 MFV721006:MGB721007 MPR721006:MPX721007 MZN721006:MZT721007 NJJ721006:NJP721007 NTF721006:NTL721007 ODB721006:ODH721007 OMX721006:OND721007 OWT721006:OWZ721007 PGP721006:PGV721007 PQL721006:PQR721007 QAH721006:QAN721007 QKD721006:QKJ721007 QTZ721006:QUF721007 RDV721006:REB721007 RNR721006:RNX721007 RXN721006:RXT721007 SHJ721006:SHP721007 SRF721006:SRL721007 TBB721006:TBH721007 TKX721006:TLD721007 TUT721006:TUZ721007 UEP721006:UEV721007 UOL721006:UOR721007 UYH721006:UYN721007 VID721006:VIJ721007 VRZ721006:VSF721007 WBV721006:WCB721007 WLR721006:WLX721007 WVN721006:WVT721007 F786542:L786543 JB786542:JH786543 SX786542:TD786543 ACT786542:ACZ786543 AMP786542:AMV786543 AWL786542:AWR786543 BGH786542:BGN786543 BQD786542:BQJ786543 BZZ786542:CAF786543 CJV786542:CKB786543 CTR786542:CTX786543 DDN786542:DDT786543 DNJ786542:DNP786543 DXF786542:DXL786543 EHB786542:EHH786543 EQX786542:ERD786543 FAT786542:FAZ786543 FKP786542:FKV786543 FUL786542:FUR786543 GEH786542:GEN786543 GOD786542:GOJ786543 GXZ786542:GYF786543 HHV786542:HIB786543 HRR786542:HRX786543 IBN786542:IBT786543 ILJ786542:ILP786543 IVF786542:IVL786543 JFB786542:JFH786543 JOX786542:JPD786543 JYT786542:JYZ786543 KIP786542:KIV786543 KSL786542:KSR786543 LCH786542:LCN786543 LMD786542:LMJ786543 LVZ786542:LWF786543 MFV786542:MGB786543 MPR786542:MPX786543 MZN786542:MZT786543 NJJ786542:NJP786543 NTF786542:NTL786543 ODB786542:ODH786543 OMX786542:OND786543 OWT786542:OWZ786543 PGP786542:PGV786543 PQL786542:PQR786543 QAH786542:QAN786543 QKD786542:QKJ786543 QTZ786542:QUF786543 RDV786542:REB786543 RNR786542:RNX786543 RXN786542:RXT786543 SHJ786542:SHP786543 SRF786542:SRL786543 TBB786542:TBH786543 TKX786542:TLD786543 TUT786542:TUZ786543 UEP786542:UEV786543 UOL786542:UOR786543 UYH786542:UYN786543 VID786542:VIJ786543 VRZ786542:VSF786543 WBV786542:WCB786543 WLR786542:WLX786543 WVN786542:WVT786543 F852078:L852079 JB852078:JH852079 SX852078:TD852079 ACT852078:ACZ852079 AMP852078:AMV852079 AWL852078:AWR852079 BGH852078:BGN852079 BQD852078:BQJ852079 BZZ852078:CAF852079 CJV852078:CKB852079 CTR852078:CTX852079 DDN852078:DDT852079 DNJ852078:DNP852079 DXF852078:DXL852079 EHB852078:EHH852079 EQX852078:ERD852079 FAT852078:FAZ852079 FKP852078:FKV852079 FUL852078:FUR852079 GEH852078:GEN852079 GOD852078:GOJ852079 GXZ852078:GYF852079 HHV852078:HIB852079 HRR852078:HRX852079 IBN852078:IBT852079 ILJ852078:ILP852079 IVF852078:IVL852079 JFB852078:JFH852079 JOX852078:JPD852079 JYT852078:JYZ852079 KIP852078:KIV852079 KSL852078:KSR852079 LCH852078:LCN852079 LMD852078:LMJ852079 LVZ852078:LWF852079 MFV852078:MGB852079 MPR852078:MPX852079 MZN852078:MZT852079 NJJ852078:NJP852079 NTF852078:NTL852079 ODB852078:ODH852079 OMX852078:OND852079 OWT852078:OWZ852079 PGP852078:PGV852079 PQL852078:PQR852079 QAH852078:QAN852079 QKD852078:QKJ852079 QTZ852078:QUF852079 RDV852078:REB852079 RNR852078:RNX852079 RXN852078:RXT852079 SHJ852078:SHP852079 SRF852078:SRL852079 TBB852078:TBH852079 TKX852078:TLD852079 TUT852078:TUZ852079 UEP852078:UEV852079 UOL852078:UOR852079 UYH852078:UYN852079 VID852078:VIJ852079 VRZ852078:VSF852079 WBV852078:WCB852079 WLR852078:WLX852079 WVN852078:WVT852079 F917614:L917615 JB917614:JH917615 SX917614:TD917615 ACT917614:ACZ917615 AMP917614:AMV917615 AWL917614:AWR917615 BGH917614:BGN917615 BQD917614:BQJ917615 BZZ917614:CAF917615 CJV917614:CKB917615 CTR917614:CTX917615 DDN917614:DDT917615 DNJ917614:DNP917615 DXF917614:DXL917615 EHB917614:EHH917615 EQX917614:ERD917615 FAT917614:FAZ917615 FKP917614:FKV917615 FUL917614:FUR917615 GEH917614:GEN917615 GOD917614:GOJ917615 GXZ917614:GYF917615 HHV917614:HIB917615 HRR917614:HRX917615 IBN917614:IBT917615 ILJ917614:ILP917615 IVF917614:IVL917615 JFB917614:JFH917615 JOX917614:JPD917615 JYT917614:JYZ917615 KIP917614:KIV917615 KSL917614:KSR917615 LCH917614:LCN917615 LMD917614:LMJ917615 LVZ917614:LWF917615 MFV917614:MGB917615 MPR917614:MPX917615 MZN917614:MZT917615 NJJ917614:NJP917615 NTF917614:NTL917615 ODB917614:ODH917615 OMX917614:OND917615 OWT917614:OWZ917615 PGP917614:PGV917615 PQL917614:PQR917615 QAH917614:QAN917615 QKD917614:QKJ917615 QTZ917614:QUF917615 RDV917614:REB917615 RNR917614:RNX917615 RXN917614:RXT917615 SHJ917614:SHP917615 SRF917614:SRL917615 TBB917614:TBH917615 TKX917614:TLD917615 TUT917614:TUZ917615 UEP917614:UEV917615 UOL917614:UOR917615 UYH917614:UYN917615 VID917614:VIJ917615 VRZ917614:VSF917615 WBV917614:WCB917615 WLR917614:WLX917615 WVN917614:WVT917615 F983150:L983151 JB983150:JH983151 SX983150:TD983151 ACT983150:ACZ983151 AMP983150:AMV983151 AWL983150:AWR983151 BGH983150:BGN983151 BQD983150:BQJ983151 BZZ983150:CAF983151 CJV983150:CKB983151 CTR983150:CTX983151 DDN983150:DDT983151 DNJ983150:DNP983151 DXF983150:DXL983151 EHB983150:EHH983151 EQX983150:ERD983151 FAT983150:FAZ983151 FKP983150:FKV983151 FUL983150:FUR983151 GEH983150:GEN983151 GOD983150:GOJ983151 GXZ983150:GYF983151 HHV983150:HIB983151 HRR983150:HRX983151 IBN983150:IBT983151 ILJ983150:ILP983151 IVF983150:IVL983151 JFB983150:JFH983151 JOX983150:JPD983151 JYT983150:JYZ983151 KIP983150:KIV983151 KSL983150:KSR983151 LCH983150:LCN983151 LMD983150:LMJ983151 LVZ983150:LWF983151 MFV983150:MGB983151 MPR983150:MPX983151 MZN983150:MZT983151 NJJ983150:NJP983151 NTF983150:NTL983151 ODB983150:ODH983151 OMX983150:OND983151 OWT983150:OWZ983151 PGP983150:PGV983151 PQL983150:PQR983151 QAH983150:QAN983151 QKD983150:QKJ983151 QTZ983150:QUF983151 RDV983150:REB983151 RNR983150:RNX983151 RXN983150:RXT983151 SHJ983150:SHP983151 SRF983150:SRL983151 TBB983150:TBH983151 TKX983150:TLD983151 TUT983150:TUZ983151 UEP983150:UEV983151 UOL983150:UOR983151 UYH983150:UYN983151 VID983150:VIJ983151 VRZ983150:VSF983151 WBV983150:WCB983151 WLR983150:WLX983151 WVN983150:WVT983151" xr:uid="{539E570C-2413-489D-8C9C-1BC40B0CCBBB}">
      <formula1>"Wired, Wireless"</formula1>
    </dataValidation>
    <dataValidation type="list" allowBlank="1" showInputMessage="1" showErrorMessage="1" promptTitle="Options:" prompt="Select from list" sqref="F56:L57 JB56:JH57 SX56:TD57 ACT56:ACZ57 AMP56:AMV57 AWL56:AWR57 BGH56:BGN57 BQD56:BQJ57 BZZ56:CAF57 CJV56:CKB57 CTR56:CTX57 DDN56:DDT57 DNJ56:DNP57 DXF56:DXL57 EHB56:EHH57 EQX56:ERD57 FAT56:FAZ57 FKP56:FKV57 FUL56:FUR57 GEH56:GEN57 GOD56:GOJ57 GXZ56:GYF57 HHV56:HIB57 HRR56:HRX57 IBN56:IBT57 ILJ56:ILP57 IVF56:IVL57 JFB56:JFH57 JOX56:JPD57 JYT56:JYZ57 KIP56:KIV57 KSL56:KSR57 LCH56:LCN57 LMD56:LMJ57 LVZ56:LWF57 MFV56:MGB57 MPR56:MPX57 MZN56:MZT57 NJJ56:NJP57 NTF56:NTL57 ODB56:ODH57 OMX56:OND57 OWT56:OWZ57 PGP56:PGV57 PQL56:PQR57 QAH56:QAN57 QKD56:QKJ57 QTZ56:QUF57 RDV56:REB57 RNR56:RNX57 RXN56:RXT57 SHJ56:SHP57 SRF56:SRL57 TBB56:TBH57 TKX56:TLD57 TUT56:TUZ57 UEP56:UEV57 UOL56:UOR57 UYH56:UYN57 VID56:VIJ57 VRZ56:VSF57 WBV56:WCB57 WLR56:WLX57 WVN56:WVT57 F65592:L65593 JB65592:JH65593 SX65592:TD65593 ACT65592:ACZ65593 AMP65592:AMV65593 AWL65592:AWR65593 BGH65592:BGN65593 BQD65592:BQJ65593 BZZ65592:CAF65593 CJV65592:CKB65593 CTR65592:CTX65593 DDN65592:DDT65593 DNJ65592:DNP65593 DXF65592:DXL65593 EHB65592:EHH65593 EQX65592:ERD65593 FAT65592:FAZ65593 FKP65592:FKV65593 FUL65592:FUR65593 GEH65592:GEN65593 GOD65592:GOJ65593 GXZ65592:GYF65593 HHV65592:HIB65593 HRR65592:HRX65593 IBN65592:IBT65593 ILJ65592:ILP65593 IVF65592:IVL65593 JFB65592:JFH65593 JOX65592:JPD65593 JYT65592:JYZ65593 KIP65592:KIV65593 KSL65592:KSR65593 LCH65592:LCN65593 LMD65592:LMJ65593 LVZ65592:LWF65593 MFV65592:MGB65593 MPR65592:MPX65593 MZN65592:MZT65593 NJJ65592:NJP65593 NTF65592:NTL65593 ODB65592:ODH65593 OMX65592:OND65593 OWT65592:OWZ65593 PGP65592:PGV65593 PQL65592:PQR65593 QAH65592:QAN65593 QKD65592:QKJ65593 QTZ65592:QUF65593 RDV65592:REB65593 RNR65592:RNX65593 RXN65592:RXT65593 SHJ65592:SHP65593 SRF65592:SRL65593 TBB65592:TBH65593 TKX65592:TLD65593 TUT65592:TUZ65593 UEP65592:UEV65593 UOL65592:UOR65593 UYH65592:UYN65593 VID65592:VIJ65593 VRZ65592:VSF65593 WBV65592:WCB65593 WLR65592:WLX65593 WVN65592:WVT65593 F131128:L131129 JB131128:JH131129 SX131128:TD131129 ACT131128:ACZ131129 AMP131128:AMV131129 AWL131128:AWR131129 BGH131128:BGN131129 BQD131128:BQJ131129 BZZ131128:CAF131129 CJV131128:CKB131129 CTR131128:CTX131129 DDN131128:DDT131129 DNJ131128:DNP131129 DXF131128:DXL131129 EHB131128:EHH131129 EQX131128:ERD131129 FAT131128:FAZ131129 FKP131128:FKV131129 FUL131128:FUR131129 GEH131128:GEN131129 GOD131128:GOJ131129 GXZ131128:GYF131129 HHV131128:HIB131129 HRR131128:HRX131129 IBN131128:IBT131129 ILJ131128:ILP131129 IVF131128:IVL131129 JFB131128:JFH131129 JOX131128:JPD131129 JYT131128:JYZ131129 KIP131128:KIV131129 KSL131128:KSR131129 LCH131128:LCN131129 LMD131128:LMJ131129 LVZ131128:LWF131129 MFV131128:MGB131129 MPR131128:MPX131129 MZN131128:MZT131129 NJJ131128:NJP131129 NTF131128:NTL131129 ODB131128:ODH131129 OMX131128:OND131129 OWT131128:OWZ131129 PGP131128:PGV131129 PQL131128:PQR131129 QAH131128:QAN131129 QKD131128:QKJ131129 QTZ131128:QUF131129 RDV131128:REB131129 RNR131128:RNX131129 RXN131128:RXT131129 SHJ131128:SHP131129 SRF131128:SRL131129 TBB131128:TBH131129 TKX131128:TLD131129 TUT131128:TUZ131129 UEP131128:UEV131129 UOL131128:UOR131129 UYH131128:UYN131129 VID131128:VIJ131129 VRZ131128:VSF131129 WBV131128:WCB131129 WLR131128:WLX131129 WVN131128:WVT131129 F196664:L196665 JB196664:JH196665 SX196664:TD196665 ACT196664:ACZ196665 AMP196664:AMV196665 AWL196664:AWR196665 BGH196664:BGN196665 BQD196664:BQJ196665 BZZ196664:CAF196665 CJV196664:CKB196665 CTR196664:CTX196665 DDN196664:DDT196665 DNJ196664:DNP196665 DXF196664:DXL196665 EHB196664:EHH196665 EQX196664:ERD196665 FAT196664:FAZ196665 FKP196664:FKV196665 FUL196664:FUR196665 GEH196664:GEN196665 GOD196664:GOJ196665 GXZ196664:GYF196665 HHV196664:HIB196665 HRR196664:HRX196665 IBN196664:IBT196665 ILJ196664:ILP196665 IVF196664:IVL196665 JFB196664:JFH196665 JOX196664:JPD196665 JYT196664:JYZ196665 KIP196664:KIV196665 KSL196664:KSR196665 LCH196664:LCN196665 LMD196664:LMJ196665 LVZ196664:LWF196665 MFV196664:MGB196665 MPR196664:MPX196665 MZN196664:MZT196665 NJJ196664:NJP196665 NTF196664:NTL196665 ODB196664:ODH196665 OMX196664:OND196665 OWT196664:OWZ196665 PGP196664:PGV196665 PQL196664:PQR196665 QAH196664:QAN196665 QKD196664:QKJ196665 QTZ196664:QUF196665 RDV196664:REB196665 RNR196664:RNX196665 RXN196664:RXT196665 SHJ196664:SHP196665 SRF196664:SRL196665 TBB196664:TBH196665 TKX196664:TLD196665 TUT196664:TUZ196665 UEP196664:UEV196665 UOL196664:UOR196665 UYH196664:UYN196665 VID196664:VIJ196665 VRZ196664:VSF196665 WBV196664:WCB196665 WLR196664:WLX196665 WVN196664:WVT196665 F262200:L262201 JB262200:JH262201 SX262200:TD262201 ACT262200:ACZ262201 AMP262200:AMV262201 AWL262200:AWR262201 BGH262200:BGN262201 BQD262200:BQJ262201 BZZ262200:CAF262201 CJV262200:CKB262201 CTR262200:CTX262201 DDN262200:DDT262201 DNJ262200:DNP262201 DXF262200:DXL262201 EHB262200:EHH262201 EQX262200:ERD262201 FAT262200:FAZ262201 FKP262200:FKV262201 FUL262200:FUR262201 GEH262200:GEN262201 GOD262200:GOJ262201 GXZ262200:GYF262201 HHV262200:HIB262201 HRR262200:HRX262201 IBN262200:IBT262201 ILJ262200:ILP262201 IVF262200:IVL262201 JFB262200:JFH262201 JOX262200:JPD262201 JYT262200:JYZ262201 KIP262200:KIV262201 KSL262200:KSR262201 LCH262200:LCN262201 LMD262200:LMJ262201 LVZ262200:LWF262201 MFV262200:MGB262201 MPR262200:MPX262201 MZN262200:MZT262201 NJJ262200:NJP262201 NTF262200:NTL262201 ODB262200:ODH262201 OMX262200:OND262201 OWT262200:OWZ262201 PGP262200:PGV262201 PQL262200:PQR262201 QAH262200:QAN262201 QKD262200:QKJ262201 QTZ262200:QUF262201 RDV262200:REB262201 RNR262200:RNX262201 RXN262200:RXT262201 SHJ262200:SHP262201 SRF262200:SRL262201 TBB262200:TBH262201 TKX262200:TLD262201 TUT262200:TUZ262201 UEP262200:UEV262201 UOL262200:UOR262201 UYH262200:UYN262201 VID262200:VIJ262201 VRZ262200:VSF262201 WBV262200:WCB262201 WLR262200:WLX262201 WVN262200:WVT262201 F327736:L327737 JB327736:JH327737 SX327736:TD327737 ACT327736:ACZ327737 AMP327736:AMV327737 AWL327736:AWR327737 BGH327736:BGN327737 BQD327736:BQJ327737 BZZ327736:CAF327737 CJV327736:CKB327737 CTR327736:CTX327737 DDN327736:DDT327737 DNJ327736:DNP327737 DXF327736:DXL327737 EHB327736:EHH327737 EQX327736:ERD327737 FAT327736:FAZ327737 FKP327736:FKV327737 FUL327736:FUR327737 GEH327736:GEN327737 GOD327736:GOJ327737 GXZ327736:GYF327737 HHV327736:HIB327737 HRR327736:HRX327737 IBN327736:IBT327737 ILJ327736:ILP327737 IVF327736:IVL327737 JFB327736:JFH327737 JOX327736:JPD327737 JYT327736:JYZ327737 KIP327736:KIV327737 KSL327736:KSR327737 LCH327736:LCN327737 LMD327736:LMJ327737 LVZ327736:LWF327737 MFV327736:MGB327737 MPR327736:MPX327737 MZN327736:MZT327737 NJJ327736:NJP327737 NTF327736:NTL327737 ODB327736:ODH327737 OMX327736:OND327737 OWT327736:OWZ327737 PGP327736:PGV327737 PQL327736:PQR327737 QAH327736:QAN327737 QKD327736:QKJ327737 QTZ327736:QUF327737 RDV327736:REB327737 RNR327736:RNX327737 RXN327736:RXT327737 SHJ327736:SHP327737 SRF327736:SRL327737 TBB327736:TBH327737 TKX327736:TLD327737 TUT327736:TUZ327737 UEP327736:UEV327737 UOL327736:UOR327737 UYH327736:UYN327737 VID327736:VIJ327737 VRZ327736:VSF327737 WBV327736:WCB327737 WLR327736:WLX327737 WVN327736:WVT327737 F393272:L393273 JB393272:JH393273 SX393272:TD393273 ACT393272:ACZ393273 AMP393272:AMV393273 AWL393272:AWR393273 BGH393272:BGN393273 BQD393272:BQJ393273 BZZ393272:CAF393273 CJV393272:CKB393273 CTR393272:CTX393273 DDN393272:DDT393273 DNJ393272:DNP393273 DXF393272:DXL393273 EHB393272:EHH393273 EQX393272:ERD393273 FAT393272:FAZ393273 FKP393272:FKV393273 FUL393272:FUR393273 GEH393272:GEN393273 GOD393272:GOJ393273 GXZ393272:GYF393273 HHV393272:HIB393273 HRR393272:HRX393273 IBN393272:IBT393273 ILJ393272:ILP393273 IVF393272:IVL393273 JFB393272:JFH393273 JOX393272:JPD393273 JYT393272:JYZ393273 KIP393272:KIV393273 KSL393272:KSR393273 LCH393272:LCN393273 LMD393272:LMJ393273 LVZ393272:LWF393273 MFV393272:MGB393273 MPR393272:MPX393273 MZN393272:MZT393273 NJJ393272:NJP393273 NTF393272:NTL393273 ODB393272:ODH393273 OMX393272:OND393273 OWT393272:OWZ393273 PGP393272:PGV393273 PQL393272:PQR393273 QAH393272:QAN393273 QKD393272:QKJ393273 QTZ393272:QUF393273 RDV393272:REB393273 RNR393272:RNX393273 RXN393272:RXT393273 SHJ393272:SHP393273 SRF393272:SRL393273 TBB393272:TBH393273 TKX393272:TLD393273 TUT393272:TUZ393273 UEP393272:UEV393273 UOL393272:UOR393273 UYH393272:UYN393273 VID393272:VIJ393273 VRZ393272:VSF393273 WBV393272:WCB393273 WLR393272:WLX393273 WVN393272:WVT393273 F458808:L458809 JB458808:JH458809 SX458808:TD458809 ACT458808:ACZ458809 AMP458808:AMV458809 AWL458808:AWR458809 BGH458808:BGN458809 BQD458808:BQJ458809 BZZ458808:CAF458809 CJV458808:CKB458809 CTR458808:CTX458809 DDN458808:DDT458809 DNJ458808:DNP458809 DXF458808:DXL458809 EHB458808:EHH458809 EQX458808:ERD458809 FAT458808:FAZ458809 FKP458808:FKV458809 FUL458808:FUR458809 GEH458808:GEN458809 GOD458808:GOJ458809 GXZ458808:GYF458809 HHV458808:HIB458809 HRR458808:HRX458809 IBN458808:IBT458809 ILJ458808:ILP458809 IVF458808:IVL458809 JFB458808:JFH458809 JOX458808:JPD458809 JYT458808:JYZ458809 KIP458808:KIV458809 KSL458808:KSR458809 LCH458808:LCN458809 LMD458808:LMJ458809 LVZ458808:LWF458809 MFV458808:MGB458809 MPR458808:MPX458809 MZN458808:MZT458809 NJJ458808:NJP458809 NTF458808:NTL458809 ODB458808:ODH458809 OMX458808:OND458809 OWT458808:OWZ458809 PGP458808:PGV458809 PQL458808:PQR458809 QAH458808:QAN458809 QKD458808:QKJ458809 QTZ458808:QUF458809 RDV458808:REB458809 RNR458808:RNX458809 RXN458808:RXT458809 SHJ458808:SHP458809 SRF458808:SRL458809 TBB458808:TBH458809 TKX458808:TLD458809 TUT458808:TUZ458809 UEP458808:UEV458809 UOL458808:UOR458809 UYH458808:UYN458809 VID458808:VIJ458809 VRZ458808:VSF458809 WBV458808:WCB458809 WLR458808:WLX458809 WVN458808:WVT458809 F524344:L524345 JB524344:JH524345 SX524344:TD524345 ACT524344:ACZ524345 AMP524344:AMV524345 AWL524344:AWR524345 BGH524344:BGN524345 BQD524344:BQJ524345 BZZ524344:CAF524345 CJV524344:CKB524345 CTR524344:CTX524345 DDN524344:DDT524345 DNJ524344:DNP524345 DXF524344:DXL524345 EHB524344:EHH524345 EQX524344:ERD524345 FAT524344:FAZ524345 FKP524344:FKV524345 FUL524344:FUR524345 GEH524344:GEN524345 GOD524344:GOJ524345 GXZ524344:GYF524345 HHV524344:HIB524345 HRR524344:HRX524345 IBN524344:IBT524345 ILJ524344:ILP524345 IVF524344:IVL524345 JFB524344:JFH524345 JOX524344:JPD524345 JYT524344:JYZ524345 KIP524344:KIV524345 KSL524344:KSR524345 LCH524344:LCN524345 LMD524344:LMJ524345 LVZ524344:LWF524345 MFV524344:MGB524345 MPR524344:MPX524345 MZN524344:MZT524345 NJJ524344:NJP524345 NTF524344:NTL524345 ODB524344:ODH524345 OMX524344:OND524345 OWT524344:OWZ524345 PGP524344:PGV524345 PQL524344:PQR524345 QAH524344:QAN524345 QKD524344:QKJ524345 QTZ524344:QUF524345 RDV524344:REB524345 RNR524344:RNX524345 RXN524344:RXT524345 SHJ524344:SHP524345 SRF524344:SRL524345 TBB524344:TBH524345 TKX524344:TLD524345 TUT524344:TUZ524345 UEP524344:UEV524345 UOL524344:UOR524345 UYH524344:UYN524345 VID524344:VIJ524345 VRZ524344:VSF524345 WBV524344:WCB524345 WLR524344:WLX524345 WVN524344:WVT524345 F589880:L589881 JB589880:JH589881 SX589880:TD589881 ACT589880:ACZ589881 AMP589880:AMV589881 AWL589880:AWR589881 BGH589880:BGN589881 BQD589880:BQJ589881 BZZ589880:CAF589881 CJV589880:CKB589881 CTR589880:CTX589881 DDN589880:DDT589881 DNJ589880:DNP589881 DXF589880:DXL589881 EHB589880:EHH589881 EQX589880:ERD589881 FAT589880:FAZ589881 FKP589880:FKV589881 FUL589880:FUR589881 GEH589880:GEN589881 GOD589880:GOJ589881 GXZ589880:GYF589881 HHV589880:HIB589881 HRR589880:HRX589881 IBN589880:IBT589881 ILJ589880:ILP589881 IVF589880:IVL589881 JFB589880:JFH589881 JOX589880:JPD589881 JYT589880:JYZ589881 KIP589880:KIV589881 KSL589880:KSR589881 LCH589880:LCN589881 LMD589880:LMJ589881 LVZ589880:LWF589881 MFV589880:MGB589881 MPR589880:MPX589881 MZN589880:MZT589881 NJJ589880:NJP589881 NTF589880:NTL589881 ODB589880:ODH589881 OMX589880:OND589881 OWT589880:OWZ589881 PGP589880:PGV589881 PQL589880:PQR589881 QAH589880:QAN589881 QKD589880:QKJ589881 QTZ589880:QUF589881 RDV589880:REB589881 RNR589880:RNX589881 RXN589880:RXT589881 SHJ589880:SHP589881 SRF589880:SRL589881 TBB589880:TBH589881 TKX589880:TLD589881 TUT589880:TUZ589881 UEP589880:UEV589881 UOL589880:UOR589881 UYH589880:UYN589881 VID589880:VIJ589881 VRZ589880:VSF589881 WBV589880:WCB589881 WLR589880:WLX589881 WVN589880:WVT589881 F655416:L655417 JB655416:JH655417 SX655416:TD655417 ACT655416:ACZ655417 AMP655416:AMV655417 AWL655416:AWR655417 BGH655416:BGN655417 BQD655416:BQJ655417 BZZ655416:CAF655417 CJV655416:CKB655417 CTR655416:CTX655417 DDN655416:DDT655417 DNJ655416:DNP655417 DXF655416:DXL655417 EHB655416:EHH655417 EQX655416:ERD655417 FAT655416:FAZ655417 FKP655416:FKV655417 FUL655416:FUR655417 GEH655416:GEN655417 GOD655416:GOJ655417 GXZ655416:GYF655417 HHV655416:HIB655417 HRR655416:HRX655417 IBN655416:IBT655417 ILJ655416:ILP655417 IVF655416:IVL655417 JFB655416:JFH655417 JOX655416:JPD655417 JYT655416:JYZ655417 KIP655416:KIV655417 KSL655416:KSR655417 LCH655416:LCN655417 LMD655416:LMJ655417 LVZ655416:LWF655417 MFV655416:MGB655417 MPR655416:MPX655417 MZN655416:MZT655417 NJJ655416:NJP655417 NTF655416:NTL655417 ODB655416:ODH655417 OMX655416:OND655417 OWT655416:OWZ655417 PGP655416:PGV655417 PQL655416:PQR655417 QAH655416:QAN655417 QKD655416:QKJ655417 QTZ655416:QUF655417 RDV655416:REB655417 RNR655416:RNX655417 RXN655416:RXT655417 SHJ655416:SHP655417 SRF655416:SRL655417 TBB655416:TBH655417 TKX655416:TLD655417 TUT655416:TUZ655417 UEP655416:UEV655417 UOL655416:UOR655417 UYH655416:UYN655417 VID655416:VIJ655417 VRZ655416:VSF655417 WBV655416:WCB655417 WLR655416:WLX655417 WVN655416:WVT655417 F720952:L720953 JB720952:JH720953 SX720952:TD720953 ACT720952:ACZ720953 AMP720952:AMV720953 AWL720952:AWR720953 BGH720952:BGN720953 BQD720952:BQJ720953 BZZ720952:CAF720953 CJV720952:CKB720953 CTR720952:CTX720953 DDN720952:DDT720953 DNJ720952:DNP720953 DXF720952:DXL720953 EHB720952:EHH720953 EQX720952:ERD720953 FAT720952:FAZ720953 FKP720952:FKV720953 FUL720952:FUR720953 GEH720952:GEN720953 GOD720952:GOJ720953 GXZ720952:GYF720953 HHV720952:HIB720953 HRR720952:HRX720953 IBN720952:IBT720953 ILJ720952:ILP720953 IVF720952:IVL720953 JFB720952:JFH720953 JOX720952:JPD720953 JYT720952:JYZ720953 KIP720952:KIV720953 KSL720952:KSR720953 LCH720952:LCN720953 LMD720952:LMJ720953 LVZ720952:LWF720953 MFV720952:MGB720953 MPR720952:MPX720953 MZN720952:MZT720953 NJJ720952:NJP720953 NTF720952:NTL720953 ODB720952:ODH720953 OMX720952:OND720953 OWT720952:OWZ720953 PGP720952:PGV720953 PQL720952:PQR720953 QAH720952:QAN720953 QKD720952:QKJ720953 QTZ720952:QUF720953 RDV720952:REB720953 RNR720952:RNX720953 RXN720952:RXT720953 SHJ720952:SHP720953 SRF720952:SRL720953 TBB720952:TBH720953 TKX720952:TLD720953 TUT720952:TUZ720953 UEP720952:UEV720953 UOL720952:UOR720953 UYH720952:UYN720953 VID720952:VIJ720953 VRZ720952:VSF720953 WBV720952:WCB720953 WLR720952:WLX720953 WVN720952:WVT720953 F786488:L786489 JB786488:JH786489 SX786488:TD786489 ACT786488:ACZ786489 AMP786488:AMV786489 AWL786488:AWR786489 BGH786488:BGN786489 BQD786488:BQJ786489 BZZ786488:CAF786489 CJV786488:CKB786489 CTR786488:CTX786489 DDN786488:DDT786489 DNJ786488:DNP786489 DXF786488:DXL786489 EHB786488:EHH786489 EQX786488:ERD786489 FAT786488:FAZ786489 FKP786488:FKV786489 FUL786488:FUR786489 GEH786488:GEN786489 GOD786488:GOJ786489 GXZ786488:GYF786489 HHV786488:HIB786489 HRR786488:HRX786489 IBN786488:IBT786489 ILJ786488:ILP786489 IVF786488:IVL786489 JFB786488:JFH786489 JOX786488:JPD786489 JYT786488:JYZ786489 KIP786488:KIV786489 KSL786488:KSR786489 LCH786488:LCN786489 LMD786488:LMJ786489 LVZ786488:LWF786489 MFV786488:MGB786489 MPR786488:MPX786489 MZN786488:MZT786489 NJJ786488:NJP786489 NTF786488:NTL786489 ODB786488:ODH786489 OMX786488:OND786489 OWT786488:OWZ786489 PGP786488:PGV786489 PQL786488:PQR786489 QAH786488:QAN786489 QKD786488:QKJ786489 QTZ786488:QUF786489 RDV786488:REB786489 RNR786488:RNX786489 RXN786488:RXT786489 SHJ786488:SHP786489 SRF786488:SRL786489 TBB786488:TBH786489 TKX786488:TLD786489 TUT786488:TUZ786489 UEP786488:UEV786489 UOL786488:UOR786489 UYH786488:UYN786489 VID786488:VIJ786489 VRZ786488:VSF786489 WBV786488:WCB786489 WLR786488:WLX786489 WVN786488:WVT786489 F852024:L852025 JB852024:JH852025 SX852024:TD852025 ACT852024:ACZ852025 AMP852024:AMV852025 AWL852024:AWR852025 BGH852024:BGN852025 BQD852024:BQJ852025 BZZ852024:CAF852025 CJV852024:CKB852025 CTR852024:CTX852025 DDN852024:DDT852025 DNJ852024:DNP852025 DXF852024:DXL852025 EHB852024:EHH852025 EQX852024:ERD852025 FAT852024:FAZ852025 FKP852024:FKV852025 FUL852024:FUR852025 GEH852024:GEN852025 GOD852024:GOJ852025 GXZ852024:GYF852025 HHV852024:HIB852025 HRR852024:HRX852025 IBN852024:IBT852025 ILJ852024:ILP852025 IVF852024:IVL852025 JFB852024:JFH852025 JOX852024:JPD852025 JYT852024:JYZ852025 KIP852024:KIV852025 KSL852024:KSR852025 LCH852024:LCN852025 LMD852024:LMJ852025 LVZ852024:LWF852025 MFV852024:MGB852025 MPR852024:MPX852025 MZN852024:MZT852025 NJJ852024:NJP852025 NTF852024:NTL852025 ODB852024:ODH852025 OMX852024:OND852025 OWT852024:OWZ852025 PGP852024:PGV852025 PQL852024:PQR852025 QAH852024:QAN852025 QKD852024:QKJ852025 QTZ852024:QUF852025 RDV852024:REB852025 RNR852024:RNX852025 RXN852024:RXT852025 SHJ852024:SHP852025 SRF852024:SRL852025 TBB852024:TBH852025 TKX852024:TLD852025 TUT852024:TUZ852025 UEP852024:UEV852025 UOL852024:UOR852025 UYH852024:UYN852025 VID852024:VIJ852025 VRZ852024:VSF852025 WBV852024:WCB852025 WLR852024:WLX852025 WVN852024:WVT852025 F917560:L917561 JB917560:JH917561 SX917560:TD917561 ACT917560:ACZ917561 AMP917560:AMV917561 AWL917560:AWR917561 BGH917560:BGN917561 BQD917560:BQJ917561 BZZ917560:CAF917561 CJV917560:CKB917561 CTR917560:CTX917561 DDN917560:DDT917561 DNJ917560:DNP917561 DXF917560:DXL917561 EHB917560:EHH917561 EQX917560:ERD917561 FAT917560:FAZ917561 FKP917560:FKV917561 FUL917560:FUR917561 GEH917560:GEN917561 GOD917560:GOJ917561 GXZ917560:GYF917561 HHV917560:HIB917561 HRR917560:HRX917561 IBN917560:IBT917561 ILJ917560:ILP917561 IVF917560:IVL917561 JFB917560:JFH917561 JOX917560:JPD917561 JYT917560:JYZ917561 KIP917560:KIV917561 KSL917560:KSR917561 LCH917560:LCN917561 LMD917560:LMJ917561 LVZ917560:LWF917561 MFV917560:MGB917561 MPR917560:MPX917561 MZN917560:MZT917561 NJJ917560:NJP917561 NTF917560:NTL917561 ODB917560:ODH917561 OMX917560:OND917561 OWT917560:OWZ917561 PGP917560:PGV917561 PQL917560:PQR917561 QAH917560:QAN917561 QKD917560:QKJ917561 QTZ917560:QUF917561 RDV917560:REB917561 RNR917560:RNX917561 RXN917560:RXT917561 SHJ917560:SHP917561 SRF917560:SRL917561 TBB917560:TBH917561 TKX917560:TLD917561 TUT917560:TUZ917561 UEP917560:UEV917561 UOL917560:UOR917561 UYH917560:UYN917561 VID917560:VIJ917561 VRZ917560:VSF917561 WBV917560:WCB917561 WLR917560:WLX917561 WVN917560:WVT917561 F983096:L983097 JB983096:JH983097 SX983096:TD983097 ACT983096:ACZ983097 AMP983096:AMV983097 AWL983096:AWR983097 BGH983096:BGN983097 BQD983096:BQJ983097 BZZ983096:CAF983097 CJV983096:CKB983097 CTR983096:CTX983097 DDN983096:DDT983097 DNJ983096:DNP983097 DXF983096:DXL983097 EHB983096:EHH983097 EQX983096:ERD983097 FAT983096:FAZ983097 FKP983096:FKV983097 FUL983096:FUR983097 GEH983096:GEN983097 GOD983096:GOJ983097 GXZ983096:GYF983097 HHV983096:HIB983097 HRR983096:HRX983097 IBN983096:IBT983097 ILJ983096:ILP983097 IVF983096:IVL983097 JFB983096:JFH983097 JOX983096:JPD983097 JYT983096:JYZ983097 KIP983096:KIV983097 KSL983096:KSR983097 LCH983096:LCN983097 LMD983096:LMJ983097 LVZ983096:LWF983097 MFV983096:MGB983097 MPR983096:MPX983097 MZN983096:MZT983097 NJJ983096:NJP983097 NTF983096:NTL983097 ODB983096:ODH983097 OMX983096:OND983097 OWT983096:OWZ983097 PGP983096:PGV983097 PQL983096:PQR983097 QAH983096:QAN983097 QKD983096:QKJ983097 QTZ983096:QUF983097 RDV983096:REB983097 RNR983096:RNX983097 RXN983096:RXT983097 SHJ983096:SHP983097 SRF983096:SRL983097 TBB983096:TBH983097 TKX983096:TLD983097 TUT983096:TUZ983097 UEP983096:UEV983097 UOL983096:UOR983097 UYH983096:UYN983097 VID983096:VIJ983097 VRZ983096:VSF983097 WBV983096:WCB983097 WLR983096:WLX983097 WVN983096:WVT983097" xr:uid="{4811AAD4-53FA-4F03-BE3C-DAA0986D9FD9}">
      <formula1>"Yes, No"</formula1>
    </dataValidation>
    <dataValidation type="list" allowBlank="1" showInputMessage="1" showErrorMessage="1" promptTitle="OPTIONS:" prompt="Select from list" sqref="WVN98317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F138:L139" xr:uid="{557D34DF-D315-4999-8F77-5856FA5A0F71}">
      <formula1>SafetyCode</formula1>
    </dataValidation>
    <dataValidation type="list" allowBlank="1" showInputMessage="1" showErrorMessage="1" promptTitle="OPTIONS:" prompt="Select from list" sqref="O128:O136 JK128:JK136 TG128:TG136 ADC128:ADC136 AMY128:AMY136 AWU128:AWU136 BGQ128:BGQ136 BQM128:BQM136 CAI128:CAI136 CKE128:CKE136 CUA128:CUA136 DDW128:DDW136 DNS128:DNS136 DXO128:DXO136 EHK128:EHK136 ERG128:ERG136 FBC128:FBC136 FKY128:FKY136 FUU128:FUU136 GEQ128:GEQ136 GOM128:GOM136 GYI128:GYI136 HIE128:HIE136 HSA128:HSA136 IBW128:IBW136 ILS128:ILS136 IVO128:IVO136 JFK128:JFK136 JPG128:JPG136 JZC128:JZC136 KIY128:KIY136 KSU128:KSU136 LCQ128:LCQ136 LMM128:LMM136 LWI128:LWI136 MGE128:MGE136 MQA128:MQA136 MZW128:MZW136 NJS128:NJS136 NTO128:NTO136 ODK128:ODK136 ONG128:ONG136 OXC128:OXC136 PGY128:PGY136 PQU128:PQU136 QAQ128:QAQ136 QKM128:QKM136 QUI128:QUI136 REE128:REE136 ROA128:ROA136 RXW128:RXW136 SHS128:SHS136 SRO128:SRO136 TBK128:TBK136 TLG128:TLG136 TVC128:TVC136 UEY128:UEY136 UOU128:UOU136 UYQ128:UYQ136 VIM128:VIM136 VSI128:VSI136 WCE128:WCE136 WMA128:WMA136 WVW128:WVW136 O65664:O65672 JK65664:JK65672 TG65664:TG65672 ADC65664:ADC65672 AMY65664:AMY65672 AWU65664:AWU65672 BGQ65664:BGQ65672 BQM65664:BQM65672 CAI65664:CAI65672 CKE65664:CKE65672 CUA65664:CUA65672 DDW65664:DDW65672 DNS65664:DNS65672 DXO65664:DXO65672 EHK65664:EHK65672 ERG65664:ERG65672 FBC65664:FBC65672 FKY65664:FKY65672 FUU65664:FUU65672 GEQ65664:GEQ65672 GOM65664:GOM65672 GYI65664:GYI65672 HIE65664:HIE65672 HSA65664:HSA65672 IBW65664:IBW65672 ILS65664:ILS65672 IVO65664:IVO65672 JFK65664:JFK65672 JPG65664:JPG65672 JZC65664:JZC65672 KIY65664:KIY65672 KSU65664:KSU65672 LCQ65664:LCQ65672 LMM65664:LMM65672 LWI65664:LWI65672 MGE65664:MGE65672 MQA65664:MQA65672 MZW65664:MZW65672 NJS65664:NJS65672 NTO65664:NTO65672 ODK65664:ODK65672 ONG65664:ONG65672 OXC65664:OXC65672 PGY65664:PGY65672 PQU65664:PQU65672 QAQ65664:QAQ65672 QKM65664:QKM65672 QUI65664:QUI65672 REE65664:REE65672 ROA65664:ROA65672 RXW65664:RXW65672 SHS65664:SHS65672 SRO65664:SRO65672 TBK65664:TBK65672 TLG65664:TLG65672 TVC65664:TVC65672 UEY65664:UEY65672 UOU65664:UOU65672 UYQ65664:UYQ65672 VIM65664:VIM65672 VSI65664:VSI65672 WCE65664:WCE65672 WMA65664:WMA65672 WVW65664:WVW65672 O131200:O131208 JK131200:JK131208 TG131200:TG131208 ADC131200:ADC131208 AMY131200:AMY131208 AWU131200:AWU131208 BGQ131200:BGQ131208 BQM131200:BQM131208 CAI131200:CAI131208 CKE131200:CKE131208 CUA131200:CUA131208 DDW131200:DDW131208 DNS131200:DNS131208 DXO131200:DXO131208 EHK131200:EHK131208 ERG131200:ERG131208 FBC131200:FBC131208 FKY131200:FKY131208 FUU131200:FUU131208 GEQ131200:GEQ131208 GOM131200:GOM131208 GYI131200:GYI131208 HIE131200:HIE131208 HSA131200:HSA131208 IBW131200:IBW131208 ILS131200:ILS131208 IVO131200:IVO131208 JFK131200:JFK131208 JPG131200:JPG131208 JZC131200:JZC131208 KIY131200:KIY131208 KSU131200:KSU131208 LCQ131200:LCQ131208 LMM131200:LMM131208 LWI131200:LWI131208 MGE131200:MGE131208 MQA131200:MQA131208 MZW131200:MZW131208 NJS131200:NJS131208 NTO131200:NTO131208 ODK131200:ODK131208 ONG131200:ONG131208 OXC131200:OXC131208 PGY131200:PGY131208 PQU131200:PQU131208 QAQ131200:QAQ131208 QKM131200:QKM131208 QUI131200:QUI131208 REE131200:REE131208 ROA131200:ROA131208 RXW131200:RXW131208 SHS131200:SHS131208 SRO131200:SRO131208 TBK131200:TBK131208 TLG131200:TLG131208 TVC131200:TVC131208 UEY131200:UEY131208 UOU131200:UOU131208 UYQ131200:UYQ131208 VIM131200:VIM131208 VSI131200:VSI131208 WCE131200:WCE131208 WMA131200:WMA131208 WVW131200:WVW131208 O196736:O196744 JK196736:JK196744 TG196736:TG196744 ADC196736:ADC196744 AMY196736:AMY196744 AWU196736:AWU196744 BGQ196736:BGQ196744 BQM196736:BQM196744 CAI196736:CAI196744 CKE196736:CKE196744 CUA196736:CUA196744 DDW196736:DDW196744 DNS196736:DNS196744 DXO196736:DXO196744 EHK196736:EHK196744 ERG196736:ERG196744 FBC196736:FBC196744 FKY196736:FKY196744 FUU196736:FUU196744 GEQ196736:GEQ196744 GOM196736:GOM196744 GYI196736:GYI196744 HIE196736:HIE196744 HSA196736:HSA196744 IBW196736:IBW196744 ILS196736:ILS196744 IVO196736:IVO196744 JFK196736:JFK196744 JPG196736:JPG196744 JZC196736:JZC196744 KIY196736:KIY196744 KSU196736:KSU196744 LCQ196736:LCQ196744 LMM196736:LMM196744 LWI196736:LWI196744 MGE196736:MGE196744 MQA196736:MQA196744 MZW196736:MZW196744 NJS196736:NJS196744 NTO196736:NTO196744 ODK196736:ODK196744 ONG196736:ONG196744 OXC196736:OXC196744 PGY196736:PGY196744 PQU196736:PQU196744 QAQ196736:QAQ196744 QKM196736:QKM196744 QUI196736:QUI196744 REE196736:REE196744 ROA196736:ROA196744 RXW196736:RXW196744 SHS196736:SHS196744 SRO196736:SRO196744 TBK196736:TBK196744 TLG196736:TLG196744 TVC196736:TVC196744 UEY196736:UEY196744 UOU196736:UOU196744 UYQ196736:UYQ196744 VIM196736:VIM196744 VSI196736:VSI196744 WCE196736:WCE196744 WMA196736:WMA196744 WVW196736:WVW196744 O262272:O262280 JK262272:JK262280 TG262272:TG262280 ADC262272:ADC262280 AMY262272:AMY262280 AWU262272:AWU262280 BGQ262272:BGQ262280 BQM262272:BQM262280 CAI262272:CAI262280 CKE262272:CKE262280 CUA262272:CUA262280 DDW262272:DDW262280 DNS262272:DNS262280 DXO262272:DXO262280 EHK262272:EHK262280 ERG262272:ERG262280 FBC262272:FBC262280 FKY262272:FKY262280 FUU262272:FUU262280 GEQ262272:GEQ262280 GOM262272:GOM262280 GYI262272:GYI262280 HIE262272:HIE262280 HSA262272:HSA262280 IBW262272:IBW262280 ILS262272:ILS262280 IVO262272:IVO262280 JFK262272:JFK262280 JPG262272:JPG262280 JZC262272:JZC262280 KIY262272:KIY262280 KSU262272:KSU262280 LCQ262272:LCQ262280 LMM262272:LMM262280 LWI262272:LWI262280 MGE262272:MGE262280 MQA262272:MQA262280 MZW262272:MZW262280 NJS262272:NJS262280 NTO262272:NTO262280 ODK262272:ODK262280 ONG262272:ONG262280 OXC262272:OXC262280 PGY262272:PGY262280 PQU262272:PQU262280 QAQ262272:QAQ262280 QKM262272:QKM262280 QUI262272:QUI262280 REE262272:REE262280 ROA262272:ROA262280 RXW262272:RXW262280 SHS262272:SHS262280 SRO262272:SRO262280 TBK262272:TBK262280 TLG262272:TLG262280 TVC262272:TVC262280 UEY262272:UEY262280 UOU262272:UOU262280 UYQ262272:UYQ262280 VIM262272:VIM262280 VSI262272:VSI262280 WCE262272:WCE262280 WMA262272:WMA262280 WVW262272:WVW262280 O327808:O327816 JK327808:JK327816 TG327808:TG327816 ADC327808:ADC327816 AMY327808:AMY327816 AWU327808:AWU327816 BGQ327808:BGQ327816 BQM327808:BQM327816 CAI327808:CAI327816 CKE327808:CKE327816 CUA327808:CUA327816 DDW327808:DDW327816 DNS327808:DNS327816 DXO327808:DXO327816 EHK327808:EHK327816 ERG327808:ERG327816 FBC327808:FBC327816 FKY327808:FKY327816 FUU327808:FUU327816 GEQ327808:GEQ327816 GOM327808:GOM327816 GYI327808:GYI327816 HIE327808:HIE327816 HSA327808:HSA327816 IBW327808:IBW327816 ILS327808:ILS327816 IVO327808:IVO327816 JFK327808:JFK327816 JPG327808:JPG327816 JZC327808:JZC327816 KIY327808:KIY327816 KSU327808:KSU327816 LCQ327808:LCQ327816 LMM327808:LMM327816 LWI327808:LWI327816 MGE327808:MGE327816 MQA327808:MQA327816 MZW327808:MZW327816 NJS327808:NJS327816 NTO327808:NTO327816 ODK327808:ODK327816 ONG327808:ONG327816 OXC327808:OXC327816 PGY327808:PGY327816 PQU327808:PQU327816 QAQ327808:QAQ327816 QKM327808:QKM327816 QUI327808:QUI327816 REE327808:REE327816 ROA327808:ROA327816 RXW327808:RXW327816 SHS327808:SHS327816 SRO327808:SRO327816 TBK327808:TBK327816 TLG327808:TLG327816 TVC327808:TVC327816 UEY327808:UEY327816 UOU327808:UOU327816 UYQ327808:UYQ327816 VIM327808:VIM327816 VSI327808:VSI327816 WCE327808:WCE327816 WMA327808:WMA327816 WVW327808:WVW327816 O393344:O393352 JK393344:JK393352 TG393344:TG393352 ADC393344:ADC393352 AMY393344:AMY393352 AWU393344:AWU393352 BGQ393344:BGQ393352 BQM393344:BQM393352 CAI393344:CAI393352 CKE393344:CKE393352 CUA393344:CUA393352 DDW393344:DDW393352 DNS393344:DNS393352 DXO393344:DXO393352 EHK393344:EHK393352 ERG393344:ERG393352 FBC393344:FBC393352 FKY393344:FKY393352 FUU393344:FUU393352 GEQ393344:GEQ393352 GOM393344:GOM393352 GYI393344:GYI393352 HIE393344:HIE393352 HSA393344:HSA393352 IBW393344:IBW393352 ILS393344:ILS393352 IVO393344:IVO393352 JFK393344:JFK393352 JPG393344:JPG393352 JZC393344:JZC393352 KIY393344:KIY393352 KSU393344:KSU393352 LCQ393344:LCQ393352 LMM393344:LMM393352 LWI393344:LWI393352 MGE393344:MGE393352 MQA393344:MQA393352 MZW393344:MZW393352 NJS393344:NJS393352 NTO393344:NTO393352 ODK393344:ODK393352 ONG393344:ONG393352 OXC393344:OXC393352 PGY393344:PGY393352 PQU393344:PQU393352 QAQ393344:QAQ393352 QKM393344:QKM393352 QUI393344:QUI393352 REE393344:REE393352 ROA393344:ROA393352 RXW393344:RXW393352 SHS393344:SHS393352 SRO393344:SRO393352 TBK393344:TBK393352 TLG393344:TLG393352 TVC393344:TVC393352 UEY393344:UEY393352 UOU393344:UOU393352 UYQ393344:UYQ393352 VIM393344:VIM393352 VSI393344:VSI393352 WCE393344:WCE393352 WMA393344:WMA393352 WVW393344:WVW393352 O458880:O458888 JK458880:JK458888 TG458880:TG458888 ADC458880:ADC458888 AMY458880:AMY458888 AWU458880:AWU458888 BGQ458880:BGQ458888 BQM458880:BQM458888 CAI458880:CAI458888 CKE458880:CKE458888 CUA458880:CUA458888 DDW458880:DDW458888 DNS458880:DNS458888 DXO458880:DXO458888 EHK458880:EHK458888 ERG458880:ERG458888 FBC458880:FBC458888 FKY458880:FKY458888 FUU458880:FUU458888 GEQ458880:GEQ458888 GOM458880:GOM458888 GYI458880:GYI458888 HIE458880:HIE458888 HSA458880:HSA458888 IBW458880:IBW458888 ILS458880:ILS458888 IVO458880:IVO458888 JFK458880:JFK458888 JPG458880:JPG458888 JZC458880:JZC458888 KIY458880:KIY458888 KSU458880:KSU458888 LCQ458880:LCQ458888 LMM458880:LMM458888 LWI458880:LWI458888 MGE458880:MGE458888 MQA458880:MQA458888 MZW458880:MZW458888 NJS458880:NJS458888 NTO458880:NTO458888 ODK458880:ODK458888 ONG458880:ONG458888 OXC458880:OXC458888 PGY458880:PGY458888 PQU458880:PQU458888 QAQ458880:QAQ458888 QKM458880:QKM458888 QUI458880:QUI458888 REE458880:REE458888 ROA458880:ROA458888 RXW458880:RXW458888 SHS458880:SHS458888 SRO458880:SRO458888 TBK458880:TBK458888 TLG458880:TLG458888 TVC458880:TVC458888 UEY458880:UEY458888 UOU458880:UOU458888 UYQ458880:UYQ458888 VIM458880:VIM458888 VSI458880:VSI458888 WCE458880:WCE458888 WMA458880:WMA458888 WVW458880:WVW458888 O524416:O524424 JK524416:JK524424 TG524416:TG524424 ADC524416:ADC524424 AMY524416:AMY524424 AWU524416:AWU524424 BGQ524416:BGQ524424 BQM524416:BQM524424 CAI524416:CAI524424 CKE524416:CKE524424 CUA524416:CUA524424 DDW524416:DDW524424 DNS524416:DNS524424 DXO524416:DXO524424 EHK524416:EHK524424 ERG524416:ERG524424 FBC524416:FBC524424 FKY524416:FKY524424 FUU524416:FUU524424 GEQ524416:GEQ524424 GOM524416:GOM524424 GYI524416:GYI524424 HIE524416:HIE524424 HSA524416:HSA524424 IBW524416:IBW524424 ILS524416:ILS524424 IVO524416:IVO524424 JFK524416:JFK524424 JPG524416:JPG524424 JZC524416:JZC524424 KIY524416:KIY524424 KSU524416:KSU524424 LCQ524416:LCQ524424 LMM524416:LMM524424 LWI524416:LWI524424 MGE524416:MGE524424 MQA524416:MQA524424 MZW524416:MZW524424 NJS524416:NJS524424 NTO524416:NTO524424 ODK524416:ODK524424 ONG524416:ONG524424 OXC524416:OXC524424 PGY524416:PGY524424 PQU524416:PQU524424 QAQ524416:QAQ524424 QKM524416:QKM524424 QUI524416:QUI524424 REE524416:REE524424 ROA524416:ROA524424 RXW524416:RXW524424 SHS524416:SHS524424 SRO524416:SRO524424 TBK524416:TBK524424 TLG524416:TLG524424 TVC524416:TVC524424 UEY524416:UEY524424 UOU524416:UOU524424 UYQ524416:UYQ524424 VIM524416:VIM524424 VSI524416:VSI524424 WCE524416:WCE524424 WMA524416:WMA524424 WVW524416:WVW524424 O589952:O589960 JK589952:JK589960 TG589952:TG589960 ADC589952:ADC589960 AMY589952:AMY589960 AWU589952:AWU589960 BGQ589952:BGQ589960 BQM589952:BQM589960 CAI589952:CAI589960 CKE589952:CKE589960 CUA589952:CUA589960 DDW589952:DDW589960 DNS589952:DNS589960 DXO589952:DXO589960 EHK589952:EHK589960 ERG589952:ERG589960 FBC589952:FBC589960 FKY589952:FKY589960 FUU589952:FUU589960 GEQ589952:GEQ589960 GOM589952:GOM589960 GYI589952:GYI589960 HIE589952:HIE589960 HSA589952:HSA589960 IBW589952:IBW589960 ILS589952:ILS589960 IVO589952:IVO589960 JFK589952:JFK589960 JPG589952:JPG589960 JZC589952:JZC589960 KIY589952:KIY589960 KSU589952:KSU589960 LCQ589952:LCQ589960 LMM589952:LMM589960 LWI589952:LWI589960 MGE589952:MGE589960 MQA589952:MQA589960 MZW589952:MZW589960 NJS589952:NJS589960 NTO589952:NTO589960 ODK589952:ODK589960 ONG589952:ONG589960 OXC589952:OXC589960 PGY589952:PGY589960 PQU589952:PQU589960 QAQ589952:QAQ589960 QKM589952:QKM589960 QUI589952:QUI589960 REE589952:REE589960 ROA589952:ROA589960 RXW589952:RXW589960 SHS589952:SHS589960 SRO589952:SRO589960 TBK589952:TBK589960 TLG589952:TLG589960 TVC589952:TVC589960 UEY589952:UEY589960 UOU589952:UOU589960 UYQ589952:UYQ589960 VIM589952:VIM589960 VSI589952:VSI589960 WCE589952:WCE589960 WMA589952:WMA589960 WVW589952:WVW589960 O655488:O655496 JK655488:JK655496 TG655488:TG655496 ADC655488:ADC655496 AMY655488:AMY655496 AWU655488:AWU655496 BGQ655488:BGQ655496 BQM655488:BQM655496 CAI655488:CAI655496 CKE655488:CKE655496 CUA655488:CUA655496 DDW655488:DDW655496 DNS655488:DNS655496 DXO655488:DXO655496 EHK655488:EHK655496 ERG655488:ERG655496 FBC655488:FBC655496 FKY655488:FKY655496 FUU655488:FUU655496 GEQ655488:GEQ655496 GOM655488:GOM655496 GYI655488:GYI655496 HIE655488:HIE655496 HSA655488:HSA655496 IBW655488:IBW655496 ILS655488:ILS655496 IVO655488:IVO655496 JFK655488:JFK655496 JPG655488:JPG655496 JZC655488:JZC655496 KIY655488:KIY655496 KSU655488:KSU655496 LCQ655488:LCQ655496 LMM655488:LMM655496 LWI655488:LWI655496 MGE655488:MGE655496 MQA655488:MQA655496 MZW655488:MZW655496 NJS655488:NJS655496 NTO655488:NTO655496 ODK655488:ODK655496 ONG655488:ONG655496 OXC655488:OXC655496 PGY655488:PGY655496 PQU655488:PQU655496 QAQ655488:QAQ655496 QKM655488:QKM655496 QUI655488:QUI655496 REE655488:REE655496 ROA655488:ROA655496 RXW655488:RXW655496 SHS655488:SHS655496 SRO655488:SRO655496 TBK655488:TBK655496 TLG655488:TLG655496 TVC655488:TVC655496 UEY655488:UEY655496 UOU655488:UOU655496 UYQ655488:UYQ655496 VIM655488:VIM655496 VSI655488:VSI655496 WCE655488:WCE655496 WMA655488:WMA655496 WVW655488:WVW655496 O721024:O721032 JK721024:JK721032 TG721024:TG721032 ADC721024:ADC721032 AMY721024:AMY721032 AWU721024:AWU721032 BGQ721024:BGQ721032 BQM721024:BQM721032 CAI721024:CAI721032 CKE721024:CKE721032 CUA721024:CUA721032 DDW721024:DDW721032 DNS721024:DNS721032 DXO721024:DXO721032 EHK721024:EHK721032 ERG721024:ERG721032 FBC721024:FBC721032 FKY721024:FKY721032 FUU721024:FUU721032 GEQ721024:GEQ721032 GOM721024:GOM721032 GYI721024:GYI721032 HIE721024:HIE721032 HSA721024:HSA721032 IBW721024:IBW721032 ILS721024:ILS721032 IVO721024:IVO721032 JFK721024:JFK721032 JPG721024:JPG721032 JZC721024:JZC721032 KIY721024:KIY721032 KSU721024:KSU721032 LCQ721024:LCQ721032 LMM721024:LMM721032 LWI721024:LWI721032 MGE721024:MGE721032 MQA721024:MQA721032 MZW721024:MZW721032 NJS721024:NJS721032 NTO721024:NTO721032 ODK721024:ODK721032 ONG721024:ONG721032 OXC721024:OXC721032 PGY721024:PGY721032 PQU721024:PQU721032 QAQ721024:QAQ721032 QKM721024:QKM721032 QUI721024:QUI721032 REE721024:REE721032 ROA721024:ROA721032 RXW721024:RXW721032 SHS721024:SHS721032 SRO721024:SRO721032 TBK721024:TBK721032 TLG721024:TLG721032 TVC721024:TVC721032 UEY721024:UEY721032 UOU721024:UOU721032 UYQ721024:UYQ721032 VIM721024:VIM721032 VSI721024:VSI721032 WCE721024:WCE721032 WMA721024:WMA721032 WVW721024:WVW721032 O786560:O786568 JK786560:JK786568 TG786560:TG786568 ADC786560:ADC786568 AMY786560:AMY786568 AWU786560:AWU786568 BGQ786560:BGQ786568 BQM786560:BQM786568 CAI786560:CAI786568 CKE786560:CKE786568 CUA786560:CUA786568 DDW786560:DDW786568 DNS786560:DNS786568 DXO786560:DXO786568 EHK786560:EHK786568 ERG786560:ERG786568 FBC786560:FBC786568 FKY786560:FKY786568 FUU786560:FUU786568 GEQ786560:GEQ786568 GOM786560:GOM786568 GYI786560:GYI786568 HIE786560:HIE786568 HSA786560:HSA786568 IBW786560:IBW786568 ILS786560:ILS786568 IVO786560:IVO786568 JFK786560:JFK786568 JPG786560:JPG786568 JZC786560:JZC786568 KIY786560:KIY786568 KSU786560:KSU786568 LCQ786560:LCQ786568 LMM786560:LMM786568 LWI786560:LWI786568 MGE786560:MGE786568 MQA786560:MQA786568 MZW786560:MZW786568 NJS786560:NJS786568 NTO786560:NTO786568 ODK786560:ODK786568 ONG786560:ONG786568 OXC786560:OXC786568 PGY786560:PGY786568 PQU786560:PQU786568 QAQ786560:QAQ786568 QKM786560:QKM786568 QUI786560:QUI786568 REE786560:REE786568 ROA786560:ROA786568 RXW786560:RXW786568 SHS786560:SHS786568 SRO786560:SRO786568 TBK786560:TBK786568 TLG786560:TLG786568 TVC786560:TVC786568 UEY786560:UEY786568 UOU786560:UOU786568 UYQ786560:UYQ786568 VIM786560:VIM786568 VSI786560:VSI786568 WCE786560:WCE786568 WMA786560:WMA786568 WVW786560:WVW786568 O852096:O852104 JK852096:JK852104 TG852096:TG852104 ADC852096:ADC852104 AMY852096:AMY852104 AWU852096:AWU852104 BGQ852096:BGQ852104 BQM852096:BQM852104 CAI852096:CAI852104 CKE852096:CKE852104 CUA852096:CUA852104 DDW852096:DDW852104 DNS852096:DNS852104 DXO852096:DXO852104 EHK852096:EHK852104 ERG852096:ERG852104 FBC852096:FBC852104 FKY852096:FKY852104 FUU852096:FUU852104 GEQ852096:GEQ852104 GOM852096:GOM852104 GYI852096:GYI852104 HIE852096:HIE852104 HSA852096:HSA852104 IBW852096:IBW852104 ILS852096:ILS852104 IVO852096:IVO852104 JFK852096:JFK852104 JPG852096:JPG852104 JZC852096:JZC852104 KIY852096:KIY852104 KSU852096:KSU852104 LCQ852096:LCQ852104 LMM852096:LMM852104 LWI852096:LWI852104 MGE852096:MGE852104 MQA852096:MQA852104 MZW852096:MZW852104 NJS852096:NJS852104 NTO852096:NTO852104 ODK852096:ODK852104 ONG852096:ONG852104 OXC852096:OXC852104 PGY852096:PGY852104 PQU852096:PQU852104 QAQ852096:QAQ852104 QKM852096:QKM852104 QUI852096:QUI852104 REE852096:REE852104 ROA852096:ROA852104 RXW852096:RXW852104 SHS852096:SHS852104 SRO852096:SRO852104 TBK852096:TBK852104 TLG852096:TLG852104 TVC852096:TVC852104 UEY852096:UEY852104 UOU852096:UOU852104 UYQ852096:UYQ852104 VIM852096:VIM852104 VSI852096:VSI852104 WCE852096:WCE852104 WMA852096:WMA852104 WVW852096:WVW852104 O917632:O917640 JK917632:JK917640 TG917632:TG917640 ADC917632:ADC917640 AMY917632:AMY917640 AWU917632:AWU917640 BGQ917632:BGQ917640 BQM917632:BQM917640 CAI917632:CAI917640 CKE917632:CKE917640 CUA917632:CUA917640 DDW917632:DDW917640 DNS917632:DNS917640 DXO917632:DXO917640 EHK917632:EHK917640 ERG917632:ERG917640 FBC917632:FBC917640 FKY917632:FKY917640 FUU917632:FUU917640 GEQ917632:GEQ917640 GOM917632:GOM917640 GYI917632:GYI917640 HIE917632:HIE917640 HSA917632:HSA917640 IBW917632:IBW917640 ILS917632:ILS917640 IVO917632:IVO917640 JFK917632:JFK917640 JPG917632:JPG917640 JZC917632:JZC917640 KIY917632:KIY917640 KSU917632:KSU917640 LCQ917632:LCQ917640 LMM917632:LMM917640 LWI917632:LWI917640 MGE917632:MGE917640 MQA917632:MQA917640 MZW917632:MZW917640 NJS917632:NJS917640 NTO917632:NTO917640 ODK917632:ODK917640 ONG917632:ONG917640 OXC917632:OXC917640 PGY917632:PGY917640 PQU917632:PQU917640 QAQ917632:QAQ917640 QKM917632:QKM917640 QUI917632:QUI917640 REE917632:REE917640 ROA917632:ROA917640 RXW917632:RXW917640 SHS917632:SHS917640 SRO917632:SRO917640 TBK917632:TBK917640 TLG917632:TLG917640 TVC917632:TVC917640 UEY917632:UEY917640 UOU917632:UOU917640 UYQ917632:UYQ917640 VIM917632:VIM917640 VSI917632:VSI917640 WCE917632:WCE917640 WMA917632:WMA917640 WVW917632:WVW917640 O983168:O983176 JK983168:JK983176 TG983168:TG983176 ADC983168:ADC983176 AMY983168:AMY983176 AWU983168:AWU983176 BGQ983168:BGQ983176 BQM983168:BQM983176 CAI983168:CAI983176 CKE983168:CKE983176 CUA983168:CUA983176 DDW983168:DDW983176 DNS983168:DNS983176 DXO983168:DXO983176 EHK983168:EHK983176 ERG983168:ERG983176 FBC983168:FBC983176 FKY983168:FKY983176 FUU983168:FUU983176 GEQ983168:GEQ983176 GOM983168:GOM983176 GYI983168:GYI983176 HIE983168:HIE983176 HSA983168:HSA983176 IBW983168:IBW983176 ILS983168:ILS983176 IVO983168:IVO983176 JFK983168:JFK983176 JPG983168:JPG983176 JZC983168:JZC983176 KIY983168:KIY983176 KSU983168:KSU983176 LCQ983168:LCQ983176 LMM983168:LMM983176 LWI983168:LWI983176 MGE983168:MGE983176 MQA983168:MQA983176 MZW983168:MZW983176 NJS983168:NJS983176 NTO983168:NTO983176 ODK983168:ODK983176 ONG983168:ONG983176 OXC983168:OXC983176 PGY983168:PGY983176 PQU983168:PQU983176 QAQ983168:QAQ983176 QKM983168:QKM983176 QUI983168:QUI983176 REE983168:REE983176 ROA983168:ROA983176 RXW983168:RXW983176 SHS983168:SHS983176 SRO983168:SRO983176 TBK983168:TBK983176 TLG983168:TLG983176 TVC983168:TVC983176 UEY983168:UEY983176 UOU983168:UOU983176 UYQ983168:UYQ983176 VIM983168:VIM983176 VSI983168:VSI983176 WCE983168:WCE983176 WMA983168:WMA983176 WVW983168:WVW983176 C128:C136 IY128:IY136 SU128:SU136 ACQ128:ACQ136 AMM128:AMM136 AWI128:AWI136 BGE128:BGE136 BQA128:BQA136 BZW128:BZW136 CJS128:CJS136 CTO128:CTO136 DDK128:DDK136 DNG128:DNG136 DXC128:DXC136 EGY128:EGY136 EQU128:EQU136 FAQ128:FAQ136 FKM128:FKM136 FUI128:FUI136 GEE128:GEE136 GOA128:GOA136 GXW128:GXW136 HHS128:HHS136 HRO128:HRO136 IBK128:IBK136 ILG128:ILG136 IVC128:IVC136 JEY128:JEY136 JOU128:JOU136 JYQ128:JYQ136 KIM128:KIM136 KSI128:KSI136 LCE128:LCE136 LMA128:LMA136 LVW128:LVW136 MFS128:MFS136 MPO128:MPO136 MZK128:MZK136 NJG128:NJG136 NTC128:NTC136 OCY128:OCY136 OMU128:OMU136 OWQ128:OWQ136 PGM128:PGM136 PQI128:PQI136 QAE128:QAE136 QKA128:QKA136 QTW128:QTW136 RDS128:RDS136 RNO128:RNO136 RXK128:RXK136 SHG128:SHG136 SRC128:SRC136 TAY128:TAY136 TKU128:TKU136 TUQ128:TUQ136 UEM128:UEM136 UOI128:UOI136 UYE128:UYE136 VIA128:VIA136 VRW128:VRW136 WBS128:WBS136 WLO128:WLO136 WVK128:WVK136 C65664:C65672 IY65664:IY65672 SU65664:SU65672 ACQ65664:ACQ65672 AMM65664:AMM65672 AWI65664:AWI65672 BGE65664:BGE65672 BQA65664:BQA65672 BZW65664:BZW65672 CJS65664:CJS65672 CTO65664:CTO65672 DDK65664:DDK65672 DNG65664:DNG65672 DXC65664:DXC65672 EGY65664:EGY65672 EQU65664:EQU65672 FAQ65664:FAQ65672 FKM65664:FKM65672 FUI65664:FUI65672 GEE65664:GEE65672 GOA65664:GOA65672 GXW65664:GXW65672 HHS65664:HHS65672 HRO65664:HRO65672 IBK65664:IBK65672 ILG65664:ILG65672 IVC65664:IVC65672 JEY65664:JEY65672 JOU65664:JOU65672 JYQ65664:JYQ65672 KIM65664:KIM65672 KSI65664:KSI65672 LCE65664:LCE65672 LMA65664:LMA65672 LVW65664:LVW65672 MFS65664:MFS65672 MPO65664:MPO65672 MZK65664:MZK65672 NJG65664:NJG65672 NTC65664:NTC65672 OCY65664:OCY65672 OMU65664:OMU65672 OWQ65664:OWQ65672 PGM65664:PGM65672 PQI65664:PQI65672 QAE65664:QAE65672 QKA65664:QKA65672 QTW65664:QTW65672 RDS65664:RDS65672 RNO65664:RNO65672 RXK65664:RXK65672 SHG65664:SHG65672 SRC65664:SRC65672 TAY65664:TAY65672 TKU65664:TKU65672 TUQ65664:TUQ65672 UEM65664:UEM65672 UOI65664:UOI65672 UYE65664:UYE65672 VIA65664:VIA65672 VRW65664:VRW65672 WBS65664:WBS65672 WLO65664:WLO65672 WVK65664:WVK65672 C131200:C131208 IY131200:IY131208 SU131200:SU131208 ACQ131200:ACQ131208 AMM131200:AMM131208 AWI131200:AWI131208 BGE131200:BGE131208 BQA131200:BQA131208 BZW131200:BZW131208 CJS131200:CJS131208 CTO131200:CTO131208 DDK131200:DDK131208 DNG131200:DNG131208 DXC131200:DXC131208 EGY131200:EGY131208 EQU131200:EQU131208 FAQ131200:FAQ131208 FKM131200:FKM131208 FUI131200:FUI131208 GEE131200:GEE131208 GOA131200:GOA131208 GXW131200:GXW131208 HHS131200:HHS131208 HRO131200:HRO131208 IBK131200:IBK131208 ILG131200:ILG131208 IVC131200:IVC131208 JEY131200:JEY131208 JOU131200:JOU131208 JYQ131200:JYQ131208 KIM131200:KIM131208 KSI131200:KSI131208 LCE131200:LCE131208 LMA131200:LMA131208 LVW131200:LVW131208 MFS131200:MFS131208 MPO131200:MPO131208 MZK131200:MZK131208 NJG131200:NJG131208 NTC131200:NTC131208 OCY131200:OCY131208 OMU131200:OMU131208 OWQ131200:OWQ131208 PGM131200:PGM131208 PQI131200:PQI131208 QAE131200:QAE131208 QKA131200:QKA131208 QTW131200:QTW131208 RDS131200:RDS131208 RNO131200:RNO131208 RXK131200:RXK131208 SHG131200:SHG131208 SRC131200:SRC131208 TAY131200:TAY131208 TKU131200:TKU131208 TUQ131200:TUQ131208 UEM131200:UEM131208 UOI131200:UOI131208 UYE131200:UYE131208 VIA131200:VIA131208 VRW131200:VRW131208 WBS131200:WBS131208 WLO131200:WLO131208 WVK131200:WVK131208 C196736:C196744 IY196736:IY196744 SU196736:SU196744 ACQ196736:ACQ196744 AMM196736:AMM196744 AWI196736:AWI196744 BGE196736:BGE196744 BQA196736:BQA196744 BZW196736:BZW196744 CJS196736:CJS196744 CTO196736:CTO196744 DDK196736:DDK196744 DNG196736:DNG196744 DXC196736:DXC196744 EGY196736:EGY196744 EQU196736:EQU196744 FAQ196736:FAQ196744 FKM196736:FKM196744 FUI196736:FUI196744 GEE196736:GEE196744 GOA196736:GOA196744 GXW196736:GXW196744 HHS196736:HHS196744 HRO196736:HRO196744 IBK196736:IBK196744 ILG196736:ILG196744 IVC196736:IVC196744 JEY196736:JEY196744 JOU196736:JOU196744 JYQ196736:JYQ196744 KIM196736:KIM196744 KSI196736:KSI196744 LCE196736:LCE196744 LMA196736:LMA196744 LVW196736:LVW196744 MFS196736:MFS196744 MPO196736:MPO196744 MZK196736:MZK196744 NJG196736:NJG196744 NTC196736:NTC196744 OCY196736:OCY196744 OMU196736:OMU196744 OWQ196736:OWQ196744 PGM196736:PGM196744 PQI196736:PQI196744 QAE196736:QAE196744 QKA196736:QKA196744 QTW196736:QTW196744 RDS196736:RDS196744 RNO196736:RNO196744 RXK196736:RXK196744 SHG196736:SHG196744 SRC196736:SRC196744 TAY196736:TAY196744 TKU196736:TKU196744 TUQ196736:TUQ196744 UEM196736:UEM196744 UOI196736:UOI196744 UYE196736:UYE196744 VIA196736:VIA196744 VRW196736:VRW196744 WBS196736:WBS196744 WLO196736:WLO196744 WVK196736:WVK196744 C262272:C262280 IY262272:IY262280 SU262272:SU262280 ACQ262272:ACQ262280 AMM262272:AMM262280 AWI262272:AWI262280 BGE262272:BGE262280 BQA262272:BQA262280 BZW262272:BZW262280 CJS262272:CJS262280 CTO262272:CTO262280 DDK262272:DDK262280 DNG262272:DNG262280 DXC262272:DXC262280 EGY262272:EGY262280 EQU262272:EQU262280 FAQ262272:FAQ262280 FKM262272:FKM262280 FUI262272:FUI262280 GEE262272:GEE262280 GOA262272:GOA262280 GXW262272:GXW262280 HHS262272:HHS262280 HRO262272:HRO262280 IBK262272:IBK262280 ILG262272:ILG262280 IVC262272:IVC262280 JEY262272:JEY262280 JOU262272:JOU262280 JYQ262272:JYQ262280 KIM262272:KIM262280 KSI262272:KSI262280 LCE262272:LCE262280 LMA262272:LMA262280 LVW262272:LVW262280 MFS262272:MFS262280 MPO262272:MPO262280 MZK262272:MZK262280 NJG262272:NJG262280 NTC262272:NTC262280 OCY262272:OCY262280 OMU262272:OMU262280 OWQ262272:OWQ262280 PGM262272:PGM262280 PQI262272:PQI262280 QAE262272:QAE262280 QKA262272:QKA262280 QTW262272:QTW262280 RDS262272:RDS262280 RNO262272:RNO262280 RXK262272:RXK262280 SHG262272:SHG262280 SRC262272:SRC262280 TAY262272:TAY262280 TKU262272:TKU262280 TUQ262272:TUQ262280 UEM262272:UEM262280 UOI262272:UOI262280 UYE262272:UYE262280 VIA262272:VIA262280 VRW262272:VRW262280 WBS262272:WBS262280 WLO262272:WLO262280 WVK262272:WVK262280 C327808:C327816 IY327808:IY327816 SU327808:SU327816 ACQ327808:ACQ327816 AMM327808:AMM327816 AWI327808:AWI327816 BGE327808:BGE327816 BQA327808:BQA327816 BZW327808:BZW327816 CJS327808:CJS327816 CTO327808:CTO327816 DDK327808:DDK327816 DNG327808:DNG327816 DXC327808:DXC327816 EGY327808:EGY327816 EQU327808:EQU327816 FAQ327808:FAQ327816 FKM327808:FKM327816 FUI327808:FUI327816 GEE327808:GEE327816 GOA327808:GOA327816 GXW327808:GXW327816 HHS327808:HHS327816 HRO327808:HRO327816 IBK327808:IBK327816 ILG327808:ILG327816 IVC327808:IVC327816 JEY327808:JEY327816 JOU327808:JOU327816 JYQ327808:JYQ327816 KIM327808:KIM327816 KSI327808:KSI327816 LCE327808:LCE327816 LMA327808:LMA327816 LVW327808:LVW327816 MFS327808:MFS327816 MPO327808:MPO327816 MZK327808:MZK327816 NJG327808:NJG327816 NTC327808:NTC327816 OCY327808:OCY327816 OMU327808:OMU327816 OWQ327808:OWQ327816 PGM327808:PGM327816 PQI327808:PQI327816 QAE327808:QAE327816 QKA327808:QKA327816 QTW327808:QTW327816 RDS327808:RDS327816 RNO327808:RNO327816 RXK327808:RXK327816 SHG327808:SHG327816 SRC327808:SRC327816 TAY327808:TAY327816 TKU327808:TKU327816 TUQ327808:TUQ327816 UEM327808:UEM327816 UOI327808:UOI327816 UYE327808:UYE327816 VIA327808:VIA327816 VRW327808:VRW327816 WBS327808:WBS327816 WLO327808:WLO327816 WVK327808:WVK327816 C393344:C393352 IY393344:IY393352 SU393344:SU393352 ACQ393344:ACQ393352 AMM393344:AMM393352 AWI393344:AWI393352 BGE393344:BGE393352 BQA393344:BQA393352 BZW393344:BZW393352 CJS393344:CJS393352 CTO393344:CTO393352 DDK393344:DDK393352 DNG393344:DNG393352 DXC393344:DXC393352 EGY393344:EGY393352 EQU393344:EQU393352 FAQ393344:FAQ393352 FKM393344:FKM393352 FUI393344:FUI393352 GEE393344:GEE393352 GOA393344:GOA393352 GXW393344:GXW393352 HHS393344:HHS393352 HRO393344:HRO393352 IBK393344:IBK393352 ILG393344:ILG393352 IVC393344:IVC393352 JEY393344:JEY393352 JOU393344:JOU393352 JYQ393344:JYQ393352 KIM393344:KIM393352 KSI393344:KSI393352 LCE393344:LCE393352 LMA393344:LMA393352 LVW393344:LVW393352 MFS393344:MFS393352 MPO393344:MPO393352 MZK393344:MZK393352 NJG393344:NJG393352 NTC393344:NTC393352 OCY393344:OCY393352 OMU393344:OMU393352 OWQ393344:OWQ393352 PGM393344:PGM393352 PQI393344:PQI393352 QAE393344:QAE393352 QKA393344:QKA393352 QTW393344:QTW393352 RDS393344:RDS393352 RNO393344:RNO393352 RXK393344:RXK393352 SHG393344:SHG393352 SRC393344:SRC393352 TAY393344:TAY393352 TKU393344:TKU393352 TUQ393344:TUQ393352 UEM393344:UEM393352 UOI393344:UOI393352 UYE393344:UYE393352 VIA393344:VIA393352 VRW393344:VRW393352 WBS393344:WBS393352 WLO393344:WLO393352 WVK393344:WVK393352 C458880:C458888 IY458880:IY458888 SU458880:SU458888 ACQ458880:ACQ458888 AMM458880:AMM458888 AWI458880:AWI458888 BGE458880:BGE458888 BQA458880:BQA458888 BZW458880:BZW458888 CJS458880:CJS458888 CTO458880:CTO458888 DDK458880:DDK458888 DNG458880:DNG458888 DXC458880:DXC458888 EGY458880:EGY458888 EQU458880:EQU458888 FAQ458880:FAQ458888 FKM458880:FKM458888 FUI458880:FUI458888 GEE458880:GEE458888 GOA458880:GOA458888 GXW458880:GXW458888 HHS458880:HHS458888 HRO458880:HRO458888 IBK458880:IBK458888 ILG458880:ILG458888 IVC458880:IVC458888 JEY458880:JEY458888 JOU458880:JOU458888 JYQ458880:JYQ458888 KIM458880:KIM458888 KSI458880:KSI458888 LCE458880:LCE458888 LMA458880:LMA458888 LVW458880:LVW458888 MFS458880:MFS458888 MPO458880:MPO458888 MZK458880:MZK458888 NJG458880:NJG458888 NTC458880:NTC458888 OCY458880:OCY458888 OMU458880:OMU458888 OWQ458880:OWQ458888 PGM458880:PGM458888 PQI458880:PQI458888 QAE458880:QAE458888 QKA458880:QKA458888 QTW458880:QTW458888 RDS458880:RDS458888 RNO458880:RNO458888 RXK458880:RXK458888 SHG458880:SHG458888 SRC458880:SRC458888 TAY458880:TAY458888 TKU458880:TKU458888 TUQ458880:TUQ458888 UEM458880:UEM458888 UOI458880:UOI458888 UYE458880:UYE458888 VIA458880:VIA458888 VRW458880:VRW458888 WBS458880:WBS458888 WLO458880:WLO458888 WVK458880:WVK458888 C524416:C524424 IY524416:IY524424 SU524416:SU524424 ACQ524416:ACQ524424 AMM524416:AMM524424 AWI524416:AWI524424 BGE524416:BGE524424 BQA524416:BQA524424 BZW524416:BZW524424 CJS524416:CJS524424 CTO524416:CTO524424 DDK524416:DDK524424 DNG524416:DNG524424 DXC524416:DXC524424 EGY524416:EGY524424 EQU524416:EQU524424 FAQ524416:FAQ524424 FKM524416:FKM524424 FUI524416:FUI524424 GEE524416:GEE524424 GOA524416:GOA524424 GXW524416:GXW524424 HHS524416:HHS524424 HRO524416:HRO524424 IBK524416:IBK524424 ILG524416:ILG524424 IVC524416:IVC524424 JEY524416:JEY524424 JOU524416:JOU524424 JYQ524416:JYQ524424 KIM524416:KIM524424 KSI524416:KSI524424 LCE524416:LCE524424 LMA524416:LMA524424 LVW524416:LVW524424 MFS524416:MFS524424 MPO524416:MPO524424 MZK524416:MZK524424 NJG524416:NJG524424 NTC524416:NTC524424 OCY524416:OCY524424 OMU524416:OMU524424 OWQ524416:OWQ524424 PGM524416:PGM524424 PQI524416:PQI524424 QAE524416:QAE524424 QKA524416:QKA524424 QTW524416:QTW524424 RDS524416:RDS524424 RNO524416:RNO524424 RXK524416:RXK524424 SHG524416:SHG524424 SRC524416:SRC524424 TAY524416:TAY524424 TKU524416:TKU524424 TUQ524416:TUQ524424 UEM524416:UEM524424 UOI524416:UOI524424 UYE524416:UYE524424 VIA524416:VIA524424 VRW524416:VRW524424 WBS524416:WBS524424 WLO524416:WLO524424 WVK524416:WVK524424 C589952:C589960 IY589952:IY589960 SU589952:SU589960 ACQ589952:ACQ589960 AMM589952:AMM589960 AWI589952:AWI589960 BGE589952:BGE589960 BQA589952:BQA589960 BZW589952:BZW589960 CJS589952:CJS589960 CTO589952:CTO589960 DDK589952:DDK589960 DNG589952:DNG589960 DXC589952:DXC589960 EGY589952:EGY589960 EQU589952:EQU589960 FAQ589952:FAQ589960 FKM589952:FKM589960 FUI589952:FUI589960 GEE589952:GEE589960 GOA589952:GOA589960 GXW589952:GXW589960 HHS589952:HHS589960 HRO589952:HRO589960 IBK589952:IBK589960 ILG589952:ILG589960 IVC589952:IVC589960 JEY589952:JEY589960 JOU589952:JOU589960 JYQ589952:JYQ589960 KIM589952:KIM589960 KSI589952:KSI589960 LCE589952:LCE589960 LMA589952:LMA589960 LVW589952:LVW589960 MFS589952:MFS589960 MPO589952:MPO589960 MZK589952:MZK589960 NJG589952:NJG589960 NTC589952:NTC589960 OCY589952:OCY589960 OMU589952:OMU589960 OWQ589952:OWQ589960 PGM589952:PGM589960 PQI589952:PQI589960 QAE589952:QAE589960 QKA589952:QKA589960 QTW589952:QTW589960 RDS589952:RDS589960 RNO589952:RNO589960 RXK589952:RXK589960 SHG589952:SHG589960 SRC589952:SRC589960 TAY589952:TAY589960 TKU589952:TKU589960 TUQ589952:TUQ589960 UEM589952:UEM589960 UOI589952:UOI589960 UYE589952:UYE589960 VIA589952:VIA589960 VRW589952:VRW589960 WBS589952:WBS589960 WLO589952:WLO589960 WVK589952:WVK589960 C655488:C655496 IY655488:IY655496 SU655488:SU655496 ACQ655488:ACQ655496 AMM655488:AMM655496 AWI655488:AWI655496 BGE655488:BGE655496 BQA655488:BQA655496 BZW655488:BZW655496 CJS655488:CJS655496 CTO655488:CTO655496 DDK655488:DDK655496 DNG655488:DNG655496 DXC655488:DXC655496 EGY655488:EGY655496 EQU655488:EQU655496 FAQ655488:FAQ655496 FKM655488:FKM655496 FUI655488:FUI655496 GEE655488:GEE655496 GOA655488:GOA655496 GXW655488:GXW655496 HHS655488:HHS655496 HRO655488:HRO655496 IBK655488:IBK655496 ILG655488:ILG655496 IVC655488:IVC655496 JEY655488:JEY655496 JOU655488:JOU655496 JYQ655488:JYQ655496 KIM655488:KIM655496 KSI655488:KSI655496 LCE655488:LCE655496 LMA655488:LMA655496 LVW655488:LVW655496 MFS655488:MFS655496 MPO655488:MPO655496 MZK655488:MZK655496 NJG655488:NJG655496 NTC655488:NTC655496 OCY655488:OCY655496 OMU655488:OMU655496 OWQ655488:OWQ655496 PGM655488:PGM655496 PQI655488:PQI655496 QAE655488:QAE655496 QKA655488:QKA655496 QTW655488:QTW655496 RDS655488:RDS655496 RNO655488:RNO655496 RXK655488:RXK655496 SHG655488:SHG655496 SRC655488:SRC655496 TAY655488:TAY655496 TKU655488:TKU655496 TUQ655488:TUQ655496 UEM655488:UEM655496 UOI655488:UOI655496 UYE655488:UYE655496 VIA655488:VIA655496 VRW655488:VRW655496 WBS655488:WBS655496 WLO655488:WLO655496 WVK655488:WVK655496 C721024:C721032 IY721024:IY721032 SU721024:SU721032 ACQ721024:ACQ721032 AMM721024:AMM721032 AWI721024:AWI721032 BGE721024:BGE721032 BQA721024:BQA721032 BZW721024:BZW721032 CJS721024:CJS721032 CTO721024:CTO721032 DDK721024:DDK721032 DNG721024:DNG721032 DXC721024:DXC721032 EGY721024:EGY721032 EQU721024:EQU721032 FAQ721024:FAQ721032 FKM721024:FKM721032 FUI721024:FUI721032 GEE721024:GEE721032 GOA721024:GOA721032 GXW721024:GXW721032 HHS721024:HHS721032 HRO721024:HRO721032 IBK721024:IBK721032 ILG721024:ILG721032 IVC721024:IVC721032 JEY721024:JEY721032 JOU721024:JOU721032 JYQ721024:JYQ721032 KIM721024:KIM721032 KSI721024:KSI721032 LCE721024:LCE721032 LMA721024:LMA721032 LVW721024:LVW721032 MFS721024:MFS721032 MPO721024:MPO721032 MZK721024:MZK721032 NJG721024:NJG721032 NTC721024:NTC721032 OCY721024:OCY721032 OMU721024:OMU721032 OWQ721024:OWQ721032 PGM721024:PGM721032 PQI721024:PQI721032 QAE721024:QAE721032 QKA721024:QKA721032 QTW721024:QTW721032 RDS721024:RDS721032 RNO721024:RNO721032 RXK721024:RXK721032 SHG721024:SHG721032 SRC721024:SRC721032 TAY721024:TAY721032 TKU721024:TKU721032 TUQ721024:TUQ721032 UEM721024:UEM721032 UOI721024:UOI721032 UYE721024:UYE721032 VIA721024:VIA721032 VRW721024:VRW721032 WBS721024:WBS721032 WLO721024:WLO721032 WVK721024:WVK721032 C786560:C786568 IY786560:IY786568 SU786560:SU786568 ACQ786560:ACQ786568 AMM786560:AMM786568 AWI786560:AWI786568 BGE786560:BGE786568 BQA786560:BQA786568 BZW786560:BZW786568 CJS786560:CJS786568 CTO786560:CTO786568 DDK786560:DDK786568 DNG786560:DNG786568 DXC786560:DXC786568 EGY786560:EGY786568 EQU786560:EQU786568 FAQ786560:FAQ786568 FKM786560:FKM786568 FUI786560:FUI786568 GEE786560:GEE786568 GOA786560:GOA786568 GXW786560:GXW786568 HHS786560:HHS786568 HRO786560:HRO786568 IBK786560:IBK786568 ILG786560:ILG786568 IVC786560:IVC786568 JEY786560:JEY786568 JOU786560:JOU786568 JYQ786560:JYQ786568 KIM786560:KIM786568 KSI786560:KSI786568 LCE786560:LCE786568 LMA786560:LMA786568 LVW786560:LVW786568 MFS786560:MFS786568 MPO786560:MPO786568 MZK786560:MZK786568 NJG786560:NJG786568 NTC786560:NTC786568 OCY786560:OCY786568 OMU786560:OMU786568 OWQ786560:OWQ786568 PGM786560:PGM786568 PQI786560:PQI786568 QAE786560:QAE786568 QKA786560:QKA786568 QTW786560:QTW786568 RDS786560:RDS786568 RNO786560:RNO786568 RXK786560:RXK786568 SHG786560:SHG786568 SRC786560:SRC786568 TAY786560:TAY786568 TKU786560:TKU786568 TUQ786560:TUQ786568 UEM786560:UEM786568 UOI786560:UOI786568 UYE786560:UYE786568 VIA786560:VIA786568 VRW786560:VRW786568 WBS786560:WBS786568 WLO786560:WLO786568 WVK786560:WVK786568 C852096:C852104 IY852096:IY852104 SU852096:SU852104 ACQ852096:ACQ852104 AMM852096:AMM852104 AWI852096:AWI852104 BGE852096:BGE852104 BQA852096:BQA852104 BZW852096:BZW852104 CJS852096:CJS852104 CTO852096:CTO852104 DDK852096:DDK852104 DNG852096:DNG852104 DXC852096:DXC852104 EGY852096:EGY852104 EQU852096:EQU852104 FAQ852096:FAQ852104 FKM852096:FKM852104 FUI852096:FUI852104 GEE852096:GEE852104 GOA852096:GOA852104 GXW852096:GXW852104 HHS852096:HHS852104 HRO852096:HRO852104 IBK852096:IBK852104 ILG852096:ILG852104 IVC852096:IVC852104 JEY852096:JEY852104 JOU852096:JOU852104 JYQ852096:JYQ852104 KIM852096:KIM852104 KSI852096:KSI852104 LCE852096:LCE852104 LMA852096:LMA852104 LVW852096:LVW852104 MFS852096:MFS852104 MPO852096:MPO852104 MZK852096:MZK852104 NJG852096:NJG852104 NTC852096:NTC852104 OCY852096:OCY852104 OMU852096:OMU852104 OWQ852096:OWQ852104 PGM852096:PGM852104 PQI852096:PQI852104 QAE852096:QAE852104 QKA852096:QKA852104 QTW852096:QTW852104 RDS852096:RDS852104 RNO852096:RNO852104 RXK852096:RXK852104 SHG852096:SHG852104 SRC852096:SRC852104 TAY852096:TAY852104 TKU852096:TKU852104 TUQ852096:TUQ852104 UEM852096:UEM852104 UOI852096:UOI852104 UYE852096:UYE852104 VIA852096:VIA852104 VRW852096:VRW852104 WBS852096:WBS852104 WLO852096:WLO852104 WVK852096:WVK852104 C917632:C917640 IY917632:IY917640 SU917632:SU917640 ACQ917632:ACQ917640 AMM917632:AMM917640 AWI917632:AWI917640 BGE917632:BGE917640 BQA917632:BQA917640 BZW917632:BZW917640 CJS917632:CJS917640 CTO917632:CTO917640 DDK917632:DDK917640 DNG917632:DNG917640 DXC917632:DXC917640 EGY917632:EGY917640 EQU917632:EQU917640 FAQ917632:FAQ917640 FKM917632:FKM917640 FUI917632:FUI917640 GEE917632:GEE917640 GOA917632:GOA917640 GXW917632:GXW917640 HHS917632:HHS917640 HRO917632:HRO917640 IBK917632:IBK917640 ILG917632:ILG917640 IVC917632:IVC917640 JEY917632:JEY917640 JOU917632:JOU917640 JYQ917632:JYQ917640 KIM917632:KIM917640 KSI917632:KSI917640 LCE917632:LCE917640 LMA917632:LMA917640 LVW917632:LVW917640 MFS917632:MFS917640 MPO917632:MPO917640 MZK917632:MZK917640 NJG917632:NJG917640 NTC917632:NTC917640 OCY917632:OCY917640 OMU917632:OMU917640 OWQ917632:OWQ917640 PGM917632:PGM917640 PQI917632:PQI917640 QAE917632:QAE917640 QKA917632:QKA917640 QTW917632:QTW917640 RDS917632:RDS917640 RNO917632:RNO917640 RXK917632:RXK917640 SHG917632:SHG917640 SRC917632:SRC917640 TAY917632:TAY917640 TKU917632:TKU917640 TUQ917632:TUQ917640 UEM917632:UEM917640 UOI917632:UOI917640 UYE917632:UYE917640 VIA917632:VIA917640 VRW917632:VRW917640 WBS917632:WBS917640 WLO917632:WLO917640 WVK917632:WVK917640 C983168:C983176 IY983168:IY983176 SU983168:SU983176 ACQ983168:ACQ983176 AMM983168:AMM983176 AWI983168:AWI983176 BGE983168:BGE983176 BQA983168:BQA983176 BZW983168:BZW983176 CJS983168:CJS983176 CTO983168:CTO983176 DDK983168:DDK983176 DNG983168:DNG983176 DXC983168:DXC983176 EGY983168:EGY983176 EQU983168:EQU983176 FAQ983168:FAQ983176 FKM983168:FKM983176 FUI983168:FUI983176 GEE983168:GEE983176 GOA983168:GOA983176 GXW983168:GXW983176 HHS983168:HHS983176 HRO983168:HRO983176 IBK983168:IBK983176 ILG983168:ILG983176 IVC983168:IVC983176 JEY983168:JEY983176 JOU983168:JOU983176 JYQ983168:JYQ983176 KIM983168:KIM983176 KSI983168:KSI983176 LCE983168:LCE983176 LMA983168:LMA983176 LVW983168:LVW983176 MFS983168:MFS983176 MPO983168:MPO983176 MZK983168:MZK983176 NJG983168:NJG983176 NTC983168:NTC983176 OCY983168:OCY983176 OMU983168:OMU983176 OWQ983168:OWQ983176 PGM983168:PGM983176 PQI983168:PQI983176 QAE983168:QAE983176 QKA983168:QKA983176 QTW983168:QTW983176 RDS983168:RDS983176 RNO983168:RNO983176 RXK983168:RXK983176 SHG983168:SHG983176 SRC983168:SRC983176 TAY983168:TAY983176 TKU983168:TKU983176 TUQ983168:TUQ983176 UEM983168:UEM983176 UOI983168:UOI983176 UYE983168:UYE983176 VIA983168:VIA983176 VRW983168:VRW983176 WBS983168:WBS983176 WLO983168:WLO983176 WVK983168:WVK983176" xr:uid="{047BE262-FD90-476F-8338-376F997C75F2}">
      <formula1>"Provided,N/A"</formula1>
    </dataValidation>
    <dataValidation type="list" allowBlank="1" showInputMessage="1" showErrorMessage="1" promptTitle="OPTIONS:" prompt="Select From List" sqref="F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xr:uid="{7BFA3033-53A3-435E-8A4A-F8A14C55A3E0}">
      <formula1>"Yes,No,N/A,N/C"</formula1>
    </dataValidation>
    <dataValidation allowBlank="1" showInputMessage="1" showErrorMessage="1" prompt="Enter the maximum distance allowed between the car guide rail brackets." sqref="R98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634 JN65634 TJ65634 ADF65634 ANB65634 AWX65634 BGT65634 BQP65634 CAL65634 CKH65634 CUD65634 DDZ65634 DNV65634 DXR65634 EHN65634 ERJ65634 FBF65634 FLB65634 FUX65634 GET65634 GOP65634 GYL65634 HIH65634 HSD65634 IBZ65634 ILV65634 IVR65634 JFN65634 JPJ65634 JZF65634 KJB65634 KSX65634 LCT65634 LMP65634 LWL65634 MGH65634 MQD65634 MZZ65634 NJV65634 NTR65634 ODN65634 ONJ65634 OXF65634 PHB65634 PQX65634 QAT65634 QKP65634 QUL65634 REH65634 ROD65634 RXZ65634 SHV65634 SRR65634 TBN65634 TLJ65634 TVF65634 UFB65634 UOX65634 UYT65634 VIP65634 VSL65634 WCH65634 WMD65634 WVZ65634 R131170 JN131170 TJ131170 ADF131170 ANB131170 AWX131170 BGT131170 BQP131170 CAL131170 CKH131170 CUD131170 DDZ131170 DNV131170 DXR131170 EHN131170 ERJ131170 FBF131170 FLB131170 FUX131170 GET131170 GOP131170 GYL131170 HIH131170 HSD131170 IBZ131170 ILV131170 IVR131170 JFN131170 JPJ131170 JZF131170 KJB131170 KSX131170 LCT131170 LMP131170 LWL131170 MGH131170 MQD131170 MZZ131170 NJV131170 NTR131170 ODN131170 ONJ131170 OXF131170 PHB131170 PQX131170 QAT131170 QKP131170 QUL131170 REH131170 ROD131170 RXZ131170 SHV131170 SRR131170 TBN131170 TLJ131170 TVF131170 UFB131170 UOX131170 UYT131170 VIP131170 VSL131170 WCH131170 WMD131170 WVZ131170 R196706 JN196706 TJ196706 ADF196706 ANB196706 AWX196706 BGT196706 BQP196706 CAL196706 CKH196706 CUD196706 DDZ196706 DNV196706 DXR196706 EHN196706 ERJ196706 FBF196706 FLB196706 FUX196706 GET196706 GOP196706 GYL196706 HIH196706 HSD196706 IBZ196706 ILV196706 IVR196706 JFN196706 JPJ196706 JZF196706 KJB196706 KSX196706 LCT196706 LMP196706 LWL196706 MGH196706 MQD196706 MZZ196706 NJV196706 NTR196706 ODN196706 ONJ196706 OXF196706 PHB196706 PQX196706 QAT196706 QKP196706 QUL196706 REH196706 ROD196706 RXZ196706 SHV196706 SRR196706 TBN196706 TLJ196706 TVF196706 UFB196706 UOX196706 UYT196706 VIP196706 VSL196706 WCH196706 WMD196706 WVZ196706 R262242 JN262242 TJ262242 ADF262242 ANB262242 AWX262242 BGT262242 BQP262242 CAL262242 CKH262242 CUD262242 DDZ262242 DNV262242 DXR262242 EHN262242 ERJ262242 FBF262242 FLB262242 FUX262242 GET262242 GOP262242 GYL262242 HIH262242 HSD262242 IBZ262242 ILV262242 IVR262242 JFN262242 JPJ262242 JZF262242 KJB262242 KSX262242 LCT262242 LMP262242 LWL262242 MGH262242 MQD262242 MZZ262242 NJV262242 NTR262242 ODN262242 ONJ262242 OXF262242 PHB262242 PQX262242 QAT262242 QKP262242 QUL262242 REH262242 ROD262242 RXZ262242 SHV262242 SRR262242 TBN262242 TLJ262242 TVF262242 UFB262242 UOX262242 UYT262242 VIP262242 VSL262242 WCH262242 WMD262242 WVZ262242 R327778 JN327778 TJ327778 ADF327778 ANB327778 AWX327778 BGT327778 BQP327778 CAL327778 CKH327778 CUD327778 DDZ327778 DNV327778 DXR327778 EHN327778 ERJ327778 FBF327778 FLB327778 FUX327778 GET327778 GOP327778 GYL327778 HIH327778 HSD327778 IBZ327778 ILV327778 IVR327778 JFN327778 JPJ327778 JZF327778 KJB327778 KSX327778 LCT327778 LMP327778 LWL327778 MGH327778 MQD327778 MZZ327778 NJV327778 NTR327778 ODN327778 ONJ327778 OXF327778 PHB327778 PQX327778 QAT327778 QKP327778 QUL327778 REH327778 ROD327778 RXZ327778 SHV327778 SRR327778 TBN327778 TLJ327778 TVF327778 UFB327778 UOX327778 UYT327778 VIP327778 VSL327778 WCH327778 WMD327778 WVZ327778 R393314 JN393314 TJ393314 ADF393314 ANB393314 AWX393314 BGT393314 BQP393314 CAL393314 CKH393314 CUD393314 DDZ393314 DNV393314 DXR393314 EHN393314 ERJ393314 FBF393314 FLB393314 FUX393314 GET393314 GOP393314 GYL393314 HIH393314 HSD393314 IBZ393314 ILV393314 IVR393314 JFN393314 JPJ393314 JZF393314 KJB393314 KSX393314 LCT393314 LMP393314 LWL393314 MGH393314 MQD393314 MZZ393314 NJV393314 NTR393314 ODN393314 ONJ393314 OXF393314 PHB393314 PQX393314 QAT393314 QKP393314 QUL393314 REH393314 ROD393314 RXZ393314 SHV393314 SRR393314 TBN393314 TLJ393314 TVF393314 UFB393314 UOX393314 UYT393314 VIP393314 VSL393314 WCH393314 WMD393314 WVZ393314 R458850 JN458850 TJ458850 ADF458850 ANB458850 AWX458850 BGT458850 BQP458850 CAL458850 CKH458850 CUD458850 DDZ458850 DNV458850 DXR458850 EHN458850 ERJ458850 FBF458850 FLB458850 FUX458850 GET458850 GOP458850 GYL458850 HIH458850 HSD458850 IBZ458850 ILV458850 IVR458850 JFN458850 JPJ458850 JZF458850 KJB458850 KSX458850 LCT458850 LMP458850 LWL458850 MGH458850 MQD458850 MZZ458850 NJV458850 NTR458850 ODN458850 ONJ458850 OXF458850 PHB458850 PQX458850 QAT458850 QKP458850 QUL458850 REH458850 ROD458850 RXZ458850 SHV458850 SRR458850 TBN458850 TLJ458850 TVF458850 UFB458850 UOX458850 UYT458850 VIP458850 VSL458850 WCH458850 WMD458850 WVZ458850 R524386 JN524386 TJ524386 ADF524386 ANB524386 AWX524386 BGT524386 BQP524386 CAL524386 CKH524386 CUD524386 DDZ524386 DNV524386 DXR524386 EHN524386 ERJ524386 FBF524386 FLB524386 FUX524386 GET524386 GOP524386 GYL524386 HIH524386 HSD524386 IBZ524386 ILV524386 IVR524386 JFN524386 JPJ524386 JZF524386 KJB524386 KSX524386 LCT524386 LMP524386 LWL524386 MGH524386 MQD524386 MZZ524386 NJV524386 NTR524386 ODN524386 ONJ524386 OXF524386 PHB524386 PQX524386 QAT524386 QKP524386 QUL524386 REH524386 ROD524386 RXZ524386 SHV524386 SRR524386 TBN524386 TLJ524386 TVF524386 UFB524386 UOX524386 UYT524386 VIP524386 VSL524386 WCH524386 WMD524386 WVZ524386 R589922 JN589922 TJ589922 ADF589922 ANB589922 AWX589922 BGT589922 BQP589922 CAL589922 CKH589922 CUD589922 DDZ589922 DNV589922 DXR589922 EHN589922 ERJ589922 FBF589922 FLB589922 FUX589922 GET589922 GOP589922 GYL589922 HIH589922 HSD589922 IBZ589922 ILV589922 IVR589922 JFN589922 JPJ589922 JZF589922 KJB589922 KSX589922 LCT589922 LMP589922 LWL589922 MGH589922 MQD589922 MZZ589922 NJV589922 NTR589922 ODN589922 ONJ589922 OXF589922 PHB589922 PQX589922 QAT589922 QKP589922 QUL589922 REH589922 ROD589922 RXZ589922 SHV589922 SRR589922 TBN589922 TLJ589922 TVF589922 UFB589922 UOX589922 UYT589922 VIP589922 VSL589922 WCH589922 WMD589922 WVZ589922 R655458 JN655458 TJ655458 ADF655458 ANB655458 AWX655458 BGT655458 BQP655458 CAL655458 CKH655458 CUD655458 DDZ655458 DNV655458 DXR655458 EHN655458 ERJ655458 FBF655458 FLB655458 FUX655458 GET655458 GOP655458 GYL655458 HIH655458 HSD655458 IBZ655458 ILV655458 IVR655458 JFN655458 JPJ655458 JZF655458 KJB655458 KSX655458 LCT655458 LMP655458 LWL655458 MGH655458 MQD655458 MZZ655458 NJV655458 NTR655458 ODN655458 ONJ655458 OXF655458 PHB655458 PQX655458 QAT655458 QKP655458 QUL655458 REH655458 ROD655458 RXZ655458 SHV655458 SRR655458 TBN655458 TLJ655458 TVF655458 UFB655458 UOX655458 UYT655458 VIP655458 VSL655458 WCH655458 WMD655458 WVZ655458 R720994 JN720994 TJ720994 ADF720994 ANB720994 AWX720994 BGT720994 BQP720994 CAL720994 CKH720994 CUD720994 DDZ720994 DNV720994 DXR720994 EHN720994 ERJ720994 FBF720994 FLB720994 FUX720994 GET720994 GOP720994 GYL720994 HIH720994 HSD720994 IBZ720994 ILV720994 IVR720994 JFN720994 JPJ720994 JZF720994 KJB720994 KSX720994 LCT720994 LMP720994 LWL720994 MGH720994 MQD720994 MZZ720994 NJV720994 NTR720994 ODN720994 ONJ720994 OXF720994 PHB720994 PQX720994 QAT720994 QKP720994 QUL720994 REH720994 ROD720994 RXZ720994 SHV720994 SRR720994 TBN720994 TLJ720994 TVF720994 UFB720994 UOX720994 UYT720994 VIP720994 VSL720994 WCH720994 WMD720994 WVZ720994 R786530 JN786530 TJ786530 ADF786530 ANB786530 AWX786530 BGT786530 BQP786530 CAL786530 CKH786530 CUD786530 DDZ786530 DNV786530 DXR786530 EHN786530 ERJ786530 FBF786530 FLB786530 FUX786530 GET786530 GOP786530 GYL786530 HIH786530 HSD786530 IBZ786530 ILV786530 IVR786530 JFN786530 JPJ786530 JZF786530 KJB786530 KSX786530 LCT786530 LMP786530 LWL786530 MGH786530 MQD786530 MZZ786530 NJV786530 NTR786530 ODN786530 ONJ786530 OXF786530 PHB786530 PQX786530 QAT786530 QKP786530 QUL786530 REH786530 ROD786530 RXZ786530 SHV786530 SRR786530 TBN786530 TLJ786530 TVF786530 UFB786530 UOX786530 UYT786530 VIP786530 VSL786530 WCH786530 WMD786530 WVZ786530 R852066 JN852066 TJ852066 ADF852066 ANB852066 AWX852066 BGT852066 BQP852066 CAL852066 CKH852066 CUD852066 DDZ852066 DNV852066 DXR852066 EHN852066 ERJ852066 FBF852066 FLB852066 FUX852066 GET852066 GOP852066 GYL852066 HIH852066 HSD852066 IBZ852066 ILV852066 IVR852066 JFN852066 JPJ852066 JZF852066 KJB852066 KSX852066 LCT852066 LMP852066 LWL852066 MGH852066 MQD852066 MZZ852066 NJV852066 NTR852066 ODN852066 ONJ852066 OXF852066 PHB852066 PQX852066 QAT852066 QKP852066 QUL852066 REH852066 ROD852066 RXZ852066 SHV852066 SRR852066 TBN852066 TLJ852066 TVF852066 UFB852066 UOX852066 UYT852066 VIP852066 VSL852066 WCH852066 WMD852066 WVZ852066 R917602 JN917602 TJ917602 ADF917602 ANB917602 AWX917602 BGT917602 BQP917602 CAL917602 CKH917602 CUD917602 DDZ917602 DNV917602 DXR917602 EHN917602 ERJ917602 FBF917602 FLB917602 FUX917602 GET917602 GOP917602 GYL917602 HIH917602 HSD917602 IBZ917602 ILV917602 IVR917602 JFN917602 JPJ917602 JZF917602 KJB917602 KSX917602 LCT917602 LMP917602 LWL917602 MGH917602 MQD917602 MZZ917602 NJV917602 NTR917602 ODN917602 ONJ917602 OXF917602 PHB917602 PQX917602 QAT917602 QKP917602 QUL917602 REH917602 ROD917602 RXZ917602 SHV917602 SRR917602 TBN917602 TLJ917602 TVF917602 UFB917602 UOX917602 UYT917602 VIP917602 VSL917602 WCH917602 WMD917602 WVZ917602 R983138 JN983138 TJ983138 ADF983138 ANB983138 AWX983138 BGT983138 BQP983138 CAL983138 CKH983138 CUD983138 DDZ983138 DNV983138 DXR983138 EHN983138 ERJ983138 FBF983138 FLB983138 FUX983138 GET983138 GOP983138 GYL983138 HIH983138 HSD983138 IBZ983138 ILV983138 IVR983138 JFN983138 JPJ983138 JZF983138 KJB983138 KSX983138 LCT983138 LMP983138 LWL983138 MGH983138 MQD983138 MZZ983138 NJV983138 NTR983138 ODN983138 ONJ983138 OXF983138 PHB983138 PQX983138 QAT983138 QKP983138 QUL983138 REH983138 ROD983138 RXZ983138 SHV983138 SRR983138 TBN983138 TLJ983138 TVF983138 UFB983138 UOX983138 UYT983138 VIP983138 VSL983138 WCH983138 WMD983138 WVZ983138" xr:uid="{87C15B26-5B81-4056-A313-0B4D39A9C60B}"/>
    <dataValidation type="list" allowBlank="1" showInputMessage="1" showErrorMessage="1" promptTitle="OPTIONS" prompt="Select From List" sqref="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xr:uid="{5376EE1D-396B-4DD5-9130-6D7BDFB32430}">
      <formula1>BufferType</formula1>
    </dataValidation>
    <dataValidation type="list" allowBlank="1" showInputMessage="1" showErrorMessage="1" promptTitle="OPTIONS:" prompt="Select From List" sqref="R90 JN90 TJ90 ADF90 ANB90 AWX90 BGT90 BQP90 CAL90 CKH90 CUD90 DDZ90 DNV90 DXR90 EHN90 ERJ90 FBF90 FLB90 FUX90 GET90 GOP90 GYL90 HIH90 HSD90 IBZ90 ILV90 IVR90 JFN90 JPJ90 JZF90 KJB90 KSX90 LCT90 LMP90 LWL90 MGH90 MQD90 MZZ90 NJV90 NTR90 ODN90 ONJ90 OXF90 PHB90 PQX90 QAT90 QKP90 QUL90 REH90 ROD90 RXZ90 SHV90 SRR90 TBN90 TLJ90 TVF90 UFB90 UOX90 UYT90 VIP90 VSL90 WCH90 WMD90 WVZ90 R65626 JN65626 TJ65626 ADF65626 ANB65626 AWX65626 BGT65626 BQP65626 CAL65626 CKH65626 CUD65626 DDZ65626 DNV65626 DXR65626 EHN65626 ERJ65626 FBF65626 FLB65626 FUX65626 GET65626 GOP65626 GYL65626 HIH65626 HSD65626 IBZ65626 ILV65626 IVR65626 JFN65626 JPJ65626 JZF65626 KJB65626 KSX65626 LCT65626 LMP65626 LWL65626 MGH65626 MQD65626 MZZ65626 NJV65626 NTR65626 ODN65626 ONJ65626 OXF65626 PHB65626 PQX65626 QAT65626 QKP65626 QUL65626 REH65626 ROD65626 RXZ65626 SHV65626 SRR65626 TBN65626 TLJ65626 TVF65626 UFB65626 UOX65626 UYT65626 VIP65626 VSL65626 WCH65626 WMD65626 WVZ65626 R131162 JN131162 TJ131162 ADF131162 ANB131162 AWX131162 BGT131162 BQP131162 CAL131162 CKH131162 CUD131162 DDZ131162 DNV131162 DXR131162 EHN131162 ERJ131162 FBF131162 FLB131162 FUX131162 GET131162 GOP131162 GYL131162 HIH131162 HSD131162 IBZ131162 ILV131162 IVR131162 JFN131162 JPJ131162 JZF131162 KJB131162 KSX131162 LCT131162 LMP131162 LWL131162 MGH131162 MQD131162 MZZ131162 NJV131162 NTR131162 ODN131162 ONJ131162 OXF131162 PHB131162 PQX131162 QAT131162 QKP131162 QUL131162 REH131162 ROD131162 RXZ131162 SHV131162 SRR131162 TBN131162 TLJ131162 TVF131162 UFB131162 UOX131162 UYT131162 VIP131162 VSL131162 WCH131162 WMD131162 WVZ131162 R196698 JN196698 TJ196698 ADF196698 ANB196698 AWX196698 BGT196698 BQP196698 CAL196698 CKH196698 CUD196698 DDZ196698 DNV196698 DXR196698 EHN196698 ERJ196698 FBF196698 FLB196698 FUX196698 GET196698 GOP196698 GYL196698 HIH196698 HSD196698 IBZ196698 ILV196698 IVR196698 JFN196698 JPJ196698 JZF196698 KJB196698 KSX196698 LCT196698 LMP196698 LWL196698 MGH196698 MQD196698 MZZ196698 NJV196698 NTR196698 ODN196698 ONJ196698 OXF196698 PHB196698 PQX196698 QAT196698 QKP196698 QUL196698 REH196698 ROD196698 RXZ196698 SHV196698 SRR196698 TBN196698 TLJ196698 TVF196698 UFB196698 UOX196698 UYT196698 VIP196698 VSL196698 WCH196698 WMD196698 WVZ196698 R262234 JN262234 TJ262234 ADF262234 ANB262234 AWX262234 BGT262234 BQP262234 CAL262234 CKH262234 CUD262234 DDZ262234 DNV262234 DXR262234 EHN262234 ERJ262234 FBF262234 FLB262234 FUX262234 GET262234 GOP262234 GYL262234 HIH262234 HSD262234 IBZ262234 ILV262234 IVR262234 JFN262234 JPJ262234 JZF262234 KJB262234 KSX262234 LCT262234 LMP262234 LWL262234 MGH262234 MQD262234 MZZ262234 NJV262234 NTR262234 ODN262234 ONJ262234 OXF262234 PHB262234 PQX262234 QAT262234 QKP262234 QUL262234 REH262234 ROD262234 RXZ262234 SHV262234 SRR262234 TBN262234 TLJ262234 TVF262234 UFB262234 UOX262234 UYT262234 VIP262234 VSL262234 WCH262234 WMD262234 WVZ262234 R327770 JN327770 TJ327770 ADF327770 ANB327770 AWX327770 BGT327770 BQP327770 CAL327770 CKH327770 CUD327770 DDZ327770 DNV327770 DXR327770 EHN327770 ERJ327770 FBF327770 FLB327770 FUX327770 GET327770 GOP327770 GYL327770 HIH327770 HSD327770 IBZ327770 ILV327770 IVR327770 JFN327770 JPJ327770 JZF327770 KJB327770 KSX327770 LCT327770 LMP327770 LWL327770 MGH327770 MQD327770 MZZ327770 NJV327770 NTR327770 ODN327770 ONJ327770 OXF327770 PHB327770 PQX327770 QAT327770 QKP327770 QUL327770 REH327770 ROD327770 RXZ327770 SHV327770 SRR327770 TBN327770 TLJ327770 TVF327770 UFB327770 UOX327770 UYT327770 VIP327770 VSL327770 WCH327770 WMD327770 WVZ327770 R393306 JN393306 TJ393306 ADF393306 ANB393306 AWX393306 BGT393306 BQP393306 CAL393306 CKH393306 CUD393306 DDZ393306 DNV393306 DXR393306 EHN393306 ERJ393306 FBF393306 FLB393306 FUX393306 GET393306 GOP393306 GYL393306 HIH393306 HSD393306 IBZ393306 ILV393306 IVR393306 JFN393306 JPJ393306 JZF393306 KJB393306 KSX393306 LCT393306 LMP393306 LWL393306 MGH393306 MQD393306 MZZ393306 NJV393306 NTR393306 ODN393306 ONJ393306 OXF393306 PHB393306 PQX393306 QAT393306 QKP393306 QUL393306 REH393306 ROD393306 RXZ393306 SHV393306 SRR393306 TBN393306 TLJ393306 TVF393306 UFB393306 UOX393306 UYT393306 VIP393306 VSL393306 WCH393306 WMD393306 WVZ393306 R458842 JN458842 TJ458842 ADF458842 ANB458842 AWX458842 BGT458842 BQP458842 CAL458842 CKH458842 CUD458842 DDZ458842 DNV458842 DXR458842 EHN458842 ERJ458842 FBF458842 FLB458842 FUX458842 GET458842 GOP458842 GYL458842 HIH458842 HSD458842 IBZ458842 ILV458842 IVR458842 JFN458842 JPJ458842 JZF458842 KJB458842 KSX458842 LCT458842 LMP458842 LWL458842 MGH458842 MQD458842 MZZ458842 NJV458842 NTR458842 ODN458842 ONJ458842 OXF458842 PHB458842 PQX458842 QAT458842 QKP458842 QUL458842 REH458842 ROD458842 RXZ458842 SHV458842 SRR458842 TBN458842 TLJ458842 TVF458842 UFB458842 UOX458842 UYT458842 VIP458842 VSL458842 WCH458842 WMD458842 WVZ458842 R524378 JN524378 TJ524378 ADF524378 ANB524378 AWX524378 BGT524378 BQP524378 CAL524378 CKH524378 CUD524378 DDZ524378 DNV524378 DXR524378 EHN524378 ERJ524378 FBF524378 FLB524378 FUX524378 GET524378 GOP524378 GYL524378 HIH524378 HSD524378 IBZ524378 ILV524378 IVR524378 JFN524378 JPJ524378 JZF524378 KJB524378 KSX524378 LCT524378 LMP524378 LWL524378 MGH524378 MQD524378 MZZ524378 NJV524378 NTR524378 ODN524378 ONJ524378 OXF524378 PHB524378 PQX524378 QAT524378 QKP524378 QUL524378 REH524378 ROD524378 RXZ524378 SHV524378 SRR524378 TBN524378 TLJ524378 TVF524378 UFB524378 UOX524378 UYT524378 VIP524378 VSL524378 WCH524378 WMD524378 WVZ524378 R589914 JN589914 TJ589914 ADF589914 ANB589914 AWX589914 BGT589914 BQP589914 CAL589914 CKH589914 CUD589914 DDZ589914 DNV589914 DXR589914 EHN589914 ERJ589914 FBF589914 FLB589914 FUX589914 GET589914 GOP589914 GYL589914 HIH589914 HSD589914 IBZ589914 ILV589914 IVR589914 JFN589914 JPJ589914 JZF589914 KJB589914 KSX589914 LCT589914 LMP589914 LWL589914 MGH589914 MQD589914 MZZ589914 NJV589914 NTR589914 ODN589914 ONJ589914 OXF589914 PHB589914 PQX589914 QAT589914 QKP589914 QUL589914 REH589914 ROD589914 RXZ589914 SHV589914 SRR589914 TBN589914 TLJ589914 TVF589914 UFB589914 UOX589914 UYT589914 VIP589914 VSL589914 WCH589914 WMD589914 WVZ589914 R655450 JN655450 TJ655450 ADF655450 ANB655450 AWX655450 BGT655450 BQP655450 CAL655450 CKH655450 CUD655450 DDZ655450 DNV655450 DXR655450 EHN655450 ERJ655450 FBF655450 FLB655450 FUX655450 GET655450 GOP655450 GYL655450 HIH655450 HSD655450 IBZ655450 ILV655450 IVR655450 JFN655450 JPJ655450 JZF655450 KJB655450 KSX655450 LCT655450 LMP655450 LWL655450 MGH655450 MQD655450 MZZ655450 NJV655450 NTR655450 ODN655450 ONJ655450 OXF655450 PHB655450 PQX655450 QAT655450 QKP655450 QUL655450 REH655450 ROD655450 RXZ655450 SHV655450 SRR655450 TBN655450 TLJ655450 TVF655450 UFB655450 UOX655450 UYT655450 VIP655450 VSL655450 WCH655450 WMD655450 WVZ655450 R720986 JN720986 TJ720986 ADF720986 ANB720986 AWX720986 BGT720986 BQP720986 CAL720986 CKH720986 CUD720986 DDZ720986 DNV720986 DXR720986 EHN720986 ERJ720986 FBF720986 FLB720986 FUX720986 GET720986 GOP720986 GYL720986 HIH720986 HSD720986 IBZ720986 ILV720986 IVR720986 JFN720986 JPJ720986 JZF720986 KJB720986 KSX720986 LCT720986 LMP720986 LWL720986 MGH720986 MQD720986 MZZ720986 NJV720986 NTR720986 ODN720986 ONJ720986 OXF720986 PHB720986 PQX720986 QAT720986 QKP720986 QUL720986 REH720986 ROD720986 RXZ720986 SHV720986 SRR720986 TBN720986 TLJ720986 TVF720986 UFB720986 UOX720986 UYT720986 VIP720986 VSL720986 WCH720986 WMD720986 WVZ720986 R786522 JN786522 TJ786522 ADF786522 ANB786522 AWX786522 BGT786522 BQP786522 CAL786522 CKH786522 CUD786522 DDZ786522 DNV786522 DXR786522 EHN786522 ERJ786522 FBF786522 FLB786522 FUX786522 GET786522 GOP786522 GYL786522 HIH786522 HSD786522 IBZ786522 ILV786522 IVR786522 JFN786522 JPJ786522 JZF786522 KJB786522 KSX786522 LCT786522 LMP786522 LWL786522 MGH786522 MQD786522 MZZ786522 NJV786522 NTR786522 ODN786522 ONJ786522 OXF786522 PHB786522 PQX786522 QAT786522 QKP786522 QUL786522 REH786522 ROD786522 RXZ786522 SHV786522 SRR786522 TBN786522 TLJ786522 TVF786522 UFB786522 UOX786522 UYT786522 VIP786522 VSL786522 WCH786522 WMD786522 WVZ786522 R852058 JN852058 TJ852058 ADF852058 ANB852058 AWX852058 BGT852058 BQP852058 CAL852058 CKH852058 CUD852058 DDZ852058 DNV852058 DXR852058 EHN852058 ERJ852058 FBF852058 FLB852058 FUX852058 GET852058 GOP852058 GYL852058 HIH852058 HSD852058 IBZ852058 ILV852058 IVR852058 JFN852058 JPJ852058 JZF852058 KJB852058 KSX852058 LCT852058 LMP852058 LWL852058 MGH852058 MQD852058 MZZ852058 NJV852058 NTR852058 ODN852058 ONJ852058 OXF852058 PHB852058 PQX852058 QAT852058 QKP852058 QUL852058 REH852058 ROD852058 RXZ852058 SHV852058 SRR852058 TBN852058 TLJ852058 TVF852058 UFB852058 UOX852058 UYT852058 VIP852058 VSL852058 WCH852058 WMD852058 WVZ852058 R917594 JN917594 TJ917594 ADF917594 ANB917594 AWX917594 BGT917594 BQP917594 CAL917594 CKH917594 CUD917594 DDZ917594 DNV917594 DXR917594 EHN917594 ERJ917594 FBF917594 FLB917594 FUX917594 GET917594 GOP917594 GYL917594 HIH917594 HSD917594 IBZ917594 ILV917594 IVR917594 JFN917594 JPJ917594 JZF917594 KJB917594 KSX917594 LCT917594 LMP917594 LWL917594 MGH917594 MQD917594 MZZ917594 NJV917594 NTR917594 ODN917594 ONJ917594 OXF917594 PHB917594 PQX917594 QAT917594 QKP917594 QUL917594 REH917594 ROD917594 RXZ917594 SHV917594 SRR917594 TBN917594 TLJ917594 TVF917594 UFB917594 UOX917594 UYT917594 VIP917594 VSL917594 WCH917594 WMD917594 WVZ917594 R983130 JN983130 TJ983130 ADF983130 ANB983130 AWX983130 BGT983130 BQP983130 CAL983130 CKH983130 CUD983130 DDZ983130 DNV983130 DXR983130 EHN983130 ERJ983130 FBF983130 FLB983130 FUX983130 GET983130 GOP983130 GYL983130 HIH983130 HSD983130 IBZ983130 ILV983130 IVR983130 JFN983130 JPJ983130 JZF983130 KJB983130 KSX983130 LCT983130 LMP983130 LWL983130 MGH983130 MQD983130 MZZ983130 NJV983130 NTR983130 ODN983130 ONJ983130 OXF983130 PHB983130 PQX983130 QAT983130 QKP983130 QUL983130 REH983130 ROD983130 RXZ983130 SHV983130 SRR983130 TBN983130 TLJ983130 TVF983130 UFB983130 UOX983130 UYT983130 VIP983130 VSL983130 WCH983130 WMD983130 WVZ983130" xr:uid="{A21765DE-AB2E-4729-82BA-A0555858A49D}">
      <formula1>BufferType</formula1>
    </dataValidation>
    <dataValidation showErrorMessage="1" promptTitle="OPTIONS" prompt="Select From List" sqref="F102:L103 JB102:JH103 SX102:TD103 ACT102:ACZ103 AMP102:AMV103 AWL102:AWR103 BGH102:BGN103 BQD102:BQJ103 BZZ102:CAF103 CJV102:CKB103 CTR102:CTX103 DDN102:DDT103 DNJ102:DNP103 DXF102:DXL103 EHB102:EHH103 EQX102:ERD103 FAT102:FAZ103 FKP102:FKV103 FUL102:FUR103 GEH102:GEN103 GOD102:GOJ103 GXZ102:GYF103 HHV102:HIB103 HRR102:HRX103 IBN102:IBT103 ILJ102:ILP103 IVF102:IVL103 JFB102:JFH103 JOX102:JPD103 JYT102:JYZ103 KIP102:KIV103 KSL102:KSR103 LCH102:LCN103 LMD102:LMJ103 LVZ102:LWF103 MFV102:MGB103 MPR102:MPX103 MZN102:MZT103 NJJ102:NJP103 NTF102:NTL103 ODB102:ODH103 OMX102:OND103 OWT102:OWZ103 PGP102:PGV103 PQL102:PQR103 QAH102:QAN103 QKD102:QKJ103 QTZ102:QUF103 RDV102:REB103 RNR102:RNX103 RXN102:RXT103 SHJ102:SHP103 SRF102:SRL103 TBB102:TBH103 TKX102:TLD103 TUT102:TUZ103 UEP102:UEV103 UOL102:UOR103 UYH102:UYN103 VID102:VIJ103 VRZ102:VSF103 WBV102:WCB103 WLR102:WLX103 WVN102:WVT103 F65638:L65639 JB65638:JH65639 SX65638:TD65639 ACT65638:ACZ65639 AMP65638:AMV65639 AWL65638:AWR65639 BGH65638:BGN65639 BQD65638:BQJ65639 BZZ65638:CAF65639 CJV65638:CKB65639 CTR65638:CTX65639 DDN65638:DDT65639 DNJ65638:DNP65639 DXF65638:DXL65639 EHB65638:EHH65639 EQX65638:ERD65639 FAT65638:FAZ65639 FKP65638:FKV65639 FUL65638:FUR65639 GEH65638:GEN65639 GOD65638:GOJ65639 GXZ65638:GYF65639 HHV65638:HIB65639 HRR65638:HRX65639 IBN65638:IBT65639 ILJ65638:ILP65639 IVF65638:IVL65639 JFB65638:JFH65639 JOX65638:JPD65639 JYT65638:JYZ65639 KIP65638:KIV65639 KSL65638:KSR65639 LCH65638:LCN65639 LMD65638:LMJ65639 LVZ65638:LWF65639 MFV65638:MGB65639 MPR65638:MPX65639 MZN65638:MZT65639 NJJ65638:NJP65639 NTF65638:NTL65639 ODB65638:ODH65639 OMX65638:OND65639 OWT65638:OWZ65639 PGP65638:PGV65639 PQL65638:PQR65639 QAH65638:QAN65639 QKD65638:QKJ65639 QTZ65638:QUF65639 RDV65638:REB65639 RNR65638:RNX65639 RXN65638:RXT65639 SHJ65638:SHP65639 SRF65638:SRL65639 TBB65638:TBH65639 TKX65638:TLD65639 TUT65638:TUZ65639 UEP65638:UEV65639 UOL65638:UOR65639 UYH65638:UYN65639 VID65638:VIJ65639 VRZ65638:VSF65639 WBV65638:WCB65639 WLR65638:WLX65639 WVN65638:WVT65639 F131174:L131175 JB131174:JH131175 SX131174:TD131175 ACT131174:ACZ131175 AMP131174:AMV131175 AWL131174:AWR131175 BGH131174:BGN131175 BQD131174:BQJ131175 BZZ131174:CAF131175 CJV131174:CKB131175 CTR131174:CTX131175 DDN131174:DDT131175 DNJ131174:DNP131175 DXF131174:DXL131175 EHB131174:EHH131175 EQX131174:ERD131175 FAT131174:FAZ131175 FKP131174:FKV131175 FUL131174:FUR131175 GEH131174:GEN131175 GOD131174:GOJ131175 GXZ131174:GYF131175 HHV131174:HIB131175 HRR131174:HRX131175 IBN131174:IBT131175 ILJ131174:ILP131175 IVF131174:IVL131175 JFB131174:JFH131175 JOX131174:JPD131175 JYT131174:JYZ131175 KIP131174:KIV131175 KSL131174:KSR131175 LCH131174:LCN131175 LMD131174:LMJ131175 LVZ131174:LWF131175 MFV131174:MGB131175 MPR131174:MPX131175 MZN131174:MZT131175 NJJ131174:NJP131175 NTF131174:NTL131175 ODB131174:ODH131175 OMX131174:OND131175 OWT131174:OWZ131175 PGP131174:PGV131175 PQL131174:PQR131175 QAH131174:QAN131175 QKD131174:QKJ131175 QTZ131174:QUF131175 RDV131174:REB131175 RNR131174:RNX131175 RXN131174:RXT131175 SHJ131174:SHP131175 SRF131174:SRL131175 TBB131174:TBH131175 TKX131174:TLD131175 TUT131174:TUZ131175 UEP131174:UEV131175 UOL131174:UOR131175 UYH131174:UYN131175 VID131174:VIJ131175 VRZ131174:VSF131175 WBV131174:WCB131175 WLR131174:WLX131175 WVN131174:WVT131175 F196710:L196711 JB196710:JH196711 SX196710:TD196711 ACT196710:ACZ196711 AMP196710:AMV196711 AWL196710:AWR196711 BGH196710:BGN196711 BQD196710:BQJ196711 BZZ196710:CAF196711 CJV196710:CKB196711 CTR196710:CTX196711 DDN196710:DDT196711 DNJ196710:DNP196711 DXF196710:DXL196711 EHB196710:EHH196711 EQX196710:ERD196711 FAT196710:FAZ196711 FKP196710:FKV196711 FUL196710:FUR196711 GEH196710:GEN196711 GOD196710:GOJ196711 GXZ196710:GYF196711 HHV196710:HIB196711 HRR196710:HRX196711 IBN196710:IBT196711 ILJ196710:ILP196711 IVF196710:IVL196711 JFB196710:JFH196711 JOX196710:JPD196711 JYT196710:JYZ196711 KIP196710:KIV196711 KSL196710:KSR196711 LCH196710:LCN196711 LMD196710:LMJ196711 LVZ196710:LWF196711 MFV196710:MGB196711 MPR196710:MPX196711 MZN196710:MZT196711 NJJ196710:NJP196711 NTF196710:NTL196711 ODB196710:ODH196711 OMX196710:OND196711 OWT196710:OWZ196711 PGP196710:PGV196711 PQL196710:PQR196711 QAH196710:QAN196711 QKD196710:QKJ196711 QTZ196710:QUF196711 RDV196710:REB196711 RNR196710:RNX196711 RXN196710:RXT196711 SHJ196710:SHP196711 SRF196710:SRL196711 TBB196710:TBH196711 TKX196710:TLD196711 TUT196710:TUZ196711 UEP196710:UEV196711 UOL196710:UOR196711 UYH196710:UYN196711 VID196710:VIJ196711 VRZ196710:VSF196711 WBV196710:WCB196711 WLR196710:WLX196711 WVN196710:WVT196711 F262246:L262247 JB262246:JH262247 SX262246:TD262247 ACT262246:ACZ262247 AMP262246:AMV262247 AWL262246:AWR262247 BGH262246:BGN262247 BQD262246:BQJ262247 BZZ262246:CAF262247 CJV262246:CKB262247 CTR262246:CTX262247 DDN262246:DDT262247 DNJ262246:DNP262247 DXF262246:DXL262247 EHB262246:EHH262247 EQX262246:ERD262247 FAT262246:FAZ262247 FKP262246:FKV262247 FUL262246:FUR262247 GEH262246:GEN262247 GOD262246:GOJ262247 GXZ262246:GYF262247 HHV262246:HIB262247 HRR262246:HRX262247 IBN262246:IBT262247 ILJ262246:ILP262247 IVF262246:IVL262247 JFB262246:JFH262247 JOX262246:JPD262247 JYT262246:JYZ262247 KIP262246:KIV262247 KSL262246:KSR262247 LCH262246:LCN262247 LMD262246:LMJ262247 LVZ262246:LWF262247 MFV262246:MGB262247 MPR262246:MPX262247 MZN262246:MZT262247 NJJ262246:NJP262247 NTF262246:NTL262247 ODB262246:ODH262247 OMX262246:OND262247 OWT262246:OWZ262247 PGP262246:PGV262247 PQL262246:PQR262247 QAH262246:QAN262247 QKD262246:QKJ262247 QTZ262246:QUF262247 RDV262246:REB262247 RNR262246:RNX262247 RXN262246:RXT262247 SHJ262246:SHP262247 SRF262246:SRL262247 TBB262246:TBH262247 TKX262246:TLD262247 TUT262246:TUZ262247 UEP262246:UEV262247 UOL262246:UOR262247 UYH262246:UYN262247 VID262246:VIJ262247 VRZ262246:VSF262247 WBV262246:WCB262247 WLR262246:WLX262247 WVN262246:WVT262247 F327782:L327783 JB327782:JH327783 SX327782:TD327783 ACT327782:ACZ327783 AMP327782:AMV327783 AWL327782:AWR327783 BGH327782:BGN327783 BQD327782:BQJ327783 BZZ327782:CAF327783 CJV327782:CKB327783 CTR327782:CTX327783 DDN327782:DDT327783 DNJ327782:DNP327783 DXF327782:DXL327783 EHB327782:EHH327783 EQX327782:ERD327783 FAT327782:FAZ327783 FKP327782:FKV327783 FUL327782:FUR327783 GEH327782:GEN327783 GOD327782:GOJ327783 GXZ327782:GYF327783 HHV327782:HIB327783 HRR327782:HRX327783 IBN327782:IBT327783 ILJ327782:ILP327783 IVF327782:IVL327783 JFB327782:JFH327783 JOX327782:JPD327783 JYT327782:JYZ327783 KIP327782:KIV327783 KSL327782:KSR327783 LCH327782:LCN327783 LMD327782:LMJ327783 LVZ327782:LWF327783 MFV327782:MGB327783 MPR327782:MPX327783 MZN327782:MZT327783 NJJ327782:NJP327783 NTF327782:NTL327783 ODB327782:ODH327783 OMX327782:OND327783 OWT327782:OWZ327783 PGP327782:PGV327783 PQL327782:PQR327783 QAH327782:QAN327783 QKD327782:QKJ327783 QTZ327782:QUF327783 RDV327782:REB327783 RNR327782:RNX327783 RXN327782:RXT327783 SHJ327782:SHP327783 SRF327782:SRL327783 TBB327782:TBH327783 TKX327782:TLD327783 TUT327782:TUZ327783 UEP327782:UEV327783 UOL327782:UOR327783 UYH327782:UYN327783 VID327782:VIJ327783 VRZ327782:VSF327783 WBV327782:WCB327783 WLR327782:WLX327783 WVN327782:WVT327783 F393318:L393319 JB393318:JH393319 SX393318:TD393319 ACT393318:ACZ393319 AMP393318:AMV393319 AWL393318:AWR393319 BGH393318:BGN393319 BQD393318:BQJ393319 BZZ393318:CAF393319 CJV393318:CKB393319 CTR393318:CTX393319 DDN393318:DDT393319 DNJ393318:DNP393319 DXF393318:DXL393319 EHB393318:EHH393319 EQX393318:ERD393319 FAT393318:FAZ393319 FKP393318:FKV393319 FUL393318:FUR393319 GEH393318:GEN393319 GOD393318:GOJ393319 GXZ393318:GYF393319 HHV393318:HIB393319 HRR393318:HRX393319 IBN393318:IBT393319 ILJ393318:ILP393319 IVF393318:IVL393319 JFB393318:JFH393319 JOX393318:JPD393319 JYT393318:JYZ393319 KIP393318:KIV393319 KSL393318:KSR393319 LCH393318:LCN393319 LMD393318:LMJ393319 LVZ393318:LWF393319 MFV393318:MGB393319 MPR393318:MPX393319 MZN393318:MZT393319 NJJ393318:NJP393319 NTF393318:NTL393319 ODB393318:ODH393319 OMX393318:OND393319 OWT393318:OWZ393319 PGP393318:PGV393319 PQL393318:PQR393319 QAH393318:QAN393319 QKD393318:QKJ393319 QTZ393318:QUF393319 RDV393318:REB393319 RNR393318:RNX393319 RXN393318:RXT393319 SHJ393318:SHP393319 SRF393318:SRL393319 TBB393318:TBH393319 TKX393318:TLD393319 TUT393318:TUZ393319 UEP393318:UEV393319 UOL393318:UOR393319 UYH393318:UYN393319 VID393318:VIJ393319 VRZ393318:VSF393319 WBV393318:WCB393319 WLR393318:WLX393319 WVN393318:WVT393319 F458854:L458855 JB458854:JH458855 SX458854:TD458855 ACT458854:ACZ458855 AMP458854:AMV458855 AWL458854:AWR458855 BGH458854:BGN458855 BQD458854:BQJ458855 BZZ458854:CAF458855 CJV458854:CKB458855 CTR458854:CTX458855 DDN458854:DDT458855 DNJ458854:DNP458855 DXF458854:DXL458855 EHB458854:EHH458855 EQX458854:ERD458855 FAT458854:FAZ458855 FKP458854:FKV458855 FUL458854:FUR458855 GEH458854:GEN458855 GOD458854:GOJ458855 GXZ458854:GYF458855 HHV458854:HIB458855 HRR458854:HRX458855 IBN458854:IBT458855 ILJ458854:ILP458855 IVF458854:IVL458855 JFB458854:JFH458855 JOX458854:JPD458855 JYT458854:JYZ458855 KIP458854:KIV458855 KSL458854:KSR458855 LCH458854:LCN458855 LMD458854:LMJ458855 LVZ458854:LWF458855 MFV458854:MGB458855 MPR458854:MPX458855 MZN458854:MZT458855 NJJ458854:NJP458855 NTF458854:NTL458855 ODB458854:ODH458855 OMX458854:OND458855 OWT458854:OWZ458855 PGP458854:PGV458855 PQL458854:PQR458855 QAH458854:QAN458855 QKD458854:QKJ458855 QTZ458854:QUF458855 RDV458854:REB458855 RNR458854:RNX458855 RXN458854:RXT458855 SHJ458854:SHP458855 SRF458854:SRL458855 TBB458854:TBH458855 TKX458854:TLD458855 TUT458854:TUZ458855 UEP458854:UEV458855 UOL458854:UOR458855 UYH458854:UYN458855 VID458854:VIJ458855 VRZ458854:VSF458855 WBV458854:WCB458855 WLR458854:WLX458855 WVN458854:WVT458855 F524390:L524391 JB524390:JH524391 SX524390:TD524391 ACT524390:ACZ524391 AMP524390:AMV524391 AWL524390:AWR524391 BGH524390:BGN524391 BQD524390:BQJ524391 BZZ524390:CAF524391 CJV524390:CKB524391 CTR524390:CTX524391 DDN524390:DDT524391 DNJ524390:DNP524391 DXF524390:DXL524391 EHB524390:EHH524391 EQX524390:ERD524391 FAT524390:FAZ524391 FKP524390:FKV524391 FUL524390:FUR524391 GEH524390:GEN524391 GOD524390:GOJ524391 GXZ524390:GYF524391 HHV524390:HIB524391 HRR524390:HRX524391 IBN524390:IBT524391 ILJ524390:ILP524391 IVF524390:IVL524391 JFB524390:JFH524391 JOX524390:JPD524391 JYT524390:JYZ524391 KIP524390:KIV524391 KSL524390:KSR524391 LCH524390:LCN524391 LMD524390:LMJ524391 LVZ524390:LWF524391 MFV524390:MGB524391 MPR524390:MPX524391 MZN524390:MZT524391 NJJ524390:NJP524391 NTF524390:NTL524391 ODB524390:ODH524391 OMX524390:OND524391 OWT524390:OWZ524391 PGP524390:PGV524391 PQL524390:PQR524391 QAH524390:QAN524391 QKD524390:QKJ524391 QTZ524390:QUF524391 RDV524390:REB524391 RNR524390:RNX524391 RXN524390:RXT524391 SHJ524390:SHP524391 SRF524390:SRL524391 TBB524390:TBH524391 TKX524390:TLD524391 TUT524390:TUZ524391 UEP524390:UEV524391 UOL524390:UOR524391 UYH524390:UYN524391 VID524390:VIJ524391 VRZ524390:VSF524391 WBV524390:WCB524391 WLR524390:WLX524391 WVN524390:WVT524391 F589926:L589927 JB589926:JH589927 SX589926:TD589927 ACT589926:ACZ589927 AMP589926:AMV589927 AWL589926:AWR589927 BGH589926:BGN589927 BQD589926:BQJ589927 BZZ589926:CAF589927 CJV589926:CKB589927 CTR589926:CTX589927 DDN589926:DDT589927 DNJ589926:DNP589927 DXF589926:DXL589927 EHB589926:EHH589927 EQX589926:ERD589927 FAT589926:FAZ589927 FKP589926:FKV589927 FUL589926:FUR589927 GEH589926:GEN589927 GOD589926:GOJ589927 GXZ589926:GYF589927 HHV589926:HIB589927 HRR589926:HRX589927 IBN589926:IBT589927 ILJ589926:ILP589927 IVF589926:IVL589927 JFB589926:JFH589927 JOX589926:JPD589927 JYT589926:JYZ589927 KIP589926:KIV589927 KSL589926:KSR589927 LCH589926:LCN589927 LMD589926:LMJ589927 LVZ589926:LWF589927 MFV589926:MGB589927 MPR589926:MPX589927 MZN589926:MZT589927 NJJ589926:NJP589927 NTF589926:NTL589927 ODB589926:ODH589927 OMX589926:OND589927 OWT589926:OWZ589927 PGP589926:PGV589927 PQL589926:PQR589927 QAH589926:QAN589927 QKD589926:QKJ589927 QTZ589926:QUF589927 RDV589926:REB589927 RNR589926:RNX589927 RXN589926:RXT589927 SHJ589926:SHP589927 SRF589926:SRL589927 TBB589926:TBH589927 TKX589926:TLD589927 TUT589926:TUZ589927 UEP589926:UEV589927 UOL589926:UOR589927 UYH589926:UYN589927 VID589926:VIJ589927 VRZ589926:VSF589927 WBV589926:WCB589927 WLR589926:WLX589927 WVN589926:WVT589927 F655462:L655463 JB655462:JH655463 SX655462:TD655463 ACT655462:ACZ655463 AMP655462:AMV655463 AWL655462:AWR655463 BGH655462:BGN655463 BQD655462:BQJ655463 BZZ655462:CAF655463 CJV655462:CKB655463 CTR655462:CTX655463 DDN655462:DDT655463 DNJ655462:DNP655463 DXF655462:DXL655463 EHB655462:EHH655463 EQX655462:ERD655463 FAT655462:FAZ655463 FKP655462:FKV655463 FUL655462:FUR655463 GEH655462:GEN655463 GOD655462:GOJ655463 GXZ655462:GYF655463 HHV655462:HIB655463 HRR655462:HRX655463 IBN655462:IBT655463 ILJ655462:ILP655463 IVF655462:IVL655463 JFB655462:JFH655463 JOX655462:JPD655463 JYT655462:JYZ655463 KIP655462:KIV655463 KSL655462:KSR655463 LCH655462:LCN655463 LMD655462:LMJ655463 LVZ655462:LWF655463 MFV655462:MGB655463 MPR655462:MPX655463 MZN655462:MZT655463 NJJ655462:NJP655463 NTF655462:NTL655463 ODB655462:ODH655463 OMX655462:OND655463 OWT655462:OWZ655463 PGP655462:PGV655463 PQL655462:PQR655463 QAH655462:QAN655463 QKD655462:QKJ655463 QTZ655462:QUF655463 RDV655462:REB655463 RNR655462:RNX655463 RXN655462:RXT655463 SHJ655462:SHP655463 SRF655462:SRL655463 TBB655462:TBH655463 TKX655462:TLD655463 TUT655462:TUZ655463 UEP655462:UEV655463 UOL655462:UOR655463 UYH655462:UYN655463 VID655462:VIJ655463 VRZ655462:VSF655463 WBV655462:WCB655463 WLR655462:WLX655463 WVN655462:WVT655463 F720998:L720999 JB720998:JH720999 SX720998:TD720999 ACT720998:ACZ720999 AMP720998:AMV720999 AWL720998:AWR720999 BGH720998:BGN720999 BQD720998:BQJ720999 BZZ720998:CAF720999 CJV720998:CKB720999 CTR720998:CTX720999 DDN720998:DDT720999 DNJ720998:DNP720999 DXF720998:DXL720999 EHB720998:EHH720999 EQX720998:ERD720999 FAT720998:FAZ720999 FKP720998:FKV720999 FUL720998:FUR720999 GEH720998:GEN720999 GOD720998:GOJ720999 GXZ720998:GYF720999 HHV720998:HIB720999 HRR720998:HRX720999 IBN720998:IBT720999 ILJ720998:ILP720999 IVF720998:IVL720999 JFB720998:JFH720999 JOX720998:JPD720999 JYT720998:JYZ720999 KIP720998:KIV720999 KSL720998:KSR720999 LCH720998:LCN720999 LMD720998:LMJ720999 LVZ720998:LWF720999 MFV720998:MGB720999 MPR720998:MPX720999 MZN720998:MZT720999 NJJ720998:NJP720999 NTF720998:NTL720999 ODB720998:ODH720999 OMX720998:OND720999 OWT720998:OWZ720999 PGP720998:PGV720999 PQL720998:PQR720999 QAH720998:QAN720999 QKD720998:QKJ720999 QTZ720998:QUF720999 RDV720998:REB720999 RNR720998:RNX720999 RXN720998:RXT720999 SHJ720998:SHP720999 SRF720998:SRL720999 TBB720998:TBH720999 TKX720998:TLD720999 TUT720998:TUZ720999 UEP720998:UEV720999 UOL720998:UOR720999 UYH720998:UYN720999 VID720998:VIJ720999 VRZ720998:VSF720999 WBV720998:WCB720999 WLR720998:WLX720999 WVN720998:WVT720999 F786534:L786535 JB786534:JH786535 SX786534:TD786535 ACT786534:ACZ786535 AMP786534:AMV786535 AWL786534:AWR786535 BGH786534:BGN786535 BQD786534:BQJ786535 BZZ786534:CAF786535 CJV786534:CKB786535 CTR786534:CTX786535 DDN786534:DDT786535 DNJ786534:DNP786535 DXF786534:DXL786535 EHB786534:EHH786535 EQX786534:ERD786535 FAT786534:FAZ786535 FKP786534:FKV786535 FUL786534:FUR786535 GEH786534:GEN786535 GOD786534:GOJ786535 GXZ786534:GYF786535 HHV786534:HIB786535 HRR786534:HRX786535 IBN786534:IBT786535 ILJ786534:ILP786535 IVF786534:IVL786535 JFB786534:JFH786535 JOX786534:JPD786535 JYT786534:JYZ786535 KIP786534:KIV786535 KSL786534:KSR786535 LCH786534:LCN786535 LMD786534:LMJ786535 LVZ786534:LWF786535 MFV786534:MGB786535 MPR786534:MPX786535 MZN786534:MZT786535 NJJ786534:NJP786535 NTF786534:NTL786535 ODB786534:ODH786535 OMX786534:OND786535 OWT786534:OWZ786535 PGP786534:PGV786535 PQL786534:PQR786535 QAH786534:QAN786535 QKD786534:QKJ786535 QTZ786534:QUF786535 RDV786534:REB786535 RNR786534:RNX786535 RXN786534:RXT786535 SHJ786534:SHP786535 SRF786534:SRL786535 TBB786534:TBH786535 TKX786534:TLD786535 TUT786534:TUZ786535 UEP786534:UEV786535 UOL786534:UOR786535 UYH786534:UYN786535 VID786534:VIJ786535 VRZ786534:VSF786535 WBV786534:WCB786535 WLR786534:WLX786535 WVN786534:WVT786535 F852070:L852071 JB852070:JH852071 SX852070:TD852071 ACT852070:ACZ852071 AMP852070:AMV852071 AWL852070:AWR852071 BGH852070:BGN852071 BQD852070:BQJ852071 BZZ852070:CAF852071 CJV852070:CKB852071 CTR852070:CTX852071 DDN852070:DDT852071 DNJ852070:DNP852071 DXF852070:DXL852071 EHB852070:EHH852071 EQX852070:ERD852071 FAT852070:FAZ852071 FKP852070:FKV852071 FUL852070:FUR852071 GEH852070:GEN852071 GOD852070:GOJ852071 GXZ852070:GYF852071 HHV852070:HIB852071 HRR852070:HRX852071 IBN852070:IBT852071 ILJ852070:ILP852071 IVF852070:IVL852071 JFB852070:JFH852071 JOX852070:JPD852071 JYT852070:JYZ852071 KIP852070:KIV852071 KSL852070:KSR852071 LCH852070:LCN852071 LMD852070:LMJ852071 LVZ852070:LWF852071 MFV852070:MGB852071 MPR852070:MPX852071 MZN852070:MZT852071 NJJ852070:NJP852071 NTF852070:NTL852071 ODB852070:ODH852071 OMX852070:OND852071 OWT852070:OWZ852071 PGP852070:PGV852071 PQL852070:PQR852071 QAH852070:QAN852071 QKD852070:QKJ852071 QTZ852070:QUF852071 RDV852070:REB852071 RNR852070:RNX852071 RXN852070:RXT852071 SHJ852070:SHP852071 SRF852070:SRL852071 TBB852070:TBH852071 TKX852070:TLD852071 TUT852070:TUZ852071 UEP852070:UEV852071 UOL852070:UOR852071 UYH852070:UYN852071 VID852070:VIJ852071 VRZ852070:VSF852071 WBV852070:WCB852071 WLR852070:WLX852071 WVN852070:WVT852071 F917606:L917607 JB917606:JH917607 SX917606:TD917607 ACT917606:ACZ917607 AMP917606:AMV917607 AWL917606:AWR917607 BGH917606:BGN917607 BQD917606:BQJ917607 BZZ917606:CAF917607 CJV917606:CKB917607 CTR917606:CTX917607 DDN917606:DDT917607 DNJ917606:DNP917607 DXF917606:DXL917607 EHB917606:EHH917607 EQX917606:ERD917607 FAT917606:FAZ917607 FKP917606:FKV917607 FUL917606:FUR917607 GEH917606:GEN917607 GOD917606:GOJ917607 GXZ917606:GYF917607 HHV917606:HIB917607 HRR917606:HRX917607 IBN917606:IBT917607 ILJ917606:ILP917607 IVF917606:IVL917607 JFB917606:JFH917607 JOX917606:JPD917607 JYT917606:JYZ917607 KIP917606:KIV917607 KSL917606:KSR917607 LCH917606:LCN917607 LMD917606:LMJ917607 LVZ917606:LWF917607 MFV917606:MGB917607 MPR917606:MPX917607 MZN917606:MZT917607 NJJ917606:NJP917607 NTF917606:NTL917607 ODB917606:ODH917607 OMX917606:OND917607 OWT917606:OWZ917607 PGP917606:PGV917607 PQL917606:PQR917607 QAH917606:QAN917607 QKD917606:QKJ917607 QTZ917606:QUF917607 RDV917606:REB917607 RNR917606:RNX917607 RXN917606:RXT917607 SHJ917606:SHP917607 SRF917606:SRL917607 TBB917606:TBH917607 TKX917606:TLD917607 TUT917606:TUZ917607 UEP917606:UEV917607 UOL917606:UOR917607 UYH917606:UYN917607 VID917606:VIJ917607 VRZ917606:VSF917607 WBV917606:WCB917607 WLR917606:WLX917607 WVN917606:WVT917607 F983142:L983143 JB983142:JH983143 SX983142:TD983143 ACT983142:ACZ983143 AMP983142:AMV983143 AWL983142:AWR983143 BGH983142:BGN983143 BQD983142:BQJ983143 BZZ983142:CAF983143 CJV983142:CKB983143 CTR983142:CTX983143 DDN983142:DDT983143 DNJ983142:DNP983143 DXF983142:DXL983143 EHB983142:EHH983143 EQX983142:ERD983143 FAT983142:FAZ983143 FKP983142:FKV983143 FUL983142:FUR983143 GEH983142:GEN983143 GOD983142:GOJ983143 GXZ983142:GYF983143 HHV983142:HIB983143 HRR983142:HRX983143 IBN983142:IBT983143 ILJ983142:ILP983143 IVF983142:IVL983143 JFB983142:JFH983143 JOX983142:JPD983143 JYT983142:JYZ983143 KIP983142:KIV983143 KSL983142:KSR983143 LCH983142:LCN983143 LMD983142:LMJ983143 LVZ983142:LWF983143 MFV983142:MGB983143 MPR983142:MPX983143 MZN983142:MZT983143 NJJ983142:NJP983143 NTF983142:NTL983143 ODB983142:ODH983143 OMX983142:OND983143 OWT983142:OWZ983143 PGP983142:PGV983143 PQL983142:PQR983143 QAH983142:QAN983143 QKD983142:QKJ983143 QTZ983142:QUF983143 RDV983142:REB983143 RNR983142:RNX983143 RXN983142:RXT983143 SHJ983142:SHP983143 SRF983142:SRL983143 TBB983142:TBH983143 TKX983142:TLD983143 TUT983142:TUZ983143 UEP983142:UEV983143 UOL983142:UOR983143 UYH983142:UYN983143 VID983142:VIJ983143 VRZ983142:VSF983143 WBV983142:WCB983143 WLR983142:WLX983143 WVN983142:WVT983143" xr:uid="{16583177-6E1C-45F1-A6AA-12B6BC8FDA87}"/>
    <dataValidation type="list" allowBlank="1" showInputMessage="1" showErrorMessage="1" promptTitle="OPTIONS:" prompt="Select from list" sqref="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xr:uid="{A8C468F8-4BB2-40C1-B4E3-89D463FB85F4}">
      <formula1>DoorLockingDeviceType</formula1>
    </dataValidation>
    <dataValidation type="list" allowBlank="1" showInputMessage="1" showErrorMessage="1" promptTitle="OPTIONS:" prompt="Select from list" sqref="V29:X29 JR29:JT29 TN29:TP29 ADJ29:ADL29 ANF29:ANH29 AXB29:AXD29 BGX29:BGZ29 BQT29:BQV29 CAP29:CAR29 CKL29:CKN29 CUH29:CUJ29 DED29:DEF29 DNZ29:DOB29 DXV29:DXX29 EHR29:EHT29 ERN29:ERP29 FBJ29:FBL29 FLF29:FLH29 FVB29:FVD29 GEX29:GEZ29 GOT29:GOV29 GYP29:GYR29 HIL29:HIN29 HSH29:HSJ29 ICD29:ICF29 ILZ29:IMB29 IVV29:IVX29 JFR29:JFT29 JPN29:JPP29 JZJ29:JZL29 KJF29:KJH29 KTB29:KTD29 LCX29:LCZ29 LMT29:LMV29 LWP29:LWR29 MGL29:MGN29 MQH29:MQJ29 NAD29:NAF29 NJZ29:NKB29 NTV29:NTX29 ODR29:ODT29 ONN29:ONP29 OXJ29:OXL29 PHF29:PHH29 PRB29:PRD29 QAX29:QAZ29 QKT29:QKV29 QUP29:QUR29 REL29:REN29 ROH29:ROJ29 RYD29:RYF29 SHZ29:SIB29 SRV29:SRX29 TBR29:TBT29 TLN29:TLP29 TVJ29:TVL29 UFF29:UFH29 UPB29:UPD29 UYX29:UYZ29 VIT29:VIV29 VSP29:VSR29 WCL29:WCN29 WMH29:WMJ29 WWD29:WWF29 V65565:X65565 JR65565:JT65565 TN65565:TP65565 ADJ65565:ADL65565 ANF65565:ANH65565 AXB65565:AXD65565 BGX65565:BGZ65565 BQT65565:BQV65565 CAP65565:CAR65565 CKL65565:CKN65565 CUH65565:CUJ65565 DED65565:DEF65565 DNZ65565:DOB65565 DXV65565:DXX65565 EHR65565:EHT65565 ERN65565:ERP65565 FBJ65565:FBL65565 FLF65565:FLH65565 FVB65565:FVD65565 GEX65565:GEZ65565 GOT65565:GOV65565 GYP65565:GYR65565 HIL65565:HIN65565 HSH65565:HSJ65565 ICD65565:ICF65565 ILZ65565:IMB65565 IVV65565:IVX65565 JFR65565:JFT65565 JPN65565:JPP65565 JZJ65565:JZL65565 KJF65565:KJH65565 KTB65565:KTD65565 LCX65565:LCZ65565 LMT65565:LMV65565 LWP65565:LWR65565 MGL65565:MGN65565 MQH65565:MQJ65565 NAD65565:NAF65565 NJZ65565:NKB65565 NTV65565:NTX65565 ODR65565:ODT65565 ONN65565:ONP65565 OXJ65565:OXL65565 PHF65565:PHH65565 PRB65565:PRD65565 QAX65565:QAZ65565 QKT65565:QKV65565 QUP65565:QUR65565 REL65565:REN65565 ROH65565:ROJ65565 RYD65565:RYF65565 SHZ65565:SIB65565 SRV65565:SRX65565 TBR65565:TBT65565 TLN65565:TLP65565 TVJ65565:TVL65565 UFF65565:UFH65565 UPB65565:UPD65565 UYX65565:UYZ65565 VIT65565:VIV65565 VSP65565:VSR65565 WCL65565:WCN65565 WMH65565:WMJ65565 WWD65565:WWF65565 V131101:X131101 JR131101:JT131101 TN131101:TP131101 ADJ131101:ADL131101 ANF131101:ANH131101 AXB131101:AXD131101 BGX131101:BGZ131101 BQT131101:BQV131101 CAP131101:CAR131101 CKL131101:CKN131101 CUH131101:CUJ131101 DED131101:DEF131101 DNZ131101:DOB131101 DXV131101:DXX131101 EHR131101:EHT131101 ERN131101:ERP131101 FBJ131101:FBL131101 FLF131101:FLH131101 FVB131101:FVD131101 GEX131101:GEZ131101 GOT131101:GOV131101 GYP131101:GYR131101 HIL131101:HIN131101 HSH131101:HSJ131101 ICD131101:ICF131101 ILZ131101:IMB131101 IVV131101:IVX131101 JFR131101:JFT131101 JPN131101:JPP131101 JZJ131101:JZL131101 KJF131101:KJH131101 KTB131101:KTD131101 LCX131101:LCZ131101 LMT131101:LMV131101 LWP131101:LWR131101 MGL131101:MGN131101 MQH131101:MQJ131101 NAD131101:NAF131101 NJZ131101:NKB131101 NTV131101:NTX131101 ODR131101:ODT131101 ONN131101:ONP131101 OXJ131101:OXL131101 PHF131101:PHH131101 PRB131101:PRD131101 QAX131101:QAZ131101 QKT131101:QKV131101 QUP131101:QUR131101 REL131101:REN131101 ROH131101:ROJ131101 RYD131101:RYF131101 SHZ131101:SIB131101 SRV131101:SRX131101 TBR131101:TBT131101 TLN131101:TLP131101 TVJ131101:TVL131101 UFF131101:UFH131101 UPB131101:UPD131101 UYX131101:UYZ131101 VIT131101:VIV131101 VSP131101:VSR131101 WCL131101:WCN131101 WMH131101:WMJ131101 WWD131101:WWF131101 V196637:X196637 JR196637:JT196637 TN196637:TP196637 ADJ196637:ADL196637 ANF196637:ANH196637 AXB196637:AXD196637 BGX196637:BGZ196637 BQT196637:BQV196637 CAP196637:CAR196637 CKL196637:CKN196637 CUH196637:CUJ196637 DED196637:DEF196637 DNZ196637:DOB196637 DXV196637:DXX196637 EHR196637:EHT196637 ERN196637:ERP196637 FBJ196637:FBL196637 FLF196637:FLH196637 FVB196637:FVD196637 GEX196637:GEZ196637 GOT196637:GOV196637 GYP196637:GYR196637 HIL196637:HIN196637 HSH196637:HSJ196637 ICD196637:ICF196637 ILZ196637:IMB196637 IVV196637:IVX196637 JFR196637:JFT196637 JPN196637:JPP196637 JZJ196637:JZL196637 KJF196637:KJH196637 KTB196637:KTD196637 LCX196637:LCZ196637 LMT196637:LMV196637 LWP196637:LWR196637 MGL196637:MGN196637 MQH196637:MQJ196637 NAD196637:NAF196637 NJZ196637:NKB196637 NTV196637:NTX196637 ODR196637:ODT196637 ONN196637:ONP196637 OXJ196637:OXL196637 PHF196637:PHH196637 PRB196637:PRD196637 QAX196637:QAZ196637 QKT196637:QKV196637 QUP196637:QUR196637 REL196637:REN196637 ROH196637:ROJ196637 RYD196637:RYF196637 SHZ196637:SIB196637 SRV196637:SRX196637 TBR196637:TBT196637 TLN196637:TLP196637 TVJ196637:TVL196637 UFF196637:UFH196637 UPB196637:UPD196637 UYX196637:UYZ196637 VIT196637:VIV196637 VSP196637:VSR196637 WCL196637:WCN196637 WMH196637:WMJ196637 WWD196637:WWF196637 V262173:X262173 JR262173:JT262173 TN262173:TP262173 ADJ262173:ADL262173 ANF262173:ANH262173 AXB262173:AXD262173 BGX262173:BGZ262173 BQT262173:BQV262173 CAP262173:CAR262173 CKL262173:CKN262173 CUH262173:CUJ262173 DED262173:DEF262173 DNZ262173:DOB262173 DXV262173:DXX262173 EHR262173:EHT262173 ERN262173:ERP262173 FBJ262173:FBL262173 FLF262173:FLH262173 FVB262173:FVD262173 GEX262173:GEZ262173 GOT262173:GOV262173 GYP262173:GYR262173 HIL262173:HIN262173 HSH262173:HSJ262173 ICD262173:ICF262173 ILZ262173:IMB262173 IVV262173:IVX262173 JFR262173:JFT262173 JPN262173:JPP262173 JZJ262173:JZL262173 KJF262173:KJH262173 KTB262173:KTD262173 LCX262173:LCZ262173 LMT262173:LMV262173 LWP262173:LWR262173 MGL262173:MGN262173 MQH262173:MQJ262173 NAD262173:NAF262173 NJZ262173:NKB262173 NTV262173:NTX262173 ODR262173:ODT262173 ONN262173:ONP262173 OXJ262173:OXL262173 PHF262173:PHH262173 PRB262173:PRD262173 QAX262173:QAZ262173 QKT262173:QKV262173 QUP262173:QUR262173 REL262173:REN262173 ROH262173:ROJ262173 RYD262173:RYF262173 SHZ262173:SIB262173 SRV262173:SRX262173 TBR262173:TBT262173 TLN262173:TLP262173 TVJ262173:TVL262173 UFF262173:UFH262173 UPB262173:UPD262173 UYX262173:UYZ262173 VIT262173:VIV262173 VSP262173:VSR262173 WCL262173:WCN262173 WMH262173:WMJ262173 WWD262173:WWF262173 V327709:X327709 JR327709:JT327709 TN327709:TP327709 ADJ327709:ADL327709 ANF327709:ANH327709 AXB327709:AXD327709 BGX327709:BGZ327709 BQT327709:BQV327709 CAP327709:CAR327709 CKL327709:CKN327709 CUH327709:CUJ327709 DED327709:DEF327709 DNZ327709:DOB327709 DXV327709:DXX327709 EHR327709:EHT327709 ERN327709:ERP327709 FBJ327709:FBL327709 FLF327709:FLH327709 FVB327709:FVD327709 GEX327709:GEZ327709 GOT327709:GOV327709 GYP327709:GYR327709 HIL327709:HIN327709 HSH327709:HSJ327709 ICD327709:ICF327709 ILZ327709:IMB327709 IVV327709:IVX327709 JFR327709:JFT327709 JPN327709:JPP327709 JZJ327709:JZL327709 KJF327709:KJH327709 KTB327709:KTD327709 LCX327709:LCZ327709 LMT327709:LMV327709 LWP327709:LWR327709 MGL327709:MGN327709 MQH327709:MQJ327709 NAD327709:NAF327709 NJZ327709:NKB327709 NTV327709:NTX327709 ODR327709:ODT327709 ONN327709:ONP327709 OXJ327709:OXL327709 PHF327709:PHH327709 PRB327709:PRD327709 QAX327709:QAZ327709 QKT327709:QKV327709 QUP327709:QUR327709 REL327709:REN327709 ROH327709:ROJ327709 RYD327709:RYF327709 SHZ327709:SIB327709 SRV327709:SRX327709 TBR327709:TBT327709 TLN327709:TLP327709 TVJ327709:TVL327709 UFF327709:UFH327709 UPB327709:UPD327709 UYX327709:UYZ327709 VIT327709:VIV327709 VSP327709:VSR327709 WCL327709:WCN327709 WMH327709:WMJ327709 WWD327709:WWF327709 V393245:X393245 JR393245:JT393245 TN393245:TP393245 ADJ393245:ADL393245 ANF393245:ANH393245 AXB393245:AXD393245 BGX393245:BGZ393245 BQT393245:BQV393245 CAP393245:CAR393245 CKL393245:CKN393245 CUH393245:CUJ393245 DED393245:DEF393245 DNZ393245:DOB393245 DXV393245:DXX393245 EHR393245:EHT393245 ERN393245:ERP393245 FBJ393245:FBL393245 FLF393245:FLH393245 FVB393245:FVD393245 GEX393245:GEZ393245 GOT393245:GOV393245 GYP393245:GYR393245 HIL393245:HIN393245 HSH393245:HSJ393245 ICD393245:ICF393245 ILZ393245:IMB393245 IVV393245:IVX393245 JFR393245:JFT393245 JPN393245:JPP393245 JZJ393245:JZL393245 KJF393245:KJH393245 KTB393245:KTD393245 LCX393245:LCZ393245 LMT393245:LMV393245 LWP393245:LWR393245 MGL393245:MGN393245 MQH393245:MQJ393245 NAD393245:NAF393245 NJZ393245:NKB393245 NTV393245:NTX393245 ODR393245:ODT393245 ONN393245:ONP393245 OXJ393245:OXL393245 PHF393245:PHH393245 PRB393245:PRD393245 QAX393245:QAZ393245 QKT393245:QKV393245 QUP393245:QUR393245 REL393245:REN393245 ROH393245:ROJ393245 RYD393245:RYF393245 SHZ393245:SIB393245 SRV393245:SRX393245 TBR393245:TBT393245 TLN393245:TLP393245 TVJ393245:TVL393245 UFF393245:UFH393245 UPB393245:UPD393245 UYX393245:UYZ393245 VIT393245:VIV393245 VSP393245:VSR393245 WCL393245:WCN393245 WMH393245:WMJ393245 WWD393245:WWF393245 V458781:X458781 JR458781:JT458781 TN458781:TP458781 ADJ458781:ADL458781 ANF458781:ANH458781 AXB458781:AXD458781 BGX458781:BGZ458781 BQT458781:BQV458781 CAP458781:CAR458781 CKL458781:CKN458781 CUH458781:CUJ458781 DED458781:DEF458781 DNZ458781:DOB458781 DXV458781:DXX458781 EHR458781:EHT458781 ERN458781:ERP458781 FBJ458781:FBL458781 FLF458781:FLH458781 FVB458781:FVD458781 GEX458781:GEZ458781 GOT458781:GOV458781 GYP458781:GYR458781 HIL458781:HIN458781 HSH458781:HSJ458781 ICD458781:ICF458781 ILZ458781:IMB458781 IVV458781:IVX458781 JFR458781:JFT458781 JPN458781:JPP458781 JZJ458781:JZL458781 KJF458781:KJH458781 KTB458781:KTD458781 LCX458781:LCZ458781 LMT458781:LMV458781 LWP458781:LWR458781 MGL458781:MGN458781 MQH458781:MQJ458781 NAD458781:NAF458781 NJZ458781:NKB458781 NTV458781:NTX458781 ODR458781:ODT458781 ONN458781:ONP458781 OXJ458781:OXL458781 PHF458781:PHH458781 PRB458781:PRD458781 QAX458781:QAZ458781 QKT458781:QKV458781 QUP458781:QUR458781 REL458781:REN458781 ROH458781:ROJ458781 RYD458781:RYF458781 SHZ458781:SIB458781 SRV458781:SRX458781 TBR458781:TBT458781 TLN458781:TLP458781 TVJ458781:TVL458781 UFF458781:UFH458781 UPB458781:UPD458781 UYX458781:UYZ458781 VIT458781:VIV458781 VSP458781:VSR458781 WCL458781:WCN458781 WMH458781:WMJ458781 WWD458781:WWF458781 V524317:X524317 JR524317:JT524317 TN524317:TP524317 ADJ524317:ADL524317 ANF524317:ANH524317 AXB524317:AXD524317 BGX524317:BGZ524317 BQT524317:BQV524317 CAP524317:CAR524317 CKL524317:CKN524317 CUH524317:CUJ524317 DED524317:DEF524317 DNZ524317:DOB524317 DXV524317:DXX524317 EHR524317:EHT524317 ERN524317:ERP524317 FBJ524317:FBL524317 FLF524317:FLH524317 FVB524317:FVD524317 GEX524317:GEZ524317 GOT524317:GOV524317 GYP524317:GYR524317 HIL524317:HIN524317 HSH524317:HSJ524317 ICD524317:ICF524317 ILZ524317:IMB524317 IVV524317:IVX524317 JFR524317:JFT524317 JPN524317:JPP524317 JZJ524317:JZL524317 KJF524317:KJH524317 KTB524317:KTD524317 LCX524317:LCZ524317 LMT524317:LMV524317 LWP524317:LWR524317 MGL524317:MGN524317 MQH524317:MQJ524317 NAD524317:NAF524317 NJZ524317:NKB524317 NTV524317:NTX524317 ODR524317:ODT524317 ONN524317:ONP524317 OXJ524317:OXL524317 PHF524317:PHH524317 PRB524317:PRD524317 QAX524317:QAZ524317 QKT524317:QKV524317 QUP524317:QUR524317 REL524317:REN524317 ROH524317:ROJ524317 RYD524317:RYF524317 SHZ524317:SIB524317 SRV524317:SRX524317 TBR524317:TBT524317 TLN524317:TLP524317 TVJ524317:TVL524317 UFF524317:UFH524317 UPB524317:UPD524317 UYX524317:UYZ524317 VIT524317:VIV524317 VSP524317:VSR524317 WCL524317:WCN524317 WMH524317:WMJ524317 WWD524317:WWF524317 V589853:X589853 JR589853:JT589853 TN589853:TP589853 ADJ589853:ADL589853 ANF589853:ANH589853 AXB589853:AXD589853 BGX589853:BGZ589853 BQT589853:BQV589853 CAP589853:CAR589853 CKL589853:CKN589853 CUH589853:CUJ589853 DED589853:DEF589853 DNZ589853:DOB589853 DXV589853:DXX589853 EHR589853:EHT589853 ERN589853:ERP589853 FBJ589853:FBL589853 FLF589853:FLH589853 FVB589853:FVD589853 GEX589853:GEZ589853 GOT589853:GOV589853 GYP589853:GYR589853 HIL589853:HIN589853 HSH589853:HSJ589853 ICD589853:ICF589853 ILZ589853:IMB589853 IVV589853:IVX589853 JFR589853:JFT589853 JPN589853:JPP589853 JZJ589853:JZL589853 KJF589853:KJH589853 KTB589853:KTD589853 LCX589853:LCZ589853 LMT589853:LMV589853 LWP589853:LWR589853 MGL589853:MGN589853 MQH589853:MQJ589853 NAD589853:NAF589853 NJZ589853:NKB589853 NTV589853:NTX589853 ODR589853:ODT589853 ONN589853:ONP589853 OXJ589853:OXL589853 PHF589853:PHH589853 PRB589853:PRD589853 QAX589853:QAZ589853 QKT589853:QKV589853 QUP589853:QUR589853 REL589853:REN589853 ROH589853:ROJ589853 RYD589853:RYF589853 SHZ589853:SIB589853 SRV589853:SRX589853 TBR589853:TBT589853 TLN589853:TLP589853 TVJ589853:TVL589853 UFF589853:UFH589853 UPB589853:UPD589853 UYX589853:UYZ589853 VIT589853:VIV589853 VSP589853:VSR589853 WCL589853:WCN589853 WMH589853:WMJ589853 WWD589853:WWF589853 V655389:X655389 JR655389:JT655389 TN655389:TP655389 ADJ655389:ADL655389 ANF655389:ANH655389 AXB655389:AXD655389 BGX655389:BGZ655389 BQT655389:BQV655389 CAP655389:CAR655389 CKL655389:CKN655389 CUH655389:CUJ655389 DED655389:DEF655389 DNZ655389:DOB655389 DXV655389:DXX655389 EHR655389:EHT655389 ERN655389:ERP655389 FBJ655389:FBL655389 FLF655389:FLH655389 FVB655389:FVD655389 GEX655389:GEZ655389 GOT655389:GOV655389 GYP655389:GYR655389 HIL655389:HIN655389 HSH655389:HSJ655389 ICD655389:ICF655389 ILZ655389:IMB655389 IVV655389:IVX655389 JFR655389:JFT655389 JPN655389:JPP655389 JZJ655389:JZL655389 KJF655389:KJH655389 KTB655389:KTD655389 LCX655389:LCZ655389 LMT655389:LMV655389 LWP655389:LWR655389 MGL655389:MGN655389 MQH655389:MQJ655389 NAD655389:NAF655389 NJZ655389:NKB655389 NTV655389:NTX655389 ODR655389:ODT655389 ONN655389:ONP655389 OXJ655389:OXL655389 PHF655389:PHH655389 PRB655389:PRD655389 QAX655389:QAZ655389 QKT655389:QKV655389 QUP655389:QUR655389 REL655389:REN655389 ROH655389:ROJ655389 RYD655389:RYF655389 SHZ655389:SIB655389 SRV655389:SRX655389 TBR655389:TBT655389 TLN655389:TLP655389 TVJ655389:TVL655389 UFF655389:UFH655389 UPB655389:UPD655389 UYX655389:UYZ655389 VIT655389:VIV655389 VSP655389:VSR655389 WCL655389:WCN655389 WMH655389:WMJ655389 WWD655389:WWF655389 V720925:X720925 JR720925:JT720925 TN720925:TP720925 ADJ720925:ADL720925 ANF720925:ANH720925 AXB720925:AXD720925 BGX720925:BGZ720925 BQT720925:BQV720925 CAP720925:CAR720925 CKL720925:CKN720925 CUH720925:CUJ720925 DED720925:DEF720925 DNZ720925:DOB720925 DXV720925:DXX720925 EHR720925:EHT720925 ERN720925:ERP720925 FBJ720925:FBL720925 FLF720925:FLH720925 FVB720925:FVD720925 GEX720925:GEZ720925 GOT720925:GOV720925 GYP720925:GYR720925 HIL720925:HIN720925 HSH720925:HSJ720925 ICD720925:ICF720925 ILZ720925:IMB720925 IVV720925:IVX720925 JFR720925:JFT720925 JPN720925:JPP720925 JZJ720925:JZL720925 KJF720925:KJH720925 KTB720925:KTD720925 LCX720925:LCZ720925 LMT720925:LMV720925 LWP720925:LWR720925 MGL720925:MGN720925 MQH720925:MQJ720925 NAD720925:NAF720925 NJZ720925:NKB720925 NTV720925:NTX720925 ODR720925:ODT720925 ONN720925:ONP720925 OXJ720925:OXL720925 PHF720925:PHH720925 PRB720925:PRD720925 QAX720925:QAZ720925 QKT720925:QKV720925 QUP720925:QUR720925 REL720925:REN720925 ROH720925:ROJ720925 RYD720925:RYF720925 SHZ720925:SIB720925 SRV720925:SRX720925 TBR720925:TBT720925 TLN720925:TLP720925 TVJ720925:TVL720925 UFF720925:UFH720925 UPB720925:UPD720925 UYX720925:UYZ720925 VIT720925:VIV720925 VSP720925:VSR720925 WCL720925:WCN720925 WMH720925:WMJ720925 WWD720925:WWF720925 V786461:X786461 JR786461:JT786461 TN786461:TP786461 ADJ786461:ADL786461 ANF786461:ANH786461 AXB786461:AXD786461 BGX786461:BGZ786461 BQT786461:BQV786461 CAP786461:CAR786461 CKL786461:CKN786461 CUH786461:CUJ786461 DED786461:DEF786461 DNZ786461:DOB786461 DXV786461:DXX786461 EHR786461:EHT786461 ERN786461:ERP786461 FBJ786461:FBL786461 FLF786461:FLH786461 FVB786461:FVD786461 GEX786461:GEZ786461 GOT786461:GOV786461 GYP786461:GYR786461 HIL786461:HIN786461 HSH786461:HSJ786461 ICD786461:ICF786461 ILZ786461:IMB786461 IVV786461:IVX786461 JFR786461:JFT786461 JPN786461:JPP786461 JZJ786461:JZL786461 KJF786461:KJH786461 KTB786461:KTD786461 LCX786461:LCZ786461 LMT786461:LMV786461 LWP786461:LWR786461 MGL786461:MGN786461 MQH786461:MQJ786461 NAD786461:NAF786461 NJZ786461:NKB786461 NTV786461:NTX786461 ODR786461:ODT786461 ONN786461:ONP786461 OXJ786461:OXL786461 PHF786461:PHH786461 PRB786461:PRD786461 QAX786461:QAZ786461 QKT786461:QKV786461 QUP786461:QUR786461 REL786461:REN786461 ROH786461:ROJ786461 RYD786461:RYF786461 SHZ786461:SIB786461 SRV786461:SRX786461 TBR786461:TBT786461 TLN786461:TLP786461 TVJ786461:TVL786461 UFF786461:UFH786461 UPB786461:UPD786461 UYX786461:UYZ786461 VIT786461:VIV786461 VSP786461:VSR786461 WCL786461:WCN786461 WMH786461:WMJ786461 WWD786461:WWF786461 V851997:X851997 JR851997:JT851997 TN851997:TP851997 ADJ851997:ADL851997 ANF851997:ANH851997 AXB851997:AXD851997 BGX851997:BGZ851997 BQT851997:BQV851997 CAP851997:CAR851997 CKL851997:CKN851997 CUH851997:CUJ851997 DED851997:DEF851997 DNZ851997:DOB851997 DXV851997:DXX851997 EHR851997:EHT851997 ERN851997:ERP851997 FBJ851997:FBL851997 FLF851997:FLH851997 FVB851997:FVD851997 GEX851997:GEZ851997 GOT851997:GOV851997 GYP851997:GYR851997 HIL851997:HIN851997 HSH851997:HSJ851997 ICD851997:ICF851997 ILZ851997:IMB851997 IVV851997:IVX851997 JFR851997:JFT851997 JPN851997:JPP851997 JZJ851997:JZL851997 KJF851997:KJH851997 KTB851997:KTD851997 LCX851997:LCZ851997 LMT851997:LMV851997 LWP851997:LWR851997 MGL851997:MGN851997 MQH851997:MQJ851997 NAD851997:NAF851997 NJZ851997:NKB851997 NTV851997:NTX851997 ODR851997:ODT851997 ONN851997:ONP851997 OXJ851997:OXL851997 PHF851997:PHH851997 PRB851997:PRD851997 QAX851997:QAZ851997 QKT851997:QKV851997 QUP851997:QUR851997 REL851997:REN851997 ROH851997:ROJ851997 RYD851997:RYF851997 SHZ851997:SIB851997 SRV851997:SRX851997 TBR851997:TBT851997 TLN851997:TLP851997 TVJ851997:TVL851997 UFF851997:UFH851997 UPB851997:UPD851997 UYX851997:UYZ851997 VIT851997:VIV851997 VSP851997:VSR851997 WCL851997:WCN851997 WMH851997:WMJ851997 WWD851997:WWF851997 V917533:X917533 JR917533:JT917533 TN917533:TP917533 ADJ917533:ADL917533 ANF917533:ANH917533 AXB917533:AXD917533 BGX917533:BGZ917533 BQT917533:BQV917533 CAP917533:CAR917533 CKL917533:CKN917533 CUH917533:CUJ917533 DED917533:DEF917533 DNZ917533:DOB917533 DXV917533:DXX917533 EHR917533:EHT917533 ERN917533:ERP917533 FBJ917533:FBL917533 FLF917533:FLH917533 FVB917533:FVD917533 GEX917533:GEZ917533 GOT917533:GOV917533 GYP917533:GYR917533 HIL917533:HIN917533 HSH917533:HSJ917533 ICD917533:ICF917533 ILZ917533:IMB917533 IVV917533:IVX917533 JFR917533:JFT917533 JPN917533:JPP917533 JZJ917533:JZL917533 KJF917533:KJH917533 KTB917533:KTD917533 LCX917533:LCZ917533 LMT917533:LMV917533 LWP917533:LWR917533 MGL917533:MGN917533 MQH917533:MQJ917533 NAD917533:NAF917533 NJZ917533:NKB917533 NTV917533:NTX917533 ODR917533:ODT917533 ONN917533:ONP917533 OXJ917533:OXL917533 PHF917533:PHH917533 PRB917533:PRD917533 QAX917533:QAZ917533 QKT917533:QKV917533 QUP917533:QUR917533 REL917533:REN917533 ROH917533:ROJ917533 RYD917533:RYF917533 SHZ917533:SIB917533 SRV917533:SRX917533 TBR917533:TBT917533 TLN917533:TLP917533 TVJ917533:TVL917533 UFF917533:UFH917533 UPB917533:UPD917533 UYX917533:UYZ917533 VIT917533:VIV917533 VSP917533:VSR917533 WCL917533:WCN917533 WMH917533:WMJ917533 WWD917533:WWF917533 V983069:X983069 JR983069:JT983069 TN983069:TP983069 ADJ983069:ADL983069 ANF983069:ANH983069 AXB983069:AXD983069 BGX983069:BGZ983069 BQT983069:BQV983069 CAP983069:CAR983069 CKL983069:CKN983069 CUH983069:CUJ983069 DED983069:DEF983069 DNZ983069:DOB983069 DXV983069:DXX983069 EHR983069:EHT983069 ERN983069:ERP983069 FBJ983069:FBL983069 FLF983069:FLH983069 FVB983069:FVD983069 GEX983069:GEZ983069 GOT983069:GOV983069 GYP983069:GYR983069 HIL983069:HIN983069 HSH983069:HSJ983069 ICD983069:ICF983069 ILZ983069:IMB983069 IVV983069:IVX983069 JFR983069:JFT983069 JPN983069:JPP983069 JZJ983069:JZL983069 KJF983069:KJH983069 KTB983069:KTD983069 LCX983069:LCZ983069 LMT983069:LMV983069 LWP983069:LWR983069 MGL983069:MGN983069 MQH983069:MQJ983069 NAD983069:NAF983069 NJZ983069:NKB983069 NTV983069:NTX983069 ODR983069:ODT983069 ONN983069:ONP983069 OXJ983069:OXL983069 PHF983069:PHH983069 PRB983069:PRD983069 QAX983069:QAZ983069 QKT983069:QKV983069 QUP983069:QUR983069 REL983069:REN983069 ROH983069:ROJ983069 RYD983069:RYF983069 SHZ983069:SIB983069 SRV983069:SRX983069 TBR983069:TBT983069 TLN983069:TLP983069 TVJ983069:TVL983069 UFF983069:UFH983069 UPB983069:UPD983069 UYX983069:UYZ983069 VIT983069:VIV983069 VSP983069:VSR983069 WCL983069:WCN983069 WMH983069:WMJ983069 WWD983069:WWF983069 R29:S29 JN29:JO29 TJ29:TK29 ADF29:ADG29 ANB29:ANC29 AWX29:AWY29 BGT29:BGU29 BQP29:BQQ29 CAL29:CAM29 CKH29:CKI29 CUD29:CUE29 DDZ29:DEA29 DNV29:DNW29 DXR29:DXS29 EHN29:EHO29 ERJ29:ERK29 FBF29:FBG29 FLB29:FLC29 FUX29:FUY29 GET29:GEU29 GOP29:GOQ29 GYL29:GYM29 HIH29:HII29 HSD29:HSE29 IBZ29:ICA29 ILV29:ILW29 IVR29:IVS29 JFN29:JFO29 JPJ29:JPK29 JZF29:JZG29 KJB29:KJC29 KSX29:KSY29 LCT29:LCU29 LMP29:LMQ29 LWL29:LWM29 MGH29:MGI29 MQD29:MQE29 MZZ29:NAA29 NJV29:NJW29 NTR29:NTS29 ODN29:ODO29 ONJ29:ONK29 OXF29:OXG29 PHB29:PHC29 PQX29:PQY29 QAT29:QAU29 QKP29:QKQ29 QUL29:QUM29 REH29:REI29 ROD29:ROE29 RXZ29:RYA29 SHV29:SHW29 SRR29:SRS29 TBN29:TBO29 TLJ29:TLK29 TVF29:TVG29 UFB29:UFC29 UOX29:UOY29 UYT29:UYU29 VIP29:VIQ29 VSL29:VSM29 WCH29:WCI29 WMD29:WME29 WVZ29:WWA29 R65565:S6556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R131101:S13110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R196637:S19663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R262173:S26217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R327709:S32770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R393245:S39324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R458781:S45878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R524317:S52431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R589853:S58985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R655389:S65538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R720925:S72092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R786461:S78646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R851997:S85199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R917533:S91753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R983069:S98306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F4784146-4250-4550-86C0-9EBFC628A4B5}">
      <formula1>#REF!</formula1>
    </dataValidation>
    <dataValidation allowBlank="1" showErrorMessage="1" promptTitle="OPTIONS:" prompt="Select From List" sqref="F80:L81 JB80:JH81 SX80:TD81 ACT80:ACZ81 AMP80:AMV81 AWL80:AWR81 BGH80:BGN81 BQD80:BQJ81 BZZ80:CAF81 CJV80:CKB81 CTR80:CTX81 DDN80:DDT81 DNJ80:DNP81 DXF80:DXL81 EHB80:EHH81 EQX80:ERD81 FAT80:FAZ81 FKP80:FKV81 FUL80:FUR81 GEH80:GEN81 GOD80:GOJ81 GXZ80:GYF81 HHV80:HIB81 HRR80:HRX81 IBN80:IBT81 ILJ80:ILP81 IVF80:IVL81 JFB80:JFH81 JOX80:JPD81 JYT80:JYZ81 KIP80:KIV81 KSL80:KSR81 LCH80:LCN81 LMD80:LMJ81 LVZ80:LWF81 MFV80:MGB81 MPR80:MPX81 MZN80:MZT81 NJJ80:NJP81 NTF80:NTL81 ODB80:ODH81 OMX80:OND81 OWT80:OWZ81 PGP80:PGV81 PQL80:PQR81 QAH80:QAN81 QKD80:QKJ81 QTZ80:QUF81 RDV80:REB81 RNR80:RNX81 RXN80:RXT81 SHJ80:SHP81 SRF80:SRL81 TBB80:TBH81 TKX80:TLD81 TUT80:TUZ81 UEP80:UEV81 UOL80:UOR81 UYH80:UYN81 VID80:VIJ81 VRZ80:VSF81 WBV80:WCB81 WLR80:WLX81 WVN80:WVT81 F65616:L65617 JB65616:JH65617 SX65616:TD65617 ACT65616:ACZ65617 AMP65616:AMV65617 AWL65616:AWR65617 BGH65616:BGN65617 BQD65616:BQJ65617 BZZ65616:CAF65617 CJV65616:CKB65617 CTR65616:CTX65617 DDN65616:DDT65617 DNJ65616:DNP65617 DXF65616:DXL65617 EHB65616:EHH65617 EQX65616:ERD65617 FAT65616:FAZ65617 FKP65616:FKV65617 FUL65616:FUR65617 GEH65616:GEN65617 GOD65616:GOJ65617 GXZ65616:GYF65617 HHV65616:HIB65617 HRR65616:HRX65617 IBN65616:IBT65617 ILJ65616:ILP65617 IVF65616:IVL65617 JFB65616:JFH65617 JOX65616:JPD65617 JYT65616:JYZ65617 KIP65616:KIV65617 KSL65616:KSR65617 LCH65616:LCN65617 LMD65616:LMJ65617 LVZ65616:LWF65617 MFV65616:MGB65617 MPR65616:MPX65617 MZN65616:MZT65617 NJJ65616:NJP65617 NTF65616:NTL65617 ODB65616:ODH65617 OMX65616:OND65617 OWT65616:OWZ65617 PGP65616:PGV65617 PQL65616:PQR65617 QAH65616:QAN65617 QKD65616:QKJ65617 QTZ65616:QUF65617 RDV65616:REB65617 RNR65616:RNX65617 RXN65616:RXT65617 SHJ65616:SHP65617 SRF65616:SRL65617 TBB65616:TBH65617 TKX65616:TLD65617 TUT65616:TUZ65617 UEP65616:UEV65617 UOL65616:UOR65617 UYH65616:UYN65617 VID65616:VIJ65617 VRZ65616:VSF65617 WBV65616:WCB65617 WLR65616:WLX65617 WVN65616:WVT65617 F131152:L131153 JB131152:JH131153 SX131152:TD131153 ACT131152:ACZ131153 AMP131152:AMV131153 AWL131152:AWR131153 BGH131152:BGN131153 BQD131152:BQJ131153 BZZ131152:CAF131153 CJV131152:CKB131153 CTR131152:CTX131153 DDN131152:DDT131153 DNJ131152:DNP131153 DXF131152:DXL131153 EHB131152:EHH131153 EQX131152:ERD131153 FAT131152:FAZ131153 FKP131152:FKV131153 FUL131152:FUR131153 GEH131152:GEN131153 GOD131152:GOJ131153 GXZ131152:GYF131153 HHV131152:HIB131153 HRR131152:HRX131153 IBN131152:IBT131153 ILJ131152:ILP131153 IVF131152:IVL131153 JFB131152:JFH131153 JOX131152:JPD131153 JYT131152:JYZ131153 KIP131152:KIV131153 KSL131152:KSR131153 LCH131152:LCN131153 LMD131152:LMJ131153 LVZ131152:LWF131153 MFV131152:MGB131153 MPR131152:MPX131153 MZN131152:MZT131153 NJJ131152:NJP131153 NTF131152:NTL131153 ODB131152:ODH131153 OMX131152:OND131153 OWT131152:OWZ131153 PGP131152:PGV131153 PQL131152:PQR131153 QAH131152:QAN131153 QKD131152:QKJ131153 QTZ131152:QUF131153 RDV131152:REB131153 RNR131152:RNX131153 RXN131152:RXT131153 SHJ131152:SHP131153 SRF131152:SRL131153 TBB131152:TBH131153 TKX131152:TLD131153 TUT131152:TUZ131153 UEP131152:UEV131153 UOL131152:UOR131153 UYH131152:UYN131153 VID131152:VIJ131153 VRZ131152:VSF131153 WBV131152:WCB131153 WLR131152:WLX131153 WVN131152:WVT131153 F196688:L196689 JB196688:JH196689 SX196688:TD196689 ACT196688:ACZ196689 AMP196688:AMV196689 AWL196688:AWR196689 BGH196688:BGN196689 BQD196688:BQJ196689 BZZ196688:CAF196689 CJV196688:CKB196689 CTR196688:CTX196689 DDN196688:DDT196689 DNJ196688:DNP196689 DXF196688:DXL196689 EHB196688:EHH196689 EQX196688:ERD196689 FAT196688:FAZ196689 FKP196688:FKV196689 FUL196688:FUR196689 GEH196688:GEN196689 GOD196688:GOJ196689 GXZ196688:GYF196689 HHV196688:HIB196689 HRR196688:HRX196689 IBN196688:IBT196689 ILJ196688:ILP196689 IVF196688:IVL196689 JFB196688:JFH196689 JOX196688:JPD196689 JYT196688:JYZ196689 KIP196688:KIV196689 KSL196688:KSR196689 LCH196688:LCN196689 LMD196688:LMJ196689 LVZ196688:LWF196689 MFV196688:MGB196689 MPR196688:MPX196689 MZN196688:MZT196689 NJJ196688:NJP196689 NTF196688:NTL196689 ODB196688:ODH196689 OMX196688:OND196689 OWT196688:OWZ196689 PGP196688:PGV196689 PQL196688:PQR196689 QAH196688:QAN196689 QKD196688:QKJ196689 QTZ196688:QUF196689 RDV196688:REB196689 RNR196688:RNX196689 RXN196688:RXT196689 SHJ196688:SHP196689 SRF196688:SRL196689 TBB196688:TBH196689 TKX196688:TLD196689 TUT196688:TUZ196689 UEP196688:UEV196689 UOL196688:UOR196689 UYH196688:UYN196689 VID196688:VIJ196689 VRZ196688:VSF196689 WBV196688:WCB196689 WLR196688:WLX196689 WVN196688:WVT196689 F262224:L262225 JB262224:JH262225 SX262224:TD262225 ACT262224:ACZ262225 AMP262224:AMV262225 AWL262224:AWR262225 BGH262224:BGN262225 BQD262224:BQJ262225 BZZ262224:CAF262225 CJV262224:CKB262225 CTR262224:CTX262225 DDN262224:DDT262225 DNJ262224:DNP262225 DXF262224:DXL262225 EHB262224:EHH262225 EQX262224:ERD262225 FAT262224:FAZ262225 FKP262224:FKV262225 FUL262224:FUR262225 GEH262224:GEN262225 GOD262224:GOJ262225 GXZ262224:GYF262225 HHV262224:HIB262225 HRR262224:HRX262225 IBN262224:IBT262225 ILJ262224:ILP262225 IVF262224:IVL262225 JFB262224:JFH262225 JOX262224:JPD262225 JYT262224:JYZ262225 KIP262224:KIV262225 KSL262224:KSR262225 LCH262224:LCN262225 LMD262224:LMJ262225 LVZ262224:LWF262225 MFV262224:MGB262225 MPR262224:MPX262225 MZN262224:MZT262225 NJJ262224:NJP262225 NTF262224:NTL262225 ODB262224:ODH262225 OMX262224:OND262225 OWT262224:OWZ262225 PGP262224:PGV262225 PQL262224:PQR262225 QAH262224:QAN262225 QKD262224:QKJ262225 QTZ262224:QUF262225 RDV262224:REB262225 RNR262224:RNX262225 RXN262224:RXT262225 SHJ262224:SHP262225 SRF262224:SRL262225 TBB262224:TBH262225 TKX262224:TLD262225 TUT262224:TUZ262225 UEP262224:UEV262225 UOL262224:UOR262225 UYH262224:UYN262225 VID262224:VIJ262225 VRZ262224:VSF262225 WBV262224:WCB262225 WLR262224:WLX262225 WVN262224:WVT262225 F327760:L327761 JB327760:JH327761 SX327760:TD327761 ACT327760:ACZ327761 AMP327760:AMV327761 AWL327760:AWR327761 BGH327760:BGN327761 BQD327760:BQJ327761 BZZ327760:CAF327761 CJV327760:CKB327761 CTR327760:CTX327761 DDN327760:DDT327761 DNJ327760:DNP327761 DXF327760:DXL327761 EHB327760:EHH327761 EQX327760:ERD327761 FAT327760:FAZ327761 FKP327760:FKV327761 FUL327760:FUR327761 GEH327760:GEN327761 GOD327760:GOJ327761 GXZ327760:GYF327761 HHV327760:HIB327761 HRR327760:HRX327761 IBN327760:IBT327761 ILJ327760:ILP327761 IVF327760:IVL327761 JFB327760:JFH327761 JOX327760:JPD327761 JYT327760:JYZ327761 KIP327760:KIV327761 KSL327760:KSR327761 LCH327760:LCN327761 LMD327760:LMJ327761 LVZ327760:LWF327761 MFV327760:MGB327761 MPR327760:MPX327761 MZN327760:MZT327761 NJJ327760:NJP327761 NTF327760:NTL327761 ODB327760:ODH327761 OMX327760:OND327761 OWT327760:OWZ327761 PGP327760:PGV327761 PQL327760:PQR327761 QAH327760:QAN327761 QKD327760:QKJ327761 QTZ327760:QUF327761 RDV327760:REB327761 RNR327760:RNX327761 RXN327760:RXT327761 SHJ327760:SHP327761 SRF327760:SRL327761 TBB327760:TBH327761 TKX327760:TLD327761 TUT327760:TUZ327761 UEP327760:UEV327761 UOL327760:UOR327761 UYH327760:UYN327761 VID327760:VIJ327761 VRZ327760:VSF327761 WBV327760:WCB327761 WLR327760:WLX327761 WVN327760:WVT327761 F393296:L393297 JB393296:JH393297 SX393296:TD393297 ACT393296:ACZ393297 AMP393296:AMV393297 AWL393296:AWR393297 BGH393296:BGN393297 BQD393296:BQJ393297 BZZ393296:CAF393297 CJV393296:CKB393297 CTR393296:CTX393297 DDN393296:DDT393297 DNJ393296:DNP393297 DXF393296:DXL393297 EHB393296:EHH393297 EQX393296:ERD393297 FAT393296:FAZ393297 FKP393296:FKV393297 FUL393296:FUR393297 GEH393296:GEN393297 GOD393296:GOJ393297 GXZ393296:GYF393297 HHV393296:HIB393297 HRR393296:HRX393297 IBN393296:IBT393297 ILJ393296:ILP393297 IVF393296:IVL393297 JFB393296:JFH393297 JOX393296:JPD393297 JYT393296:JYZ393297 KIP393296:KIV393297 KSL393296:KSR393297 LCH393296:LCN393297 LMD393296:LMJ393297 LVZ393296:LWF393297 MFV393296:MGB393297 MPR393296:MPX393297 MZN393296:MZT393297 NJJ393296:NJP393297 NTF393296:NTL393297 ODB393296:ODH393297 OMX393296:OND393297 OWT393296:OWZ393297 PGP393296:PGV393297 PQL393296:PQR393297 QAH393296:QAN393297 QKD393296:QKJ393297 QTZ393296:QUF393297 RDV393296:REB393297 RNR393296:RNX393297 RXN393296:RXT393297 SHJ393296:SHP393297 SRF393296:SRL393297 TBB393296:TBH393297 TKX393296:TLD393297 TUT393296:TUZ393297 UEP393296:UEV393297 UOL393296:UOR393297 UYH393296:UYN393297 VID393296:VIJ393297 VRZ393296:VSF393297 WBV393296:WCB393297 WLR393296:WLX393297 WVN393296:WVT393297 F458832:L458833 JB458832:JH458833 SX458832:TD458833 ACT458832:ACZ458833 AMP458832:AMV458833 AWL458832:AWR458833 BGH458832:BGN458833 BQD458832:BQJ458833 BZZ458832:CAF458833 CJV458832:CKB458833 CTR458832:CTX458833 DDN458832:DDT458833 DNJ458832:DNP458833 DXF458832:DXL458833 EHB458832:EHH458833 EQX458832:ERD458833 FAT458832:FAZ458833 FKP458832:FKV458833 FUL458832:FUR458833 GEH458832:GEN458833 GOD458832:GOJ458833 GXZ458832:GYF458833 HHV458832:HIB458833 HRR458832:HRX458833 IBN458832:IBT458833 ILJ458832:ILP458833 IVF458832:IVL458833 JFB458832:JFH458833 JOX458832:JPD458833 JYT458832:JYZ458833 KIP458832:KIV458833 KSL458832:KSR458833 LCH458832:LCN458833 LMD458832:LMJ458833 LVZ458832:LWF458833 MFV458832:MGB458833 MPR458832:MPX458833 MZN458832:MZT458833 NJJ458832:NJP458833 NTF458832:NTL458833 ODB458832:ODH458833 OMX458832:OND458833 OWT458832:OWZ458833 PGP458832:PGV458833 PQL458832:PQR458833 QAH458832:QAN458833 QKD458832:QKJ458833 QTZ458832:QUF458833 RDV458832:REB458833 RNR458832:RNX458833 RXN458832:RXT458833 SHJ458832:SHP458833 SRF458832:SRL458833 TBB458832:TBH458833 TKX458832:TLD458833 TUT458832:TUZ458833 UEP458832:UEV458833 UOL458832:UOR458833 UYH458832:UYN458833 VID458832:VIJ458833 VRZ458832:VSF458833 WBV458832:WCB458833 WLR458832:WLX458833 WVN458832:WVT458833 F524368:L524369 JB524368:JH524369 SX524368:TD524369 ACT524368:ACZ524369 AMP524368:AMV524369 AWL524368:AWR524369 BGH524368:BGN524369 BQD524368:BQJ524369 BZZ524368:CAF524369 CJV524368:CKB524369 CTR524368:CTX524369 DDN524368:DDT524369 DNJ524368:DNP524369 DXF524368:DXL524369 EHB524368:EHH524369 EQX524368:ERD524369 FAT524368:FAZ524369 FKP524368:FKV524369 FUL524368:FUR524369 GEH524368:GEN524369 GOD524368:GOJ524369 GXZ524368:GYF524369 HHV524368:HIB524369 HRR524368:HRX524369 IBN524368:IBT524369 ILJ524368:ILP524369 IVF524368:IVL524369 JFB524368:JFH524369 JOX524368:JPD524369 JYT524368:JYZ524369 KIP524368:KIV524369 KSL524368:KSR524369 LCH524368:LCN524369 LMD524368:LMJ524369 LVZ524368:LWF524369 MFV524368:MGB524369 MPR524368:MPX524369 MZN524368:MZT524369 NJJ524368:NJP524369 NTF524368:NTL524369 ODB524368:ODH524369 OMX524368:OND524369 OWT524368:OWZ524369 PGP524368:PGV524369 PQL524368:PQR524369 QAH524368:QAN524369 QKD524368:QKJ524369 QTZ524368:QUF524369 RDV524368:REB524369 RNR524368:RNX524369 RXN524368:RXT524369 SHJ524368:SHP524369 SRF524368:SRL524369 TBB524368:TBH524369 TKX524368:TLD524369 TUT524368:TUZ524369 UEP524368:UEV524369 UOL524368:UOR524369 UYH524368:UYN524369 VID524368:VIJ524369 VRZ524368:VSF524369 WBV524368:WCB524369 WLR524368:WLX524369 WVN524368:WVT524369 F589904:L589905 JB589904:JH589905 SX589904:TD589905 ACT589904:ACZ589905 AMP589904:AMV589905 AWL589904:AWR589905 BGH589904:BGN589905 BQD589904:BQJ589905 BZZ589904:CAF589905 CJV589904:CKB589905 CTR589904:CTX589905 DDN589904:DDT589905 DNJ589904:DNP589905 DXF589904:DXL589905 EHB589904:EHH589905 EQX589904:ERD589905 FAT589904:FAZ589905 FKP589904:FKV589905 FUL589904:FUR589905 GEH589904:GEN589905 GOD589904:GOJ589905 GXZ589904:GYF589905 HHV589904:HIB589905 HRR589904:HRX589905 IBN589904:IBT589905 ILJ589904:ILP589905 IVF589904:IVL589905 JFB589904:JFH589905 JOX589904:JPD589905 JYT589904:JYZ589905 KIP589904:KIV589905 KSL589904:KSR589905 LCH589904:LCN589905 LMD589904:LMJ589905 LVZ589904:LWF589905 MFV589904:MGB589905 MPR589904:MPX589905 MZN589904:MZT589905 NJJ589904:NJP589905 NTF589904:NTL589905 ODB589904:ODH589905 OMX589904:OND589905 OWT589904:OWZ589905 PGP589904:PGV589905 PQL589904:PQR589905 QAH589904:QAN589905 QKD589904:QKJ589905 QTZ589904:QUF589905 RDV589904:REB589905 RNR589904:RNX589905 RXN589904:RXT589905 SHJ589904:SHP589905 SRF589904:SRL589905 TBB589904:TBH589905 TKX589904:TLD589905 TUT589904:TUZ589905 UEP589904:UEV589905 UOL589904:UOR589905 UYH589904:UYN589905 VID589904:VIJ589905 VRZ589904:VSF589905 WBV589904:WCB589905 WLR589904:WLX589905 WVN589904:WVT589905 F655440:L655441 JB655440:JH655441 SX655440:TD655441 ACT655440:ACZ655441 AMP655440:AMV655441 AWL655440:AWR655441 BGH655440:BGN655441 BQD655440:BQJ655441 BZZ655440:CAF655441 CJV655440:CKB655441 CTR655440:CTX655441 DDN655440:DDT655441 DNJ655440:DNP655441 DXF655440:DXL655441 EHB655440:EHH655441 EQX655440:ERD655441 FAT655440:FAZ655441 FKP655440:FKV655441 FUL655440:FUR655441 GEH655440:GEN655441 GOD655440:GOJ655441 GXZ655440:GYF655441 HHV655440:HIB655441 HRR655440:HRX655441 IBN655440:IBT655441 ILJ655440:ILP655441 IVF655440:IVL655441 JFB655440:JFH655441 JOX655440:JPD655441 JYT655440:JYZ655441 KIP655440:KIV655441 KSL655440:KSR655441 LCH655440:LCN655441 LMD655440:LMJ655441 LVZ655440:LWF655441 MFV655440:MGB655441 MPR655440:MPX655441 MZN655440:MZT655441 NJJ655440:NJP655441 NTF655440:NTL655441 ODB655440:ODH655441 OMX655440:OND655441 OWT655440:OWZ655441 PGP655440:PGV655441 PQL655440:PQR655441 QAH655440:QAN655441 QKD655440:QKJ655441 QTZ655440:QUF655441 RDV655440:REB655441 RNR655440:RNX655441 RXN655440:RXT655441 SHJ655440:SHP655441 SRF655440:SRL655441 TBB655440:TBH655441 TKX655440:TLD655441 TUT655440:TUZ655441 UEP655440:UEV655441 UOL655440:UOR655441 UYH655440:UYN655441 VID655440:VIJ655441 VRZ655440:VSF655441 WBV655440:WCB655441 WLR655440:WLX655441 WVN655440:WVT655441 F720976:L720977 JB720976:JH720977 SX720976:TD720977 ACT720976:ACZ720977 AMP720976:AMV720977 AWL720976:AWR720977 BGH720976:BGN720977 BQD720976:BQJ720977 BZZ720976:CAF720977 CJV720976:CKB720977 CTR720976:CTX720977 DDN720976:DDT720977 DNJ720976:DNP720977 DXF720976:DXL720977 EHB720976:EHH720977 EQX720976:ERD720977 FAT720976:FAZ720977 FKP720976:FKV720977 FUL720976:FUR720977 GEH720976:GEN720977 GOD720976:GOJ720977 GXZ720976:GYF720977 HHV720976:HIB720977 HRR720976:HRX720977 IBN720976:IBT720977 ILJ720976:ILP720977 IVF720976:IVL720977 JFB720976:JFH720977 JOX720976:JPD720977 JYT720976:JYZ720977 KIP720976:KIV720977 KSL720976:KSR720977 LCH720976:LCN720977 LMD720976:LMJ720977 LVZ720976:LWF720977 MFV720976:MGB720977 MPR720976:MPX720977 MZN720976:MZT720977 NJJ720976:NJP720977 NTF720976:NTL720977 ODB720976:ODH720977 OMX720976:OND720977 OWT720976:OWZ720977 PGP720976:PGV720977 PQL720976:PQR720977 QAH720976:QAN720977 QKD720976:QKJ720977 QTZ720976:QUF720977 RDV720976:REB720977 RNR720976:RNX720977 RXN720976:RXT720977 SHJ720976:SHP720977 SRF720976:SRL720977 TBB720976:TBH720977 TKX720976:TLD720977 TUT720976:TUZ720977 UEP720976:UEV720977 UOL720976:UOR720977 UYH720976:UYN720977 VID720976:VIJ720977 VRZ720976:VSF720977 WBV720976:WCB720977 WLR720976:WLX720977 WVN720976:WVT720977 F786512:L786513 JB786512:JH786513 SX786512:TD786513 ACT786512:ACZ786513 AMP786512:AMV786513 AWL786512:AWR786513 BGH786512:BGN786513 BQD786512:BQJ786513 BZZ786512:CAF786513 CJV786512:CKB786513 CTR786512:CTX786513 DDN786512:DDT786513 DNJ786512:DNP786513 DXF786512:DXL786513 EHB786512:EHH786513 EQX786512:ERD786513 FAT786512:FAZ786513 FKP786512:FKV786513 FUL786512:FUR786513 GEH786512:GEN786513 GOD786512:GOJ786513 GXZ786512:GYF786513 HHV786512:HIB786513 HRR786512:HRX786513 IBN786512:IBT786513 ILJ786512:ILP786513 IVF786512:IVL786513 JFB786512:JFH786513 JOX786512:JPD786513 JYT786512:JYZ786513 KIP786512:KIV786513 KSL786512:KSR786513 LCH786512:LCN786513 LMD786512:LMJ786513 LVZ786512:LWF786513 MFV786512:MGB786513 MPR786512:MPX786513 MZN786512:MZT786513 NJJ786512:NJP786513 NTF786512:NTL786513 ODB786512:ODH786513 OMX786512:OND786513 OWT786512:OWZ786513 PGP786512:PGV786513 PQL786512:PQR786513 QAH786512:QAN786513 QKD786512:QKJ786513 QTZ786512:QUF786513 RDV786512:REB786513 RNR786512:RNX786513 RXN786512:RXT786513 SHJ786512:SHP786513 SRF786512:SRL786513 TBB786512:TBH786513 TKX786512:TLD786513 TUT786512:TUZ786513 UEP786512:UEV786513 UOL786512:UOR786513 UYH786512:UYN786513 VID786512:VIJ786513 VRZ786512:VSF786513 WBV786512:WCB786513 WLR786512:WLX786513 WVN786512:WVT786513 F852048:L852049 JB852048:JH852049 SX852048:TD852049 ACT852048:ACZ852049 AMP852048:AMV852049 AWL852048:AWR852049 BGH852048:BGN852049 BQD852048:BQJ852049 BZZ852048:CAF852049 CJV852048:CKB852049 CTR852048:CTX852049 DDN852048:DDT852049 DNJ852048:DNP852049 DXF852048:DXL852049 EHB852048:EHH852049 EQX852048:ERD852049 FAT852048:FAZ852049 FKP852048:FKV852049 FUL852048:FUR852049 GEH852048:GEN852049 GOD852048:GOJ852049 GXZ852048:GYF852049 HHV852048:HIB852049 HRR852048:HRX852049 IBN852048:IBT852049 ILJ852048:ILP852049 IVF852048:IVL852049 JFB852048:JFH852049 JOX852048:JPD852049 JYT852048:JYZ852049 KIP852048:KIV852049 KSL852048:KSR852049 LCH852048:LCN852049 LMD852048:LMJ852049 LVZ852048:LWF852049 MFV852048:MGB852049 MPR852048:MPX852049 MZN852048:MZT852049 NJJ852048:NJP852049 NTF852048:NTL852049 ODB852048:ODH852049 OMX852048:OND852049 OWT852048:OWZ852049 PGP852048:PGV852049 PQL852048:PQR852049 QAH852048:QAN852049 QKD852048:QKJ852049 QTZ852048:QUF852049 RDV852048:REB852049 RNR852048:RNX852049 RXN852048:RXT852049 SHJ852048:SHP852049 SRF852048:SRL852049 TBB852048:TBH852049 TKX852048:TLD852049 TUT852048:TUZ852049 UEP852048:UEV852049 UOL852048:UOR852049 UYH852048:UYN852049 VID852048:VIJ852049 VRZ852048:VSF852049 WBV852048:WCB852049 WLR852048:WLX852049 WVN852048:WVT852049 F917584:L917585 JB917584:JH917585 SX917584:TD917585 ACT917584:ACZ917585 AMP917584:AMV917585 AWL917584:AWR917585 BGH917584:BGN917585 BQD917584:BQJ917585 BZZ917584:CAF917585 CJV917584:CKB917585 CTR917584:CTX917585 DDN917584:DDT917585 DNJ917584:DNP917585 DXF917584:DXL917585 EHB917584:EHH917585 EQX917584:ERD917585 FAT917584:FAZ917585 FKP917584:FKV917585 FUL917584:FUR917585 GEH917584:GEN917585 GOD917584:GOJ917585 GXZ917584:GYF917585 HHV917584:HIB917585 HRR917584:HRX917585 IBN917584:IBT917585 ILJ917584:ILP917585 IVF917584:IVL917585 JFB917584:JFH917585 JOX917584:JPD917585 JYT917584:JYZ917585 KIP917584:KIV917585 KSL917584:KSR917585 LCH917584:LCN917585 LMD917584:LMJ917585 LVZ917584:LWF917585 MFV917584:MGB917585 MPR917584:MPX917585 MZN917584:MZT917585 NJJ917584:NJP917585 NTF917584:NTL917585 ODB917584:ODH917585 OMX917584:OND917585 OWT917584:OWZ917585 PGP917584:PGV917585 PQL917584:PQR917585 QAH917584:QAN917585 QKD917584:QKJ917585 QTZ917584:QUF917585 RDV917584:REB917585 RNR917584:RNX917585 RXN917584:RXT917585 SHJ917584:SHP917585 SRF917584:SRL917585 TBB917584:TBH917585 TKX917584:TLD917585 TUT917584:TUZ917585 UEP917584:UEV917585 UOL917584:UOR917585 UYH917584:UYN917585 VID917584:VIJ917585 VRZ917584:VSF917585 WBV917584:WCB917585 WLR917584:WLX917585 WVN917584:WVT917585 F983120:L983121 JB983120:JH983121 SX983120:TD983121 ACT983120:ACZ983121 AMP983120:AMV983121 AWL983120:AWR983121 BGH983120:BGN983121 BQD983120:BQJ983121 BZZ983120:CAF983121 CJV983120:CKB983121 CTR983120:CTX983121 DDN983120:DDT983121 DNJ983120:DNP983121 DXF983120:DXL983121 EHB983120:EHH983121 EQX983120:ERD983121 FAT983120:FAZ983121 FKP983120:FKV983121 FUL983120:FUR983121 GEH983120:GEN983121 GOD983120:GOJ983121 GXZ983120:GYF983121 HHV983120:HIB983121 HRR983120:HRX983121 IBN983120:IBT983121 ILJ983120:ILP983121 IVF983120:IVL983121 JFB983120:JFH983121 JOX983120:JPD983121 JYT983120:JYZ983121 KIP983120:KIV983121 KSL983120:KSR983121 LCH983120:LCN983121 LMD983120:LMJ983121 LVZ983120:LWF983121 MFV983120:MGB983121 MPR983120:MPX983121 MZN983120:MZT983121 NJJ983120:NJP983121 NTF983120:NTL983121 ODB983120:ODH983121 OMX983120:OND983121 OWT983120:OWZ983121 PGP983120:PGV983121 PQL983120:PQR983121 QAH983120:QAN983121 QKD983120:QKJ983121 QTZ983120:QUF983121 RDV983120:REB983121 RNR983120:RNX983121 RXN983120:RXT983121 SHJ983120:SHP983121 SRF983120:SRL983121 TBB983120:TBH983121 TKX983120:TLD983121 TUT983120:TUZ983121 UEP983120:UEV983121 UOL983120:UOR983121 UYH983120:UYN983121 VID983120:VIJ983121 VRZ983120:VSF983121 WBV983120:WCB983121 WLR983120:WLX983121 WVN983120:WVT983121 F48:L49 JB48:JH49 SX48:TD49 ACT48:ACZ49 AMP48:AMV49 AWL48:AWR49 BGH48:BGN49 BQD48:BQJ49 BZZ48:CAF49 CJV48:CKB49 CTR48:CTX49 DDN48:DDT49 DNJ48:DNP49 DXF48:DXL49 EHB48:EHH49 EQX48:ERD49 FAT48:FAZ49 FKP48:FKV49 FUL48:FUR49 GEH48:GEN49 GOD48:GOJ49 GXZ48:GYF49 HHV48:HIB49 HRR48:HRX49 IBN48:IBT49 ILJ48:ILP49 IVF48:IVL49 JFB48:JFH49 JOX48:JPD49 JYT48:JYZ49 KIP48:KIV49 KSL48:KSR49 LCH48:LCN49 LMD48:LMJ49 LVZ48:LWF49 MFV48:MGB49 MPR48:MPX49 MZN48:MZT49 NJJ48:NJP49 NTF48:NTL49 ODB48:ODH49 OMX48:OND49 OWT48:OWZ49 PGP48:PGV49 PQL48:PQR49 QAH48:QAN49 QKD48:QKJ49 QTZ48:QUF49 RDV48:REB49 RNR48:RNX49 RXN48:RXT49 SHJ48:SHP49 SRF48:SRL49 TBB48:TBH49 TKX48:TLD49 TUT48:TUZ49 UEP48:UEV49 UOL48:UOR49 UYH48:UYN49 VID48:VIJ49 VRZ48:VSF49 WBV48:WCB49 WLR48:WLX49 WVN48:WVT49 F65584:L65585 JB65584:JH65585 SX65584:TD65585 ACT65584:ACZ65585 AMP65584:AMV65585 AWL65584:AWR65585 BGH65584:BGN65585 BQD65584:BQJ65585 BZZ65584:CAF65585 CJV65584:CKB65585 CTR65584:CTX65585 DDN65584:DDT65585 DNJ65584:DNP65585 DXF65584:DXL65585 EHB65584:EHH65585 EQX65584:ERD65585 FAT65584:FAZ65585 FKP65584:FKV65585 FUL65584:FUR65585 GEH65584:GEN65585 GOD65584:GOJ65585 GXZ65584:GYF65585 HHV65584:HIB65585 HRR65584:HRX65585 IBN65584:IBT65585 ILJ65584:ILP65585 IVF65584:IVL65585 JFB65584:JFH65585 JOX65584:JPD65585 JYT65584:JYZ65585 KIP65584:KIV65585 KSL65584:KSR65585 LCH65584:LCN65585 LMD65584:LMJ65585 LVZ65584:LWF65585 MFV65584:MGB65585 MPR65584:MPX65585 MZN65584:MZT65585 NJJ65584:NJP65585 NTF65584:NTL65585 ODB65584:ODH65585 OMX65584:OND65585 OWT65584:OWZ65585 PGP65584:PGV65585 PQL65584:PQR65585 QAH65584:QAN65585 QKD65584:QKJ65585 QTZ65584:QUF65585 RDV65584:REB65585 RNR65584:RNX65585 RXN65584:RXT65585 SHJ65584:SHP65585 SRF65584:SRL65585 TBB65584:TBH65585 TKX65584:TLD65585 TUT65584:TUZ65585 UEP65584:UEV65585 UOL65584:UOR65585 UYH65584:UYN65585 VID65584:VIJ65585 VRZ65584:VSF65585 WBV65584:WCB65585 WLR65584:WLX65585 WVN65584:WVT65585 F131120:L131121 JB131120:JH131121 SX131120:TD131121 ACT131120:ACZ131121 AMP131120:AMV131121 AWL131120:AWR131121 BGH131120:BGN131121 BQD131120:BQJ131121 BZZ131120:CAF131121 CJV131120:CKB131121 CTR131120:CTX131121 DDN131120:DDT131121 DNJ131120:DNP131121 DXF131120:DXL131121 EHB131120:EHH131121 EQX131120:ERD131121 FAT131120:FAZ131121 FKP131120:FKV131121 FUL131120:FUR131121 GEH131120:GEN131121 GOD131120:GOJ131121 GXZ131120:GYF131121 HHV131120:HIB131121 HRR131120:HRX131121 IBN131120:IBT131121 ILJ131120:ILP131121 IVF131120:IVL131121 JFB131120:JFH131121 JOX131120:JPD131121 JYT131120:JYZ131121 KIP131120:KIV131121 KSL131120:KSR131121 LCH131120:LCN131121 LMD131120:LMJ131121 LVZ131120:LWF131121 MFV131120:MGB131121 MPR131120:MPX131121 MZN131120:MZT131121 NJJ131120:NJP131121 NTF131120:NTL131121 ODB131120:ODH131121 OMX131120:OND131121 OWT131120:OWZ131121 PGP131120:PGV131121 PQL131120:PQR131121 QAH131120:QAN131121 QKD131120:QKJ131121 QTZ131120:QUF131121 RDV131120:REB131121 RNR131120:RNX131121 RXN131120:RXT131121 SHJ131120:SHP131121 SRF131120:SRL131121 TBB131120:TBH131121 TKX131120:TLD131121 TUT131120:TUZ131121 UEP131120:UEV131121 UOL131120:UOR131121 UYH131120:UYN131121 VID131120:VIJ131121 VRZ131120:VSF131121 WBV131120:WCB131121 WLR131120:WLX131121 WVN131120:WVT131121 F196656:L196657 JB196656:JH196657 SX196656:TD196657 ACT196656:ACZ196657 AMP196656:AMV196657 AWL196656:AWR196657 BGH196656:BGN196657 BQD196656:BQJ196657 BZZ196656:CAF196657 CJV196656:CKB196657 CTR196656:CTX196657 DDN196656:DDT196657 DNJ196656:DNP196657 DXF196656:DXL196657 EHB196656:EHH196657 EQX196656:ERD196657 FAT196656:FAZ196657 FKP196656:FKV196657 FUL196656:FUR196657 GEH196656:GEN196657 GOD196656:GOJ196657 GXZ196656:GYF196657 HHV196656:HIB196657 HRR196656:HRX196657 IBN196656:IBT196657 ILJ196656:ILP196657 IVF196656:IVL196657 JFB196656:JFH196657 JOX196656:JPD196657 JYT196656:JYZ196657 KIP196656:KIV196657 KSL196656:KSR196657 LCH196656:LCN196657 LMD196656:LMJ196657 LVZ196656:LWF196657 MFV196656:MGB196657 MPR196656:MPX196657 MZN196656:MZT196657 NJJ196656:NJP196657 NTF196656:NTL196657 ODB196656:ODH196657 OMX196656:OND196657 OWT196656:OWZ196657 PGP196656:PGV196657 PQL196656:PQR196657 QAH196656:QAN196657 QKD196656:QKJ196657 QTZ196656:QUF196657 RDV196656:REB196657 RNR196656:RNX196657 RXN196656:RXT196657 SHJ196656:SHP196657 SRF196656:SRL196657 TBB196656:TBH196657 TKX196656:TLD196657 TUT196656:TUZ196657 UEP196656:UEV196657 UOL196656:UOR196657 UYH196656:UYN196657 VID196656:VIJ196657 VRZ196656:VSF196657 WBV196656:WCB196657 WLR196656:WLX196657 WVN196656:WVT196657 F262192:L262193 JB262192:JH262193 SX262192:TD262193 ACT262192:ACZ262193 AMP262192:AMV262193 AWL262192:AWR262193 BGH262192:BGN262193 BQD262192:BQJ262193 BZZ262192:CAF262193 CJV262192:CKB262193 CTR262192:CTX262193 DDN262192:DDT262193 DNJ262192:DNP262193 DXF262192:DXL262193 EHB262192:EHH262193 EQX262192:ERD262193 FAT262192:FAZ262193 FKP262192:FKV262193 FUL262192:FUR262193 GEH262192:GEN262193 GOD262192:GOJ262193 GXZ262192:GYF262193 HHV262192:HIB262193 HRR262192:HRX262193 IBN262192:IBT262193 ILJ262192:ILP262193 IVF262192:IVL262193 JFB262192:JFH262193 JOX262192:JPD262193 JYT262192:JYZ262193 KIP262192:KIV262193 KSL262192:KSR262193 LCH262192:LCN262193 LMD262192:LMJ262193 LVZ262192:LWF262193 MFV262192:MGB262193 MPR262192:MPX262193 MZN262192:MZT262193 NJJ262192:NJP262193 NTF262192:NTL262193 ODB262192:ODH262193 OMX262192:OND262193 OWT262192:OWZ262193 PGP262192:PGV262193 PQL262192:PQR262193 QAH262192:QAN262193 QKD262192:QKJ262193 QTZ262192:QUF262193 RDV262192:REB262193 RNR262192:RNX262193 RXN262192:RXT262193 SHJ262192:SHP262193 SRF262192:SRL262193 TBB262192:TBH262193 TKX262192:TLD262193 TUT262192:TUZ262193 UEP262192:UEV262193 UOL262192:UOR262193 UYH262192:UYN262193 VID262192:VIJ262193 VRZ262192:VSF262193 WBV262192:WCB262193 WLR262192:WLX262193 WVN262192:WVT262193 F327728:L327729 JB327728:JH327729 SX327728:TD327729 ACT327728:ACZ327729 AMP327728:AMV327729 AWL327728:AWR327729 BGH327728:BGN327729 BQD327728:BQJ327729 BZZ327728:CAF327729 CJV327728:CKB327729 CTR327728:CTX327729 DDN327728:DDT327729 DNJ327728:DNP327729 DXF327728:DXL327729 EHB327728:EHH327729 EQX327728:ERD327729 FAT327728:FAZ327729 FKP327728:FKV327729 FUL327728:FUR327729 GEH327728:GEN327729 GOD327728:GOJ327729 GXZ327728:GYF327729 HHV327728:HIB327729 HRR327728:HRX327729 IBN327728:IBT327729 ILJ327728:ILP327729 IVF327728:IVL327729 JFB327728:JFH327729 JOX327728:JPD327729 JYT327728:JYZ327729 KIP327728:KIV327729 KSL327728:KSR327729 LCH327728:LCN327729 LMD327728:LMJ327729 LVZ327728:LWF327729 MFV327728:MGB327729 MPR327728:MPX327729 MZN327728:MZT327729 NJJ327728:NJP327729 NTF327728:NTL327729 ODB327728:ODH327729 OMX327728:OND327729 OWT327728:OWZ327729 PGP327728:PGV327729 PQL327728:PQR327729 QAH327728:QAN327729 QKD327728:QKJ327729 QTZ327728:QUF327729 RDV327728:REB327729 RNR327728:RNX327729 RXN327728:RXT327729 SHJ327728:SHP327729 SRF327728:SRL327729 TBB327728:TBH327729 TKX327728:TLD327729 TUT327728:TUZ327729 UEP327728:UEV327729 UOL327728:UOR327729 UYH327728:UYN327729 VID327728:VIJ327729 VRZ327728:VSF327729 WBV327728:WCB327729 WLR327728:WLX327729 WVN327728:WVT327729 F393264:L393265 JB393264:JH393265 SX393264:TD393265 ACT393264:ACZ393265 AMP393264:AMV393265 AWL393264:AWR393265 BGH393264:BGN393265 BQD393264:BQJ393265 BZZ393264:CAF393265 CJV393264:CKB393265 CTR393264:CTX393265 DDN393264:DDT393265 DNJ393264:DNP393265 DXF393264:DXL393265 EHB393264:EHH393265 EQX393264:ERD393265 FAT393264:FAZ393265 FKP393264:FKV393265 FUL393264:FUR393265 GEH393264:GEN393265 GOD393264:GOJ393265 GXZ393264:GYF393265 HHV393264:HIB393265 HRR393264:HRX393265 IBN393264:IBT393265 ILJ393264:ILP393265 IVF393264:IVL393265 JFB393264:JFH393265 JOX393264:JPD393265 JYT393264:JYZ393265 KIP393264:KIV393265 KSL393264:KSR393265 LCH393264:LCN393265 LMD393264:LMJ393265 LVZ393264:LWF393265 MFV393264:MGB393265 MPR393264:MPX393265 MZN393264:MZT393265 NJJ393264:NJP393265 NTF393264:NTL393265 ODB393264:ODH393265 OMX393264:OND393265 OWT393264:OWZ393265 PGP393264:PGV393265 PQL393264:PQR393265 QAH393264:QAN393265 QKD393264:QKJ393265 QTZ393264:QUF393265 RDV393264:REB393265 RNR393264:RNX393265 RXN393264:RXT393265 SHJ393264:SHP393265 SRF393264:SRL393265 TBB393264:TBH393265 TKX393264:TLD393265 TUT393264:TUZ393265 UEP393264:UEV393265 UOL393264:UOR393265 UYH393264:UYN393265 VID393264:VIJ393265 VRZ393264:VSF393265 WBV393264:WCB393265 WLR393264:WLX393265 WVN393264:WVT393265 F458800:L458801 JB458800:JH458801 SX458800:TD458801 ACT458800:ACZ458801 AMP458800:AMV458801 AWL458800:AWR458801 BGH458800:BGN458801 BQD458800:BQJ458801 BZZ458800:CAF458801 CJV458800:CKB458801 CTR458800:CTX458801 DDN458800:DDT458801 DNJ458800:DNP458801 DXF458800:DXL458801 EHB458800:EHH458801 EQX458800:ERD458801 FAT458800:FAZ458801 FKP458800:FKV458801 FUL458800:FUR458801 GEH458800:GEN458801 GOD458800:GOJ458801 GXZ458800:GYF458801 HHV458800:HIB458801 HRR458800:HRX458801 IBN458800:IBT458801 ILJ458800:ILP458801 IVF458800:IVL458801 JFB458800:JFH458801 JOX458800:JPD458801 JYT458800:JYZ458801 KIP458800:KIV458801 KSL458800:KSR458801 LCH458800:LCN458801 LMD458800:LMJ458801 LVZ458800:LWF458801 MFV458800:MGB458801 MPR458800:MPX458801 MZN458800:MZT458801 NJJ458800:NJP458801 NTF458800:NTL458801 ODB458800:ODH458801 OMX458800:OND458801 OWT458800:OWZ458801 PGP458800:PGV458801 PQL458800:PQR458801 QAH458800:QAN458801 QKD458800:QKJ458801 QTZ458800:QUF458801 RDV458800:REB458801 RNR458800:RNX458801 RXN458800:RXT458801 SHJ458800:SHP458801 SRF458800:SRL458801 TBB458800:TBH458801 TKX458800:TLD458801 TUT458800:TUZ458801 UEP458800:UEV458801 UOL458800:UOR458801 UYH458800:UYN458801 VID458800:VIJ458801 VRZ458800:VSF458801 WBV458800:WCB458801 WLR458800:WLX458801 WVN458800:WVT458801 F524336:L524337 JB524336:JH524337 SX524336:TD524337 ACT524336:ACZ524337 AMP524336:AMV524337 AWL524336:AWR524337 BGH524336:BGN524337 BQD524336:BQJ524337 BZZ524336:CAF524337 CJV524336:CKB524337 CTR524336:CTX524337 DDN524336:DDT524337 DNJ524336:DNP524337 DXF524336:DXL524337 EHB524336:EHH524337 EQX524336:ERD524337 FAT524336:FAZ524337 FKP524336:FKV524337 FUL524336:FUR524337 GEH524336:GEN524337 GOD524336:GOJ524337 GXZ524336:GYF524337 HHV524336:HIB524337 HRR524336:HRX524337 IBN524336:IBT524337 ILJ524336:ILP524337 IVF524336:IVL524337 JFB524336:JFH524337 JOX524336:JPD524337 JYT524336:JYZ524337 KIP524336:KIV524337 KSL524336:KSR524337 LCH524336:LCN524337 LMD524336:LMJ524337 LVZ524336:LWF524337 MFV524336:MGB524337 MPR524336:MPX524337 MZN524336:MZT524337 NJJ524336:NJP524337 NTF524336:NTL524337 ODB524336:ODH524337 OMX524336:OND524337 OWT524336:OWZ524337 PGP524336:PGV524337 PQL524336:PQR524337 QAH524336:QAN524337 QKD524336:QKJ524337 QTZ524336:QUF524337 RDV524336:REB524337 RNR524336:RNX524337 RXN524336:RXT524337 SHJ524336:SHP524337 SRF524336:SRL524337 TBB524336:TBH524337 TKX524336:TLD524337 TUT524336:TUZ524337 UEP524336:UEV524337 UOL524336:UOR524337 UYH524336:UYN524337 VID524336:VIJ524337 VRZ524336:VSF524337 WBV524336:WCB524337 WLR524336:WLX524337 WVN524336:WVT524337 F589872:L589873 JB589872:JH589873 SX589872:TD589873 ACT589872:ACZ589873 AMP589872:AMV589873 AWL589872:AWR589873 BGH589872:BGN589873 BQD589872:BQJ589873 BZZ589872:CAF589873 CJV589872:CKB589873 CTR589872:CTX589873 DDN589872:DDT589873 DNJ589872:DNP589873 DXF589872:DXL589873 EHB589872:EHH589873 EQX589872:ERD589873 FAT589872:FAZ589873 FKP589872:FKV589873 FUL589872:FUR589873 GEH589872:GEN589873 GOD589872:GOJ589873 GXZ589872:GYF589873 HHV589872:HIB589873 HRR589872:HRX589873 IBN589872:IBT589873 ILJ589872:ILP589873 IVF589872:IVL589873 JFB589872:JFH589873 JOX589872:JPD589873 JYT589872:JYZ589873 KIP589872:KIV589873 KSL589872:KSR589873 LCH589872:LCN589873 LMD589872:LMJ589873 LVZ589872:LWF589873 MFV589872:MGB589873 MPR589872:MPX589873 MZN589872:MZT589873 NJJ589872:NJP589873 NTF589872:NTL589873 ODB589872:ODH589873 OMX589872:OND589873 OWT589872:OWZ589873 PGP589872:PGV589873 PQL589872:PQR589873 QAH589872:QAN589873 QKD589872:QKJ589873 QTZ589872:QUF589873 RDV589872:REB589873 RNR589872:RNX589873 RXN589872:RXT589873 SHJ589872:SHP589873 SRF589872:SRL589873 TBB589872:TBH589873 TKX589872:TLD589873 TUT589872:TUZ589873 UEP589872:UEV589873 UOL589872:UOR589873 UYH589872:UYN589873 VID589872:VIJ589873 VRZ589872:VSF589873 WBV589872:WCB589873 WLR589872:WLX589873 WVN589872:WVT589873 F655408:L655409 JB655408:JH655409 SX655408:TD655409 ACT655408:ACZ655409 AMP655408:AMV655409 AWL655408:AWR655409 BGH655408:BGN655409 BQD655408:BQJ655409 BZZ655408:CAF655409 CJV655408:CKB655409 CTR655408:CTX655409 DDN655408:DDT655409 DNJ655408:DNP655409 DXF655408:DXL655409 EHB655408:EHH655409 EQX655408:ERD655409 FAT655408:FAZ655409 FKP655408:FKV655409 FUL655408:FUR655409 GEH655408:GEN655409 GOD655408:GOJ655409 GXZ655408:GYF655409 HHV655408:HIB655409 HRR655408:HRX655409 IBN655408:IBT655409 ILJ655408:ILP655409 IVF655408:IVL655409 JFB655408:JFH655409 JOX655408:JPD655409 JYT655408:JYZ655409 KIP655408:KIV655409 KSL655408:KSR655409 LCH655408:LCN655409 LMD655408:LMJ655409 LVZ655408:LWF655409 MFV655408:MGB655409 MPR655408:MPX655409 MZN655408:MZT655409 NJJ655408:NJP655409 NTF655408:NTL655409 ODB655408:ODH655409 OMX655408:OND655409 OWT655408:OWZ655409 PGP655408:PGV655409 PQL655408:PQR655409 QAH655408:QAN655409 QKD655408:QKJ655409 QTZ655408:QUF655409 RDV655408:REB655409 RNR655408:RNX655409 RXN655408:RXT655409 SHJ655408:SHP655409 SRF655408:SRL655409 TBB655408:TBH655409 TKX655408:TLD655409 TUT655408:TUZ655409 UEP655408:UEV655409 UOL655408:UOR655409 UYH655408:UYN655409 VID655408:VIJ655409 VRZ655408:VSF655409 WBV655408:WCB655409 WLR655408:WLX655409 WVN655408:WVT655409 F720944:L720945 JB720944:JH720945 SX720944:TD720945 ACT720944:ACZ720945 AMP720944:AMV720945 AWL720944:AWR720945 BGH720944:BGN720945 BQD720944:BQJ720945 BZZ720944:CAF720945 CJV720944:CKB720945 CTR720944:CTX720945 DDN720944:DDT720945 DNJ720944:DNP720945 DXF720944:DXL720945 EHB720944:EHH720945 EQX720944:ERD720945 FAT720944:FAZ720945 FKP720944:FKV720945 FUL720944:FUR720945 GEH720944:GEN720945 GOD720944:GOJ720945 GXZ720944:GYF720945 HHV720944:HIB720945 HRR720944:HRX720945 IBN720944:IBT720945 ILJ720944:ILP720945 IVF720944:IVL720945 JFB720944:JFH720945 JOX720944:JPD720945 JYT720944:JYZ720945 KIP720944:KIV720945 KSL720944:KSR720945 LCH720944:LCN720945 LMD720944:LMJ720945 LVZ720944:LWF720945 MFV720944:MGB720945 MPR720944:MPX720945 MZN720944:MZT720945 NJJ720944:NJP720945 NTF720944:NTL720945 ODB720944:ODH720945 OMX720944:OND720945 OWT720944:OWZ720945 PGP720944:PGV720945 PQL720944:PQR720945 QAH720944:QAN720945 QKD720944:QKJ720945 QTZ720944:QUF720945 RDV720944:REB720945 RNR720944:RNX720945 RXN720944:RXT720945 SHJ720944:SHP720945 SRF720944:SRL720945 TBB720944:TBH720945 TKX720944:TLD720945 TUT720944:TUZ720945 UEP720944:UEV720945 UOL720944:UOR720945 UYH720944:UYN720945 VID720944:VIJ720945 VRZ720944:VSF720945 WBV720944:WCB720945 WLR720944:WLX720945 WVN720944:WVT720945 F786480:L786481 JB786480:JH786481 SX786480:TD786481 ACT786480:ACZ786481 AMP786480:AMV786481 AWL786480:AWR786481 BGH786480:BGN786481 BQD786480:BQJ786481 BZZ786480:CAF786481 CJV786480:CKB786481 CTR786480:CTX786481 DDN786480:DDT786481 DNJ786480:DNP786481 DXF786480:DXL786481 EHB786480:EHH786481 EQX786480:ERD786481 FAT786480:FAZ786481 FKP786480:FKV786481 FUL786480:FUR786481 GEH786480:GEN786481 GOD786480:GOJ786481 GXZ786480:GYF786481 HHV786480:HIB786481 HRR786480:HRX786481 IBN786480:IBT786481 ILJ786480:ILP786481 IVF786480:IVL786481 JFB786480:JFH786481 JOX786480:JPD786481 JYT786480:JYZ786481 KIP786480:KIV786481 KSL786480:KSR786481 LCH786480:LCN786481 LMD786480:LMJ786481 LVZ786480:LWF786481 MFV786480:MGB786481 MPR786480:MPX786481 MZN786480:MZT786481 NJJ786480:NJP786481 NTF786480:NTL786481 ODB786480:ODH786481 OMX786480:OND786481 OWT786480:OWZ786481 PGP786480:PGV786481 PQL786480:PQR786481 QAH786480:QAN786481 QKD786480:QKJ786481 QTZ786480:QUF786481 RDV786480:REB786481 RNR786480:RNX786481 RXN786480:RXT786481 SHJ786480:SHP786481 SRF786480:SRL786481 TBB786480:TBH786481 TKX786480:TLD786481 TUT786480:TUZ786481 UEP786480:UEV786481 UOL786480:UOR786481 UYH786480:UYN786481 VID786480:VIJ786481 VRZ786480:VSF786481 WBV786480:WCB786481 WLR786480:WLX786481 WVN786480:WVT786481 F852016:L852017 JB852016:JH852017 SX852016:TD852017 ACT852016:ACZ852017 AMP852016:AMV852017 AWL852016:AWR852017 BGH852016:BGN852017 BQD852016:BQJ852017 BZZ852016:CAF852017 CJV852016:CKB852017 CTR852016:CTX852017 DDN852016:DDT852017 DNJ852016:DNP852017 DXF852016:DXL852017 EHB852016:EHH852017 EQX852016:ERD852017 FAT852016:FAZ852017 FKP852016:FKV852017 FUL852016:FUR852017 GEH852016:GEN852017 GOD852016:GOJ852017 GXZ852016:GYF852017 HHV852016:HIB852017 HRR852016:HRX852017 IBN852016:IBT852017 ILJ852016:ILP852017 IVF852016:IVL852017 JFB852016:JFH852017 JOX852016:JPD852017 JYT852016:JYZ852017 KIP852016:KIV852017 KSL852016:KSR852017 LCH852016:LCN852017 LMD852016:LMJ852017 LVZ852016:LWF852017 MFV852016:MGB852017 MPR852016:MPX852017 MZN852016:MZT852017 NJJ852016:NJP852017 NTF852016:NTL852017 ODB852016:ODH852017 OMX852016:OND852017 OWT852016:OWZ852017 PGP852016:PGV852017 PQL852016:PQR852017 QAH852016:QAN852017 QKD852016:QKJ852017 QTZ852016:QUF852017 RDV852016:REB852017 RNR852016:RNX852017 RXN852016:RXT852017 SHJ852016:SHP852017 SRF852016:SRL852017 TBB852016:TBH852017 TKX852016:TLD852017 TUT852016:TUZ852017 UEP852016:UEV852017 UOL852016:UOR852017 UYH852016:UYN852017 VID852016:VIJ852017 VRZ852016:VSF852017 WBV852016:WCB852017 WLR852016:WLX852017 WVN852016:WVT852017 F917552:L917553 JB917552:JH917553 SX917552:TD917553 ACT917552:ACZ917553 AMP917552:AMV917553 AWL917552:AWR917553 BGH917552:BGN917553 BQD917552:BQJ917553 BZZ917552:CAF917553 CJV917552:CKB917553 CTR917552:CTX917553 DDN917552:DDT917553 DNJ917552:DNP917553 DXF917552:DXL917553 EHB917552:EHH917553 EQX917552:ERD917553 FAT917552:FAZ917553 FKP917552:FKV917553 FUL917552:FUR917553 GEH917552:GEN917553 GOD917552:GOJ917553 GXZ917552:GYF917553 HHV917552:HIB917553 HRR917552:HRX917553 IBN917552:IBT917553 ILJ917552:ILP917553 IVF917552:IVL917553 JFB917552:JFH917553 JOX917552:JPD917553 JYT917552:JYZ917553 KIP917552:KIV917553 KSL917552:KSR917553 LCH917552:LCN917553 LMD917552:LMJ917553 LVZ917552:LWF917553 MFV917552:MGB917553 MPR917552:MPX917553 MZN917552:MZT917553 NJJ917552:NJP917553 NTF917552:NTL917553 ODB917552:ODH917553 OMX917552:OND917553 OWT917552:OWZ917553 PGP917552:PGV917553 PQL917552:PQR917553 QAH917552:QAN917553 QKD917552:QKJ917553 QTZ917552:QUF917553 RDV917552:REB917553 RNR917552:RNX917553 RXN917552:RXT917553 SHJ917552:SHP917553 SRF917552:SRL917553 TBB917552:TBH917553 TKX917552:TLD917553 TUT917552:TUZ917553 UEP917552:UEV917553 UOL917552:UOR917553 UYH917552:UYN917553 VID917552:VIJ917553 VRZ917552:VSF917553 WBV917552:WCB917553 WLR917552:WLX917553 WVN917552:WVT917553 F983088:L983089 JB983088:JH983089 SX983088:TD983089 ACT983088:ACZ983089 AMP983088:AMV983089 AWL983088:AWR983089 BGH983088:BGN983089 BQD983088:BQJ983089 BZZ983088:CAF983089 CJV983088:CKB983089 CTR983088:CTX983089 DDN983088:DDT983089 DNJ983088:DNP983089 DXF983088:DXL983089 EHB983088:EHH983089 EQX983088:ERD983089 FAT983088:FAZ983089 FKP983088:FKV983089 FUL983088:FUR983089 GEH983088:GEN983089 GOD983088:GOJ983089 GXZ983088:GYF983089 HHV983088:HIB983089 HRR983088:HRX983089 IBN983088:IBT983089 ILJ983088:ILP983089 IVF983088:IVL983089 JFB983088:JFH983089 JOX983088:JPD983089 JYT983088:JYZ983089 KIP983088:KIV983089 KSL983088:KSR983089 LCH983088:LCN983089 LMD983088:LMJ983089 LVZ983088:LWF983089 MFV983088:MGB983089 MPR983088:MPX983089 MZN983088:MZT983089 NJJ983088:NJP983089 NTF983088:NTL983089 ODB983088:ODH983089 OMX983088:OND983089 OWT983088:OWZ983089 PGP983088:PGV983089 PQL983088:PQR983089 QAH983088:QAN983089 QKD983088:QKJ983089 QTZ983088:QUF983089 RDV983088:REB983089 RNR983088:RNX983089 RXN983088:RXT983089 SHJ983088:SHP983089 SRF983088:SRL983089 TBB983088:TBH983089 TKX983088:TLD983089 TUT983088:TUZ983089 UEP983088:UEV983089 UOL983088:UOR983089 UYH983088:UYN983089 VID983088:VIJ983089 VRZ983088:VSF983089 WBV983088:WCB983089 WLR983088:WLX983089 WVN983088:WVT983089 R76:X77 JN76:JT77 TJ76:TP77 ADF76:ADL77 ANB76:ANH77 AWX76:AXD77 BGT76:BGZ77 BQP76:BQV77 CAL76:CAR77 CKH76:CKN77 CUD76:CUJ77 DDZ76:DEF77 DNV76:DOB77 DXR76:DXX77 EHN76:EHT77 ERJ76:ERP77 FBF76:FBL77 FLB76:FLH77 FUX76:FVD77 GET76:GEZ77 GOP76:GOV77 GYL76:GYR77 HIH76:HIN77 HSD76:HSJ77 IBZ76:ICF77 ILV76:IMB77 IVR76:IVX77 JFN76:JFT77 JPJ76:JPP77 JZF76:JZL77 KJB76:KJH77 KSX76:KTD77 LCT76:LCZ77 LMP76:LMV77 LWL76:LWR77 MGH76:MGN77 MQD76:MQJ77 MZZ76:NAF77 NJV76:NKB77 NTR76:NTX77 ODN76:ODT77 ONJ76:ONP77 OXF76:OXL77 PHB76:PHH77 PQX76:PRD77 QAT76:QAZ77 QKP76:QKV77 QUL76:QUR77 REH76:REN77 ROD76:ROJ77 RXZ76:RYF77 SHV76:SIB77 SRR76:SRX77 TBN76:TBT77 TLJ76:TLP77 TVF76:TVL77 UFB76:UFH77 UOX76:UPD77 UYT76:UYZ77 VIP76:VIV77 VSL76:VSR77 WCH76:WCN77 WMD76:WMJ77 WVZ76:WWF77 R65612:X65613 JN65612:JT65613 TJ65612:TP65613 ADF65612:ADL65613 ANB65612:ANH65613 AWX65612:AXD65613 BGT65612:BGZ65613 BQP65612:BQV65613 CAL65612:CAR65613 CKH65612:CKN65613 CUD65612:CUJ65613 DDZ65612:DEF65613 DNV65612:DOB65613 DXR65612:DXX65613 EHN65612:EHT65613 ERJ65612:ERP65613 FBF65612:FBL65613 FLB65612:FLH65613 FUX65612:FVD65613 GET65612:GEZ65613 GOP65612:GOV65613 GYL65612:GYR65613 HIH65612:HIN65613 HSD65612:HSJ65613 IBZ65612:ICF65613 ILV65612:IMB65613 IVR65612:IVX65613 JFN65612:JFT65613 JPJ65612:JPP65613 JZF65612:JZL65613 KJB65612:KJH65613 KSX65612:KTD65613 LCT65612:LCZ65613 LMP65612:LMV65613 LWL65612:LWR65613 MGH65612:MGN65613 MQD65612:MQJ65613 MZZ65612:NAF65613 NJV65612:NKB65613 NTR65612:NTX65613 ODN65612:ODT65613 ONJ65612:ONP65613 OXF65612:OXL65613 PHB65612:PHH65613 PQX65612:PRD65613 QAT65612:QAZ65613 QKP65612:QKV65613 QUL65612:QUR65613 REH65612:REN65613 ROD65612:ROJ65613 RXZ65612:RYF65613 SHV65612:SIB65613 SRR65612:SRX65613 TBN65612:TBT65613 TLJ65612:TLP65613 TVF65612:TVL65613 UFB65612:UFH65613 UOX65612:UPD65613 UYT65612:UYZ65613 VIP65612:VIV65613 VSL65612:VSR65613 WCH65612:WCN65613 WMD65612:WMJ65613 WVZ65612:WWF65613 R131148:X131149 JN131148:JT131149 TJ131148:TP131149 ADF131148:ADL131149 ANB131148:ANH131149 AWX131148:AXD131149 BGT131148:BGZ131149 BQP131148:BQV131149 CAL131148:CAR131149 CKH131148:CKN131149 CUD131148:CUJ131149 DDZ131148:DEF131149 DNV131148:DOB131149 DXR131148:DXX131149 EHN131148:EHT131149 ERJ131148:ERP131149 FBF131148:FBL131149 FLB131148:FLH131149 FUX131148:FVD131149 GET131148:GEZ131149 GOP131148:GOV131149 GYL131148:GYR131149 HIH131148:HIN131149 HSD131148:HSJ131149 IBZ131148:ICF131149 ILV131148:IMB131149 IVR131148:IVX131149 JFN131148:JFT131149 JPJ131148:JPP131149 JZF131148:JZL131149 KJB131148:KJH131149 KSX131148:KTD131149 LCT131148:LCZ131149 LMP131148:LMV131149 LWL131148:LWR131149 MGH131148:MGN131149 MQD131148:MQJ131149 MZZ131148:NAF131149 NJV131148:NKB131149 NTR131148:NTX131149 ODN131148:ODT131149 ONJ131148:ONP131149 OXF131148:OXL131149 PHB131148:PHH131149 PQX131148:PRD131149 QAT131148:QAZ131149 QKP131148:QKV131149 QUL131148:QUR131149 REH131148:REN131149 ROD131148:ROJ131149 RXZ131148:RYF131149 SHV131148:SIB131149 SRR131148:SRX131149 TBN131148:TBT131149 TLJ131148:TLP131149 TVF131148:TVL131149 UFB131148:UFH131149 UOX131148:UPD131149 UYT131148:UYZ131149 VIP131148:VIV131149 VSL131148:VSR131149 WCH131148:WCN131149 WMD131148:WMJ131149 WVZ131148:WWF131149 R196684:X196685 JN196684:JT196685 TJ196684:TP196685 ADF196684:ADL196685 ANB196684:ANH196685 AWX196684:AXD196685 BGT196684:BGZ196685 BQP196684:BQV196685 CAL196684:CAR196685 CKH196684:CKN196685 CUD196684:CUJ196685 DDZ196684:DEF196685 DNV196684:DOB196685 DXR196684:DXX196685 EHN196684:EHT196685 ERJ196684:ERP196685 FBF196684:FBL196685 FLB196684:FLH196685 FUX196684:FVD196685 GET196684:GEZ196685 GOP196684:GOV196685 GYL196684:GYR196685 HIH196684:HIN196685 HSD196684:HSJ196685 IBZ196684:ICF196685 ILV196684:IMB196685 IVR196684:IVX196685 JFN196684:JFT196685 JPJ196684:JPP196685 JZF196684:JZL196685 KJB196684:KJH196685 KSX196684:KTD196685 LCT196684:LCZ196685 LMP196684:LMV196685 LWL196684:LWR196685 MGH196684:MGN196685 MQD196684:MQJ196685 MZZ196684:NAF196685 NJV196684:NKB196685 NTR196684:NTX196685 ODN196684:ODT196685 ONJ196684:ONP196685 OXF196684:OXL196685 PHB196684:PHH196685 PQX196684:PRD196685 QAT196684:QAZ196685 QKP196684:QKV196685 QUL196684:QUR196685 REH196684:REN196685 ROD196684:ROJ196685 RXZ196684:RYF196685 SHV196684:SIB196685 SRR196684:SRX196685 TBN196684:TBT196685 TLJ196684:TLP196685 TVF196684:TVL196685 UFB196684:UFH196685 UOX196684:UPD196685 UYT196684:UYZ196685 VIP196684:VIV196685 VSL196684:VSR196685 WCH196684:WCN196685 WMD196684:WMJ196685 WVZ196684:WWF196685 R262220:X262221 JN262220:JT262221 TJ262220:TP262221 ADF262220:ADL262221 ANB262220:ANH262221 AWX262220:AXD262221 BGT262220:BGZ262221 BQP262220:BQV262221 CAL262220:CAR262221 CKH262220:CKN262221 CUD262220:CUJ262221 DDZ262220:DEF262221 DNV262220:DOB262221 DXR262220:DXX262221 EHN262220:EHT262221 ERJ262220:ERP262221 FBF262220:FBL262221 FLB262220:FLH262221 FUX262220:FVD262221 GET262220:GEZ262221 GOP262220:GOV262221 GYL262220:GYR262221 HIH262220:HIN262221 HSD262220:HSJ262221 IBZ262220:ICF262221 ILV262220:IMB262221 IVR262220:IVX262221 JFN262220:JFT262221 JPJ262220:JPP262221 JZF262220:JZL262221 KJB262220:KJH262221 KSX262220:KTD262221 LCT262220:LCZ262221 LMP262220:LMV262221 LWL262220:LWR262221 MGH262220:MGN262221 MQD262220:MQJ262221 MZZ262220:NAF262221 NJV262220:NKB262221 NTR262220:NTX262221 ODN262220:ODT262221 ONJ262220:ONP262221 OXF262220:OXL262221 PHB262220:PHH262221 PQX262220:PRD262221 QAT262220:QAZ262221 QKP262220:QKV262221 QUL262220:QUR262221 REH262220:REN262221 ROD262220:ROJ262221 RXZ262220:RYF262221 SHV262220:SIB262221 SRR262220:SRX262221 TBN262220:TBT262221 TLJ262220:TLP262221 TVF262220:TVL262221 UFB262220:UFH262221 UOX262220:UPD262221 UYT262220:UYZ262221 VIP262220:VIV262221 VSL262220:VSR262221 WCH262220:WCN262221 WMD262220:WMJ262221 WVZ262220:WWF262221 R327756:X327757 JN327756:JT327757 TJ327756:TP327757 ADF327756:ADL327757 ANB327756:ANH327757 AWX327756:AXD327757 BGT327756:BGZ327757 BQP327756:BQV327757 CAL327756:CAR327757 CKH327756:CKN327757 CUD327756:CUJ327757 DDZ327756:DEF327757 DNV327756:DOB327757 DXR327756:DXX327757 EHN327756:EHT327757 ERJ327756:ERP327757 FBF327756:FBL327757 FLB327756:FLH327757 FUX327756:FVD327757 GET327756:GEZ327757 GOP327756:GOV327757 GYL327756:GYR327757 HIH327756:HIN327757 HSD327756:HSJ327757 IBZ327756:ICF327757 ILV327756:IMB327757 IVR327756:IVX327757 JFN327756:JFT327757 JPJ327756:JPP327757 JZF327756:JZL327757 KJB327756:KJH327757 KSX327756:KTD327757 LCT327756:LCZ327757 LMP327756:LMV327757 LWL327756:LWR327757 MGH327756:MGN327757 MQD327756:MQJ327757 MZZ327756:NAF327757 NJV327756:NKB327757 NTR327756:NTX327757 ODN327756:ODT327757 ONJ327756:ONP327757 OXF327756:OXL327757 PHB327756:PHH327757 PQX327756:PRD327757 QAT327756:QAZ327757 QKP327756:QKV327757 QUL327756:QUR327757 REH327756:REN327757 ROD327756:ROJ327757 RXZ327756:RYF327757 SHV327756:SIB327757 SRR327756:SRX327757 TBN327756:TBT327757 TLJ327756:TLP327757 TVF327756:TVL327757 UFB327756:UFH327757 UOX327756:UPD327757 UYT327756:UYZ327757 VIP327756:VIV327757 VSL327756:VSR327757 WCH327756:WCN327757 WMD327756:WMJ327757 WVZ327756:WWF327757 R393292:X393293 JN393292:JT393293 TJ393292:TP393293 ADF393292:ADL393293 ANB393292:ANH393293 AWX393292:AXD393293 BGT393292:BGZ393293 BQP393292:BQV393293 CAL393292:CAR393293 CKH393292:CKN393293 CUD393292:CUJ393293 DDZ393292:DEF393293 DNV393292:DOB393293 DXR393292:DXX393293 EHN393292:EHT393293 ERJ393292:ERP393293 FBF393292:FBL393293 FLB393292:FLH393293 FUX393292:FVD393293 GET393292:GEZ393293 GOP393292:GOV393293 GYL393292:GYR393293 HIH393292:HIN393293 HSD393292:HSJ393293 IBZ393292:ICF393293 ILV393292:IMB393293 IVR393292:IVX393293 JFN393292:JFT393293 JPJ393292:JPP393293 JZF393292:JZL393293 KJB393292:KJH393293 KSX393292:KTD393293 LCT393292:LCZ393293 LMP393292:LMV393293 LWL393292:LWR393293 MGH393292:MGN393293 MQD393292:MQJ393293 MZZ393292:NAF393293 NJV393292:NKB393293 NTR393292:NTX393293 ODN393292:ODT393293 ONJ393292:ONP393293 OXF393292:OXL393293 PHB393292:PHH393293 PQX393292:PRD393293 QAT393292:QAZ393293 QKP393292:QKV393293 QUL393292:QUR393293 REH393292:REN393293 ROD393292:ROJ393293 RXZ393292:RYF393293 SHV393292:SIB393293 SRR393292:SRX393293 TBN393292:TBT393293 TLJ393292:TLP393293 TVF393292:TVL393293 UFB393292:UFH393293 UOX393292:UPD393293 UYT393292:UYZ393293 VIP393292:VIV393293 VSL393292:VSR393293 WCH393292:WCN393293 WMD393292:WMJ393293 WVZ393292:WWF393293 R458828:X458829 JN458828:JT458829 TJ458828:TP458829 ADF458828:ADL458829 ANB458828:ANH458829 AWX458828:AXD458829 BGT458828:BGZ458829 BQP458828:BQV458829 CAL458828:CAR458829 CKH458828:CKN458829 CUD458828:CUJ458829 DDZ458828:DEF458829 DNV458828:DOB458829 DXR458828:DXX458829 EHN458828:EHT458829 ERJ458828:ERP458829 FBF458828:FBL458829 FLB458828:FLH458829 FUX458828:FVD458829 GET458828:GEZ458829 GOP458828:GOV458829 GYL458828:GYR458829 HIH458828:HIN458829 HSD458828:HSJ458829 IBZ458828:ICF458829 ILV458828:IMB458829 IVR458828:IVX458829 JFN458828:JFT458829 JPJ458828:JPP458829 JZF458828:JZL458829 KJB458828:KJH458829 KSX458828:KTD458829 LCT458828:LCZ458829 LMP458828:LMV458829 LWL458828:LWR458829 MGH458828:MGN458829 MQD458828:MQJ458829 MZZ458828:NAF458829 NJV458828:NKB458829 NTR458828:NTX458829 ODN458828:ODT458829 ONJ458828:ONP458829 OXF458828:OXL458829 PHB458828:PHH458829 PQX458828:PRD458829 QAT458828:QAZ458829 QKP458828:QKV458829 QUL458828:QUR458829 REH458828:REN458829 ROD458828:ROJ458829 RXZ458828:RYF458829 SHV458828:SIB458829 SRR458828:SRX458829 TBN458828:TBT458829 TLJ458828:TLP458829 TVF458828:TVL458829 UFB458828:UFH458829 UOX458828:UPD458829 UYT458828:UYZ458829 VIP458828:VIV458829 VSL458828:VSR458829 WCH458828:WCN458829 WMD458828:WMJ458829 WVZ458828:WWF458829 R524364:X524365 JN524364:JT524365 TJ524364:TP524365 ADF524364:ADL524365 ANB524364:ANH524365 AWX524364:AXD524365 BGT524364:BGZ524365 BQP524364:BQV524365 CAL524364:CAR524365 CKH524364:CKN524365 CUD524364:CUJ524365 DDZ524364:DEF524365 DNV524364:DOB524365 DXR524364:DXX524365 EHN524364:EHT524365 ERJ524364:ERP524365 FBF524364:FBL524365 FLB524364:FLH524365 FUX524364:FVD524365 GET524364:GEZ524365 GOP524364:GOV524365 GYL524364:GYR524365 HIH524364:HIN524365 HSD524364:HSJ524365 IBZ524364:ICF524365 ILV524364:IMB524365 IVR524364:IVX524365 JFN524364:JFT524365 JPJ524364:JPP524365 JZF524364:JZL524365 KJB524364:KJH524365 KSX524364:KTD524365 LCT524364:LCZ524365 LMP524364:LMV524365 LWL524364:LWR524365 MGH524364:MGN524365 MQD524364:MQJ524365 MZZ524364:NAF524365 NJV524364:NKB524365 NTR524364:NTX524365 ODN524364:ODT524365 ONJ524364:ONP524365 OXF524364:OXL524365 PHB524364:PHH524365 PQX524364:PRD524365 QAT524364:QAZ524365 QKP524364:QKV524365 QUL524364:QUR524365 REH524364:REN524365 ROD524364:ROJ524365 RXZ524364:RYF524365 SHV524364:SIB524365 SRR524364:SRX524365 TBN524364:TBT524365 TLJ524364:TLP524365 TVF524364:TVL524365 UFB524364:UFH524365 UOX524364:UPD524365 UYT524364:UYZ524365 VIP524364:VIV524365 VSL524364:VSR524365 WCH524364:WCN524365 WMD524364:WMJ524365 WVZ524364:WWF524365 R589900:X589901 JN589900:JT589901 TJ589900:TP589901 ADF589900:ADL589901 ANB589900:ANH589901 AWX589900:AXD589901 BGT589900:BGZ589901 BQP589900:BQV589901 CAL589900:CAR589901 CKH589900:CKN589901 CUD589900:CUJ589901 DDZ589900:DEF589901 DNV589900:DOB589901 DXR589900:DXX589901 EHN589900:EHT589901 ERJ589900:ERP589901 FBF589900:FBL589901 FLB589900:FLH589901 FUX589900:FVD589901 GET589900:GEZ589901 GOP589900:GOV589901 GYL589900:GYR589901 HIH589900:HIN589901 HSD589900:HSJ589901 IBZ589900:ICF589901 ILV589900:IMB589901 IVR589900:IVX589901 JFN589900:JFT589901 JPJ589900:JPP589901 JZF589900:JZL589901 KJB589900:KJH589901 KSX589900:KTD589901 LCT589900:LCZ589901 LMP589900:LMV589901 LWL589900:LWR589901 MGH589900:MGN589901 MQD589900:MQJ589901 MZZ589900:NAF589901 NJV589900:NKB589901 NTR589900:NTX589901 ODN589900:ODT589901 ONJ589900:ONP589901 OXF589900:OXL589901 PHB589900:PHH589901 PQX589900:PRD589901 QAT589900:QAZ589901 QKP589900:QKV589901 QUL589900:QUR589901 REH589900:REN589901 ROD589900:ROJ589901 RXZ589900:RYF589901 SHV589900:SIB589901 SRR589900:SRX589901 TBN589900:TBT589901 TLJ589900:TLP589901 TVF589900:TVL589901 UFB589900:UFH589901 UOX589900:UPD589901 UYT589900:UYZ589901 VIP589900:VIV589901 VSL589900:VSR589901 WCH589900:WCN589901 WMD589900:WMJ589901 WVZ589900:WWF589901 R655436:X655437 JN655436:JT655437 TJ655436:TP655437 ADF655436:ADL655437 ANB655436:ANH655437 AWX655436:AXD655437 BGT655436:BGZ655437 BQP655436:BQV655437 CAL655436:CAR655437 CKH655436:CKN655437 CUD655436:CUJ655437 DDZ655436:DEF655437 DNV655436:DOB655437 DXR655436:DXX655437 EHN655436:EHT655437 ERJ655436:ERP655437 FBF655436:FBL655437 FLB655436:FLH655437 FUX655436:FVD655437 GET655436:GEZ655437 GOP655436:GOV655437 GYL655436:GYR655437 HIH655436:HIN655437 HSD655436:HSJ655437 IBZ655436:ICF655437 ILV655436:IMB655437 IVR655436:IVX655437 JFN655436:JFT655437 JPJ655436:JPP655437 JZF655436:JZL655437 KJB655436:KJH655437 KSX655436:KTD655437 LCT655436:LCZ655437 LMP655436:LMV655437 LWL655436:LWR655437 MGH655436:MGN655437 MQD655436:MQJ655437 MZZ655436:NAF655437 NJV655436:NKB655437 NTR655436:NTX655437 ODN655436:ODT655437 ONJ655436:ONP655437 OXF655436:OXL655437 PHB655436:PHH655437 PQX655436:PRD655437 QAT655436:QAZ655437 QKP655436:QKV655437 QUL655436:QUR655437 REH655436:REN655437 ROD655436:ROJ655437 RXZ655436:RYF655437 SHV655436:SIB655437 SRR655436:SRX655437 TBN655436:TBT655437 TLJ655436:TLP655437 TVF655436:TVL655437 UFB655436:UFH655437 UOX655436:UPD655437 UYT655436:UYZ655437 VIP655436:VIV655437 VSL655436:VSR655437 WCH655436:WCN655437 WMD655436:WMJ655437 WVZ655436:WWF655437 R720972:X720973 JN720972:JT720973 TJ720972:TP720973 ADF720972:ADL720973 ANB720972:ANH720973 AWX720972:AXD720973 BGT720972:BGZ720973 BQP720972:BQV720973 CAL720972:CAR720973 CKH720972:CKN720973 CUD720972:CUJ720973 DDZ720972:DEF720973 DNV720972:DOB720973 DXR720972:DXX720973 EHN720972:EHT720973 ERJ720972:ERP720973 FBF720972:FBL720973 FLB720972:FLH720973 FUX720972:FVD720973 GET720972:GEZ720973 GOP720972:GOV720973 GYL720972:GYR720973 HIH720972:HIN720973 HSD720972:HSJ720973 IBZ720972:ICF720973 ILV720972:IMB720973 IVR720972:IVX720973 JFN720972:JFT720973 JPJ720972:JPP720973 JZF720972:JZL720973 KJB720972:KJH720973 KSX720972:KTD720973 LCT720972:LCZ720973 LMP720972:LMV720973 LWL720972:LWR720973 MGH720972:MGN720973 MQD720972:MQJ720973 MZZ720972:NAF720973 NJV720972:NKB720973 NTR720972:NTX720973 ODN720972:ODT720973 ONJ720972:ONP720973 OXF720972:OXL720973 PHB720972:PHH720973 PQX720972:PRD720973 QAT720972:QAZ720973 QKP720972:QKV720973 QUL720972:QUR720973 REH720972:REN720973 ROD720972:ROJ720973 RXZ720972:RYF720973 SHV720972:SIB720973 SRR720972:SRX720973 TBN720972:TBT720973 TLJ720972:TLP720973 TVF720972:TVL720973 UFB720972:UFH720973 UOX720972:UPD720973 UYT720972:UYZ720973 VIP720972:VIV720973 VSL720972:VSR720973 WCH720972:WCN720973 WMD720972:WMJ720973 WVZ720972:WWF720973 R786508:X786509 JN786508:JT786509 TJ786508:TP786509 ADF786508:ADL786509 ANB786508:ANH786509 AWX786508:AXD786509 BGT786508:BGZ786509 BQP786508:BQV786509 CAL786508:CAR786509 CKH786508:CKN786509 CUD786508:CUJ786509 DDZ786508:DEF786509 DNV786508:DOB786509 DXR786508:DXX786509 EHN786508:EHT786509 ERJ786508:ERP786509 FBF786508:FBL786509 FLB786508:FLH786509 FUX786508:FVD786509 GET786508:GEZ786509 GOP786508:GOV786509 GYL786508:GYR786509 HIH786508:HIN786509 HSD786508:HSJ786509 IBZ786508:ICF786509 ILV786508:IMB786509 IVR786508:IVX786509 JFN786508:JFT786509 JPJ786508:JPP786509 JZF786508:JZL786509 KJB786508:KJH786509 KSX786508:KTD786509 LCT786508:LCZ786509 LMP786508:LMV786509 LWL786508:LWR786509 MGH786508:MGN786509 MQD786508:MQJ786509 MZZ786508:NAF786509 NJV786508:NKB786509 NTR786508:NTX786509 ODN786508:ODT786509 ONJ786508:ONP786509 OXF786508:OXL786509 PHB786508:PHH786509 PQX786508:PRD786509 QAT786508:QAZ786509 QKP786508:QKV786509 QUL786508:QUR786509 REH786508:REN786509 ROD786508:ROJ786509 RXZ786508:RYF786509 SHV786508:SIB786509 SRR786508:SRX786509 TBN786508:TBT786509 TLJ786508:TLP786509 TVF786508:TVL786509 UFB786508:UFH786509 UOX786508:UPD786509 UYT786508:UYZ786509 VIP786508:VIV786509 VSL786508:VSR786509 WCH786508:WCN786509 WMD786508:WMJ786509 WVZ786508:WWF786509 R852044:X852045 JN852044:JT852045 TJ852044:TP852045 ADF852044:ADL852045 ANB852044:ANH852045 AWX852044:AXD852045 BGT852044:BGZ852045 BQP852044:BQV852045 CAL852044:CAR852045 CKH852044:CKN852045 CUD852044:CUJ852045 DDZ852044:DEF852045 DNV852044:DOB852045 DXR852044:DXX852045 EHN852044:EHT852045 ERJ852044:ERP852045 FBF852044:FBL852045 FLB852044:FLH852045 FUX852044:FVD852045 GET852044:GEZ852045 GOP852044:GOV852045 GYL852044:GYR852045 HIH852044:HIN852045 HSD852044:HSJ852045 IBZ852044:ICF852045 ILV852044:IMB852045 IVR852044:IVX852045 JFN852044:JFT852045 JPJ852044:JPP852045 JZF852044:JZL852045 KJB852044:KJH852045 KSX852044:KTD852045 LCT852044:LCZ852045 LMP852044:LMV852045 LWL852044:LWR852045 MGH852044:MGN852045 MQD852044:MQJ852045 MZZ852044:NAF852045 NJV852044:NKB852045 NTR852044:NTX852045 ODN852044:ODT852045 ONJ852044:ONP852045 OXF852044:OXL852045 PHB852044:PHH852045 PQX852044:PRD852045 QAT852044:QAZ852045 QKP852044:QKV852045 QUL852044:QUR852045 REH852044:REN852045 ROD852044:ROJ852045 RXZ852044:RYF852045 SHV852044:SIB852045 SRR852044:SRX852045 TBN852044:TBT852045 TLJ852044:TLP852045 TVF852044:TVL852045 UFB852044:UFH852045 UOX852044:UPD852045 UYT852044:UYZ852045 VIP852044:VIV852045 VSL852044:VSR852045 WCH852044:WCN852045 WMD852044:WMJ852045 WVZ852044:WWF852045 R917580:X917581 JN917580:JT917581 TJ917580:TP917581 ADF917580:ADL917581 ANB917580:ANH917581 AWX917580:AXD917581 BGT917580:BGZ917581 BQP917580:BQV917581 CAL917580:CAR917581 CKH917580:CKN917581 CUD917580:CUJ917581 DDZ917580:DEF917581 DNV917580:DOB917581 DXR917580:DXX917581 EHN917580:EHT917581 ERJ917580:ERP917581 FBF917580:FBL917581 FLB917580:FLH917581 FUX917580:FVD917581 GET917580:GEZ917581 GOP917580:GOV917581 GYL917580:GYR917581 HIH917580:HIN917581 HSD917580:HSJ917581 IBZ917580:ICF917581 ILV917580:IMB917581 IVR917580:IVX917581 JFN917580:JFT917581 JPJ917580:JPP917581 JZF917580:JZL917581 KJB917580:KJH917581 KSX917580:KTD917581 LCT917580:LCZ917581 LMP917580:LMV917581 LWL917580:LWR917581 MGH917580:MGN917581 MQD917580:MQJ917581 MZZ917580:NAF917581 NJV917580:NKB917581 NTR917580:NTX917581 ODN917580:ODT917581 ONJ917580:ONP917581 OXF917580:OXL917581 PHB917580:PHH917581 PQX917580:PRD917581 QAT917580:QAZ917581 QKP917580:QKV917581 QUL917580:QUR917581 REH917580:REN917581 ROD917580:ROJ917581 RXZ917580:RYF917581 SHV917580:SIB917581 SRR917580:SRX917581 TBN917580:TBT917581 TLJ917580:TLP917581 TVF917580:TVL917581 UFB917580:UFH917581 UOX917580:UPD917581 UYT917580:UYZ917581 VIP917580:VIV917581 VSL917580:VSR917581 WCH917580:WCN917581 WMD917580:WMJ917581 WVZ917580:WWF917581 R983116:X983117 JN983116:JT983117 TJ983116:TP983117 ADF983116:ADL983117 ANB983116:ANH983117 AWX983116:AXD983117 BGT983116:BGZ983117 BQP983116:BQV983117 CAL983116:CAR983117 CKH983116:CKN983117 CUD983116:CUJ983117 DDZ983116:DEF983117 DNV983116:DOB983117 DXR983116:DXX983117 EHN983116:EHT983117 ERJ983116:ERP983117 FBF983116:FBL983117 FLB983116:FLH983117 FUX983116:FVD983117 GET983116:GEZ983117 GOP983116:GOV983117 GYL983116:GYR983117 HIH983116:HIN983117 HSD983116:HSJ983117 IBZ983116:ICF983117 ILV983116:IMB983117 IVR983116:IVX983117 JFN983116:JFT983117 JPJ983116:JPP983117 JZF983116:JZL983117 KJB983116:KJH983117 KSX983116:KTD983117 LCT983116:LCZ983117 LMP983116:LMV983117 LWL983116:LWR983117 MGH983116:MGN983117 MQD983116:MQJ983117 MZZ983116:NAF983117 NJV983116:NKB983117 NTR983116:NTX983117 ODN983116:ODT983117 ONJ983116:ONP983117 OXF983116:OXL983117 PHB983116:PHH983117 PQX983116:PRD983117 QAT983116:QAZ983117 QKP983116:QKV983117 QUL983116:QUR983117 REH983116:REN983117 ROD983116:ROJ983117 RXZ983116:RYF983117 SHV983116:SIB983117 SRR983116:SRX983117 TBN983116:TBT983117 TLJ983116:TLP983117 TVF983116:TVL983117 UFB983116:UFH983117 UOX983116:UPD983117 UYT983116:UYZ983117 VIP983116:VIV983117 VSL983116:VSR983117 WCH983116:WCN983117 WMD983116:WMJ983117 WVZ983116:WWF983117" xr:uid="{5D272521-1C4C-47FB-BE67-9441F6BFA955}"/>
    <dataValidation type="date" operator="greaterThan" allowBlank="1" showInputMessage="1" showErrorMessage="1" prompt="Revision date for this specification. "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xr:uid="{BBB1357E-3626-4DE1-BFDF-FECAF6A03C00}">
      <formula1>36526</formula1>
    </dataValidation>
    <dataValidation allowBlank="1" showInputMessage="1" showErrorMessage="1" prompt="Revision letter or number for this specification." sqref="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xr:uid="{F7C408E4-DB02-4870-B85C-A2F57841B252}"/>
    <dataValidation operator="greaterThanOrEqual" allowBlank="1" showInputMessage="1" showErrorMessage="1"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K5:O5 JG5:JK5 TC5:TG5 ACY5:ADC5 AMU5:AMY5 AWQ5:AWU5 BGM5:BGQ5 BQI5:BQM5 CAE5:CAI5 CKA5:CKE5 CTW5:CUA5 DDS5:DDW5 DNO5:DNS5 DXK5:DXO5 EHG5:EHK5 ERC5:ERG5 FAY5:FBC5 FKU5:FKY5 FUQ5:FUU5 GEM5:GEQ5 GOI5:GOM5 GYE5:GYI5 HIA5:HIE5 HRW5:HSA5 IBS5:IBW5 ILO5:ILS5 IVK5:IVO5 JFG5:JFK5 JPC5:JPG5 JYY5:JZC5 KIU5:KIY5 KSQ5:KSU5 LCM5:LCQ5 LMI5:LMM5 LWE5:LWI5 MGA5:MGE5 MPW5:MQA5 MZS5:MZW5 NJO5:NJS5 NTK5:NTO5 ODG5:ODK5 ONC5:ONG5 OWY5:OXC5 PGU5:PGY5 PQQ5:PQU5 QAM5:QAQ5 QKI5:QKM5 QUE5:QUI5 REA5:REE5 RNW5:ROA5 RXS5:RXW5 SHO5:SHS5 SRK5:SRO5 TBG5:TBK5 TLC5:TLG5 TUY5:TVC5 UEU5:UEY5 UOQ5:UOU5 UYM5:UYQ5 VII5:VIM5 VSE5:VSI5 WCA5:WCE5 WLW5:WMA5 WVS5:WVW5 K65541:O65541 JG65541:JK65541 TC65541:TG65541 ACY65541:ADC65541 AMU65541:AMY65541 AWQ65541:AWU65541 BGM65541:BGQ65541 BQI65541:BQM65541 CAE65541:CAI65541 CKA65541:CKE65541 CTW65541:CUA65541 DDS65541:DDW65541 DNO65541:DNS65541 DXK65541:DXO65541 EHG65541:EHK65541 ERC65541:ERG65541 FAY65541:FBC65541 FKU65541:FKY65541 FUQ65541:FUU65541 GEM65541:GEQ65541 GOI65541:GOM65541 GYE65541:GYI65541 HIA65541:HIE65541 HRW65541:HSA65541 IBS65541:IBW65541 ILO65541:ILS65541 IVK65541:IVO65541 JFG65541:JFK65541 JPC65541:JPG65541 JYY65541:JZC65541 KIU65541:KIY65541 KSQ65541:KSU65541 LCM65541:LCQ65541 LMI65541:LMM65541 LWE65541:LWI65541 MGA65541:MGE65541 MPW65541:MQA65541 MZS65541:MZW65541 NJO65541:NJS65541 NTK65541:NTO65541 ODG65541:ODK65541 ONC65541:ONG65541 OWY65541:OXC65541 PGU65541:PGY65541 PQQ65541:PQU65541 QAM65541:QAQ65541 QKI65541:QKM65541 QUE65541:QUI65541 REA65541:REE65541 RNW65541:ROA65541 RXS65541:RXW65541 SHO65541:SHS65541 SRK65541:SRO65541 TBG65541:TBK65541 TLC65541:TLG65541 TUY65541:TVC65541 UEU65541:UEY65541 UOQ65541:UOU65541 UYM65541:UYQ65541 VII65541:VIM65541 VSE65541:VSI65541 WCA65541:WCE65541 WLW65541:WMA65541 WVS65541:WVW65541 K131077:O131077 JG131077:JK131077 TC131077:TG131077 ACY131077:ADC131077 AMU131077:AMY131077 AWQ131077:AWU131077 BGM131077:BGQ131077 BQI131077:BQM131077 CAE131077:CAI131077 CKA131077:CKE131077 CTW131077:CUA131077 DDS131077:DDW131077 DNO131077:DNS131077 DXK131077:DXO131077 EHG131077:EHK131077 ERC131077:ERG131077 FAY131077:FBC131077 FKU131077:FKY131077 FUQ131077:FUU131077 GEM131077:GEQ131077 GOI131077:GOM131077 GYE131077:GYI131077 HIA131077:HIE131077 HRW131077:HSA131077 IBS131077:IBW131077 ILO131077:ILS131077 IVK131077:IVO131077 JFG131077:JFK131077 JPC131077:JPG131077 JYY131077:JZC131077 KIU131077:KIY131077 KSQ131077:KSU131077 LCM131077:LCQ131077 LMI131077:LMM131077 LWE131077:LWI131077 MGA131077:MGE131077 MPW131077:MQA131077 MZS131077:MZW131077 NJO131077:NJS131077 NTK131077:NTO131077 ODG131077:ODK131077 ONC131077:ONG131077 OWY131077:OXC131077 PGU131077:PGY131077 PQQ131077:PQU131077 QAM131077:QAQ131077 QKI131077:QKM131077 QUE131077:QUI131077 REA131077:REE131077 RNW131077:ROA131077 RXS131077:RXW131077 SHO131077:SHS131077 SRK131077:SRO131077 TBG131077:TBK131077 TLC131077:TLG131077 TUY131077:TVC131077 UEU131077:UEY131077 UOQ131077:UOU131077 UYM131077:UYQ131077 VII131077:VIM131077 VSE131077:VSI131077 WCA131077:WCE131077 WLW131077:WMA131077 WVS131077:WVW131077 K196613:O196613 JG196613:JK196613 TC196613:TG196613 ACY196613:ADC196613 AMU196613:AMY196613 AWQ196613:AWU196613 BGM196613:BGQ196613 BQI196613:BQM196613 CAE196613:CAI196613 CKA196613:CKE196613 CTW196613:CUA196613 DDS196613:DDW196613 DNO196613:DNS196613 DXK196613:DXO196613 EHG196613:EHK196613 ERC196613:ERG196613 FAY196613:FBC196613 FKU196613:FKY196613 FUQ196613:FUU196613 GEM196613:GEQ196613 GOI196613:GOM196613 GYE196613:GYI196613 HIA196613:HIE196613 HRW196613:HSA196613 IBS196613:IBW196613 ILO196613:ILS196613 IVK196613:IVO196613 JFG196613:JFK196613 JPC196613:JPG196613 JYY196613:JZC196613 KIU196613:KIY196613 KSQ196613:KSU196613 LCM196613:LCQ196613 LMI196613:LMM196613 LWE196613:LWI196613 MGA196613:MGE196613 MPW196613:MQA196613 MZS196613:MZW196613 NJO196613:NJS196613 NTK196613:NTO196613 ODG196613:ODK196613 ONC196613:ONG196613 OWY196613:OXC196613 PGU196613:PGY196613 PQQ196613:PQU196613 QAM196613:QAQ196613 QKI196613:QKM196613 QUE196613:QUI196613 REA196613:REE196613 RNW196613:ROA196613 RXS196613:RXW196613 SHO196613:SHS196613 SRK196613:SRO196613 TBG196613:TBK196613 TLC196613:TLG196613 TUY196613:TVC196613 UEU196613:UEY196613 UOQ196613:UOU196613 UYM196613:UYQ196613 VII196613:VIM196613 VSE196613:VSI196613 WCA196613:WCE196613 WLW196613:WMA196613 WVS196613:WVW196613 K262149:O262149 JG262149:JK262149 TC262149:TG262149 ACY262149:ADC262149 AMU262149:AMY262149 AWQ262149:AWU262149 BGM262149:BGQ262149 BQI262149:BQM262149 CAE262149:CAI262149 CKA262149:CKE262149 CTW262149:CUA262149 DDS262149:DDW262149 DNO262149:DNS262149 DXK262149:DXO262149 EHG262149:EHK262149 ERC262149:ERG262149 FAY262149:FBC262149 FKU262149:FKY262149 FUQ262149:FUU262149 GEM262149:GEQ262149 GOI262149:GOM262149 GYE262149:GYI262149 HIA262149:HIE262149 HRW262149:HSA262149 IBS262149:IBW262149 ILO262149:ILS262149 IVK262149:IVO262149 JFG262149:JFK262149 JPC262149:JPG262149 JYY262149:JZC262149 KIU262149:KIY262149 KSQ262149:KSU262149 LCM262149:LCQ262149 LMI262149:LMM262149 LWE262149:LWI262149 MGA262149:MGE262149 MPW262149:MQA262149 MZS262149:MZW262149 NJO262149:NJS262149 NTK262149:NTO262149 ODG262149:ODK262149 ONC262149:ONG262149 OWY262149:OXC262149 PGU262149:PGY262149 PQQ262149:PQU262149 QAM262149:QAQ262149 QKI262149:QKM262149 QUE262149:QUI262149 REA262149:REE262149 RNW262149:ROA262149 RXS262149:RXW262149 SHO262149:SHS262149 SRK262149:SRO262149 TBG262149:TBK262149 TLC262149:TLG262149 TUY262149:TVC262149 UEU262149:UEY262149 UOQ262149:UOU262149 UYM262149:UYQ262149 VII262149:VIM262149 VSE262149:VSI262149 WCA262149:WCE262149 WLW262149:WMA262149 WVS262149:WVW262149 K327685:O327685 JG327685:JK327685 TC327685:TG327685 ACY327685:ADC327685 AMU327685:AMY327685 AWQ327685:AWU327685 BGM327685:BGQ327685 BQI327685:BQM327685 CAE327685:CAI327685 CKA327685:CKE327685 CTW327685:CUA327685 DDS327685:DDW327685 DNO327685:DNS327685 DXK327685:DXO327685 EHG327685:EHK327685 ERC327685:ERG327685 FAY327685:FBC327685 FKU327685:FKY327685 FUQ327685:FUU327685 GEM327685:GEQ327685 GOI327685:GOM327685 GYE327685:GYI327685 HIA327685:HIE327685 HRW327685:HSA327685 IBS327685:IBW327685 ILO327685:ILS327685 IVK327685:IVO327685 JFG327685:JFK327685 JPC327685:JPG327685 JYY327685:JZC327685 KIU327685:KIY327685 KSQ327685:KSU327685 LCM327685:LCQ327685 LMI327685:LMM327685 LWE327685:LWI327685 MGA327685:MGE327685 MPW327685:MQA327685 MZS327685:MZW327685 NJO327685:NJS327685 NTK327685:NTO327685 ODG327685:ODK327685 ONC327685:ONG327685 OWY327685:OXC327685 PGU327685:PGY327685 PQQ327685:PQU327685 QAM327685:QAQ327685 QKI327685:QKM327685 QUE327685:QUI327685 REA327685:REE327685 RNW327685:ROA327685 RXS327685:RXW327685 SHO327685:SHS327685 SRK327685:SRO327685 TBG327685:TBK327685 TLC327685:TLG327685 TUY327685:TVC327685 UEU327685:UEY327685 UOQ327685:UOU327685 UYM327685:UYQ327685 VII327685:VIM327685 VSE327685:VSI327685 WCA327685:WCE327685 WLW327685:WMA327685 WVS327685:WVW327685 K393221:O393221 JG393221:JK393221 TC393221:TG393221 ACY393221:ADC393221 AMU393221:AMY393221 AWQ393221:AWU393221 BGM393221:BGQ393221 BQI393221:BQM393221 CAE393221:CAI393221 CKA393221:CKE393221 CTW393221:CUA393221 DDS393221:DDW393221 DNO393221:DNS393221 DXK393221:DXO393221 EHG393221:EHK393221 ERC393221:ERG393221 FAY393221:FBC393221 FKU393221:FKY393221 FUQ393221:FUU393221 GEM393221:GEQ393221 GOI393221:GOM393221 GYE393221:GYI393221 HIA393221:HIE393221 HRW393221:HSA393221 IBS393221:IBW393221 ILO393221:ILS393221 IVK393221:IVO393221 JFG393221:JFK393221 JPC393221:JPG393221 JYY393221:JZC393221 KIU393221:KIY393221 KSQ393221:KSU393221 LCM393221:LCQ393221 LMI393221:LMM393221 LWE393221:LWI393221 MGA393221:MGE393221 MPW393221:MQA393221 MZS393221:MZW393221 NJO393221:NJS393221 NTK393221:NTO393221 ODG393221:ODK393221 ONC393221:ONG393221 OWY393221:OXC393221 PGU393221:PGY393221 PQQ393221:PQU393221 QAM393221:QAQ393221 QKI393221:QKM393221 QUE393221:QUI393221 REA393221:REE393221 RNW393221:ROA393221 RXS393221:RXW393221 SHO393221:SHS393221 SRK393221:SRO393221 TBG393221:TBK393221 TLC393221:TLG393221 TUY393221:TVC393221 UEU393221:UEY393221 UOQ393221:UOU393221 UYM393221:UYQ393221 VII393221:VIM393221 VSE393221:VSI393221 WCA393221:WCE393221 WLW393221:WMA393221 WVS393221:WVW393221 K458757:O458757 JG458757:JK458757 TC458757:TG458757 ACY458757:ADC458757 AMU458757:AMY458757 AWQ458757:AWU458757 BGM458757:BGQ458757 BQI458757:BQM458757 CAE458757:CAI458757 CKA458757:CKE458757 CTW458757:CUA458757 DDS458757:DDW458757 DNO458757:DNS458757 DXK458757:DXO458757 EHG458757:EHK458757 ERC458757:ERG458757 FAY458757:FBC458757 FKU458757:FKY458757 FUQ458757:FUU458757 GEM458757:GEQ458757 GOI458757:GOM458757 GYE458757:GYI458757 HIA458757:HIE458757 HRW458757:HSA458757 IBS458757:IBW458757 ILO458757:ILS458757 IVK458757:IVO458757 JFG458757:JFK458757 JPC458757:JPG458757 JYY458757:JZC458757 KIU458757:KIY458757 KSQ458757:KSU458757 LCM458757:LCQ458757 LMI458757:LMM458757 LWE458757:LWI458757 MGA458757:MGE458757 MPW458757:MQA458757 MZS458757:MZW458757 NJO458757:NJS458757 NTK458757:NTO458757 ODG458757:ODK458757 ONC458757:ONG458757 OWY458757:OXC458757 PGU458757:PGY458757 PQQ458757:PQU458757 QAM458757:QAQ458757 QKI458757:QKM458757 QUE458757:QUI458757 REA458757:REE458757 RNW458757:ROA458757 RXS458757:RXW458757 SHO458757:SHS458757 SRK458757:SRO458757 TBG458757:TBK458757 TLC458757:TLG458757 TUY458757:TVC458757 UEU458757:UEY458757 UOQ458757:UOU458757 UYM458757:UYQ458757 VII458757:VIM458757 VSE458757:VSI458757 WCA458757:WCE458757 WLW458757:WMA458757 WVS458757:WVW458757 K524293:O524293 JG524293:JK524293 TC524293:TG524293 ACY524293:ADC524293 AMU524293:AMY524293 AWQ524293:AWU524293 BGM524293:BGQ524293 BQI524293:BQM524293 CAE524293:CAI524293 CKA524293:CKE524293 CTW524293:CUA524293 DDS524293:DDW524293 DNO524293:DNS524293 DXK524293:DXO524293 EHG524293:EHK524293 ERC524293:ERG524293 FAY524293:FBC524293 FKU524293:FKY524293 FUQ524293:FUU524293 GEM524293:GEQ524293 GOI524293:GOM524293 GYE524293:GYI524293 HIA524293:HIE524293 HRW524293:HSA524293 IBS524293:IBW524293 ILO524293:ILS524293 IVK524293:IVO524293 JFG524293:JFK524293 JPC524293:JPG524293 JYY524293:JZC524293 KIU524293:KIY524293 KSQ524293:KSU524293 LCM524293:LCQ524293 LMI524293:LMM524293 LWE524293:LWI524293 MGA524293:MGE524293 MPW524293:MQA524293 MZS524293:MZW524293 NJO524293:NJS524293 NTK524293:NTO524293 ODG524293:ODK524293 ONC524293:ONG524293 OWY524293:OXC524293 PGU524293:PGY524293 PQQ524293:PQU524293 QAM524293:QAQ524293 QKI524293:QKM524293 QUE524293:QUI524293 REA524293:REE524293 RNW524293:ROA524293 RXS524293:RXW524293 SHO524293:SHS524293 SRK524293:SRO524293 TBG524293:TBK524293 TLC524293:TLG524293 TUY524293:TVC524293 UEU524293:UEY524293 UOQ524293:UOU524293 UYM524293:UYQ524293 VII524293:VIM524293 VSE524293:VSI524293 WCA524293:WCE524293 WLW524293:WMA524293 WVS524293:WVW524293 K589829:O589829 JG589829:JK589829 TC589829:TG589829 ACY589829:ADC589829 AMU589829:AMY589829 AWQ589829:AWU589829 BGM589829:BGQ589829 BQI589829:BQM589829 CAE589829:CAI589829 CKA589829:CKE589829 CTW589829:CUA589829 DDS589829:DDW589829 DNO589829:DNS589829 DXK589829:DXO589829 EHG589829:EHK589829 ERC589829:ERG589829 FAY589829:FBC589829 FKU589829:FKY589829 FUQ589829:FUU589829 GEM589829:GEQ589829 GOI589829:GOM589829 GYE589829:GYI589829 HIA589829:HIE589829 HRW589829:HSA589829 IBS589829:IBW589829 ILO589829:ILS589829 IVK589829:IVO589829 JFG589829:JFK589829 JPC589829:JPG589829 JYY589829:JZC589829 KIU589829:KIY589829 KSQ589829:KSU589829 LCM589829:LCQ589829 LMI589829:LMM589829 LWE589829:LWI589829 MGA589829:MGE589829 MPW589829:MQA589829 MZS589829:MZW589829 NJO589829:NJS589829 NTK589829:NTO589829 ODG589829:ODK589829 ONC589829:ONG589829 OWY589829:OXC589829 PGU589829:PGY589829 PQQ589829:PQU589829 QAM589829:QAQ589829 QKI589829:QKM589829 QUE589829:QUI589829 REA589829:REE589829 RNW589829:ROA589829 RXS589829:RXW589829 SHO589829:SHS589829 SRK589829:SRO589829 TBG589829:TBK589829 TLC589829:TLG589829 TUY589829:TVC589829 UEU589829:UEY589829 UOQ589829:UOU589829 UYM589829:UYQ589829 VII589829:VIM589829 VSE589829:VSI589829 WCA589829:WCE589829 WLW589829:WMA589829 WVS589829:WVW589829 K655365:O655365 JG655365:JK655365 TC655365:TG655365 ACY655365:ADC655365 AMU655365:AMY655365 AWQ655365:AWU655365 BGM655365:BGQ655365 BQI655365:BQM655365 CAE655365:CAI655365 CKA655365:CKE655365 CTW655365:CUA655365 DDS655365:DDW655365 DNO655365:DNS655365 DXK655365:DXO655365 EHG655365:EHK655365 ERC655365:ERG655365 FAY655365:FBC655365 FKU655365:FKY655365 FUQ655365:FUU655365 GEM655365:GEQ655365 GOI655365:GOM655365 GYE655365:GYI655365 HIA655365:HIE655365 HRW655365:HSA655365 IBS655365:IBW655365 ILO655365:ILS655365 IVK655365:IVO655365 JFG655365:JFK655365 JPC655365:JPG655365 JYY655365:JZC655365 KIU655365:KIY655365 KSQ655365:KSU655365 LCM655365:LCQ655365 LMI655365:LMM655365 LWE655365:LWI655365 MGA655365:MGE655365 MPW655365:MQA655365 MZS655365:MZW655365 NJO655365:NJS655365 NTK655365:NTO655365 ODG655365:ODK655365 ONC655365:ONG655365 OWY655365:OXC655365 PGU655365:PGY655365 PQQ655365:PQU655365 QAM655365:QAQ655365 QKI655365:QKM655365 QUE655365:QUI655365 REA655365:REE655365 RNW655365:ROA655365 RXS655365:RXW655365 SHO655365:SHS655365 SRK655365:SRO655365 TBG655365:TBK655365 TLC655365:TLG655365 TUY655365:TVC655365 UEU655365:UEY655365 UOQ655365:UOU655365 UYM655365:UYQ655365 VII655365:VIM655365 VSE655365:VSI655365 WCA655365:WCE655365 WLW655365:WMA655365 WVS655365:WVW655365 K720901:O720901 JG720901:JK720901 TC720901:TG720901 ACY720901:ADC720901 AMU720901:AMY720901 AWQ720901:AWU720901 BGM720901:BGQ720901 BQI720901:BQM720901 CAE720901:CAI720901 CKA720901:CKE720901 CTW720901:CUA720901 DDS720901:DDW720901 DNO720901:DNS720901 DXK720901:DXO720901 EHG720901:EHK720901 ERC720901:ERG720901 FAY720901:FBC720901 FKU720901:FKY720901 FUQ720901:FUU720901 GEM720901:GEQ720901 GOI720901:GOM720901 GYE720901:GYI720901 HIA720901:HIE720901 HRW720901:HSA720901 IBS720901:IBW720901 ILO720901:ILS720901 IVK720901:IVO720901 JFG720901:JFK720901 JPC720901:JPG720901 JYY720901:JZC720901 KIU720901:KIY720901 KSQ720901:KSU720901 LCM720901:LCQ720901 LMI720901:LMM720901 LWE720901:LWI720901 MGA720901:MGE720901 MPW720901:MQA720901 MZS720901:MZW720901 NJO720901:NJS720901 NTK720901:NTO720901 ODG720901:ODK720901 ONC720901:ONG720901 OWY720901:OXC720901 PGU720901:PGY720901 PQQ720901:PQU720901 QAM720901:QAQ720901 QKI720901:QKM720901 QUE720901:QUI720901 REA720901:REE720901 RNW720901:ROA720901 RXS720901:RXW720901 SHO720901:SHS720901 SRK720901:SRO720901 TBG720901:TBK720901 TLC720901:TLG720901 TUY720901:TVC720901 UEU720901:UEY720901 UOQ720901:UOU720901 UYM720901:UYQ720901 VII720901:VIM720901 VSE720901:VSI720901 WCA720901:WCE720901 WLW720901:WMA720901 WVS720901:WVW720901 K786437:O786437 JG786437:JK786437 TC786437:TG786437 ACY786437:ADC786437 AMU786437:AMY786437 AWQ786437:AWU786437 BGM786437:BGQ786437 BQI786437:BQM786437 CAE786437:CAI786437 CKA786437:CKE786437 CTW786437:CUA786437 DDS786437:DDW786437 DNO786437:DNS786437 DXK786437:DXO786437 EHG786437:EHK786437 ERC786437:ERG786437 FAY786437:FBC786437 FKU786437:FKY786437 FUQ786437:FUU786437 GEM786437:GEQ786437 GOI786437:GOM786437 GYE786437:GYI786437 HIA786437:HIE786437 HRW786437:HSA786437 IBS786437:IBW786437 ILO786437:ILS786437 IVK786437:IVO786437 JFG786437:JFK786437 JPC786437:JPG786437 JYY786437:JZC786437 KIU786437:KIY786437 KSQ786437:KSU786437 LCM786437:LCQ786437 LMI786437:LMM786437 LWE786437:LWI786437 MGA786437:MGE786437 MPW786437:MQA786437 MZS786437:MZW786437 NJO786437:NJS786437 NTK786437:NTO786437 ODG786437:ODK786437 ONC786437:ONG786437 OWY786437:OXC786437 PGU786437:PGY786437 PQQ786437:PQU786437 QAM786437:QAQ786437 QKI786437:QKM786437 QUE786437:QUI786437 REA786437:REE786437 RNW786437:ROA786437 RXS786437:RXW786437 SHO786437:SHS786437 SRK786437:SRO786437 TBG786437:TBK786437 TLC786437:TLG786437 TUY786437:TVC786437 UEU786437:UEY786437 UOQ786437:UOU786437 UYM786437:UYQ786437 VII786437:VIM786437 VSE786437:VSI786437 WCA786437:WCE786437 WLW786437:WMA786437 WVS786437:WVW786437 K851973:O851973 JG851973:JK851973 TC851973:TG851973 ACY851973:ADC851973 AMU851973:AMY851973 AWQ851973:AWU851973 BGM851973:BGQ851973 BQI851973:BQM851973 CAE851973:CAI851973 CKA851973:CKE851973 CTW851973:CUA851973 DDS851973:DDW851973 DNO851973:DNS851973 DXK851973:DXO851973 EHG851973:EHK851973 ERC851973:ERG851973 FAY851973:FBC851973 FKU851973:FKY851973 FUQ851973:FUU851973 GEM851973:GEQ851973 GOI851973:GOM851973 GYE851973:GYI851973 HIA851973:HIE851973 HRW851973:HSA851973 IBS851973:IBW851973 ILO851973:ILS851973 IVK851973:IVO851973 JFG851973:JFK851973 JPC851973:JPG851973 JYY851973:JZC851973 KIU851973:KIY851973 KSQ851973:KSU851973 LCM851973:LCQ851973 LMI851973:LMM851973 LWE851973:LWI851973 MGA851973:MGE851973 MPW851973:MQA851973 MZS851973:MZW851973 NJO851973:NJS851973 NTK851973:NTO851973 ODG851973:ODK851973 ONC851973:ONG851973 OWY851973:OXC851973 PGU851973:PGY851973 PQQ851973:PQU851973 QAM851973:QAQ851973 QKI851973:QKM851973 QUE851973:QUI851973 REA851973:REE851973 RNW851973:ROA851973 RXS851973:RXW851973 SHO851973:SHS851973 SRK851973:SRO851973 TBG851973:TBK851973 TLC851973:TLG851973 TUY851973:TVC851973 UEU851973:UEY851973 UOQ851973:UOU851973 UYM851973:UYQ851973 VII851973:VIM851973 VSE851973:VSI851973 WCA851973:WCE851973 WLW851973:WMA851973 WVS851973:WVW851973 K917509:O917509 JG917509:JK917509 TC917509:TG917509 ACY917509:ADC917509 AMU917509:AMY917509 AWQ917509:AWU917509 BGM917509:BGQ917509 BQI917509:BQM917509 CAE917509:CAI917509 CKA917509:CKE917509 CTW917509:CUA917509 DDS917509:DDW917509 DNO917509:DNS917509 DXK917509:DXO917509 EHG917509:EHK917509 ERC917509:ERG917509 FAY917509:FBC917509 FKU917509:FKY917509 FUQ917509:FUU917509 GEM917509:GEQ917509 GOI917509:GOM917509 GYE917509:GYI917509 HIA917509:HIE917509 HRW917509:HSA917509 IBS917509:IBW917509 ILO917509:ILS917509 IVK917509:IVO917509 JFG917509:JFK917509 JPC917509:JPG917509 JYY917509:JZC917509 KIU917509:KIY917509 KSQ917509:KSU917509 LCM917509:LCQ917509 LMI917509:LMM917509 LWE917509:LWI917509 MGA917509:MGE917509 MPW917509:MQA917509 MZS917509:MZW917509 NJO917509:NJS917509 NTK917509:NTO917509 ODG917509:ODK917509 ONC917509:ONG917509 OWY917509:OXC917509 PGU917509:PGY917509 PQQ917509:PQU917509 QAM917509:QAQ917509 QKI917509:QKM917509 QUE917509:QUI917509 REA917509:REE917509 RNW917509:ROA917509 RXS917509:RXW917509 SHO917509:SHS917509 SRK917509:SRO917509 TBG917509:TBK917509 TLC917509:TLG917509 TUY917509:TVC917509 UEU917509:UEY917509 UOQ917509:UOU917509 UYM917509:UYQ917509 VII917509:VIM917509 VSE917509:VSI917509 WCA917509:WCE917509 WLW917509:WMA917509 WVS917509:WVW917509 K983045:O983045 JG983045:JK983045 TC983045:TG983045 ACY983045:ADC983045 AMU983045:AMY983045 AWQ983045:AWU983045 BGM983045:BGQ983045 BQI983045:BQM983045 CAE983045:CAI983045 CKA983045:CKE983045 CTW983045:CUA983045 DDS983045:DDW983045 DNO983045:DNS983045 DXK983045:DXO983045 EHG983045:EHK983045 ERC983045:ERG983045 FAY983045:FBC983045 FKU983045:FKY983045 FUQ983045:FUU983045 GEM983045:GEQ983045 GOI983045:GOM983045 GYE983045:GYI983045 HIA983045:HIE983045 HRW983045:HSA983045 IBS983045:IBW983045 ILO983045:ILS983045 IVK983045:IVO983045 JFG983045:JFK983045 JPC983045:JPG983045 JYY983045:JZC983045 KIU983045:KIY983045 KSQ983045:KSU983045 LCM983045:LCQ983045 LMI983045:LMM983045 LWE983045:LWI983045 MGA983045:MGE983045 MPW983045:MQA983045 MZS983045:MZW983045 NJO983045:NJS983045 NTK983045:NTO983045 ODG983045:ODK983045 ONC983045:ONG983045 OWY983045:OXC983045 PGU983045:PGY983045 PQQ983045:PQU983045 QAM983045:QAQ983045 QKI983045:QKM983045 QUE983045:QUI983045 REA983045:REE983045 RNW983045:ROA983045 RXS983045:RXW983045 SHO983045:SHS983045 SRK983045:SRO983045 TBG983045:TBK983045 TLC983045:TLG983045 TUY983045:TVC983045 UEU983045:UEY983045 UOQ983045:UOU983045 UYM983045:UYQ983045 VII983045:VIM983045 VSE983045:VSI983045 WCA983045:WCE983045 WLW983045:WMA983045 WVS983045:WVW983045" xr:uid="{2EF8F729-B632-4A4C-9F5A-C72DAC1A670E}"/>
    <dataValidation type="decimal" allowBlank="1" showInputMessage="1" showErrorMessage="1" sqref="WVZ98306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xr:uid="{34D4B1D8-7EF1-40D5-AC7B-E135D953A84F}">
      <formula1>0</formula1>
      <formula2>9.9</formula2>
    </dataValidation>
    <dataValidation type="list" allowBlank="1" showInputMessage="1" showErrorMessage="1" errorTitle="ERROR" error="You must pick from the drop down list." prompt="Enter the standard number including revision.  eg. B44-07" sqref="R138:X139 JN138:JT139 TJ138:TP139 ADF138:ADL139 ANB138:ANH139 AWX138:AXD139 BGT138:BGZ139 BQP138:BQV139 CAL138:CAR139 CKH138:CKN139 CUD138:CUJ139 DDZ138:DEF139 DNV138:DOB139 DXR138:DXX139 EHN138:EHT139 ERJ138:ERP139 FBF138:FBL139 FLB138:FLH139 FUX138:FVD139 GET138:GEZ139 GOP138:GOV139 GYL138:GYR139 HIH138:HIN139 HSD138:HSJ139 IBZ138:ICF139 ILV138:IMB139 IVR138:IVX139 JFN138:JFT139 JPJ138:JPP139 JZF138:JZL139 KJB138:KJH139 KSX138:KTD139 LCT138:LCZ139 LMP138:LMV139 LWL138:LWR139 MGH138:MGN139 MQD138:MQJ139 MZZ138:NAF139 NJV138:NKB139 NTR138:NTX139 ODN138:ODT139 ONJ138:ONP139 OXF138:OXL139 PHB138:PHH139 PQX138:PRD139 QAT138:QAZ139 QKP138:QKV139 QUL138:QUR139 REH138:REN139 ROD138:ROJ139 RXZ138:RYF139 SHV138:SIB139 SRR138:SRX139 TBN138:TBT139 TLJ138:TLP139 TVF138:TVL139 UFB138:UFH139 UOX138:UPD139 UYT138:UYZ139 VIP138:VIV139 VSL138:VSR139 WCH138:WCN139 WMD138:WMJ139 WVZ138:WWF139 R65674:X65675 JN65674:JT65675 TJ65674:TP65675 ADF65674:ADL65675 ANB65674:ANH65675 AWX65674:AXD65675 BGT65674:BGZ65675 BQP65674:BQV65675 CAL65674:CAR65675 CKH65674:CKN65675 CUD65674:CUJ65675 DDZ65674:DEF65675 DNV65674:DOB65675 DXR65674:DXX65675 EHN65674:EHT65675 ERJ65674:ERP65675 FBF65674:FBL65675 FLB65674:FLH65675 FUX65674:FVD65675 GET65674:GEZ65675 GOP65674:GOV65675 GYL65674:GYR65675 HIH65674:HIN65675 HSD65674:HSJ65675 IBZ65674:ICF65675 ILV65674:IMB65675 IVR65674:IVX65675 JFN65674:JFT65675 JPJ65674:JPP65675 JZF65674:JZL65675 KJB65674:KJH65675 KSX65674:KTD65675 LCT65674:LCZ65675 LMP65674:LMV65675 LWL65674:LWR65675 MGH65674:MGN65675 MQD65674:MQJ65675 MZZ65674:NAF65675 NJV65674:NKB65675 NTR65674:NTX65675 ODN65674:ODT65675 ONJ65674:ONP65675 OXF65674:OXL65675 PHB65674:PHH65675 PQX65674:PRD65675 QAT65674:QAZ65675 QKP65674:QKV65675 QUL65674:QUR65675 REH65674:REN65675 ROD65674:ROJ65675 RXZ65674:RYF65675 SHV65674:SIB65675 SRR65674:SRX65675 TBN65674:TBT65675 TLJ65674:TLP65675 TVF65674:TVL65675 UFB65674:UFH65675 UOX65674:UPD65675 UYT65674:UYZ65675 VIP65674:VIV65675 VSL65674:VSR65675 WCH65674:WCN65675 WMD65674:WMJ65675 WVZ65674:WWF65675 R131210:X131211 JN131210:JT131211 TJ131210:TP131211 ADF131210:ADL131211 ANB131210:ANH131211 AWX131210:AXD131211 BGT131210:BGZ131211 BQP131210:BQV131211 CAL131210:CAR131211 CKH131210:CKN131211 CUD131210:CUJ131211 DDZ131210:DEF131211 DNV131210:DOB131211 DXR131210:DXX131211 EHN131210:EHT131211 ERJ131210:ERP131211 FBF131210:FBL131211 FLB131210:FLH131211 FUX131210:FVD131211 GET131210:GEZ131211 GOP131210:GOV131211 GYL131210:GYR131211 HIH131210:HIN131211 HSD131210:HSJ131211 IBZ131210:ICF131211 ILV131210:IMB131211 IVR131210:IVX131211 JFN131210:JFT131211 JPJ131210:JPP131211 JZF131210:JZL131211 KJB131210:KJH131211 KSX131210:KTD131211 LCT131210:LCZ131211 LMP131210:LMV131211 LWL131210:LWR131211 MGH131210:MGN131211 MQD131210:MQJ131211 MZZ131210:NAF131211 NJV131210:NKB131211 NTR131210:NTX131211 ODN131210:ODT131211 ONJ131210:ONP131211 OXF131210:OXL131211 PHB131210:PHH131211 PQX131210:PRD131211 QAT131210:QAZ131211 QKP131210:QKV131211 QUL131210:QUR131211 REH131210:REN131211 ROD131210:ROJ131211 RXZ131210:RYF131211 SHV131210:SIB131211 SRR131210:SRX131211 TBN131210:TBT131211 TLJ131210:TLP131211 TVF131210:TVL131211 UFB131210:UFH131211 UOX131210:UPD131211 UYT131210:UYZ131211 VIP131210:VIV131211 VSL131210:VSR131211 WCH131210:WCN131211 WMD131210:WMJ131211 WVZ131210:WWF131211 R196746:X196747 JN196746:JT196747 TJ196746:TP196747 ADF196746:ADL196747 ANB196746:ANH196747 AWX196746:AXD196747 BGT196746:BGZ196747 BQP196746:BQV196747 CAL196746:CAR196747 CKH196746:CKN196747 CUD196746:CUJ196747 DDZ196746:DEF196747 DNV196746:DOB196747 DXR196746:DXX196747 EHN196746:EHT196747 ERJ196746:ERP196747 FBF196746:FBL196747 FLB196746:FLH196747 FUX196746:FVD196747 GET196746:GEZ196747 GOP196746:GOV196747 GYL196746:GYR196747 HIH196746:HIN196747 HSD196746:HSJ196747 IBZ196746:ICF196747 ILV196746:IMB196747 IVR196746:IVX196747 JFN196746:JFT196747 JPJ196746:JPP196747 JZF196746:JZL196747 KJB196746:KJH196747 KSX196746:KTD196747 LCT196746:LCZ196747 LMP196746:LMV196747 LWL196746:LWR196747 MGH196746:MGN196747 MQD196746:MQJ196747 MZZ196746:NAF196747 NJV196746:NKB196747 NTR196746:NTX196747 ODN196746:ODT196747 ONJ196746:ONP196747 OXF196746:OXL196747 PHB196746:PHH196747 PQX196746:PRD196747 QAT196746:QAZ196747 QKP196746:QKV196747 QUL196746:QUR196747 REH196746:REN196747 ROD196746:ROJ196747 RXZ196746:RYF196747 SHV196746:SIB196747 SRR196746:SRX196747 TBN196746:TBT196747 TLJ196746:TLP196747 TVF196746:TVL196747 UFB196746:UFH196747 UOX196746:UPD196747 UYT196746:UYZ196747 VIP196746:VIV196747 VSL196746:VSR196747 WCH196746:WCN196747 WMD196746:WMJ196747 WVZ196746:WWF196747 R262282:X262283 JN262282:JT262283 TJ262282:TP262283 ADF262282:ADL262283 ANB262282:ANH262283 AWX262282:AXD262283 BGT262282:BGZ262283 BQP262282:BQV262283 CAL262282:CAR262283 CKH262282:CKN262283 CUD262282:CUJ262283 DDZ262282:DEF262283 DNV262282:DOB262283 DXR262282:DXX262283 EHN262282:EHT262283 ERJ262282:ERP262283 FBF262282:FBL262283 FLB262282:FLH262283 FUX262282:FVD262283 GET262282:GEZ262283 GOP262282:GOV262283 GYL262282:GYR262283 HIH262282:HIN262283 HSD262282:HSJ262283 IBZ262282:ICF262283 ILV262282:IMB262283 IVR262282:IVX262283 JFN262282:JFT262283 JPJ262282:JPP262283 JZF262282:JZL262283 KJB262282:KJH262283 KSX262282:KTD262283 LCT262282:LCZ262283 LMP262282:LMV262283 LWL262282:LWR262283 MGH262282:MGN262283 MQD262282:MQJ262283 MZZ262282:NAF262283 NJV262282:NKB262283 NTR262282:NTX262283 ODN262282:ODT262283 ONJ262282:ONP262283 OXF262282:OXL262283 PHB262282:PHH262283 PQX262282:PRD262283 QAT262282:QAZ262283 QKP262282:QKV262283 QUL262282:QUR262283 REH262282:REN262283 ROD262282:ROJ262283 RXZ262282:RYF262283 SHV262282:SIB262283 SRR262282:SRX262283 TBN262282:TBT262283 TLJ262282:TLP262283 TVF262282:TVL262283 UFB262282:UFH262283 UOX262282:UPD262283 UYT262282:UYZ262283 VIP262282:VIV262283 VSL262282:VSR262283 WCH262282:WCN262283 WMD262282:WMJ262283 WVZ262282:WWF262283 R327818:X327819 JN327818:JT327819 TJ327818:TP327819 ADF327818:ADL327819 ANB327818:ANH327819 AWX327818:AXD327819 BGT327818:BGZ327819 BQP327818:BQV327819 CAL327818:CAR327819 CKH327818:CKN327819 CUD327818:CUJ327819 DDZ327818:DEF327819 DNV327818:DOB327819 DXR327818:DXX327819 EHN327818:EHT327819 ERJ327818:ERP327819 FBF327818:FBL327819 FLB327818:FLH327819 FUX327818:FVD327819 GET327818:GEZ327819 GOP327818:GOV327819 GYL327818:GYR327819 HIH327818:HIN327819 HSD327818:HSJ327819 IBZ327818:ICF327819 ILV327818:IMB327819 IVR327818:IVX327819 JFN327818:JFT327819 JPJ327818:JPP327819 JZF327818:JZL327819 KJB327818:KJH327819 KSX327818:KTD327819 LCT327818:LCZ327819 LMP327818:LMV327819 LWL327818:LWR327819 MGH327818:MGN327819 MQD327818:MQJ327819 MZZ327818:NAF327819 NJV327818:NKB327819 NTR327818:NTX327819 ODN327818:ODT327819 ONJ327818:ONP327819 OXF327818:OXL327819 PHB327818:PHH327819 PQX327818:PRD327819 QAT327818:QAZ327819 QKP327818:QKV327819 QUL327818:QUR327819 REH327818:REN327819 ROD327818:ROJ327819 RXZ327818:RYF327819 SHV327818:SIB327819 SRR327818:SRX327819 TBN327818:TBT327819 TLJ327818:TLP327819 TVF327818:TVL327819 UFB327818:UFH327819 UOX327818:UPD327819 UYT327818:UYZ327819 VIP327818:VIV327819 VSL327818:VSR327819 WCH327818:WCN327819 WMD327818:WMJ327819 WVZ327818:WWF327819 R393354:X393355 JN393354:JT393355 TJ393354:TP393355 ADF393354:ADL393355 ANB393354:ANH393355 AWX393354:AXD393355 BGT393354:BGZ393355 BQP393354:BQV393355 CAL393354:CAR393355 CKH393354:CKN393355 CUD393354:CUJ393355 DDZ393354:DEF393355 DNV393354:DOB393355 DXR393354:DXX393355 EHN393354:EHT393355 ERJ393354:ERP393355 FBF393354:FBL393355 FLB393354:FLH393355 FUX393354:FVD393355 GET393354:GEZ393355 GOP393354:GOV393355 GYL393354:GYR393355 HIH393354:HIN393355 HSD393354:HSJ393355 IBZ393354:ICF393355 ILV393354:IMB393355 IVR393354:IVX393355 JFN393354:JFT393355 JPJ393354:JPP393355 JZF393354:JZL393355 KJB393354:KJH393355 KSX393354:KTD393355 LCT393354:LCZ393355 LMP393354:LMV393355 LWL393354:LWR393355 MGH393354:MGN393355 MQD393354:MQJ393355 MZZ393354:NAF393355 NJV393354:NKB393355 NTR393354:NTX393355 ODN393354:ODT393355 ONJ393354:ONP393355 OXF393354:OXL393355 PHB393354:PHH393355 PQX393354:PRD393355 QAT393354:QAZ393355 QKP393354:QKV393355 QUL393354:QUR393355 REH393354:REN393355 ROD393354:ROJ393355 RXZ393354:RYF393355 SHV393354:SIB393355 SRR393354:SRX393355 TBN393354:TBT393355 TLJ393354:TLP393355 TVF393354:TVL393355 UFB393354:UFH393355 UOX393354:UPD393355 UYT393354:UYZ393355 VIP393354:VIV393355 VSL393354:VSR393355 WCH393354:WCN393355 WMD393354:WMJ393355 WVZ393354:WWF393355 R458890:X458891 JN458890:JT458891 TJ458890:TP458891 ADF458890:ADL458891 ANB458890:ANH458891 AWX458890:AXD458891 BGT458890:BGZ458891 BQP458890:BQV458891 CAL458890:CAR458891 CKH458890:CKN458891 CUD458890:CUJ458891 DDZ458890:DEF458891 DNV458890:DOB458891 DXR458890:DXX458891 EHN458890:EHT458891 ERJ458890:ERP458891 FBF458890:FBL458891 FLB458890:FLH458891 FUX458890:FVD458891 GET458890:GEZ458891 GOP458890:GOV458891 GYL458890:GYR458891 HIH458890:HIN458891 HSD458890:HSJ458891 IBZ458890:ICF458891 ILV458890:IMB458891 IVR458890:IVX458891 JFN458890:JFT458891 JPJ458890:JPP458891 JZF458890:JZL458891 KJB458890:KJH458891 KSX458890:KTD458891 LCT458890:LCZ458891 LMP458890:LMV458891 LWL458890:LWR458891 MGH458890:MGN458891 MQD458890:MQJ458891 MZZ458890:NAF458891 NJV458890:NKB458891 NTR458890:NTX458891 ODN458890:ODT458891 ONJ458890:ONP458891 OXF458890:OXL458891 PHB458890:PHH458891 PQX458890:PRD458891 QAT458890:QAZ458891 QKP458890:QKV458891 QUL458890:QUR458891 REH458890:REN458891 ROD458890:ROJ458891 RXZ458890:RYF458891 SHV458890:SIB458891 SRR458890:SRX458891 TBN458890:TBT458891 TLJ458890:TLP458891 TVF458890:TVL458891 UFB458890:UFH458891 UOX458890:UPD458891 UYT458890:UYZ458891 VIP458890:VIV458891 VSL458890:VSR458891 WCH458890:WCN458891 WMD458890:WMJ458891 WVZ458890:WWF458891 R524426:X524427 JN524426:JT524427 TJ524426:TP524427 ADF524426:ADL524427 ANB524426:ANH524427 AWX524426:AXD524427 BGT524426:BGZ524427 BQP524426:BQV524427 CAL524426:CAR524427 CKH524426:CKN524427 CUD524426:CUJ524427 DDZ524426:DEF524427 DNV524426:DOB524427 DXR524426:DXX524427 EHN524426:EHT524427 ERJ524426:ERP524427 FBF524426:FBL524427 FLB524426:FLH524427 FUX524426:FVD524427 GET524426:GEZ524427 GOP524426:GOV524427 GYL524426:GYR524427 HIH524426:HIN524427 HSD524426:HSJ524427 IBZ524426:ICF524427 ILV524426:IMB524427 IVR524426:IVX524427 JFN524426:JFT524427 JPJ524426:JPP524427 JZF524426:JZL524427 KJB524426:KJH524427 KSX524426:KTD524427 LCT524426:LCZ524427 LMP524426:LMV524427 LWL524426:LWR524427 MGH524426:MGN524427 MQD524426:MQJ524427 MZZ524426:NAF524427 NJV524426:NKB524427 NTR524426:NTX524427 ODN524426:ODT524427 ONJ524426:ONP524427 OXF524426:OXL524427 PHB524426:PHH524427 PQX524426:PRD524427 QAT524426:QAZ524427 QKP524426:QKV524427 QUL524426:QUR524427 REH524426:REN524427 ROD524426:ROJ524427 RXZ524426:RYF524427 SHV524426:SIB524427 SRR524426:SRX524427 TBN524426:TBT524427 TLJ524426:TLP524427 TVF524426:TVL524427 UFB524426:UFH524427 UOX524426:UPD524427 UYT524426:UYZ524427 VIP524426:VIV524427 VSL524426:VSR524427 WCH524426:WCN524427 WMD524426:WMJ524427 WVZ524426:WWF524427 R589962:X589963 JN589962:JT589963 TJ589962:TP589963 ADF589962:ADL589963 ANB589962:ANH589963 AWX589962:AXD589963 BGT589962:BGZ589963 BQP589962:BQV589963 CAL589962:CAR589963 CKH589962:CKN589963 CUD589962:CUJ589963 DDZ589962:DEF589963 DNV589962:DOB589963 DXR589962:DXX589963 EHN589962:EHT589963 ERJ589962:ERP589963 FBF589962:FBL589963 FLB589962:FLH589963 FUX589962:FVD589963 GET589962:GEZ589963 GOP589962:GOV589963 GYL589962:GYR589963 HIH589962:HIN589963 HSD589962:HSJ589963 IBZ589962:ICF589963 ILV589962:IMB589963 IVR589962:IVX589963 JFN589962:JFT589963 JPJ589962:JPP589963 JZF589962:JZL589963 KJB589962:KJH589963 KSX589962:KTD589963 LCT589962:LCZ589963 LMP589962:LMV589963 LWL589962:LWR589963 MGH589962:MGN589963 MQD589962:MQJ589963 MZZ589962:NAF589963 NJV589962:NKB589963 NTR589962:NTX589963 ODN589962:ODT589963 ONJ589962:ONP589963 OXF589962:OXL589963 PHB589962:PHH589963 PQX589962:PRD589963 QAT589962:QAZ589963 QKP589962:QKV589963 QUL589962:QUR589963 REH589962:REN589963 ROD589962:ROJ589963 RXZ589962:RYF589963 SHV589962:SIB589963 SRR589962:SRX589963 TBN589962:TBT589963 TLJ589962:TLP589963 TVF589962:TVL589963 UFB589962:UFH589963 UOX589962:UPD589963 UYT589962:UYZ589963 VIP589962:VIV589963 VSL589962:VSR589963 WCH589962:WCN589963 WMD589962:WMJ589963 WVZ589962:WWF589963 R655498:X655499 JN655498:JT655499 TJ655498:TP655499 ADF655498:ADL655499 ANB655498:ANH655499 AWX655498:AXD655499 BGT655498:BGZ655499 BQP655498:BQV655499 CAL655498:CAR655499 CKH655498:CKN655499 CUD655498:CUJ655499 DDZ655498:DEF655499 DNV655498:DOB655499 DXR655498:DXX655499 EHN655498:EHT655499 ERJ655498:ERP655499 FBF655498:FBL655499 FLB655498:FLH655499 FUX655498:FVD655499 GET655498:GEZ655499 GOP655498:GOV655499 GYL655498:GYR655499 HIH655498:HIN655499 HSD655498:HSJ655499 IBZ655498:ICF655499 ILV655498:IMB655499 IVR655498:IVX655499 JFN655498:JFT655499 JPJ655498:JPP655499 JZF655498:JZL655499 KJB655498:KJH655499 KSX655498:KTD655499 LCT655498:LCZ655499 LMP655498:LMV655499 LWL655498:LWR655499 MGH655498:MGN655499 MQD655498:MQJ655499 MZZ655498:NAF655499 NJV655498:NKB655499 NTR655498:NTX655499 ODN655498:ODT655499 ONJ655498:ONP655499 OXF655498:OXL655499 PHB655498:PHH655499 PQX655498:PRD655499 QAT655498:QAZ655499 QKP655498:QKV655499 QUL655498:QUR655499 REH655498:REN655499 ROD655498:ROJ655499 RXZ655498:RYF655499 SHV655498:SIB655499 SRR655498:SRX655499 TBN655498:TBT655499 TLJ655498:TLP655499 TVF655498:TVL655499 UFB655498:UFH655499 UOX655498:UPD655499 UYT655498:UYZ655499 VIP655498:VIV655499 VSL655498:VSR655499 WCH655498:WCN655499 WMD655498:WMJ655499 WVZ655498:WWF655499 R721034:X721035 JN721034:JT721035 TJ721034:TP721035 ADF721034:ADL721035 ANB721034:ANH721035 AWX721034:AXD721035 BGT721034:BGZ721035 BQP721034:BQV721035 CAL721034:CAR721035 CKH721034:CKN721035 CUD721034:CUJ721035 DDZ721034:DEF721035 DNV721034:DOB721035 DXR721034:DXX721035 EHN721034:EHT721035 ERJ721034:ERP721035 FBF721034:FBL721035 FLB721034:FLH721035 FUX721034:FVD721035 GET721034:GEZ721035 GOP721034:GOV721035 GYL721034:GYR721035 HIH721034:HIN721035 HSD721034:HSJ721035 IBZ721034:ICF721035 ILV721034:IMB721035 IVR721034:IVX721035 JFN721034:JFT721035 JPJ721034:JPP721035 JZF721034:JZL721035 KJB721034:KJH721035 KSX721034:KTD721035 LCT721034:LCZ721035 LMP721034:LMV721035 LWL721034:LWR721035 MGH721034:MGN721035 MQD721034:MQJ721035 MZZ721034:NAF721035 NJV721034:NKB721035 NTR721034:NTX721035 ODN721034:ODT721035 ONJ721034:ONP721035 OXF721034:OXL721035 PHB721034:PHH721035 PQX721034:PRD721035 QAT721034:QAZ721035 QKP721034:QKV721035 QUL721034:QUR721035 REH721034:REN721035 ROD721034:ROJ721035 RXZ721034:RYF721035 SHV721034:SIB721035 SRR721034:SRX721035 TBN721034:TBT721035 TLJ721034:TLP721035 TVF721034:TVL721035 UFB721034:UFH721035 UOX721034:UPD721035 UYT721034:UYZ721035 VIP721034:VIV721035 VSL721034:VSR721035 WCH721034:WCN721035 WMD721034:WMJ721035 WVZ721034:WWF721035 R786570:X786571 JN786570:JT786571 TJ786570:TP786571 ADF786570:ADL786571 ANB786570:ANH786571 AWX786570:AXD786571 BGT786570:BGZ786571 BQP786570:BQV786571 CAL786570:CAR786571 CKH786570:CKN786571 CUD786570:CUJ786571 DDZ786570:DEF786571 DNV786570:DOB786571 DXR786570:DXX786571 EHN786570:EHT786571 ERJ786570:ERP786571 FBF786570:FBL786571 FLB786570:FLH786571 FUX786570:FVD786571 GET786570:GEZ786571 GOP786570:GOV786571 GYL786570:GYR786571 HIH786570:HIN786571 HSD786570:HSJ786571 IBZ786570:ICF786571 ILV786570:IMB786571 IVR786570:IVX786571 JFN786570:JFT786571 JPJ786570:JPP786571 JZF786570:JZL786571 KJB786570:KJH786571 KSX786570:KTD786571 LCT786570:LCZ786571 LMP786570:LMV786571 LWL786570:LWR786571 MGH786570:MGN786571 MQD786570:MQJ786571 MZZ786570:NAF786571 NJV786570:NKB786571 NTR786570:NTX786571 ODN786570:ODT786571 ONJ786570:ONP786571 OXF786570:OXL786571 PHB786570:PHH786571 PQX786570:PRD786571 QAT786570:QAZ786571 QKP786570:QKV786571 QUL786570:QUR786571 REH786570:REN786571 ROD786570:ROJ786571 RXZ786570:RYF786571 SHV786570:SIB786571 SRR786570:SRX786571 TBN786570:TBT786571 TLJ786570:TLP786571 TVF786570:TVL786571 UFB786570:UFH786571 UOX786570:UPD786571 UYT786570:UYZ786571 VIP786570:VIV786571 VSL786570:VSR786571 WCH786570:WCN786571 WMD786570:WMJ786571 WVZ786570:WWF786571 R852106:X852107 JN852106:JT852107 TJ852106:TP852107 ADF852106:ADL852107 ANB852106:ANH852107 AWX852106:AXD852107 BGT852106:BGZ852107 BQP852106:BQV852107 CAL852106:CAR852107 CKH852106:CKN852107 CUD852106:CUJ852107 DDZ852106:DEF852107 DNV852106:DOB852107 DXR852106:DXX852107 EHN852106:EHT852107 ERJ852106:ERP852107 FBF852106:FBL852107 FLB852106:FLH852107 FUX852106:FVD852107 GET852106:GEZ852107 GOP852106:GOV852107 GYL852106:GYR852107 HIH852106:HIN852107 HSD852106:HSJ852107 IBZ852106:ICF852107 ILV852106:IMB852107 IVR852106:IVX852107 JFN852106:JFT852107 JPJ852106:JPP852107 JZF852106:JZL852107 KJB852106:KJH852107 KSX852106:KTD852107 LCT852106:LCZ852107 LMP852106:LMV852107 LWL852106:LWR852107 MGH852106:MGN852107 MQD852106:MQJ852107 MZZ852106:NAF852107 NJV852106:NKB852107 NTR852106:NTX852107 ODN852106:ODT852107 ONJ852106:ONP852107 OXF852106:OXL852107 PHB852106:PHH852107 PQX852106:PRD852107 QAT852106:QAZ852107 QKP852106:QKV852107 QUL852106:QUR852107 REH852106:REN852107 ROD852106:ROJ852107 RXZ852106:RYF852107 SHV852106:SIB852107 SRR852106:SRX852107 TBN852106:TBT852107 TLJ852106:TLP852107 TVF852106:TVL852107 UFB852106:UFH852107 UOX852106:UPD852107 UYT852106:UYZ852107 VIP852106:VIV852107 VSL852106:VSR852107 WCH852106:WCN852107 WMD852106:WMJ852107 WVZ852106:WWF852107 R917642:X917643 JN917642:JT917643 TJ917642:TP917643 ADF917642:ADL917643 ANB917642:ANH917643 AWX917642:AXD917643 BGT917642:BGZ917643 BQP917642:BQV917643 CAL917642:CAR917643 CKH917642:CKN917643 CUD917642:CUJ917643 DDZ917642:DEF917643 DNV917642:DOB917643 DXR917642:DXX917643 EHN917642:EHT917643 ERJ917642:ERP917643 FBF917642:FBL917643 FLB917642:FLH917643 FUX917642:FVD917643 GET917642:GEZ917643 GOP917642:GOV917643 GYL917642:GYR917643 HIH917642:HIN917643 HSD917642:HSJ917643 IBZ917642:ICF917643 ILV917642:IMB917643 IVR917642:IVX917643 JFN917642:JFT917643 JPJ917642:JPP917643 JZF917642:JZL917643 KJB917642:KJH917643 KSX917642:KTD917643 LCT917642:LCZ917643 LMP917642:LMV917643 LWL917642:LWR917643 MGH917642:MGN917643 MQD917642:MQJ917643 MZZ917642:NAF917643 NJV917642:NKB917643 NTR917642:NTX917643 ODN917642:ODT917643 ONJ917642:ONP917643 OXF917642:OXL917643 PHB917642:PHH917643 PQX917642:PRD917643 QAT917642:QAZ917643 QKP917642:QKV917643 QUL917642:QUR917643 REH917642:REN917643 ROD917642:ROJ917643 RXZ917642:RYF917643 SHV917642:SIB917643 SRR917642:SRX917643 TBN917642:TBT917643 TLJ917642:TLP917643 TVF917642:TVL917643 UFB917642:UFH917643 UOX917642:UPD917643 UYT917642:UYZ917643 VIP917642:VIV917643 VSL917642:VSR917643 WCH917642:WCN917643 WMD917642:WMJ917643 WVZ917642:WWF917643 R983178:X983179 JN983178:JT983179 TJ983178:TP983179 ADF983178:ADL983179 ANB983178:ANH983179 AWX983178:AXD983179 BGT983178:BGZ983179 BQP983178:BQV983179 CAL983178:CAR983179 CKH983178:CKN983179 CUD983178:CUJ983179 DDZ983178:DEF983179 DNV983178:DOB983179 DXR983178:DXX983179 EHN983178:EHT983179 ERJ983178:ERP983179 FBF983178:FBL983179 FLB983178:FLH983179 FUX983178:FVD983179 GET983178:GEZ983179 GOP983178:GOV983179 GYL983178:GYR983179 HIH983178:HIN983179 HSD983178:HSJ983179 IBZ983178:ICF983179 ILV983178:IMB983179 IVR983178:IVX983179 JFN983178:JFT983179 JPJ983178:JPP983179 JZF983178:JZL983179 KJB983178:KJH983179 KSX983178:KTD983179 LCT983178:LCZ983179 LMP983178:LMV983179 LWL983178:LWR983179 MGH983178:MGN983179 MQD983178:MQJ983179 MZZ983178:NAF983179 NJV983178:NKB983179 NTR983178:NTX983179 ODN983178:ODT983179 ONJ983178:ONP983179 OXF983178:OXL983179 PHB983178:PHH983179 PQX983178:PRD983179 QAT983178:QAZ983179 QKP983178:QKV983179 QUL983178:QUR983179 REH983178:REN983179 ROD983178:ROJ983179 RXZ983178:RYF983179 SHV983178:SIB983179 SRR983178:SRX983179 TBN983178:TBT983179 TLJ983178:TLP983179 TVF983178:TVL983179 UFB983178:UFH983179 UOX983178:UPD983179 UYT983178:UYZ983179 VIP983178:VIV983179 VSL983178:VSR983179 WCH983178:WCN983179 WMD983178:WMJ983179 WVZ983178:WWF983179" xr:uid="{2FB2A764-6319-4E61-AEFA-105111DE8C85}">
      <formula1>INDIRECT(SUBSTITUTE(SUBSTITUTE(SUBSTITUTE($F$138,"-"," ")," ",""),"/",""))</formula1>
    </dataValidation>
    <dataValidation type="list" showInputMessage="1" showErrorMessage="1" promptTitle="OPTIONS:" prompt="Select from list" sqref="R106:X107 JN106:JT107 TJ106:TP107 ADF106:ADL107 ANB106:ANH107 AWX106:AXD107 BGT106:BGZ107 BQP106:BQV107 CAL106:CAR107 CKH106:CKN107 CUD106:CUJ107 DDZ106:DEF107 DNV106:DOB107 DXR106:DXX107 EHN106:EHT107 ERJ106:ERP107 FBF106:FBL107 FLB106:FLH107 FUX106:FVD107 GET106:GEZ107 GOP106:GOV107 GYL106:GYR107 HIH106:HIN107 HSD106:HSJ107 IBZ106:ICF107 ILV106:IMB107 IVR106:IVX107 JFN106:JFT107 JPJ106:JPP107 JZF106:JZL107 KJB106:KJH107 KSX106:KTD107 LCT106:LCZ107 LMP106:LMV107 LWL106:LWR107 MGH106:MGN107 MQD106:MQJ107 MZZ106:NAF107 NJV106:NKB107 NTR106:NTX107 ODN106:ODT107 ONJ106:ONP107 OXF106:OXL107 PHB106:PHH107 PQX106:PRD107 QAT106:QAZ107 QKP106:QKV107 QUL106:QUR107 REH106:REN107 ROD106:ROJ107 RXZ106:RYF107 SHV106:SIB107 SRR106:SRX107 TBN106:TBT107 TLJ106:TLP107 TVF106:TVL107 UFB106:UFH107 UOX106:UPD107 UYT106:UYZ107 VIP106:VIV107 VSL106:VSR107 WCH106:WCN107 WMD106:WMJ107 WVZ106:WWF107 R65642:X65643 JN65642:JT65643 TJ65642:TP65643 ADF65642:ADL65643 ANB65642:ANH65643 AWX65642:AXD65643 BGT65642:BGZ65643 BQP65642:BQV65643 CAL65642:CAR65643 CKH65642:CKN65643 CUD65642:CUJ65643 DDZ65642:DEF65643 DNV65642:DOB65643 DXR65642:DXX65643 EHN65642:EHT65643 ERJ65642:ERP65643 FBF65642:FBL65643 FLB65642:FLH65643 FUX65642:FVD65643 GET65642:GEZ65643 GOP65642:GOV65643 GYL65642:GYR65643 HIH65642:HIN65643 HSD65642:HSJ65643 IBZ65642:ICF65643 ILV65642:IMB65643 IVR65642:IVX65643 JFN65642:JFT65643 JPJ65642:JPP65643 JZF65642:JZL65643 KJB65642:KJH65643 KSX65642:KTD65643 LCT65642:LCZ65643 LMP65642:LMV65643 LWL65642:LWR65643 MGH65642:MGN65643 MQD65642:MQJ65643 MZZ65642:NAF65643 NJV65642:NKB65643 NTR65642:NTX65643 ODN65642:ODT65643 ONJ65642:ONP65643 OXF65642:OXL65643 PHB65642:PHH65643 PQX65642:PRD65643 QAT65642:QAZ65643 QKP65642:QKV65643 QUL65642:QUR65643 REH65642:REN65643 ROD65642:ROJ65643 RXZ65642:RYF65643 SHV65642:SIB65643 SRR65642:SRX65643 TBN65642:TBT65643 TLJ65642:TLP65643 TVF65642:TVL65643 UFB65642:UFH65643 UOX65642:UPD65643 UYT65642:UYZ65643 VIP65642:VIV65643 VSL65642:VSR65643 WCH65642:WCN65643 WMD65642:WMJ65643 WVZ65642:WWF65643 R131178:X131179 JN131178:JT131179 TJ131178:TP131179 ADF131178:ADL131179 ANB131178:ANH131179 AWX131178:AXD131179 BGT131178:BGZ131179 BQP131178:BQV131179 CAL131178:CAR131179 CKH131178:CKN131179 CUD131178:CUJ131179 DDZ131178:DEF131179 DNV131178:DOB131179 DXR131178:DXX131179 EHN131178:EHT131179 ERJ131178:ERP131179 FBF131178:FBL131179 FLB131178:FLH131179 FUX131178:FVD131179 GET131178:GEZ131179 GOP131178:GOV131179 GYL131178:GYR131179 HIH131178:HIN131179 HSD131178:HSJ131179 IBZ131178:ICF131179 ILV131178:IMB131179 IVR131178:IVX131179 JFN131178:JFT131179 JPJ131178:JPP131179 JZF131178:JZL131179 KJB131178:KJH131179 KSX131178:KTD131179 LCT131178:LCZ131179 LMP131178:LMV131179 LWL131178:LWR131179 MGH131178:MGN131179 MQD131178:MQJ131179 MZZ131178:NAF131179 NJV131178:NKB131179 NTR131178:NTX131179 ODN131178:ODT131179 ONJ131178:ONP131179 OXF131178:OXL131179 PHB131178:PHH131179 PQX131178:PRD131179 QAT131178:QAZ131179 QKP131178:QKV131179 QUL131178:QUR131179 REH131178:REN131179 ROD131178:ROJ131179 RXZ131178:RYF131179 SHV131178:SIB131179 SRR131178:SRX131179 TBN131178:TBT131179 TLJ131178:TLP131179 TVF131178:TVL131179 UFB131178:UFH131179 UOX131178:UPD131179 UYT131178:UYZ131179 VIP131178:VIV131179 VSL131178:VSR131179 WCH131178:WCN131179 WMD131178:WMJ131179 WVZ131178:WWF131179 R196714:X196715 JN196714:JT196715 TJ196714:TP196715 ADF196714:ADL196715 ANB196714:ANH196715 AWX196714:AXD196715 BGT196714:BGZ196715 BQP196714:BQV196715 CAL196714:CAR196715 CKH196714:CKN196715 CUD196714:CUJ196715 DDZ196714:DEF196715 DNV196714:DOB196715 DXR196714:DXX196715 EHN196714:EHT196715 ERJ196714:ERP196715 FBF196714:FBL196715 FLB196714:FLH196715 FUX196714:FVD196715 GET196714:GEZ196715 GOP196714:GOV196715 GYL196714:GYR196715 HIH196714:HIN196715 HSD196714:HSJ196715 IBZ196714:ICF196715 ILV196714:IMB196715 IVR196714:IVX196715 JFN196714:JFT196715 JPJ196714:JPP196715 JZF196714:JZL196715 KJB196714:KJH196715 KSX196714:KTD196715 LCT196714:LCZ196715 LMP196714:LMV196715 LWL196714:LWR196715 MGH196714:MGN196715 MQD196714:MQJ196715 MZZ196714:NAF196715 NJV196714:NKB196715 NTR196714:NTX196715 ODN196714:ODT196715 ONJ196714:ONP196715 OXF196714:OXL196715 PHB196714:PHH196715 PQX196714:PRD196715 QAT196714:QAZ196715 QKP196714:QKV196715 QUL196714:QUR196715 REH196714:REN196715 ROD196714:ROJ196715 RXZ196714:RYF196715 SHV196714:SIB196715 SRR196714:SRX196715 TBN196714:TBT196715 TLJ196714:TLP196715 TVF196714:TVL196715 UFB196714:UFH196715 UOX196714:UPD196715 UYT196714:UYZ196715 VIP196714:VIV196715 VSL196714:VSR196715 WCH196714:WCN196715 WMD196714:WMJ196715 WVZ196714:WWF196715 R262250:X262251 JN262250:JT262251 TJ262250:TP262251 ADF262250:ADL262251 ANB262250:ANH262251 AWX262250:AXD262251 BGT262250:BGZ262251 BQP262250:BQV262251 CAL262250:CAR262251 CKH262250:CKN262251 CUD262250:CUJ262251 DDZ262250:DEF262251 DNV262250:DOB262251 DXR262250:DXX262251 EHN262250:EHT262251 ERJ262250:ERP262251 FBF262250:FBL262251 FLB262250:FLH262251 FUX262250:FVD262251 GET262250:GEZ262251 GOP262250:GOV262251 GYL262250:GYR262251 HIH262250:HIN262251 HSD262250:HSJ262251 IBZ262250:ICF262251 ILV262250:IMB262251 IVR262250:IVX262251 JFN262250:JFT262251 JPJ262250:JPP262251 JZF262250:JZL262251 KJB262250:KJH262251 KSX262250:KTD262251 LCT262250:LCZ262251 LMP262250:LMV262251 LWL262250:LWR262251 MGH262250:MGN262251 MQD262250:MQJ262251 MZZ262250:NAF262251 NJV262250:NKB262251 NTR262250:NTX262251 ODN262250:ODT262251 ONJ262250:ONP262251 OXF262250:OXL262251 PHB262250:PHH262251 PQX262250:PRD262251 QAT262250:QAZ262251 QKP262250:QKV262251 QUL262250:QUR262251 REH262250:REN262251 ROD262250:ROJ262251 RXZ262250:RYF262251 SHV262250:SIB262251 SRR262250:SRX262251 TBN262250:TBT262251 TLJ262250:TLP262251 TVF262250:TVL262251 UFB262250:UFH262251 UOX262250:UPD262251 UYT262250:UYZ262251 VIP262250:VIV262251 VSL262250:VSR262251 WCH262250:WCN262251 WMD262250:WMJ262251 WVZ262250:WWF262251 R327786:X327787 JN327786:JT327787 TJ327786:TP327787 ADF327786:ADL327787 ANB327786:ANH327787 AWX327786:AXD327787 BGT327786:BGZ327787 BQP327786:BQV327787 CAL327786:CAR327787 CKH327786:CKN327787 CUD327786:CUJ327787 DDZ327786:DEF327787 DNV327786:DOB327787 DXR327786:DXX327787 EHN327786:EHT327787 ERJ327786:ERP327787 FBF327786:FBL327787 FLB327786:FLH327787 FUX327786:FVD327787 GET327786:GEZ327787 GOP327786:GOV327787 GYL327786:GYR327787 HIH327786:HIN327787 HSD327786:HSJ327787 IBZ327786:ICF327787 ILV327786:IMB327787 IVR327786:IVX327787 JFN327786:JFT327787 JPJ327786:JPP327787 JZF327786:JZL327787 KJB327786:KJH327787 KSX327786:KTD327787 LCT327786:LCZ327787 LMP327786:LMV327787 LWL327786:LWR327787 MGH327786:MGN327787 MQD327786:MQJ327787 MZZ327786:NAF327787 NJV327786:NKB327787 NTR327786:NTX327787 ODN327786:ODT327787 ONJ327786:ONP327787 OXF327786:OXL327787 PHB327786:PHH327787 PQX327786:PRD327787 QAT327786:QAZ327787 QKP327786:QKV327787 QUL327786:QUR327787 REH327786:REN327787 ROD327786:ROJ327787 RXZ327786:RYF327787 SHV327786:SIB327787 SRR327786:SRX327787 TBN327786:TBT327787 TLJ327786:TLP327787 TVF327786:TVL327787 UFB327786:UFH327787 UOX327786:UPD327787 UYT327786:UYZ327787 VIP327786:VIV327787 VSL327786:VSR327787 WCH327786:WCN327787 WMD327786:WMJ327787 WVZ327786:WWF327787 R393322:X393323 JN393322:JT393323 TJ393322:TP393323 ADF393322:ADL393323 ANB393322:ANH393323 AWX393322:AXD393323 BGT393322:BGZ393323 BQP393322:BQV393323 CAL393322:CAR393323 CKH393322:CKN393323 CUD393322:CUJ393323 DDZ393322:DEF393323 DNV393322:DOB393323 DXR393322:DXX393323 EHN393322:EHT393323 ERJ393322:ERP393323 FBF393322:FBL393323 FLB393322:FLH393323 FUX393322:FVD393323 GET393322:GEZ393323 GOP393322:GOV393323 GYL393322:GYR393323 HIH393322:HIN393323 HSD393322:HSJ393323 IBZ393322:ICF393323 ILV393322:IMB393323 IVR393322:IVX393323 JFN393322:JFT393323 JPJ393322:JPP393323 JZF393322:JZL393323 KJB393322:KJH393323 KSX393322:KTD393323 LCT393322:LCZ393323 LMP393322:LMV393323 LWL393322:LWR393323 MGH393322:MGN393323 MQD393322:MQJ393323 MZZ393322:NAF393323 NJV393322:NKB393323 NTR393322:NTX393323 ODN393322:ODT393323 ONJ393322:ONP393323 OXF393322:OXL393323 PHB393322:PHH393323 PQX393322:PRD393323 QAT393322:QAZ393323 QKP393322:QKV393323 QUL393322:QUR393323 REH393322:REN393323 ROD393322:ROJ393323 RXZ393322:RYF393323 SHV393322:SIB393323 SRR393322:SRX393323 TBN393322:TBT393323 TLJ393322:TLP393323 TVF393322:TVL393323 UFB393322:UFH393323 UOX393322:UPD393323 UYT393322:UYZ393323 VIP393322:VIV393323 VSL393322:VSR393323 WCH393322:WCN393323 WMD393322:WMJ393323 WVZ393322:WWF393323 R458858:X458859 JN458858:JT458859 TJ458858:TP458859 ADF458858:ADL458859 ANB458858:ANH458859 AWX458858:AXD458859 BGT458858:BGZ458859 BQP458858:BQV458859 CAL458858:CAR458859 CKH458858:CKN458859 CUD458858:CUJ458859 DDZ458858:DEF458859 DNV458858:DOB458859 DXR458858:DXX458859 EHN458858:EHT458859 ERJ458858:ERP458859 FBF458858:FBL458859 FLB458858:FLH458859 FUX458858:FVD458859 GET458858:GEZ458859 GOP458858:GOV458859 GYL458858:GYR458859 HIH458858:HIN458859 HSD458858:HSJ458859 IBZ458858:ICF458859 ILV458858:IMB458859 IVR458858:IVX458859 JFN458858:JFT458859 JPJ458858:JPP458859 JZF458858:JZL458859 KJB458858:KJH458859 KSX458858:KTD458859 LCT458858:LCZ458859 LMP458858:LMV458859 LWL458858:LWR458859 MGH458858:MGN458859 MQD458858:MQJ458859 MZZ458858:NAF458859 NJV458858:NKB458859 NTR458858:NTX458859 ODN458858:ODT458859 ONJ458858:ONP458859 OXF458858:OXL458859 PHB458858:PHH458859 PQX458858:PRD458859 QAT458858:QAZ458859 QKP458858:QKV458859 QUL458858:QUR458859 REH458858:REN458859 ROD458858:ROJ458859 RXZ458858:RYF458859 SHV458858:SIB458859 SRR458858:SRX458859 TBN458858:TBT458859 TLJ458858:TLP458859 TVF458858:TVL458859 UFB458858:UFH458859 UOX458858:UPD458859 UYT458858:UYZ458859 VIP458858:VIV458859 VSL458858:VSR458859 WCH458858:WCN458859 WMD458858:WMJ458859 WVZ458858:WWF458859 R524394:X524395 JN524394:JT524395 TJ524394:TP524395 ADF524394:ADL524395 ANB524394:ANH524395 AWX524394:AXD524395 BGT524394:BGZ524395 BQP524394:BQV524395 CAL524394:CAR524395 CKH524394:CKN524395 CUD524394:CUJ524395 DDZ524394:DEF524395 DNV524394:DOB524395 DXR524394:DXX524395 EHN524394:EHT524395 ERJ524394:ERP524395 FBF524394:FBL524395 FLB524394:FLH524395 FUX524394:FVD524395 GET524394:GEZ524395 GOP524394:GOV524395 GYL524394:GYR524395 HIH524394:HIN524395 HSD524394:HSJ524395 IBZ524394:ICF524395 ILV524394:IMB524395 IVR524394:IVX524395 JFN524394:JFT524395 JPJ524394:JPP524395 JZF524394:JZL524395 KJB524394:KJH524395 KSX524394:KTD524395 LCT524394:LCZ524395 LMP524394:LMV524395 LWL524394:LWR524395 MGH524394:MGN524395 MQD524394:MQJ524395 MZZ524394:NAF524395 NJV524394:NKB524395 NTR524394:NTX524395 ODN524394:ODT524395 ONJ524394:ONP524395 OXF524394:OXL524395 PHB524394:PHH524395 PQX524394:PRD524395 QAT524394:QAZ524395 QKP524394:QKV524395 QUL524394:QUR524395 REH524394:REN524395 ROD524394:ROJ524395 RXZ524394:RYF524395 SHV524394:SIB524395 SRR524394:SRX524395 TBN524394:TBT524395 TLJ524394:TLP524395 TVF524394:TVL524395 UFB524394:UFH524395 UOX524394:UPD524395 UYT524394:UYZ524395 VIP524394:VIV524395 VSL524394:VSR524395 WCH524394:WCN524395 WMD524394:WMJ524395 WVZ524394:WWF524395 R589930:X589931 JN589930:JT589931 TJ589930:TP589931 ADF589930:ADL589931 ANB589930:ANH589931 AWX589930:AXD589931 BGT589930:BGZ589931 BQP589930:BQV589931 CAL589930:CAR589931 CKH589930:CKN589931 CUD589930:CUJ589931 DDZ589930:DEF589931 DNV589930:DOB589931 DXR589930:DXX589931 EHN589930:EHT589931 ERJ589930:ERP589931 FBF589930:FBL589931 FLB589930:FLH589931 FUX589930:FVD589931 GET589930:GEZ589931 GOP589930:GOV589931 GYL589930:GYR589931 HIH589930:HIN589931 HSD589930:HSJ589931 IBZ589930:ICF589931 ILV589930:IMB589931 IVR589930:IVX589931 JFN589930:JFT589931 JPJ589930:JPP589931 JZF589930:JZL589931 KJB589930:KJH589931 KSX589930:KTD589931 LCT589930:LCZ589931 LMP589930:LMV589931 LWL589930:LWR589931 MGH589930:MGN589931 MQD589930:MQJ589931 MZZ589930:NAF589931 NJV589930:NKB589931 NTR589930:NTX589931 ODN589930:ODT589931 ONJ589930:ONP589931 OXF589930:OXL589931 PHB589930:PHH589931 PQX589930:PRD589931 QAT589930:QAZ589931 QKP589930:QKV589931 QUL589930:QUR589931 REH589930:REN589931 ROD589930:ROJ589931 RXZ589930:RYF589931 SHV589930:SIB589931 SRR589930:SRX589931 TBN589930:TBT589931 TLJ589930:TLP589931 TVF589930:TVL589931 UFB589930:UFH589931 UOX589930:UPD589931 UYT589930:UYZ589931 VIP589930:VIV589931 VSL589930:VSR589931 WCH589930:WCN589931 WMD589930:WMJ589931 WVZ589930:WWF589931 R655466:X655467 JN655466:JT655467 TJ655466:TP655467 ADF655466:ADL655467 ANB655466:ANH655467 AWX655466:AXD655467 BGT655466:BGZ655467 BQP655466:BQV655467 CAL655466:CAR655467 CKH655466:CKN655467 CUD655466:CUJ655467 DDZ655466:DEF655467 DNV655466:DOB655467 DXR655466:DXX655467 EHN655466:EHT655467 ERJ655466:ERP655467 FBF655466:FBL655467 FLB655466:FLH655467 FUX655466:FVD655467 GET655466:GEZ655467 GOP655466:GOV655467 GYL655466:GYR655467 HIH655466:HIN655467 HSD655466:HSJ655467 IBZ655466:ICF655467 ILV655466:IMB655467 IVR655466:IVX655467 JFN655466:JFT655467 JPJ655466:JPP655467 JZF655466:JZL655467 KJB655466:KJH655467 KSX655466:KTD655467 LCT655466:LCZ655467 LMP655466:LMV655467 LWL655466:LWR655467 MGH655466:MGN655467 MQD655466:MQJ655467 MZZ655466:NAF655467 NJV655466:NKB655467 NTR655466:NTX655467 ODN655466:ODT655467 ONJ655466:ONP655467 OXF655466:OXL655467 PHB655466:PHH655467 PQX655466:PRD655467 QAT655466:QAZ655467 QKP655466:QKV655467 QUL655466:QUR655467 REH655466:REN655467 ROD655466:ROJ655467 RXZ655466:RYF655467 SHV655466:SIB655467 SRR655466:SRX655467 TBN655466:TBT655467 TLJ655466:TLP655467 TVF655466:TVL655467 UFB655466:UFH655467 UOX655466:UPD655467 UYT655466:UYZ655467 VIP655466:VIV655467 VSL655466:VSR655467 WCH655466:WCN655467 WMD655466:WMJ655467 WVZ655466:WWF655467 R721002:X721003 JN721002:JT721003 TJ721002:TP721003 ADF721002:ADL721003 ANB721002:ANH721003 AWX721002:AXD721003 BGT721002:BGZ721003 BQP721002:BQV721003 CAL721002:CAR721003 CKH721002:CKN721003 CUD721002:CUJ721003 DDZ721002:DEF721003 DNV721002:DOB721003 DXR721002:DXX721003 EHN721002:EHT721003 ERJ721002:ERP721003 FBF721002:FBL721003 FLB721002:FLH721003 FUX721002:FVD721003 GET721002:GEZ721003 GOP721002:GOV721003 GYL721002:GYR721003 HIH721002:HIN721003 HSD721002:HSJ721003 IBZ721002:ICF721003 ILV721002:IMB721003 IVR721002:IVX721003 JFN721002:JFT721003 JPJ721002:JPP721003 JZF721002:JZL721003 KJB721002:KJH721003 KSX721002:KTD721003 LCT721002:LCZ721003 LMP721002:LMV721003 LWL721002:LWR721003 MGH721002:MGN721003 MQD721002:MQJ721003 MZZ721002:NAF721003 NJV721002:NKB721003 NTR721002:NTX721003 ODN721002:ODT721003 ONJ721002:ONP721003 OXF721002:OXL721003 PHB721002:PHH721003 PQX721002:PRD721003 QAT721002:QAZ721003 QKP721002:QKV721003 QUL721002:QUR721003 REH721002:REN721003 ROD721002:ROJ721003 RXZ721002:RYF721003 SHV721002:SIB721003 SRR721002:SRX721003 TBN721002:TBT721003 TLJ721002:TLP721003 TVF721002:TVL721003 UFB721002:UFH721003 UOX721002:UPD721003 UYT721002:UYZ721003 VIP721002:VIV721003 VSL721002:VSR721003 WCH721002:WCN721003 WMD721002:WMJ721003 WVZ721002:WWF721003 R786538:X786539 JN786538:JT786539 TJ786538:TP786539 ADF786538:ADL786539 ANB786538:ANH786539 AWX786538:AXD786539 BGT786538:BGZ786539 BQP786538:BQV786539 CAL786538:CAR786539 CKH786538:CKN786539 CUD786538:CUJ786539 DDZ786538:DEF786539 DNV786538:DOB786539 DXR786538:DXX786539 EHN786538:EHT786539 ERJ786538:ERP786539 FBF786538:FBL786539 FLB786538:FLH786539 FUX786538:FVD786539 GET786538:GEZ786539 GOP786538:GOV786539 GYL786538:GYR786539 HIH786538:HIN786539 HSD786538:HSJ786539 IBZ786538:ICF786539 ILV786538:IMB786539 IVR786538:IVX786539 JFN786538:JFT786539 JPJ786538:JPP786539 JZF786538:JZL786539 KJB786538:KJH786539 KSX786538:KTD786539 LCT786538:LCZ786539 LMP786538:LMV786539 LWL786538:LWR786539 MGH786538:MGN786539 MQD786538:MQJ786539 MZZ786538:NAF786539 NJV786538:NKB786539 NTR786538:NTX786539 ODN786538:ODT786539 ONJ786538:ONP786539 OXF786538:OXL786539 PHB786538:PHH786539 PQX786538:PRD786539 QAT786538:QAZ786539 QKP786538:QKV786539 QUL786538:QUR786539 REH786538:REN786539 ROD786538:ROJ786539 RXZ786538:RYF786539 SHV786538:SIB786539 SRR786538:SRX786539 TBN786538:TBT786539 TLJ786538:TLP786539 TVF786538:TVL786539 UFB786538:UFH786539 UOX786538:UPD786539 UYT786538:UYZ786539 VIP786538:VIV786539 VSL786538:VSR786539 WCH786538:WCN786539 WMD786538:WMJ786539 WVZ786538:WWF786539 R852074:X852075 JN852074:JT852075 TJ852074:TP852075 ADF852074:ADL852075 ANB852074:ANH852075 AWX852074:AXD852075 BGT852074:BGZ852075 BQP852074:BQV852075 CAL852074:CAR852075 CKH852074:CKN852075 CUD852074:CUJ852075 DDZ852074:DEF852075 DNV852074:DOB852075 DXR852074:DXX852075 EHN852074:EHT852075 ERJ852074:ERP852075 FBF852074:FBL852075 FLB852074:FLH852075 FUX852074:FVD852075 GET852074:GEZ852075 GOP852074:GOV852075 GYL852074:GYR852075 HIH852074:HIN852075 HSD852074:HSJ852075 IBZ852074:ICF852075 ILV852074:IMB852075 IVR852074:IVX852075 JFN852074:JFT852075 JPJ852074:JPP852075 JZF852074:JZL852075 KJB852074:KJH852075 KSX852074:KTD852075 LCT852074:LCZ852075 LMP852074:LMV852075 LWL852074:LWR852075 MGH852074:MGN852075 MQD852074:MQJ852075 MZZ852074:NAF852075 NJV852074:NKB852075 NTR852074:NTX852075 ODN852074:ODT852075 ONJ852074:ONP852075 OXF852074:OXL852075 PHB852074:PHH852075 PQX852074:PRD852075 QAT852074:QAZ852075 QKP852074:QKV852075 QUL852074:QUR852075 REH852074:REN852075 ROD852074:ROJ852075 RXZ852074:RYF852075 SHV852074:SIB852075 SRR852074:SRX852075 TBN852074:TBT852075 TLJ852074:TLP852075 TVF852074:TVL852075 UFB852074:UFH852075 UOX852074:UPD852075 UYT852074:UYZ852075 VIP852074:VIV852075 VSL852074:VSR852075 WCH852074:WCN852075 WMD852074:WMJ852075 WVZ852074:WWF852075 R917610:X917611 JN917610:JT917611 TJ917610:TP917611 ADF917610:ADL917611 ANB917610:ANH917611 AWX917610:AXD917611 BGT917610:BGZ917611 BQP917610:BQV917611 CAL917610:CAR917611 CKH917610:CKN917611 CUD917610:CUJ917611 DDZ917610:DEF917611 DNV917610:DOB917611 DXR917610:DXX917611 EHN917610:EHT917611 ERJ917610:ERP917611 FBF917610:FBL917611 FLB917610:FLH917611 FUX917610:FVD917611 GET917610:GEZ917611 GOP917610:GOV917611 GYL917610:GYR917611 HIH917610:HIN917611 HSD917610:HSJ917611 IBZ917610:ICF917611 ILV917610:IMB917611 IVR917610:IVX917611 JFN917610:JFT917611 JPJ917610:JPP917611 JZF917610:JZL917611 KJB917610:KJH917611 KSX917610:KTD917611 LCT917610:LCZ917611 LMP917610:LMV917611 LWL917610:LWR917611 MGH917610:MGN917611 MQD917610:MQJ917611 MZZ917610:NAF917611 NJV917610:NKB917611 NTR917610:NTX917611 ODN917610:ODT917611 ONJ917610:ONP917611 OXF917610:OXL917611 PHB917610:PHH917611 PQX917610:PRD917611 QAT917610:QAZ917611 QKP917610:QKV917611 QUL917610:QUR917611 REH917610:REN917611 ROD917610:ROJ917611 RXZ917610:RYF917611 SHV917610:SIB917611 SRR917610:SRX917611 TBN917610:TBT917611 TLJ917610:TLP917611 TVF917610:TVL917611 UFB917610:UFH917611 UOX917610:UPD917611 UYT917610:UYZ917611 VIP917610:VIV917611 VSL917610:VSR917611 WCH917610:WCN917611 WMD917610:WMJ917611 WVZ917610:WWF917611 R983146:X983147 JN983146:JT983147 TJ983146:TP983147 ADF983146:ADL983147 ANB983146:ANH983147 AWX983146:AXD983147 BGT983146:BGZ983147 BQP983146:BQV983147 CAL983146:CAR983147 CKH983146:CKN983147 CUD983146:CUJ983147 DDZ983146:DEF983147 DNV983146:DOB983147 DXR983146:DXX983147 EHN983146:EHT983147 ERJ983146:ERP983147 FBF983146:FBL983147 FLB983146:FLH983147 FUX983146:FVD983147 GET983146:GEZ983147 GOP983146:GOV983147 GYL983146:GYR983147 HIH983146:HIN983147 HSD983146:HSJ983147 IBZ983146:ICF983147 ILV983146:IMB983147 IVR983146:IVX983147 JFN983146:JFT983147 JPJ983146:JPP983147 JZF983146:JZL983147 KJB983146:KJH983147 KSX983146:KTD983147 LCT983146:LCZ983147 LMP983146:LMV983147 LWL983146:LWR983147 MGH983146:MGN983147 MQD983146:MQJ983147 MZZ983146:NAF983147 NJV983146:NKB983147 NTR983146:NTX983147 ODN983146:ODT983147 ONJ983146:ONP983147 OXF983146:OXL983147 PHB983146:PHH983147 PQX983146:PRD983147 QAT983146:QAZ983147 QKP983146:QKV983147 QUL983146:QUR983147 REH983146:REN983147 ROD983146:ROJ983147 RXZ983146:RYF983147 SHV983146:SIB983147 SRR983146:SRX983147 TBN983146:TBT983147 TLJ983146:TLP983147 TVF983146:TVL983147 UFB983146:UFH983147 UOX983146:UPD983147 UYT983146:UYZ983147 VIP983146:VIV983147 VSL983146:VSR983147 WCH983146:WCN983147 WMD983146:WMJ983147 WVZ983146:WWF983147" xr:uid="{472BE333-C43B-4EFB-A41D-7F21074E003B}">
      <formula1>"Yes Continuous Pressure Type, No"</formula1>
    </dataValidation>
    <dataValidation type="list" showInputMessage="1" showErrorMessage="1" promptTitle="OPTIONS:" prompt="Select from list" sqref="F106:L107 JB106:JH107 SX106:TD107 ACT106:ACZ107 AMP106:AMV107 AWL106:AWR107 BGH106:BGN107 BQD106:BQJ107 BZZ106:CAF107 CJV106:CKB107 CTR106:CTX107 DDN106:DDT107 DNJ106:DNP107 DXF106:DXL107 EHB106:EHH107 EQX106:ERD107 FAT106:FAZ107 FKP106:FKV107 FUL106:FUR107 GEH106:GEN107 GOD106:GOJ107 GXZ106:GYF107 HHV106:HIB107 HRR106:HRX107 IBN106:IBT107 ILJ106:ILP107 IVF106:IVL107 JFB106:JFH107 JOX106:JPD107 JYT106:JYZ107 KIP106:KIV107 KSL106:KSR107 LCH106:LCN107 LMD106:LMJ107 LVZ106:LWF107 MFV106:MGB107 MPR106:MPX107 MZN106:MZT107 NJJ106:NJP107 NTF106:NTL107 ODB106:ODH107 OMX106:OND107 OWT106:OWZ107 PGP106:PGV107 PQL106:PQR107 QAH106:QAN107 QKD106:QKJ107 QTZ106:QUF107 RDV106:REB107 RNR106:RNX107 RXN106:RXT107 SHJ106:SHP107 SRF106:SRL107 TBB106:TBH107 TKX106:TLD107 TUT106:TUZ107 UEP106:UEV107 UOL106:UOR107 UYH106:UYN107 VID106:VIJ107 VRZ106:VSF107 WBV106:WCB107 WLR106:WLX107 WVN106:WVT107 F65642:L65643 JB65642:JH65643 SX65642:TD65643 ACT65642:ACZ65643 AMP65642:AMV65643 AWL65642:AWR65643 BGH65642:BGN65643 BQD65642:BQJ65643 BZZ65642:CAF65643 CJV65642:CKB65643 CTR65642:CTX65643 DDN65642:DDT65643 DNJ65642:DNP65643 DXF65642:DXL65643 EHB65642:EHH65643 EQX65642:ERD65643 FAT65642:FAZ65643 FKP65642:FKV65643 FUL65642:FUR65643 GEH65642:GEN65643 GOD65642:GOJ65643 GXZ65642:GYF65643 HHV65642:HIB65643 HRR65642:HRX65643 IBN65642:IBT65643 ILJ65642:ILP65643 IVF65642:IVL65643 JFB65642:JFH65643 JOX65642:JPD65643 JYT65642:JYZ65643 KIP65642:KIV65643 KSL65642:KSR65643 LCH65642:LCN65643 LMD65642:LMJ65643 LVZ65642:LWF65643 MFV65642:MGB65643 MPR65642:MPX65643 MZN65642:MZT65643 NJJ65642:NJP65643 NTF65642:NTL65643 ODB65642:ODH65643 OMX65642:OND65643 OWT65642:OWZ65643 PGP65642:PGV65643 PQL65642:PQR65643 QAH65642:QAN65643 QKD65642:QKJ65643 QTZ65642:QUF65643 RDV65642:REB65643 RNR65642:RNX65643 RXN65642:RXT65643 SHJ65642:SHP65643 SRF65642:SRL65643 TBB65642:TBH65643 TKX65642:TLD65643 TUT65642:TUZ65643 UEP65642:UEV65643 UOL65642:UOR65643 UYH65642:UYN65643 VID65642:VIJ65643 VRZ65642:VSF65643 WBV65642:WCB65643 WLR65642:WLX65643 WVN65642:WVT65643 F131178:L131179 JB131178:JH131179 SX131178:TD131179 ACT131178:ACZ131179 AMP131178:AMV131179 AWL131178:AWR131179 BGH131178:BGN131179 BQD131178:BQJ131179 BZZ131178:CAF131179 CJV131178:CKB131179 CTR131178:CTX131179 DDN131178:DDT131179 DNJ131178:DNP131179 DXF131178:DXL131179 EHB131178:EHH131179 EQX131178:ERD131179 FAT131178:FAZ131179 FKP131178:FKV131179 FUL131178:FUR131179 GEH131178:GEN131179 GOD131178:GOJ131179 GXZ131178:GYF131179 HHV131178:HIB131179 HRR131178:HRX131179 IBN131178:IBT131179 ILJ131178:ILP131179 IVF131178:IVL131179 JFB131178:JFH131179 JOX131178:JPD131179 JYT131178:JYZ131179 KIP131178:KIV131179 KSL131178:KSR131179 LCH131178:LCN131179 LMD131178:LMJ131179 LVZ131178:LWF131179 MFV131178:MGB131179 MPR131178:MPX131179 MZN131178:MZT131179 NJJ131178:NJP131179 NTF131178:NTL131179 ODB131178:ODH131179 OMX131178:OND131179 OWT131178:OWZ131179 PGP131178:PGV131179 PQL131178:PQR131179 QAH131178:QAN131179 QKD131178:QKJ131179 QTZ131178:QUF131179 RDV131178:REB131179 RNR131178:RNX131179 RXN131178:RXT131179 SHJ131178:SHP131179 SRF131178:SRL131179 TBB131178:TBH131179 TKX131178:TLD131179 TUT131178:TUZ131179 UEP131178:UEV131179 UOL131178:UOR131179 UYH131178:UYN131179 VID131178:VIJ131179 VRZ131178:VSF131179 WBV131178:WCB131179 WLR131178:WLX131179 WVN131178:WVT131179 F196714:L196715 JB196714:JH196715 SX196714:TD196715 ACT196714:ACZ196715 AMP196714:AMV196715 AWL196714:AWR196715 BGH196714:BGN196715 BQD196714:BQJ196715 BZZ196714:CAF196715 CJV196714:CKB196715 CTR196714:CTX196715 DDN196714:DDT196715 DNJ196714:DNP196715 DXF196714:DXL196715 EHB196714:EHH196715 EQX196714:ERD196715 FAT196714:FAZ196715 FKP196714:FKV196715 FUL196714:FUR196715 GEH196714:GEN196715 GOD196714:GOJ196715 GXZ196714:GYF196715 HHV196714:HIB196715 HRR196714:HRX196715 IBN196714:IBT196715 ILJ196714:ILP196715 IVF196714:IVL196715 JFB196714:JFH196715 JOX196714:JPD196715 JYT196714:JYZ196715 KIP196714:KIV196715 KSL196714:KSR196715 LCH196714:LCN196715 LMD196714:LMJ196715 LVZ196714:LWF196715 MFV196714:MGB196715 MPR196714:MPX196715 MZN196714:MZT196715 NJJ196714:NJP196715 NTF196714:NTL196715 ODB196714:ODH196715 OMX196714:OND196715 OWT196714:OWZ196715 PGP196714:PGV196715 PQL196714:PQR196715 QAH196714:QAN196715 QKD196714:QKJ196715 QTZ196714:QUF196715 RDV196714:REB196715 RNR196714:RNX196715 RXN196714:RXT196715 SHJ196714:SHP196715 SRF196714:SRL196715 TBB196714:TBH196715 TKX196714:TLD196715 TUT196714:TUZ196715 UEP196714:UEV196715 UOL196714:UOR196715 UYH196714:UYN196715 VID196714:VIJ196715 VRZ196714:VSF196715 WBV196714:WCB196715 WLR196714:WLX196715 WVN196714:WVT196715 F262250:L262251 JB262250:JH262251 SX262250:TD262251 ACT262250:ACZ262251 AMP262250:AMV262251 AWL262250:AWR262251 BGH262250:BGN262251 BQD262250:BQJ262251 BZZ262250:CAF262251 CJV262250:CKB262251 CTR262250:CTX262251 DDN262250:DDT262251 DNJ262250:DNP262251 DXF262250:DXL262251 EHB262250:EHH262251 EQX262250:ERD262251 FAT262250:FAZ262251 FKP262250:FKV262251 FUL262250:FUR262251 GEH262250:GEN262251 GOD262250:GOJ262251 GXZ262250:GYF262251 HHV262250:HIB262251 HRR262250:HRX262251 IBN262250:IBT262251 ILJ262250:ILP262251 IVF262250:IVL262251 JFB262250:JFH262251 JOX262250:JPD262251 JYT262250:JYZ262251 KIP262250:KIV262251 KSL262250:KSR262251 LCH262250:LCN262251 LMD262250:LMJ262251 LVZ262250:LWF262251 MFV262250:MGB262251 MPR262250:MPX262251 MZN262250:MZT262251 NJJ262250:NJP262251 NTF262250:NTL262251 ODB262250:ODH262251 OMX262250:OND262251 OWT262250:OWZ262251 PGP262250:PGV262251 PQL262250:PQR262251 QAH262250:QAN262251 QKD262250:QKJ262251 QTZ262250:QUF262251 RDV262250:REB262251 RNR262250:RNX262251 RXN262250:RXT262251 SHJ262250:SHP262251 SRF262250:SRL262251 TBB262250:TBH262251 TKX262250:TLD262251 TUT262250:TUZ262251 UEP262250:UEV262251 UOL262250:UOR262251 UYH262250:UYN262251 VID262250:VIJ262251 VRZ262250:VSF262251 WBV262250:WCB262251 WLR262250:WLX262251 WVN262250:WVT262251 F327786:L327787 JB327786:JH327787 SX327786:TD327787 ACT327786:ACZ327787 AMP327786:AMV327787 AWL327786:AWR327787 BGH327786:BGN327787 BQD327786:BQJ327787 BZZ327786:CAF327787 CJV327786:CKB327787 CTR327786:CTX327787 DDN327786:DDT327787 DNJ327786:DNP327787 DXF327786:DXL327787 EHB327786:EHH327787 EQX327786:ERD327787 FAT327786:FAZ327787 FKP327786:FKV327787 FUL327786:FUR327787 GEH327786:GEN327787 GOD327786:GOJ327787 GXZ327786:GYF327787 HHV327786:HIB327787 HRR327786:HRX327787 IBN327786:IBT327787 ILJ327786:ILP327787 IVF327786:IVL327787 JFB327786:JFH327787 JOX327786:JPD327787 JYT327786:JYZ327787 KIP327786:KIV327787 KSL327786:KSR327787 LCH327786:LCN327787 LMD327786:LMJ327787 LVZ327786:LWF327787 MFV327786:MGB327787 MPR327786:MPX327787 MZN327786:MZT327787 NJJ327786:NJP327787 NTF327786:NTL327787 ODB327786:ODH327787 OMX327786:OND327787 OWT327786:OWZ327787 PGP327786:PGV327787 PQL327786:PQR327787 QAH327786:QAN327787 QKD327786:QKJ327787 QTZ327786:QUF327787 RDV327786:REB327787 RNR327786:RNX327787 RXN327786:RXT327787 SHJ327786:SHP327787 SRF327786:SRL327787 TBB327786:TBH327787 TKX327786:TLD327787 TUT327786:TUZ327787 UEP327786:UEV327787 UOL327786:UOR327787 UYH327786:UYN327787 VID327786:VIJ327787 VRZ327786:VSF327787 WBV327786:WCB327787 WLR327786:WLX327787 WVN327786:WVT327787 F393322:L393323 JB393322:JH393323 SX393322:TD393323 ACT393322:ACZ393323 AMP393322:AMV393323 AWL393322:AWR393323 BGH393322:BGN393323 BQD393322:BQJ393323 BZZ393322:CAF393323 CJV393322:CKB393323 CTR393322:CTX393323 DDN393322:DDT393323 DNJ393322:DNP393323 DXF393322:DXL393323 EHB393322:EHH393323 EQX393322:ERD393323 FAT393322:FAZ393323 FKP393322:FKV393323 FUL393322:FUR393323 GEH393322:GEN393323 GOD393322:GOJ393323 GXZ393322:GYF393323 HHV393322:HIB393323 HRR393322:HRX393323 IBN393322:IBT393323 ILJ393322:ILP393323 IVF393322:IVL393323 JFB393322:JFH393323 JOX393322:JPD393323 JYT393322:JYZ393323 KIP393322:KIV393323 KSL393322:KSR393323 LCH393322:LCN393323 LMD393322:LMJ393323 LVZ393322:LWF393323 MFV393322:MGB393323 MPR393322:MPX393323 MZN393322:MZT393323 NJJ393322:NJP393323 NTF393322:NTL393323 ODB393322:ODH393323 OMX393322:OND393323 OWT393322:OWZ393323 PGP393322:PGV393323 PQL393322:PQR393323 QAH393322:QAN393323 QKD393322:QKJ393323 QTZ393322:QUF393323 RDV393322:REB393323 RNR393322:RNX393323 RXN393322:RXT393323 SHJ393322:SHP393323 SRF393322:SRL393323 TBB393322:TBH393323 TKX393322:TLD393323 TUT393322:TUZ393323 UEP393322:UEV393323 UOL393322:UOR393323 UYH393322:UYN393323 VID393322:VIJ393323 VRZ393322:VSF393323 WBV393322:WCB393323 WLR393322:WLX393323 WVN393322:WVT393323 F458858:L458859 JB458858:JH458859 SX458858:TD458859 ACT458858:ACZ458859 AMP458858:AMV458859 AWL458858:AWR458859 BGH458858:BGN458859 BQD458858:BQJ458859 BZZ458858:CAF458859 CJV458858:CKB458859 CTR458858:CTX458859 DDN458858:DDT458859 DNJ458858:DNP458859 DXF458858:DXL458859 EHB458858:EHH458859 EQX458858:ERD458859 FAT458858:FAZ458859 FKP458858:FKV458859 FUL458858:FUR458859 GEH458858:GEN458859 GOD458858:GOJ458859 GXZ458858:GYF458859 HHV458858:HIB458859 HRR458858:HRX458859 IBN458858:IBT458859 ILJ458858:ILP458859 IVF458858:IVL458859 JFB458858:JFH458859 JOX458858:JPD458859 JYT458858:JYZ458859 KIP458858:KIV458859 KSL458858:KSR458859 LCH458858:LCN458859 LMD458858:LMJ458859 LVZ458858:LWF458859 MFV458858:MGB458859 MPR458858:MPX458859 MZN458858:MZT458859 NJJ458858:NJP458859 NTF458858:NTL458859 ODB458858:ODH458859 OMX458858:OND458859 OWT458858:OWZ458859 PGP458858:PGV458859 PQL458858:PQR458859 QAH458858:QAN458859 QKD458858:QKJ458859 QTZ458858:QUF458859 RDV458858:REB458859 RNR458858:RNX458859 RXN458858:RXT458859 SHJ458858:SHP458859 SRF458858:SRL458859 TBB458858:TBH458859 TKX458858:TLD458859 TUT458858:TUZ458859 UEP458858:UEV458859 UOL458858:UOR458859 UYH458858:UYN458859 VID458858:VIJ458859 VRZ458858:VSF458859 WBV458858:WCB458859 WLR458858:WLX458859 WVN458858:WVT458859 F524394:L524395 JB524394:JH524395 SX524394:TD524395 ACT524394:ACZ524395 AMP524394:AMV524395 AWL524394:AWR524395 BGH524394:BGN524395 BQD524394:BQJ524395 BZZ524394:CAF524395 CJV524394:CKB524395 CTR524394:CTX524395 DDN524394:DDT524395 DNJ524394:DNP524395 DXF524394:DXL524395 EHB524394:EHH524395 EQX524394:ERD524395 FAT524394:FAZ524395 FKP524394:FKV524395 FUL524394:FUR524395 GEH524394:GEN524395 GOD524394:GOJ524395 GXZ524394:GYF524395 HHV524394:HIB524395 HRR524394:HRX524395 IBN524394:IBT524395 ILJ524394:ILP524395 IVF524394:IVL524395 JFB524394:JFH524395 JOX524394:JPD524395 JYT524394:JYZ524395 KIP524394:KIV524395 KSL524394:KSR524395 LCH524394:LCN524395 LMD524394:LMJ524395 LVZ524394:LWF524395 MFV524394:MGB524395 MPR524394:MPX524395 MZN524394:MZT524395 NJJ524394:NJP524395 NTF524394:NTL524395 ODB524394:ODH524395 OMX524394:OND524395 OWT524394:OWZ524395 PGP524394:PGV524395 PQL524394:PQR524395 QAH524394:QAN524395 QKD524394:QKJ524395 QTZ524394:QUF524395 RDV524394:REB524395 RNR524394:RNX524395 RXN524394:RXT524395 SHJ524394:SHP524395 SRF524394:SRL524395 TBB524394:TBH524395 TKX524394:TLD524395 TUT524394:TUZ524395 UEP524394:UEV524395 UOL524394:UOR524395 UYH524394:UYN524395 VID524394:VIJ524395 VRZ524394:VSF524395 WBV524394:WCB524395 WLR524394:WLX524395 WVN524394:WVT524395 F589930:L589931 JB589930:JH589931 SX589930:TD589931 ACT589930:ACZ589931 AMP589930:AMV589931 AWL589930:AWR589931 BGH589930:BGN589931 BQD589930:BQJ589931 BZZ589930:CAF589931 CJV589930:CKB589931 CTR589930:CTX589931 DDN589930:DDT589931 DNJ589930:DNP589931 DXF589930:DXL589931 EHB589930:EHH589931 EQX589930:ERD589931 FAT589930:FAZ589931 FKP589930:FKV589931 FUL589930:FUR589931 GEH589930:GEN589931 GOD589930:GOJ589931 GXZ589930:GYF589931 HHV589930:HIB589931 HRR589930:HRX589931 IBN589930:IBT589931 ILJ589930:ILP589931 IVF589930:IVL589931 JFB589930:JFH589931 JOX589930:JPD589931 JYT589930:JYZ589931 KIP589930:KIV589931 KSL589930:KSR589931 LCH589930:LCN589931 LMD589930:LMJ589931 LVZ589930:LWF589931 MFV589930:MGB589931 MPR589930:MPX589931 MZN589930:MZT589931 NJJ589930:NJP589931 NTF589930:NTL589931 ODB589930:ODH589931 OMX589930:OND589931 OWT589930:OWZ589931 PGP589930:PGV589931 PQL589930:PQR589931 QAH589930:QAN589931 QKD589930:QKJ589931 QTZ589930:QUF589931 RDV589930:REB589931 RNR589930:RNX589931 RXN589930:RXT589931 SHJ589930:SHP589931 SRF589930:SRL589931 TBB589930:TBH589931 TKX589930:TLD589931 TUT589930:TUZ589931 UEP589930:UEV589931 UOL589930:UOR589931 UYH589930:UYN589931 VID589930:VIJ589931 VRZ589930:VSF589931 WBV589930:WCB589931 WLR589930:WLX589931 WVN589930:WVT589931 F655466:L655467 JB655466:JH655467 SX655466:TD655467 ACT655466:ACZ655467 AMP655466:AMV655467 AWL655466:AWR655467 BGH655466:BGN655467 BQD655466:BQJ655467 BZZ655466:CAF655467 CJV655466:CKB655467 CTR655466:CTX655467 DDN655466:DDT655467 DNJ655466:DNP655467 DXF655466:DXL655467 EHB655466:EHH655467 EQX655466:ERD655467 FAT655466:FAZ655467 FKP655466:FKV655467 FUL655466:FUR655467 GEH655466:GEN655467 GOD655466:GOJ655467 GXZ655466:GYF655467 HHV655466:HIB655467 HRR655466:HRX655467 IBN655466:IBT655467 ILJ655466:ILP655467 IVF655466:IVL655467 JFB655466:JFH655467 JOX655466:JPD655467 JYT655466:JYZ655467 KIP655466:KIV655467 KSL655466:KSR655467 LCH655466:LCN655467 LMD655466:LMJ655467 LVZ655466:LWF655467 MFV655466:MGB655467 MPR655466:MPX655467 MZN655466:MZT655467 NJJ655466:NJP655467 NTF655466:NTL655467 ODB655466:ODH655467 OMX655466:OND655467 OWT655466:OWZ655467 PGP655466:PGV655467 PQL655466:PQR655467 QAH655466:QAN655467 QKD655466:QKJ655467 QTZ655466:QUF655467 RDV655466:REB655467 RNR655466:RNX655467 RXN655466:RXT655467 SHJ655466:SHP655467 SRF655466:SRL655467 TBB655466:TBH655467 TKX655466:TLD655467 TUT655466:TUZ655467 UEP655466:UEV655467 UOL655466:UOR655467 UYH655466:UYN655467 VID655466:VIJ655467 VRZ655466:VSF655467 WBV655466:WCB655467 WLR655466:WLX655467 WVN655466:WVT655467 F721002:L721003 JB721002:JH721003 SX721002:TD721003 ACT721002:ACZ721003 AMP721002:AMV721003 AWL721002:AWR721003 BGH721002:BGN721003 BQD721002:BQJ721003 BZZ721002:CAF721003 CJV721002:CKB721003 CTR721002:CTX721003 DDN721002:DDT721003 DNJ721002:DNP721003 DXF721002:DXL721003 EHB721002:EHH721003 EQX721002:ERD721003 FAT721002:FAZ721003 FKP721002:FKV721003 FUL721002:FUR721003 GEH721002:GEN721003 GOD721002:GOJ721003 GXZ721002:GYF721003 HHV721002:HIB721003 HRR721002:HRX721003 IBN721002:IBT721003 ILJ721002:ILP721003 IVF721002:IVL721003 JFB721002:JFH721003 JOX721002:JPD721003 JYT721002:JYZ721003 KIP721002:KIV721003 KSL721002:KSR721003 LCH721002:LCN721003 LMD721002:LMJ721003 LVZ721002:LWF721003 MFV721002:MGB721003 MPR721002:MPX721003 MZN721002:MZT721003 NJJ721002:NJP721003 NTF721002:NTL721003 ODB721002:ODH721003 OMX721002:OND721003 OWT721002:OWZ721003 PGP721002:PGV721003 PQL721002:PQR721003 QAH721002:QAN721003 QKD721002:QKJ721003 QTZ721002:QUF721003 RDV721002:REB721003 RNR721002:RNX721003 RXN721002:RXT721003 SHJ721002:SHP721003 SRF721002:SRL721003 TBB721002:TBH721003 TKX721002:TLD721003 TUT721002:TUZ721003 UEP721002:UEV721003 UOL721002:UOR721003 UYH721002:UYN721003 VID721002:VIJ721003 VRZ721002:VSF721003 WBV721002:WCB721003 WLR721002:WLX721003 WVN721002:WVT721003 F786538:L786539 JB786538:JH786539 SX786538:TD786539 ACT786538:ACZ786539 AMP786538:AMV786539 AWL786538:AWR786539 BGH786538:BGN786539 BQD786538:BQJ786539 BZZ786538:CAF786539 CJV786538:CKB786539 CTR786538:CTX786539 DDN786538:DDT786539 DNJ786538:DNP786539 DXF786538:DXL786539 EHB786538:EHH786539 EQX786538:ERD786539 FAT786538:FAZ786539 FKP786538:FKV786539 FUL786538:FUR786539 GEH786538:GEN786539 GOD786538:GOJ786539 GXZ786538:GYF786539 HHV786538:HIB786539 HRR786538:HRX786539 IBN786538:IBT786539 ILJ786538:ILP786539 IVF786538:IVL786539 JFB786538:JFH786539 JOX786538:JPD786539 JYT786538:JYZ786539 KIP786538:KIV786539 KSL786538:KSR786539 LCH786538:LCN786539 LMD786538:LMJ786539 LVZ786538:LWF786539 MFV786538:MGB786539 MPR786538:MPX786539 MZN786538:MZT786539 NJJ786538:NJP786539 NTF786538:NTL786539 ODB786538:ODH786539 OMX786538:OND786539 OWT786538:OWZ786539 PGP786538:PGV786539 PQL786538:PQR786539 QAH786538:QAN786539 QKD786538:QKJ786539 QTZ786538:QUF786539 RDV786538:REB786539 RNR786538:RNX786539 RXN786538:RXT786539 SHJ786538:SHP786539 SRF786538:SRL786539 TBB786538:TBH786539 TKX786538:TLD786539 TUT786538:TUZ786539 UEP786538:UEV786539 UOL786538:UOR786539 UYH786538:UYN786539 VID786538:VIJ786539 VRZ786538:VSF786539 WBV786538:WCB786539 WLR786538:WLX786539 WVN786538:WVT786539 F852074:L852075 JB852074:JH852075 SX852074:TD852075 ACT852074:ACZ852075 AMP852074:AMV852075 AWL852074:AWR852075 BGH852074:BGN852075 BQD852074:BQJ852075 BZZ852074:CAF852075 CJV852074:CKB852075 CTR852074:CTX852075 DDN852074:DDT852075 DNJ852074:DNP852075 DXF852074:DXL852075 EHB852074:EHH852075 EQX852074:ERD852075 FAT852074:FAZ852075 FKP852074:FKV852075 FUL852074:FUR852075 GEH852074:GEN852075 GOD852074:GOJ852075 GXZ852074:GYF852075 HHV852074:HIB852075 HRR852074:HRX852075 IBN852074:IBT852075 ILJ852074:ILP852075 IVF852074:IVL852075 JFB852074:JFH852075 JOX852074:JPD852075 JYT852074:JYZ852075 KIP852074:KIV852075 KSL852074:KSR852075 LCH852074:LCN852075 LMD852074:LMJ852075 LVZ852074:LWF852075 MFV852074:MGB852075 MPR852074:MPX852075 MZN852074:MZT852075 NJJ852074:NJP852075 NTF852074:NTL852075 ODB852074:ODH852075 OMX852074:OND852075 OWT852074:OWZ852075 PGP852074:PGV852075 PQL852074:PQR852075 QAH852074:QAN852075 QKD852074:QKJ852075 QTZ852074:QUF852075 RDV852074:REB852075 RNR852074:RNX852075 RXN852074:RXT852075 SHJ852074:SHP852075 SRF852074:SRL852075 TBB852074:TBH852075 TKX852074:TLD852075 TUT852074:TUZ852075 UEP852074:UEV852075 UOL852074:UOR852075 UYH852074:UYN852075 VID852074:VIJ852075 VRZ852074:VSF852075 WBV852074:WCB852075 WLR852074:WLX852075 WVN852074:WVT852075 F917610:L917611 JB917610:JH917611 SX917610:TD917611 ACT917610:ACZ917611 AMP917610:AMV917611 AWL917610:AWR917611 BGH917610:BGN917611 BQD917610:BQJ917611 BZZ917610:CAF917611 CJV917610:CKB917611 CTR917610:CTX917611 DDN917610:DDT917611 DNJ917610:DNP917611 DXF917610:DXL917611 EHB917610:EHH917611 EQX917610:ERD917611 FAT917610:FAZ917611 FKP917610:FKV917611 FUL917610:FUR917611 GEH917610:GEN917611 GOD917610:GOJ917611 GXZ917610:GYF917611 HHV917610:HIB917611 HRR917610:HRX917611 IBN917610:IBT917611 ILJ917610:ILP917611 IVF917610:IVL917611 JFB917610:JFH917611 JOX917610:JPD917611 JYT917610:JYZ917611 KIP917610:KIV917611 KSL917610:KSR917611 LCH917610:LCN917611 LMD917610:LMJ917611 LVZ917610:LWF917611 MFV917610:MGB917611 MPR917610:MPX917611 MZN917610:MZT917611 NJJ917610:NJP917611 NTF917610:NTL917611 ODB917610:ODH917611 OMX917610:OND917611 OWT917610:OWZ917611 PGP917610:PGV917611 PQL917610:PQR917611 QAH917610:QAN917611 QKD917610:QKJ917611 QTZ917610:QUF917611 RDV917610:REB917611 RNR917610:RNX917611 RXN917610:RXT917611 SHJ917610:SHP917611 SRF917610:SRL917611 TBB917610:TBH917611 TKX917610:TLD917611 TUT917610:TUZ917611 UEP917610:UEV917611 UOL917610:UOR917611 UYH917610:UYN917611 VID917610:VIJ917611 VRZ917610:VSF917611 WBV917610:WCB917611 WLR917610:WLX917611 WVN917610:WVT917611 F983146:L983147 JB983146:JH983147 SX983146:TD983147 ACT983146:ACZ983147 AMP983146:AMV983147 AWL983146:AWR983147 BGH983146:BGN983147 BQD983146:BQJ983147 BZZ983146:CAF983147 CJV983146:CKB983147 CTR983146:CTX983147 DDN983146:DDT983147 DNJ983146:DNP983147 DXF983146:DXL983147 EHB983146:EHH983147 EQX983146:ERD983147 FAT983146:FAZ983147 FKP983146:FKV983147 FUL983146:FUR983147 GEH983146:GEN983147 GOD983146:GOJ983147 GXZ983146:GYF983147 HHV983146:HIB983147 HRR983146:HRX983147 IBN983146:IBT983147 ILJ983146:ILP983147 IVF983146:IVL983147 JFB983146:JFH983147 JOX983146:JPD983147 JYT983146:JYZ983147 KIP983146:KIV983147 KSL983146:KSR983147 LCH983146:LCN983147 LMD983146:LMJ983147 LVZ983146:LWF983147 MFV983146:MGB983147 MPR983146:MPX983147 MZN983146:MZT983147 NJJ983146:NJP983147 NTF983146:NTL983147 ODB983146:ODH983147 OMX983146:OND983147 OWT983146:OWZ983147 PGP983146:PGV983147 PQL983146:PQR983147 QAH983146:QAN983147 QKD983146:QKJ983147 QTZ983146:QUF983147 RDV983146:REB983147 RNR983146:RNX983147 RXN983146:RXT983147 SHJ983146:SHP983147 SRF983146:SRL983147 TBB983146:TBH983147 TKX983146:TLD983147 TUT983146:TUZ983147 UEP983146:UEV983147 UOL983146:UOR983147 UYH983146:UYN983147 VID983146:VIJ983147 VRZ983146:VSF983147 WBV983146:WCB983147 WLR983146:WLX983147 WVN983146:WVT983147" xr:uid="{4D4A9BC1-5B64-4E40-B0D5-2AD273AA2144}">
      <formula1>OperationType</formula1>
    </dataValidation>
    <dataValidation type="list" showInputMessage="1" showErrorMessage="1" promptTitle="OPTIONS:" prompt="Select From List" sqref="F66:L67 JB66:JH67 SX66:TD67 ACT66:ACZ67 AMP66:AMV67 AWL66:AWR67 BGH66:BGN67 BQD66:BQJ67 BZZ66:CAF67 CJV66:CKB67 CTR66:CTX67 DDN66:DDT67 DNJ66:DNP67 DXF66:DXL67 EHB66:EHH67 EQX66:ERD67 FAT66:FAZ67 FKP66:FKV67 FUL66:FUR67 GEH66:GEN67 GOD66:GOJ67 GXZ66:GYF67 HHV66:HIB67 HRR66:HRX67 IBN66:IBT67 ILJ66:ILP67 IVF66:IVL67 JFB66:JFH67 JOX66:JPD67 JYT66:JYZ67 KIP66:KIV67 KSL66:KSR67 LCH66:LCN67 LMD66:LMJ67 LVZ66:LWF67 MFV66:MGB67 MPR66:MPX67 MZN66:MZT67 NJJ66:NJP67 NTF66:NTL67 ODB66:ODH67 OMX66:OND67 OWT66:OWZ67 PGP66:PGV67 PQL66:PQR67 QAH66:QAN67 QKD66:QKJ67 QTZ66:QUF67 RDV66:REB67 RNR66:RNX67 RXN66:RXT67 SHJ66:SHP67 SRF66:SRL67 TBB66:TBH67 TKX66:TLD67 TUT66:TUZ67 UEP66:UEV67 UOL66:UOR67 UYH66:UYN67 VID66:VIJ67 VRZ66:VSF67 WBV66:WCB67 WLR66:WLX67 WVN66:WVT67 F65602:L65603 JB65602:JH65603 SX65602:TD65603 ACT65602:ACZ65603 AMP65602:AMV65603 AWL65602:AWR65603 BGH65602:BGN65603 BQD65602:BQJ65603 BZZ65602:CAF65603 CJV65602:CKB65603 CTR65602:CTX65603 DDN65602:DDT65603 DNJ65602:DNP65603 DXF65602:DXL65603 EHB65602:EHH65603 EQX65602:ERD65603 FAT65602:FAZ65603 FKP65602:FKV65603 FUL65602:FUR65603 GEH65602:GEN65603 GOD65602:GOJ65603 GXZ65602:GYF65603 HHV65602:HIB65603 HRR65602:HRX65603 IBN65602:IBT65603 ILJ65602:ILP65603 IVF65602:IVL65603 JFB65602:JFH65603 JOX65602:JPD65603 JYT65602:JYZ65603 KIP65602:KIV65603 KSL65602:KSR65603 LCH65602:LCN65603 LMD65602:LMJ65603 LVZ65602:LWF65603 MFV65602:MGB65603 MPR65602:MPX65603 MZN65602:MZT65603 NJJ65602:NJP65603 NTF65602:NTL65603 ODB65602:ODH65603 OMX65602:OND65603 OWT65602:OWZ65603 PGP65602:PGV65603 PQL65602:PQR65603 QAH65602:QAN65603 QKD65602:QKJ65603 QTZ65602:QUF65603 RDV65602:REB65603 RNR65602:RNX65603 RXN65602:RXT65603 SHJ65602:SHP65603 SRF65602:SRL65603 TBB65602:TBH65603 TKX65602:TLD65603 TUT65602:TUZ65603 UEP65602:UEV65603 UOL65602:UOR65603 UYH65602:UYN65603 VID65602:VIJ65603 VRZ65602:VSF65603 WBV65602:WCB65603 WLR65602:WLX65603 WVN65602:WVT65603 F131138:L131139 JB131138:JH131139 SX131138:TD131139 ACT131138:ACZ131139 AMP131138:AMV131139 AWL131138:AWR131139 BGH131138:BGN131139 BQD131138:BQJ131139 BZZ131138:CAF131139 CJV131138:CKB131139 CTR131138:CTX131139 DDN131138:DDT131139 DNJ131138:DNP131139 DXF131138:DXL131139 EHB131138:EHH131139 EQX131138:ERD131139 FAT131138:FAZ131139 FKP131138:FKV131139 FUL131138:FUR131139 GEH131138:GEN131139 GOD131138:GOJ131139 GXZ131138:GYF131139 HHV131138:HIB131139 HRR131138:HRX131139 IBN131138:IBT131139 ILJ131138:ILP131139 IVF131138:IVL131139 JFB131138:JFH131139 JOX131138:JPD131139 JYT131138:JYZ131139 KIP131138:KIV131139 KSL131138:KSR131139 LCH131138:LCN131139 LMD131138:LMJ131139 LVZ131138:LWF131139 MFV131138:MGB131139 MPR131138:MPX131139 MZN131138:MZT131139 NJJ131138:NJP131139 NTF131138:NTL131139 ODB131138:ODH131139 OMX131138:OND131139 OWT131138:OWZ131139 PGP131138:PGV131139 PQL131138:PQR131139 QAH131138:QAN131139 QKD131138:QKJ131139 QTZ131138:QUF131139 RDV131138:REB131139 RNR131138:RNX131139 RXN131138:RXT131139 SHJ131138:SHP131139 SRF131138:SRL131139 TBB131138:TBH131139 TKX131138:TLD131139 TUT131138:TUZ131139 UEP131138:UEV131139 UOL131138:UOR131139 UYH131138:UYN131139 VID131138:VIJ131139 VRZ131138:VSF131139 WBV131138:WCB131139 WLR131138:WLX131139 WVN131138:WVT131139 F196674:L196675 JB196674:JH196675 SX196674:TD196675 ACT196674:ACZ196675 AMP196674:AMV196675 AWL196674:AWR196675 BGH196674:BGN196675 BQD196674:BQJ196675 BZZ196674:CAF196675 CJV196674:CKB196675 CTR196674:CTX196675 DDN196674:DDT196675 DNJ196674:DNP196675 DXF196674:DXL196675 EHB196674:EHH196675 EQX196674:ERD196675 FAT196674:FAZ196675 FKP196674:FKV196675 FUL196674:FUR196675 GEH196674:GEN196675 GOD196674:GOJ196675 GXZ196674:GYF196675 HHV196674:HIB196675 HRR196674:HRX196675 IBN196674:IBT196675 ILJ196674:ILP196675 IVF196674:IVL196675 JFB196674:JFH196675 JOX196674:JPD196675 JYT196674:JYZ196675 KIP196674:KIV196675 KSL196674:KSR196675 LCH196674:LCN196675 LMD196674:LMJ196675 LVZ196674:LWF196675 MFV196674:MGB196675 MPR196674:MPX196675 MZN196674:MZT196675 NJJ196674:NJP196675 NTF196674:NTL196675 ODB196674:ODH196675 OMX196674:OND196675 OWT196674:OWZ196675 PGP196674:PGV196675 PQL196674:PQR196675 QAH196674:QAN196675 QKD196674:QKJ196675 QTZ196674:QUF196675 RDV196674:REB196675 RNR196674:RNX196675 RXN196674:RXT196675 SHJ196674:SHP196675 SRF196674:SRL196675 TBB196674:TBH196675 TKX196674:TLD196675 TUT196674:TUZ196675 UEP196674:UEV196675 UOL196674:UOR196675 UYH196674:UYN196675 VID196674:VIJ196675 VRZ196674:VSF196675 WBV196674:WCB196675 WLR196674:WLX196675 WVN196674:WVT196675 F262210:L262211 JB262210:JH262211 SX262210:TD262211 ACT262210:ACZ262211 AMP262210:AMV262211 AWL262210:AWR262211 BGH262210:BGN262211 BQD262210:BQJ262211 BZZ262210:CAF262211 CJV262210:CKB262211 CTR262210:CTX262211 DDN262210:DDT262211 DNJ262210:DNP262211 DXF262210:DXL262211 EHB262210:EHH262211 EQX262210:ERD262211 FAT262210:FAZ262211 FKP262210:FKV262211 FUL262210:FUR262211 GEH262210:GEN262211 GOD262210:GOJ262211 GXZ262210:GYF262211 HHV262210:HIB262211 HRR262210:HRX262211 IBN262210:IBT262211 ILJ262210:ILP262211 IVF262210:IVL262211 JFB262210:JFH262211 JOX262210:JPD262211 JYT262210:JYZ262211 KIP262210:KIV262211 KSL262210:KSR262211 LCH262210:LCN262211 LMD262210:LMJ262211 LVZ262210:LWF262211 MFV262210:MGB262211 MPR262210:MPX262211 MZN262210:MZT262211 NJJ262210:NJP262211 NTF262210:NTL262211 ODB262210:ODH262211 OMX262210:OND262211 OWT262210:OWZ262211 PGP262210:PGV262211 PQL262210:PQR262211 QAH262210:QAN262211 QKD262210:QKJ262211 QTZ262210:QUF262211 RDV262210:REB262211 RNR262210:RNX262211 RXN262210:RXT262211 SHJ262210:SHP262211 SRF262210:SRL262211 TBB262210:TBH262211 TKX262210:TLD262211 TUT262210:TUZ262211 UEP262210:UEV262211 UOL262210:UOR262211 UYH262210:UYN262211 VID262210:VIJ262211 VRZ262210:VSF262211 WBV262210:WCB262211 WLR262210:WLX262211 WVN262210:WVT262211 F327746:L327747 JB327746:JH327747 SX327746:TD327747 ACT327746:ACZ327747 AMP327746:AMV327747 AWL327746:AWR327747 BGH327746:BGN327747 BQD327746:BQJ327747 BZZ327746:CAF327747 CJV327746:CKB327747 CTR327746:CTX327747 DDN327746:DDT327747 DNJ327746:DNP327747 DXF327746:DXL327747 EHB327746:EHH327747 EQX327746:ERD327747 FAT327746:FAZ327747 FKP327746:FKV327747 FUL327746:FUR327747 GEH327746:GEN327747 GOD327746:GOJ327747 GXZ327746:GYF327747 HHV327746:HIB327747 HRR327746:HRX327747 IBN327746:IBT327747 ILJ327746:ILP327747 IVF327746:IVL327747 JFB327746:JFH327747 JOX327746:JPD327747 JYT327746:JYZ327747 KIP327746:KIV327747 KSL327746:KSR327747 LCH327746:LCN327747 LMD327746:LMJ327747 LVZ327746:LWF327747 MFV327746:MGB327747 MPR327746:MPX327747 MZN327746:MZT327747 NJJ327746:NJP327747 NTF327746:NTL327747 ODB327746:ODH327747 OMX327746:OND327747 OWT327746:OWZ327747 PGP327746:PGV327747 PQL327746:PQR327747 QAH327746:QAN327747 QKD327746:QKJ327747 QTZ327746:QUF327747 RDV327746:REB327747 RNR327746:RNX327747 RXN327746:RXT327747 SHJ327746:SHP327747 SRF327746:SRL327747 TBB327746:TBH327747 TKX327746:TLD327747 TUT327746:TUZ327747 UEP327746:UEV327747 UOL327746:UOR327747 UYH327746:UYN327747 VID327746:VIJ327747 VRZ327746:VSF327747 WBV327746:WCB327747 WLR327746:WLX327747 WVN327746:WVT327747 F393282:L393283 JB393282:JH393283 SX393282:TD393283 ACT393282:ACZ393283 AMP393282:AMV393283 AWL393282:AWR393283 BGH393282:BGN393283 BQD393282:BQJ393283 BZZ393282:CAF393283 CJV393282:CKB393283 CTR393282:CTX393283 DDN393282:DDT393283 DNJ393282:DNP393283 DXF393282:DXL393283 EHB393282:EHH393283 EQX393282:ERD393283 FAT393282:FAZ393283 FKP393282:FKV393283 FUL393282:FUR393283 GEH393282:GEN393283 GOD393282:GOJ393283 GXZ393282:GYF393283 HHV393282:HIB393283 HRR393282:HRX393283 IBN393282:IBT393283 ILJ393282:ILP393283 IVF393282:IVL393283 JFB393282:JFH393283 JOX393282:JPD393283 JYT393282:JYZ393283 KIP393282:KIV393283 KSL393282:KSR393283 LCH393282:LCN393283 LMD393282:LMJ393283 LVZ393282:LWF393283 MFV393282:MGB393283 MPR393282:MPX393283 MZN393282:MZT393283 NJJ393282:NJP393283 NTF393282:NTL393283 ODB393282:ODH393283 OMX393282:OND393283 OWT393282:OWZ393283 PGP393282:PGV393283 PQL393282:PQR393283 QAH393282:QAN393283 QKD393282:QKJ393283 QTZ393282:QUF393283 RDV393282:REB393283 RNR393282:RNX393283 RXN393282:RXT393283 SHJ393282:SHP393283 SRF393282:SRL393283 TBB393282:TBH393283 TKX393282:TLD393283 TUT393282:TUZ393283 UEP393282:UEV393283 UOL393282:UOR393283 UYH393282:UYN393283 VID393282:VIJ393283 VRZ393282:VSF393283 WBV393282:WCB393283 WLR393282:WLX393283 WVN393282:WVT393283 F458818:L458819 JB458818:JH458819 SX458818:TD458819 ACT458818:ACZ458819 AMP458818:AMV458819 AWL458818:AWR458819 BGH458818:BGN458819 BQD458818:BQJ458819 BZZ458818:CAF458819 CJV458818:CKB458819 CTR458818:CTX458819 DDN458818:DDT458819 DNJ458818:DNP458819 DXF458818:DXL458819 EHB458818:EHH458819 EQX458818:ERD458819 FAT458818:FAZ458819 FKP458818:FKV458819 FUL458818:FUR458819 GEH458818:GEN458819 GOD458818:GOJ458819 GXZ458818:GYF458819 HHV458818:HIB458819 HRR458818:HRX458819 IBN458818:IBT458819 ILJ458818:ILP458819 IVF458818:IVL458819 JFB458818:JFH458819 JOX458818:JPD458819 JYT458818:JYZ458819 KIP458818:KIV458819 KSL458818:KSR458819 LCH458818:LCN458819 LMD458818:LMJ458819 LVZ458818:LWF458819 MFV458818:MGB458819 MPR458818:MPX458819 MZN458818:MZT458819 NJJ458818:NJP458819 NTF458818:NTL458819 ODB458818:ODH458819 OMX458818:OND458819 OWT458818:OWZ458819 PGP458818:PGV458819 PQL458818:PQR458819 QAH458818:QAN458819 QKD458818:QKJ458819 QTZ458818:QUF458819 RDV458818:REB458819 RNR458818:RNX458819 RXN458818:RXT458819 SHJ458818:SHP458819 SRF458818:SRL458819 TBB458818:TBH458819 TKX458818:TLD458819 TUT458818:TUZ458819 UEP458818:UEV458819 UOL458818:UOR458819 UYH458818:UYN458819 VID458818:VIJ458819 VRZ458818:VSF458819 WBV458818:WCB458819 WLR458818:WLX458819 WVN458818:WVT458819 F524354:L524355 JB524354:JH524355 SX524354:TD524355 ACT524354:ACZ524355 AMP524354:AMV524355 AWL524354:AWR524355 BGH524354:BGN524355 BQD524354:BQJ524355 BZZ524354:CAF524355 CJV524354:CKB524355 CTR524354:CTX524355 DDN524354:DDT524355 DNJ524354:DNP524355 DXF524354:DXL524355 EHB524354:EHH524355 EQX524354:ERD524355 FAT524354:FAZ524355 FKP524354:FKV524355 FUL524354:FUR524355 GEH524354:GEN524355 GOD524354:GOJ524355 GXZ524354:GYF524355 HHV524354:HIB524355 HRR524354:HRX524355 IBN524354:IBT524355 ILJ524354:ILP524355 IVF524354:IVL524355 JFB524354:JFH524355 JOX524354:JPD524355 JYT524354:JYZ524355 KIP524354:KIV524355 KSL524354:KSR524355 LCH524354:LCN524355 LMD524354:LMJ524355 LVZ524354:LWF524355 MFV524354:MGB524355 MPR524354:MPX524355 MZN524354:MZT524355 NJJ524354:NJP524355 NTF524354:NTL524355 ODB524354:ODH524355 OMX524354:OND524355 OWT524354:OWZ524355 PGP524354:PGV524355 PQL524354:PQR524355 QAH524354:QAN524355 QKD524354:QKJ524355 QTZ524354:QUF524355 RDV524354:REB524355 RNR524354:RNX524355 RXN524354:RXT524355 SHJ524354:SHP524355 SRF524354:SRL524355 TBB524354:TBH524355 TKX524354:TLD524355 TUT524354:TUZ524355 UEP524354:UEV524355 UOL524354:UOR524355 UYH524354:UYN524355 VID524354:VIJ524355 VRZ524354:VSF524355 WBV524354:WCB524355 WLR524354:WLX524355 WVN524354:WVT524355 F589890:L589891 JB589890:JH589891 SX589890:TD589891 ACT589890:ACZ589891 AMP589890:AMV589891 AWL589890:AWR589891 BGH589890:BGN589891 BQD589890:BQJ589891 BZZ589890:CAF589891 CJV589890:CKB589891 CTR589890:CTX589891 DDN589890:DDT589891 DNJ589890:DNP589891 DXF589890:DXL589891 EHB589890:EHH589891 EQX589890:ERD589891 FAT589890:FAZ589891 FKP589890:FKV589891 FUL589890:FUR589891 GEH589890:GEN589891 GOD589890:GOJ589891 GXZ589890:GYF589891 HHV589890:HIB589891 HRR589890:HRX589891 IBN589890:IBT589891 ILJ589890:ILP589891 IVF589890:IVL589891 JFB589890:JFH589891 JOX589890:JPD589891 JYT589890:JYZ589891 KIP589890:KIV589891 KSL589890:KSR589891 LCH589890:LCN589891 LMD589890:LMJ589891 LVZ589890:LWF589891 MFV589890:MGB589891 MPR589890:MPX589891 MZN589890:MZT589891 NJJ589890:NJP589891 NTF589890:NTL589891 ODB589890:ODH589891 OMX589890:OND589891 OWT589890:OWZ589891 PGP589890:PGV589891 PQL589890:PQR589891 QAH589890:QAN589891 QKD589890:QKJ589891 QTZ589890:QUF589891 RDV589890:REB589891 RNR589890:RNX589891 RXN589890:RXT589891 SHJ589890:SHP589891 SRF589890:SRL589891 TBB589890:TBH589891 TKX589890:TLD589891 TUT589890:TUZ589891 UEP589890:UEV589891 UOL589890:UOR589891 UYH589890:UYN589891 VID589890:VIJ589891 VRZ589890:VSF589891 WBV589890:WCB589891 WLR589890:WLX589891 WVN589890:WVT589891 F655426:L655427 JB655426:JH655427 SX655426:TD655427 ACT655426:ACZ655427 AMP655426:AMV655427 AWL655426:AWR655427 BGH655426:BGN655427 BQD655426:BQJ655427 BZZ655426:CAF655427 CJV655426:CKB655427 CTR655426:CTX655427 DDN655426:DDT655427 DNJ655426:DNP655427 DXF655426:DXL655427 EHB655426:EHH655427 EQX655426:ERD655427 FAT655426:FAZ655427 FKP655426:FKV655427 FUL655426:FUR655427 GEH655426:GEN655427 GOD655426:GOJ655427 GXZ655426:GYF655427 HHV655426:HIB655427 HRR655426:HRX655427 IBN655426:IBT655427 ILJ655426:ILP655427 IVF655426:IVL655427 JFB655426:JFH655427 JOX655426:JPD655427 JYT655426:JYZ655427 KIP655426:KIV655427 KSL655426:KSR655427 LCH655426:LCN655427 LMD655426:LMJ655427 LVZ655426:LWF655427 MFV655426:MGB655427 MPR655426:MPX655427 MZN655426:MZT655427 NJJ655426:NJP655427 NTF655426:NTL655427 ODB655426:ODH655427 OMX655426:OND655427 OWT655426:OWZ655427 PGP655426:PGV655427 PQL655426:PQR655427 QAH655426:QAN655427 QKD655426:QKJ655427 QTZ655426:QUF655427 RDV655426:REB655427 RNR655426:RNX655427 RXN655426:RXT655427 SHJ655426:SHP655427 SRF655426:SRL655427 TBB655426:TBH655427 TKX655426:TLD655427 TUT655426:TUZ655427 UEP655426:UEV655427 UOL655426:UOR655427 UYH655426:UYN655427 VID655426:VIJ655427 VRZ655426:VSF655427 WBV655426:WCB655427 WLR655426:WLX655427 WVN655426:WVT655427 F720962:L720963 JB720962:JH720963 SX720962:TD720963 ACT720962:ACZ720963 AMP720962:AMV720963 AWL720962:AWR720963 BGH720962:BGN720963 BQD720962:BQJ720963 BZZ720962:CAF720963 CJV720962:CKB720963 CTR720962:CTX720963 DDN720962:DDT720963 DNJ720962:DNP720963 DXF720962:DXL720963 EHB720962:EHH720963 EQX720962:ERD720963 FAT720962:FAZ720963 FKP720962:FKV720963 FUL720962:FUR720963 GEH720962:GEN720963 GOD720962:GOJ720963 GXZ720962:GYF720963 HHV720962:HIB720963 HRR720962:HRX720963 IBN720962:IBT720963 ILJ720962:ILP720963 IVF720962:IVL720963 JFB720962:JFH720963 JOX720962:JPD720963 JYT720962:JYZ720963 KIP720962:KIV720963 KSL720962:KSR720963 LCH720962:LCN720963 LMD720962:LMJ720963 LVZ720962:LWF720963 MFV720962:MGB720963 MPR720962:MPX720963 MZN720962:MZT720963 NJJ720962:NJP720963 NTF720962:NTL720963 ODB720962:ODH720963 OMX720962:OND720963 OWT720962:OWZ720963 PGP720962:PGV720963 PQL720962:PQR720963 QAH720962:QAN720963 QKD720962:QKJ720963 QTZ720962:QUF720963 RDV720962:REB720963 RNR720962:RNX720963 RXN720962:RXT720963 SHJ720962:SHP720963 SRF720962:SRL720963 TBB720962:TBH720963 TKX720962:TLD720963 TUT720962:TUZ720963 UEP720962:UEV720963 UOL720962:UOR720963 UYH720962:UYN720963 VID720962:VIJ720963 VRZ720962:VSF720963 WBV720962:WCB720963 WLR720962:WLX720963 WVN720962:WVT720963 F786498:L786499 JB786498:JH786499 SX786498:TD786499 ACT786498:ACZ786499 AMP786498:AMV786499 AWL786498:AWR786499 BGH786498:BGN786499 BQD786498:BQJ786499 BZZ786498:CAF786499 CJV786498:CKB786499 CTR786498:CTX786499 DDN786498:DDT786499 DNJ786498:DNP786499 DXF786498:DXL786499 EHB786498:EHH786499 EQX786498:ERD786499 FAT786498:FAZ786499 FKP786498:FKV786499 FUL786498:FUR786499 GEH786498:GEN786499 GOD786498:GOJ786499 GXZ786498:GYF786499 HHV786498:HIB786499 HRR786498:HRX786499 IBN786498:IBT786499 ILJ786498:ILP786499 IVF786498:IVL786499 JFB786498:JFH786499 JOX786498:JPD786499 JYT786498:JYZ786499 KIP786498:KIV786499 KSL786498:KSR786499 LCH786498:LCN786499 LMD786498:LMJ786499 LVZ786498:LWF786499 MFV786498:MGB786499 MPR786498:MPX786499 MZN786498:MZT786499 NJJ786498:NJP786499 NTF786498:NTL786499 ODB786498:ODH786499 OMX786498:OND786499 OWT786498:OWZ786499 PGP786498:PGV786499 PQL786498:PQR786499 QAH786498:QAN786499 QKD786498:QKJ786499 QTZ786498:QUF786499 RDV786498:REB786499 RNR786498:RNX786499 RXN786498:RXT786499 SHJ786498:SHP786499 SRF786498:SRL786499 TBB786498:TBH786499 TKX786498:TLD786499 TUT786498:TUZ786499 UEP786498:UEV786499 UOL786498:UOR786499 UYH786498:UYN786499 VID786498:VIJ786499 VRZ786498:VSF786499 WBV786498:WCB786499 WLR786498:WLX786499 WVN786498:WVT786499 F852034:L852035 JB852034:JH852035 SX852034:TD852035 ACT852034:ACZ852035 AMP852034:AMV852035 AWL852034:AWR852035 BGH852034:BGN852035 BQD852034:BQJ852035 BZZ852034:CAF852035 CJV852034:CKB852035 CTR852034:CTX852035 DDN852034:DDT852035 DNJ852034:DNP852035 DXF852034:DXL852035 EHB852034:EHH852035 EQX852034:ERD852035 FAT852034:FAZ852035 FKP852034:FKV852035 FUL852034:FUR852035 GEH852034:GEN852035 GOD852034:GOJ852035 GXZ852034:GYF852035 HHV852034:HIB852035 HRR852034:HRX852035 IBN852034:IBT852035 ILJ852034:ILP852035 IVF852034:IVL852035 JFB852034:JFH852035 JOX852034:JPD852035 JYT852034:JYZ852035 KIP852034:KIV852035 KSL852034:KSR852035 LCH852034:LCN852035 LMD852034:LMJ852035 LVZ852034:LWF852035 MFV852034:MGB852035 MPR852034:MPX852035 MZN852034:MZT852035 NJJ852034:NJP852035 NTF852034:NTL852035 ODB852034:ODH852035 OMX852034:OND852035 OWT852034:OWZ852035 PGP852034:PGV852035 PQL852034:PQR852035 QAH852034:QAN852035 QKD852034:QKJ852035 QTZ852034:QUF852035 RDV852034:REB852035 RNR852034:RNX852035 RXN852034:RXT852035 SHJ852034:SHP852035 SRF852034:SRL852035 TBB852034:TBH852035 TKX852034:TLD852035 TUT852034:TUZ852035 UEP852034:UEV852035 UOL852034:UOR852035 UYH852034:UYN852035 VID852034:VIJ852035 VRZ852034:VSF852035 WBV852034:WCB852035 WLR852034:WLX852035 WVN852034:WVT852035 F917570:L917571 JB917570:JH917571 SX917570:TD917571 ACT917570:ACZ917571 AMP917570:AMV917571 AWL917570:AWR917571 BGH917570:BGN917571 BQD917570:BQJ917571 BZZ917570:CAF917571 CJV917570:CKB917571 CTR917570:CTX917571 DDN917570:DDT917571 DNJ917570:DNP917571 DXF917570:DXL917571 EHB917570:EHH917571 EQX917570:ERD917571 FAT917570:FAZ917571 FKP917570:FKV917571 FUL917570:FUR917571 GEH917570:GEN917571 GOD917570:GOJ917571 GXZ917570:GYF917571 HHV917570:HIB917571 HRR917570:HRX917571 IBN917570:IBT917571 ILJ917570:ILP917571 IVF917570:IVL917571 JFB917570:JFH917571 JOX917570:JPD917571 JYT917570:JYZ917571 KIP917570:KIV917571 KSL917570:KSR917571 LCH917570:LCN917571 LMD917570:LMJ917571 LVZ917570:LWF917571 MFV917570:MGB917571 MPR917570:MPX917571 MZN917570:MZT917571 NJJ917570:NJP917571 NTF917570:NTL917571 ODB917570:ODH917571 OMX917570:OND917571 OWT917570:OWZ917571 PGP917570:PGV917571 PQL917570:PQR917571 QAH917570:QAN917571 QKD917570:QKJ917571 QTZ917570:QUF917571 RDV917570:REB917571 RNR917570:RNX917571 RXN917570:RXT917571 SHJ917570:SHP917571 SRF917570:SRL917571 TBB917570:TBH917571 TKX917570:TLD917571 TUT917570:TUZ917571 UEP917570:UEV917571 UOL917570:UOR917571 UYH917570:UYN917571 VID917570:VIJ917571 VRZ917570:VSF917571 WBV917570:WCB917571 WLR917570:WLX917571 WVN917570:WVT917571 F983106:L983107 JB983106:JH983107 SX983106:TD983107 ACT983106:ACZ983107 AMP983106:AMV983107 AWL983106:AWR983107 BGH983106:BGN983107 BQD983106:BQJ983107 BZZ983106:CAF983107 CJV983106:CKB983107 CTR983106:CTX983107 DDN983106:DDT983107 DNJ983106:DNP983107 DXF983106:DXL983107 EHB983106:EHH983107 EQX983106:ERD983107 FAT983106:FAZ983107 FKP983106:FKV983107 FUL983106:FUR983107 GEH983106:GEN983107 GOD983106:GOJ983107 GXZ983106:GYF983107 HHV983106:HIB983107 HRR983106:HRX983107 IBN983106:IBT983107 ILJ983106:ILP983107 IVF983106:IVL983107 JFB983106:JFH983107 JOX983106:JPD983107 JYT983106:JYZ983107 KIP983106:KIV983107 KSL983106:KSR983107 LCH983106:LCN983107 LMD983106:LMJ983107 LVZ983106:LWF983107 MFV983106:MGB983107 MPR983106:MPX983107 MZN983106:MZT983107 NJJ983106:NJP983107 NTF983106:NTL983107 ODB983106:ODH983107 OMX983106:OND983107 OWT983106:OWZ983107 PGP983106:PGV983107 PQL983106:PQR983107 QAH983106:QAN983107 QKD983106:QKJ983107 QTZ983106:QUF983107 RDV983106:REB983107 RNR983106:RNX983107 RXN983106:RXT983107 SHJ983106:SHP983107 SRF983106:SRL983107 TBB983106:TBH983107 TKX983106:TLD983107 TUT983106:TUZ983107 UEP983106:UEV983107 UOL983106:UOR983107 UYH983106:UYN983107 VID983106:VIJ983107 VRZ983106:VSF983107 WBV983106:WCB983107 WLR983106:WLX983107 WVN983106:WVT983107" xr:uid="{0F3ACB01-460B-4E6F-8808-CF3DC0CA80C7}">
      <formula1>SafetyType</formula1>
    </dataValidation>
    <dataValidation allowBlank="1" showErrorMessage="1" promptTitle="OPTIONS:" prompt="Select from list" sqref="P34:Y34 JL34:JU34 TH34:TQ34 ADD34:ADM34 AMZ34:ANI34 AWV34:AXE34 BGR34:BHA34 BQN34:BQW34 CAJ34:CAS34 CKF34:CKO34 CUB34:CUK34 DDX34:DEG34 DNT34:DOC34 DXP34:DXY34 EHL34:EHU34 ERH34:ERQ34 FBD34:FBM34 FKZ34:FLI34 FUV34:FVE34 GER34:GFA34 GON34:GOW34 GYJ34:GYS34 HIF34:HIO34 HSB34:HSK34 IBX34:ICG34 ILT34:IMC34 IVP34:IVY34 JFL34:JFU34 JPH34:JPQ34 JZD34:JZM34 KIZ34:KJI34 KSV34:KTE34 LCR34:LDA34 LMN34:LMW34 LWJ34:LWS34 MGF34:MGO34 MQB34:MQK34 MZX34:NAG34 NJT34:NKC34 NTP34:NTY34 ODL34:ODU34 ONH34:ONQ34 OXD34:OXM34 PGZ34:PHI34 PQV34:PRE34 QAR34:QBA34 QKN34:QKW34 QUJ34:QUS34 REF34:REO34 ROB34:ROK34 RXX34:RYG34 SHT34:SIC34 SRP34:SRY34 TBL34:TBU34 TLH34:TLQ34 TVD34:TVM34 UEZ34:UFI34 UOV34:UPE34 UYR34:UZA34 VIN34:VIW34 VSJ34:VSS34 WCF34:WCO34 WMB34:WMK34 WVX34:WWG34 P65570:Y65570 JL65570:JU65570 TH65570:TQ65570 ADD65570:ADM65570 AMZ65570:ANI65570 AWV65570:AXE65570 BGR65570:BHA65570 BQN65570:BQW65570 CAJ65570:CAS65570 CKF65570:CKO65570 CUB65570:CUK65570 DDX65570:DEG65570 DNT65570:DOC65570 DXP65570:DXY65570 EHL65570:EHU65570 ERH65570:ERQ65570 FBD65570:FBM65570 FKZ65570:FLI65570 FUV65570:FVE65570 GER65570:GFA65570 GON65570:GOW65570 GYJ65570:GYS65570 HIF65570:HIO65570 HSB65570:HSK65570 IBX65570:ICG65570 ILT65570:IMC65570 IVP65570:IVY65570 JFL65570:JFU65570 JPH65570:JPQ65570 JZD65570:JZM65570 KIZ65570:KJI65570 KSV65570:KTE65570 LCR65570:LDA65570 LMN65570:LMW65570 LWJ65570:LWS65570 MGF65570:MGO65570 MQB65570:MQK65570 MZX65570:NAG65570 NJT65570:NKC65570 NTP65570:NTY65570 ODL65570:ODU65570 ONH65570:ONQ65570 OXD65570:OXM65570 PGZ65570:PHI65570 PQV65570:PRE65570 QAR65570:QBA65570 QKN65570:QKW65570 QUJ65570:QUS65570 REF65570:REO65570 ROB65570:ROK65570 RXX65570:RYG65570 SHT65570:SIC65570 SRP65570:SRY65570 TBL65570:TBU65570 TLH65570:TLQ65570 TVD65570:TVM65570 UEZ65570:UFI65570 UOV65570:UPE65570 UYR65570:UZA65570 VIN65570:VIW65570 VSJ65570:VSS65570 WCF65570:WCO65570 WMB65570:WMK65570 WVX65570:WWG65570 P131106:Y131106 JL131106:JU131106 TH131106:TQ131106 ADD131106:ADM131106 AMZ131106:ANI131106 AWV131106:AXE131106 BGR131106:BHA131106 BQN131106:BQW131106 CAJ131106:CAS131106 CKF131106:CKO131106 CUB131106:CUK131106 DDX131106:DEG131106 DNT131106:DOC131106 DXP131106:DXY131106 EHL131106:EHU131106 ERH131106:ERQ131106 FBD131106:FBM131106 FKZ131106:FLI131106 FUV131106:FVE131106 GER131106:GFA131106 GON131106:GOW131106 GYJ131106:GYS131106 HIF131106:HIO131106 HSB131106:HSK131106 IBX131106:ICG131106 ILT131106:IMC131106 IVP131106:IVY131106 JFL131106:JFU131106 JPH131106:JPQ131106 JZD131106:JZM131106 KIZ131106:KJI131106 KSV131106:KTE131106 LCR131106:LDA131106 LMN131106:LMW131106 LWJ131106:LWS131106 MGF131106:MGO131106 MQB131106:MQK131106 MZX131106:NAG131106 NJT131106:NKC131106 NTP131106:NTY131106 ODL131106:ODU131106 ONH131106:ONQ131106 OXD131106:OXM131106 PGZ131106:PHI131106 PQV131106:PRE131106 QAR131106:QBA131106 QKN131106:QKW131106 QUJ131106:QUS131106 REF131106:REO131106 ROB131106:ROK131106 RXX131106:RYG131106 SHT131106:SIC131106 SRP131106:SRY131106 TBL131106:TBU131106 TLH131106:TLQ131106 TVD131106:TVM131106 UEZ131106:UFI131106 UOV131106:UPE131106 UYR131106:UZA131106 VIN131106:VIW131106 VSJ131106:VSS131106 WCF131106:WCO131106 WMB131106:WMK131106 WVX131106:WWG131106 P196642:Y196642 JL196642:JU196642 TH196642:TQ196642 ADD196642:ADM196642 AMZ196642:ANI196642 AWV196642:AXE196642 BGR196642:BHA196642 BQN196642:BQW196642 CAJ196642:CAS196642 CKF196642:CKO196642 CUB196642:CUK196642 DDX196642:DEG196642 DNT196642:DOC196642 DXP196642:DXY196642 EHL196642:EHU196642 ERH196642:ERQ196642 FBD196642:FBM196642 FKZ196642:FLI196642 FUV196642:FVE196642 GER196642:GFA196642 GON196642:GOW196642 GYJ196642:GYS196642 HIF196642:HIO196642 HSB196642:HSK196642 IBX196642:ICG196642 ILT196642:IMC196642 IVP196642:IVY196642 JFL196642:JFU196642 JPH196642:JPQ196642 JZD196642:JZM196642 KIZ196642:KJI196642 KSV196642:KTE196642 LCR196642:LDA196642 LMN196642:LMW196642 LWJ196642:LWS196642 MGF196642:MGO196642 MQB196642:MQK196642 MZX196642:NAG196642 NJT196642:NKC196642 NTP196642:NTY196642 ODL196642:ODU196642 ONH196642:ONQ196642 OXD196642:OXM196642 PGZ196642:PHI196642 PQV196642:PRE196642 QAR196642:QBA196642 QKN196642:QKW196642 QUJ196642:QUS196642 REF196642:REO196642 ROB196642:ROK196642 RXX196642:RYG196642 SHT196642:SIC196642 SRP196642:SRY196642 TBL196642:TBU196642 TLH196642:TLQ196642 TVD196642:TVM196642 UEZ196642:UFI196642 UOV196642:UPE196642 UYR196642:UZA196642 VIN196642:VIW196642 VSJ196642:VSS196642 WCF196642:WCO196642 WMB196642:WMK196642 WVX196642:WWG196642 P262178:Y262178 JL262178:JU262178 TH262178:TQ262178 ADD262178:ADM262178 AMZ262178:ANI262178 AWV262178:AXE262178 BGR262178:BHA262178 BQN262178:BQW262178 CAJ262178:CAS262178 CKF262178:CKO262178 CUB262178:CUK262178 DDX262178:DEG262178 DNT262178:DOC262178 DXP262178:DXY262178 EHL262178:EHU262178 ERH262178:ERQ262178 FBD262178:FBM262178 FKZ262178:FLI262178 FUV262178:FVE262178 GER262178:GFA262178 GON262178:GOW262178 GYJ262178:GYS262178 HIF262178:HIO262178 HSB262178:HSK262178 IBX262178:ICG262178 ILT262178:IMC262178 IVP262178:IVY262178 JFL262178:JFU262178 JPH262178:JPQ262178 JZD262178:JZM262178 KIZ262178:KJI262178 KSV262178:KTE262178 LCR262178:LDA262178 LMN262178:LMW262178 LWJ262178:LWS262178 MGF262178:MGO262178 MQB262178:MQK262178 MZX262178:NAG262178 NJT262178:NKC262178 NTP262178:NTY262178 ODL262178:ODU262178 ONH262178:ONQ262178 OXD262178:OXM262178 PGZ262178:PHI262178 PQV262178:PRE262178 QAR262178:QBA262178 QKN262178:QKW262178 QUJ262178:QUS262178 REF262178:REO262178 ROB262178:ROK262178 RXX262178:RYG262178 SHT262178:SIC262178 SRP262178:SRY262178 TBL262178:TBU262178 TLH262178:TLQ262178 TVD262178:TVM262178 UEZ262178:UFI262178 UOV262178:UPE262178 UYR262178:UZA262178 VIN262178:VIW262178 VSJ262178:VSS262178 WCF262178:WCO262178 WMB262178:WMK262178 WVX262178:WWG262178 P327714:Y327714 JL327714:JU327714 TH327714:TQ327714 ADD327714:ADM327714 AMZ327714:ANI327714 AWV327714:AXE327714 BGR327714:BHA327714 BQN327714:BQW327714 CAJ327714:CAS327714 CKF327714:CKO327714 CUB327714:CUK327714 DDX327714:DEG327714 DNT327714:DOC327714 DXP327714:DXY327714 EHL327714:EHU327714 ERH327714:ERQ327714 FBD327714:FBM327714 FKZ327714:FLI327714 FUV327714:FVE327714 GER327714:GFA327714 GON327714:GOW327714 GYJ327714:GYS327714 HIF327714:HIO327714 HSB327714:HSK327714 IBX327714:ICG327714 ILT327714:IMC327714 IVP327714:IVY327714 JFL327714:JFU327714 JPH327714:JPQ327714 JZD327714:JZM327714 KIZ327714:KJI327714 KSV327714:KTE327714 LCR327714:LDA327714 LMN327714:LMW327714 LWJ327714:LWS327714 MGF327714:MGO327714 MQB327714:MQK327714 MZX327714:NAG327714 NJT327714:NKC327714 NTP327714:NTY327714 ODL327714:ODU327714 ONH327714:ONQ327714 OXD327714:OXM327714 PGZ327714:PHI327714 PQV327714:PRE327714 QAR327714:QBA327714 QKN327714:QKW327714 QUJ327714:QUS327714 REF327714:REO327714 ROB327714:ROK327714 RXX327714:RYG327714 SHT327714:SIC327714 SRP327714:SRY327714 TBL327714:TBU327714 TLH327714:TLQ327714 TVD327714:TVM327714 UEZ327714:UFI327714 UOV327714:UPE327714 UYR327714:UZA327714 VIN327714:VIW327714 VSJ327714:VSS327714 WCF327714:WCO327714 WMB327714:WMK327714 WVX327714:WWG327714 P393250:Y393250 JL393250:JU393250 TH393250:TQ393250 ADD393250:ADM393250 AMZ393250:ANI393250 AWV393250:AXE393250 BGR393250:BHA393250 BQN393250:BQW393250 CAJ393250:CAS393250 CKF393250:CKO393250 CUB393250:CUK393250 DDX393250:DEG393250 DNT393250:DOC393250 DXP393250:DXY393250 EHL393250:EHU393250 ERH393250:ERQ393250 FBD393250:FBM393250 FKZ393250:FLI393250 FUV393250:FVE393250 GER393250:GFA393250 GON393250:GOW393250 GYJ393250:GYS393250 HIF393250:HIO393250 HSB393250:HSK393250 IBX393250:ICG393250 ILT393250:IMC393250 IVP393250:IVY393250 JFL393250:JFU393250 JPH393250:JPQ393250 JZD393250:JZM393250 KIZ393250:KJI393250 KSV393250:KTE393250 LCR393250:LDA393250 LMN393250:LMW393250 LWJ393250:LWS393250 MGF393250:MGO393250 MQB393250:MQK393250 MZX393250:NAG393250 NJT393250:NKC393250 NTP393250:NTY393250 ODL393250:ODU393250 ONH393250:ONQ393250 OXD393250:OXM393250 PGZ393250:PHI393250 PQV393250:PRE393250 QAR393250:QBA393250 QKN393250:QKW393250 QUJ393250:QUS393250 REF393250:REO393250 ROB393250:ROK393250 RXX393250:RYG393250 SHT393250:SIC393250 SRP393250:SRY393250 TBL393250:TBU393250 TLH393250:TLQ393250 TVD393250:TVM393250 UEZ393250:UFI393250 UOV393250:UPE393250 UYR393250:UZA393250 VIN393250:VIW393250 VSJ393250:VSS393250 WCF393250:WCO393250 WMB393250:WMK393250 WVX393250:WWG393250 P458786:Y458786 JL458786:JU458786 TH458786:TQ458786 ADD458786:ADM458786 AMZ458786:ANI458786 AWV458786:AXE458786 BGR458786:BHA458786 BQN458786:BQW458786 CAJ458786:CAS458786 CKF458786:CKO458786 CUB458786:CUK458786 DDX458786:DEG458786 DNT458786:DOC458786 DXP458786:DXY458786 EHL458786:EHU458786 ERH458786:ERQ458786 FBD458786:FBM458786 FKZ458786:FLI458786 FUV458786:FVE458786 GER458786:GFA458786 GON458786:GOW458786 GYJ458786:GYS458786 HIF458786:HIO458786 HSB458786:HSK458786 IBX458786:ICG458786 ILT458786:IMC458786 IVP458786:IVY458786 JFL458786:JFU458786 JPH458786:JPQ458786 JZD458786:JZM458786 KIZ458786:KJI458786 KSV458786:KTE458786 LCR458786:LDA458786 LMN458786:LMW458786 LWJ458786:LWS458786 MGF458786:MGO458786 MQB458786:MQK458786 MZX458786:NAG458786 NJT458786:NKC458786 NTP458786:NTY458786 ODL458786:ODU458786 ONH458786:ONQ458786 OXD458786:OXM458786 PGZ458786:PHI458786 PQV458786:PRE458786 QAR458786:QBA458786 QKN458786:QKW458786 QUJ458786:QUS458786 REF458786:REO458786 ROB458786:ROK458786 RXX458786:RYG458786 SHT458786:SIC458786 SRP458786:SRY458786 TBL458786:TBU458786 TLH458786:TLQ458786 TVD458786:TVM458786 UEZ458786:UFI458786 UOV458786:UPE458786 UYR458786:UZA458786 VIN458786:VIW458786 VSJ458786:VSS458786 WCF458786:WCO458786 WMB458786:WMK458786 WVX458786:WWG458786 P524322:Y524322 JL524322:JU524322 TH524322:TQ524322 ADD524322:ADM524322 AMZ524322:ANI524322 AWV524322:AXE524322 BGR524322:BHA524322 BQN524322:BQW524322 CAJ524322:CAS524322 CKF524322:CKO524322 CUB524322:CUK524322 DDX524322:DEG524322 DNT524322:DOC524322 DXP524322:DXY524322 EHL524322:EHU524322 ERH524322:ERQ524322 FBD524322:FBM524322 FKZ524322:FLI524322 FUV524322:FVE524322 GER524322:GFA524322 GON524322:GOW524322 GYJ524322:GYS524322 HIF524322:HIO524322 HSB524322:HSK524322 IBX524322:ICG524322 ILT524322:IMC524322 IVP524322:IVY524322 JFL524322:JFU524322 JPH524322:JPQ524322 JZD524322:JZM524322 KIZ524322:KJI524322 KSV524322:KTE524322 LCR524322:LDA524322 LMN524322:LMW524322 LWJ524322:LWS524322 MGF524322:MGO524322 MQB524322:MQK524322 MZX524322:NAG524322 NJT524322:NKC524322 NTP524322:NTY524322 ODL524322:ODU524322 ONH524322:ONQ524322 OXD524322:OXM524322 PGZ524322:PHI524322 PQV524322:PRE524322 QAR524322:QBA524322 QKN524322:QKW524322 QUJ524322:QUS524322 REF524322:REO524322 ROB524322:ROK524322 RXX524322:RYG524322 SHT524322:SIC524322 SRP524322:SRY524322 TBL524322:TBU524322 TLH524322:TLQ524322 TVD524322:TVM524322 UEZ524322:UFI524322 UOV524322:UPE524322 UYR524322:UZA524322 VIN524322:VIW524322 VSJ524322:VSS524322 WCF524322:WCO524322 WMB524322:WMK524322 WVX524322:WWG524322 P589858:Y589858 JL589858:JU589858 TH589858:TQ589858 ADD589858:ADM589858 AMZ589858:ANI589858 AWV589858:AXE589858 BGR589858:BHA589858 BQN589858:BQW589858 CAJ589858:CAS589858 CKF589858:CKO589858 CUB589858:CUK589858 DDX589858:DEG589858 DNT589858:DOC589858 DXP589858:DXY589858 EHL589858:EHU589858 ERH589858:ERQ589858 FBD589858:FBM589858 FKZ589858:FLI589858 FUV589858:FVE589858 GER589858:GFA589858 GON589858:GOW589858 GYJ589858:GYS589858 HIF589858:HIO589858 HSB589858:HSK589858 IBX589858:ICG589858 ILT589858:IMC589858 IVP589858:IVY589858 JFL589858:JFU589858 JPH589858:JPQ589858 JZD589858:JZM589858 KIZ589858:KJI589858 KSV589858:KTE589858 LCR589858:LDA589858 LMN589858:LMW589858 LWJ589858:LWS589858 MGF589858:MGO589858 MQB589858:MQK589858 MZX589858:NAG589858 NJT589858:NKC589858 NTP589858:NTY589858 ODL589858:ODU589858 ONH589858:ONQ589858 OXD589858:OXM589858 PGZ589858:PHI589858 PQV589858:PRE589858 QAR589858:QBA589858 QKN589858:QKW589858 QUJ589858:QUS589858 REF589858:REO589858 ROB589858:ROK589858 RXX589858:RYG589858 SHT589858:SIC589858 SRP589858:SRY589858 TBL589858:TBU589858 TLH589858:TLQ589858 TVD589858:TVM589858 UEZ589858:UFI589858 UOV589858:UPE589858 UYR589858:UZA589858 VIN589858:VIW589858 VSJ589858:VSS589858 WCF589858:WCO589858 WMB589858:WMK589858 WVX589858:WWG589858 P655394:Y655394 JL655394:JU655394 TH655394:TQ655394 ADD655394:ADM655394 AMZ655394:ANI655394 AWV655394:AXE655394 BGR655394:BHA655394 BQN655394:BQW655394 CAJ655394:CAS655394 CKF655394:CKO655394 CUB655394:CUK655394 DDX655394:DEG655394 DNT655394:DOC655394 DXP655394:DXY655394 EHL655394:EHU655394 ERH655394:ERQ655394 FBD655394:FBM655394 FKZ655394:FLI655394 FUV655394:FVE655394 GER655394:GFA655394 GON655394:GOW655394 GYJ655394:GYS655394 HIF655394:HIO655394 HSB655394:HSK655394 IBX655394:ICG655394 ILT655394:IMC655394 IVP655394:IVY655394 JFL655394:JFU655394 JPH655394:JPQ655394 JZD655394:JZM655394 KIZ655394:KJI655394 KSV655394:KTE655394 LCR655394:LDA655394 LMN655394:LMW655394 LWJ655394:LWS655394 MGF655394:MGO655394 MQB655394:MQK655394 MZX655394:NAG655394 NJT655394:NKC655394 NTP655394:NTY655394 ODL655394:ODU655394 ONH655394:ONQ655394 OXD655394:OXM655394 PGZ655394:PHI655394 PQV655394:PRE655394 QAR655394:QBA655394 QKN655394:QKW655394 QUJ655394:QUS655394 REF655394:REO655394 ROB655394:ROK655394 RXX655394:RYG655394 SHT655394:SIC655394 SRP655394:SRY655394 TBL655394:TBU655394 TLH655394:TLQ655394 TVD655394:TVM655394 UEZ655394:UFI655394 UOV655394:UPE655394 UYR655394:UZA655394 VIN655394:VIW655394 VSJ655394:VSS655394 WCF655394:WCO655394 WMB655394:WMK655394 WVX655394:WWG655394 P720930:Y720930 JL720930:JU720930 TH720930:TQ720930 ADD720930:ADM720930 AMZ720930:ANI720930 AWV720930:AXE720930 BGR720930:BHA720930 BQN720930:BQW720930 CAJ720930:CAS720930 CKF720930:CKO720930 CUB720930:CUK720930 DDX720930:DEG720930 DNT720930:DOC720930 DXP720930:DXY720930 EHL720930:EHU720930 ERH720930:ERQ720930 FBD720930:FBM720930 FKZ720930:FLI720930 FUV720930:FVE720930 GER720930:GFA720930 GON720930:GOW720930 GYJ720930:GYS720930 HIF720930:HIO720930 HSB720930:HSK720930 IBX720930:ICG720930 ILT720930:IMC720930 IVP720930:IVY720930 JFL720930:JFU720930 JPH720930:JPQ720930 JZD720930:JZM720930 KIZ720930:KJI720930 KSV720930:KTE720930 LCR720930:LDA720930 LMN720930:LMW720930 LWJ720930:LWS720930 MGF720930:MGO720930 MQB720930:MQK720930 MZX720930:NAG720930 NJT720930:NKC720930 NTP720930:NTY720930 ODL720930:ODU720930 ONH720930:ONQ720930 OXD720930:OXM720930 PGZ720930:PHI720930 PQV720930:PRE720930 QAR720930:QBA720930 QKN720930:QKW720930 QUJ720930:QUS720930 REF720930:REO720930 ROB720930:ROK720930 RXX720930:RYG720930 SHT720930:SIC720930 SRP720930:SRY720930 TBL720930:TBU720930 TLH720930:TLQ720930 TVD720930:TVM720930 UEZ720930:UFI720930 UOV720930:UPE720930 UYR720930:UZA720930 VIN720930:VIW720930 VSJ720930:VSS720930 WCF720930:WCO720930 WMB720930:WMK720930 WVX720930:WWG720930 P786466:Y786466 JL786466:JU786466 TH786466:TQ786466 ADD786466:ADM786466 AMZ786466:ANI786466 AWV786466:AXE786466 BGR786466:BHA786466 BQN786466:BQW786466 CAJ786466:CAS786466 CKF786466:CKO786466 CUB786466:CUK786466 DDX786466:DEG786466 DNT786466:DOC786466 DXP786466:DXY786466 EHL786466:EHU786466 ERH786466:ERQ786466 FBD786466:FBM786466 FKZ786466:FLI786466 FUV786466:FVE786466 GER786466:GFA786466 GON786466:GOW786466 GYJ786466:GYS786466 HIF786466:HIO786466 HSB786466:HSK786466 IBX786466:ICG786466 ILT786466:IMC786466 IVP786466:IVY786466 JFL786466:JFU786466 JPH786466:JPQ786466 JZD786466:JZM786466 KIZ786466:KJI786466 KSV786466:KTE786466 LCR786466:LDA786466 LMN786466:LMW786466 LWJ786466:LWS786466 MGF786466:MGO786466 MQB786466:MQK786466 MZX786466:NAG786466 NJT786466:NKC786466 NTP786466:NTY786466 ODL786466:ODU786466 ONH786466:ONQ786466 OXD786466:OXM786466 PGZ786466:PHI786466 PQV786466:PRE786466 QAR786466:QBA786466 QKN786466:QKW786466 QUJ786466:QUS786466 REF786466:REO786466 ROB786466:ROK786466 RXX786466:RYG786466 SHT786466:SIC786466 SRP786466:SRY786466 TBL786466:TBU786466 TLH786466:TLQ786466 TVD786466:TVM786466 UEZ786466:UFI786466 UOV786466:UPE786466 UYR786466:UZA786466 VIN786466:VIW786466 VSJ786466:VSS786466 WCF786466:WCO786466 WMB786466:WMK786466 WVX786466:WWG786466 P852002:Y852002 JL852002:JU852002 TH852002:TQ852002 ADD852002:ADM852002 AMZ852002:ANI852002 AWV852002:AXE852002 BGR852002:BHA852002 BQN852002:BQW852002 CAJ852002:CAS852002 CKF852002:CKO852002 CUB852002:CUK852002 DDX852002:DEG852002 DNT852002:DOC852002 DXP852002:DXY852002 EHL852002:EHU852002 ERH852002:ERQ852002 FBD852002:FBM852002 FKZ852002:FLI852002 FUV852002:FVE852002 GER852002:GFA852002 GON852002:GOW852002 GYJ852002:GYS852002 HIF852002:HIO852002 HSB852002:HSK852002 IBX852002:ICG852002 ILT852002:IMC852002 IVP852002:IVY852002 JFL852002:JFU852002 JPH852002:JPQ852002 JZD852002:JZM852002 KIZ852002:KJI852002 KSV852002:KTE852002 LCR852002:LDA852002 LMN852002:LMW852002 LWJ852002:LWS852002 MGF852002:MGO852002 MQB852002:MQK852002 MZX852002:NAG852002 NJT852002:NKC852002 NTP852002:NTY852002 ODL852002:ODU852002 ONH852002:ONQ852002 OXD852002:OXM852002 PGZ852002:PHI852002 PQV852002:PRE852002 QAR852002:QBA852002 QKN852002:QKW852002 QUJ852002:QUS852002 REF852002:REO852002 ROB852002:ROK852002 RXX852002:RYG852002 SHT852002:SIC852002 SRP852002:SRY852002 TBL852002:TBU852002 TLH852002:TLQ852002 TVD852002:TVM852002 UEZ852002:UFI852002 UOV852002:UPE852002 UYR852002:UZA852002 VIN852002:VIW852002 VSJ852002:VSS852002 WCF852002:WCO852002 WMB852002:WMK852002 WVX852002:WWG852002 P917538:Y917538 JL917538:JU917538 TH917538:TQ917538 ADD917538:ADM917538 AMZ917538:ANI917538 AWV917538:AXE917538 BGR917538:BHA917538 BQN917538:BQW917538 CAJ917538:CAS917538 CKF917538:CKO917538 CUB917538:CUK917538 DDX917538:DEG917538 DNT917538:DOC917538 DXP917538:DXY917538 EHL917538:EHU917538 ERH917538:ERQ917538 FBD917538:FBM917538 FKZ917538:FLI917538 FUV917538:FVE917538 GER917538:GFA917538 GON917538:GOW917538 GYJ917538:GYS917538 HIF917538:HIO917538 HSB917538:HSK917538 IBX917538:ICG917538 ILT917538:IMC917538 IVP917538:IVY917538 JFL917538:JFU917538 JPH917538:JPQ917538 JZD917538:JZM917538 KIZ917538:KJI917538 KSV917538:KTE917538 LCR917538:LDA917538 LMN917538:LMW917538 LWJ917538:LWS917538 MGF917538:MGO917538 MQB917538:MQK917538 MZX917538:NAG917538 NJT917538:NKC917538 NTP917538:NTY917538 ODL917538:ODU917538 ONH917538:ONQ917538 OXD917538:OXM917538 PGZ917538:PHI917538 PQV917538:PRE917538 QAR917538:QBA917538 QKN917538:QKW917538 QUJ917538:QUS917538 REF917538:REO917538 ROB917538:ROK917538 RXX917538:RYG917538 SHT917538:SIC917538 SRP917538:SRY917538 TBL917538:TBU917538 TLH917538:TLQ917538 TVD917538:TVM917538 UEZ917538:UFI917538 UOV917538:UPE917538 UYR917538:UZA917538 VIN917538:VIW917538 VSJ917538:VSS917538 WCF917538:WCO917538 WMB917538:WMK917538 WVX917538:WWG917538 P983074:Y983074 JL983074:JU983074 TH983074:TQ983074 ADD983074:ADM983074 AMZ983074:ANI983074 AWV983074:AXE983074 BGR983074:BHA983074 BQN983074:BQW983074 CAJ983074:CAS983074 CKF983074:CKO983074 CUB983074:CUK983074 DDX983074:DEG983074 DNT983074:DOC983074 DXP983074:DXY983074 EHL983074:EHU983074 ERH983074:ERQ983074 FBD983074:FBM983074 FKZ983074:FLI983074 FUV983074:FVE983074 GER983074:GFA983074 GON983074:GOW983074 GYJ983074:GYS983074 HIF983074:HIO983074 HSB983074:HSK983074 IBX983074:ICG983074 ILT983074:IMC983074 IVP983074:IVY983074 JFL983074:JFU983074 JPH983074:JPQ983074 JZD983074:JZM983074 KIZ983074:KJI983074 KSV983074:KTE983074 LCR983074:LDA983074 LMN983074:LMW983074 LWJ983074:LWS983074 MGF983074:MGO983074 MQB983074:MQK983074 MZX983074:NAG983074 NJT983074:NKC983074 NTP983074:NTY983074 ODL983074:ODU983074 ONH983074:ONQ983074 OXD983074:OXM983074 PGZ983074:PHI983074 PQV983074:PRE983074 QAR983074:QBA983074 QKN983074:QKW983074 QUJ983074:QUS983074 REF983074:REO983074 ROB983074:ROK983074 RXX983074:RYG983074 SHT983074:SIC983074 SRP983074:SRY983074 TBL983074:TBU983074 TLH983074:TLQ983074 TVD983074:TVM983074 UEZ983074:UFI983074 UOV983074:UPE983074 UYR983074:UZA983074 VIN983074:VIW983074 VSJ983074:VSS983074 WCF983074:WCO983074 WMB983074:WMK983074 WVX983074:WWG983074 F98:L99 JB98:JH99 SX98:TD99 ACT98:ACZ99 AMP98:AMV99 AWL98:AWR99 BGH98:BGN99 BQD98:BQJ99 BZZ98:CAF99 CJV98:CKB99 CTR98:CTX99 DDN98:DDT99 DNJ98:DNP99 DXF98:DXL99 EHB98:EHH99 EQX98:ERD99 FAT98:FAZ99 FKP98:FKV99 FUL98:FUR99 GEH98:GEN99 GOD98:GOJ99 GXZ98:GYF99 HHV98:HIB99 HRR98:HRX99 IBN98:IBT99 ILJ98:ILP99 IVF98:IVL99 JFB98:JFH99 JOX98:JPD99 JYT98:JYZ99 KIP98:KIV99 KSL98:KSR99 LCH98:LCN99 LMD98:LMJ99 LVZ98:LWF99 MFV98:MGB99 MPR98:MPX99 MZN98:MZT99 NJJ98:NJP99 NTF98:NTL99 ODB98:ODH99 OMX98:OND99 OWT98:OWZ99 PGP98:PGV99 PQL98:PQR99 QAH98:QAN99 QKD98:QKJ99 QTZ98:QUF99 RDV98:REB99 RNR98:RNX99 RXN98:RXT99 SHJ98:SHP99 SRF98:SRL99 TBB98:TBH99 TKX98:TLD99 TUT98:TUZ99 UEP98:UEV99 UOL98:UOR99 UYH98:UYN99 VID98:VIJ99 VRZ98:VSF99 WBV98:WCB99 WLR98:WLX99 WVN98:WVT99 F65634:L65635 JB65634:JH65635 SX65634:TD65635 ACT65634:ACZ65635 AMP65634:AMV65635 AWL65634:AWR65635 BGH65634:BGN65635 BQD65634:BQJ65635 BZZ65634:CAF65635 CJV65634:CKB65635 CTR65634:CTX65635 DDN65634:DDT65635 DNJ65634:DNP65635 DXF65634:DXL65635 EHB65634:EHH65635 EQX65634:ERD65635 FAT65634:FAZ65635 FKP65634:FKV65635 FUL65634:FUR65635 GEH65634:GEN65635 GOD65634:GOJ65635 GXZ65634:GYF65635 HHV65634:HIB65635 HRR65634:HRX65635 IBN65634:IBT65635 ILJ65634:ILP65635 IVF65634:IVL65635 JFB65634:JFH65635 JOX65634:JPD65635 JYT65634:JYZ65635 KIP65634:KIV65635 KSL65634:KSR65635 LCH65634:LCN65635 LMD65634:LMJ65635 LVZ65634:LWF65635 MFV65634:MGB65635 MPR65634:MPX65635 MZN65634:MZT65635 NJJ65634:NJP65635 NTF65634:NTL65635 ODB65634:ODH65635 OMX65634:OND65635 OWT65634:OWZ65635 PGP65634:PGV65635 PQL65634:PQR65635 QAH65634:QAN65635 QKD65634:QKJ65635 QTZ65634:QUF65635 RDV65634:REB65635 RNR65634:RNX65635 RXN65634:RXT65635 SHJ65634:SHP65635 SRF65634:SRL65635 TBB65634:TBH65635 TKX65634:TLD65635 TUT65634:TUZ65635 UEP65634:UEV65635 UOL65634:UOR65635 UYH65634:UYN65635 VID65634:VIJ65635 VRZ65634:VSF65635 WBV65634:WCB65635 WLR65634:WLX65635 WVN65634:WVT65635 F131170:L131171 JB131170:JH131171 SX131170:TD131171 ACT131170:ACZ131171 AMP131170:AMV131171 AWL131170:AWR131171 BGH131170:BGN131171 BQD131170:BQJ131171 BZZ131170:CAF131171 CJV131170:CKB131171 CTR131170:CTX131171 DDN131170:DDT131171 DNJ131170:DNP131171 DXF131170:DXL131171 EHB131170:EHH131171 EQX131170:ERD131171 FAT131170:FAZ131171 FKP131170:FKV131171 FUL131170:FUR131171 GEH131170:GEN131171 GOD131170:GOJ131171 GXZ131170:GYF131171 HHV131170:HIB131171 HRR131170:HRX131171 IBN131170:IBT131171 ILJ131170:ILP131171 IVF131170:IVL131171 JFB131170:JFH131171 JOX131170:JPD131171 JYT131170:JYZ131171 KIP131170:KIV131171 KSL131170:KSR131171 LCH131170:LCN131171 LMD131170:LMJ131171 LVZ131170:LWF131171 MFV131170:MGB131171 MPR131170:MPX131171 MZN131170:MZT131171 NJJ131170:NJP131171 NTF131170:NTL131171 ODB131170:ODH131171 OMX131170:OND131171 OWT131170:OWZ131171 PGP131170:PGV131171 PQL131170:PQR131171 QAH131170:QAN131171 QKD131170:QKJ131171 QTZ131170:QUF131171 RDV131170:REB131171 RNR131170:RNX131171 RXN131170:RXT131171 SHJ131170:SHP131171 SRF131170:SRL131171 TBB131170:TBH131171 TKX131170:TLD131171 TUT131170:TUZ131171 UEP131170:UEV131171 UOL131170:UOR131171 UYH131170:UYN131171 VID131170:VIJ131171 VRZ131170:VSF131171 WBV131170:WCB131171 WLR131170:WLX131171 WVN131170:WVT131171 F196706:L196707 JB196706:JH196707 SX196706:TD196707 ACT196706:ACZ196707 AMP196706:AMV196707 AWL196706:AWR196707 BGH196706:BGN196707 BQD196706:BQJ196707 BZZ196706:CAF196707 CJV196706:CKB196707 CTR196706:CTX196707 DDN196706:DDT196707 DNJ196706:DNP196707 DXF196706:DXL196707 EHB196706:EHH196707 EQX196706:ERD196707 FAT196706:FAZ196707 FKP196706:FKV196707 FUL196706:FUR196707 GEH196706:GEN196707 GOD196706:GOJ196707 GXZ196706:GYF196707 HHV196706:HIB196707 HRR196706:HRX196707 IBN196706:IBT196707 ILJ196706:ILP196707 IVF196706:IVL196707 JFB196706:JFH196707 JOX196706:JPD196707 JYT196706:JYZ196707 KIP196706:KIV196707 KSL196706:KSR196707 LCH196706:LCN196707 LMD196706:LMJ196707 LVZ196706:LWF196707 MFV196706:MGB196707 MPR196706:MPX196707 MZN196706:MZT196707 NJJ196706:NJP196707 NTF196706:NTL196707 ODB196706:ODH196707 OMX196706:OND196707 OWT196706:OWZ196707 PGP196706:PGV196707 PQL196706:PQR196707 QAH196706:QAN196707 QKD196706:QKJ196707 QTZ196706:QUF196707 RDV196706:REB196707 RNR196706:RNX196707 RXN196706:RXT196707 SHJ196706:SHP196707 SRF196706:SRL196707 TBB196706:TBH196707 TKX196706:TLD196707 TUT196706:TUZ196707 UEP196706:UEV196707 UOL196706:UOR196707 UYH196706:UYN196707 VID196706:VIJ196707 VRZ196706:VSF196707 WBV196706:WCB196707 WLR196706:WLX196707 WVN196706:WVT196707 F262242:L262243 JB262242:JH262243 SX262242:TD262243 ACT262242:ACZ262243 AMP262242:AMV262243 AWL262242:AWR262243 BGH262242:BGN262243 BQD262242:BQJ262243 BZZ262242:CAF262243 CJV262242:CKB262243 CTR262242:CTX262243 DDN262242:DDT262243 DNJ262242:DNP262243 DXF262242:DXL262243 EHB262242:EHH262243 EQX262242:ERD262243 FAT262242:FAZ262243 FKP262242:FKV262243 FUL262242:FUR262243 GEH262242:GEN262243 GOD262242:GOJ262243 GXZ262242:GYF262243 HHV262242:HIB262243 HRR262242:HRX262243 IBN262242:IBT262243 ILJ262242:ILP262243 IVF262242:IVL262243 JFB262242:JFH262243 JOX262242:JPD262243 JYT262242:JYZ262243 KIP262242:KIV262243 KSL262242:KSR262243 LCH262242:LCN262243 LMD262242:LMJ262243 LVZ262242:LWF262243 MFV262242:MGB262243 MPR262242:MPX262243 MZN262242:MZT262243 NJJ262242:NJP262243 NTF262242:NTL262243 ODB262242:ODH262243 OMX262242:OND262243 OWT262242:OWZ262243 PGP262242:PGV262243 PQL262242:PQR262243 QAH262242:QAN262243 QKD262242:QKJ262243 QTZ262242:QUF262243 RDV262242:REB262243 RNR262242:RNX262243 RXN262242:RXT262243 SHJ262242:SHP262243 SRF262242:SRL262243 TBB262242:TBH262243 TKX262242:TLD262243 TUT262242:TUZ262243 UEP262242:UEV262243 UOL262242:UOR262243 UYH262242:UYN262243 VID262242:VIJ262243 VRZ262242:VSF262243 WBV262242:WCB262243 WLR262242:WLX262243 WVN262242:WVT262243 F327778:L327779 JB327778:JH327779 SX327778:TD327779 ACT327778:ACZ327779 AMP327778:AMV327779 AWL327778:AWR327779 BGH327778:BGN327779 BQD327778:BQJ327779 BZZ327778:CAF327779 CJV327778:CKB327779 CTR327778:CTX327779 DDN327778:DDT327779 DNJ327778:DNP327779 DXF327778:DXL327779 EHB327778:EHH327779 EQX327778:ERD327779 FAT327778:FAZ327779 FKP327778:FKV327779 FUL327778:FUR327779 GEH327778:GEN327779 GOD327778:GOJ327779 GXZ327778:GYF327779 HHV327778:HIB327779 HRR327778:HRX327779 IBN327778:IBT327779 ILJ327778:ILP327779 IVF327778:IVL327779 JFB327778:JFH327779 JOX327778:JPD327779 JYT327778:JYZ327779 KIP327778:KIV327779 KSL327778:KSR327779 LCH327778:LCN327779 LMD327778:LMJ327779 LVZ327778:LWF327779 MFV327778:MGB327779 MPR327778:MPX327779 MZN327778:MZT327779 NJJ327778:NJP327779 NTF327778:NTL327779 ODB327778:ODH327779 OMX327778:OND327779 OWT327778:OWZ327779 PGP327778:PGV327779 PQL327778:PQR327779 QAH327778:QAN327779 QKD327778:QKJ327779 QTZ327778:QUF327779 RDV327778:REB327779 RNR327778:RNX327779 RXN327778:RXT327779 SHJ327778:SHP327779 SRF327778:SRL327779 TBB327778:TBH327779 TKX327778:TLD327779 TUT327778:TUZ327779 UEP327778:UEV327779 UOL327778:UOR327779 UYH327778:UYN327779 VID327778:VIJ327779 VRZ327778:VSF327779 WBV327778:WCB327779 WLR327778:WLX327779 WVN327778:WVT327779 F393314:L393315 JB393314:JH393315 SX393314:TD393315 ACT393314:ACZ393315 AMP393314:AMV393315 AWL393314:AWR393315 BGH393314:BGN393315 BQD393314:BQJ393315 BZZ393314:CAF393315 CJV393314:CKB393315 CTR393314:CTX393315 DDN393314:DDT393315 DNJ393314:DNP393315 DXF393314:DXL393315 EHB393314:EHH393315 EQX393314:ERD393315 FAT393314:FAZ393315 FKP393314:FKV393315 FUL393314:FUR393315 GEH393314:GEN393315 GOD393314:GOJ393315 GXZ393314:GYF393315 HHV393314:HIB393315 HRR393314:HRX393315 IBN393314:IBT393315 ILJ393314:ILP393315 IVF393314:IVL393315 JFB393314:JFH393315 JOX393314:JPD393315 JYT393314:JYZ393315 KIP393314:KIV393315 KSL393314:KSR393315 LCH393314:LCN393315 LMD393314:LMJ393315 LVZ393314:LWF393315 MFV393314:MGB393315 MPR393314:MPX393315 MZN393314:MZT393315 NJJ393314:NJP393315 NTF393314:NTL393315 ODB393314:ODH393315 OMX393314:OND393315 OWT393314:OWZ393315 PGP393314:PGV393315 PQL393314:PQR393315 QAH393314:QAN393315 QKD393314:QKJ393315 QTZ393314:QUF393315 RDV393314:REB393315 RNR393314:RNX393315 RXN393314:RXT393315 SHJ393314:SHP393315 SRF393314:SRL393315 TBB393314:TBH393315 TKX393314:TLD393315 TUT393314:TUZ393315 UEP393314:UEV393315 UOL393314:UOR393315 UYH393314:UYN393315 VID393314:VIJ393315 VRZ393314:VSF393315 WBV393314:WCB393315 WLR393314:WLX393315 WVN393314:WVT393315 F458850:L458851 JB458850:JH458851 SX458850:TD458851 ACT458850:ACZ458851 AMP458850:AMV458851 AWL458850:AWR458851 BGH458850:BGN458851 BQD458850:BQJ458851 BZZ458850:CAF458851 CJV458850:CKB458851 CTR458850:CTX458851 DDN458850:DDT458851 DNJ458850:DNP458851 DXF458850:DXL458851 EHB458850:EHH458851 EQX458850:ERD458851 FAT458850:FAZ458851 FKP458850:FKV458851 FUL458850:FUR458851 GEH458850:GEN458851 GOD458850:GOJ458851 GXZ458850:GYF458851 HHV458850:HIB458851 HRR458850:HRX458851 IBN458850:IBT458851 ILJ458850:ILP458851 IVF458850:IVL458851 JFB458850:JFH458851 JOX458850:JPD458851 JYT458850:JYZ458851 KIP458850:KIV458851 KSL458850:KSR458851 LCH458850:LCN458851 LMD458850:LMJ458851 LVZ458850:LWF458851 MFV458850:MGB458851 MPR458850:MPX458851 MZN458850:MZT458851 NJJ458850:NJP458851 NTF458850:NTL458851 ODB458850:ODH458851 OMX458850:OND458851 OWT458850:OWZ458851 PGP458850:PGV458851 PQL458850:PQR458851 QAH458850:QAN458851 QKD458850:QKJ458851 QTZ458850:QUF458851 RDV458850:REB458851 RNR458850:RNX458851 RXN458850:RXT458851 SHJ458850:SHP458851 SRF458850:SRL458851 TBB458850:TBH458851 TKX458850:TLD458851 TUT458850:TUZ458851 UEP458850:UEV458851 UOL458850:UOR458851 UYH458850:UYN458851 VID458850:VIJ458851 VRZ458850:VSF458851 WBV458850:WCB458851 WLR458850:WLX458851 WVN458850:WVT458851 F524386:L524387 JB524386:JH524387 SX524386:TD524387 ACT524386:ACZ524387 AMP524386:AMV524387 AWL524386:AWR524387 BGH524386:BGN524387 BQD524386:BQJ524387 BZZ524386:CAF524387 CJV524386:CKB524387 CTR524386:CTX524387 DDN524386:DDT524387 DNJ524386:DNP524387 DXF524386:DXL524387 EHB524386:EHH524387 EQX524386:ERD524387 FAT524386:FAZ524387 FKP524386:FKV524387 FUL524386:FUR524387 GEH524386:GEN524387 GOD524386:GOJ524387 GXZ524386:GYF524387 HHV524386:HIB524387 HRR524386:HRX524387 IBN524386:IBT524387 ILJ524386:ILP524387 IVF524386:IVL524387 JFB524386:JFH524387 JOX524386:JPD524387 JYT524386:JYZ524387 KIP524386:KIV524387 KSL524386:KSR524387 LCH524386:LCN524387 LMD524386:LMJ524387 LVZ524386:LWF524387 MFV524386:MGB524387 MPR524386:MPX524387 MZN524386:MZT524387 NJJ524386:NJP524387 NTF524386:NTL524387 ODB524386:ODH524387 OMX524386:OND524387 OWT524386:OWZ524387 PGP524386:PGV524387 PQL524386:PQR524387 QAH524386:QAN524387 QKD524386:QKJ524387 QTZ524386:QUF524387 RDV524386:REB524387 RNR524386:RNX524387 RXN524386:RXT524387 SHJ524386:SHP524387 SRF524386:SRL524387 TBB524386:TBH524387 TKX524386:TLD524387 TUT524386:TUZ524387 UEP524386:UEV524387 UOL524386:UOR524387 UYH524386:UYN524387 VID524386:VIJ524387 VRZ524386:VSF524387 WBV524386:WCB524387 WLR524386:WLX524387 WVN524386:WVT524387 F589922:L589923 JB589922:JH589923 SX589922:TD589923 ACT589922:ACZ589923 AMP589922:AMV589923 AWL589922:AWR589923 BGH589922:BGN589923 BQD589922:BQJ589923 BZZ589922:CAF589923 CJV589922:CKB589923 CTR589922:CTX589923 DDN589922:DDT589923 DNJ589922:DNP589923 DXF589922:DXL589923 EHB589922:EHH589923 EQX589922:ERD589923 FAT589922:FAZ589923 FKP589922:FKV589923 FUL589922:FUR589923 GEH589922:GEN589923 GOD589922:GOJ589923 GXZ589922:GYF589923 HHV589922:HIB589923 HRR589922:HRX589923 IBN589922:IBT589923 ILJ589922:ILP589923 IVF589922:IVL589923 JFB589922:JFH589923 JOX589922:JPD589923 JYT589922:JYZ589923 KIP589922:KIV589923 KSL589922:KSR589923 LCH589922:LCN589923 LMD589922:LMJ589923 LVZ589922:LWF589923 MFV589922:MGB589923 MPR589922:MPX589923 MZN589922:MZT589923 NJJ589922:NJP589923 NTF589922:NTL589923 ODB589922:ODH589923 OMX589922:OND589923 OWT589922:OWZ589923 PGP589922:PGV589923 PQL589922:PQR589923 QAH589922:QAN589923 QKD589922:QKJ589923 QTZ589922:QUF589923 RDV589922:REB589923 RNR589922:RNX589923 RXN589922:RXT589923 SHJ589922:SHP589923 SRF589922:SRL589923 TBB589922:TBH589923 TKX589922:TLD589923 TUT589922:TUZ589923 UEP589922:UEV589923 UOL589922:UOR589923 UYH589922:UYN589923 VID589922:VIJ589923 VRZ589922:VSF589923 WBV589922:WCB589923 WLR589922:WLX589923 WVN589922:WVT589923 F655458:L655459 JB655458:JH655459 SX655458:TD655459 ACT655458:ACZ655459 AMP655458:AMV655459 AWL655458:AWR655459 BGH655458:BGN655459 BQD655458:BQJ655459 BZZ655458:CAF655459 CJV655458:CKB655459 CTR655458:CTX655459 DDN655458:DDT655459 DNJ655458:DNP655459 DXF655458:DXL655459 EHB655458:EHH655459 EQX655458:ERD655459 FAT655458:FAZ655459 FKP655458:FKV655459 FUL655458:FUR655459 GEH655458:GEN655459 GOD655458:GOJ655459 GXZ655458:GYF655459 HHV655458:HIB655459 HRR655458:HRX655459 IBN655458:IBT655459 ILJ655458:ILP655459 IVF655458:IVL655459 JFB655458:JFH655459 JOX655458:JPD655459 JYT655458:JYZ655459 KIP655458:KIV655459 KSL655458:KSR655459 LCH655458:LCN655459 LMD655458:LMJ655459 LVZ655458:LWF655459 MFV655458:MGB655459 MPR655458:MPX655459 MZN655458:MZT655459 NJJ655458:NJP655459 NTF655458:NTL655459 ODB655458:ODH655459 OMX655458:OND655459 OWT655458:OWZ655459 PGP655458:PGV655459 PQL655458:PQR655459 QAH655458:QAN655459 QKD655458:QKJ655459 QTZ655458:QUF655459 RDV655458:REB655459 RNR655458:RNX655459 RXN655458:RXT655459 SHJ655458:SHP655459 SRF655458:SRL655459 TBB655458:TBH655459 TKX655458:TLD655459 TUT655458:TUZ655459 UEP655458:UEV655459 UOL655458:UOR655459 UYH655458:UYN655459 VID655458:VIJ655459 VRZ655458:VSF655459 WBV655458:WCB655459 WLR655458:WLX655459 WVN655458:WVT655459 F720994:L720995 JB720994:JH720995 SX720994:TD720995 ACT720994:ACZ720995 AMP720994:AMV720995 AWL720994:AWR720995 BGH720994:BGN720995 BQD720994:BQJ720995 BZZ720994:CAF720995 CJV720994:CKB720995 CTR720994:CTX720995 DDN720994:DDT720995 DNJ720994:DNP720995 DXF720994:DXL720995 EHB720994:EHH720995 EQX720994:ERD720995 FAT720994:FAZ720995 FKP720994:FKV720995 FUL720994:FUR720995 GEH720994:GEN720995 GOD720994:GOJ720995 GXZ720994:GYF720995 HHV720994:HIB720995 HRR720994:HRX720995 IBN720994:IBT720995 ILJ720994:ILP720995 IVF720994:IVL720995 JFB720994:JFH720995 JOX720994:JPD720995 JYT720994:JYZ720995 KIP720994:KIV720995 KSL720994:KSR720995 LCH720994:LCN720995 LMD720994:LMJ720995 LVZ720994:LWF720995 MFV720994:MGB720995 MPR720994:MPX720995 MZN720994:MZT720995 NJJ720994:NJP720995 NTF720994:NTL720995 ODB720994:ODH720995 OMX720994:OND720995 OWT720994:OWZ720995 PGP720994:PGV720995 PQL720994:PQR720995 QAH720994:QAN720995 QKD720994:QKJ720995 QTZ720994:QUF720995 RDV720994:REB720995 RNR720994:RNX720995 RXN720994:RXT720995 SHJ720994:SHP720995 SRF720994:SRL720995 TBB720994:TBH720995 TKX720994:TLD720995 TUT720994:TUZ720995 UEP720994:UEV720995 UOL720994:UOR720995 UYH720994:UYN720995 VID720994:VIJ720995 VRZ720994:VSF720995 WBV720994:WCB720995 WLR720994:WLX720995 WVN720994:WVT720995 F786530:L786531 JB786530:JH786531 SX786530:TD786531 ACT786530:ACZ786531 AMP786530:AMV786531 AWL786530:AWR786531 BGH786530:BGN786531 BQD786530:BQJ786531 BZZ786530:CAF786531 CJV786530:CKB786531 CTR786530:CTX786531 DDN786530:DDT786531 DNJ786530:DNP786531 DXF786530:DXL786531 EHB786530:EHH786531 EQX786530:ERD786531 FAT786530:FAZ786531 FKP786530:FKV786531 FUL786530:FUR786531 GEH786530:GEN786531 GOD786530:GOJ786531 GXZ786530:GYF786531 HHV786530:HIB786531 HRR786530:HRX786531 IBN786530:IBT786531 ILJ786530:ILP786531 IVF786530:IVL786531 JFB786530:JFH786531 JOX786530:JPD786531 JYT786530:JYZ786531 KIP786530:KIV786531 KSL786530:KSR786531 LCH786530:LCN786531 LMD786530:LMJ786531 LVZ786530:LWF786531 MFV786530:MGB786531 MPR786530:MPX786531 MZN786530:MZT786531 NJJ786530:NJP786531 NTF786530:NTL786531 ODB786530:ODH786531 OMX786530:OND786531 OWT786530:OWZ786531 PGP786530:PGV786531 PQL786530:PQR786531 QAH786530:QAN786531 QKD786530:QKJ786531 QTZ786530:QUF786531 RDV786530:REB786531 RNR786530:RNX786531 RXN786530:RXT786531 SHJ786530:SHP786531 SRF786530:SRL786531 TBB786530:TBH786531 TKX786530:TLD786531 TUT786530:TUZ786531 UEP786530:UEV786531 UOL786530:UOR786531 UYH786530:UYN786531 VID786530:VIJ786531 VRZ786530:VSF786531 WBV786530:WCB786531 WLR786530:WLX786531 WVN786530:WVT786531 F852066:L852067 JB852066:JH852067 SX852066:TD852067 ACT852066:ACZ852067 AMP852066:AMV852067 AWL852066:AWR852067 BGH852066:BGN852067 BQD852066:BQJ852067 BZZ852066:CAF852067 CJV852066:CKB852067 CTR852066:CTX852067 DDN852066:DDT852067 DNJ852066:DNP852067 DXF852066:DXL852067 EHB852066:EHH852067 EQX852066:ERD852067 FAT852066:FAZ852067 FKP852066:FKV852067 FUL852066:FUR852067 GEH852066:GEN852067 GOD852066:GOJ852067 GXZ852066:GYF852067 HHV852066:HIB852067 HRR852066:HRX852067 IBN852066:IBT852067 ILJ852066:ILP852067 IVF852066:IVL852067 JFB852066:JFH852067 JOX852066:JPD852067 JYT852066:JYZ852067 KIP852066:KIV852067 KSL852066:KSR852067 LCH852066:LCN852067 LMD852066:LMJ852067 LVZ852066:LWF852067 MFV852066:MGB852067 MPR852066:MPX852067 MZN852066:MZT852067 NJJ852066:NJP852067 NTF852066:NTL852067 ODB852066:ODH852067 OMX852066:OND852067 OWT852066:OWZ852067 PGP852066:PGV852067 PQL852066:PQR852067 QAH852066:QAN852067 QKD852066:QKJ852067 QTZ852066:QUF852067 RDV852066:REB852067 RNR852066:RNX852067 RXN852066:RXT852067 SHJ852066:SHP852067 SRF852066:SRL852067 TBB852066:TBH852067 TKX852066:TLD852067 TUT852066:TUZ852067 UEP852066:UEV852067 UOL852066:UOR852067 UYH852066:UYN852067 VID852066:VIJ852067 VRZ852066:VSF852067 WBV852066:WCB852067 WLR852066:WLX852067 WVN852066:WVT852067 F917602:L917603 JB917602:JH917603 SX917602:TD917603 ACT917602:ACZ917603 AMP917602:AMV917603 AWL917602:AWR917603 BGH917602:BGN917603 BQD917602:BQJ917603 BZZ917602:CAF917603 CJV917602:CKB917603 CTR917602:CTX917603 DDN917602:DDT917603 DNJ917602:DNP917603 DXF917602:DXL917603 EHB917602:EHH917603 EQX917602:ERD917603 FAT917602:FAZ917603 FKP917602:FKV917603 FUL917602:FUR917603 GEH917602:GEN917603 GOD917602:GOJ917603 GXZ917602:GYF917603 HHV917602:HIB917603 HRR917602:HRX917603 IBN917602:IBT917603 ILJ917602:ILP917603 IVF917602:IVL917603 JFB917602:JFH917603 JOX917602:JPD917603 JYT917602:JYZ917603 KIP917602:KIV917603 KSL917602:KSR917603 LCH917602:LCN917603 LMD917602:LMJ917603 LVZ917602:LWF917603 MFV917602:MGB917603 MPR917602:MPX917603 MZN917602:MZT917603 NJJ917602:NJP917603 NTF917602:NTL917603 ODB917602:ODH917603 OMX917602:OND917603 OWT917602:OWZ917603 PGP917602:PGV917603 PQL917602:PQR917603 QAH917602:QAN917603 QKD917602:QKJ917603 QTZ917602:QUF917603 RDV917602:REB917603 RNR917602:RNX917603 RXN917602:RXT917603 SHJ917602:SHP917603 SRF917602:SRL917603 TBB917602:TBH917603 TKX917602:TLD917603 TUT917602:TUZ917603 UEP917602:UEV917603 UOL917602:UOR917603 UYH917602:UYN917603 VID917602:VIJ917603 VRZ917602:VSF917603 WBV917602:WCB917603 WLR917602:WLX917603 WVN917602:WVT917603 F983138:L983139 JB983138:JH983139 SX983138:TD983139 ACT983138:ACZ983139 AMP983138:AMV983139 AWL983138:AWR983139 BGH983138:BGN983139 BQD983138:BQJ983139 BZZ983138:CAF983139 CJV983138:CKB983139 CTR983138:CTX983139 DDN983138:DDT983139 DNJ983138:DNP983139 DXF983138:DXL983139 EHB983138:EHH983139 EQX983138:ERD983139 FAT983138:FAZ983139 FKP983138:FKV983139 FUL983138:FUR983139 GEH983138:GEN983139 GOD983138:GOJ983139 GXZ983138:GYF983139 HHV983138:HIB983139 HRR983138:HRX983139 IBN983138:IBT983139 ILJ983138:ILP983139 IVF983138:IVL983139 JFB983138:JFH983139 JOX983138:JPD983139 JYT983138:JYZ983139 KIP983138:KIV983139 KSL983138:KSR983139 LCH983138:LCN983139 LMD983138:LMJ983139 LVZ983138:LWF983139 MFV983138:MGB983139 MPR983138:MPX983139 MZN983138:MZT983139 NJJ983138:NJP983139 NTF983138:NTL983139 ODB983138:ODH983139 OMX983138:OND983139 OWT983138:OWZ983139 PGP983138:PGV983139 PQL983138:PQR983139 QAH983138:QAN983139 QKD983138:QKJ983139 QTZ983138:QUF983139 RDV983138:REB983139 RNR983138:RNX983139 RXN983138:RXT983139 SHJ983138:SHP983139 SRF983138:SRL983139 TBB983138:TBH983139 TKX983138:TLD983139 TUT983138:TUZ983139 UEP983138:UEV983139 UOL983138:UOR983139 UYH983138:UYN983139 VID983138:VIJ983139 VRZ983138:VSF983139 WBV983138:WCB983139 WLR983138:WLX983139 WVN983138:WVT983139" xr:uid="{7EE4D794-6D97-4F24-956E-D1193FC8483D}"/>
    <dataValidation type="decimal" allowBlank="1" showInputMessage="1" showErrorMessage="1" sqref="R21:X22" xr:uid="{8F5078BA-8BE7-40C0-8802-EF80C2DF136E}">
      <formula1>-40</formula1>
      <formula2>40</formula2>
    </dataValidation>
  </dataValidations>
  <printOptions horizontalCentered="1"/>
  <pageMargins left="0.74803149606299213" right="0.74803149606299213" top="0.39370078740157483" bottom="0.62992125984251968" header="0.39370078740157483" footer="0.23622047244094491"/>
  <pageSetup scale="80" fitToHeight="0" orientation="portrait" r:id="rId1"/>
  <headerFooter alignWithMargins="0">
    <oddFooter xml:space="preserve">&amp;C
&amp;G&amp;R&amp;"Arial Narrow,Regular"&amp;9Page &amp;P of &amp;N
 </oddFooter>
  </headerFooter>
  <rowBreaks count="4" manualBreakCount="4">
    <brk id="45" max="24" man="1"/>
    <brk id="85" max="24" man="1"/>
    <brk id="111" max="24" man="1"/>
    <brk id="135" max="2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9457" r:id="rId5" name="Check Box 1">
              <controlPr defaultSize="0" autoFill="0" autoLine="0" autoPict="0">
                <anchor moveWithCells="1">
                  <from>
                    <xdr:col>2</xdr:col>
                    <xdr:colOff>0</xdr:colOff>
                    <xdr:row>122</xdr:row>
                    <xdr:rowOff>0</xdr:rowOff>
                  </from>
                  <to>
                    <xdr:col>2</xdr:col>
                    <xdr:colOff>304800</xdr:colOff>
                    <xdr:row>122</xdr:row>
                    <xdr:rowOff>257175</xdr:rowOff>
                  </to>
                </anchor>
              </controlPr>
            </control>
          </mc:Choice>
        </mc:AlternateContent>
        <mc:AlternateContent xmlns:mc="http://schemas.openxmlformats.org/markup-compatibility/2006">
          <mc:Choice Requires="x14">
            <control shapeId="19458" r:id="rId6" name="Check Box 2">
              <controlPr defaultSize="0" autoFill="0" autoLine="0" autoPict="0">
                <anchor moveWithCells="1">
                  <from>
                    <xdr:col>2</xdr:col>
                    <xdr:colOff>0</xdr:colOff>
                    <xdr:row>123</xdr:row>
                    <xdr:rowOff>0</xdr:rowOff>
                  </from>
                  <to>
                    <xdr:col>2</xdr:col>
                    <xdr:colOff>304800</xdr:colOff>
                    <xdr:row>124</xdr:row>
                    <xdr:rowOff>0</xdr:rowOff>
                  </to>
                </anchor>
              </controlPr>
            </control>
          </mc:Choice>
        </mc:AlternateContent>
        <mc:AlternateContent xmlns:mc="http://schemas.openxmlformats.org/markup-compatibility/2006">
          <mc:Choice Requires="x14">
            <control shapeId="19459" r:id="rId7" name="Check Box 3">
              <controlPr defaultSize="0" autoFill="0" autoLine="0" autoPict="0">
                <anchor moveWithCells="1">
                  <from>
                    <xdr:col>6</xdr:col>
                    <xdr:colOff>0</xdr:colOff>
                    <xdr:row>122</xdr:row>
                    <xdr:rowOff>0</xdr:rowOff>
                  </from>
                  <to>
                    <xdr:col>7</xdr:col>
                    <xdr:colOff>95250</xdr:colOff>
                    <xdr:row>122</xdr:row>
                    <xdr:rowOff>257175</xdr:rowOff>
                  </to>
                </anchor>
              </controlPr>
            </control>
          </mc:Choice>
        </mc:AlternateContent>
        <mc:AlternateContent xmlns:mc="http://schemas.openxmlformats.org/markup-compatibility/2006">
          <mc:Choice Requires="x14">
            <control shapeId="19460" r:id="rId8" name="Check Box 4">
              <controlPr defaultSize="0" autoFill="0" autoLine="0" autoPict="0">
                <anchor moveWithCells="1">
                  <from>
                    <xdr:col>2</xdr:col>
                    <xdr:colOff>0</xdr:colOff>
                    <xdr:row>122</xdr:row>
                    <xdr:rowOff>0</xdr:rowOff>
                  </from>
                  <to>
                    <xdr:col>2</xdr:col>
                    <xdr:colOff>304800</xdr:colOff>
                    <xdr:row>122</xdr:row>
                    <xdr:rowOff>257175</xdr:rowOff>
                  </to>
                </anchor>
              </controlPr>
            </control>
          </mc:Choice>
        </mc:AlternateContent>
        <mc:AlternateContent xmlns:mc="http://schemas.openxmlformats.org/markup-compatibility/2006">
          <mc:Choice Requires="x14">
            <control shapeId="19461" r:id="rId9" name="Check Box 5">
              <controlPr defaultSize="0" autoFill="0" autoLine="0" autoPict="0">
                <anchor moveWithCells="1">
                  <from>
                    <xdr:col>2</xdr:col>
                    <xdr:colOff>0</xdr:colOff>
                    <xdr:row>123</xdr:row>
                    <xdr:rowOff>0</xdr:rowOff>
                  </from>
                  <to>
                    <xdr:col>2</xdr:col>
                    <xdr:colOff>304800</xdr:colOff>
                    <xdr:row>124</xdr:row>
                    <xdr:rowOff>0</xdr:rowOff>
                  </to>
                </anchor>
              </controlPr>
            </control>
          </mc:Choice>
        </mc:AlternateContent>
        <mc:AlternateContent xmlns:mc="http://schemas.openxmlformats.org/markup-compatibility/2006">
          <mc:Choice Requires="x14">
            <control shapeId="19462" r:id="rId10" name="Check Box 6">
              <controlPr defaultSize="0" autoFill="0" autoLine="0" autoPict="0">
                <anchor moveWithCells="1">
                  <from>
                    <xdr:col>6</xdr:col>
                    <xdr:colOff>0</xdr:colOff>
                    <xdr:row>122</xdr:row>
                    <xdr:rowOff>0</xdr:rowOff>
                  </from>
                  <to>
                    <xdr:col>7</xdr:col>
                    <xdr:colOff>95250</xdr:colOff>
                    <xdr:row>122</xdr:row>
                    <xdr:rowOff>257175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D8E5-7372-41B8-8CBF-82DFC13BF3F7}">
  <sheetPr codeName="Sheet21">
    <tabColor rgb="FF5B9BD5"/>
    <pageSetUpPr fitToPage="1"/>
  </sheetPr>
  <dimension ref="A1:F91"/>
  <sheetViews>
    <sheetView view="pageBreakPreview" zoomScaleNormal="100" zoomScaleSheetLayoutView="100" workbookViewId="0">
      <selection activeCell="AS8" sqref="AS8"/>
    </sheetView>
  </sheetViews>
  <sheetFormatPr defaultColWidth="8.85546875" defaultRowHeight="12.75" x14ac:dyDescent="0.2"/>
  <cols>
    <col min="1" max="1" width="1.7109375" style="810" customWidth="1"/>
    <col min="2" max="2" width="7.42578125" style="812" customWidth="1"/>
    <col min="3" max="3" width="9.140625" style="813" customWidth="1"/>
    <col min="4" max="4" width="20.7109375" style="813" customWidth="1"/>
    <col min="5" max="5" width="31.7109375" style="823" customWidth="1"/>
    <col min="6" max="6" width="44" style="815" customWidth="1"/>
    <col min="7" max="254" width="8.85546875" style="800"/>
    <col min="255" max="255" width="1.7109375" style="800" customWidth="1"/>
    <col min="256" max="256" width="5.85546875" style="800" customWidth="1"/>
    <col min="257" max="257" width="9.140625" style="800" customWidth="1"/>
    <col min="258" max="258" width="20.7109375" style="800" customWidth="1"/>
    <col min="259" max="259" width="31.7109375" style="800" customWidth="1"/>
    <col min="260" max="260" width="44" style="800" customWidth="1"/>
    <col min="261" max="510" width="8.85546875" style="800"/>
    <col min="511" max="511" width="1.7109375" style="800" customWidth="1"/>
    <col min="512" max="512" width="5.85546875" style="800" customWidth="1"/>
    <col min="513" max="513" width="9.140625" style="800" customWidth="1"/>
    <col min="514" max="514" width="20.7109375" style="800" customWidth="1"/>
    <col min="515" max="515" width="31.7109375" style="800" customWidth="1"/>
    <col min="516" max="516" width="44" style="800" customWidth="1"/>
    <col min="517" max="766" width="8.85546875" style="800"/>
    <col min="767" max="767" width="1.7109375" style="800" customWidth="1"/>
    <col min="768" max="768" width="5.85546875" style="800" customWidth="1"/>
    <col min="769" max="769" width="9.140625" style="800" customWidth="1"/>
    <col min="770" max="770" width="20.7109375" style="800" customWidth="1"/>
    <col min="771" max="771" width="31.7109375" style="800" customWidth="1"/>
    <col min="772" max="772" width="44" style="800" customWidth="1"/>
    <col min="773" max="1022" width="8.85546875" style="800"/>
    <col min="1023" max="1023" width="1.7109375" style="800" customWidth="1"/>
    <col min="1024" max="1024" width="5.85546875" style="800" customWidth="1"/>
    <col min="1025" max="1025" width="9.140625" style="800" customWidth="1"/>
    <col min="1026" max="1026" width="20.7109375" style="800" customWidth="1"/>
    <col min="1027" max="1027" width="31.7109375" style="800" customWidth="1"/>
    <col min="1028" max="1028" width="44" style="800" customWidth="1"/>
    <col min="1029" max="1278" width="8.85546875" style="800"/>
    <col min="1279" max="1279" width="1.7109375" style="800" customWidth="1"/>
    <col min="1280" max="1280" width="5.85546875" style="800" customWidth="1"/>
    <col min="1281" max="1281" width="9.140625" style="800" customWidth="1"/>
    <col min="1282" max="1282" width="20.7109375" style="800" customWidth="1"/>
    <col min="1283" max="1283" width="31.7109375" style="800" customWidth="1"/>
    <col min="1284" max="1284" width="44" style="800" customWidth="1"/>
    <col min="1285" max="1534" width="8.85546875" style="800"/>
    <col min="1535" max="1535" width="1.7109375" style="800" customWidth="1"/>
    <col min="1536" max="1536" width="5.85546875" style="800" customWidth="1"/>
    <col min="1537" max="1537" width="9.140625" style="800" customWidth="1"/>
    <col min="1538" max="1538" width="20.7109375" style="800" customWidth="1"/>
    <col min="1539" max="1539" width="31.7109375" style="800" customWidth="1"/>
    <col min="1540" max="1540" width="44" style="800" customWidth="1"/>
    <col min="1541" max="1790" width="8.85546875" style="800"/>
    <col min="1791" max="1791" width="1.7109375" style="800" customWidth="1"/>
    <col min="1792" max="1792" width="5.85546875" style="800" customWidth="1"/>
    <col min="1793" max="1793" width="9.140625" style="800" customWidth="1"/>
    <col min="1794" max="1794" width="20.7109375" style="800" customWidth="1"/>
    <col min="1795" max="1795" width="31.7109375" style="800" customWidth="1"/>
    <col min="1796" max="1796" width="44" style="800" customWidth="1"/>
    <col min="1797" max="2046" width="8.85546875" style="800"/>
    <col min="2047" max="2047" width="1.7109375" style="800" customWidth="1"/>
    <col min="2048" max="2048" width="5.85546875" style="800" customWidth="1"/>
    <col min="2049" max="2049" width="9.140625" style="800" customWidth="1"/>
    <col min="2050" max="2050" width="20.7109375" style="800" customWidth="1"/>
    <col min="2051" max="2051" width="31.7109375" style="800" customWidth="1"/>
    <col min="2052" max="2052" width="44" style="800" customWidth="1"/>
    <col min="2053" max="2302" width="8.85546875" style="800"/>
    <col min="2303" max="2303" width="1.7109375" style="800" customWidth="1"/>
    <col min="2304" max="2304" width="5.85546875" style="800" customWidth="1"/>
    <col min="2305" max="2305" width="9.140625" style="800" customWidth="1"/>
    <col min="2306" max="2306" width="20.7109375" style="800" customWidth="1"/>
    <col min="2307" max="2307" width="31.7109375" style="800" customWidth="1"/>
    <col min="2308" max="2308" width="44" style="800" customWidth="1"/>
    <col min="2309" max="2558" width="8.85546875" style="800"/>
    <col min="2559" max="2559" width="1.7109375" style="800" customWidth="1"/>
    <col min="2560" max="2560" width="5.85546875" style="800" customWidth="1"/>
    <col min="2561" max="2561" width="9.140625" style="800" customWidth="1"/>
    <col min="2562" max="2562" width="20.7109375" style="800" customWidth="1"/>
    <col min="2563" max="2563" width="31.7109375" style="800" customWidth="1"/>
    <col min="2564" max="2564" width="44" style="800" customWidth="1"/>
    <col min="2565" max="2814" width="8.85546875" style="800"/>
    <col min="2815" max="2815" width="1.7109375" style="800" customWidth="1"/>
    <col min="2816" max="2816" width="5.85546875" style="800" customWidth="1"/>
    <col min="2817" max="2817" width="9.140625" style="800" customWidth="1"/>
    <col min="2818" max="2818" width="20.7109375" style="800" customWidth="1"/>
    <col min="2819" max="2819" width="31.7109375" style="800" customWidth="1"/>
    <col min="2820" max="2820" width="44" style="800" customWidth="1"/>
    <col min="2821" max="3070" width="8.85546875" style="800"/>
    <col min="3071" max="3071" width="1.7109375" style="800" customWidth="1"/>
    <col min="3072" max="3072" width="5.85546875" style="800" customWidth="1"/>
    <col min="3073" max="3073" width="9.140625" style="800" customWidth="1"/>
    <col min="3074" max="3074" width="20.7109375" style="800" customWidth="1"/>
    <col min="3075" max="3075" width="31.7109375" style="800" customWidth="1"/>
    <col min="3076" max="3076" width="44" style="800" customWidth="1"/>
    <col min="3077" max="3326" width="8.85546875" style="800"/>
    <col min="3327" max="3327" width="1.7109375" style="800" customWidth="1"/>
    <col min="3328" max="3328" width="5.85546875" style="800" customWidth="1"/>
    <col min="3329" max="3329" width="9.140625" style="800" customWidth="1"/>
    <col min="3330" max="3330" width="20.7109375" style="800" customWidth="1"/>
    <col min="3331" max="3331" width="31.7109375" style="800" customWidth="1"/>
    <col min="3332" max="3332" width="44" style="800" customWidth="1"/>
    <col min="3333" max="3582" width="8.85546875" style="800"/>
    <col min="3583" max="3583" width="1.7109375" style="800" customWidth="1"/>
    <col min="3584" max="3584" width="5.85546875" style="800" customWidth="1"/>
    <col min="3585" max="3585" width="9.140625" style="800" customWidth="1"/>
    <col min="3586" max="3586" width="20.7109375" style="800" customWidth="1"/>
    <col min="3587" max="3587" width="31.7109375" style="800" customWidth="1"/>
    <col min="3588" max="3588" width="44" style="800" customWidth="1"/>
    <col min="3589" max="3838" width="8.85546875" style="800"/>
    <col min="3839" max="3839" width="1.7109375" style="800" customWidth="1"/>
    <col min="3840" max="3840" width="5.85546875" style="800" customWidth="1"/>
    <col min="3841" max="3841" width="9.140625" style="800" customWidth="1"/>
    <col min="3842" max="3842" width="20.7109375" style="800" customWidth="1"/>
    <col min="3843" max="3843" width="31.7109375" style="800" customWidth="1"/>
    <col min="3844" max="3844" width="44" style="800" customWidth="1"/>
    <col min="3845" max="4094" width="8.85546875" style="800"/>
    <col min="4095" max="4095" width="1.7109375" style="800" customWidth="1"/>
    <col min="4096" max="4096" width="5.85546875" style="800" customWidth="1"/>
    <col min="4097" max="4097" width="9.140625" style="800" customWidth="1"/>
    <col min="4098" max="4098" width="20.7109375" style="800" customWidth="1"/>
    <col min="4099" max="4099" width="31.7109375" style="800" customWidth="1"/>
    <col min="4100" max="4100" width="44" style="800" customWidth="1"/>
    <col min="4101" max="4350" width="8.85546875" style="800"/>
    <col min="4351" max="4351" width="1.7109375" style="800" customWidth="1"/>
    <col min="4352" max="4352" width="5.85546875" style="800" customWidth="1"/>
    <col min="4353" max="4353" width="9.140625" style="800" customWidth="1"/>
    <col min="4354" max="4354" width="20.7109375" style="800" customWidth="1"/>
    <col min="4355" max="4355" width="31.7109375" style="800" customWidth="1"/>
    <col min="4356" max="4356" width="44" style="800" customWidth="1"/>
    <col min="4357" max="4606" width="8.85546875" style="800"/>
    <col min="4607" max="4607" width="1.7109375" style="800" customWidth="1"/>
    <col min="4608" max="4608" width="5.85546875" style="800" customWidth="1"/>
    <col min="4609" max="4609" width="9.140625" style="800" customWidth="1"/>
    <col min="4610" max="4610" width="20.7109375" style="800" customWidth="1"/>
    <col min="4611" max="4611" width="31.7109375" style="800" customWidth="1"/>
    <col min="4612" max="4612" width="44" style="800" customWidth="1"/>
    <col min="4613" max="4862" width="8.85546875" style="800"/>
    <col min="4863" max="4863" width="1.7109375" style="800" customWidth="1"/>
    <col min="4864" max="4864" width="5.85546875" style="800" customWidth="1"/>
    <col min="4865" max="4865" width="9.140625" style="800" customWidth="1"/>
    <col min="4866" max="4866" width="20.7109375" style="800" customWidth="1"/>
    <col min="4867" max="4867" width="31.7109375" style="800" customWidth="1"/>
    <col min="4868" max="4868" width="44" style="800" customWidth="1"/>
    <col min="4869" max="5118" width="8.85546875" style="800"/>
    <col min="5119" max="5119" width="1.7109375" style="800" customWidth="1"/>
    <col min="5120" max="5120" width="5.85546875" style="800" customWidth="1"/>
    <col min="5121" max="5121" width="9.140625" style="800" customWidth="1"/>
    <col min="5122" max="5122" width="20.7109375" style="800" customWidth="1"/>
    <col min="5123" max="5123" width="31.7109375" style="800" customWidth="1"/>
    <col min="5124" max="5124" width="44" style="800" customWidth="1"/>
    <col min="5125" max="5374" width="8.85546875" style="800"/>
    <col min="5375" max="5375" width="1.7109375" style="800" customWidth="1"/>
    <col min="5376" max="5376" width="5.85546875" style="800" customWidth="1"/>
    <col min="5377" max="5377" width="9.140625" style="800" customWidth="1"/>
    <col min="5378" max="5378" width="20.7109375" style="800" customWidth="1"/>
    <col min="5379" max="5379" width="31.7109375" style="800" customWidth="1"/>
    <col min="5380" max="5380" width="44" style="800" customWidth="1"/>
    <col min="5381" max="5630" width="8.85546875" style="800"/>
    <col min="5631" max="5631" width="1.7109375" style="800" customWidth="1"/>
    <col min="5632" max="5632" width="5.85546875" style="800" customWidth="1"/>
    <col min="5633" max="5633" width="9.140625" style="800" customWidth="1"/>
    <col min="5634" max="5634" width="20.7109375" style="800" customWidth="1"/>
    <col min="5635" max="5635" width="31.7109375" style="800" customWidth="1"/>
    <col min="5636" max="5636" width="44" style="800" customWidth="1"/>
    <col min="5637" max="5886" width="8.85546875" style="800"/>
    <col min="5887" max="5887" width="1.7109375" style="800" customWidth="1"/>
    <col min="5888" max="5888" width="5.85546875" style="800" customWidth="1"/>
    <col min="5889" max="5889" width="9.140625" style="800" customWidth="1"/>
    <col min="5890" max="5890" width="20.7109375" style="800" customWidth="1"/>
    <col min="5891" max="5891" width="31.7109375" style="800" customWidth="1"/>
    <col min="5892" max="5892" width="44" style="800" customWidth="1"/>
    <col min="5893" max="6142" width="8.85546875" style="800"/>
    <col min="6143" max="6143" width="1.7109375" style="800" customWidth="1"/>
    <col min="6144" max="6144" width="5.85546875" style="800" customWidth="1"/>
    <col min="6145" max="6145" width="9.140625" style="800" customWidth="1"/>
    <col min="6146" max="6146" width="20.7109375" style="800" customWidth="1"/>
    <col min="6147" max="6147" width="31.7109375" style="800" customWidth="1"/>
    <col min="6148" max="6148" width="44" style="800" customWidth="1"/>
    <col min="6149" max="6398" width="8.85546875" style="800"/>
    <col min="6399" max="6399" width="1.7109375" style="800" customWidth="1"/>
    <col min="6400" max="6400" width="5.85546875" style="800" customWidth="1"/>
    <col min="6401" max="6401" width="9.140625" style="800" customWidth="1"/>
    <col min="6402" max="6402" width="20.7109375" style="800" customWidth="1"/>
    <col min="6403" max="6403" width="31.7109375" style="800" customWidth="1"/>
    <col min="6404" max="6404" width="44" style="800" customWidth="1"/>
    <col min="6405" max="6654" width="8.85546875" style="800"/>
    <col min="6655" max="6655" width="1.7109375" style="800" customWidth="1"/>
    <col min="6656" max="6656" width="5.85546875" style="800" customWidth="1"/>
    <col min="6657" max="6657" width="9.140625" style="800" customWidth="1"/>
    <col min="6658" max="6658" width="20.7109375" style="800" customWidth="1"/>
    <col min="6659" max="6659" width="31.7109375" style="800" customWidth="1"/>
    <col min="6660" max="6660" width="44" style="800" customWidth="1"/>
    <col min="6661" max="6910" width="8.85546875" style="800"/>
    <col min="6911" max="6911" width="1.7109375" style="800" customWidth="1"/>
    <col min="6912" max="6912" width="5.85546875" style="800" customWidth="1"/>
    <col min="6913" max="6913" width="9.140625" style="800" customWidth="1"/>
    <col min="6914" max="6914" width="20.7109375" style="800" customWidth="1"/>
    <col min="6915" max="6915" width="31.7109375" style="800" customWidth="1"/>
    <col min="6916" max="6916" width="44" style="800" customWidth="1"/>
    <col min="6917" max="7166" width="8.85546875" style="800"/>
    <col min="7167" max="7167" width="1.7109375" style="800" customWidth="1"/>
    <col min="7168" max="7168" width="5.85546875" style="800" customWidth="1"/>
    <col min="7169" max="7169" width="9.140625" style="800" customWidth="1"/>
    <col min="7170" max="7170" width="20.7109375" style="800" customWidth="1"/>
    <col min="7171" max="7171" width="31.7109375" style="800" customWidth="1"/>
    <col min="7172" max="7172" width="44" style="800" customWidth="1"/>
    <col min="7173" max="7422" width="8.85546875" style="800"/>
    <col min="7423" max="7423" width="1.7109375" style="800" customWidth="1"/>
    <col min="7424" max="7424" width="5.85546875" style="800" customWidth="1"/>
    <col min="7425" max="7425" width="9.140625" style="800" customWidth="1"/>
    <col min="7426" max="7426" width="20.7109375" style="800" customWidth="1"/>
    <col min="7427" max="7427" width="31.7109375" style="800" customWidth="1"/>
    <col min="7428" max="7428" width="44" style="800" customWidth="1"/>
    <col min="7429" max="7678" width="8.85546875" style="800"/>
    <col min="7679" max="7679" width="1.7109375" style="800" customWidth="1"/>
    <col min="7680" max="7680" width="5.85546875" style="800" customWidth="1"/>
    <col min="7681" max="7681" width="9.140625" style="800" customWidth="1"/>
    <col min="7682" max="7682" width="20.7109375" style="800" customWidth="1"/>
    <col min="7683" max="7683" width="31.7109375" style="800" customWidth="1"/>
    <col min="7684" max="7684" width="44" style="800" customWidth="1"/>
    <col min="7685" max="7934" width="8.85546875" style="800"/>
    <col min="7935" max="7935" width="1.7109375" style="800" customWidth="1"/>
    <col min="7936" max="7936" width="5.85546875" style="800" customWidth="1"/>
    <col min="7937" max="7937" width="9.140625" style="800" customWidth="1"/>
    <col min="7938" max="7938" width="20.7109375" style="800" customWidth="1"/>
    <col min="7939" max="7939" width="31.7109375" style="800" customWidth="1"/>
    <col min="7940" max="7940" width="44" style="800" customWidth="1"/>
    <col min="7941" max="8190" width="8.85546875" style="800"/>
    <col min="8191" max="8191" width="1.7109375" style="800" customWidth="1"/>
    <col min="8192" max="8192" width="5.85546875" style="800" customWidth="1"/>
    <col min="8193" max="8193" width="9.140625" style="800" customWidth="1"/>
    <col min="8194" max="8194" width="20.7109375" style="800" customWidth="1"/>
    <col min="8195" max="8195" width="31.7109375" style="800" customWidth="1"/>
    <col min="8196" max="8196" width="44" style="800" customWidth="1"/>
    <col min="8197" max="8446" width="8.85546875" style="800"/>
    <col min="8447" max="8447" width="1.7109375" style="800" customWidth="1"/>
    <col min="8448" max="8448" width="5.85546875" style="800" customWidth="1"/>
    <col min="8449" max="8449" width="9.140625" style="800" customWidth="1"/>
    <col min="8450" max="8450" width="20.7109375" style="800" customWidth="1"/>
    <col min="8451" max="8451" width="31.7109375" style="800" customWidth="1"/>
    <col min="8452" max="8452" width="44" style="800" customWidth="1"/>
    <col min="8453" max="8702" width="8.85546875" style="800"/>
    <col min="8703" max="8703" width="1.7109375" style="800" customWidth="1"/>
    <col min="8704" max="8704" width="5.85546875" style="800" customWidth="1"/>
    <col min="8705" max="8705" width="9.140625" style="800" customWidth="1"/>
    <col min="8706" max="8706" width="20.7109375" style="800" customWidth="1"/>
    <col min="8707" max="8707" width="31.7109375" style="800" customWidth="1"/>
    <col min="8708" max="8708" width="44" style="800" customWidth="1"/>
    <col min="8709" max="8958" width="8.85546875" style="800"/>
    <col min="8959" max="8959" width="1.7109375" style="800" customWidth="1"/>
    <col min="8960" max="8960" width="5.85546875" style="800" customWidth="1"/>
    <col min="8961" max="8961" width="9.140625" style="800" customWidth="1"/>
    <col min="8962" max="8962" width="20.7109375" style="800" customWidth="1"/>
    <col min="8963" max="8963" width="31.7109375" style="800" customWidth="1"/>
    <col min="8964" max="8964" width="44" style="800" customWidth="1"/>
    <col min="8965" max="9214" width="8.85546875" style="800"/>
    <col min="9215" max="9215" width="1.7109375" style="800" customWidth="1"/>
    <col min="9216" max="9216" width="5.85546875" style="800" customWidth="1"/>
    <col min="9217" max="9217" width="9.140625" style="800" customWidth="1"/>
    <col min="9218" max="9218" width="20.7109375" style="800" customWidth="1"/>
    <col min="9219" max="9219" width="31.7109375" style="800" customWidth="1"/>
    <col min="9220" max="9220" width="44" style="800" customWidth="1"/>
    <col min="9221" max="9470" width="8.85546875" style="800"/>
    <col min="9471" max="9471" width="1.7109375" style="800" customWidth="1"/>
    <col min="9472" max="9472" width="5.85546875" style="800" customWidth="1"/>
    <col min="9473" max="9473" width="9.140625" style="800" customWidth="1"/>
    <col min="9474" max="9474" width="20.7109375" style="800" customWidth="1"/>
    <col min="9475" max="9475" width="31.7109375" style="800" customWidth="1"/>
    <col min="9476" max="9476" width="44" style="800" customWidth="1"/>
    <col min="9477" max="9726" width="8.85546875" style="800"/>
    <col min="9727" max="9727" width="1.7109375" style="800" customWidth="1"/>
    <col min="9728" max="9728" width="5.85546875" style="800" customWidth="1"/>
    <col min="9729" max="9729" width="9.140625" style="800" customWidth="1"/>
    <col min="9730" max="9730" width="20.7109375" style="800" customWidth="1"/>
    <col min="9731" max="9731" width="31.7109375" style="800" customWidth="1"/>
    <col min="9732" max="9732" width="44" style="800" customWidth="1"/>
    <col min="9733" max="9982" width="8.85546875" style="800"/>
    <col min="9983" max="9983" width="1.7109375" style="800" customWidth="1"/>
    <col min="9984" max="9984" width="5.85546875" style="800" customWidth="1"/>
    <col min="9985" max="9985" width="9.140625" style="800" customWidth="1"/>
    <col min="9986" max="9986" width="20.7109375" style="800" customWidth="1"/>
    <col min="9987" max="9987" width="31.7109375" style="800" customWidth="1"/>
    <col min="9988" max="9988" width="44" style="800" customWidth="1"/>
    <col min="9989" max="10238" width="8.85546875" style="800"/>
    <col min="10239" max="10239" width="1.7109375" style="800" customWidth="1"/>
    <col min="10240" max="10240" width="5.85546875" style="800" customWidth="1"/>
    <col min="10241" max="10241" width="9.140625" style="800" customWidth="1"/>
    <col min="10242" max="10242" width="20.7109375" style="800" customWidth="1"/>
    <col min="10243" max="10243" width="31.7109375" style="800" customWidth="1"/>
    <col min="10244" max="10244" width="44" style="800" customWidth="1"/>
    <col min="10245" max="10494" width="8.85546875" style="800"/>
    <col min="10495" max="10495" width="1.7109375" style="800" customWidth="1"/>
    <col min="10496" max="10496" width="5.85546875" style="800" customWidth="1"/>
    <col min="10497" max="10497" width="9.140625" style="800" customWidth="1"/>
    <col min="10498" max="10498" width="20.7109375" style="800" customWidth="1"/>
    <col min="10499" max="10499" width="31.7109375" style="800" customWidth="1"/>
    <col min="10500" max="10500" width="44" style="800" customWidth="1"/>
    <col min="10501" max="10750" width="8.85546875" style="800"/>
    <col min="10751" max="10751" width="1.7109375" style="800" customWidth="1"/>
    <col min="10752" max="10752" width="5.85546875" style="800" customWidth="1"/>
    <col min="10753" max="10753" width="9.140625" style="800" customWidth="1"/>
    <col min="10754" max="10754" width="20.7109375" style="800" customWidth="1"/>
    <col min="10755" max="10755" width="31.7109375" style="800" customWidth="1"/>
    <col min="10756" max="10756" width="44" style="800" customWidth="1"/>
    <col min="10757" max="11006" width="8.85546875" style="800"/>
    <col min="11007" max="11007" width="1.7109375" style="800" customWidth="1"/>
    <col min="11008" max="11008" width="5.85546875" style="800" customWidth="1"/>
    <col min="11009" max="11009" width="9.140625" style="800" customWidth="1"/>
    <col min="11010" max="11010" width="20.7109375" style="800" customWidth="1"/>
    <col min="11011" max="11011" width="31.7109375" style="800" customWidth="1"/>
    <col min="11012" max="11012" width="44" style="800" customWidth="1"/>
    <col min="11013" max="11262" width="8.85546875" style="800"/>
    <col min="11263" max="11263" width="1.7109375" style="800" customWidth="1"/>
    <col min="11264" max="11264" width="5.85546875" style="800" customWidth="1"/>
    <col min="11265" max="11265" width="9.140625" style="800" customWidth="1"/>
    <col min="11266" max="11266" width="20.7109375" style="800" customWidth="1"/>
    <col min="11267" max="11267" width="31.7109375" style="800" customWidth="1"/>
    <col min="11268" max="11268" width="44" style="800" customWidth="1"/>
    <col min="11269" max="11518" width="8.85546875" style="800"/>
    <col min="11519" max="11519" width="1.7109375" style="800" customWidth="1"/>
    <col min="11520" max="11520" width="5.85546875" style="800" customWidth="1"/>
    <col min="11521" max="11521" width="9.140625" style="800" customWidth="1"/>
    <col min="11522" max="11522" width="20.7109375" style="800" customWidth="1"/>
    <col min="11523" max="11523" width="31.7109375" style="800" customWidth="1"/>
    <col min="11524" max="11524" width="44" style="800" customWidth="1"/>
    <col min="11525" max="11774" width="8.85546875" style="800"/>
    <col min="11775" max="11775" width="1.7109375" style="800" customWidth="1"/>
    <col min="11776" max="11776" width="5.85546875" style="800" customWidth="1"/>
    <col min="11777" max="11777" width="9.140625" style="800" customWidth="1"/>
    <col min="11778" max="11778" width="20.7109375" style="800" customWidth="1"/>
    <col min="11779" max="11779" width="31.7109375" style="800" customWidth="1"/>
    <col min="11780" max="11780" width="44" style="800" customWidth="1"/>
    <col min="11781" max="12030" width="8.85546875" style="800"/>
    <col min="12031" max="12031" width="1.7109375" style="800" customWidth="1"/>
    <col min="12032" max="12032" width="5.85546875" style="800" customWidth="1"/>
    <col min="12033" max="12033" width="9.140625" style="800" customWidth="1"/>
    <col min="12034" max="12034" width="20.7109375" style="800" customWidth="1"/>
    <col min="12035" max="12035" width="31.7109375" style="800" customWidth="1"/>
    <col min="12036" max="12036" width="44" style="800" customWidth="1"/>
    <col min="12037" max="12286" width="8.85546875" style="800"/>
    <col min="12287" max="12287" width="1.7109375" style="800" customWidth="1"/>
    <col min="12288" max="12288" width="5.85546875" style="800" customWidth="1"/>
    <col min="12289" max="12289" width="9.140625" style="800" customWidth="1"/>
    <col min="12290" max="12290" width="20.7109375" style="800" customWidth="1"/>
    <col min="12291" max="12291" width="31.7109375" style="800" customWidth="1"/>
    <col min="12292" max="12292" width="44" style="800" customWidth="1"/>
    <col min="12293" max="12542" width="8.85546875" style="800"/>
    <col min="12543" max="12543" width="1.7109375" style="800" customWidth="1"/>
    <col min="12544" max="12544" width="5.85546875" style="800" customWidth="1"/>
    <col min="12545" max="12545" width="9.140625" style="800" customWidth="1"/>
    <col min="12546" max="12546" width="20.7109375" style="800" customWidth="1"/>
    <col min="12547" max="12547" width="31.7109375" style="800" customWidth="1"/>
    <col min="12548" max="12548" width="44" style="800" customWidth="1"/>
    <col min="12549" max="12798" width="8.85546875" style="800"/>
    <col min="12799" max="12799" width="1.7109375" style="800" customWidth="1"/>
    <col min="12800" max="12800" width="5.85546875" style="800" customWidth="1"/>
    <col min="12801" max="12801" width="9.140625" style="800" customWidth="1"/>
    <col min="12802" max="12802" width="20.7109375" style="800" customWidth="1"/>
    <col min="12803" max="12803" width="31.7109375" style="800" customWidth="1"/>
    <col min="12804" max="12804" width="44" style="800" customWidth="1"/>
    <col min="12805" max="13054" width="8.85546875" style="800"/>
    <col min="13055" max="13055" width="1.7109375" style="800" customWidth="1"/>
    <col min="13056" max="13056" width="5.85546875" style="800" customWidth="1"/>
    <col min="13057" max="13057" width="9.140625" style="800" customWidth="1"/>
    <col min="13058" max="13058" width="20.7109375" style="800" customWidth="1"/>
    <col min="13059" max="13059" width="31.7109375" style="800" customWidth="1"/>
    <col min="13060" max="13060" width="44" style="800" customWidth="1"/>
    <col min="13061" max="13310" width="8.85546875" style="800"/>
    <col min="13311" max="13311" width="1.7109375" style="800" customWidth="1"/>
    <col min="13312" max="13312" width="5.85546875" style="800" customWidth="1"/>
    <col min="13313" max="13313" width="9.140625" style="800" customWidth="1"/>
    <col min="13314" max="13314" width="20.7109375" style="800" customWidth="1"/>
    <col min="13315" max="13315" width="31.7109375" style="800" customWidth="1"/>
    <col min="13316" max="13316" width="44" style="800" customWidth="1"/>
    <col min="13317" max="13566" width="8.85546875" style="800"/>
    <col min="13567" max="13567" width="1.7109375" style="800" customWidth="1"/>
    <col min="13568" max="13568" width="5.85546875" style="800" customWidth="1"/>
    <col min="13569" max="13569" width="9.140625" style="800" customWidth="1"/>
    <col min="13570" max="13570" width="20.7109375" style="800" customWidth="1"/>
    <col min="13571" max="13571" width="31.7109375" style="800" customWidth="1"/>
    <col min="13572" max="13572" width="44" style="800" customWidth="1"/>
    <col min="13573" max="13822" width="8.85546875" style="800"/>
    <col min="13823" max="13823" width="1.7109375" style="800" customWidth="1"/>
    <col min="13824" max="13824" width="5.85546875" style="800" customWidth="1"/>
    <col min="13825" max="13825" width="9.140625" style="800" customWidth="1"/>
    <col min="13826" max="13826" width="20.7109375" style="800" customWidth="1"/>
    <col min="13827" max="13827" width="31.7109375" style="800" customWidth="1"/>
    <col min="13828" max="13828" width="44" style="800" customWidth="1"/>
    <col min="13829" max="14078" width="8.85546875" style="800"/>
    <col min="14079" max="14079" width="1.7109375" style="800" customWidth="1"/>
    <col min="14080" max="14080" width="5.85546875" style="800" customWidth="1"/>
    <col min="14081" max="14081" width="9.140625" style="800" customWidth="1"/>
    <col min="14082" max="14082" width="20.7109375" style="800" customWidth="1"/>
    <col min="14083" max="14083" width="31.7109375" style="800" customWidth="1"/>
    <col min="14084" max="14084" width="44" style="800" customWidth="1"/>
    <col min="14085" max="14334" width="8.85546875" style="800"/>
    <col min="14335" max="14335" width="1.7109375" style="800" customWidth="1"/>
    <col min="14336" max="14336" width="5.85546875" style="800" customWidth="1"/>
    <col min="14337" max="14337" width="9.140625" style="800" customWidth="1"/>
    <col min="14338" max="14338" width="20.7109375" style="800" customWidth="1"/>
    <col min="14339" max="14339" width="31.7109375" style="800" customWidth="1"/>
    <col min="14340" max="14340" width="44" style="800" customWidth="1"/>
    <col min="14341" max="14590" width="8.85546875" style="800"/>
    <col min="14591" max="14591" width="1.7109375" style="800" customWidth="1"/>
    <col min="14592" max="14592" width="5.85546875" style="800" customWidth="1"/>
    <col min="14593" max="14593" width="9.140625" style="800" customWidth="1"/>
    <col min="14594" max="14594" width="20.7109375" style="800" customWidth="1"/>
    <col min="14595" max="14595" width="31.7109375" style="800" customWidth="1"/>
    <col min="14596" max="14596" width="44" style="800" customWidth="1"/>
    <col min="14597" max="14846" width="8.85546875" style="800"/>
    <col min="14847" max="14847" width="1.7109375" style="800" customWidth="1"/>
    <col min="14848" max="14848" width="5.85546875" style="800" customWidth="1"/>
    <col min="14849" max="14849" width="9.140625" style="800" customWidth="1"/>
    <col min="14850" max="14850" width="20.7109375" style="800" customWidth="1"/>
    <col min="14851" max="14851" width="31.7109375" style="800" customWidth="1"/>
    <col min="14852" max="14852" width="44" style="800" customWidth="1"/>
    <col min="14853" max="15102" width="8.85546875" style="800"/>
    <col min="15103" max="15103" width="1.7109375" style="800" customWidth="1"/>
    <col min="15104" max="15104" width="5.85546875" style="800" customWidth="1"/>
    <col min="15105" max="15105" width="9.140625" style="800" customWidth="1"/>
    <col min="15106" max="15106" width="20.7109375" style="800" customWidth="1"/>
    <col min="15107" max="15107" width="31.7109375" style="800" customWidth="1"/>
    <col min="15108" max="15108" width="44" style="800" customWidth="1"/>
    <col min="15109" max="15358" width="8.85546875" style="800"/>
    <col min="15359" max="15359" width="1.7109375" style="800" customWidth="1"/>
    <col min="15360" max="15360" width="5.85546875" style="800" customWidth="1"/>
    <col min="15361" max="15361" width="9.140625" style="800" customWidth="1"/>
    <col min="15362" max="15362" width="20.7109375" style="800" customWidth="1"/>
    <col min="15363" max="15363" width="31.7109375" style="800" customWidth="1"/>
    <col min="15364" max="15364" width="44" style="800" customWidth="1"/>
    <col min="15365" max="15614" width="8.85546875" style="800"/>
    <col min="15615" max="15615" width="1.7109375" style="800" customWidth="1"/>
    <col min="15616" max="15616" width="5.85546875" style="800" customWidth="1"/>
    <col min="15617" max="15617" width="9.140625" style="800" customWidth="1"/>
    <col min="15618" max="15618" width="20.7109375" style="800" customWidth="1"/>
    <col min="15619" max="15619" width="31.7109375" style="800" customWidth="1"/>
    <col min="15620" max="15620" width="44" style="800" customWidth="1"/>
    <col min="15621" max="15870" width="8.85546875" style="800"/>
    <col min="15871" max="15871" width="1.7109375" style="800" customWidth="1"/>
    <col min="15872" max="15872" width="5.85546875" style="800" customWidth="1"/>
    <col min="15873" max="15873" width="9.140625" style="800" customWidth="1"/>
    <col min="15874" max="15874" width="20.7109375" style="800" customWidth="1"/>
    <col min="15875" max="15875" width="31.7109375" style="800" customWidth="1"/>
    <col min="15876" max="15876" width="44" style="800" customWidth="1"/>
    <col min="15877" max="16126" width="8.85546875" style="800"/>
    <col min="16127" max="16127" width="1.7109375" style="800" customWidth="1"/>
    <col min="16128" max="16128" width="5.85546875" style="800" customWidth="1"/>
    <col min="16129" max="16129" width="9.140625" style="800" customWidth="1"/>
    <col min="16130" max="16130" width="20.7109375" style="800" customWidth="1"/>
    <col min="16131" max="16131" width="31.7109375" style="800" customWidth="1"/>
    <col min="16132" max="16132" width="44" style="800" customWidth="1"/>
    <col min="16133" max="16384" width="8.85546875" style="800"/>
  </cols>
  <sheetData>
    <row r="1" spans="2:6" ht="51.6" customHeight="1" x14ac:dyDescent="0.2">
      <c r="D1" s="814" t="s">
        <v>1612</v>
      </c>
      <c r="E1" s="1292" t="s">
        <v>2317</v>
      </c>
      <c r="F1" s="826" t="str">
        <f>_xlfn.CONCAT("Specification Sheet for ",
 +Application!R11)</f>
        <v xml:space="preserve">Specification Sheet for </v>
      </c>
    </row>
    <row r="2" spans="2:6" ht="21.75" customHeight="1" x14ac:dyDescent="0.25">
      <c r="B2" s="3776" t="s">
        <v>1613</v>
      </c>
      <c r="C2" s="3776"/>
      <c r="D2" s="3776"/>
      <c r="E2" s="3776"/>
      <c r="F2" s="3776"/>
    </row>
    <row r="3" spans="2:6" x14ac:dyDescent="0.2">
      <c r="B3" s="816" t="s">
        <v>1614</v>
      </c>
      <c r="C3" s="3777" t="s">
        <v>1615</v>
      </c>
      <c r="D3" s="3778"/>
      <c r="E3" s="816" t="s">
        <v>1616</v>
      </c>
      <c r="F3" s="817" t="s">
        <v>1617</v>
      </c>
    </row>
    <row r="4" spans="2:6" ht="25.9" customHeight="1" x14ac:dyDescent="0.2">
      <c r="B4" s="829">
        <v>11</v>
      </c>
      <c r="C4" s="3774" t="s">
        <v>1618</v>
      </c>
      <c r="D4" s="3775"/>
      <c r="E4" s="818" t="s">
        <v>1619</v>
      </c>
      <c r="F4" s="819">
        <f>+Application!G8</f>
        <v>0</v>
      </c>
    </row>
    <row r="5" spans="2:6" ht="25.9" customHeight="1" x14ac:dyDescent="0.2">
      <c r="B5" s="829">
        <v>12</v>
      </c>
      <c r="C5" s="3774" t="s">
        <v>1620</v>
      </c>
      <c r="D5" s="3775"/>
      <c r="E5" s="820"/>
      <c r="F5" s="819">
        <f>+Application!F10</f>
        <v>0</v>
      </c>
    </row>
    <row r="6" spans="2:6" ht="25.9" customHeight="1" x14ac:dyDescent="0.2">
      <c r="B6" s="832">
        <v>15</v>
      </c>
      <c r="C6" s="3774" t="s">
        <v>1621</v>
      </c>
      <c r="D6" s="3775"/>
      <c r="E6" s="821" t="s">
        <v>1622</v>
      </c>
      <c r="F6" s="811"/>
    </row>
    <row r="7" spans="2:6" ht="25.9" customHeight="1" x14ac:dyDescent="0.2">
      <c r="B7" s="832">
        <v>16</v>
      </c>
      <c r="C7" s="3774" t="s">
        <v>1623</v>
      </c>
      <c r="D7" s="3775"/>
      <c r="E7" s="820" t="s">
        <v>71</v>
      </c>
      <c r="F7" s="811"/>
    </row>
    <row r="8" spans="2:6" ht="25.9" customHeight="1" x14ac:dyDescent="0.2">
      <c r="B8" s="832">
        <v>18</v>
      </c>
      <c r="C8" s="3774" t="s">
        <v>1624</v>
      </c>
      <c r="D8" s="3775"/>
      <c r="E8" s="821" t="s">
        <v>1625</v>
      </c>
      <c r="F8" s="811"/>
    </row>
    <row r="9" spans="2:6" ht="25.9" customHeight="1" x14ac:dyDescent="0.2">
      <c r="B9" s="829">
        <v>21.1</v>
      </c>
      <c r="C9" s="3774" t="s">
        <v>1626</v>
      </c>
      <c r="D9" s="3775"/>
      <c r="E9" s="820"/>
      <c r="F9" s="819">
        <f>+Application!F22</f>
        <v>123</v>
      </c>
    </row>
    <row r="10" spans="2:6" ht="25.9" customHeight="1" x14ac:dyDescent="0.2">
      <c r="B10" s="829">
        <v>21.3</v>
      </c>
      <c r="C10" s="3774" t="s">
        <v>1627</v>
      </c>
      <c r="D10" s="3775"/>
      <c r="E10" s="821" t="s">
        <v>1628</v>
      </c>
      <c r="F10" s="811"/>
    </row>
    <row r="11" spans="2:6" ht="25.9" customHeight="1" x14ac:dyDescent="0.2">
      <c r="B11" s="832">
        <v>23</v>
      </c>
      <c r="C11" s="3774" t="s">
        <v>1629</v>
      </c>
      <c r="D11" s="3775"/>
      <c r="E11" s="820" t="s">
        <v>1630</v>
      </c>
      <c r="F11" s="811"/>
    </row>
    <row r="12" spans="2:6" ht="25.9" customHeight="1" x14ac:dyDescent="0.2">
      <c r="B12" s="832">
        <v>26</v>
      </c>
      <c r="C12" s="3774" t="s">
        <v>1631</v>
      </c>
      <c r="D12" s="3775"/>
      <c r="E12" s="820" t="s">
        <v>75</v>
      </c>
      <c r="F12" s="811"/>
    </row>
    <row r="13" spans="2:6" ht="25.9" customHeight="1" x14ac:dyDescent="0.2">
      <c r="B13" s="829">
        <v>27</v>
      </c>
      <c r="C13" s="3774" t="s">
        <v>1632</v>
      </c>
      <c r="D13" s="3775"/>
      <c r="E13" s="821" t="s">
        <v>1633</v>
      </c>
      <c r="F13" s="811"/>
    </row>
    <row r="14" spans="2:6" ht="25.9" customHeight="1" x14ac:dyDescent="0.2">
      <c r="B14" s="829">
        <v>29</v>
      </c>
      <c r="C14" s="3774" t="s">
        <v>1634</v>
      </c>
      <c r="D14" s="3775"/>
      <c r="E14" s="821" t="s">
        <v>1635</v>
      </c>
      <c r="F14" s="811"/>
    </row>
    <row r="15" spans="2:6" ht="25.9" customHeight="1" x14ac:dyDescent="0.2">
      <c r="B15" s="832">
        <v>32</v>
      </c>
      <c r="C15" s="3774" t="s">
        <v>1636</v>
      </c>
      <c r="D15" s="3775"/>
      <c r="E15" s="818" t="s">
        <v>1637</v>
      </c>
      <c r="F15" s="811"/>
    </row>
    <row r="16" spans="2:6" ht="25.9" customHeight="1" x14ac:dyDescent="0.2">
      <c r="B16" s="829">
        <v>33</v>
      </c>
      <c r="C16" s="3774" t="s">
        <v>1638</v>
      </c>
      <c r="D16" s="3775"/>
      <c r="E16" s="821" t="s">
        <v>1639</v>
      </c>
      <c r="F16" s="811"/>
    </row>
    <row r="17" spans="2:6" ht="25.9" customHeight="1" x14ac:dyDescent="0.2">
      <c r="B17" s="829">
        <v>39</v>
      </c>
      <c r="C17" s="3774" t="s">
        <v>1640</v>
      </c>
      <c r="D17" s="3775"/>
      <c r="E17" s="821" t="s">
        <v>1641</v>
      </c>
      <c r="F17" s="811"/>
    </row>
    <row r="18" spans="2:6" ht="25.9" customHeight="1" x14ac:dyDescent="0.2">
      <c r="B18" s="829">
        <v>40.1</v>
      </c>
      <c r="C18" s="3774" t="s">
        <v>1642</v>
      </c>
      <c r="D18" s="3775"/>
      <c r="E18" s="821" t="s">
        <v>1643</v>
      </c>
      <c r="F18" s="811"/>
    </row>
    <row r="19" spans="2:6" ht="25.9" customHeight="1" x14ac:dyDescent="0.2">
      <c r="B19" s="829">
        <v>40.200000000000003</v>
      </c>
      <c r="C19" s="3774" t="s">
        <v>1644</v>
      </c>
      <c r="D19" s="3775"/>
      <c r="E19" s="821" t="s">
        <v>1645</v>
      </c>
      <c r="F19" s="811"/>
    </row>
    <row r="20" spans="2:6" ht="25.9" customHeight="1" x14ac:dyDescent="0.2">
      <c r="B20" s="829">
        <v>67</v>
      </c>
      <c r="C20" s="3774" t="s">
        <v>1646</v>
      </c>
      <c r="D20" s="3775"/>
      <c r="E20" s="821" t="s">
        <v>1647</v>
      </c>
      <c r="F20" s="811"/>
    </row>
    <row r="21" spans="2:6" ht="25.9" customHeight="1" x14ac:dyDescent="0.2">
      <c r="B21" s="829">
        <v>68</v>
      </c>
      <c r="C21" s="3774" t="s">
        <v>1648</v>
      </c>
      <c r="D21" s="3775"/>
      <c r="E21" s="821" t="s">
        <v>1649</v>
      </c>
      <c r="F21" s="811"/>
    </row>
    <row r="22" spans="2:6" ht="25.9" customHeight="1" x14ac:dyDescent="0.2">
      <c r="B22" s="832">
        <v>71</v>
      </c>
      <c r="C22" s="3774" t="s">
        <v>1650</v>
      </c>
      <c r="D22" s="3775"/>
      <c r="E22" s="820" t="s">
        <v>75</v>
      </c>
      <c r="F22" s="811"/>
    </row>
    <row r="23" spans="2:6" ht="25.9" customHeight="1" x14ac:dyDescent="0.2">
      <c r="B23" s="829">
        <v>72.099999999999994</v>
      </c>
      <c r="C23" s="3774" t="s">
        <v>1651</v>
      </c>
      <c r="D23" s="3775"/>
      <c r="E23" s="821" t="s">
        <v>1652</v>
      </c>
      <c r="F23" s="811"/>
    </row>
    <row r="24" spans="2:6" ht="25.9" customHeight="1" x14ac:dyDescent="0.2">
      <c r="B24" s="829">
        <v>73</v>
      </c>
      <c r="C24" s="3774" t="s">
        <v>1653</v>
      </c>
      <c r="D24" s="3775"/>
      <c r="E24" s="821" t="s">
        <v>1654</v>
      </c>
      <c r="F24" s="811"/>
    </row>
    <row r="25" spans="2:6" ht="27" customHeight="1" x14ac:dyDescent="0.2">
      <c r="B25" s="829">
        <v>75</v>
      </c>
      <c r="C25" s="3774" t="s">
        <v>1655</v>
      </c>
      <c r="D25" s="3775"/>
      <c r="E25" s="821" t="s">
        <v>1656</v>
      </c>
      <c r="F25" s="811"/>
    </row>
    <row r="26" spans="2:6" ht="28.5" customHeight="1" x14ac:dyDescent="0.2">
      <c r="B26" s="829">
        <v>76</v>
      </c>
      <c r="C26" s="3774" t="s">
        <v>1657</v>
      </c>
      <c r="D26" s="3775"/>
      <c r="E26" s="821" t="s">
        <v>1656</v>
      </c>
      <c r="F26" s="811"/>
    </row>
    <row r="27" spans="2:6" ht="27" x14ac:dyDescent="0.2">
      <c r="B27" s="829">
        <v>78</v>
      </c>
      <c r="C27" s="3774" t="s">
        <v>1658</v>
      </c>
      <c r="D27" s="3775"/>
      <c r="E27" s="818" t="s">
        <v>1659</v>
      </c>
      <c r="F27" s="811"/>
    </row>
    <row r="28" spans="2:6" ht="22.5" x14ac:dyDescent="0.2">
      <c r="B28" s="832">
        <v>82</v>
      </c>
      <c r="C28" s="3774" t="s">
        <v>1660</v>
      </c>
      <c r="D28" s="3775"/>
      <c r="E28" s="821" t="s">
        <v>1661</v>
      </c>
      <c r="F28" s="811"/>
    </row>
    <row r="29" spans="2:6" ht="28.5" customHeight="1" x14ac:dyDescent="0.2">
      <c r="B29" s="829">
        <v>92</v>
      </c>
      <c r="C29" s="3774" t="s">
        <v>1662</v>
      </c>
      <c r="D29" s="3775"/>
      <c r="E29" s="821" t="s">
        <v>1663</v>
      </c>
      <c r="F29" s="811"/>
    </row>
    <row r="30" spans="2:6" ht="28.15" customHeight="1" x14ac:dyDescent="0.2">
      <c r="B30" s="829">
        <v>92</v>
      </c>
      <c r="C30" s="3774" t="s">
        <v>1664</v>
      </c>
      <c r="D30" s="3775"/>
      <c r="E30" s="821" t="s">
        <v>1665</v>
      </c>
      <c r="F30" s="811"/>
    </row>
    <row r="31" spans="2:6" ht="33.75" x14ac:dyDescent="0.2">
      <c r="B31" s="832">
        <v>94</v>
      </c>
      <c r="C31" s="3774" t="s">
        <v>1666</v>
      </c>
      <c r="D31" s="3775"/>
      <c r="E31" s="821" t="s">
        <v>1667</v>
      </c>
      <c r="F31" s="811"/>
    </row>
    <row r="32" spans="2:6" x14ac:dyDescent="0.2">
      <c r="B32" s="829">
        <v>95</v>
      </c>
      <c r="C32" s="3774" t="s">
        <v>1668</v>
      </c>
      <c r="D32" s="3775"/>
      <c r="E32" s="820"/>
      <c r="F32" s="811"/>
    </row>
    <row r="33" spans="2:6" ht="26.65" customHeight="1" x14ac:dyDescent="0.2">
      <c r="B33" s="832">
        <v>101</v>
      </c>
      <c r="C33" s="3774" t="s">
        <v>1669</v>
      </c>
      <c r="D33" s="3775"/>
      <c r="E33" s="821" t="s">
        <v>1670</v>
      </c>
      <c r="F33" s="811"/>
    </row>
    <row r="34" spans="2:6" x14ac:dyDescent="0.2">
      <c r="B34" s="829">
        <v>102</v>
      </c>
      <c r="C34" s="3774" t="s">
        <v>1671</v>
      </c>
      <c r="D34" s="3775"/>
      <c r="E34" s="820"/>
      <c r="F34" s="811"/>
    </row>
    <row r="35" spans="2:6" ht="25.15" customHeight="1" x14ac:dyDescent="0.2">
      <c r="B35" s="829">
        <v>103</v>
      </c>
      <c r="C35" s="3774" t="s">
        <v>1672</v>
      </c>
      <c r="D35" s="3775"/>
      <c r="E35" s="824" t="s">
        <v>1673</v>
      </c>
      <c r="F35" s="811"/>
    </row>
    <row r="36" spans="2:6" ht="25.15" customHeight="1" x14ac:dyDescent="0.2">
      <c r="B36" s="829">
        <v>111</v>
      </c>
      <c r="C36" s="3774" t="s">
        <v>1674</v>
      </c>
      <c r="D36" s="3775"/>
      <c r="E36" s="821" t="s">
        <v>1675</v>
      </c>
      <c r="F36" s="811"/>
    </row>
    <row r="37" spans="2:6" ht="25.15" customHeight="1" x14ac:dyDescent="0.2">
      <c r="B37" s="829">
        <v>112</v>
      </c>
      <c r="C37" s="3774" t="s">
        <v>1676</v>
      </c>
      <c r="D37" s="3775"/>
      <c r="E37" s="821" t="s">
        <v>1677</v>
      </c>
      <c r="F37" s="811"/>
    </row>
    <row r="38" spans="2:6" ht="12.75" customHeight="1" x14ac:dyDescent="0.2">
      <c r="B38" s="829">
        <v>113</v>
      </c>
      <c r="C38" s="3774" t="s">
        <v>1678</v>
      </c>
      <c r="D38" s="3775"/>
      <c r="E38" s="820" t="s">
        <v>75</v>
      </c>
      <c r="F38" s="811"/>
    </row>
    <row r="39" spans="2:6" ht="24" customHeight="1" x14ac:dyDescent="0.2">
      <c r="B39" s="829">
        <v>119</v>
      </c>
      <c r="C39" s="3774" t="s">
        <v>1679</v>
      </c>
      <c r="D39" s="3775"/>
      <c r="E39" s="821" t="s">
        <v>1680</v>
      </c>
      <c r="F39" s="811"/>
    </row>
    <row r="40" spans="2:6" ht="25.15" customHeight="1" x14ac:dyDescent="0.2">
      <c r="B40" s="829">
        <v>121</v>
      </c>
      <c r="C40" s="3774" t="s">
        <v>1681</v>
      </c>
      <c r="D40" s="3775"/>
      <c r="E40" s="821" t="s">
        <v>1682</v>
      </c>
      <c r="F40" s="811"/>
    </row>
    <row r="41" spans="2:6" ht="24.6" customHeight="1" x14ac:dyDescent="0.2">
      <c r="B41" s="829">
        <v>124</v>
      </c>
      <c r="C41" s="3774" t="s">
        <v>1683</v>
      </c>
      <c r="D41" s="3775"/>
      <c r="E41" s="821" t="s">
        <v>1684</v>
      </c>
      <c r="F41" s="811"/>
    </row>
    <row r="42" spans="2:6" ht="24.6" customHeight="1" x14ac:dyDescent="0.2">
      <c r="B42" s="832">
        <v>129</v>
      </c>
      <c r="C42" s="3774" t="s">
        <v>1685</v>
      </c>
      <c r="D42" s="3775"/>
      <c r="E42" s="821" t="s">
        <v>1686</v>
      </c>
      <c r="F42" s="811"/>
    </row>
    <row r="43" spans="2:6" x14ac:dyDescent="0.2">
      <c r="B43" s="829"/>
      <c r="C43" s="3779" t="s">
        <v>1687</v>
      </c>
      <c r="D43" s="3780"/>
      <c r="E43" s="821"/>
      <c r="F43" s="811"/>
    </row>
    <row r="44" spans="2:6" ht="12.75" customHeight="1" x14ac:dyDescent="0.2">
      <c r="B44" s="832">
        <v>131.1</v>
      </c>
      <c r="C44" s="3774" t="s">
        <v>1688</v>
      </c>
      <c r="D44" s="3775"/>
      <c r="E44" s="820"/>
      <c r="F44" s="811"/>
    </row>
    <row r="45" spans="2:6" ht="12.75" customHeight="1" x14ac:dyDescent="0.2">
      <c r="B45" s="832">
        <v>131.19999999999999</v>
      </c>
      <c r="C45" s="3774" t="s">
        <v>1689</v>
      </c>
      <c r="D45" s="3775"/>
      <c r="E45" s="820" t="s">
        <v>75</v>
      </c>
      <c r="F45" s="811"/>
    </row>
    <row r="46" spans="2:6" ht="12.75" customHeight="1" x14ac:dyDescent="0.2">
      <c r="B46" s="832">
        <v>131.30000000000001</v>
      </c>
      <c r="C46" s="3774" t="s">
        <v>1690</v>
      </c>
      <c r="D46" s="3775"/>
      <c r="E46" s="820"/>
      <c r="F46" s="811"/>
    </row>
    <row r="47" spans="2:6" ht="12.75" customHeight="1" x14ac:dyDescent="0.2">
      <c r="B47" s="829">
        <v>131.6</v>
      </c>
      <c r="C47" s="3774" t="s">
        <v>1691</v>
      </c>
      <c r="D47" s="3775"/>
      <c r="E47" s="820"/>
      <c r="F47" s="811"/>
    </row>
    <row r="48" spans="2:6" x14ac:dyDescent="0.2">
      <c r="B48" s="829"/>
      <c r="C48" s="3779" t="s">
        <v>1692</v>
      </c>
      <c r="D48" s="3780"/>
      <c r="E48" s="821"/>
      <c r="F48" s="811"/>
    </row>
    <row r="49" spans="2:6" ht="12.75" customHeight="1" x14ac:dyDescent="0.2">
      <c r="B49" s="830">
        <v>131.21</v>
      </c>
      <c r="C49" s="3774" t="s">
        <v>1693</v>
      </c>
      <c r="D49" s="3775"/>
      <c r="E49" s="821" t="s">
        <v>75</v>
      </c>
      <c r="F49" s="811"/>
    </row>
    <row r="50" spans="2:6" ht="12.75" customHeight="1" x14ac:dyDescent="0.2">
      <c r="B50" s="830">
        <v>131.22999999999999</v>
      </c>
      <c r="C50" s="3774" t="s">
        <v>1694</v>
      </c>
      <c r="D50" s="3775"/>
      <c r="E50" s="821"/>
      <c r="F50" s="811"/>
    </row>
    <row r="51" spans="2:6" ht="12.75" customHeight="1" x14ac:dyDescent="0.2">
      <c r="B51" s="830">
        <v>131.25</v>
      </c>
      <c r="C51" s="3774" t="s">
        <v>1695</v>
      </c>
      <c r="D51" s="3775"/>
      <c r="E51" s="821"/>
      <c r="F51" s="811"/>
    </row>
    <row r="52" spans="2:6" ht="24.6" customHeight="1" x14ac:dyDescent="0.2">
      <c r="B52" s="832">
        <v>137</v>
      </c>
      <c r="C52" s="3774" t="s">
        <v>1696</v>
      </c>
      <c r="D52" s="3775"/>
      <c r="E52" s="821" t="s">
        <v>1697</v>
      </c>
      <c r="F52" s="811"/>
    </row>
    <row r="53" spans="2:6" ht="12.75" customHeight="1" x14ac:dyDescent="0.2">
      <c r="B53" s="829">
        <v>140</v>
      </c>
      <c r="C53" s="3774" t="s">
        <v>1698</v>
      </c>
      <c r="D53" s="3775"/>
      <c r="E53" s="820" t="s">
        <v>71</v>
      </c>
      <c r="F53" s="811"/>
    </row>
    <row r="54" spans="2:6" ht="22.5" customHeight="1" x14ac:dyDescent="0.2">
      <c r="B54" s="832">
        <v>141</v>
      </c>
      <c r="C54" s="3774" t="s">
        <v>1699</v>
      </c>
      <c r="D54" s="3775"/>
      <c r="E54" s="821" t="s">
        <v>1670</v>
      </c>
      <c r="F54" s="811"/>
    </row>
    <row r="55" spans="2:6" ht="12.75" customHeight="1" x14ac:dyDescent="0.2">
      <c r="B55" s="829">
        <v>147</v>
      </c>
      <c r="C55" s="3774" t="s">
        <v>1700</v>
      </c>
      <c r="D55" s="3775"/>
      <c r="E55" s="820" t="s">
        <v>73</v>
      </c>
      <c r="F55" s="811"/>
    </row>
    <row r="56" spans="2:6" ht="12.75" customHeight="1" x14ac:dyDescent="0.2">
      <c r="B56" s="829">
        <v>170.2</v>
      </c>
      <c r="C56" s="3774" t="s">
        <v>1701</v>
      </c>
      <c r="D56" s="3775"/>
      <c r="E56" s="820"/>
      <c r="F56" s="811"/>
    </row>
    <row r="57" spans="2:6" ht="12.75" customHeight="1" x14ac:dyDescent="0.2">
      <c r="B57" s="829">
        <v>170.3</v>
      </c>
      <c r="C57" s="3774" t="s">
        <v>1702</v>
      </c>
      <c r="D57" s="3775"/>
      <c r="E57" s="820"/>
      <c r="F57" s="811"/>
    </row>
    <row r="58" spans="2:6" ht="12.75" customHeight="1" x14ac:dyDescent="0.2">
      <c r="B58" s="829">
        <v>170.5</v>
      </c>
      <c r="C58" s="3774" t="s">
        <v>1703</v>
      </c>
      <c r="D58" s="3775"/>
      <c r="E58" s="820"/>
      <c r="F58" s="811"/>
    </row>
    <row r="59" spans="2:6" ht="12.75" customHeight="1" x14ac:dyDescent="0.2">
      <c r="B59" s="829">
        <v>170.6</v>
      </c>
      <c r="C59" s="3774" t="s">
        <v>1704</v>
      </c>
      <c r="D59" s="3775"/>
      <c r="E59" s="820"/>
      <c r="F59" s="811"/>
    </row>
    <row r="60" spans="2:6" ht="12.75" customHeight="1" x14ac:dyDescent="0.2">
      <c r="B60" s="829">
        <v>170.8</v>
      </c>
      <c r="C60" s="3774" t="s">
        <v>1705</v>
      </c>
      <c r="D60" s="3775"/>
      <c r="E60" s="820"/>
      <c r="F60" s="811"/>
    </row>
    <row r="61" spans="2:6" ht="12.75" customHeight="1" x14ac:dyDescent="0.2">
      <c r="B61" s="829">
        <v>170.9</v>
      </c>
      <c r="C61" s="3774" t="s">
        <v>1706</v>
      </c>
      <c r="D61" s="3775"/>
      <c r="E61" s="820"/>
      <c r="F61" s="811"/>
    </row>
    <row r="62" spans="2:6" ht="12.75" customHeight="1" x14ac:dyDescent="0.2">
      <c r="B62" s="830">
        <v>170.15</v>
      </c>
      <c r="C62" s="3774" t="s">
        <v>1707</v>
      </c>
      <c r="D62" s="3775"/>
      <c r="E62" s="820"/>
      <c r="F62" s="811"/>
    </row>
    <row r="63" spans="2:6" ht="12.75" customHeight="1" x14ac:dyDescent="0.2">
      <c r="B63" s="830">
        <v>170.18</v>
      </c>
      <c r="C63" s="3774" t="s">
        <v>1708</v>
      </c>
      <c r="D63" s="3775"/>
      <c r="E63" s="820"/>
      <c r="F63" s="811"/>
    </row>
    <row r="64" spans="2:6" ht="12.75" customHeight="1" x14ac:dyDescent="0.2">
      <c r="B64" s="829">
        <v>171</v>
      </c>
      <c r="C64" s="3774" t="s">
        <v>1709</v>
      </c>
      <c r="D64" s="3775"/>
      <c r="E64" s="820"/>
      <c r="F64" s="811"/>
    </row>
    <row r="65" spans="2:6" ht="12.75" customHeight="1" x14ac:dyDescent="0.2">
      <c r="B65" s="829">
        <v>173</v>
      </c>
      <c r="C65" s="3774" t="s">
        <v>1710</v>
      </c>
      <c r="D65" s="3775"/>
      <c r="E65" s="820"/>
      <c r="F65" s="811"/>
    </row>
    <row r="66" spans="2:6" ht="25.15" customHeight="1" x14ac:dyDescent="0.2">
      <c r="B66" s="829">
        <v>176</v>
      </c>
      <c r="C66" s="3774" t="s">
        <v>1711</v>
      </c>
      <c r="D66" s="3775"/>
      <c r="E66" s="821" t="s">
        <v>1712</v>
      </c>
      <c r="F66" s="811"/>
    </row>
    <row r="67" spans="2:6" ht="24.6" customHeight="1" x14ac:dyDescent="0.2">
      <c r="B67" s="829">
        <v>65</v>
      </c>
      <c r="C67" s="3774" t="s">
        <v>1713</v>
      </c>
      <c r="D67" s="3775"/>
      <c r="E67" s="821" t="s">
        <v>1714</v>
      </c>
      <c r="F67" s="811"/>
    </row>
    <row r="68" spans="2:6" ht="26.1" customHeight="1" x14ac:dyDescent="0.2">
      <c r="B68" s="829">
        <v>181</v>
      </c>
      <c r="C68" s="3774" t="s">
        <v>1715</v>
      </c>
      <c r="D68" s="3775"/>
      <c r="E68" s="821" t="s">
        <v>1716</v>
      </c>
      <c r="F68" s="811"/>
    </row>
    <row r="69" spans="2:6" ht="12.75" customHeight="1" x14ac:dyDescent="0.2">
      <c r="B69" s="829"/>
      <c r="C69" s="3774" t="s">
        <v>1717</v>
      </c>
      <c r="D69" s="3775"/>
      <c r="E69" s="3774"/>
      <c r="F69" s="3775"/>
    </row>
    <row r="70" spans="2:6" ht="23.1" customHeight="1" x14ac:dyDescent="0.2">
      <c r="B70" s="831">
        <v>3000</v>
      </c>
      <c r="C70" s="3774" t="s">
        <v>800</v>
      </c>
      <c r="D70" s="3775"/>
      <c r="E70" s="821"/>
      <c r="F70" s="811"/>
    </row>
    <row r="71" spans="2:6" ht="23.1" customHeight="1" x14ac:dyDescent="0.2">
      <c r="B71" s="831">
        <v>3010</v>
      </c>
      <c r="C71" s="3774" t="s">
        <v>801</v>
      </c>
      <c r="D71" s="3775"/>
      <c r="E71" s="821"/>
      <c r="F71" s="811"/>
    </row>
    <row r="72" spans="2:6" ht="23.1" customHeight="1" x14ac:dyDescent="0.2">
      <c r="B72" s="831">
        <v>3020</v>
      </c>
      <c r="C72" s="3774" t="s">
        <v>802</v>
      </c>
      <c r="D72" s="3775"/>
      <c r="E72" s="821"/>
      <c r="F72" s="811"/>
    </row>
    <row r="73" spans="2:6" ht="23.1" customHeight="1" x14ac:dyDescent="0.2">
      <c r="B73" s="831">
        <v>3030</v>
      </c>
      <c r="C73" s="3774" t="s">
        <v>803</v>
      </c>
      <c r="D73" s="3775"/>
      <c r="E73" s="821"/>
      <c r="F73" s="811"/>
    </row>
    <row r="74" spans="2:6" ht="23.1" customHeight="1" x14ac:dyDescent="0.2">
      <c r="B74" s="831">
        <v>3040</v>
      </c>
      <c r="C74" s="3774" t="s">
        <v>804</v>
      </c>
      <c r="D74" s="3775"/>
      <c r="E74" s="821"/>
      <c r="F74" s="811"/>
    </row>
    <row r="75" spans="2:6" ht="12.75" customHeight="1" x14ac:dyDescent="0.2">
      <c r="B75" s="831">
        <v>4000</v>
      </c>
      <c r="C75" s="3774" t="s">
        <v>1718</v>
      </c>
      <c r="D75" s="3775"/>
      <c r="E75" s="3774"/>
      <c r="F75" s="3775"/>
    </row>
    <row r="76" spans="2:6" x14ac:dyDescent="0.2">
      <c r="B76" s="3781"/>
      <c r="C76" s="3782"/>
      <c r="D76" s="3782"/>
      <c r="E76" s="3782"/>
      <c r="F76" s="3782"/>
    </row>
    <row r="77" spans="2:6" x14ac:dyDescent="0.2">
      <c r="B77" s="3783"/>
      <c r="C77" s="3784"/>
      <c r="D77" s="3784"/>
      <c r="E77" s="3784"/>
      <c r="F77" s="3784"/>
    </row>
    <row r="78" spans="2:6" x14ac:dyDescent="0.2">
      <c r="B78" s="3783"/>
      <c r="C78" s="3784"/>
      <c r="D78" s="3784"/>
      <c r="E78" s="3784"/>
      <c r="F78" s="3784"/>
    </row>
    <row r="79" spans="2:6" x14ac:dyDescent="0.2">
      <c r="B79" s="3783"/>
      <c r="C79" s="3784"/>
      <c r="D79" s="3784"/>
      <c r="E79" s="3784"/>
      <c r="F79" s="3784"/>
    </row>
    <row r="80" spans="2:6" x14ac:dyDescent="0.2">
      <c r="B80" s="3783"/>
      <c r="C80" s="3784"/>
      <c r="D80" s="3784"/>
      <c r="E80" s="3784"/>
      <c r="F80" s="3784"/>
    </row>
    <row r="81" spans="2:6" x14ac:dyDescent="0.2">
      <c r="B81" s="3783"/>
      <c r="C81" s="3784"/>
      <c r="D81" s="3784"/>
      <c r="E81" s="3784"/>
      <c r="F81" s="3784"/>
    </row>
    <row r="82" spans="2:6" x14ac:dyDescent="0.2">
      <c r="B82" s="3783"/>
      <c r="C82" s="3784"/>
      <c r="D82" s="3784"/>
      <c r="E82" s="3784"/>
      <c r="F82" s="3784"/>
    </row>
    <row r="83" spans="2:6" x14ac:dyDescent="0.2">
      <c r="B83" s="3783"/>
      <c r="C83" s="3784"/>
      <c r="D83" s="3784"/>
      <c r="E83" s="3784"/>
      <c r="F83" s="3784"/>
    </row>
    <row r="84" spans="2:6" x14ac:dyDescent="0.2">
      <c r="B84" s="3783"/>
      <c r="C84" s="3784"/>
      <c r="D84" s="3784"/>
      <c r="E84" s="3784"/>
      <c r="F84" s="3784"/>
    </row>
    <row r="85" spans="2:6" x14ac:dyDescent="0.2">
      <c r="B85" s="3783"/>
      <c r="C85" s="3784"/>
      <c r="D85" s="3784"/>
      <c r="E85" s="3784"/>
      <c r="F85" s="3784"/>
    </row>
    <row r="86" spans="2:6" x14ac:dyDescent="0.2">
      <c r="B86" s="3783"/>
      <c r="C86" s="3784"/>
      <c r="D86" s="3784"/>
      <c r="E86" s="3784"/>
      <c r="F86" s="3784"/>
    </row>
    <row r="87" spans="2:6" x14ac:dyDescent="0.2">
      <c r="B87" s="3783"/>
      <c r="C87" s="3784"/>
      <c r="D87" s="3784"/>
      <c r="E87" s="3784"/>
      <c r="F87" s="3784"/>
    </row>
    <row r="88" spans="2:6" x14ac:dyDescent="0.2">
      <c r="B88" s="3783"/>
      <c r="C88" s="3784"/>
      <c r="D88" s="3784"/>
      <c r="E88" s="3784"/>
      <c r="F88" s="3784"/>
    </row>
    <row r="89" spans="2:6" x14ac:dyDescent="0.2">
      <c r="B89" s="3785"/>
      <c r="C89" s="3786"/>
      <c r="D89" s="3786"/>
      <c r="E89" s="3786"/>
      <c r="F89" s="3786"/>
    </row>
    <row r="90" spans="2:6" x14ac:dyDescent="0.2">
      <c r="B90" s="812" t="s">
        <v>1719</v>
      </c>
      <c r="D90" s="822"/>
      <c r="F90" s="825"/>
    </row>
    <row r="91" spans="2:6" x14ac:dyDescent="0.2">
      <c r="D91" s="822"/>
      <c r="F91" s="825"/>
    </row>
  </sheetData>
  <sheetProtection algorithmName="SHA-512" hashValue="fRktqVsF/bRf525UMEIoNXrwIrUQ1G5ny471/i9/L0avC4Rjl0dK9P1PF22Y+Ua1ZdnC6j1h+ofrNT3LKIciSQ==" saltValue="nKLQdK45weTjh9lKw+nWOQ==" spinCount="100000" sheet="1" objects="1" scenarios="1"/>
  <mergeCells count="77">
    <mergeCell ref="E75:F75"/>
    <mergeCell ref="B76:F89"/>
    <mergeCell ref="E69:F69"/>
    <mergeCell ref="C70:D70"/>
    <mergeCell ref="C71:D71"/>
    <mergeCell ref="C73:D73"/>
    <mergeCell ref="C74:D74"/>
    <mergeCell ref="C72:D72"/>
    <mergeCell ref="C64:D64"/>
    <mergeCell ref="C65:D65"/>
    <mergeCell ref="C66:D66"/>
    <mergeCell ref="C75:D75"/>
    <mergeCell ref="C67:D67"/>
    <mergeCell ref="C68:D68"/>
    <mergeCell ref="C69:D69"/>
    <mergeCell ref="C57:D57"/>
    <mergeCell ref="C58:D58"/>
    <mergeCell ref="C59:D59"/>
    <mergeCell ref="C60:D60"/>
    <mergeCell ref="C63:D63"/>
    <mergeCell ref="C62:D62"/>
    <mergeCell ref="C61:D61"/>
    <mergeCell ref="C52:D52"/>
    <mergeCell ref="C53:D53"/>
    <mergeCell ref="C54:D54"/>
    <mergeCell ref="C55:D55"/>
    <mergeCell ref="C56:D56"/>
    <mergeCell ref="C44:D44"/>
    <mergeCell ref="C45:D45"/>
    <mergeCell ref="C46:D46"/>
    <mergeCell ref="C47:D47"/>
    <mergeCell ref="C48:D48"/>
    <mergeCell ref="C39:D39"/>
    <mergeCell ref="C40:D40"/>
    <mergeCell ref="C41:D41"/>
    <mergeCell ref="C42:D42"/>
    <mergeCell ref="C43:D43"/>
    <mergeCell ref="C50:D50"/>
    <mergeCell ref="C51:D51"/>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25:D25"/>
    <mergeCell ref="C14:D14"/>
    <mergeCell ref="C15:D15"/>
    <mergeCell ref="C16:D16"/>
    <mergeCell ref="C17:D17"/>
    <mergeCell ref="C18:D18"/>
    <mergeCell ref="C19:D19"/>
    <mergeCell ref="C20:D20"/>
    <mergeCell ref="C21:D21"/>
    <mergeCell ref="C22:D22"/>
    <mergeCell ref="C23:D23"/>
    <mergeCell ref="C24:D24"/>
    <mergeCell ref="C13:D13"/>
    <mergeCell ref="B2:F2"/>
    <mergeCell ref="C3:D3"/>
    <mergeCell ref="C4:D4"/>
    <mergeCell ref="C5:D5"/>
    <mergeCell ref="C6:D6"/>
    <mergeCell ref="C7:D7"/>
    <mergeCell ref="C8:D8"/>
    <mergeCell ref="C9:D9"/>
    <mergeCell ref="C10:D10"/>
    <mergeCell ref="C11:D11"/>
    <mergeCell ref="C12:D12"/>
  </mergeCells>
  <printOptions horizontalCentered="1"/>
  <pageMargins left="0.23622047244094491" right="0.23622047244094491" top="0.23622047244094491" bottom="0.23622047244094491" header="0.51181102362204722" footer="0"/>
  <pageSetup scale="89" fitToHeight="0" orientation="portrait" r:id="rId1"/>
  <headerFooter alignWithMargins="0"/>
  <rowBreaks count="2" manualBreakCount="2">
    <brk id="31" max="5" man="1"/>
    <brk id="68" max="5" man="1"/>
  </rowBreaks>
  <drawing r:id="rId2"/>
  <legacyDrawing r:id="rId3"/>
  <oleObjects>
    <mc:AlternateContent xmlns:mc="http://schemas.openxmlformats.org/markup-compatibility/2006">
      <mc:Choice Requires="x14">
        <oleObject progId="Word.Picture.8" shapeId="28673" r:id="rId4">
          <objectPr defaultSize="0" autoPict="0" r:id="rId5">
            <anchor>
              <from>
                <xdr:col>1</xdr:col>
                <xdr:colOff>114300</xdr:colOff>
                <xdr:row>0</xdr:row>
                <xdr:rowOff>57150</xdr:rowOff>
              </from>
              <to>
                <xdr:col>2</xdr:col>
                <xdr:colOff>171450</xdr:colOff>
                <xdr:row>0</xdr:row>
                <xdr:rowOff>628650</xdr:rowOff>
              </to>
            </anchor>
          </objectPr>
        </oleObject>
      </mc:Choice>
      <mc:Fallback>
        <oleObject progId="Word.Picture.8" shapeId="28673"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B64E-A6F0-4E10-8327-15C75F11E05A}">
  <sheetPr codeName="Sheet19">
    <tabColor rgb="FF70AD47"/>
    <pageSetUpPr fitToPage="1"/>
  </sheetPr>
  <dimension ref="A1:F76"/>
  <sheetViews>
    <sheetView view="pageBreakPreview" zoomScaleNormal="100" zoomScaleSheetLayoutView="100" workbookViewId="0">
      <selection activeCell="N14" sqref="N14"/>
    </sheetView>
  </sheetViews>
  <sheetFormatPr defaultColWidth="8.85546875" defaultRowHeight="12.75" x14ac:dyDescent="0.2"/>
  <cols>
    <col min="1" max="1" width="1.7109375" style="810" customWidth="1"/>
    <col min="2" max="2" width="7.42578125" style="812" customWidth="1"/>
    <col min="3" max="3" width="9.140625" style="813" customWidth="1"/>
    <col min="4" max="4" width="20.7109375" style="813" customWidth="1"/>
    <col min="5" max="5" width="31.7109375" style="823" customWidth="1"/>
    <col min="6" max="6" width="44" style="815" customWidth="1"/>
    <col min="7" max="254" width="8.85546875" style="800"/>
    <col min="255" max="255" width="1.7109375" style="800" customWidth="1"/>
    <col min="256" max="256" width="5.85546875" style="800" customWidth="1"/>
    <col min="257" max="257" width="9.140625" style="800" customWidth="1"/>
    <col min="258" max="258" width="20.7109375" style="800" customWidth="1"/>
    <col min="259" max="259" width="31.7109375" style="800" customWidth="1"/>
    <col min="260" max="260" width="44" style="800" customWidth="1"/>
    <col min="261" max="510" width="8.85546875" style="800"/>
    <col min="511" max="511" width="1.7109375" style="800" customWidth="1"/>
    <col min="512" max="512" width="5.85546875" style="800" customWidth="1"/>
    <col min="513" max="513" width="9.140625" style="800" customWidth="1"/>
    <col min="514" max="514" width="20.7109375" style="800" customWidth="1"/>
    <col min="515" max="515" width="31.7109375" style="800" customWidth="1"/>
    <col min="516" max="516" width="44" style="800" customWidth="1"/>
    <col min="517" max="766" width="8.85546875" style="800"/>
    <col min="767" max="767" width="1.7109375" style="800" customWidth="1"/>
    <col min="768" max="768" width="5.85546875" style="800" customWidth="1"/>
    <col min="769" max="769" width="9.140625" style="800" customWidth="1"/>
    <col min="770" max="770" width="20.7109375" style="800" customWidth="1"/>
    <col min="771" max="771" width="31.7109375" style="800" customWidth="1"/>
    <col min="772" max="772" width="44" style="800" customWidth="1"/>
    <col min="773" max="1022" width="8.85546875" style="800"/>
    <col min="1023" max="1023" width="1.7109375" style="800" customWidth="1"/>
    <col min="1024" max="1024" width="5.85546875" style="800" customWidth="1"/>
    <col min="1025" max="1025" width="9.140625" style="800" customWidth="1"/>
    <col min="1026" max="1026" width="20.7109375" style="800" customWidth="1"/>
    <col min="1027" max="1027" width="31.7109375" style="800" customWidth="1"/>
    <col min="1028" max="1028" width="44" style="800" customWidth="1"/>
    <col min="1029" max="1278" width="8.85546875" style="800"/>
    <col min="1279" max="1279" width="1.7109375" style="800" customWidth="1"/>
    <col min="1280" max="1280" width="5.85546875" style="800" customWidth="1"/>
    <col min="1281" max="1281" width="9.140625" style="800" customWidth="1"/>
    <col min="1282" max="1282" width="20.7109375" style="800" customWidth="1"/>
    <col min="1283" max="1283" width="31.7109375" style="800" customWidth="1"/>
    <col min="1284" max="1284" width="44" style="800" customWidth="1"/>
    <col min="1285" max="1534" width="8.85546875" style="800"/>
    <col min="1535" max="1535" width="1.7109375" style="800" customWidth="1"/>
    <col min="1536" max="1536" width="5.85546875" style="800" customWidth="1"/>
    <col min="1537" max="1537" width="9.140625" style="800" customWidth="1"/>
    <col min="1538" max="1538" width="20.7109375" style="800" customWidth="1"/>
    <col min="1539" max="1539" width="31.7109375" style="800" customWidth="1"/>
    <col min="1540" max="1540" width="44" style="800" customWidth="1"/>
    <col min="1541" max="1790" width="8.85546875" style="800"/>
    <col min="1791" max="1791" width="1.7109375" style="800" customWidth="1"/>
    <col min="1792" max="1792" width="5.85546875" style="800" customWidth="1"/>
    <col min="1793" max="1793" width="9.140625" style="800" customWidth="1"/>
    <col min="1794" max="1794" width="20.7109375" style="800" customWidth="1"/>
    <col min="1795" max="1795" width="31.7109375" style="800" customWidth="1"/>
    <col min="1796" max="1796" width="44" style="800" customWidth="1"/>
    <col min="1797" max="2046" width="8.85546875" style="800"/>
    <col min="2047" max="2047" width="1.7109375" style="800" customWidth="1"/>
    <col min="2048" max="2048" width="5.85546875" style="800" customWidth="1"/>
    <col min="2049" max="2049" width="9.140625" style="800" customWidth="1"/>
    <col min="2050" max="2050" width="20.7109375" style="800" customWidth="1"/>
    <col min="2051" max="2051" width="31.7109375" style="800" customWidth="1"/>
    <col min="2052" max="2052" width="44" style="800" customWidth="1"/>
    <col min="2053" max="2302" width="8.85546875" style="800"/>
    <col min="2303" max="2303" width="1.7109375" style="800" customWidth="1"/>
    <col min="2304" max="2304" width="5.85546875" style="800" customWidth="1"/>
    <col min="2305" max="2305" width="9.140625" style="800" customWidth="1"/>
    <col min="2306" max="2306" width="20.7109375" style="800" customWidth="1"/>
    <col min="2307" max="2307" width="31.7109375" style="800" customWidth="1"/>
    <col min="2308" max="2308" width="44" style="800" customWidth="1"/>
    <col min="2309" max="2558" width="8.85546875" style="800"/>
    <col min="2559" max="2559" width="1.7109375" style="800" customWidth="1"/>
    <col min="2560" max="2560" width="5.85546875" style="800" customWidth="1"/>
    <col min="2561" max="2561" width="9.140625" style="800" customWidth="1"/>
    <col min="2562" max="2562" width="20.7109375" style="800" customWidth="1"/>
    <col min="2563" max="2563" width="31.7109375" style="800" customWidth="1"/>
    <col min="2564" max="2564" width="44" style="800" customWidth="1"/>
    <col min="2565" max="2814" width="8.85546875" style="800"/>
    <col min="2815" max="2815" width="1.7109375" style="800" customWidth="1"/>
    <col min="2816" max="2816" width="5.85546875" style="800" customWidth="1"/>
    <col min="2817" max="2817" width="9.140625" style="800" customWidth="1"/>
    <col min="2818" max="2818" width="20.7109375" style="800" customWidth="1"/>
    <col min="2819" max="2819" width="31.7109375" style="800" customWidth="1"/>
    <col min="2820" max="2820" width="44" style="800" customWidth="1"/>
    <col min="2821" max="3070" width="8.85546875" style="800"/>
    <col min="3071" max="3071" width="1.7109375" style="800" customWidth="1"/>
    <col min="3072" max="3072" width="5.85546875" style="800" customWidth="1"/>
    <col min="3073" max="3073" width="9.140625" style="800" customWidth="1"/>
    <col min="3074" max="3074" width="20.7109375" style="800" customWidth="1"/>
    <col min="3075" max="3075" width="31.7109375" style="800" customWidth="1"/>
    <col min="3076" max="3076" width="44" style="800" customWidth="1"/>
    <col min="3077" max="3326" width="8.85546875" style="800"/>
    <col min="3327" max="3327" width="1.7109375" style="800" customWidth="1"/>
    <col min="3328" max="3328" width="5.85546875" style="800" customWidth="1"/>
    <col min="3329" max="3329" width="9.140625" style="800" customWidth="1"/>
    <col min="3330" max="3330" width="20.7109375" style="800" customWidth="1"/>
    <col min="3331" max="3331" width="31.7109375" style="800" customWidth="1"/>
    <col min="3332" max="3332" width="44" style="800" customWidth="1"/>
    <col min="3333" max="3582" width="8.85546875" style="800"/>
    <col min="3583" max="3583" width="1.7109375" style="800" customWidth="1"/>
    <col min="3584" max="3584" width="5.85546875" style="800" customWidth="1"/>
    <col min="3585" max="3585" width="9.140625" style="800" customWidth="1"/>
    <col min="3586" max="3586" width="20.7109375" style="800" customWidth="1"/>
    <col min="3587" max="3587" width="31.7109375" style="800" customWidth="1"/>
    <col min="3588" max="3588" width="44" style="800" customWidth="1"/>
    <col min="3589" max="3838" width="8.85546875" style="800"/>
    <col min="3839" max="3839" width="1.7109375" style="800" customWidth="1"/>
    <col min="3840" max="3840" width="5.85546875" style="800" customWidth="1"/>
    <col min="3841" max="3841" width="9.140625" style="800" customWidth="1"/>
    <col min="3842" max="3842" width="20.7109375" style="800" customWidth="1"/>
    <col min="3843" max="3843" width="31.7109375" style="800" customWidth="1"/>
    <col min="3844" max="3844" width="44" style="800" customWidth="1"/>
    <col min="3845" max="4094" width="8.85546875" style="800"/>
    <col min="4095" max="4095" width="1.7109375" style="800" customWidth="1"/>
    <col min="4096" max="4096" width="5.85546875" style="800" customWidth="1"/>
    <col min="4097" max="4097" width="9.140625" style="800" customWidth="1"/>
    <col min="4098" max="4098" width="20.7109375" style="800" customWidth="1"/>
    <col min="4099" max="4099" width="31.7109375" style="800" customWidth="1"/>
    <col min="4100" max="4100" width="44" style="800" customWidth="1"/>
    <col min="4101" max="4350" width="8.85546875" style="800"/>
    <col min="4351" max="4351" width="1.7109375" style="800" customWidth="1"/>
    <col min="4352" max="4352" width="5.85546875" style="800" customWidth="1"/>
    <col min="4353" max="4353" width="9.140625" style="800" customWidth="1"/>
    <col min="4354" max="4354" width="20.7109375" style="800" customWidth="1"/>
    <col min="4355" max="4355" width="31.7109375" style="800" customWidth="1"/>
    <col min="4356" max="4356" width="44" style="800" customWidth="1"/>
    <col min="4357" max="4606" width="8.85546875" style="800"/>
    <col min="4607" max="4607" width="1.7109375" style="800" customWidth="1"/>
    <col min="4608" max="4608" width="5.85546875" style="800" customWidth="1"/>
    <col min="4609" max="4609" width="9.140625" style="800" customWidth="1"/>
    <col min="4610" max="4610" width="20.7109375" style="800" customWidth="1"/>
    <col min="4611" max="4611" width="31.7109375" style="800" customWidth="1"/>
    <col min="4612" max="4612" width="44" style="800" customWidth="1"/>
    <col min="4613" max="4862" width="8.85546875" style="800"/>
    <col min="4863" max="4863" width="1.7109375" style="800" customWidth="1"/>
    <col min="4864" max="4864" width="5.85546875" style="800" customWidth="1"/>
    <col min="4865" max="4865" width="9.140625" style="800" customWidth="1"/>
    <col min="4866" max="4866" width="20.7109375" style="800" customWidth="1"/>
    <col min="4867" max="4867" width="31.7109375" style="800" customWidth="1"/>
    <col min="4868" max="4868" width="44" style="800" customWidth="1"/>
    <col min="4869" max="5118" width="8.85546875" style="800"/>
    <col min="5119" max="5119" width="1.7109375" style="800" customWidth="1"/>
    <col min="5120" max="5120" width="5.85546875" style="800" customWidth="1"/>
    <col min="5121" max="5121" width="9.140625" style="800" customWidth="1"/>
    <col min="5122" max="5122" width="20.7109375" style="800" customWidth="1"/>
    <col min="5123" max="5123" width="31.7109375" style="800" customWidth="1"/>
    <col min="5124" max="5124" width="44" style="800" customWidth="1"/>
    <col min="5125" max="5374" width="8.85546875" style="800"/>
    <col min="5375" max="5375" width="1.7109375" style="800" customWidth="1"/>
    <col min="5376" max="5376" width="5.85546875" style="800" customWidth="1"/>
    <col min="5377" max="5377" width="9.140625" style="800" customWidth="1"/>
    <col min="5378" max="5378" width="20.7109375" style="800" customWidth="1"/>
    <col min="5379" max="5379" width="31.7109375" style="800" customWidth="1"/>
    <col min="5380" max="5380" width="44" style="800" customWidth="1"/>
    <col min="5381" max="5630" width="8.85546875" style="800"/>
    <col min="5631" max="5631" width="1.7109375" style="800" customWidth="1"/>
    <col min="5632" max="5632" width="5.85546875" style="800" customWidth="1"/>
    <col min="5633" max="5633" width="9.140625" style="800" customWidth="1"/>
    <col min="5634" max="5634" width="20.7109375" style="800" customWidth="1"/>
    <col min="5635" max="5635" width="31.7109375" style="800" customWidth="1"/>
    <col min="5636" max="5636" width="44" style="800" customWidth="1"/>
    <col min="5637" max="5886" width="8.85546875" style="800"/>
    <col min="5887" max="5887" width="1.7109375" style="800" customWidth="1"/>
    <col min="5888" max="5888" width="5.85546875" style="800" customWidth="1"/>
    <col min="5889" max="5889" width="9.140625" style="800" customWidth="1"/>
    <col min="5890" max="5890" width="20.7109375" style="800" customWidth="1"/>
    <col min="5891" max="5891" width="31.7109375" style="800" customWidth="1"/>
    <col min="5892" max="5892" width="44" style="800" customWidth="1"/>
    <col min="5893" max="6142" width="8.85546875" style="800"/>
    <col min="6143" max="6143" width="1.7109375" style="800" customWidth="1"/>
    <col min="6144" max="6144" width="5.85546875" style="800" customWidth="1"/>
    <col min="6145" max="6145" width="9.140625" style="800" customWidth="1"/>
    <col min="6146" max="6146" width="20.7109375" style="800" customWidth="1"/>
    <col min="6147" max="6147" width="31.7109375" style="800" customWidth="1"/>
    <col min="6148" max="6148" width="44" style="800" customWidth="1"/>
    <col min="6149" max="6398" width="8.85546875" style="800"/>
    <col min="6399" max="6399" width="1.7109375" style="800" customWidth="1"/>
    <col min="6400" max="6400" width="5.85546875" style="800" customWidth="1"/>
    <col min="6401" max="6401" width="9.140625" style="800" customWidth="1"/>
    <col min="6402" max="6402" width="20.7109375" style="800" customWidth="1"/>
    <col min="6403" max="6403" width="31.7109375" style="800" customWidth="1"/>
    <col min="6404" max="6404" width="44" style="800" customWidth="1"/>
    <col min="6405" max="6654" width="8.85546875" style="800"/>
    <col min="6655" max="6655" width="1.7109375" style="800" customWidth="1"/>
    <col min="6656" max="6656" width="5.85546875" style="800" customWidth="1"/>
    <col min="6657" max="6657" width="9.140625" style="800" customWidth="1"/>
    <col min="6658" max="6658" width="20.7109375" style="800" customWidth="1"/>
    <col min="6659" max="6659" width="31.7109375" style="800" customWidth="1"/>
    <col min="6660" max="6660" width="44" style="800" customWidth="1"/>
    <col min="6661" max="6910" width="8.85546875" style="800"/>
    <col min="6911" max="6911" width="1.7109375" style="800" customWidth="1"/>
    <col min="6912" max="6912" width="5.85546875" style="800" customWidth="1"/>
    <col min="6913" max="6913" width="9.140625" style="800" customWidth="1"/>
    <col min="6914" max="6914" width="20.7109375" style="800" customWidth="1"/>
    <col min="6915" max="6915" width="31.7109375" style="800" customWidth="1"/>
    <col min="6916" max="6916" width="44" style="800" customWidth="1"/>
    <col min="6917" max="7166" width="8.85546875" style="800"/>
    <col min="7167" max="7167" width="1.7109375" style="800" customWidth="1"/>
    <col min="7168" max="7168" width="5.85546875" style="800" customWidth="1"/>
    <col min="7169" max="7169" width="9.140625" style="800" customWidth="1"/>
    <col min="7170" max="7170" width="20.7109375" style="800" customWidth="1"/>
    <col min="7171" max="7171" width="31.7109375" style="800" customWidth="1"/>
    <col min="7172" max="7172" width="44" style="800" customWidth="1"/>
    <col min="7173" max="7422" width="8.85546875" style="800"/>
    <col min="7423" max="7423" width="1.7109375" style="800" customWidth="1"/>
    <col min="7424" max="7424" width="5.85546875" style="800" customWidth="1"/>
    <col min="7425" max="7425" width="9.140625" style="800" customWidth="1"/>
    <col min="7426" max="7426" width="20.7109375" style="800" customWidth="1"/>
    <col min="7427" max="7427" width="31.7109375" style="800" customWidth="1"/>
    <col min="7428" max="7428" width="44" style="800" customWidth="1"/>
    <col min="7429" max="7678" width="8.85546875" style="800"/>
    <col min="7679" max="7679" width="1.7109375" style="800" customWidth="1"/>
    <col min="7680" max="7680" width="5.85546875" style="800" customWidth="1"/>
    <col min="7681" max="7681" width="9.140625" style="800" customWidth="1"/>
    <col min="7682" max="7682" width="20.7109375" style="800" customWidth="1"/>
    <col min="7683" max="7683" width="31.7109375" style="800" customWidth="1"/>
    <col min="7684" max="7684" width="44" style="800" customWidth="1"/>
    <col min="7685" max="7934" width="8.85546875" style="800"/>
    <col min="7935" max="7935" width="1.7109375" style="800" customWidth="1"/>
    <col min="7936" max="7936" width="5.85546875" style="800" customWidth="1"/>
    <col min="7937" max="7937" width="9.140625" style="800" customWidth="1"/>
    <col min="7938" max="7938" width="20.7109375" style="800" customWidth="1"/>
    <col min="7939" max="7939" width="31.7109375" style="800" customWidth="1"/>
    <col min="7940" max="7940" width="44" style="800" customWidth="1"/>
    <col min="7941" max="8190" width="8.85546875" style="800"/>
    <col min="8191" max="8191" width="1.7109375" style="800" customWidth="1"/>
    <col min="8192" max="8192" width="5.85546875" style="800" customWidth="1"/>
    <col min="8193" max="8193" width="9.140625" style="800" customWidth="1"/>
    <col min="8194" max="8194" width="20.7109375" style="800" customWidth="1"/>
    <col min="8195" max="8195" width="31.7109375" style="800" customWidth="1"/>
    <col min="8196" max="8196" width="44" style="800" customWidth="1"/>
    <col min="8197" max="8446" width="8.85546875" style="800"/>
    <col min="8447" max="8447" width="1.7109375" style="800" customWidth="1"/>
    <col min="8448" max="8448" width="5.85546875" style="800" customWidth="1"/>
    <col min="8449" max="8449" width="9.140625" style="800" customWidth="1"/>
    <col min="8450" max="8450" width="20.7109375" style="800" customWidth="1"/>
    <col min="8451" max="8451" width="31.7109375" style="800" customWidth="1"/>
    <col min="8452" max="8452" width="44" style="800" customWidth="1"/>
    <col min="8453" max="8702" width="8.85546875" style="800"/>
    <col min="8703" max="8703" width="1.7109375" style="800" customWidth="1"/>
    <col min="8704" max="8704" width="5.85546875" style="800" customWidth="1"/>
    <col min="8705" max="8705" width="9.140625" style="800" customWidth="1"/>
    <col min="8706" max="8706" width="20.7109375" style="800" customWidth="1"/>
    <col min="8707" max="8707" width="31.7109375" style="800" customWidth="1"/>
    <col min="8708" max="8708" width="44" style="800" customWidth="1"/>
    <col min="8709" max="8958" width="8.85546875" style="800"/>
    <col min="8959" max="8959" width="1.7109375" style="800" customWidth="1"/>
    <col min="8960" max="8960" width="5.85546875" style="800" customWidth="1"/>
    <col min="8961" max="8961" width="9.140625" style="800" customWidth="1"/>
    <col min="8962" max="8962" width="20.7109375" style="800" customWidth="1"/>
    <col min="8963" max="8963" width="31.7109375" style="800" customWidth="1"/>
    <col min="8964" max="8964" width="44" style="800" customWidth="1"/>
    <col min="8965" max="9214" width="8.85546875" style="800"/>
    <col min="9215" max="9215" width="1.7109375" style="800" customWidth="1"/>
    <col min="9216" max="9216" width="5.85546875" style="800" customWidth="1"/>
    <col min="9217" max="9217" width="9.140625" style="800" customWidth="1"/>
    <col min="9218" max="9218" width="20.7109375" style="800" customWidth="1"/>
    <col min="9219" max="9219" width="31.7109375" style="800" customWidth="1"/>
    <col min="9220" max="9220" width="44" style="800" customWidth="1"/>
    <col min="9221" max="9470" width="8.85546875" style="800"/>
    <col min="9471" max="9471" width="1.7109375" style="800" customWidth="1"/>
    <col min="9472" max="9472" width="5.85546875" style="800" customWidth="1"/>
    <col min="9473" max="9473" width="9.140625" style="800" customWidth="1"/>
    <col min="9474" max="9474" width="20.7109375" style="800" customWidth="1"/>
    <col min="9475" max="9475" width="31.7109375" style="800" customWidth="1"/>
    <col min="9476" max="9476" width="44" style="800" customWidth="1"/>
    <col min="9477" max="9726" width="8.85546875" style="800"/>
    <col min="9727" max="9727" width="1.7109375" style="800" customWidth="1"/>
    <col min="9728" max="9728" width="5.85546875" style="800" customWidth="1"/>
    <col min="9729" max="9729" width="9.140625" style="800" customWidth="1"/>
    <col min="9730" max="9730" width="20.7109375" style="800" customWidth="1"/>
    <col min="9731" max="9731" width="31.7109375" style="800" customWidth="1"/>
    <col min="9732" max="9732" width="44" style="800" customWidth="1"/>
    <col min="9733" max="9982" width="8.85546875" style="800"/>
    <col min="9983" max="9983" width="1.7109375" style="800" customWidth="1"/>
    <col min="9984" max="9984" width="5.85546875" style="800" customWidth="1"/>
    <col min="9985" max="9985" width="9.140625" style="800" customWidth="1"/>
    <col min="9986" max="9986" width="20.7109375" style="800" customWidth="1"/>
    <col min="9987" max="9987" width="31.7109375" style="800" customWidth="1"/>
    <col min="9988" max="9988" width="44" style="800" customWidth="1"/>
    <col min="9989" max="10238" width="8.85546875" style="800"/>
    <col min="10239" max="10239" width="1.7109375" style="800" customWidth="1"/>
    <col min="10240" max="10240" width="5.85546875" style="800" customWidth="1"/>
    <col min="10241" max="10241" width="9.140625" style="800" customWidth="1"/>
    <col min="10242" max="10242" width="20.7109375" style="800" customWidth="1"/>
    <col min="10243" max="10243" width="31.7109375" style="800" customWidth="1"/>
    <col min="10244" max="10244" width="44" style="800" customWidth="1"/>
    <col min="10245" max="10494" width="8.85546875" style="800"/>
    <col min="10495" max="10495" width="1.7109375" style="800" customWidth="1"/>
    <col min="10496" max="10496" width="5.85546875" style="800" customWidth="1"/>
    <col min="10497" max="10497" width="9.140625" style="800" customWidth="1"/>
    <col min="10498" max="10498" width="20.7109375" style="800" customWidth="1"/>
    <col min="10499" max="10499" width="31.7109375" style="800" customWidth="1"/>
    <col min="10500" max="10500" width="44" style="800" customWidth="1"/>
    <col min="10501" max="10750" width="8.85546875" style="800"/>
    <col min="10751" max="10751" width="1.7109375" style="800" customWidth="1"/>
    <col min="10752" max="10752" width="5.85546875" style="800" customWidth="1"/>
    <col min="10753" max="10753" width="9.140625" style="800" customWidth="1"/>
    <col min="10754" max="10754" width="20.7109375" style="800" customWidth="1"/>
    <col min="10755" max="10755" width="31.7109375" style="800" customWidth="1"/>
    <col min="10756" max="10756" width="44" style="800" customWidth="1"/>
    <col min="10757" max="11006" width="8.85546875" style="800"/>
    <col min="11007" max="11007" width="1.7109375" style="800" customWidth="1"/>
    <col min="11008" max="11008" width="5.85546875" style="800" customWidth="1"/>
    <col min="11009" max="11009" width="9.140625" style="800" customWidth="1"/>
    <col min="11010" max="11010" width="20.7109375" style="800" customWidth="1"/>
    <col min="11011" max="11011" width="31.7109375" style="800" customWidth="1"/>
    <col min="11012" max="11012" width="44" style="800" customWidth="1"/>
    <col min="11013" max="11262" width="8.85546875" style="800"/>
    <col min="11263" max="11263" width="1.7109375" style="800" customWidth="1"/>
    <col min="11264" max="11264" width="5.85546875" style="800" customWidth="1"/>
    <col min="11265" max="11265" width="9.140625" style="800" customWidth="1"/>
    <col min="11266" max="11266" width="20.7109375" style="800" customWidth="1"/>
    <col min="11267" max="11267" width="31.7109375" style="800" customWidth="1"/>
    <col min="11268" max="11268" width="44" style="800" customWidth="1"/>
    <col min="11269" max="11518" width="8.85546875" style="800"/>
    <col min="11519" max="11519" width="1.7109375" style="800" customWidth="1"/>
    <col min="11520" max="11520" width="5.85546875" style="800" customWidth="1"/>
    <col min="11521" max="11521" width="9.140625" style="800" customWidth="1"/>
    <col min="11522" max="11522" width="20.7109375" style="800" customWidth="1"/>
    <col min="11523" max="11523" width="31.7109375" style="800" customWidth="1"/>
    <col min="11524" max="11524" width="44" style="800" customWidth="1"/>
    <col min="11525" max="11774" width="8.85546875" style="800"/>
    <col min="11775" max="11775" width="1.7109375" style="800" customWidth="1"/>
    <col min="11776" max="11776" width="5.85546875" style="800" customWidth="1"/>
    <col min="11777" max="11777" width="9.140625" style="800" customWidth="1"/>
    <col min="11778" max="11778" width="20.7109375" style="800" customWidth="1"/>
    <col min="11779" max="11779" width="31.7109375" style="800" customWidth="1"/>
    <col min="11780" max="11780" width="44" style="800" customWidth="1"/>
    <col min="11781" max="12030" width="8.85546875" style="800"/>
    <col min="12031" max="12031" width="1.7109375" style="800" customWidth="1"/>
    <col min="12032" max="12032" width="5.85546875" style="800" customWidth="1"/>
    <col min="12033" max="12033" width="9.140625" style="800" customWidth="1"/>
    <col min="12034" max="12034" width="20.7109375" style="800" customWidth="1"/>
    <col min="12035" max="12035" width="31.7109375" style="800" customWidth="1"/>
    <col min="12036" max="12036" width="44" style="800" customWidth="1"/>
    <col min="12037" max="12286" width="8.85546875" style="800"/>
    <col min="12287" max="12287" width="1.7109375" style="800" customWidth="1"/>
    <col min="12288" max="12288" width="5.85546875" style="800" customWidth="1"/>
    <col min="12289" max="12289" width="9.140625" style="800" customWidth="1"/>
    <col min="12290" max="12290" width="20.7109375" style="800" customWidth="1"/>
    <col min="12291" max="12291" width="31.7109375" style="800" customWidth="1"/>
    <col min="12292" max="12292" width="44" style="800" customWidth="1"/>
    <col min="12293" max="12542" width="8.85546875" style="800"/>
    <col min="12543" max="12543" width="1.7109375" style="800" customWidth="1"/>
    <col min="12544" max="12544" width="5.85546875" style="800" customWidth="1"/>
    <col min="12545" max="12545" width="9.140625" style="800" customWidth="1"/>
    <col min="12546" max="12546" width="20.7109375" style="800" customWidth="1"/>
    <col min="12547" max="12547" width="31.7109375" style="800" customWidth="1"/>
    <col min="12548" max="12548" width="44" style="800" customWidth="1"/>
    <col min="12549" max="12798" width="8.85546875" style="800"/>
    <col min="12799" max="12799" width="1.7109375" style="800" customWidth="1"/>
    <col min="12800" max="12800" width="5.85546875" style="800" customWidth="1"/>
    <col min="12801" max="12801" width="9.140625" style="800" customWidth="1"/>
    <col min="12802" max="12802" width="20.7109375" style="800" customWidth="1"/>
    <col min="12803" max="12803" width="31.7109375" style="800" customWidth="1"/>
    <col min="12804" max="12804" width="44" style="800" customWidth="1"/>
    <col min="12805" max="13054" width="8.85546875" style="800"/>
    <col min="13055" max="13055" width="1.7109375" style="800" customWidth="1"/>
    <col min="13056" max="13056" width="5.85546875" style="800" customWidth="1"/>
    <col min="13057" max="13057" width="9.140625" style="800" customWidth="1"/>
    <col min="13058" max="13058" width="20.7109375" style="800" customWidth="1"/>
    <col min="13059" max="13059" width="31.7109375" style="800" customWidth="1"/>
    <col min="13060" max="13060" width="44" style="800" customWidth="1"/>
    <col min="13061" max="13310" width="8.85546875" style="800"/>
    <col min="13311" max="13311" width="1.7109375" style="800" customWidth="1"/>
    <col min="13312" max="13312" width="5.85546875" style="800" customWidth="1"/>
    <col min="13313" max="13313" width="9.140625" style="800" customWidth="1"/>
    <col min="13314" max="13314" width="20.7109375" style="800" customWidth="1"/>
    <col min="13315" max="13315" width="31.7109375" style="800" customWidth="1"/>
    <col min="13316" max="13316" width="44" style="800" customWidth="1"/>
    <col min="13317" max="13566" width="8.85546875" style="800"/>
    <col min="13567" max="13567" width="1.7109375" style="800" customWidth="1"/>
    <col min="13568" max="13568" width="5.85546875" style="800" customWidth="1"/>
    <col min="13569" max="13569" width="9.140625" style="800" customWidth="1"/>
    <col min="13570" max="13570" width="20.7109375" style="800" customWidth="1"/>
    <col min="13571" max="13571" width="31.7109375" style="800" customWidth="1"/>
    <col min="13572" max="13572" width="44" style="800" customWidth="1"/>
    <col min="13573" max="13822" width="8.85546875" style="800"/>
    <col min="13823" max="13823" width="1.7109375" style="800" customWidth="1"/>
    <col min="13824" max="13824" width="5.85546875" style="800" customWidth="1"/>
    <col min="13825" max="13825" width="9.140625" style="800" customWidth="1"/>
    <col min="13826" max="13826" width="20.7109375" style="800" customWidth="1"/>
    <col min="13827" max="13827" width="31.7109375" style="800" customWidth="1"/>
    <col min="13828" max="13828" width="44" style="800" customWidth="1"/>
    <col min="13829" max="14078" width="8.85546875" style="800"/>
    <col min="14079" max="14079" width="1.7109375" style="800" customWidth="1"/>
    <col min="14080" max="14080" width="5.85546875" style="800" customWidth="1"/>
    <col min="14081" max="14081" width="9.140625" style="800" customWidth="1"/>
    <col min="14082" max="14082" width="20.7109375" style="800" customWidth="1"/>
    <col min="14083" max="14083" width="31.7109375" style="800" customWidth="1"/>
    <col min="14084" max="14084" width="44" style="800" customWidth="1"/>
    <col min="14085" max="14334" width="8.85546875" style="800"/>
    <col min="14335" max="14335" width="1.7109375" style="800" customWidth="1"/>
    <col min="14336" max="14336" width="5.85546875" style="800" customWidth="1"/>
    <col min="14337" max="14337" width="9.140625" style="800" customWidth="1"/>
    <col min="14338" max="14338" width="20.7109375" style="800" customWidth="1"/>
    <col min="14339" max="14339" width="31.7109375" style="800" customWidth="1"/>
    <col min="14340" max="14340" width="44" style="800" customWidth="1"/>
    <col min="14341" max="14590" width="8.85546875" style="800"/>
    <col min="14591" max="14591" width="1.7109375" style="800" customWidth="1"/>
    <col min="14592" max="14592" width="5.85546875" style="800" customWidth="1"/>
    <col min="14593" max="14593" width="9.140625" style="800" customWidth="1"/>
    <col min="14594" max="14594" width="20.7109375" style="800" customWidth="1"/>
    <col min="14595" max="14595" width="31.7109375" style="800" customWidth="1"/>
    <col min="14596" max="14596" width="44" style="800" customWidth="1"/>
    <col min="14597" max="14846" width="8.85546875" style="800"/>
    <col min="14847" max="14847" width="1.7109375" style="800" customWidth="1"/>
    <col min="14848" max="14848" width="5.85546875" style="800" customWidth="1"/>
    <col min="14849" max="14849" width="9.140625" style="800" customWidth="1"/>
    <col min="14850" max="14850" width="20.7109375" style="800" customWidth="1"/>
    <col min="14851" max="14851" width="31.7109375" style="800" customWidth="1"/>
    <col min="14852" max="14852" width="44" style="800" customWidth="1"/>
    <col min="14853" max="15102" width="8.85546875" style="800"/>
    <col min="15103" max="15103" width="1.7109375" style="800" customWidth="1"/>
    <col min="15104" max="15104" width="5.85546875" style="800" customWidth="1"/>
    <col min="15105" max="15105" width="9.140625" style="800" customWidth="1"/>
    <col min="15106" max="15106" width="20.7109375" style="800" customWidth="1"/>
    <col min="15107" max="15107" width="31.7109375" style="800" customWidth="1"/>
    <col min="15108" max="15108" width="44" style="800" customWidth="1"/>
    <col min="15109" max="15358" width="8.85546875" style="800"/>
    <col min="15359" max="15359" width="1.7109375" style="800" customWidth="1"/>
    <col min="15360" max="15360" width="5.85546875" style="800" customWidth="1"/>
    <col min="15361" max="15361" width="9.140625" style="800" customWidth="1"/>
    <col min="15362" max="15362" width="20.7109375" style="800" customWidth="1"/>
    <col min="15363" max="15363" width="31.7109375" style="800" customWidth="1"/>
    <col min="15364" max="15364" width="44" style="800" customWidth="1"/>
    <col min="15365" max="15614" width="8.85546875" style="800"/>
    <col min="15615" max="15615" width="1.7109375" style="800" customWidth="1"/>
    <col min="15616" max="15616" width="5.85546875" style="800" customWidth="1"/>
    <col min="15617" max="15617" width="9.140625" style="800" customWidth="1"/>
    <col min="15618" max="15618" width="20.7109375" style="800" customWidth="1"/>
    <col min="15619" max="15619" width="31.7109375" style="800" customWidth="1"/>
    <col min="15620" max="15620" width="44" style="800" customWidth="1"/>
    <col min="15621" max="15870" width="8.85546875" style="800"/>
    <col min="15871" max="15871" width="1.7109375" style="800" customWidth="1"/>
    <col min="15872" max="15872" width="5.85546875" style="800" customWidth="1"/>
    <col min="15873" max="15873" width="9.140625" style="800" customWidth="1"/>
    <col min="15874" max="15874" width="20.7109375" style="800" customWidth="1"/>
    <col min="15875" max="15875" width="31.7109375" style="800" customWidth="1"/>
    <col min="15876" max="15876" width="44" style="800" customWidth="1"/>
    <col min="15877" max="16126" width="8.85546875" style="800"/>
    <col min="16127" max="16127" width="1.7109375" style="800" customWidth="1"/>
    <col min="16128" max="16128" width="5.85546875" style="800" customWidth="1"/>
    <col min="16129" max="16129" width="9.140625" style="800" customWidth="1"/>
    <col min="16130" max="16130" width="20.7109375" style="800" customWidth="1"/>
    <col min="16131" max="16131" width="31.7109375" style="800" customWidth="1"/>
    <col min="16132" max="16132" width="44" style="800" customWidth="1"/>
    <col min="16133" max="16384" width="8.85546875" style="800"/>
  </cols>
  <sheetData>
    <row r="1" spans="2:6" ht="51.6" customHeight="1" x14ac:dyDescent="0.2">
      <c r="D1" s="814" t="s">
        <v>1612</v>
      </c>
      <c r="E1" s="1292" t="s">
        <v>2317</v>
      </c>
      <c r="F1" s="826" t="str">
        <f>_xlfn.CONCAT("Specification Sheet for ",
 +Application!R11)</f>
        <v xml:space="preserve">Specification Sheet for </v>
      </c>
    </row>
    <row r="2" spans="2:6" ht="21.75" customHeight="1" x14ac:dyDescent="0.25">
      <c r="B2" s="3787" t="s">
        <v>2318</v>
      </c>
      <c r="C2" s="3787"/>
      <c r="D2" s="3787"/>
      <c r="E2" s="3787"/>
      <c r="F2" s="3787"/>
    </row>
    <row r="3" spans="2:6" x14ac:dyDescent="0.2">
      <c r="B3" s="827" t="s">
        <v>1614</v>
      </c>
      <c r="C3" s="3788" t="s">
        <v>1615</v>
      </c>
      <c r="D3" s="3789"/>
      <c r="E3" s="801" t="s">
        <v>1616</v>
      </c>
      <c r="F3" s="802" t="s">
        <v>1617</v>
      </c>
    </row>
    <row r="4" spans="2:6" ht="30" customHeight="1" x14ac:dyDescent="0.2">
      <c r="B4" s="803">
        <v>11</v>
      </c>
      <c r="C4" s="3790" t="s">
        <v>1618</v>
      </c>
      <c r="D4" s="3791"/>
      <c r="E4" s="804" t="s">
        <v>1720</v>
      </c>
      <c r="F4" s="811"/>
    </row>
    <row r="5" spans="2:6" ht="30" customHeight="1" x14ac:dyDescent="0.2">
      <c r="B5" s="803">
        <v>12</v>
      </c>
      <c r="C5" s="3794" t="s">
        <v>1620</v>
      </c>
      <c r="D5" s="3795"/>
      <c r="E5" s="805"/>
      <c r="F5" s="811"/>
    </row>
    <row r="6" spans="2:6" ht="30" customHeight="1" x14ac:dyDescent="0.2">
      <c r="B6" s="851">
        <v>15</v>
      </c>
      <c r="C6" s="3792" t="s">
        <v>1721</v>
      </c>
      <c r="D6" s="3793"/>
      <c r="E6" s="806" t="s">
        <v>1722</v>
      </c>
      <c r="F6" s="811"/>
    </row>
    <row r="7" spans="2:6" ht="30" customHeight="1" x14ac:dyDescent="0.2">
      <c r="B7" s="851">
        <v>17</v>
      </c>
      <c r="C7" s="3792" t="s">
        <v>1723</v>
      </c>
      <c r="D7" s="3793"/>
      <c r="E7" s="806" t="s">
        <v>1724</v>
      </c>
      <c r="F7" s="811"/>
    </row>
    <row r="8" spans="2:6" ht="30" customHeight="1" x14ac:dyDescent="0.2">
      <c r="B8" s="851">
        <v>20</v>
      </c>
      <c r="C8" s="3796" t="s">
        <v>1725</v>
      </c>
      <c r="D8" s="3797"/>
      <c r="E8" s="806"/>
      <c r="F8" s="811"/>
    </row>
    <row r="9" spans="2:6" ht="30" customHeight="1" x14ac:dyDescent="0.2">
      <c r="B9" s="803">
        <v>21</v>
      </c>
      <c r="C9" s="3792" t="s">
        <v>1726</v>
      </c>
      <c r="D9" s="3793"/>
      <c r="E9" s="805"/>
      <c r="F9" s="811"/>
    </row>
    <row r="10" spans="2:6" ht="30" customHeight="1" x14ac:dyDescent="0.2">
      <c r="B10" s="851">
        <v>23</v>
      </c>
      <c r="C10" s="3792" t="s">
        <v>1629</v>
      </c>
      <c r="D10" s="3793"/>
      <c r="E10" s="805" t="s">
        <v>1630</v>
      </c>
      <c r="F10" s="811"/>
    </row>
    <row r="11" spans="2:6" ht="30" customHeight="1" x14ac:dyDescent="0.2">
      <c r="B11" s="851">
        <v>26</v>
      </c>
      <c r="C11" s="3792" t="s">
        <v>1727</v>
      </c>
      <c r="D11" s="3793"/>
      <c r="E11" s="805" t="s">
        <v>75</v>
      </c>
      <c r="F11" s="811"/>
    </row>
    <row r="12" spans="2:6" ht="30" customHeight="1" x14ac:dyDescent="0.2">
      <c r="B12" s="803">
        <v>30</v>
      </c>
      <c r="C12" s="3792" t="s">
        <v>1728</v>
      </c>
      <c r="D12" s="3793"/>
      <c r="E12" s="806" t="s">
        <v>1729</v>
      </c>
      <c r="F12" s="811"/>
    </row>
    <row r="13" spans="2:6" ht="30" customHeight="1" x14ac:dyDescent="0.2">
      <c r="B13" s="803">
        <v>37</v>
      </c>
      <c r="C13" s="3792" t="s">
        <v>1730</v>
      </c>
      <c r="D13" s="3793"/>
      <c r="E13" s="806" t="s">
        <v>1731</v>
      </c>
      <c r="F13" s="811"/>
    </row>
    <row r="14" spans="2:6" ht="30" customHeight="1" x14ac:dyDescent="0.2">
      <c r="B14" s="851">
        <v>67</v>
      </c>
      <c r="C14" s="3792" t="s">
        <v>1732</v>
      </c>
      <c r="D14" s="3793"/>
      <c r="E14" s="806" t="s">
        <v>1647</v>
      </c>
      <c r="F14" s="811"/>
    </row>
    <row r="15" spans="2:6" ht="30" customHeight="1" x14ac:dyDescent="0.2">
      <c r="B15" s="803">
        <v>70</v>
      </c>
      <c r="C15" s="3796" t="s">
        <v>1733</v>
      </c>
      <c r="D15" s="3797"/>
      <c r="E15" s="806"/>
      <c r="F15" s="811"/>
    </row>
    <row r="16" spans="2:6" ht="30" customHeight="1" x14ac:dyDescent="0.2">
      <c r="B16" s="803">
        <v>71</v>
      </c>
      <c r="C16" s="3792" t="s">
        <v>1734</v>
      </c>
      <c r="D16" s="3793"/>
      <c r="E16" s="805" t="s">
        <v>75</v>
      </c>
      <c r="F16" s="811"/>
    </row>
    <row r="17" spans="2:6" ht="30" customHeight="1" x14ac:dyDescent="0.2">
      <c r="B17" s="803">
        <v>72</v>
      </c>
      <c r="C17" s="3796" t="s">
        <v>1735</v>
      </c>
      <c r="D17" s="3797"/>
      <c r="E17" s="805"/>
      <c r="F17" s="811"/>
    </row>
    <row r="18" spans="2:6" ht="30" customHeight="1" x14ac:dyDescent="0.2">
      <c r="B18" s="803">
        <v>73</v>
      </c>
      <c r="C18" s="3792" t="s">
        <v>1736</v>
      </c>
      <c r="D18" s="3793"/>
      <c r="E18" s="806"/>
      <c r="F18" s="811"/>
    </row>
    <row r="19" spans="2:6" ht="30" customHeight="1" x14ac:dyDescent="0.2">
      <c r="B19" s="803">
        <v>74.099999999999994</v>
      </c>
      <c r="C19" s="3792" t="s">
        <v>1737</v>
      </c>
      <c r="D19" s="3793"/>
      <c r="E19" s="806" t="s">
        <v>75</v>
      </c>
      <c r="F19" s="811"/>
    </row>
    <row r="20" spans="2:6" ht="30" customHeight="1" x14ac:dyDescent="0.2">
      <c r="B20" s="803">
        <v>74.2</v>
      </c>
      <c r="C20" s="3792" t="s">
        <v>1738</v>
      </c>
      <c r="D20" s="3793"/>
      <c r="E20" s="806"/>
      <c r="F20" s="811"/>
    </row>
    <row r="21" spans="2:6" ht="30" customHeight="1" x14ac:dyDescent="0.2">
      <c r="B21" s="803">
        <v>78</v>
      </c>
      <c r="C21" s="3796" t="s">
        <v>1739</v>
      </c>
      <c r="D21" s="3797"/>
      <c r="E21" s="806"/>
      <c r="F21" s="811"/>
    </row>
    <row r="22" spans="2:6" ht="30" customHeight="1" x14ac:dyDescent="0.2">
      <c r="B22" s="803">
        <v>82</v>
      </c>
      <c r="C22" s="3796" t="s">
        <v>1740</v>
      </c>
      <c r="D22" s="3797"/>
      <c r="E22" s="806" t="s">
        <v>1741</v>
      </c>
      <c r="F22" s="811"/>
    </row>
    <row r="23" spans="2:6" ht="30" customHeight="1" x14ac:dyDescent="0.2">
      <c r="B23" s="851">
        <v>92.1</v>
      </c>
      <c r="C23" s="3792" t="s">
        <v>1742</v>
      </c>
      <c r="D23" s="3793"/>
      <c r="E23" s="806" t="s">
        <v>1743</v>
      </c>
      <c r="F23" s="811"/>
    </row>
    <row r="24" spans="2:6" ht="30" customHeight="1" x14ac:dyDescent="0.2">
      <c r="B24" s="851">
        <v>92.2</v>
      </c>
      <c r="C24" s="3792" t="s">
        <v>1744</v>
      </c>
      <c r="D24" s="3793"/>
      <c r="E24" s="806" t="s">
        <v>1745</v>
      </c>
      <c r="F24" s="811"/>
    </row>
    <row r="25" spans="2:6" ht="30" customHeight="1" x14ac:dyDescent="0.2">
      <c r="B25" s="851">
        <v>94</v>
      </c>
      <c r="C25" s="3792" t="s">
        <v>1666</v>
      </c>
      <c r="D25" s="3793"/>
      <c r="E25" s="806" t="s">
        <v>1746</v>
      </c>
      <c r="F25" s="811"/>
    </row>
    <row r="26" spans="2:6" ht="30" customHeight="1" x14ac:dyDescent="0.2">
      <c r="B26" s="803">
        <v>117</v>
      </c>
      <c r="C26" s="3792" t="s">
        <v>1747</v>
      </c>
      <c r="D26" s="3793"/>
      <c r="E26" s="805"/>
      <c r="F26" s="811"/>
    </row>
    <row r="27" spans="2:6" ht="30" customHeight="1" x14ac:dyDescent="0.2">
      <c r="B27" s="803">
        <v>118</v>
      </c>
      <c r="C27" s="3792" t="s">
        <v>1748</v>
      </c>
      <c r="D27" s="3793"/>
      <c r="E27" s="806" t="s">
        <v>1749</v>
      </c>
      <c r="F27" s="811"/>
    </row>
    <row r="28" spans="2:6" ht="30" customHeight="1" x14ac:dyDescent="0.2">
      <c r="B28" s="803">
        <v>119</v>
      </c>
      <c r="C28" s="3792" t="s">
        <v>1750</v>
      </c>
      <c r="D28" s="3793"/>
      <c r="E28" s="806" t="s">
        <v>1751</v>
      </c>
      <c r="F28" s="811"/>
    </row>
    <row r="29" spans="2:6" x14ac:dyDescent="0.2">
      <c r="B29" s="798" t="s">
        <v>1752</v>
      </c>
      <c r="C29" s="799"/>
      <c r="D29" s="799"/>
      <c r="E29" s="807"/>
      <c r="F29" s="800"/>
    </row>
    <row r="30" spans="2:6" ht="21" customHeight="1" x14ac:dyDescent="0.2">
      <c r="B30" s="3798" t="s">
        <v>1753</v>
      </c>
      <c r="C30" s="3798"/>
      <c r="D30" s="3798"/>
      <c r="E30" s="3798"/>
      <c r="F30" s="3798"/>
    </row>
    <row r="31" spans="2:6" x14ac:dyDescent="0.2">
      <c r="B31" s="801" t="s">
        <v>1614</v>
      </c>
      <c r="C31" s="3788" t="s">
        <v>1615</v>
      </c>
      <c r="D31" s="3789"/>
      <c r="E31" s="801" t="s">
        <v>1616</v>
      </c>
      <c r="F31" s="802" t="s">
        <v>1617</v>
      </c>
    </row>
    <row r="32" spans="2:6" ht="25.9" customHeight="1" x14ac:dyDescent="0.2">
      <c r="B32" s="803">
        <v>123</v>
      </c>
      <c r="C32" s="3792" t="s">
        <v>1754</v>
      </c>
      <c r="D32" s="3793"/>
      <c r="E32" s="806"/>
      <c r="F32" s="811"/>
    </row>
    <row r="33" spans="2:6" ht="25.9" customHeight="1" x14ac:dyDescent="0.2">
      <c r="B33" s="803">
        <v>124</v>
      </c>
      <c r="C33" s="3792" t="s">
        <v>1755</v>
      </c>
      <c r="D33" s="3793"/>
      <c r="E33" s="806"/>
      <c r="F33" s="811"/>
    </row>
    <row r="34" spans="2:6" ht="25.9" customHeight="1" x14ac:dyDescent="0.2">
      <c r="B34" s="803">
        <v>129</v>
      </c>
      <c r="C34" s="3792" t="s">
        <v>1756</v>
      </c>
      <c r="D34" s="3793"/>
      <c r="E34" s="805"/>
      <c r="F34" s="811"/>
    </row>
    <row r="35" spans="2:6" ht="25.9" customHeight="1" x14ac:dyDescent="0.2">
      <c r="B35" s="803">
        <v>131.1</v>
      </c>
      <c r="C35" s="3792" t="s">
        <v>1757</v>
      </c>
      <c r="D35" s="3793"/>
      <c r="E35" s="805"/>
      <c r="F35" s="811"/>
    </row>
    <row r="36" spans="2:6" ht="25.9" customHeight="1" x14ac:dyDescent="0.2">
      <c r="B36" s="808">
        <v>131.12</v>
      </c>
      <c r="C36" s="3792" t="s">
        <v>1758</v>
      </c>
      <c r="D36" s="3793"/>
      <c r="E36" s="805" t="s">
        <v>75</v>
      </c>
      <c r="F36" s="811"/>
    </row>
    <row r="37" spans="2:6" ht="25.9" customHeight="1" x14ac:dyDescent="0.2">
      <c r="B37" s="803">
        <v>131.19999999999999</v>
      </c>
      <c r="C37" s="3792" t="s">
        <v>1759</v>
      </c>
      <c r="D37" s="3793"/>
      <c r="E37" s="805"/>
      <c r="F37" s="811"/>
    </row>
    <row r="38" spans="2:6" ht="25.9" customHeight="1" x14ac:dyDescent="0.2">
      <c r="B38" s="803">
        <v>131.30000000000001</v>
      </c>
      <c r="C38" s="3792" t="s">
        <v>1760</v>
      </c>
      <c r="D38" s="3793"/>
      <c r="E38" s="805"/>
      <c r="F38" s="811"/>
    </row>
    <row r="39" spans="2:6" ht="25.9" customHeight="1" x14ac:dyDescent="0.2">
      <c r="B39" s="803">
        <v>131.4</v>
      </c>
      <c r="C39" s="3792" t="s">
        <v>1761</v>
      </c>
      <c r="D39" s="3793"/>
      <c r="E39" s="805"/>
      <c r="F39" s="811"/>
    </row>
    <row r="40" spans="2:6" ht="25.9" customHeight="1" x14ac:dyDescent="0.2">
      <c r="B40" s="803">
        <v>132</v>
      </c>
      <c r="C40" s="3792" t="s">
        <v>1762</v>
      </c>
      <c r="D40" s="3793"/>
      <c r="E40" s="806" t="s">
        <v>1763</v>
      </c>
      <c r="F40" s="811"/>
    </row>
    <row r="41" spans="2:6" ht="25.9" customHeight="1" x14ac:dyDescent="0.2">
      <c r="B41" s="803">
        <v>139</v>
      </c>
      <c r="C41" s="3792" t="s">
        <v>1764</v>
      </c>
      <c r="D41" s="3793"/>
      <c r="E41" s="805" t="s">
        <v>1765</v>
      </c>
      <c r="F41" s="811"/>
    </row>
    <row r="42" spans="2:6" ht="25.9" customHeight="1" x14ac:dyDescent="0.2">
      <c r="B42" s="803">
        <v>140</v>
      </c>
      <c r="C42" s="3792" t="s">
        <v>1766</v>
      </c>
      <c r="D42" s="3793"/>
      <c r="E42" s="805"/>
      <c r="F42" s="811"/>
    </row>
    <row r="43" spans="2:6" ht="25.9" customHeight="1" x14ac:dyDescent="0.2">
      <c r="B43" s="803">
        <v>138</v>
      </c>
      <c r="C43" s="3810" t="s">
        <v>1775</v>
      </c>
      <c r="D43" s="3811"/>
      <c r="E43" s="3811"/>
      <c r="F43" s="3811"/>
    </row>
    <row r="44" spans="2:6" x14ac:dyDescent="0.2">
      <c r="B44" s="3812"/>
      <c r="C44" s="3813"/>
      <c r="D44" s="3813"/>
      <c r="E44" s="3813"/>
      <c r="F44" s="3813"/>
    </row>
    <row r="45" spans="2:6" x14ac:dyDescent="0.2">
      <c r="B45" s="3799"/>
      <c r="C45" s="3800"/>
      <c r="D45" s="3800"/>
      <c r="E45" s="3800"/>
      <c r="F45" s="3800"/>
    </row>
    <row r="46" spans="2:6" x14ac:dyDescent="0.2">
      <c r="B46" s="3799"/>
      <c r="C46" s="3800"/>
      <c r="D46" s="3800"/>
      <c r="E46" s="3800"/>
      <c r="F46" s="3800"/>
    </row>
    <row r="47" spans="2:6" x14ac:dyDescent="0.2">
      <c r="B47" s="3799"/>
      <c r="C47" s="3800"/>
      <c r="D47" s="3800"/>
      <c r="E47" s="3800"/>
      <c r="F47" s="3800"/>
    </row>
    <row r="48" spans="2:6" x14ac:dyDescent="0.2">
      <c r="B48" s="3799"/>
      <c r="C48" s="3800"/>
      <c r="D48" s="3800"/>
      <c r="E48" s="3800"/>
      <c r="F48" s="3800"/>
    </row>
    <row r="49" spans="2:6" x14ac:dyDescent="0.2">
      <c r="B49" s="3814"/>
      <c r="C49" s="3815"/>
      <c r="D49" s="3815"/>
      <c r="E49" s="3815"/>
      <c r="F49" s="3815"/>
    </row>
    <row r="50" spans="2:6" ht="25.9" customHeight="1" x14ac:dyDescent="0.2">
      <c r="B50" s="803">
        <v>189</v>
      </c>
      <c r="C50" s="3810" t="s">
        <v>1767</v>
      </c>
      <c r="D50" s="3811"/>
      <c r="E50" s="3811"/>
      <c r="F50" s="3811"/>
    </row>
    <row r="51" spans="2:6" x14ac:dyDescent="0.2">
      <c r="B51" s="3812"/>
      <c r="C51" s="3813"/>
      <c r="D51" s="3813"/>
      <c r="E51" s="3813"/>
      <c r="F51" s="3813"/>
    </row>
    <row r="52" spans="2:6" x14ac:dyDescent="0.2">
      <c r="B52" s="3799"/>
      <c r="C52" s="3800"/>
      <c r="D52" s="3800"/>
      <c r="E52" s="3800"/>
      <c r="F52" s="3800"/>
    </row>
    <row r="53" spans="2:6" x14ac:dyDescent="0.2">
      <c r="B53" s="3799"/>
      <c r="C53" s="3800"/>
      <c r="D53" s="3800"/>
      <c r="E53" s="3800"/>
      <c r="F53" s="3800"/>
    </row>
    <row r="54" spans="2:6" x14ac:dyDescent="0.2">
      <c r="B54" s="3799"/>
      <c r="C54" s="3800"/>
      <c r="D54" s="3800"/>
      <c r="E54" s="3800"/>
      <c r="F54" s="3800"/>
    </row>
    <row r="55" spans="2:6" x14ac:dyDescent="0.2">
      <c r="B55" s="3799"/>
      <c r="C55" s="3800"/>
      <c r="D55" s="3800"/>
      <c r="E55" s="3800"/>
      <c r="F55" s="3800"/>
    </row>
    <row r="56" spans="2:6" x14ac:dyDescent="0.2">
      <c r="B56" s="3799"/>
      <c r="C56" s="3800"/>
      <c r="D56" s="3800"/>
      <c r="E56" s="3800"/>
      <c r="F56" s="3800"/>
    </row>
    <row r="57" spans="2:6" x14ac:dyDescent="0.2">
      <c r="B57" s="3814"/>
      <c r="C57" s="3815"/>
      <c r="D57" s="3815"/>
      <c r="E57" s="3815"/>
      <c r="F57" s="3815"/>
    </row>
    <row r="58" spans="2:6" ht="22.15" customHeight="1" x14ac:dyDescent="0.2">
      <c r="B58" s="3822">
        <v>190</v>
      </c>
      <c r="C58" s="3810" t="s">
        <v>1768</v>
      </c>
      <c r="D58" s="3811"/>
      <c r="E58" s="3811"/>
      <c r="F58" s="3825" t="s">
        <v>1769</v>
      </c>
    </row>
    <row r="59" spans="2:6" ht="13.15" customHeight="1" x14ac:dyDescent="0.2">
      <c r="B59" s="3823"/>
      <c r="C59" s="839"/>
      <c r="D59" s="840"/>
      <c r="E59" s="841"/>
      <c r="F59" s="3826"/>
    </row>
    <row r="60" spans="2:6" x14ac:dyDescent="0.2">
      <c r="B60" s="3823"/>
      <c r="C60" s="833"/>
      <c r="D60" s="834"/>
      <c r="E60" s="835"/>
      <c r="F60" s="3826"/>
    </row>
    <row r="61" spans="2:6" x14ac:dyDescent="0.2">
      <c r="B61" s="3824"/>
      <c r="C61" s="836"/>
      <c r="D61" s="837"/>
      <c r="E61" s="838"/>
      <c r="F61" s="3826"/>
    </row>
    <row r="62" spans="2:6" ht="26.45" customHeight="1" x14ac:dyDescent="0.2">
      <c r="B62" s="3822">
        <v>191</v>
      </c>
      <c r="C62" s="3810" t="s">
        <v>1770</v>
      </c>
      <c r="D62" s="3811"/>
      <c r="E62" s="3811"/>
      <c r="F62" s="3826"/>
    </row>
    <row r="63" spans="2:6" x14ac:dyDescent="0.2">
      <c r="B63" s="3823"/>
      <c r="C63" s="3801"/>
      <c r="D63" s="3802"/>
      <c r="E63" s="3803"/>
      <c r="F63" s="3827"/>
    </row>
    <row r="64" spans="2:6" x14ac:dyDescent="0.2">
      <c r="B64" s="3823"/>
      <c r="C64" s="3804"/>
      <c r="D64" s="3805"/>
      <c r="E64" s="3806"/>
      <c r="F64" s="828" t="s">
        <v>1771</v>
      </c>
    </row>
    <row r="65" spans="2:6" x14ac:dyDescent="0.2">
      <c r="B65" s="3824"/>
      <c r="C65" s="3807"/>
      <c r="D65" s="3808"/>
      <c r="E65" s="3809"/>
      <c r="F65" s="3816"/>
    </row>
    <row r="66" spans="2:6" ht="26.45" customHeight="1" x14ac:dyDescent="0.2">
      <c r="B66" s="3819">
        <v>192</v>
      </c>
      <c r="C66" s="3810" t="s">
        <v>1772</v>
      </c>
      <c r="D66" s="3811"/>
      <c r="E66" s="3811"/>
      <c r="F66" s="3817"/>
    </row>
    <row r="67" spans="2:6" x14ac:dyDescent="0.2">
      <c r="B67" s="3820"/>
      <c r="C67" s="842" t="s">
        <v>1774</v>
      </c>
      <c r="D67" s="843"/>
      <c r="E67" s="844"/>
      <c r="F67" s="3817"/>
    </row>
    <row r="68" spans="2:6" x14ac:dyDescent="0.2">
      <c r="B68" s="3820"/>
      <c r="C68" s="845"/>
      <c r="D68" s="846"/>
      <c r="E68" s="847"/>
      <c r="F68" s="3817"/>
    </row>
    <row r="69" spans="2:6" x14ac:dyDescent="0.2">
      <c r="B69" s="3821"/>
      <c r="C69" s="848"/>
      <c r="D69" s="849"/>
      <c r="E69" s="850"/>
      <c r="F69" s="3817"/>
    </row>
    <row r="70" spans="2:6" x14ac:dyDescent="0.2">
      <c r="B70" s="3828" t="s">
        <v>39</v>
      </c>
      <c r="C70" s="3828"/>
      <c r="D70" s="3829"/>
      <c r="E70" s="3829"/>
      <c r="F70" s="3817"/>
    </row>
    <row r="71" spans="2:6" x14ac:dyDescent="0.2">
      <c r="B71" s="3828"/>
      <c r="C71" s="3828"/>
      <c r="D71" s="3829"/>
      <c r="E71" s="3829"/>
      <c r="F71" s="3817"/>
    </row>
    <row r="72" spans="2:6" x14ac:dyDescent="0.2">
      <c r="B72" s="3828"/>
      <c r="C72" s="3828"/>
      <c r="D72" s="3829"/>
      <c r="E72" s="3829"/>
      <c r="F72" s="3817"/>
    </row>
    <row r="73" spans="2:6" x14ac:dyDescent="0.2">
      <c r="B73" s="3828" t="s">
        <v>40</v>
      </c>
      <c r="C73" s="3828"/>
      <c r="D73" s="3830"/>
      <c r="E73" s="3830"/>
      <c r="F73" s="3817"/>
    </row>
    <row r="74" spans="2:6" x14ac:dyDescent="0.2">
      <c r="B74" s="3828"/>
      <c r="C74" s="3828"/>
      <c r="D74" s="3830"/>
      <c r="E74" s="3830"/>
      <c r="F74" s="3817"/>
    </row>
    <row r="75" spans="2:6" x14ac:dyDescent="0.2">
      <c r="B75" s="3828"/>
      <c r="C75" s="3828"/>
      <c r="D75" s="3830"/>
      <c r="E75" s="3830"/>
      <c r="F75" s="3818"/>
    </row>
    <row r="76" spans="2:6" x14ac:dyDescent="0.2">
      <c r="B76" s="798" t="s">
        <v>1752</v>
      </c>
      <c r="C76" s="799"/>
      <c r="D76" s="799"/>
      <c r="E76" s="807"/>
      <c r="F76" s="809"/>
    </row>
  </sheetData>
  <sheetProtection algorithmName="SHA-512" hashValue="CIdS9ewoMvteC7EYqc+r4rgYQdqRN43pz8mRU9ns3/WY/V1jWxdpdO6ARhH7Kxk+H+xALQ8C2nz0Q6wlbXMkug==" saltValue="UObd8R9pWBuxiwTJHvkiXg==" spinCount="100000" sheet="1" objects="1" scenarios="1"/>
  <mergeCells count="68">
    <mergeCell ref="B70:C72"/>
    <mergeCell ref="D70:E72"/>
    <mergeCell ref="B73:C75"/>
    <mergeCell ref="D73:E75"/>
    <mergeCell ref="B62:B65"/>
    <mergeCell ref="C62:E62"/>
    <mergeCell ref="B54:F54"/>
    <mergeCell ref="B55:F55"/>
    <mergeCell ref="B56:F56"/>
    <mergeCell ref="B57:F57"/>
    <mergeCell ref="B58:B61"/>
    <mergeCell ref="C58:E58"/>
    <mergeCell ref="F58:F63"/>
    <mergeCell ref="B53:F53"/>
    <mergeCell ref="C63:E65"/>
    <mergeCell ref="C42:D42"/>
    <mergeCell ref="C43:F43"/>
    <mergeCell ref="B44:F44"/>
    <mergeCell ref="B45:F45"/>
    <mergeCell ref="B46:F46"/>
    <mergeCell ref="B47:F47"/>
    <mergeCell ref="B48:F48"/>
    <mergeCell ref="B49:F49"/>
    <mergeCell ref="C50:F50"/>
    <mergeCell ref="B51:F51"/>
    <mergeCell ref="B52:F52"/>
    <mergeCell ref="F65:F75"/>
    <mergeCell ref="B66:B69"/>
    <mergeCell ref="C66:E66"/>
    <mergeCell ref="C41:D41"/>
    <mergeCell ref="B30:F30"/>
    <mergeCell ref="C31:D31"/>
    <mergeCell ref="C32:D32"/>
    <mergeCell ref="C33:D33"/>
    <mergeCell ref="C34:D34"/>
    <mergeCell ref="C35:D35"/>
    <mergeCell ref="C36:D36"/>
    <mergeCell ref="C37:D37"/>
    <mergeCell ref="C38:D38"/>
    <mergeCell ref="C39:D39"/>
    <mergeCell ref="C40:D40"/>
    <mergeCell ref="C28:D28"/>
    <mergeCell ref="C17:D17"/>
    <mergeCell ref="C18:D18"/>
    <mergeCell ref="C19:D19"/>
    <mergeCell ref="C20:D20"/>
    <mergeCell ref="C21:D21"/>
    <mergeCell ref="C22:D22"/>
    <mergeCell ref="C23:D23"/>
    <mergeCell ref="C24:D24"/>
    <mergeCell ref="C25:D25"/>
    <mergeCell ref="C26:D26"/>
    <mergeCell ref="C27:D27"/>
    <mergeCell ref="B2:F2"/>
    <mergeCell ref="C3:D3"/>
    <mergeCell ref="C4:D4"/>
    <mergeCell ref="C16:D16"/>
    <mergeCell ref="C5:D5"/>
    <mergeCell ref="C6:D6"/>
    <mergeCell ref="C7:D7"/>
    <mergeCell ref="C8:D8"/>
    <mergeCell ref="C9:D9"/>
    <mergeCell ref="C10:D10"/>
    <mergeCell ref="C11:D11"/>
    <mergeCell ref="C12:D12"/>
    <mergeCell ref="C13:D13"/>
    <mergeCell ref="C14:D14"/>
    <mergeCell ref="C15:D15"/>
  </mergeCells>
  <printOptions horizontalCentered="1"/>
  <pageMargins left="0.23622047244094491" right="0.23622047244094491" top="0.23622047244094491" bottom="0.23622047244094491" header="0.51181102362204722" footer="0"/>
  <pageSetup scale="89" fitToHeight="0" orientation="portrait" r:id="rId1"/>
  <headerFooter alignWithMargins="0"/>
  <rowBreaks count="1" manualBreakCount="1">
    <brk id="29" max="5" man="1"/>
  </rowBreaks>
  <drawing r:id="rId2"/>
  <legacyDrawing r:id="rId3"/>
  <oleObjects>
    <mc:AlternateContent xmlns:mc="http://schemas.openxmlformats.org/markup-compatibility/2006">
      <mc:Choice Requires="x14">
        <oleObject progId="Word.Picture.8" shapeId="22529" r:id="rId4">
          <objectPr defaultSize="0" autoPict="0" r:id="rId5">
            <anchor>
              <from>
                <xdr:col>1</xdr:col>
                <xdr:colOff>114300</xdr:colOff>
                <xdr:row>0</xdr:row>
                <xdr:rowOff>57150</xdr:rowOff>
              </from>
              <to>
                <xdr:col>2</xdr:col>
                <xdr:colOff>171450</xdr:colOff>
                <xdr:row>0</xdr:row>
                <xdr:rowOff>628650</xdr:rowOff>
              </to>
            </anchor>
          </objectPr>
        </oleObject>
      </mc:Choice>
      <mc:Fallback>
        <oleObject progId="Word.Picture.8" shapeId="22529"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029F-E01B-4786-A63C-A8795795FEDC}">
  <sheetPr codeName="Sheet20">
    <tabColor rgb="FFFFE699"/>
    <pageSetUpPr fitToPage="1"/>
  </sheetPr>
  <dimension ref="A1:BX343"/>
  <sheetViews>
    <sheetView showGridLines="0" showZeros="0" showRuler="0" view="pageBreakPreview" topLeftCell="D1" zoomScale="130" zoomScaleNormal="120" zoomScaleSheetLayoutView="130" workbookViewId="0">
      <selection activeCell="D188" sqref="D188:AL201"/>
    </sheetView>
  </sheetViews>
  <sheetFormatPr defaultColWidth="9.140625" defaultRowHeight="16.5" customHeight="1" x14ac:dyDescent="0.25"/>
  <cols>
    <col min="1" max="1" width="3.28515625" style="853" customWidth="1"/>
    <col min="2" max="38" width="3.28515625" style="868" customWidth="1"/>
    <col min="39" max="41" width="5.28515625" style="909" customWidth="1"/>
    <col min="42" max="76" width="9.140625" style="909"/>
    <col min="77" max="16384" width="9.140625" style="853"/>
  </cols>
  <sheetData>
    <row r="1" spans="1:38" ht="16.149999999999999" customHeight="1" x14ac:dyDescent="0.25">
      <c r="A1" s="852"/>
      <c r="B1" s="862"/>
      <c r="C1" s="862"/>
      <c r="D1" s="862"/>
      <c r="E1" s="862"/>
      <c r="F1" s="862"/>
      <c r="G1" s="1778" t="s">
        <v>2316</v>
      </c>
      <c r="H1" s="1778"/>
      <c r="I1" s="1778"/>
      <c r="J1" s="1778"/>
      <c r="K1" s="1778"/>
      <c r="L1" s="1778"/>
      <c r="M1" s="862"/>
      <c r="N1" s="4085" t="s">
        <v>1</v>
      </c>
      <c r="O1" s="4085"/>
      <c r="P1" s="4085"/>
      <c r="Q1" s="4085"/>
      <c r="R1" s="4086">
        <v>44309</v>
      </c>
      <c r="S1" s="4086"/>
      <c r="T1" s="4086"/>
      <c r="U1" s="862"/>
      <c r="V1" s="862"/>
      <c r="W1" s="862"/>
      <c r="X1" s="862"/>
      <c r="Y1" s="862"/>
      <c r="Z1" s="862"/>
      <c r="AA1" s="862"/>
      <c r="AB1" s="862"/>
      <c r="AC1" s="862"/>
      <c r="AD1" s="862"/>
      <c r="AE1" s="862"/>
      <c r="AF1" s="862"/>
      <c r="AG1" s="862"/>
      <c r="AH1" s="862"/>
      <c r="AI1" s="862"/>
      <c r="AJ1" s="862"/>
      <c r="AK1" s="862"/>
      <c r="AL1" s="862"/>
    </row>
    <row r="2" spans="1:38" ht="16.149999999999999" customHeight="1" x14ac:dyDescent="0.3">
      <c r="A2" s="854"/>
      <c r="B2" s="863"/>
      <c r="C2" s="864"/>
      <c r="D2" s="865"/>
      <c r="E2" s="865"/>
      <c r="F2" s="865"/>
      <c r="G2" s="1778"/>
      <c r="H2" s="1778"/>
      <c r="I2" s="1778"/>
      <c r="J2" s="1778"/>
      <c r="K2" s="1778"/>
      <c r="L2" s="1778"/>
      <c r="M2" s="926"/>
      <c r="N2" s="926"/>
      <c r="O2" s="926"/>
      <c r="P2" s="926"/>
      <c r="Q2" s="4087" t="s">
        <v>1776</v>
      </c>
      <c r="R2" s="4087"/>
      <c r="S2" s="4087"/>
      <c r="T2" s="4087"/>
      <c r="U2" s="4087"/>
      <c r="V2" s="4087"/>
      <c r="W2" s="4087"/>
      <c r="X2" s="4087"/>
      <c r="Y2" s="4087"/>
      <c r="Z2" s="4087"/>
      <c r="AA2" s="4087"/>
      <c r="AB2" s="4087"/>
      <c r="AC2" s="4087"/>
      <c r="AD2" s="4087"/>
      <c r="AE2" s="4087"/>
      <c r="AF2" s="4087"/>
      <c r="AG2" s="4087"/>
      <c r="AH2" s="4087"/>
      <c r="AI2" s="4087"/>
      <c r="AJ2" s="4087"/>
      <c r="AK2" s="4087"/>
      <c r="AL2" s="4087"/>
    </row>
    <row r="3" spans="1:38" ht="16.149999999999999" customHeight="1" x14ac:dyDescent="0.3">
      <c r="A3" s="854"/>
      <c r="B3" s="863"/>
      <c r="C3" s="864"/>
      <c r="D3" s="865"/>
      <c r="E3" s="865"/>
      <c r="F3" s="865"/>
      <c r="G3" s="1778"/>
      <c r="H3" s="1778"/>
      <c r="I3" s="1778"/>
      <c r="J3" s="1778"/>
      <c r="K3" s="1778"/>
      <c r="L3" s="1778"/>
      <c r="M3" s="926"/>
      <c r="N3" s="926"/>
      <c r="O3" s="926"/>
      <c r="P3" s="926"/>
      <c r="Q3" s="4087"/>
      <c r="R3" s="4087"/>
      <c r="S3" s="4087"/>
      <c r="T3" s="4087"/>
      <c r="U3" s="4087"/>
      <c r="V3" s="4087"/>
      <c r="W3" s="4087"/>
      <c r="X3" s="4087"/>
      <c r="Y3" s="4087"/>
      <c r="Z3" s="4087"/>
      <c r="AA3" s="4087"/>
      <c r="AB3" s="4087"/>
      <c r="AC3" s="4087"/>
      <c r="AD3" s="4087"/>
      <c r="AE3" s="4087"/>
      <c r="AF3" s="4087"/>
      <c r="AG3" s="4087"/>
      <c r="AH3" s="4087"/>
      <c r="AI3" s="4087"/>
      <c r="AJ3" s="4087"/>
      <c r="AK3" s="4087"/>
      <c r="AL3" s="4087"/>
    </row>
    <row r="4" spans="1:38" ht="16.149999999999999" customHeight="1" thickBot="1" x14ac:dyDescent="0.35">
      <c r="A4" s="854"/>
      <c r="B4" s="863"/>
      <c r="C4" s="864"/>
      <c r="D4" s="865"/>
      <c r="E4" s="865"/>
      <c r="F4" s="865"/>
      <c r="G4" s="1778"/>
      <c r="H4" s="1778"/>
      <c r="I4" s="1778"/>
      <c r="J4" s="1778"/>
      <c r="K4" s="1778"/>
      <c r="L4" s="1778"/>
      <c r="M4" s="926"/>
      <c r="N4" s="926"/>
      <c r="O4" s="926"/>
      <c r="P4" s="926"/>
      <c r="Q4" s="4087"/>
      <c r="R4" s="4087"/>
      <c r="S4" s="4087"/>
      <c r="T4" s="4087"/>
      <c r="U4" s="4087"/>
      <c r="V4" s="4087"/>
      <c r="W4" s="4087"/>
      <c r="X4" s="4087"/>
      <c r="Y4" s="4087"/>
      <c r="Z4" s="4087"/>
      <c r="AA4" s="4087"/>
      <c r="AB4" s="4087"/>
      <c r="AC4" s="4087"/>
      <c r="AD4" s="4087"/>
      <c r="AE4" s="4087"/>
      <c r="AF4" s="4087"/>
      <c r="AG4" s="4087"/>
      <c r="AH4" s="4087"/>
      <c r="AI4" s="4087"/>
      <c r="AJ4" s="4087"/>
      <c r="AK4" s="4087"/>
      <c r="AL4" s="4087"/>
    </row>
    <row r="5" spans="1:38" ht="16.149999999999999" customHeight="1" x14ac:dyDescent="0.3">
      <c r="A5" s="854"/>
      <c r="B5" s="1242" t="s">
        <v>2072</v>
      </c>
      <c r="C5" s="864"/>
      <c r="D5" s="865"/>
      <c r="E5" s="865"/>
      <c r="F5" s="865"/>
      <c r="G5" s="865"/>
      <c r="H5" s="865"/>
      <c r="I5" s="866"/>
      <c r="J5" s="867"/>
      <c r="K5" s="867"/>
      <c r="L5" s="867"/>
      <c r="M5" s="867"/>
      <c r="N5" s="867"/>
      <c r="O5" s="867"/>
      <c r="P5" s="867"/>
      <c r="R5" s="4088" t="s">
        <v>43</v>
      </c>
      <c r="S5" s="4089"/>
      <c r="T5" s="4090">
        <f>+Application!F10</f>
        <v>0</v>
      </c>
      <c r="U5" s="4090"/>
      <c r="V5" s="4090"/>
      <c r="W5" s="4090"/>
      <c r="X5" s="4090"/>
      <c r="Y5" s="4090"/>
      <c r="Z5" s="4090"/>
      <c r="AA5" s="4091"/>
      <c r="AB5" s="4092" t="s">
        <v>39</v>
      </c>
      <c r="AC5" s="4093"/>
      <c r="AD5" s="4094"/>
      <c r="AE5" s="4095"/>
      <c r="AF5" s="4095"/>
      <c r="AG5" s="4095"/>
      <c r="AH5" s="4096" t="s">
        <v>66</v>
      </c>
      <c r="AI5" s="4097"/>
      <c r="AJ5" s="4098"/>
      <c r="AK5" s="4099"/>
      <c r="AL5" s="4100"/>
    </row>
    <row r="6" spans="1:38" ht="16.149999999999999" customHeight="1" x14ac:dyDescent="0.3">
      <c r="A6" s="854"/>
      <c r="B6" s="4037" t="s">
        <v>68</v>
      </c>
      <c r="C6" s="4077" t="s">
        <v>1777</v>
      </c>
      <c r="D6" s="4077"/>
      <c r="E6" s="4077"/>
      <c r="F6" s="4077"/>
      <c r="G6" s="4077"/>
      <c r="H6" s="4077"/>
      <c r="I6" s="4077"/>
      <c r="J6" s="4077"/>
      <c r="K6" s="4077"/>
      <c r="L6" s="4077"/>
      <c r="M6" s="4077"/>
      <c r="N6" s="4077"/>
      <c r="O6" s="4077"/>
      <c r="P6" s="4077"/>
      <c r="Q6" s="4077"/>
      <c r="R6" s="4077"/>
      <c r="S6" s="4077"/>
      <c r="T6" s="4077"/>
      <c r="U6" s="4077"/>
      <c r="V6" s="4077"/>
      <c r="W6" s="4077"/>
      <c r="X6" s="4077"/>
      <c r="Y6" s="4077"/>
      <c r="Z6" s="4077"/>
      <c r="AA6" s="4077"/>
      <c r="AB6" s="4077"/>
      <c r="AC6" s="4077"/>
      <c r="AD6" s="4077"/>
      <c r="AE6" s="4077"/>
      <c r="AF6" s="4077"/>
      <c r="AG6" s="4077"/>
      <c r="AH6" s="4077"/>
      <c r="AI6" s="4077"/>
      <c r="AJ6" s="4077"/>
      <c r="AK6" s="4077"/>
      <c r="AL6" s="4077"/>
    </row>
    <row r="7" spans="1:38" ht="16.149999999999999" customHeight="1" x14ac:dyDescent="0.3">
      <c r="A7" s="854"/>
      <c r="B7" s="4037"/>
      <c r="C7" s="4077"/>
      <c r="D7" s="4077"/>
      <c r="E7" s="4077"/>
      <c r="F7" s="4077"/>
      <c r="G7" s="4077"/>
      <c r="H7" s="4077"/>
      <c r="I7" s="4077"/>
      <c r="J7" s="4077"/>
      <c r="K7" s="4077"/>
      <c r="L7" s="4077"/>
      <c r="M7" s="4077"/>
      <c r="N7" s="4077"/>
      <c r="O7" s="4077"/>
      <c r="P7" s="4077"/>
      <c r="Q7" s="4077"/>
      <c r="R7" s="4077"/>
      <c r="S7" s="4077"/>
      <c r="T7" s="4077"/>
      <c r="U7" s="4077"/>
      <c r="V7" s="4077"/>
      <c r="W7" s="4077"/>
      <c r="X7" s="4077"/>
      <c r="Y7" s="4077"/>
      <c r="Z7" s="4077"/>
      <c r="AA7" s="4077"/>
      <c r="AB7" s="4077"/>
      <c r="AC7" s="4077"/>
      <c r="AD7" s="4077"/>
      <c r="AE7" s="4077"/>
      <c r="AF7" s="4077"/>
      <c r="AG7" s="4077"/>
      <c r="AH7" s="4077"/>
      <c r="AI7" s="4077"/>
      <c r="AJ7" s="4077"/>
      <c r="AK7" s="4077"/>
      <c r="AL7" s="4077"/>
    </row>
    <row r="8" spans="1:38" ht="16.149999999999999" customHeight="1" x14ac:dyDescent="0.3">
      <c r="A8" s="854"/>
      <c r="B8" s="4037"/>
      <c r="C8" s="3839">
        <v>110</v>
      </c>
      <c r="D8" s="4051" t="s">
        <v>1778</v>
      </c>
      <c r="E8" s="4051"/>
      <c r="F8" s="4051"/>
      <c r="G8" s="4051"/>
      <c r="H8" s="4051"/>
      <c r="I8" s="4051"/>
      <c r="J8" s="4078">
        <f>+Application!G8</f>
        <v>0</v>
      </c>
      <c r="K8" s="4078"/>
      <c r="L8" s="4078"/>
      <c r="M8" s="4078"/>
      <c r="N8" s="4078"/>
      <c r="O8" s="4078"/>
      <c r="P8" s="4078"/>
      <c r="Q8" s="4078"/>
      <c r="R8" s="4078"/>
      <c r="S8" s="4078"/>
      <c r="T8" s="4078"/>
      <c r="U8" s="4078"/>
      <c r="V8" s="4078"/>
      <c r="W8" s="4078"/>
      <c r="X8" s="4078"/>
      <c r="Y8" s="4079">
        <f>+Application!R8</f>
        <v>0</v>
      </c>
      <c r="Z8" s="4080"/>
      <c r="AA8" s="4080"/>
      <c r="AB8" s="4080"/>
      <c r="AC8" s="4080"/>
      <c r="AD8" s="4080"/>
      <c r="AE8" s="4080"/>
      <c r="AF8" s="4080"/>
      <c r="AG8" s="4080"/>
      <c r="AH8" s="4080"/>
      <c r="AI8" s="4080"/>
      <c r="AJ8" s="4080"/>
      <c r="AK8" s="4080"/>
      <c r="AL8" s="4081"/>
    </row>
    <row r="9" spans="1:38" ht="16.149999999999999" customHeight="1" x14ac:dyDescent="0.3">
      <c r="A9" s="854"/>
      <c r="B9" s="4037"/>
      <c r="C9" s="3839"/>
      <c r="D9" s="4051"/>
      <c r="E9" s="4051"/>
      <c r="F9" s="4051"/>
      <c r="G9" s="4051"/>
      <c r="H9" s="4051"/>
      <c r="I9" s="4051"/>
      <c r="J9" s="4078"/>
      <c r="K9" s="4078"/>
      <c r="L9" s="4078"/>
      <c r="M9" s="4078"/>
      <c r="N9" s="4078"/>
      <c r="O9" s="4078"/>
      <c r="P9" s="4078"/>
      <c r="Q9" s="4078"/>
      <c r="R9" s="4078"/>
      <c r="S9" s="4078"/>
      <c r="T9" s="4078"/>
      <c r="U9" s="4078"/>
      <c r="V9" s="4078"/>
      <c r="W9" s="4078"/>
      <c r="X9" s="4078"/>
      <c r="Y9" s="4082"/>
      <c r="Z9" s="4083"/>
      <c r="AA9" s="4083"/>
      <c r="AB9" s="4083"/>
      <c r="AC9" s="4083"/>
      <c r="AD9" s="4083"/>
      <c r="AE9" s="4083"/>
      <c r="AF9" s="4083"/>
      <c r="AG9" s="4083"/>
      <c r="AH9" s="4083"/>
      <c r="AI9" s="4083"/>
      <c r="AJ9" s="4083"/>
      <c r="AK9" s="4083"/>
      <c r="AL9" s="4084"/>
    </row>
    <row r="10" spans="1:38" ht="16.149999999999999" customHeight="1" x14ac:dyDescent="0.3">
      <c r="A10" s="854"/>
      <c r="B10" s="4037"/>
      <c r="C10" s="3839">
        <v>120</v>
      </c>
      <c r="D10" s="4051" t="s">
        <v>311</v>
      </c>
      <c r="E10" s="4051"/>
      <c r="F10" s="4051"/>
      <c r="G10" s="4051"/>
      <c r="H10" s="4051"/>
      <c r="I10" s="4051"/>
      <c r="J10" s="3880">
        <f>+Application!F10</f>
        <v>0</v>
      </c>
      <c r="K10" s="3881"/>
      <c r="L10" s="3881"/>
      <c r="M10" s="3881"/>
      <c r="N10" s="3881"/>
      <c r="O10" s="3881"/>
      <c r="P10" s="3881"/>
      <c r="Q10" s="3881"/>
      <c r="R10" s="3881"/>
      <c r="S10" s="3881"/>
      <c r="T10" s="3881"/>
      <c r="U10" s="869"/>
      <c r="V10" s="3839">
        <v>130</v>
      </c>
      <c r="W10" s="4051" t="s">
        <v>1506</v>
      </c>
      <c r="X10" s="4051"/>
      <c r="Y10" s="4051"/>
      <c r="Z10" s="4051"/>
      <c r="AA10" s="4051"/>
      <c r="AB10" s="4051"/>
      <c r="AC10" s="3880">
        <f>+Application!R10</f>
        <v>0</v>
      </c>
      <c r="AD10" s="3881"/>
      <c r="AE10" s="3881"/>
      <c r="AF10" s="3881"/>
      <c r="AG10" s="3881"/>
      <c r="AH10" s="3881"/>
      <c r="AI10" s="3881"/>
      <c r="AJ10" s="3881"/>
      <c r="AK10" s="3881"/>
      <c r="AL10" s="3918"/>
    </row>
    <row r="11" spans="1:38" ht="16.149999999999999" customHeight="1" x14ac:dyDescent="0.3">
      <c r="A11" s="854"/>
      <c r="B11" s="4037"/>
      <c r="C11" s="3839"/>
      <c r="D11" s="4051"/>
      <c r="E11" s="4051"/>
      <c r="F11" s="4051"/>
      <c r="G11" s="4051"/>
      <c r="H11" s="4051"/>
      <c r="I11" s="4051"/>
      <c r="J11" s="3882"/>
      <c r="K11" s="3883"/>
      <c r="L11" s="3883"/>
      <c r="M11" s="3883"/>
      <c r="N11" s="3883"/>
      <c r="O11" s="3883"/>
      <c r="P11" s="3883"/>
      <c r="Q11" s="3883"/>
      <c r="R11" s="3883"/>
      <c r="S11" s="3883"/>
      <c r="T11" s="3883"/>
      <c r="U11" s="870"/>
      <c r="V11" s="3839"/>
      <c r="W11" s="4051"/>
      <c r="X11" s="4051"/>
      <c r="Y11" s="4051"/>
      <c r="Z11" s="4051"/>
      <c r="AA11" s="4051"/>
      <c r="AB11" s="4051"/>
      <c r="AC11" s="3882">
        <f>+Application!R11</f>
        <v>0</v>
      </c>
      <c r="AD11" s="3883"/>
      <c r="AE11" s="3883"/>
      <c r="AF11" s="3883"/>
      <c r="AG11" s="3883"/>
      <c r="AH11" s="3883"/>
      <c r="AI11" s="3883"/>
      <c r="AJ11" s="3883"/>
      <c r="AK11" s="3883"/>
      <c r="AL11" s="3919"/>
    </row>
    <row r="12" spans="1:38" ht="16.149999999999999" customHeight="1" x14ac:dyDescent="0.3">
      <c r="A12" s="854"/>
      <c r="B12" s="4037"/>
      <c r="C12" s="3839">
        <v>500</v>
      </c>
      <c r="D12" s="4051" t="s">
        <v>314</v>
      </c>
      <c r="E12" s="4051"/>
      <c r="F12" s="4051"/>
      <c r="G12" s="4051"/>
      <c r="H12" s="4051"/>
      <c r="I12" s="4051"/>
      <c r="J12" s="3884"/>
      <c r="K12" s="3885"/>
      <c r="L12" s="3885"/>
      <c r="M12" s="3885"/>
      <c r="N12" s="3885"/>
      <c r="O12" s="3885"/>
      <c r="P12" s="3885"/>
      <c r="Q12" s="3885"/>
      <c r="R12" s="3885"/>
      <c r="S12" s="3885"/>
      <c r="T12" s="3885"/>
      <c r="U12" s="3831"/>
      <c r="V12" s="3839">
        <v>510</v>
      </c>
      <c r="W12" s="4051" t="s">
        <v>1780</v>
      </c>
      <c r="X12" s="4051"/>
      <c r="Y12" s="4051"/>
      <c r="Z12" s="4051"/>
      <c r="AA12" s="4051"/>
      <c r="AB12" s="4051"/>
      <c r="AC12" s="4058"/>
      <c r="AD12" s="4058"/>
      <c r="AE12" s="4058"/>
      <c r="AF12" s="4058"/>
      <c r="AG12" s="4058"/>
      <c r="AH12" s="4058"/>
      <c r="AI12" s="4058"/>
      <c r="AJ12" s="4058"/>
      <c r="AK12" s="4058"/>
      <c r="AL12" s="4058"/>
    </row>
    <row r="13" spans="1:38" ht="16.149999999999999" customHeight="1" x14ac:dyDescent="0.3">
      <c r="A13" s="854"/>
      <c r="B13" s="4037"/>
      <c r="C13" s="3839"/>
      <c r="D13" s="4051"/>
      <c r="E13" s="4051"/>
      <c r="F13" s="4051"/>
      <c r="G13" s="4051"/>
      <c r="H13" s="4051"/>
      <c r="I13" s="4051"/>
      <c r="J13" s="3886"/>
      <c r="K13" s="3887"/>
      <c r="L13" s="3887"/>
      <c r="M13" s="3887"/>
      <c r="N13" s="3887"/>
      <c r="O13" s="3887"/>
      <c r="P13" s="3887"/>
      <c r="Q13" s="3887"/>
      <c r="R13" s="3887"/>
      <c r="S13" s="3887"/>
      <c r="T13" s="3887"/>
      <c r="U13" s="3832"/>
      <c r="V13" s="3839"/>
      <c r="W13" s="4051"/>
      <c r="X13" s="4051"/>
      <c r="Y13" s="4051"/>
      <c r="Z13" s="4051"/>
      <c r="AA13" s="4051"/>
      <c r="AB13" s="4051"/>
      <c r="AC13" s="4058"/>
      <c r="AD13" s="4058"/>
      <c r="AE13" s="4058"/>
      <c r="AF13" s="4058"/>
      <c r="AG13" s="4058"/>
      <c r="AH13" s="4058"/>
      <c r="AI13" s="4058"/>
      <c r="AJ13" s="4058"/>
      <c r="AK13" s="4058"/>
      <c r="AL13" s="4058"/>
    </row>
    <row r="14" spans="1:38" ht="16.149999999999999" customHeight="1" x14ac:dyDescent="0.3">
      <c r="A14" s="854"/>
      <c r="B14" s="4037"/>
      <c r="C14" s="3839">
        <v>540</v>
      </c>
      <c r="D14" s="4051" t="s">
        <v>1781</v>
      </c>
      <c r="E14" s="4051"/>
      <c r="F14" s="4051"/>
      <c r="G14" s="4051"/>
      <c r="H14" s="4051"/>
      <c r="I14" s="4051"/>
      <c r="J14" s="3833"/>
      <c r="K14" s="3833"/>
      <c r="L14" s="3833"/>
      <c r="M14" s="3833"/>
      <c r="N14" s="3833"/>
      <c r="O14" s="3833"/>
      <c r="P14" s="3833"/>
      <c r="Q14" s="3833"/>
      <c r="R14" s="3833"/>
      <c r="S14" s="3833"/>
      <c r="T14" s="3833"/>
      <c r="U14" s="3850" t="s">
        <v>73</v>
      </c>
      <c r="V14" s="3839">
        <v>580</v>
      </c>
      <c r="W14" s="4051" t="s">
        <v>1782</v>
      </c>
      <c r="X14" s="4051"/>
      <c r="Y14" s="4051"/>
      <c r="Z14" s="4051"/>
      <c r="AA14" s="4051"/>
      <c r="AB14" s="4051"/>
      <c r="AC14" s="4058"/>
      <c r="AD14" s="4072"/>
      <c r="AE14" s="4072"/>
      <c r="AF14" s="4072"/>
      <c r="AG14" s="4072"/>
      <c r="AH14" s="4072"/>
      <c r="AI14" s="4072"/>
      <c r="AJ14" s="4072"/>
      <c r="AK14" s="4072"/>
      <c r="AL14" s="4073"/>
    </row>
    <row r="15" spans="1:38" ht="16.149999999999999" customHeight="1" x14ac:dyDescent="0.3">
      <c r="A15" s="854"/>
      <c r="B15" s="4037"/>
      <c r="C15" s="3839"/>
      <c r="D15" s="4051"/>
      <c r="E15" s="4051"/>
      <c r="F15" s="4051"/>
      <c r="G15" s="4051"/>
      <c r="H15" s="4051"/>
      <c r="I15" s="4051"/>
      <c r="J15" s="3833"/>
      <c r="K15" s="3833"/>
      <c r="L15" s="3833"/>
      <c r="M15" s="3833"/>
      <c r="N15" s="3833"/>
      <c r="O15" s="3833"/>
      <c r="P15" s="3833"/>
      <c r="Q15" s="3833"/>
      <c r="R15" s="3833"/>
      <c r="S15" s="3833"/>
      <c r="T15" s="3833"/>
      <c r="U15" s="3850"/>
      <c r="V15" s="3839"/>
      <c r="W15" s="4051"/>
      <c r="X15" s="4051"/>
      <c r="Y15" s="4051"/>
      <c r="Z15" s="4051"/>
      <c r="AA15" s="4051"/>
      <c r="AB15" s="4051"/>
      <c r="AC15" s="4074"/>
      <c r="AD15" s="4075"/>
      <c r="AE15" s="4075"/>
      <c r="AF15" s="4075"/>
      <c r="AG15" s="4075"/>
      <c r="AH15" s="4075"/>
      <c r="AI15" s="4075"/>
      <c r="AJ15" s="4075"/>
      <c r="AK15" s="4075"/>
      <c r="AL15" s="4076"/>
    </row>
    <row r="16" spans="1:38" ht="16.149999999999999" customHeight="1" x14ac:dyDescent="0.3">
      <c r="A16" s="854"/>
      <c r="B16" s="4037"/>
      <c r="C16" s="3839">
        <v>520</v>
      </c>
      <c r="D16" s="4051" t="s">
        <v>1783</v>
      </c>
      <c r="E16" s="4051"/>
      <c r="F16" s="4051"/>
      <c r="G16" s="4051"/>
      <c r="H16" s="4051"/>
      <c r="I16" s="4051"/>
      <c r="J16" s="3833"/>
      <c r="K16" s="3833"/>
      <c r="L16" s="3833"/>
      <c r="M16" s="3833"/>
      <c r="N16" s="3833"/>
      <c r="O16" s="3833"/>
      <c r="P16" s="3833"/>
      <c r="Q16" s="3833"/>
      <c r="R16" s="3833"/>
      <c r="S16" s="3833"/>
      <c r="T16" s="3833"/>
      <c r="U16" s="3850" t="s">
        <v>1784</v>
      </c>
      <c r="V16" s="3839">
        <v>530</v>
      </c>
      <c r="W16" s="4051" t="s">
        <v>2632</v>
      </c>
      <c r="X16" s="4051"/>
      <c r="Y16" s="4051"/>
      <c r="Z16" s="4051"/>
      <c r="AA16" s="4051"/>
      <c r="AB16" s="4051"/>
      <c r="AC16" s="3833"/>
      <c r="AD16" s="3833"/>
      <c r="AE16" s="3833"/>
      <c r="AF16" s="3833"/>
      <c r="AG16" s="3833"/>
      <c r="AH16" s="3833"/>
      <c r="AI16" s="3833"/>
      <c r="AJ16" s="3833"/>
      <c r="AK16" s="3833"/>
      <c r="AL16" s="3833"/>
    </row>
    <row r="17" spans="1:50" ht="16.149999999999999" customHeight="1" x14ac:dyDescent="0.3">
      <c r="A17" s="854"/>
      <c r="B17" s="4037"/>
      <c r="C17" s="3839"/>
      <c r="D17" s="4051"/>
      <c r="E17" s="4051"/>
      <c r="F17" s="4051"/>
      <c r="G17" s="4051"/>
      <c r="H17" s="4051"/>
      <c r="I17" s="4051"/>
      <c r="J17" s="3833"/>
      <c r="K17" s="3833"/>
      <c r="L17" s="3833"/>
      <c r="M17" s="3833"/>
      <c r="N17" s="3833"/>
      <c r="O17" s="3833"/>
      <c r="P17" s="3833"/>
      <c r="Q17" s="3833"/>
      <c r="R17" s="3833"/>
      <c r="S17" s="3833"/>
      <c r="T17" s="3833"/>
      <c r="U17" s="3850"/>
      <c r="V17" s="3839"/>
      <c r="W17" s="4051"/>
      <c r="X17" s="4051"/>
      <c r="Y17" s="4051"/>
      <c r="Z17" s="4051"/>
      <c r="AA17" s="4051"/>
      <c r="AB17" s="4051"/>
      <c r="AC17" s="3833"/>
      <c r="AD17" s="3833"/>
      <c r="AE17" s="3833"/>
      <c r="AF17" s="3833"/>
      <c r="AG17" s="3833"/>
      <c r="AH17" s="3833"/>
      <c r="AI17" s="3833"/>
      <c r="AJ17" s="3833"/>
      <c r="AK17" s="3833"/>
      <c r="AL17" s="3833"/>
    </row>
    <row r="18" spans="1:50" ht="16.149999999999999" customHeight="1" x14ac:dyDescent="0.3">
      <c r="A18" s="854"/>
      <c r="B18" s="4037"/>
      <c r="C18" s="3839">
        <v>180</v>
      </c>
      <c r="D18" s="4051" t="s">
        <v>1785</v>
      </c>
      <c r="E18" s="4051"/>
      <c r="F18" s="4051"/>
      <c r="G18" s="4051"/>
      <c r="H18" s="4051"/>
      <c r="I18" s="4051"/>
      <c r="J18" s="3880">
        <f>+Application!F22</f>
        <v>123</v>
      </c>
      <c r="K18" s="3881"/>
      <c r="L18" s="3881"/>
      <c r="M18" s="3881"/>
      <c r="N18" s="3881"/>
      <c r="O18" s="3881"/>
      <c r="P18" s="3881"/>
      <c r="Q18" s="3881"/>
      <c r="R18" s="3881"/>
      <c r="S18" s="3881"/>
      <c r="T18" s="3881"/>
      <c r="U18" s="3881"/>
      <c r="V18" s="3881"/>
      <c r="W18" s="3881"/>
      <c r="X18" s="3881"/>
      <c r="Y18" s="3881"/>
      <c r="Z18" s="3881"/>
      <c r="AA18" s="3881"/>
      <c r="AB18" s="3881"/>
      <c r="AC18" s="3881"/>
      <c r="AD18" s="3881"/>
      <c r="AE18" s="3881"/>
      <c r="AF18" s="3881"/>
      <c r="AG18" s="3881"/>
      <c r="AH18" s="3881"/>
      <c r="AI18" s="3881"/>
      <c r="AJ18" s="3881"/>
      <c r="AK18" s="3881"/>
      <c r="AL18" s="3918"/>
    </row>
    <row r="19" spans="1:50" ht="16.149999999999999" customHeight="1" x14ac:dyDescent="0.3">
      <c r="A19" s="854"/>
      <c r="B19" s="4037"/>
      <c r="C19" s="3839"/>
      <c r="D19" s="4051"/>
      <c r="E19" s="4051"/>
      <c r="F19" s="4051"/>
      <c r="G19" s="4051"/>
      <c r="H19" s="4051"/>
      <c r="I19" s="4051"/>
      <c r="J19" s="3882" t="str">
        <f>+Application!F23</f>
        <v>any st</v>
      </c>
      <c r="K19" s="3883"/>
      <c r="L19" s="3883"/>
      <c r="M19" s="3883"/>
      <c r="N19" s="3883"/>
      <c r="O19" s="3883"/>
      <c r="P19" s="3883"/>
      <c r="Q19" s="3883"/>
      <c r="R19" s="3883"/>
      <c r="S19" s="3883"/>
      <c r="T19" s="3883"/>
      <c r="U19" s="3883"/>
      <c r="V19" s="3883"/>
      <c r="W19" s="3883"/>
      <c r="X19" s="3883"/>
      <c r="Y19" s="3883"/>
      <c r="Z19" s="3883"/>
      <c r="AA19" s="3883"/>
      <c r="AB19" s="3883"/>
      <c r="AC19" s="3883"/>
      <c r="AD19" s="3883"/>
      <c r="AE19" s="3883"/>
      <c r="AF19" s="3883"/>
      <c r="AG19" s="3883"/>
      <c r="AH19" s="3883"/>
      <c r="AI19" s="3883"/>
      <c r="AJ19" s="3883"/>
      <c r="AK19" s="3883"/>
      <c r="AL19" s="3919"/>
      <c r="AP19" s="855"/>
      <c r="AQ19" s="855"/>
      <c r="AR19" s="855"/>
      <c r="AS19" s="855"/>
      <c r="AT19" s="855"/>
      <c r="AU19" s="855"/>
      <c r="AV19" s="855"/>
      <c r="AW19" s="855"/>
      <c r="AX19" s="855"/>
    </row>
    <row r="20" spans="1:50" ht="16.149999999999999" customHeight="1" x14ac:dyDescent="0.3">
      <c r="A20" s="854"/>
      <c r="B20" s="4037" t="s">
        <v>1786</v>
      </c>
      <c r="C20" s="3839">
        <v>1380</v>
      </c>
      <c r="D20" s="4051" t="s">
        <v>1787</v>
      </c>
      <c r="E20" s="4051"/>
      <c r="F20" s="4051"/>
      <c r="G20" s="4051"/>
      <c r="H20" s="4051"/>
      <c r="I20" s="4051"/>
      <c r="J20" s="3884"/>
      <c r="K20" s="3885"/>
      <c r="L20" s="3885"/>
      <c r="M20" s="3885"/>
      <c r="N20" s="3885"/>
      <c r="O20" s="3885"/>
      <c r="P20" s="3885"/>
      <c r="Q20" s="3885"/>
      <c r="R20" s="3885"/>
      <c r="S20" s="3885"/>
      <c r="T20" s="3885"/>
      <c r="U20" s="871"/>
      <c r="V20" s="3839">
        <v>1383</v>
      </c>
      <c r="W20" s="3840" t="s">
        <v>1788</v>
      </c>
      <c r="X20" s="3841"/>
      <c r="Y20" s="3841"/>
      <c r="Z20" s="3841"/>
      <c r="AA20" s="3841"/>
      <c r="AB20" s="3848"/>
      <c r="AC20" s="4068"/>
      <c r="AD20" s="4068"/>
      <c r="AE20" s="4068"/>
      <c r="AF20" s="4068"/>
      <c r="AG20" s="4068"/>
      <c r="AH20" s="4068"/>
      <c r="AI20" s="4068"/>
      <c r="AJ20" s="4068"/>
      <c r="AK20" s="4068"/>
      <c r="AL20" s="4068"/>
      <c r="AP20" s="855"/>
      <c r="AQ20" s="855"/>
      <c r="AR20" s="855"/>
      <c r="AS20" s="855"/>
      <c r="AT20" s="855"/>
      <c r="AU20" s="855"/>
      <c r="AV20" s="855"/>
      <c r="AW20" s="855"/>
      <c r="AX20" s="855"/>
    </row>
    <row r="21" spans="1:50" ht="16.149999999999999" customHeight="1" x14ac:dyDescent="0.3">
      <c r="A21" s="854"/>
      <c r="B21" s="4037"/>
      <c r="C21" s="3839"/>
      <c r="D21" s="4051"/>
      <c r="E21" s="4051"/>
      <c r="F21" s="4051"/>
      <c r="G21" s="4051"/>
      <c r="H21" s="4051"/>
      <c r="I21" s="4051"/>
      <c r="J21" s="3886"/>
      <c r="K21" s="3887"/>
      <c r="L21" s="3887"/>
      <c r="M21" s="3887"/>
      <c r="N21" s="3887"/>
      <c r="O21" s="3887"/>
      <c r="P21" s="3887"/>
      <c r="Q21" s="3887"/>
      <c r="R21" s="3887"/>
      <c r="S21" s="3887"/>
      <c r="T21" s="3887"/>
      <c r="U21" s="872"/>
      <c r="V21" s="3839"/>
      <c r="W21" s="3842"/>
      <c r="X21" s="3843"/>
      <c r="Y21" s="3843"/>
      <c r="Z21" s="3843"/>
      <c r="AA21" s="3843"/>
      <c r="AB21" s="3849"/>
      <c r="AC21" s="4068"/>
      <c r="AD21" s="4068"/>
      <c r="AE21" s="4068"/>
      <c r="AF21" s="4068"/>
      <c r="AG21" s="4068"/>
      <c r="AH21" s="4068"/>
      <c r="AI21" s="4068"/>
      <c r="AJ21" s="4068"/>
      <c r="AK21" s="4068"/>
      <c r="AL21" s="4068"/>
      <c r="AP21" s="855"/>
      <c r="AQ21" s="855"/>
      <c r="AS21" s="855"/>
      <c r="AT21" s="855"/>
      <c r="AU21" s="855"/>
      <c r="AV21" s="855"/>
      <c r="AW21" s="855"/>
      <c r="AX21" s="855"/>
    </row>
    <row r="22" spans="1:50" ht="16.149999999999999" customHeight="1" x14ac:dyDescent="0.3">
      <c r="A22" s="854"/>
      <c r="B22" s="4037"/>
      <c r="C22" s="3839">
        <v>1382</v>
      </c>
      <c r="D22" s="4051" t="s">
        <v>1789</v>
      </c>
      <c r="E22" s="4051"/>
      <c r="F22" s="4051"/>
      <c r="G22" s="4051"/>
      <c r="H22" s="4051"/>
      <c r="I22" s="4051"/>
      <c r="J22" s="3884"/>
      <c r="K22" s="3885"/>
      <c r="L22" s="3885"/>
      <c r="M22" s="3885"/>
      <c r="N22" s="3885"/>
      <c r="O22" s="3885"/>
      <c r="P22" s="3885"/>
      <c r="Q22" s="3885"/>
      <c r="R22" s="3885"/>
      <c r="S22" s="3885"/>
      <c r="T22" s="3835"/>
      <c r="U22" s="4071" t="s">
        <v>1790</v>
      </c>
      <c r="V22" s="3839">
        <v>1384</v>
      </c>
      <c r="W22" s="3840" t="s">
        <v>1791</v>
      </c>
      <c r="X22" s="3841"/>
      <c r="Y22" s="3841"/>
      <c r="Z22" s="3841"/>
      <c r="AA22" s="3841"/>
      <c r="AB22" s="3848"/>
      <c r="AC22" s="4068"/>
      <c r="AD22" s="4068"/>
      <c r="AE22" s="4068"/>
      <c r="AF22" s="4068"/>
      <c r="AG22" s="4068"/>
      <c r="AH22" s="4068"/>
      <c r="AI22" s="4068"/>
      <c r="AJ22" s="4068"/>
      <c r="AK22" s="4068"/>
      <c r="AL22" s="4069"/>
    </row>
    <row r="23" spans="1:50" ht="16.149999999999999" customHeight="1" x14ac:dyDescent="0.3">
      <c r="A23" s="854"/>
      <c r="B23" s="4037"/>
      <c r="C23" s="3839"/>
      <c r="D23" s="4051"/>
      <c r="E23" s="4051"/>
      <c r="F23" s="4051"/>
      <c r="G23" s="4051"/>
      <c r="H23" s="4051"/>
      <c r="I23" s="4051"/>
      <c r="J23" s="3886"/>
      <c r="K23" s="3887"/>
      <c r="L23" s="3887"/>
      <c r="M23" s="3887"/>
      <c r="N23" s="3887"/>
      <c r="O23" s="3887"/>
      <c r="P23" s="3887"/>
      <c r="Q23" s="3887"/>
      <c r="R23" s="3887"/>
      <c r="S23" s="3887"/>
      <c r="T23" s="3836"/>
      <c r="U23" s="4071"/>
      <c r="V23" s="3839"/>
      <c r="W23" s="3842"/>
      <c r="X23" s="3843"/>
      <c r="Y23" s="3843"/>
      <c r="Z23" s="3843"/>
      <c r="AA23" s="3843"/>
      <c r="AB23" s="3849"/>
      <c r="AC23" s="4068"/>
      <c r="AD23" s="4068"/>
      <c r="AE23" s="4068"/>
      <c r="AF23" s="4068"/>
      <c r="AG23" s="4068"/>
      <c r="AH23" s="4068"/>
      <c r="AI23" s="4068"/>
      <c r="AJ23" s="4068"/>
      <c r="AK23" s="4068"/>
      <c r="AL23" s="4069"/>
    </row>
    <row r="24" spans="1:50" ht="15.75" customHeight="1" x14ac:dyDescent="0.3">
      <c r="A24" s="854"/>
      <c r="B24" s="4037"/>
      <c r="C24" s="3839">
        <v>1385</v>
      </c>
      <c r="D24" s="4051" t="s">
        <v>1792</v>
      </c>
      <c r="E24" s="4051"/>
      <c r="F24" s="4051"/>
      <c r="G24" s="4051"/>
      <c r="H24" s="4051"/>
      <c r="I24" s="4051"/>
      <c r="J24" s="3834"/>
      <c r="K24" s="3871"/>
      <c r="L24" s="3871"/>
      <c r="M24" s="3871"/>
      <c r="N24" s="3871"/>
      <c r="O24" s="3871"/>
      <c r="P24" s="3871"/>
      <c r="Q24" s="3871"/>
      <c r="R24" s="3871"/>
      <c r="S24" s="3871"/>
      <c r="T24" s="3871"/>
      <c r="U24" s="4070" t="s">
        <v>102</v>
      </c>
      <c r="V24" s="3839">
        <v>505</v>
      </c>
      <c r="W24" s="4051" t="s">
        <v>1779</v>
      </c>
      <c r="X24" s="4051"/>
      <c r="Y24" s="4051"/>
      <c r="Z24" s="4051"/>
      <c r="AA24" s="4051"/>
      <c r="AB24" s="4051"/>
      <c r="AC24" s="3888"/>
      <c r="AD24" s="3889"/>
      <c r="AE24" s="3889"/>
      <c r="AF24" s="3889"/>
      <c r="AG24" s="3889"/>
      <c r="AH24" s="3889"/>
      <c r="AI24" s="3889"/>
      <c r="AJ24" s="3889"/>
      <c r="AK24" s="3889"/>
      <c r="AL24" s="3890"/>
    </row>
    <row r="25" spans="1:50" ht="16.149999999999999" customHeight="1" x14ac:dyDescent="0.3">
      <c r="A25" s="854"/>
      <c r="B25" s="4037"/>
      <c r="C25" s="3839"/>
      <c r="D25" s="4051"/>
      <c r="E25" s="4051"/>
      <c r="F25" s="4051"/>
      <c r="G25" s="4051"/>
      <c r="H25" s="4051"/>
      <c r="I25" s="4051"/>
      <c r="J25" s="3834"/>
      <c r="K25" s="3871"/>
      <c r="L25" s="3871"/>
      <c r="M25" s="3871"/>
      <c r="N25" s="3871"/>
      <c r="O25" s="3871"/>
      <c r="P25" s="3871"/>
      <c r="Q25" s="3871"/>
      <c r="R25" s="3871"/>
      <c r="S25" s="3871"/>
      <c r="T25" s="3871"/>
      <c r="U25" s="4070"/>
      <c r="V25" s="3839"/>
      <c r="W25" s="4051"/>
      <c r="X25" s="4051"/>
      <c r="Y25" s="4051"/>
      <c r="Z25" s="4051"/>
      <c r="AA25" s="4051"/>
      <c r="AB25" s="4051"/>
      <c r="AC25" s="3891"/>
      <c r="AD25" s="3892"/>
      <c r="AE25" s="3892"/>
      <c r="AF25" s="3892"/>
      <c r="AG25" s="3892"/>
      <c r="AH25" s="3892"/>
      <c r="AI25" s="3892"/>
      <c r="AJ25" s="3892"/>
      <c r="AK25" s="3892"/>
      <c r="AL25" s="3893"/>
      <c r="AP25" s="908"/>
      <c r="AQ25" s="908"/>
      <c r="AR25" s="908"/>
      <c r="AS25" s="908"/>
      <c r="AT25" s="908"/>
      <c r="AU25" s="908"/>
      <c r="AV25" s="908"/>
      <c r="AW25" s="908"/>
      <c r="AX25" s="908"/>
    </row>
    <row r="26" spans="1:50" ht="16.149999999999999" customHeight="1" x14ac:dyDescent="0.3">
      <c r="A26" s="854"/>
      <c r="B26" s="4037"/>
      <c r="C26" s="4037"/>
      <c r="D26" s="4037"/>
      <c r="E26" s="4037"/>
      <c r="F26" s="4037"/>
      <c r="G26" s="4037"/>
      <c r="H26" s="4037"/>
      <c r="I26" s="4037"/>
      <c r="J26" s="4037"/>
      <c r="K26" s="4037"/>
      <c r="L26" s="4037"/>
      <c r="M26" s="4037"/>
      <c r="N26" s="4037"/>
      <c r="O26" s="4037"/>
      <c r="P26" s="4037"/>
      <c r="Q26" s="4037"/>
      <c r="R26" s="4037"/>
      <c r="S26" s="4037"/>
      <c r="T26" s="4037"/>
      <c r="U26" s="4037"/>
      <c r="V26" s="4037"/>
      <c r="W26" s="4037"/>
      <c r="X26" s="4037"/>
      <c r="Y26" s="4037"/>
      <c r="Z26" s="4037"/>
      <c r="AA26" s="4037"/>
      <c r="AB26" s="4037"/>
      <c r="AC26" s="4037"/>
      <c r="AD26" s="4037"/>
      <c r="AE26" s="4037"/>
      <c r="AF26" s="4037"/>
      <c r="AG26" s="4037"/>
      <c r="AH26" s="4037"/>
      <c r="AI26" s="4037"/>
      <c r="AJ26" s="4037"/>
      <c r="AK26" s="4037"/>
      <c r="AL26" s="4037"/>
      <c r="AP26" s="908"/>
      <c r="AQ26" s="908"/>
      <c r="AR26" s="908"/>
      <c r="AS26" s="908"/>
      <c r="AT26" s="908"/>
      <c r="AU26" s="908"/>
      <c r="AV26" s="908"/>
      <c r="AW26" s="908"/>
      <c r="AX26" s="908"/>
    </row>
    <row r="27" spans="1:50" ht="16.149999999999999" customHeight="1" x14ac:dyDescent="0.3">
      <c r="A27" s="854"/>
      <c r="B27" s="3926" t="s">
        <v>76</v>
      </c>
      <c r="C27" s="4066" t="s">
        <v>1793</v>
      </c>
      <c r="D27" s="4066"/>
      <c r="E27" s="4066"/>
      <c r="F27" s="4066"/>
      <c r="G27" s="4066"/>
      <c r="H27" s="4066"/>
      <c r="I27" s="4066"/>
      <c r="J27" s="4066"/>
      <c r="K27" s="4066"/>
      <c r="L27" s="4066"/>
      <c r="M27" s="4066"/>
      <c r="N27" s="4066"/>
      <c r="O27" s="4066"/>
      <c r="P27" s="4066"/>
      <c r="Q27" s="4066"/>
      <c r="R27" s="4066"/>
      <c r="S27" s="4066"/>
      <c r="T27" s="4066"/>
      <c r="U27" s="4066"/>
      <c r="V27" s="4066"/>
      <c r="W27" s="4066"/>
      <c r="X27" s="4066"/>
      <c r="Y27" s="4066"/>
      <c r="Z27" s="4066"/>
      <c r="AA27" s="4066"/>
      <c r="AB27" s="4066"/>
      <c r="AC27" s="4066"/>
      <c r="AD27" s="4066"/>
      <c r="AE27" s="4066"/>
      <c r="AF27" s="4066"/>
      <c r="AG27" s="4066"/>
      <c r="AH27" s="4066"/>
      <c r="AI27" s="4066"/>
      <c r="AJ27" s="4066"/>
      <c r="AK27" s="4066"/>
      <c r="AL27" s="4066"/>
      <c r="AP27" s="855"/>
      <c r="AQ27" s="855"/>
      <c r="AR27" s="855"/>
      <c r="AS27" s="855"/>
      <c r="AT27" s="855"/>
      <c r="AU27" s="855"/>
      <c r="AV27" s="855"/>
      <c r="AW27" s="855"/>
      <c r="AX27" s="855"/>
    </row>
    <row r="28" spans="1:50" ht="16.149999999999999" customHeight="1" x14ac:dyDescent="0.3">
      <c r="A28" s="854"/>
      <c r="B28" s="4065"/>
      <c r="C28" s="4066"/>
      <c r="D28" s="4066"/>
      <c r="E28" s="4066"/>
      <c r="F28" s="4066"/>
      <c r="G28" s="4066"/>
      <c r="H28" s="4066"/>
      <c r="I28" s="4066"/>
      <c r="J28" s="4066"/>
      <c r="K28" s="4066"/>
      <c r="L28" s="4066"/>
      <c r="M28" s="4066"/>
      <c r="N28" s="4066"/>
      <c r="O28" s="4066"/>
      <c r="P28" s="4066"/>
      <c r="Q28" s="4066"/>
      <c r="R28" s="4066"/>
      <c r="S28" s="4066"/>
      <c r="T28" s="4066"/>
      <c r="U28" s="4066"/>
      <c r="V28" s="4066"/>
      <c r="W28" s="4066"/>
      <c r="X28" s="4066"/>
      <c r="Y28" s="4066"/>
      <c r="Z28" s="4066"/>
      <c r="AA28" s="4066"/>
      <c r="AB28" s="4066"/>
      <c r="AC28" s="4066"/>
      <c r="AD28" s="4066"/>
      <c r="AE28" s="4066"/>
      <c r="AF28" s="4066"/>
      <c r="AG28" s="4066"/>
      <c r="AH28" s="4066"/>
      <c r="AI28" s="4066"/>
      <c r="AJ28" s="4066"/>
      <c r="AK28" s="4066"/>
      <c r="AL28" s="4066"/>
      <c r="AP28" s="855"/>
      <c r="AQ28" s="855"/>
      <c r="AR28" s="855"/>
      <c r="AS28" s="855"/>
      <c r="AT28" s="855"/>
      <c r="AU28" s="855"/>
      <c r="AV28" s="855"/>
      <c r="AW28" s="855"/>
      <c r="AX28" s="855"/>
    </row>
    <row r="29" spans="1:50" ht="16.149999999999999" customHeight="1" x14ac:dyDescent="0.3">
      <c r="A29" s="854"/>
      <c r="B29" s="4065"/>
      <c r="C29" s="4066"/>
      <c r="D29" s="4066"/>
      <c r="E29" s="4066"/>
      <c r="F29" s="4066"/>
      <c r="G29" s="4066"/>
      <c r="H29" s="4066"/>
      <c r="I29" s="4066"/>
      <c r="J29" s="4066"/>
      <c r="K29" s="4066"/>
      <c r="L29" s="4066"/>
      <c r="M29" s="4066"/>
      <c r="N29" s="4066"/>
      <c r="O29" s="4066"/>
      <c r="P29" s="4066"/>
      <c r="Q29" s="4066"/>
      <c r="R29" s="4066"/>
      <c r="S29" s="4066"/>
      <c r="T29" s="4066"/>
      <c r="U29" s="4066"/>
      <c r="V29" s="4066"/>
      <c r="W29" s="4066"/>
      <c r="X29" s="4066"/>
      <c r="Y29" s="4066"/>
      <c r="Z29" s="4066"/>
      <c r="AA29" s="4066"/>
      <c r="AB29" s="4066"/>
      <c r="AC29" s="4066"/>
      <c r="AD29" s="4066"/>
      <c r="AE29" s="4066"/>
      <c r="AF29" s="4066"/>
      <c r="AG29" s="4066"/>
      <c r="AH29" s="4066"/>
      <c r="AI29" s="4066"/>
      <c r="AJ29" s="4066"/>
      <c r="AK29" s="4066"/>
      <c r="AL29" s="4066"/>
      <c r="AP29" s="855"/>
      <c r="AQ29" s="855"/>
      <c r="AR29" s="855"/>
      <c r="AS29" s="855"/>
      <c r="AT29" s="855"/>
      <c r="AU29" s="855"/>
      <c r="AV29" s="855"/>
      <c r="AW29" s="855"/>
      <c r="AX29" s="855"/>
    </row>
    <row r="30" spans="1:50" ht="16.149999999999999" customHeight="1" x14ac:dyDescent="0.3">
      <c r="A30" s="854"/>
      <c r="B30" s="4065"/>
      <c r="C30" s="4066"/>
      <c r="D30" s="4066"/>
      <c r="E30" s="4066"/>
      <c r="F30" s="4066"/>
      <c r="G30" s="4066"/>
      <c r="H30" s="4066"/>
      <c r="I30" s="4066"/>
      <c r="J30" s="4066"/>
      <c r="K30" s="4066"/>
      <c r="L30" s="4066"/>
      <c r="M30" s="4066"/>
      <c r="N30" s="4066"/>
      <c r="O30" s="4066"/>
      <c r="P30" s="4066"/>
      <c r="Q30" s="4066"/>
      <c r="R30" s="4066"/>
      <c r="S30" s="4066"/>
      <c r="T30" s="4066"/>
      <c r="U30" s="4066"/>
      <c r="V30" s="4066"/>
      <c r="W30" s="4066"/>
      <c r="X30" s="4066"/>
      <c r="Y30" s="4066"/>
      <c r="Z30" s="4066"/>
      <c r="AA30" s="4066"/>
      <c r="AB30" s="4066"/>
      <c r="AC30" s="4066"/>
      <c r="AD30" s="4066"/>
      <c r="AE30" s="4066"/>
      <c r="AF30" s="4066"/>
      <c r="AG30" s="4066"/>
      <c r="AH30" s="4066"/>
      <c r="AI30" s="4066"/>
      <c r="AJ30" s="4066"/>
      <c r="AK30" s="4066"/>
      <c r="AL30" s="4066"/>
      <c r="AP30" s="855"/>
      <c r="AQ30" s="855"/>
      <c r="AR30" s="855"/>
      <c r="AS30" s="855"/>
      <c r="AT30" s="855"/>
      <c r="AU30" s="855"/>
      <c r="AV30" s="855"/>
      <c r="AW30" s="855"/>
      <c r="AX30" s="855"/>
    </row>
    <row r="31" spans="1:50" ht="16.149999999999999" customHeight="1" x14ac:dyDescent="0.3">
      <c r="A31" s="854"/>
      <c r="B31" s="4037"/>
      <c r="C31" s="4037"/>
      <c r="D31" s="4037"/>
      <c r="E31" s="4037"/>
      <c r="F31" s="4037"/>
      <c r="G31" s="4037"/>
      <c r="H31" s="4037"/>
      <c r="I31" s="4037"/>
      <c r="J31" s="4037"/>
      <c r="K31" s="4037"/>
      <c r="L31" s="4037"/>
      <c r="M31" s="4037"/>
      <c r="N31" s="4037"/>
      <c r="O31" s="4037"/>
      <c r="P31" s="4037"/>
      <c r="Q31" s="4037"/>
      <c r="R31" s="4037"/>
      <c r="S31" s="4037"/>
      <c r="T31" s="4037"/>
      <c r="U31" s="4037"/>
      <c r="V31" s="4037"/>
      <c r="W31" s="4037"/>
      <c r="X31" s="4037"/>
      <c r="Y31" s="4037"/>
      <c r="Z31" s="4037"/>
      <c r="AA31" s="4037"/>
      <c r="AB31" s="4037"/>
      <c r="AC31" s="4037"/>
      <c r="AD31" s="4037"/>
      <c r="AE31" s="4037"/>
      <c r="AF31" s="4037"/>
      <c r="AG31" s="4037"/>
      <c r="AH31" s="4037"/>
      <c r="AI31" s="4037"/>
      <c r="AJ31" s="4037"/>
      <c r="AK31" s="4037"/>
      <c r="AL31" s="4037"/>
      <c r="AP31" s="855"/>
      <c r="AQ31" s="855"/>
      <c r="AR31" s="855"/>
      <c r="AS31" s="855"/>
      <c r="AT31" s="855"/>
      <c r="AU31" s="855"/>
      <c r="AV31" s="855"/>
      <c r="AW31" s="855"/>
      <c r="AX31" s="855"/>
    </row>
    <row r="32" spans="1:50" ht="16.149999999999999" customHeight="1" x14ac:dyDescent="0.3">
      <c r="A32" s="854"/>
      <c r="B32" s="873"/>
      <c r="C32" s="4067" t="s">
        <v>77</v>
      </c>
      <c r="D32" s="4067"/>
      <c r="E32" s="4067"/>
      <c r="F32" s="4067"/>
      <c r="G32" s="4067"/>
      <c r="H32" s="4067"/>
      <c r="I32" s="4067"/>
      <c r="J32" s="4067"/>
      <c r="K32" s="4067"/>
      <c r="L32" s="4067"/>
      <c r="M32" s="4067"/>
      <c r="N32" s="4067"/>
      <c r="O32" s="4067"/>
      <c r="P32" s="4067"/>
      <c r="Q32" s="4067"/>
      <c r="R32" s="4067"/>
      <c r="S32" s="4067"/>
      <c r="T32" s="4067"/>
      <c r="U32" s="4067"/>
      <c r="V32" s="4067"/>
      <c r="W32" s="4067"/>
      <c r="X32" s="4067"/>
      <c r="Y32" s="4067"/>
      <c r="Z32" s="4067"/>
      <c r="AA32" s="4067"/>
      <c r="AB32" s="4067"/>
      <c r="AC32" s="4067"/>
      <c r="AD32" s="4067"/>
      <c r="AE32" s="4067"/>
      <c r="AF32" s="4067"/>
      <c r="AG32" s="4067"/>
      <c r="AH32" s="4067"/>
      <c r="AI32" s="4067"/>
      <c r="AJ32" s="4067"/>
      <c r="AK32" s="4067"/>
      <c r="AL32" s="4067"/>
      <c r="AP32" s="855"/>
      <c r="AQ32" s="855"/>
      <c r="AR32" s="855"/>
      <c r="AS32" s="855"/>
      <c r="AT32" s="855"/>
      <c r="AU32" s="855"/>
      <c r="AV32" s="855"/>
      <c r="AW32" s="855"/>
      <c r="AX32" s="855"/>
    </row>
    <row r="33" spans="1:43" ht="16.149999999999999" customHeight="1" x14ac:dyDescent="0.3">
      <c r="A33" s="854"/>
      <c r="B33" s="4037" t="s">
        <v>1794</v>
      </c>
      <c r="C33" s="3839">
        <v>591</v>
      </c>
      <c r="D33" s="4051" t="s">
        <v>1795</v>
      </c>
      <c r="E33" s="4051"/>
      <c r="F33" s="4051"/>
      <c r="G33" s="4051"/>
      <c r="H33" s="4051"/>
      <c r="I33" s="4051"/>
      <c r="J33" s="3833"/>
      <c r="K33" s="3833"/>
      <c r="L33" s="3833"/>
      <c r="M33" s="3833"/>
      <c r="N33" s="3833"/>
      <c r="O33" s="3833"/>
      <c r="P33" s="3833"/>
      <c r="Q33" s="3833"/>
      <c r="R33" s="3833"/>
      <c r="S33" s="3833"/>
      <c r="T33" s="3850" t="s">
        <v>1796</v>
      </c>
      <c r="U33" s="3839">
        <v>590</v>
      </c>
      <c r="V33" s="4051" t="s">
        <v>1797</v>
      </c>
      <c r="W33" s="4051"/>
      <c r="X33" s="4051"/>
      <c r="Y33" s="4051"/>
      <c r="Z33" s="4051"/>
      <c r="AA33" s="4051"/>
      <c r="AB33" s="4051"/>
      <c r="AC33" s="3897"/>
      <c r="AD33" s="3897"/>
      <c r="AE33" s="3897"/>
      <c r="AF33" s="3897"/>
      <c r="AG33" s="3897"/>
      <c r="AH33" s="3897"/>
      <c r="AI33" s="3897"/>
      <c r="AJ33" s="3897"/>
      <c r="AK33" s="3897"/>
      <c r="AL33" s="3850" t="s">
        <v>1798</v>
      </c>
    </row>
    <row r="34" spans="1:43" ht="16.149999999999999" customHeight="1" x14ac:dyDescent="0.3">
      <c r="A34" s="854"/>
      <c r="B34" s="4037"/>
      <c r="C34" s="3839"/>
      <c r="D34" s="4051"/>
      <c r="E34" s="4051"/>
      <c r="F34" s="4051"/>
      <c r="G34" s="4051"/>
      <c r="H34" s="4051"/>
      <c r="I34" s="4051"/>
      <c r="J34" s="3833"/>
      <c r="K34" s="3833"/>
      <c r="L34" s="3833"/>
      <c r="M34" s="3833"/>
      <c r="N34" s="3833"/>
      <c r="O34" s="3833"/>
      <c r="P34" s="3833"/>
      <c r="Q34" s="3833"/>
      <c r="R34" s="3833"/>
      <c r="S34" s="3833"/>
      <c r="T34" s="3850"/>
      <c r="U34" s="3839"/>
      <c r="V34" s="4051"/>
      <c r="W34" s="4051"/>
      <c r="X34" s="4051"/>
      <c r="Y34" s="4051"/>
      <c r="Z34" s="4051"/>
      <c r="AA34" s="4051"/>
      <c r="AB34" s="4051"/>
      <c r="AC34" s="3897"/>
      <c r="AD34" s="3897"/>
      <c r="AE34" s="3897"/>
      <c r="AF34" s="3897"/>
      <c r="AG34" s="3897"/>
      <c r="AH34" s="3897"/>
      <c r="AI34" s="3897"/>
      <c r="AJ34" s="3897"/>
      <c r="AK34" s="3897"/>
      <c r="AL34" s="3850"/>
    </row>
    <row r="35" spans="1:43" ht="16.149999999999999" customHeight="1" x14ac:dyDescent="0.3">
      <c r="A35" s="854"/>
      <c r="B35" s="4037"/>
      <c r="C35" s="3839">
        <v>592</v>
      </c>
      <c r="D35" s="4051" t="s">
        <v>1799</v>
      </c>
      <c r="E35" s="4051"/>
      <c r="F35" s="4051"/>
      <c r="G35" s="4051"/>
      <c r="H35" s="4051"/>
      <c r="I35" s="4051"/>
      <c r="J35" s="3884"/>
      <c r="K35" s="3885"/>
      <c r="L35" s="3885"/>
      <c r="M35" s="3885"/>
      <c r="N35" s="3885"/>
      <c r="O35" s="3885"/>
      <c r="P35" s="3885"/>
      <c r="Q35" s="3885"/>
      <c r="R35" s="3885"/>
      <c r="S35" s="3885"/>
      <c r="T35" s="3831"/>
      <c r="U35" s="3839">
        <v>596</v>
      </c>
      <c r="V35" s="4051" t="s">
        <v>1800</v>
      </c>
      <c r="W35" s="4051"/>
      <c r="X35" s="4051"/>
      <c r="Y35" s="4051"/>
      <c r="Z35" s="4051"/>
      <c r="AA35" s="4051"/>
      <c r="AB35" s="4051"/>
      <c r="AC35" s="3897"/>
      <c r="AD35" s="3897"/>
      <c r="AE35" s="3897"/>
      <c r="AF35" s="3897"/>
      <c r="AG35" s="3897"/>
      <c r="AH35" s="3897"/>
      <c r="AI35" s="3897"/>
      <c r="AJ35" s="3897"/>
      <c r="AK35" s="3897"/>
      <c r="AL35" s="4064" t="s">
        <v>1784</v>
      </c>
    </row>
    <row r="36" spans="1:43" ht="16.149999999999999" customHeight="1" x14ac:dyDescent="0.3">
      <c r="A36" s="854"/>
      <c r="B36" s="4037"/>
      <c r="C36" s="3839"/>
      <c r="D36" s="4051"/>
      <c r="E36" s="4051"/>
      <c r="F36" s="4051"/>
      <c r="G36" s="4051"/>
      <c r="H36" s="4051"/>
      <c r="I36" s="4051"/>
      <c r="J36" s="3886"/>
      <c r="K36" s="3887"/>
      <c r="L36" s="3887"/>
      <c r="M36" s="3887"/>
      <c r="N36" s="3887"/>
      <c r="O36" s="3887"/>
      <c r="P36" s="3887"/>
      <c r="Q36" s="3887"/>
      <c r="R36" s="3887"/>
      <c r="S36" s="3887"/>
      <c r="T36" s="3832"/>
      <c r="U36" s="3839"/>
      <c r="V36" s="4051"/>
      <c r="W36" s="4051"/>
      <c r="X36" s="4051"/>
      <c r="Y36" s="4051"/>
      <c r="Z36" s="4051"/>
      <c r="AA36" s="4051"/>
      <c r="AB36" s="4051"/>
      <c r="AC36" s="3897"/>
      <c r="AD36" s="3897"/>
      <c r="AE36" s="3897"/>
      <c r="AF36" s="3897"/>
      <c r="AG36" s="3897"/>
      <c r="AH36" s="3897"/>
      <c r="AI36" s="3897"/>
      <c r="AJ36" s="3897"/>
      <c r="AK36" s="3897"/>
      <c r="AL36" s="4064"/>
    </row>
    <row r="37" spans="1:43" ht="16.149999999999999" customHeight="1" x14ac:dyDescent="0.3">
      <c r="A37" s="854"/>
      <c r="B37" s="4037"/>
      <c r="C37" s="3839">
        <v>593</v>
      </c>
      <c r="D37" s="4051" t="s">
        <v>1801</v>
      </c>
      <c r="E37" s="4051"/>
      <c r="F37" s="4051"/>
      <c r="G37" s="4051"/>
      <c r="H37" s="4051"/>
      <c r="I37" s="4051"/>
      <c r="J37" s="3833"/>
      <c r="K37" s="3833"/>
      <c r="L37" s="3833"/>
      <c r="M37" s="3833"/>
      <c r="N37" s="3833"/>
      <c r="O37" s="3833"/>
      <c r="P37" s="3833"/>
      <c r="Q37" s="3833"/>
      <c r="R37" s="3833"/>
      <c r="S37" s="3833"/>
      <c r="T37" s="3850" t="s">
        <v>1784</v>
      </c>
      <c r="U37" s="3839">
        <v>597</v>
      </c>
      <c r="V37" s="4051" t="s">
        <v>1802</v>
      </c>
      <c r="W37" s="4051"/>
      <c r="X37" s="4051"/>
      <c r="Y37" s="4051"/>
      <c r="Z37" s="4051"/>
      <c r="AA37" s="4051"/>
      <c r="AB37" s="4051"/>
      <c r="AC37" s="3897"/>
      <c r="AD37" s="3897"/>
      <c r="AE37" s="3897"/>
      <c r="AF37" s="3897"/>
      <c r="AG37" s="3897"/>
      <c r="AH37" s="3897"/>
      <c r="AI37" s="3897"/>
      <c r="AJ37" s="3897"/>
      <c r="AK37" s="3897"/>
      <c r="AL37" s="4064" t="s">
        <v>1784</v>
      </c>
    </row>
    <row r="38" spans="1:43" ht="16.149999999999999" customHeight="1" x14ac:dyDescent="0.3">
      <c r="A38" s="854"/>
      <c r="B38" s="4037"/>
      <c r="C38" s="3839"/>
      <c r="D38" s="4051"/>
      <c r="E38" s="4051"/>
      <c r="F38" s="4051"/>
      <c r="G38" s="4051"/>
      <c r="H38" s="4051"/>
      <c r="I38" s="4051"/>
      <c r="J38" s="3833"/>
      <c r="K38" s="3833"/>
      <c r="L38" s="3833"/>
      <c r="M38" s="3833"/>
      <c r="N38" s="3833"/>
      <c r="O38" s="3833"/>
      <c r="P38" s="3833"/>
      <c r="Q38" s="3833"/>
      <c r="R38" s="3833"/>
      <c r="S38" s="3833"/>
      <c r="T38" s="3850"/>
      <c r="U38" s="3839"/>
      <c r="V38" s="4051"/>
      <c r="W38" s="4051"/>
      <c r="X38" s="4051"/>
      <c r="Y38" s="4051"/>
      <c r="Z38" s="4051"/>
      <c r="AA38" s="4051"/>
      <c r="AB38" s="4051"/>
      <c r="AC38" s="3897"/>
      <c r="AD38" s="3897"/>
      <c r="AE38" s="3897"/>
      <c r="AF38" s="3897"/>
      <c r="AG38" s="3897"/>
      <c r="AH38" s="3897"/>
      <c r="AI38" s="3897"/>
      <c r="AJ38" s="3897"/>
      <c r="AK38" s="3897"/>
      <c r="AL38" s="4064"/>
    </row>
    <row r="39" spans="1:43" ht="16.149999999999999" customHeight="1" x14ac:dyDescent="0.3">
      <c r="A39" s="854"/>
      <c r="B39" s="4037"/>
      <c r="C39" s="3839">
        <v>594</v>
      </c>
      <c r="D39" s="4051" t="s">
        <v>1803</v>
      </c>
      <c r="E39" s="4051"/>
      <c r="F39" s="4051"/>
      <c r="G39" s="4051"/>
      <c r="H39" s="4051"/>
      <c r="I39" s="4051"/>
      <c r="J39" s="3833"/>
      <c r="K39" s="3833"/>
      <c r="L39" s="3833"/>
      <c r="M39" s="3833"/>
      <c r="N39" s="3833"/>
      <c r="O39" s="3833"/>
      <c r="P39" s="3833"/>
      <c r="Q39" s="3833"/>
      <c r="R39" s="3833"/>
      <c r="S39" s="3833"/>
      <c r="T39" s="3850" t="s">
        <v>1796</v>
      </c>
      <c r="U39" s="3839">
        <v>598</v>
      </c>
      <c r="V39" s="4051" t="s">
        <v>1804</v>
      </c>
      <c r="W39" s="4051"/>
      <c r="X39" s="4051"/>
      <c r="Y39" s="4051"/>
      <c r="Z39" s="4051"/>
      <c r="AA39" s="4051"/>
      <c r="AB39" s="4051"/>
      <c r="AC39" s="3897"/>
      <c r="AD39" s="3897"/>
      <c r="AE39" s="3897"/>
      <c r="AF39" s="3897"/>
      <c r="AG39" s="3897"/>
      <c r="AH39" s="3897"/>
      <c r="AI39" s="3897"/>
      <c r="AJ39" s="3897"/>
      <c r="AK39" s="3897"/>
      <c r="AL39" s="3850" t="s">
        <v>1798</v>
      </c>
    </row>
    <row r="40" spans="1:43" ht="16.149999999999999" customHeight="1" x14ac:dyDescent="0.3">
      <c r="A40" s="854"/>
      <c r="B40" s="4037"/>
      <c r="C40" s="3839"/>
      <c r="D40" s="4051"/>
      <c r="E40" s="4051"/>
      <c r="F40" s="4051"/>
      <c r="G40" s="4051"/>
      <c r="H40" s="4051"/>
      <c r="I40" s="4051"/>
      <c r="J40" s="3833"/>
      <c r="K40" s="3833"/>
      <c r="L40" s="3833"/>
      <c r="M40" s="3833"/>
      <c r="N40" s="3833"/>
      <c r="O40" s="3833"/>
      <c r="P40" s="3833"/>
      <c r="Q40" s="3833"/>
      <c r="R40" s="3833"/>
      <c r="S40" s="3833"/>
      <c r="T40" s="3850"/>
      <c r="U40" s="3839"/>
      <c r="V40" s="4051"/>
      <c r="W40" s="4051"/>
      <c r="X40" s="4051"/>
      <c r="Y40" s="4051"/>
      <c r="Z40" s="4051"/>
      <c r="AA40" s="4051"/>
      <c r="AB40" s="4051"/>
      <c r="AC40" s="3897"/>
      <c r="AD40" s="3897"/>
      <c r="AE40" s="3897"/>
      <c r="AF40" s="3897"/>
      <c r="AG40" s="3897"/>
      <c r="AH40" s="3897"/>
      <c r="AI40" s="3897"/>
      <c r="AJ40" s="3897"/>
      <c r="AK40" s="3897"/>
      <c r="AL40" s="3850"/>
    </row>
    <row r="41" spans="1:43" ht="16.149999999999999" customHeight="1" x14ac:dyDescent="0.3">
      <c r="A41" s="854"/>
      <c r="B41" s="4037"/>
      <c r="C41" s="3839">
        <v>650</v>
      </c>
      <c r="D41" s="4051" t="s">
        <v>378</v>
      </c>
      <c r="E41" s="4051"/>
      <c r="F41" s="4051"/>
      <c r="G41" s="4051"/>
      <c r="H41" s="4051"/>
      <c r="I41" s="4051"/>
      <c r="J41" s="3884"/>
      <c r="K41" s="3885"/>
      <c r="L41" s="3885"/>
      <c r="M41" s="3885"/>
      <c r="N41" s="3885"/>
      <c r="O41" s="3885"/>
      <c r="P41" s="3885"/>
      <c r="Q41" s="3885"/>
      <c r="R41" s="3885"/>
      <c r="S41" s="3885"/>
      <c r="T41" s="3831"/>
      <c r="U41" s="3839"/>
      <c r="V41" s="3898"/>
      <c r="W41" s="3898"/>
      <c r="X41" s="3898"/>
      <c r="Y41" s="3898"/>
      <c r="Z41" s="3898"/>
      <c r="AA41" s="3898"/>
      <c r="AB41" s="3898"/>
      <c r="AC41" s="3878"/>
      <c r="AD41" s="3879"/>
      <c r="AE41" s="3879"/>
      <c r="AF41" s="3879"/>
      <c r="AG41" s="3879"/>
      <c r="AH41" s="3879"/>
      <c r="AI41" s="3879"/>
      <c r="AJ41" s="3879"/>
      <c r="AK41" s="3879"/>
      <c r="AL41" s="3831"/>
    </row>
    <row r="42" spans="1:43" ht="16.149999999999999" customHeight="1" x14ac:dyDescent="0.3">
      <c r="A42" s="854"/>
      <c r="B42" s="4037"/>
      <c r="C42" s="3839"/>
      <c r="D42" s="4051"/>
      <c r="E42" s="4051"/>
      <c r="F42" s="4051"/>
      <c r="G42" s="4051"/>
      <c r="H42" s="4051"/>
      <c r="I42" s="4051"/>
      <c r="J42" s="3886"/>
      <c r="K42" s="3887"/>
      <c r="L42" s="3887"/>
      <c r="M42" s="3887"/>
      <c r="N42" s="3887"/>
      <c r="O42" s="3887"/>
      <c r="P42" s="3887"/>
      <c r="Q42" s="3887"/>
      <c r="R42" s="3887"/>
      <c r="S42" s="3887"/>
      <c r="T42" s="3832"/>
      <c r="U42" s="3839"/>
      <c r="V42" s="3898"/>
      <c r="W42" s="3898"/>
      <c r="X42" s="3898"/>
      <c r="Y42" s="3898"/>
      <c r="Z42" s="3898"/>
      <c r="AA42" s="3898"/>
      <c r="AB42" s="3898"/>
      <c r="AC42" s="3878"/>
      <c r="AD42" s="3879"/>
      <c r="AE42" s="3879"/>
      <c r="AF42" s="3879"/>
      <c r="AG42" s="3879"/>
      <c r="AH42" s="3879"/>
      <c r="AI42" s="3879"/>
      <c r="AJ42" s="3879"/>
      <c r="AK42" s="3879"/>
      <c r="AL42" s="3832"/>
    </row>
    <row r="43" spans="1:43" ht="16.149999999999999" customHeight="1" x14ac:dyDescent="0.3">
      <c r="A43" s="854"/>
      <c r="B43" s="4037" t="s">
        <v>1805</v>
      </c>
      <c r="C43" s="3839">
        <v>841</v>
      </c>
      <c r="D43" s="4051" t="s">
        <v>1806</v>
      </c>
      <c r="E43" s="4051"/>
      <c r="F43" s="4051"/>
      <c r="G43" s="4051"/>
      <c r="H43" s="4051"/>
      <c r="I43" s="4051"/>
      <c r="J43" s="3833"/>
      <c r="K43" s="3833"/>
      <c r="L43" s="3833"/>
      <c r="M43" s="3833"/>
      <c r="N43" s="3833"/>
      <c r="O43" s="3833"/>
      <c r="P43" s="3833"/>
      <c r="Q43" s="3833"/>
      <c r="R43" s="3833"/>
      <c r="S43" s="3833"/>
      <c r="T43" s="3850" t="s">
        <v>75</v>
      </c>
      <c r="U43" s="3839">
        <v>840</v>
      </c>
      <c r="V43" s="4051" t="s">
        <v>434</v>
      </c>
      <c r="W43" s="4051"/>
      <c r="X43" s="4051"/>
      <c r="Y43" s="4051"/>
      <c r="Z43" s="4051"/>
      <c r="AA43" s="4051"/>
      <c r="AB43" s="4051"/>
      <c r="AC43" s="4063"/>
      <c r="AD43" s="4063"/>
      <c r="AE43" s="4063"/>
      <c r="AF43" s="4063"/>
      <c r="AG43" s="4063"/>
      <c r="AH43" s="4063"/>
      <c r="AI43" s="4063"/>
      <c r="AJ43" s="4063"/>
      <c r="AK43" s="4063"/>
      <c r="AL43" s="3850" t="s">
        <v>75</v>
      </c>
    </row>
    <row r="44" spans="1:43" ht="16.149999999999999" customHeight="1" x14ac:dyDescent="0.3">
      <c r="A44" s="854"/>
      <c r="B44" s="4037"/>
      <c r="C44" s="3839"/>
      <c r="D44" s="4051"/>
      <c r="E44" s="4051"/>
      <c r="F44" s="4051"/>
      <c r="G44" s="4051"/>
      <c r="H44" s="4051"/>
      <c r="I44" s="4051"/>
      <c r="J44" s="3833"/>
      <c r="K44" s="3833"/>
      <c r="L44" s="3833"/>
      <c r="M44" s="3833"/>
      <c r="N44" s="3833"/>
      <c r="O44" s="3833"/>
      <c r="P44" s="3833"/>
      <c r="Q44" s="3833"/>
      <c r="R44" s="3833"/>
      <c r="S44" s="3833"/>
      <c r="T44" s="3850"/>
      <c r="U44" s="3839"/>
      <c r="V44" s="4051"/>
      <c r="W44" s="4051"/>
      <c r="X44" s="4051"/>
      <c r="Y44" s="4051"/>
      <c r="Z44" s="4051"/>
      <c r="AA44" s="4051"/>
      <c r="AB44" s="4051"/>
      <c r="AC44" s="4063"/>
      <c r="AD44" s="4063"/>
      <c r="AE44" s="4063"/>
      <c r="AF44" s="4063"/>
      <c r="AG44" s="4063"/>
      <c r="AH44" s="4063"/>
      <c r="AI44" s="4063"/>
      <c r="AJ44" s="4063"/>
      <c r="AK44" s="4063"/>
      <c r="AL44" s="3850"/>
      <c r="AQ44" s="910"/>
    </row>
    <row r="45" spans="1:43" ht="16.149999999999999" customHeight="1" x14ac:dyDescent="0.3">
      <c r="A45" s="854"/>
      <c r="B45" s="4037"/>
      <c r="C45" s="3839">
        <v>842</v>
      </c>
      <c r="D45" s="4051" t="s">
        <v>1807</v>
      </c>
      <c r="E45" s="4051"/>
      <c r="F45" s="4051"/>
      <c r="G45" s="4051"/>
      <c r="H45" s="4051"/>
      <c r="I45" s="4051"/>
      <c r="J45" s="3833"/>
      <c r="K45" s="3833"/>
      <c r="L45" s="3833"/>
      <c r="M45" s="3833"/>
      <c r="N45" s="3833"/>
      <c r="O45" s="3833"/>
      <c r="P45" s="3833"/>
      <c r="Q45" s="3833"/>
      <c r="R45" s="3833"/>
      <c r="S45" s="3833"/>
      <c r="T45" s="3850" t="s">
        <v>75</v>
      </c>
      <c r="U45" s="3839"/>
      <c r="V45" s="3898"/>
      <c r="W45" s="3898"/>
      <c r="X45" s="3898"/>
      <c r="Y45" s="3898"/>
      <c r="Z45" s="3898"/>
      <c r="AA45" s="3898"/>
      <c r="AB45" s="3898"/>
      <c r="AC45" s="3878"/>
      <c r="AD45" s="3879"/>
      <c r="AE45" s="3879"/>
      <c r="AF45" s="3879"/>
      <c r="AG45" s="3879"/>
      <c r="AH45" s="3879"/>
      <c r="AI45" s="3879"/>
      <c r="AJ45" s="3879"/>
      <c r="AK45" s="3879"/>
      <c r="AL45" s="3831"/>
      <c r="AQ45" s="910"/>
    </row>
    <row r="46" spans="1:43" ht="16.149999999999999" customHeight="1" x14ac:dyDescent="0.3">
      <c r="A46" s="854"/>
      <c r="B46" s="4037"/>
      <c r="C46" s="3839"/>
      <c r="D46" s="4051"/>
      <c r="E46" s="4051"/>
      <c r="F46" s="4051"/>
      <c r="G46" s="4051"/>
      <c r="H46" s="4051"/>
      <c r="I46" s="4051"/>
      <c r="J46" s="3833"/>
      <c r="K46" s="3833"/>
      <c r="L46" s="3833"/>
      <c r="M46" s="3833"/>
      <c r="N46" s="3833"/>
      <c r="O46" s="3833"/>
      <c r="P46" s="3833"/>
      <c r="Q46" s="3833"/>
      <c r="R46" s="3833"/>
      <c r="S46" s="3833"/>
      <c r="T46" s="3850"/>
      <c r="U46" s="3839"/>
      <c r="V46" s="3898"/>
      <c r="W46" s="3898"/>
      <c r="X46" s="3898"/>
      <c r="Y46" s="3898"/>
      <c r="Z46" s="3898"/>
      <c r="AA46" s="3898"/>
      <c r="AB46" s="3898"/>
      <c r="AC46" s="3878"/>
      <c r="AD46" s="3879"/>
      <c r="AE46" s="3879"/>
      <c r="AF46" s="3879"/>
      <c r="AG46" s="3879"/>
      <c r="AH46" s="3879"/>
      <c r="AI46" s="3879"/>
      <c r="AJ46" s="3879"/>
      <c r="AK46" s="3879"/>
      <c r="AL46" s="3832"/>
      <c r="AQ46" s="910"/>
    </row>
    <row r="47" spans="1:43" ht="16.149999999999999" customHeight="1" x14ac:dyDescent="0.3">
      <c r="A47" s="854"/>
      <c r="B47" s="4037"/>
      <c r="C47" s="3839">
        <v>680</v>
      </c>
      <c r="D47" s="4051" t="s">
        <v>393</v>
      </c>
      <c r="E47" s="4051"/>
      <c r="F47" s="4051"/>
      <c r="G47" s="4051"/>
      <c r="H47" s="4051"/>
      <c r="I47" s="4051"/>
      <c r="J47" s="3896"/>
      <c r="K47" s="3896"/>
      <c r="L47" s="3896"/>
      <c r="M47" s="3896"/>
      <c r="N47" s="3896"/>
      <c r="O47" s="3896"/>
      <c r="P47" s="3896"/>
      <c r="Q47" s="3896"/>
      <c r="R47" s="3896"/>
      <c r="S47" s="3896"/>
      <c r="T47" s="3896"/>
      <c r="U47" s="3896"/>
      <c r="V47" s="3896"/>
      <c r="W47" s="3896"/>
      <c r="X47" s="3896"/>
      <c r="Y47" s="3896"/>
      <c r="Z47" s="3896"/>
      <c r="AA47" s="3896"/>
      <c r="AB47" s="3896"/>
      <c r="AC47" s="3896"/>
      <c r="AD47" s="3896"/>
      <c r="AE47" s="3896"/>
      <c r="AF47" s="3896"/>
      <c r="AG47" s="3896"/>
      <c r="AH47" s="3896"/>
      <c r="AI47" s="3896"/>
      <c r="AJ47" s="3896"/>
      <c r="AK47" s="3896"/>
      <c r="AL47" s="3896"/>
    </row>
    <row r="48" spans="1:43" ht="16.149999999999999" customHeight="1" x14ac:dyDescent="0.3">
      <c r="A48" s="854"/>
      <c r="B48" s="4037"/>
      <c r="C48" s="3839"/>
      <c r="D48" s="4051"/>
      <c r="E48" s="4051"/>
      <c r="F48" s="4051"/>
      <c r="G48" s="4051"/>
      <c r="H48" s="4051"/>
      <c r="I48" s="4051"/>
      <c r="J48" s="3896"/>
      <c r="K48" s="3896"/>
      <c r="L48" s="3896"/>
      <c r="M48" s="3896"/>
      <c r="N48" s="3896"/>
      <c r="O48" s="3896"/>
      <c r="P48" s="3896"/>
      <c r="Q48" s="3896"/>
      <c r="R48" s="3896"/>
      <c r="S48" s="3896"/>
      <c r="T48" s="3896"/>
      <c r="U48" s="3896"/>
      <c r="V48" s="3896"/>
      <c r="W48" s="3896"/>
      <c r="X48" s="3896"/>
      <c r="Y48" s="3896"/>
      <c r="Z48" s="3896"/>
      <c r="AA48" s="3896"/>
      <c r="AB48" s="3896"/>
      <c r="AC48" s="3896"/>
      <c r="AD48" s="3896"/>
      <c r="AE48" s="3896"/>
      <c r="AF48" s="3896"/>
      <c r="AG48" s="3896"/>
      <c r="AH48" s="3896"/>
      <c r="AI48" s="3896"/>
      <c r="AJ48" s="3896"/>
      <c r="AK48" s="3896"/>
      <c r="AL48" s="3896"/>
    </row>
    <row r="49" spans="1:38" ht="15.75" customHeight="1" x14ac:dyDescent="0.3">
      <c r="A49" s="854"/>
      <c r="B49" s="4037"/>
      <c r="C49" s="3839">
        <v>730</v>
      </c>
      <c r="D49" s="4051" t="s">
        <v>1808</v>
      </c>
      <c r="E49" s="4051"/>
      <c r="F49" s="4051"/>
      <c r="G49" s="4051"/>
      <c r="H49" s="4051"/>
      <c r="I49" s="4051"/>
      <c r="J49" s="3884"/>
      <c r="K49" s="3885"/>
      <c r="L49" s="3885"/>
      <c r="M49" s="3885"/>
      <c r="N49" s="3885"/>
      <c r="O49" s="3885"/>
      <c r="P49" s="3885"/>
      <c r="Q49" s="3885"/>
      <c r="R49" s="3885"/>
      <c r="S49" s="3885"/>
      <c r="T49" s="3885"/>
      <c r="U49" s="4059"/>
      <c r="V49" s="4059"/>
      <c r="W49" s="4059"/>
      <c r="X49" s="4059"/>
      <c r="Y49" s="4059"/>
      <c r="Z49" s="4059"/>
      <c r="AA49" s="4059"/>
      <c r="AB49" s="4059"/>
      <c r="AC49" s="4059"/>
      <c r="AD49" s="4059"/>
      <c r="AE49" s="4059"/>
      <c r="AF49" s="4059"/>
      <c r="AG49" s="4059"/>
      <c r="AH49" s="4059"/>
      <c r="AI49" s="4059"/>
      <c r="AJ49" s="4059"/>
      <c r="AK49" s="4059"/>
      <c r="AL49" s="4060"/>
    </row>
    <row r="50" spans="1:38" ht="16.149999999999999" customHeight="1" x14ac:dyDescent="0.3">
      <c r="A50" s="854"/>
      <c r="B50" s="4037"/>
      <c r="C50" s="3839"/>
      <c r="D50" s="4051"/>
      <c r="E50" s="4051"/>
      <c r="F50" s="4051"/>
      <c r="G50" s="4051"/>
      <c r="H50" s="4051"/>
      <c r="I50" s="4051"/>
      <c r="J50" s="3886"/>
      <c r="K50" s="3887"/>
      <c r="L50" s="3887"/>
      <c r="M50" s="3887"/>
      <c r="N50" s="3887"/>
      <c r="O50" s="3887"/>
      <c r="P50" s="3887"/>
      <c r="Q50" s="3887"/>
      <c r="R50" s="3887"/>
      <c r="S50" s="3887"/>
      <c r="T50" s="3887"/>
      <c r="U50" s="4061"/>
      <c r="V50" s="4061"/>
      <c r="W50" s="4061"/>
      <c r="X50" s="4061"/>
      <c r="Y50" s="4061"/>
      <c r="Z50" s="4061"/>
      <c r="AA50" s="4061"/>
      <c r="AB50" s="4061"/>
      <c r="AC50" s="4061"/>
      <c r="AD50" s="4061"/>
      <c r="AE50" s="4061"/>
      <c r="AF50" s="4061"/>
      <c r="AG50" s="4061"/>
      <c r="AH50" s="4061"/>
      <c r="AI50" s="4061"/>
      <c r="AJ50" s="4061"/>
      <c r="AK50" s="4061"/>
      <c r="AL50" s="4062"/>
    </row>
    <row r="51" spans="1:38" ht="16.149999999999999" customHeight="1" x14ac:dyDescent="0.3">
      <c r="A51" s="854"/>
      <c r="B51" s="4037" t="s">
        <v>1809</v>
      </c>
      <c r="C51" s="3839">
        <v>845</v>
      </c>
      <c r="D51" s="4051" t="s">
        <v>1810</v>
      </c>
      <c r="E51" s="4051"/>
      <c r="F51" s="4051"/>
      <c r="G51" s="4051"/>
      <c r="H51" s="4051"/>
      <c r="I51" s="4051"/>
      <c r="J51" s="3833"/>
      <c r="K51" s="3833"/>
      <c r="L51" s="3833"/>
      <c r="M51" s="3833"/>
      <c r="N51" s="3833"/>
      <c r="O51" s="3833"/>
      <c r="P51" s="3833"/>
      <c r="Q51" s="3833"/>
      <c r="R51" s="3833"/>
      <c r="S51" s="3833"/>
      <c r="T51" s="3850" t="s">
        <v>75</v>
      </c>
      <c r="U51" s="3839">
        <v>855</v>
      </c>
      <c r="V51" s="4051" t="s">
        <v>1811</v>
      </c>
      <c r="W51" s="4051"/>
      <c r="X51" s="4051"/>
      <c r="Y51" s="4051"/>
      <c r="Z51" s="4051"/>
      <c r="AA51" s="4051"/>
      <c r="AB51" s="4051"/>
      <c r="AC51" s="3833"/>
      <c r="AD51" s="3833"/>
      <c r="AE51" s="3833"/>
      <c r="AF51" s="3833"/>
      <c r="AG51" s="3833"/>
      <c r="AH51" s="3833"/>
      <c r="AI51" s="3833"/>
      <c r="AJ51" s="3833"/>
      <c r="AK51" s="3833"/>
      <c r="AL51" s="3850" t="s">
        <v>75</v>
      </c>
    </row>
    <row r="52" spans="1:38" ht="16.149999999999999" customHeight="1" x14ac:dyDescent="0.3">
      <c r="A52" s="854"/>
      <c r="B52" s="4037"/>
      <c r="C52" s="3839"/>
      <c r="D52" s="4051"/>
      <c r="E52" s="4051"/>
      <c r="F52" s="4051"/>
      <c r="G52" s="4051"/>
      <c r="H52" s="4051"/>
      <c r="I52" s="4051"/>
      <c r="J52" s="3833"/>
      <c r="K52" s="3833"/>
      <c r="L52" s="3833"/>
      <c r="M52" s="3833"/>
      <c r="N52" s="3833"/>
      <c r="O52" s="3833"/>
      <c r="P52" s="3833"/>
      <c r="Q52" s="3833"/>
      <c r="R52" s="3833"/>
      <c r="S52" s="3833"/>
      <c r="T52" s="3850"/>
      <c r="U52" s="3839"/>
      <c r="V52" s="4051"/>
      <c r="W52" s="4051"/>
      <c r="X52" s="4051"/>
      <c r="Y52" s="4051"/>
      <c r="Z52" s="4051"/>
      <c r="AA52" s="4051"/>
      <c r="AB52" s="4051"/>
      <c r="AC52" s="3833"/>
      <c r="AD52" s="3833"/>
      <c r="AE52" s="3833"/>
      <c r="AF52" s="3833"/>
      <c r="AG52" s="3833"/>
      <c r="AH52" s="3833"/>
      <c r="AI52" s="3833"/>
      <c r="AJ52" s="3833"/>
      <c r="AK52" s="3833"/>
      <c r="AL52" s="3850"/>
    </row>
    <row r="53" spans="1:38" ht="16.149999999999999" customHeight="1" x14ac:dyDescent="0.3">
      <c r="A53" s="854"/>
      <c r="B53" s="4037"/>
      <c r="C53" s="3839">
        <v>585</v>
      </c>
      <c r="D53" s="4051" t="s">
        <v>1812</v>
      </c>
      <c r="E53" s="4051"/>
      <c r="F53" s="4051"/>
      <c r="G53" s="4051"/>
      <c r="H53" s="4051"/>
      <c r="I53" s="4051"/>
      <c r="J53" s="4058"/>
      <c r="K53" s="4058"/>
      <c r="L53" s="4058"/>
      <c r="M53" s="4058"/>
      <c r="N53" s="4058"/>
      <c r="O53" s="4058"/>
      <c r="P53" s="4058"/>
      <c r="Q53" s="4058"/>
      <c r="R53" s="4058"/>
      <c r="S53" s="4058"/>
      <c r="T53" s="3850" t="s">
        <v>1813</v>
      </c>
      <c r="U53" s="3839">
        <v>865</v>
      </c>
      <c r="V53" s="4051" t="s">
        <v>1814</v>
      </c>
      <c r="W53" s="4051"/>
      <c r="X53" s="4051"/>
      <c r="Y53" s="4051"/>
      <c r="Z53" s="4051"/>
      <c r="AA53" s="4051"/>
      <c r="AB53" s="4051"/>
      <c r="AC53" s="3833"/>
      <c r="AD53" s="3833"/>
      <c r="AE53" s="3833"/>
      <c r="AF53" s="3833"/>
      <c r="AG53" s="3833"/>
      <c r="AH53" s="3833"/>
      <c r="AI53" s="3833"/>
      <c r="AJ53" s="3833"/>
      <c r="AK53" s="3833"/>
      <c r="AL53" s="3850" t="s">
        <v>75</v>
      </c>
    </row>
    <row r="54" spans="1:38" ht="16.149999999999999" customHeight="1" x14ac:dyDescent="0.3">
      <c r="A54" s="854"/>
      <c r="B54" s="4037"/>
      <c r="C54" s="3839"/>
      <c r="D54" s="4051"/>
      <c r="E54" s="4051"/>
      <c r="F54" s="4051"/>
      <c r="G54" s="4051"/>
      <c r="H54" s="4051"/>
      <c r="I54" s="4051"/>
      <c r="J54" s="4058"/>
      <c r="K54" s="4058"/>
      <c r="L54" s="4058"/>
      <c r="M54" s="4058"/>
      <c r="N54" s="4058"/>
      <c r="O54" s="4058"/>
      <c r="P54" s="4058"/>
      <c r="Q54" s="4058"/>
      <c r="R54" s="4058"/>
      <c r="S54" s="4058"/>
      <c r="T54" s="3850"/>
      <c r="U54" s="3839"/>
      <c r="V54" s="4051"/>
      <c r="W54" s="4051"/>
      <c r="X54" s="4051"/>
      <c r="Y54" s="4051"/>
      <c r="Z54" s="4051"/>
      <c r="AA54" s="4051"/>
      <c r="AB54" s="4051"/>
      <c r="AC54" s="3833"/>
      <c r="AD54" s="3833"/>
      <c r="AE54" s="3833"/>
      <c r="AF54" s="3833"/>
      <c r="AG54" s="3833"/>
      <c r="AH54" s="3833"/>
      <c r="AI54" s="3833"/>
      <c r="AJ54" s="3833"/>
      <c r="AK54" s="3833"/>
      <c r="AL54" s="3850"/>
    </row>
    <row r="55" spans="1:38" ht="16.149999999999999" customHeight="1" x14ac:dyDescent="0.3">
      <c r="A55" s="854"/>
      <c r="B55" s="4037"/>
      <c r="C55" s="3839">
        <v>860</v>
      </c>
      <c r="D55" s="4051" t="s">
        <v>447</v>
      </c>
      <c r="E55" s="4051"/>
      <c r="F55" s="4051"/>
      <c r="G55" s="4051"/>
      <c r="H55" s="4051"/>
      <c r="I55" s="4051"/>
      <c r="J55" s="3833"/>
      <c r="K55" s="3833"/>
      <c r="L55" s="3833"/>
      <c r="M55" s="3833"/>
      <c r="N55" s="3833"/>
      <c r="O55" s="3833"/>
      <c r="P55" s="3833"/>
      <c r="Q55" s="3833"/>
      <c r="R55" s="3833"/>
      <c r="S55" s="3833"/>
      <c r="T55" s="3833"/>
      <c r="U55" s="3833"/>
      <c r="V55" s="3833"/>
      <c r="W55" s="3833"/>
      <c r="X55" s="3833"/>
      <c r="Y55" s="3833"/>
      <c r="Z55" s="3833"/>
      <c r="AA55" s="3833"/>
      <c r="AB55" s="3833"/>
      <c r="AC55" s="3833"/>
      <c r="AD55" s="3833"/>
      <c r="AE55" s="3833"/>
      <c r="AF55" s="3833"/>
      <c r="AG55" s="3833"/>
      <c r="AH55" s="3833"/>
      <c r="AI55" s="3833"/>
      <c r="AJ55" s="3833"/>
      <c r="AK55" s="3833"/>
      <c r="AL55" s="3833"/>
    </row>
    <row r="56" spans="1:38" ht="16.149999999999999" customHeight="1" x14ac:dyDescent="0.3">
      <c r="A56" s="854"/>
      <c r="B56" s="4037"/>
      <c r="C56" s="3839"/>
      <c r="D56" s="4051"/>
      <c r="E56" s="4051"/>
      <c r="F56" s="4051"/>
      <c r="G56" s="4051"/>
      <c r="H56" s="4051"/>
      <c r="I56" s="4051"/>
      <c r="J56" s="3833"/>
      <c r="K56" s="3833"/>
      <c r="L56" s="3833"/>
      <c r="M56" s="3833"/>
      <c r="N56" s="3833"/>
      <c r="O56" s="3833"/>
      <c r="P56" s="3833"/>
      <c r="Q56" s="3833"/>
      <c r="R56" s="3833"/>
      <c r="S56" s="3833"/>
      <c r="T56" s="3833"/>
      <c r="U56" s="3833"/>
      <c r="V56" s="3833"/>
      <c r="W56" s="3833"/>
      <c r="X56" s="3833"/>
      <c r="Y56" s="3833"/>
      <c r="Z56" s="3833"/>
      <c r="AA56" s="3833"/>
      <c r="AB56" s="3833"/>
      <c r="AC56" s="3833"/>
      <c r="AD56" s="3833"/>
      <c r="AE56" s="3833"/>
      <c r="AF56" s="3833"/>
      <c r="AG56" s="3833"/>
      <c r="AH56" s="3833"/>
      <c r="AI56" s="3833"/>
      <c r="AJ56" s="3833"/>
      <c r="AK56" s="3833"/>
      <c r="AL56" s="3833"/>
    </row>
    <row r="57" spans="1:38" ht="16.149999999999999" customHeight="1" x14ac:dyDescent="0.3">
      <c r="A57" s="854"/>
      <c r="B57" s="4037"/>
      <c r="C57" s="3839">
        <v>665</v>
      </c>
      <c r="D57" s="3840" t="s">
        <v>1815</v>
      </c>
      <c r="E57" s="3841"/>
      <c r="F57" s="3841"/>
      <c r="G57" s="3841"/>
      <c r="H57" s="3841"/>
      <c r="I57" s="3848"/>
      <c r="J57" s="4058"/>
      <c r="K57" s="4058"/>
      <c r="L57" s="4058"/>
      <c r="M57" s="4058"/>
      <c r="N57" s="4058"/>
      <c r="O57" s="4058"/>
      <c r="P57" s="4058"/>
      <c r="Q57" s="4058"/>
      <c r="R57" s="4058"/>
      <c r="S57" s="4058"/>
      <c r="T57" s="3850" t="s">
        <v>1784</v>
      </c>
      <c r="U57" s="3839">
        <v>950</v>
      </c>
      <c r="V57" s="4051" t="s">
        <v>473</v>
      </c>
      <c r="W57" s="4051"/>
      <c r="X57" s="4051"/>
      <c r="Y57" s="4051"/>
      <c r="Z57" s="4051"/>
      <c r="AA57" s="4051"/>
      <c r="AB57" s="4051"/>
      <c r="AC57" s="3833"/>
      <c r="AD57" s="3833"/>
      <c r="AE57" s="3833"/>
      <c r="AF57" s="3833"/>
      <c r="AG57" s="3833"/>
      <c r="AH57" s="3833"/>
      <c r="AI57" s="3833"/>
      <c r="AJ57" s="3833"/>
      <c r="AK57" s="3833"/>
      <c r="AL57" s="3850" t="s">
        <v>1784</v>
      </c>
    </row>
    <row r="58" spans="1:38" ht="16.149999999999999" customHeight="1" x14ac:dyDescent="0.3">
      <c r="A58" s="854"/>
      <c r="B58" s="4037"/>
      <c r="C58" s="3839"/>
      <c r="D58" s="3842"/>
      <c r="E58" s="3843"/>
      <c r="F58" s="3843"/>
      <c r="G58" s="3843"/>
      <c r="H58" s="3843"/>
      <c r="I58" s="3849"/>
      <c r="J58" s="4058"/>
      <c r="K58" s="4058"/>
      <c r="L58" s="4058"/>
      <c r="M58" s="4058"/>
      <c r="N58" s="4058"/>
      <c r="O58" s="4058"/>
      <c r="P58" s="4058"/>
      <c r="Q58" s="4058"/>
      <c r="R58" s="4058"/>
      <c r="S58" s="4058"/>
      <c r="T58" s="3850"/>
      <c r="U58" s="3839"/>
      <c r="V58" s="4051"/>
      <c r="W58" s="4051"/>
      <c r="X58" s="4051"/>
      <c r="Y58" s="4051"/>
      <c r="Z58" s="4051"/>
      <c r="AA58" s="4051"/>
      <c r="AB58" s="4051"/>
      <c r="AC58" s="3833"/>
      <c r="AD58" s="3833"/>
      <c r="AE58" s="3833"/>
      <c r="AF58" s="3833"/>
      <c r="AG58" s="3833"/>
      <c r="AH58" s="3833"/>
      <c r="AI58" s="3833"/>
      <c r="AJ58" s="3833"/>
      <c r="AK58" s="3833"/>
      <c r="AL58" s="3850"/>
    </row>
    <row r="59" spans="1:38" ht="16.149999999999999" customHeight="1" x14ac:dyDescent="0.3">
      <c r="A59" s="854"/>
      <c r="B59" s="4037" t="s">
        <v>1816</v>
      </c>
      <c r="C59" s="3839">
        <v>1165</v>
      </c>
      <c r="D59" s="4051" t="s">
        <v>1644</v>
      </c>
      <c r="E59" s="4051"/>
      <c r="F59" s="4051"/>
      <c r="G59" s="4051"/>
      <c r="H59" s="4051"/>
      <c r="I59" s="4051"/>
      <c r="J59" s="3833"/>
      <c r="K59" s="3833"/>
      <c r="L59" s="3833"/>
      <c r="M59" s="3833"/>
      <c r="N59" s="3833"/>
      <c r="O59" s="3833"/>
      <c r="P59" s="3833"/>
      <c r="Q59" s="3833"/>
      <c r="R59" s="3833"/>
      <c r="S59" s="3833"/>
      <c r="T59" s="3850" t="s">
        <v>1784</v>
      </c>
      <c r="U59" s="3839">
        <v>1160</v>
      </c>
      <c r="V59" s="4051" t="s">
        <v>1817</v>
      </c>
      <c r="W59" s="4051"/>
      <c r="X59" s="4051"/>
      <c r="Y59" s="4051"/>
      <c r="Z59" s="4051"/>
      <c r="AA59" s="4051"/>
      <c r="AB59" s="4051"/>
      <c r="AC59" s="3833"/>
      <c r="AD59" s="3833"/>
      <c r="AE59" s="3833"/>
      <c r="AF59" s="3833"/>
      <c r="AG59" s="3833"/>
      <c r="AH59" s="3833"/>
      <c r="AI59" s="3833"/>
      <c r="AJ59" s="3833"/>
      <c r="AK59" s="3833"/>
      <c r="AL59" s="3850" t="s">
        <v>1818</v>
      </c>
    </row>
    <row r="60" spans="1:38" ht="16.149999999999999" customHeight="1" x14ac:dyDescent="0.3">
      <c r="A60" s="854"/>
      <c r="B60" s="4037"/>
      <c r="C60" s="3839"/>
      <c r="D60" s="4051"/>
      <c r="E60" s="4051"/>
      <c r="F60" s="4051"/>
      <c r="G60" s="4051"/>
      <c r="H60" s="4051"/>
      <c r="I60" s="4051"/>
      <c r="J60" s="3833"/>
      <c r="K60" s="3833"/>
      <c r="L60" s="3833"/>
      <c r="M60" s="3833"/>
      <c r="N60" s="3833"/>
      <c r="O60" s="3833"/>
      <c r="P60" s="3833"/>
      <c r="Q60" s="3833"/>
      <c r="R60" s="3833"/>
      <c r="S60" s="3833"/>
      <c r="T60" s="3850"/>
      <c r="U60" s="3839"/>
      <c r="V60" s="4051"/>
      <c r="W60" s="4051"/>
      <c r="X60" s="4051"/>
      <c r="Y60" s="4051"/>
      <c r="Z60" s="4051"/>
      <c r="AA60" s="4051"/>
      <c r="AB60" s="4051"/>
      <c r="AC60" s="3833"/>
      <c r="AD60" s="3833"/>
      <c r="AE60" s="3833"/>
      <c r="AF60" s="3833"/>
      <c r="AG60" s="3833"/>
      <c r="AH60" s="3833"/>
      <c r="AI60" s="3833"/>
      <c r="AJ60" s="3833"/>
      <c r="AK60" s="3833"/>
      <c r="AL60" s="3850"/>
    </row>
    <row r="61" spans="1:38" ht="16.149999999999999" customHeight="1" x14ac:dyDescent="0.3">
      <c r="A61" s="854"/>
      <c r="B61" s="3943" t="s">
        <v>480</v>
      </c>
      <c r="C61" s="3839">
        <v>990</v>
      </c>
      <c r="D61" s="4051" t="s">
        <v>1819</v>
      </c>
      <c r="E61" s="4051"/>
      <c r="F61" s="4051"/>
      <c r="G61" s="4051"/>
      <c r="H61" s="4051"/>
      <c r="I61" s="4051"/>
      <c r="J61" s="3833"/>
      <c r="K61" s="3833"/>
      <c r="L61" s="3833"/>
      <c r="M61" s="3833"/>
      <c r="N61" s="3833"/>
      <c r="O61" s="3833"/>
      <c r="P61" s="3833"/>
      <c r="Q61" s="3833"/>
      <c r="R61" s="3833"/>
      <c r="S61" s="3834"/>
      <c r="T61" s="3831"/>
      <c r="U61" s="3839">
        <v>970</v>
      </c>
      <c r="V61" s="3872" t="s">
        <v>1820</v>
      </c>
      <c r="W61" s="3873"/>
      <c r="X61" s="3873"/>
      <c r="Y61" s="3873"/>
      <c r="Z61" s="3873"/>
      <c r="AA61" s="3873"/>
      <c r="AB61" s="3874"/>
      <c r="AC61" s="3834"/>
      <c r="AD61" s="3871"/>
      <c r="AE61" s="3871"/>
      <c r="AF61" s="3871"/>
      <c r="AG61" s="3871"/>
      <c r="AH61" s="3871"/>
      <c r="AI61" s="3871"/>
      <c r="AJ61" s="3871"/>
      <c r="AK61" s="3871"/>
      <c r="AL61" s="3894"/>
    </row>
    <row r="62" spans="1:38" ht="16.149999999999999" customHeight="1" x14ac:dyDescent="0.3">
      <c r="A62" s="854"/>
      <c r="B62" s="3944"/>
      <c r="C62" s="3839"/>
      <c r="D62" s="4051"/>
      <c r="E62" s="4051"/>
      <c r="F62" s="4051"/>
      <c r="G62" s="4051"/>
      <c r="H62" s="4051"/>
      <c r="I62" s="4051"/>
      <c r="J62" s="3833"/>
      <c r="K62" s="3833"/>
      <c r="L62" s="3833"/>
      <c r="M62" s="3833"/>
      <c r="N62" s="3833"/>
      <c r="O62" s="3833"/>
      <c r="P62" s="3833"/>
      <c r="Q62" s="3833"/>
      <c r="R62" s="3833"/>
      <c r="S62" s="3834"/>
      <c r="T62" s="3832"/>
      <c r="U62" s="3839"/>
      <c r="V62" s="3875"/>
      <c r="W62" s="3876"/>
      <c r="X62" s="3876"/>
      <c r="Y62" s="3876"/>
      <c r="Z62" s="3876"/>
      <c r="AA62" s="3876"/>
      <c r="AB62" s="3877"/>
      <c r="AC62" s="3834"/>
      <c r="AD62" s="3871"/>
      <c r="AE62" s="3871"/>
      <c r="AF62" s="3871"/>
      <c r="AG62" s="3871"/>
      <c r="AH62" s="3871"/>
      <c r="AI62" s="3871"/>
      <c r="AJ62" s="3871"/>
      <c r="AK62" s="3871"/>
      <c r="AL62" s="3895"/>
    </row>
    <row r="63" spans="1:38" ht="16.149999999999999" customHeight="1" x14ac:dyDescent="0.3">
      <c r="A63" s="854"/>
      <c r="B63" s="3944"/>
      <c r="C63" s="3839">
        <v>1030</v>
      </c>
      <c r="D63" s="4051" t="s">
        <v>1821</v>
      </c>
      <c r="E63" s="4051"/>
      <c r="F63" s="4051"/>
      <c r="G63" s="4051"/>
      <c r="H63" s="4051"/>
      <c r="I63" s="4051"/>
      <c r="J63" s="3833"/>
      <c r="K63" s="3833"/>
      <c r="L63" s="3833"/>
      <c r="M63" s="3833"/>
      <c r="N63" s="3833"/>
      <c r="O63" s="3833"/>
      <c r="P63" s="3833"/>
      <c r="Q63" s="3833"/>
      <c r="R63" s="3833"/>
      <c r="S63" s="3834"/>
      <c r="T63" s="3831"/>
      <c r="U63" s="3839">
        <v>1031</v>
      </c>
      <c r="V63" s="3872" t="s">
        <v>1535</v>
      </c>
      <c r="W63" s="3873"/>
      <c r="X63" s="3873"/>
      <c r="Y63" s="3873"/>
      <c r="Z63" s="3873"/>
      <c r="AA63" s="3873"/>
      <c r="AB63" s="3874"/>
      <c r="AC63" s="3833"/>
      <c r="AD63" s="3833"/>
      <c r="AE63" s="3833"/>
      <c r="AF63" s="3833"/>
      <c r="AG63" s="3833"/>
      <c r="AH63" s="3833"/>
      <c r="AI63" s="3833"/>
      <c r="AJ63" s="3833"/>
      <c r="AK63" s="3833"/>
      <c r="AL63" s="3846" t="s">
        <v>73</v>
      </c>
    </row>
    <row r="64" spans="1:38" ht="16.149999999999999" customHeight="1" x14ac:dyDescent="0.3">
      <c r="A64" s="854"/>
      <c r="B64" s="3944"/>
      <c r="C64" s="3839"/>
      <c r="D64" s="4051"/>
      <c r="E64" s="4051"/>
      <c r="F64" s="4051"/>
      <c r="G64" s="4051"/>
      <c r="H64" s="4051"/>
      <c r="I64" s="4051"/>
      <c r="J64" s="3833"/>
      <c r="K64" s="3833"/>
      <c r="L64" s="3833"/>
      <c r="M64" s="3833"/>
      <c r="N64" s="3833"/>
      <c r="O64" s="3833"/>
      <c r="P64" s="3833"/>
      <c r="Q64" s="3833"/>
      <c r="R64" s="3833"/>
      <c r="S64" s="3834"/>
      <c r="T64" s="3832"/>
      <c r="U64" s="3839"/>
      <c r="V64" s="3875"/>
      <c r="W64" s="3876"/>
      <c r="X64" s="3876"/>
      <c r="Y64" s="3876"/>
      <c r="Z64" s="3876"/>
      <c r="AA64" s="3876"/>
      <c r="AB64" s="3877"/>
      <c r="AC64" s="3833"/>
      <c r="AD64" s="3833"/>
      <c r="AE64" s="3833"/>
      <c r="AF64" s="3833"/>
      <c r="AG64" s="3833"/>
      <c r="AH64" s="3833"/>
      <c r="AI64" s="3833"/>
      <c r="AJ64" s="3833"/>
      <c r="AK64" s="3833"/>
      <c r="AL64" s="3847"/>
    </row>
    <row r="65" spans="1:38" ht="16.149999999999999" customHeight="1" x14ac:dyDescent="0.3">
      <c r="A65" s="854"/>
      <c r="B65" s="3944"/>
      <c r="C65" s="3839">
        <v>995</v>
      </c>
      <c r="D65" s="3840" t="s">
        <v>1822</v>
      </c>
      <c r="E65" s="3841"/>
      <c r="F65" s="3841"/>
      <c r="G65" s="3841"/>
      <c r="H65" s="3841"/>
      <c r="I65" s="3848"/>
      <c r="J65" s="4052"/>
      <c r="K65" s="4053"/>
      <c r="L65" s="4053"/>
      <c r="M65" s="4053"/>
      <c r="N65" s="4053"/>
      <c r="O65" s="4053"/>
      <c r="P65" s="4053"/>
      <c r="Q65" s="4053"/>
      <c r="R65" s="4053"/>
      <c r="S65" s="4053"/>
      <c r="T65" s="4053"/>
      <c r="U65" s="4053"/>
      <c r="V65" s="4053"/>
      <c r="W65" s="4053"/>
      <c r="X65" s="4053"/>
      <c r="Y65" s="4053"/>
      <c r="Z65" s="4053"/>
      <c r="AA65" s="4053"/>
      <c r="AB65" s="4053"/>
      <c r="AC65" s="4053"/>
      <c r="AD65" s="4053"/>
      <c r="AE65" s="4053"/>
      <c r="AF65" s="4053"/>
      <c r="AG65" s="4053"/>
      <c r="AH65" s="4053"/>
      <c r="AI65" s="4053"/>
      <c r="AJ65" s="4053"/>
      <c r="AK65" s="4053"/>
      <c r="AL65" s="4054"/>
    </row>
    <row r="66" spans="1:38" ht="16.149999999999999" customHeight="1" x14ac:dyDescent="0.3">
      <c r="A66" s="854"/>
      <c r="B66" s="3945"/>
      <c r="C66" s="3839"/>
      <c r="D66" s="3842"/>
      <c r="E66" s="3843"/>
      <c r="F66" s="3843"/>
      <c r="G66" s="3843"/>
      <c r="H66" s="3843"/>
      <c r="I66" s="3849"/>
      <c r="J66" s="4055"/>
      <c r="K66" s="4056"/>
      <c r="L66" s="4056"/>
      <c r="M66" s="4056"/>
      <c r="N66" s="4056"/>
      <c r="O66" s="4056"/>
      <c r="P66" s="4056"/>
      <c r="Q66" s="4056"/>
      <c r="R66" s="4056"/>
      <c r="S66" s="4056"/>
      <c r="T66" s="4056"/>
      <c r="U66" s="4056"/>
      <c r="V66" s="4056"/>
      <c r="W66" s="4056"/>
      <c r="X66" s="4056"/>
      <c r="Y66" s="4056"/>
      <c r="Z66" s="4056"/>
      <c r="AA66" s="4056"/>
      <c r="AB66" s="4056"/>
      <c r="AC66" s="4056"/>
      <c r="AD66" s="4056"/>
      <c r="AE66" s="4056"/>
      <c r="AF66" s="4056"/>
      <c r="AG66" s="4056"/>
      <c r="AH66" s="4056"/>
      <c r="AI66" s="4056"/>
      <c r="AJ66" s="4056"/>
      <c r="AK66" s="4056"/>
      <c r="AL66" s="4057"/>
    </row>
    <row r="67" spans="1:38" ht="16.149999999999999" customHeight="1" x14ac:dyDescent="0.3">
      <c r="A67" s="854"/>
      <c r="B67" s="3943" t="s">
        <v>485</v>
      </c>
      <c r="C67" s="3839">
        <v>1000</v>
      </c>
      <c r="D67" s="4051" t="s">
        <v>1819</v>
      </c>
      <c r="E67" s="4051"/>
      <c r="F67" s="4051"/>
      <c r="G67" s="4051"/>
      <c r="H67" s="4051"/>
      <c r="I67" s="4051"/>
      <c r="J67" s="3834"/>
      <c r="K67" s="3871"/>
      <c r="L67" s="3871"/>
      <c r="M67" s="3871"/>
      <c r="N67" s="3871"/>
      <c r="O67" s="3871"/>
      <c r="P67" s="3871"/>
      <c r="Q67" s="3871"/>
      <c r="R67" s="3871"/>
      <c r="S67" s="3871"/>
      <c r="T67" s="3831"/>
      <c r="U67" s="3839">
        <v>980</v>
      </c>
      <c r="V67" s="3840" t="s">
        <v>1820</v>
      </c>
      <c r="W67" s="3841"/>
      <c r="X67" s="3841"/>
      <c r="Y67" s="3841"/>
      <c r="Z67" s="3841"/>
      <c r="AA67" s="3841"/>
      <c r="AB67" s="3848"/>
      <c r="AC67" s="3834"/>
      <c r="AD67" s="3871"/>
      <c r="AE67" s="3871"/>
      <c r="AF67" s="3871"/>
      <c r="AG67" s="3871"/>
      <c r="AH67" s="3871"/>
      <c r="AI67" s="3871"/>
      <c r="AJ67" s="3871"/>
      <c r="AK67" s="3871"/>
      <c r="AL67" s="3894"/>
    </row>
    <row r="68" spans="1:38" ht="16.149999999999999" customHeight="1" x14ac:dyDescent="0.3">
      <c r="A68" s="854"/>
      <c r="B68" s="3944"/>
      <c r="C68" s="3839"/>
      <c r="D68" s="4051"/>
      <c r="E68" s="4051"/>
      <c r="F68" s="4051"/>
      <c r="G68" s="4051"/>
      <c r="H68" s="4051"/>
      <c r="I68" s="4051"/>
      <c r="J68" s="3834"/>
      <c r="K68" s="3871"/>
      <c r="L68" s="3871"/>
      <c r="M68" s="3871"/>
      <c r="N68" s="3871"/>
      <c r="O68" s="3871"/>
      <c r="P68" s="3871"/>
      <c r="Q68" s="3871"/>
      <c r="R68" s="3871"/>
      <c r="S68" s="3871"/>
      <c r="T68" s="3832"/>
      <c r="U68" s="3839"/>
      <c r="V68" s="3842"/>
      <c r="W68" s="3843"/>
      <c r="X68" s="3843"/>
      <c r="Y68" s="3843"/>
      <c r="Z68" s="3843"/>
      <c r="AA68" s="3843"/>
      <c r="AB68" s="3849"/>
      <c r="AC68" s="3834"/>
      <c r="AD68" s="3871"/>
      <c r="AE68" s="3871"/>
      <c r="AF68" s="3871"/>
      <c r="AG68" s="3871"/>
      <c r="AH68" s="3871"/>
      <c r="AI68" s="3871"/>
      <c r="AJ68" s="3871"/>
      <c r="AK68" s="3871"/>
      <c r="AL68" s="3895"/>
    </row>
    <row r="69" spans="1:38" ht="16.149999999999999" customHeight="1" x14ac:dyDescent="0.3">
      <c r="A69" s="854"/>
      <c r="B69" s="3944"/>
      <c r="C69" s="3839">
        <v>1040</v>
      </c>
      <c r="D69" s="4051" t="s">
        <v>1821</v>
      </c>
      <c r="E69" s="4051"/>
      <c r="F69" s="4051"/>
      <c r="G69" s="4051"/>
      <c r="H69" s="4051"/>
      <c r="I69" s="4051"/>
      <c r="J69" s="3834"/>
      <c r="K69" s="3871"/>
      <c r="L69" s="3871"/>
      <c r="M69" s="3871"/>
      <c r="N69" s="3871"/>
      <c r="O69" s="3871"/>
      <c r="P69" s="3871"/>
      <c r="Q69" s="3871"/>
      <c r="R69" s="3871"/>
      <c r="S69" s="3871"/>
      <c r="T69" s="3831"/>
      <c r="U69" s="3839">
        <v>1041</v>
      </c>
      <c r="V69" s="3840" t="s">
        <v>1535</v>
      </c>
      <c r="W69" s="3841"/>
      <c r="X69" s="3841"/>
      <c r="Y69" s="3841"/>
      <c r="Z69" s="3841"/>
      <c r="AA69" s="3841"/>
      <c r="AB69" s="3848"/>
      <c r="AC69" s="3833"/>
      <c r="AD69" s="3833"/>
      <c r="AE69" s="3833"/>
      <c r="AF69" s="3833"/>
      <c r="AG69" s="3833"/>
      <c r="AH69" s="3833"/>
      <c r="AI69" s="3833"/>
      <c r="AJ69" s="3833"/>
      <c r="AK69" s="3833"/>
      <c r="AL69" s="3846" t="s">
        <v>73</v>
      </c>
    </row>
    <row r="70" spans="1:38" ht="16.149999999999999" customHeight="1" x14ac:dyDescent="0.3">
      <c r="A70" s="854"/>
      <c r="B70" s="3945"/>
      <c r="C70" s="3839"/>
      <c r="D70" s="4051"/>
      <c r="E70" s="4051"/>
      <c r="F70" s="4051"/>
      <c r="G70" s="4051"/>
      <c r="H70" s="4051"/>
      <c r="I70" s="4051"/>
      <c r="J70" s="3834"/>
      <c r="K70" s="3871"/>
      <c r="L70" s="3871"/>
      <c r="M70" s="3871"/>
      <c r="N70" s="3871"/>
      <c r="O70" s="3871"/>
      <c r="P70" s="3871"/>
      <c r="Q70" s="3871"/>
      <c r="R70" s="3871"/>
      <c r="S70" s="3871"/>
      <c r="T70" s="3832"/>
      <c r="U70" s="3839"/>
      <c r="V70" s="3842"/>
      <c r="W70" s="3843"/>
      <c r="X70" s="3843"/>
      <c r="Y70" s="3843"/>
      <c r="Z70" s="3843"/>
      <c r="AA70" s="3843"/>
      <c r="AB70" s="3849"/>
      <c r="AC70" s="3833"/>
      <c r="AD70" s="3833"/>
      <c r="AE70" s="3833"/>
      <c r="AF70" s="3833"/>
      <c r="AG70" s="3833"/>
      <c r="AH70" s="3833"/>
      <c r="AI70" s="3833"/>
      <c r="AJ70" s="3833"/>
      <c r="AK70" s="3833"/>
      <c r="AL70" s="3847"/>
    </row>
    <row r="71" spans="1:38" ht="16.149999999999999" customHeight="1" x14ac:dyDescent="0.3">
      <c r="A71" s="854"/>
      <c r="B71" s="3943" t="s">
        <v>1823</v>
      </c>
      <c r="C71" s="3839">
        <v>1070</v>
      </c>
      <c r="D71" s="4051" t="s">
        <v>1824</v>
      </c>
      <c r="E71" s="4051"/>
      <c r="F71" s="4051"/>
      <c r="G71" s="4051"/>
      <c r="H71" s="4051"/>
      <c r="I71" s="4051"/>
      <c r="J71" s="3834"/>
      <c r="K71" s="3871"/>
      <c r="L71" s="3871"/>
      <c r="M71" s="3871"/>
      <c r="N71" s="3871"/>
      <c r="O71" s="3871"/>
      <c r="P71" s="3871"/>
      <c r="Q71" s="3871"/>
      <c r="R71" s="3871"/>
      <c r="S71" s="3871"/>
      <c r="T71" s="3831"/>
      <c r="U71" s="3839">
        <v>1071</v>
      </c>
      <c r="V71" s="3840" t="s">
        <v>1825</v>
      </c>
      <c r="W71" s="3841"/>
      <c r="X71" s="3841"/>
      <c r="Y71" s="3841"/>
      <c r="Z71" s="3841"/>
      <c r="AA71" s="3841"/>
      <c r="AB71" s="3848"/>
      <c r="AC71" s="3833"/>
      <c r="AD71" s="3833"/>
      <c r="AE71" s="3833"/>
      <c r="AF71" s="3833"/>
      <c r="AG71" s="3833"/>
      <c r="AH71" s="3833"/>
      <c r="AI71" s="3833"/>
      <c r="AJ71" s="3833"/>
      <c r="AK71" s="3833"/>
      <c r="AL71" s="3846" t="s">
        <v>73</v>
      </c>
    </row>
    <row r="72" spans="1:38" ht="16.149999999999999" customHeight="1" x14ac:dyDescent="0.3">
      <c r="A72" s="854"/>
      <c r="B72" s="3945"/>
      <c r="C72" s="3839"/>
      <c r="D72" s="4051"/>
      <c r="E72" s="4051"/>
      <c r="F72" s="4051"/>
      <c r="G72" s="4051"/>
      <c r="H72" s="4051"/>
      <c r="I72" s="4051"/>
      <c r="J72" s="3834"/>
      <c r="K72" s="3871"/>
      <c r="L72" s="3871"/>
      <c r="M72" s="3871"/>
      <c r="N72" s="3871"/>
      <c r="O72" s="3871"/>
      <c r="P72" s="3871"/>
      <c r="Q72" s="3871"/>
      <c r="R72" s="3871"/>
      <c r="S72" s="3871"/>
      <c r="T72" s="3832"/>
      <c r="U72" s="3839"/>
      <c r="V72" s="3842"/>
      <c r="W72" s="3843"/>
      <c r="X72" s="3843"/>
      <c r="Y72" s="3843"/>
      <c r="Z72" s="3843"/>
      <c r="AA72" s="3843"/>
      <c r="AB72" s="3849"/>
      <c r="AC72" s="3833"/>
      <c r="AD72" s="3833"/>
      <c r="AE72" s="3833"/>
      <c r="AF72" s="3833"/>
      <c r="AG72" s="3833"/>
      <c r="AH72" s="3833"/>
      <c r="AI72" s="3833"/>
      <c r="AJ72" s="3833"/>
      <c r="AK72" s="3833"/>
      <c r="AL72" s="3847"/>
    </row>
    <row r="73" spans="1:38" ht="16.149999999999999" customHeight="1" x14ac:dyDescent="0.3">
      <c r="A73" s="854"/>
      <c r="B73" s="3943" t="s">
        <v>1826</v>
      </c>
      <c r="C73" s="3839">
        <v>1300</v>
      </c>
      <c r="D73" s="4051" t="s">
        <v>1827</v>
      </c>
      <c r="E73" s="4051"/>
      <c r="F73" s="4051"/>
      <c r="G73" s="4051"/>
      <c r="H73" s="4051"/>
      <c r="I73" s="4051"/>
      <c r="J73" s="3834"/>
      <c r="K73" s="3871"/>
      <c r="L73" s="3871"/>
      <c r="M73" s="3871"/>
      <c r="N73" s="3871"/>
      <c r="O73" s="3871"/>
      <c r="P73" s="3871"/>
      <c r="Q73" s="3871"/>
      <c r="R73" s="3871"/>
      <c r="S73" s="3871"/>
      <c r="T73" s="874"/>
      <c r="U73" s="3839">
        <v>1320</v>
      </c>
      <c r="V73" s="3840" t="s">
        <v>1828</v>
      </c>
      <c r="W73" s="3841"/>
      <c r="X73" s="3841"/>
      <c r="Y73" s="3841"/>
      <c r="Z73" s="3841"/>
      <c r="AA73" s="3841"/>
      <c r="AB73" s="3848"/>
      <c r="AC73" s="3833"/>
      <c r="AD73" s="3833"/>
      <c r="AE73" s="3833"/>
      <c r="AF73" s="3833"/>
      <c r="AG73" s="3833"/>
      <c r="AH73" s="3833"/>
      <c r="AI73" s="3833"/>
      <c r="AJ73" s="3833"/>
      <c r="AK73" s="3833"/>
      <c r="AL73" s="3846" t="s">
        <v>75</v>
      </c>
    </row>
    <row r="74" spans="1:38" ht="16.149999999999999" customHeight="1" x14ac:dyDescent="0.3">
      <c r="A74" s="854"/>
      <c r="B74" s="3944"/>
      <c r="C74" s="3839"/>
      <c r="D74" s="4051"/>
      <c r="E74" s="4051"/>
      <c r="F74" s="4051"/>
      <c r="G74" s="4051"/>
      <c r="H74" s="4051"/>
      <c r="I74" s="4051"/>
      <c r="J74" s="3834"/>
      <c r="K74" s="3871"/>
      <c r="L74" s="3871"/>
      <c r="M74" s="3871"/>
      <c r="N74" s="3871"/>
      <c r="O74" s="3871"/>
      <c r="P74" s="3871"/>
      <c r="Q74" s="3871"/>
      <c r="R74" s="3871"/>
      <c r="S74" s="3871"/>
      <c r="T74" s="875"/>
      <c r="U74" s="3839"/>
      <c r="V74" s="3842"/>
      <c r="W74" s="3843"/>
      <c r="X74" s="3843"/>
      <c r="Y74" s="3843"/>
      <c r="Z74" s="3843"/>
      <c r="AA74" s="3843"/>
      <c r="AB74" s="3849"/>
      <c r="AC74" s="3833"/>
      <c r="AD74" s="3833"/>
      <c r="AE74" s="3833"/>
      <c r="AF74" s="3833"/>
      <c r="AG74" s="3833"/>
      <c r="AH74" s="3833"/>
      <c r="AI74" s="3833"/>
      <c r="AJ74" s="3833"/>
      <c r="AK74" s="3833"/>
      <c r="AL74" s="3847"/>
    </row>
    <row r="75" spans="1:38" ht="16.149999999999999" customHeight="1" x14ac:dyDescent="0.3">
      <c r="A75" s="854"/>
      <c r="B75" s="3944"/>
      <c r="C75" s="3839">
        <v>1310</v>
      </c>
      <c r="D75" s="4051" t="s">
        <v>1829</v>
      </c>
      <c r="E75" s="4051"/>
      <c r="F75" s="4051"/>
      <c r="G75" s="4051"/>
      <c r="H75" s="4051"/>
      <c r="I75" s="4051"/>
      <c r="J75" s="3834"/>
      <c r="K75" s="3871"/>
      <c r="L75" s="3871"/>
      <c r="M75" s="3871"/>
      <c r="N75" s="3871"/>
      <c r="O75" s="3871"/>
      <c r="P75" s="3871"/>
      <c r="Q75" s="3871"/>
      <c r="R75" s="3871"/>
      <c r="S75" s="3871"/>
      <c r="T75" s="874"/>
      <c r="U75" s="3839">
        <v>1330</v>
      </c>
      <c r="V75" s="3840" t="s">
        <v>1830</v>
      </c>
      <c r="W75" s="3841"/>
      <c r="X75" s="3841"/>
      <c r="Y75" s="3841"/>
      <c r="Z75" s="3841"/>
      <c r="AA75" s="3841"/>
      <c r="AB75" s="3848"/>
      <c r="AC75" s="3833"/>
      <c r="AD75" s="3833"/>
      <c r="AE75" s="3833"/>
      <c r="AF75" s="3833"/>
      <c r="AG75" s="3833"/>
      <c r="AH75" s="3833"/>
      <c r="AI75" s="3833"/>
      <c r="AJ75" s="3833"/>
      <c r="AK75" s="3833"/>
      <c r="AL75" s="3845" t="s">
        <v>75</v>
      </c>
    </row>
    <row r="76" spans="1:38" ht="16.149999999999999" customHeight="1" x14ac:dyDescent="0.3">
      <c r="A76" s="854"/>
      <c r="B76" s="3944"/>
      <c r="C76" s="3839"/>
      <c r="D76" s="4051"/>
      <c r="E76" s="4051"/>
      <c r="F76" s="4051"/>
      <c r="G76" s="4051"/>
      <c r="H76" s="4051"/>
      <c r="I76" s="4051"/>
      <c r="J76" s="3834"/>
      <c r="K76" s="3871"/>
      <c r="L76" s="3871"/>
      <c r="M76" s="3871"/>
      <c r="N76" s="3871"/>
      <c r="O76" s="3871"/>
      <c r="P76" s="3871"/>
      <c r="Q76" s="3871"/>
      <c r="R76" s="3871"/>
      <c r="S76" s="3871"/>
      <c r="T76" s="875"/>
      <c r="U76" s="3839"/>
      <c r="V76" s="3842"/>
      <c r="W76" s="3843"/>
      <c r="X76" s="3843"/>
      <c r="Y76" s="3843"/>
      <c r="Z76" s="3843"/>
      <c r="AA76" s="3843"/>
      <c r="AB76" s="3849"/>
      <c r="AC76" s="3833"/>
      <c r="AD76" s="3833"/>
      <c r="AE76" s="3833"/>
      <c r="AF76" s="3833"/>
      <c r="AG76" s="3833"/>
      <c r="AH76" s="3833"/>
      <c r="AI76" s="3833"/>
      <c r="AJ76" s="3833"/>
      <c r="AK76" s="3833"/>
      <c r="AL76" s="3845"/>
    </row>
    <row r="77" spans="1:38" ht="16.149999999999999" customHeight="1" x14ac:dyDescent="0.3">
      <c r="A77" s="854"/>
      <c r="B77" s="3944"/>
      <c r="C77" s="3839">
        <v>1300</v>
      </c>
      <c r="D77" s="3840" t="s">
        <v>564</v>
      </c>
      <c r="E77" s="3841"/>
      <c r="F77" s="3841"/>
      <c r="G77" s="3841"/>
      <c r="H77" s="3841"/>
      <c r="I77" s="3848"/>
      <c r="J77" s="3833"/>
      <c r="K77" s="3833"/>
      <c r="L77" s="3833"/>
      <c r="M77" s="3833"/>
      <c r="N77" s="3833"/>
      <c r="O77" s="3833"/>
      <c r="P77" s="3833"/>
      <c r="Q77" s="3833"/>
      <c r="R77" s="3833"/>
      <c r="S77" s="3833"/>
      <c r="T77" s="3850" t="s">
        <v>1831</v>
      </c>
      <c r="U77" s="3839">
        <v>1320</v>
      </c>
      <c r="V77" s="3840" t="s">
        <v>571</v>
      </c>
      <c r="W77" s="3841"/>
      <c r="X77" s="3841"/>
      <c r="Y77" s="3841"/>
      <c r="Z77" s="3841"/>
      <c r="AA77" s="3841"/>
      <c r="AB77" s="3848"/>
      <c r="AC77" s="3833"/>
      <c r="AD77" s="3833"/>
      <c r="AE77" s="3833"/>
      <c r="AF77" s="3833"/>
      <c r="AG77" s="3833"/>
      <c r="AH77" s="3833"/>
      <c r="AI77" s="3833"/>
      <c r="AJ77" s="3833"/>
      <c r="AK77" s="3833"/>
      <c r="AL77" s="3850" t="s">
        <v>1831</v>
      </c>
    </row>
    <row r="78" spans="1:38" ht="16.149999999999999" customHeight="1" x14ac:dyDescent="0.3">
      <c r="A78" s="854"/>
      <c r="B78" s="3945"/>
      <c r="C78" s="3839"/>
      <c r="D78" s="3842"/>
      <c r="E78" s="3843"/>
      <c r="F78" s="3843"/>
      <c r="G78" s="3843"/>
      <c r="H78" s="3843"/>
      <c r="I78" s="3849"/>
      <c r="J78" s="3833"/>
      <c r="K78" s="3833"/>
      <c r="L78" s="3833"/>
      <c r="M78" s="3833"/>
      <c r="N78" s="3833"/>
      <c r="O78" s="3833"/>
      <c r="P78" s="3833"/>
      <c r="Q78" s="3833"/>
      <c r="R78" s="3833"/>
      <c r="S78" s="3833"/>
      <c r="T78" s="3850"/>
      <c r="U78" s="3839"/>
      <c r="V78" s="3842"/>
      <c r="W78" s="3843"/>
      <c r="X78" s="3843"/>
      <c r="Y78" s="3843"/>
      <c r="Z78" s="3843"/>
      <c r="AA78" s="3843"/>
      <c r="AB78" s="3849"/>
      <c r="AC78" s="3833"/>
      <c r="AD78" s="3833"/>
      <c r="AE78" s="3833"/>
      <c r="AF78" s="3833"/>
      <c r="AG78" s="3833"/>
      <c r="AH78" s="3833"/>
      <c r="AI78" s="3833"/>
      <c r="AJ78" s="3833"/>
      <c r="AK78" s="3833"/>
      <c r="AL78" s="3850"/>
    </row>
    <row r="79" spans="1:38" ht="16.149999999999999" customHeight="1" x14ac:dyDescent="0.25">
      <c r="A79" s="856"/>
      <c r="B79" s="4037" t="s">
        <v>1832</v>
      </c>
      <c r="C79" s="3839">
        <v>1090</v>
      </c>
      <c r="D79" s="4045" t="s">
        <v>1833</v>
      </c>
      <c r="E79" s="4046"/>
      <c r="F79" s="4046"/>
      <c r="G79" s="4046"/>
      <c r="H79" s="4046"/>
      <c r="I79" s="4047"/>
      <c r="J79" s="4040"/>
      <c r="K79" s="4040"/>
      <c r="L79" s="4040"/>
      <c r="M79" s="4040"/>
      <c r="N79" s="4041"/>
      <c r="O79" s="4038" t="s">
        <v>1834</v>
      </c>
      <c r="P79" s="4039"/>
      <c r="Q79" s="4040"/>
      <c r="R79" s="4040"/>
      <c r="S79" s="4041"/>
      <c r="T79" s="3850" t="s">
        <v>75</v>
      </c>
      <c r="U79" s="3839">
        <v>1046</v>
      </c>
      <c r="V79" s="3840" t="s">
        <v>1835</v>
      </c>
      <c r="W79" s="3841"/>
      <c r="X79" s="3841"/>
      <c r="Y79" s="3841"/>
      <c r="Z79" s="3841"/>
      <c r="AA79" s="3841"/>
      <c r="AB79" s="3848"/>
      <c r="AC79" s="3852"/>
      <c r="AD79" s="3852"/>
      <c r="AE79" s="3852"/>
      <c r="AF79" s="3853"/>
      <c r="AG79" s="4038" t="s">
        <v>1834</v>
      </c>
      <c r="AH79" s="4039"/>
      <c r="AI79" s="4040"/>
      <c r="AJ79" s="4040"/>
      <c r="AK79" s="4041"/>
      <c r="AL79" s="3850" t="s">
        <v>75</v>
      </c>
    </row>
    <row r="80" spans="1:38" ht="16.149999999999999" customHeight="1" x14ac:dyDescent="0.25">
      <c r="B80" s="4037"/>
      <c r="C80" s="3839"/>
      <c r="D80" s="4048"/>
      <c r="E80" s="4049"/>
      <c r="F80" s="4049"/>
      <c r="G80" s="4049"/>
      <c r="H80" s="4049"/>
      <c r="I80" s="4050"/>
      <c r="J80" s="4043"/>
      <c r="K80" s="4043"/>
      <c r="L80" s="4043"/>
      <c r="M80" s="4043"/>
      <c r="N80" s="4044"/>
      <c r="O80" s="4038"/>
      <c r="P80" s="4042"/>
      <c r="Q80" s="4043"/>
      <c r="R80" s="4043"/>
      <c r="S80" s="4044"/>
      <c r="T80" s="3850" t="s">
        <v>75</v>
      </c>
      <c r="U80" s="3839"/>
      <c r="V80" s="3842"/>
      <c r="W80" s="3843"/>
      <c r="X80" s="3843"/>
      <c r="Y80" s="3843"/>
      <c r="Z80" s="3843"/>
      <c r="AA80" s="3843"/>
      <c r="AB80" s="3849"/>
      <c r="AC80" s="3855"/>
      <c r="AD80" s="3855"/>
      <c r="AE80" s="3855"/>
      <c r="AF80" s="3856"/>
      <c r="AG80" s="4038"/>
      <c r="AH80" s="4042"/>
      <c r="AI80" s="4043"/>
      <c r="AJ80" s="4043"/>
      <c r="AK80" s="4044"/>
      <c r="AL80" s="3850" t="s">
        <v>75</v>
      </c>
    </row>
    <row r="81" spans="2:38" ht="16.149999999999999" customHeight="1" x14ac:dyDescent="0.25">
      <c r="B81" s="4037"/>
      <c r="C81" s="3839">
        <v>1140</v>
      </c>
      <c r="D81" s="3840" t="s">
        <v>532</v>
      </c>
      <c r="E81" s="3841"/>
      <c r="F81" s="3841"/>
      <c r="G81" s="3841"/>
      <c r="H81" s="3841"/>
      <c r="I81" s="3848"/>
      <c r="J81" s="3834"/>
      <c r="K81" s="3871"/>
      <c r="L81" s="3871"/>
      <c r="M81" s="3871"/>
      <c r="N81" s="3871"/>
      <c r="O81" s="3871"/>
      <c r="P81" s="3871"/>
      <c r="Q81" s="3871"/>
      <c r="R81" s="3871"/>
      <c r="S81" s="3871"/>
      <c r="T81" s="3837"/>
      <c r="U81" s="3839">
        <v>1047</v>
      </c>
      <c r="V81" s="3840" t="s">
        <v>1836</v>
      </c>
      <c r="W81" s="3841"/>
      <c r="X81" s="3841"/>
      <c r="Y81" s="3841"/>
      <c r="Z81" s="3841"/>
      <c r="AA81" s="3841"/>
      <c r="AB81" s="3841"/>
      <c r="AC81" s="3833"/>
      <c r="AD81" s="3833"/>
      <c r="AE81" s="3833"/>
      <c r="AF81" s="3833"/>
      <c r="AG81" s="3833"/>
      <c r="AH81" s="3833"/>
      <c r="AI81" s="3833"/>
      <c r="AJ81" s="3833"/>
      <c r="AK81" s="3834"/>
      <c r="AL81" s="3835"/>
    </row>
    <row r="82" spans="2:38" ht="16.149999999999999" customHeight="1" x14ac:dyDescent="0.25">
      <c r="B82" s="4037"/>
      <c r="C82" s="3839"/>
      <c r="D82" s="3842"/>
      <c r="E82" s="3843"/>
      <c r="F82" s="3843"/>
      <c r="G82" s="3843"/>
      <c r="H82" s="3843"/>
      <c r="I82" s="3849"/>
      <c r="J82" s="3834"/>
      <c r="K82" s="3871"/>
      <c r="L82" s="3871"/>
      <c r="M82" s="3871"/>
      <c r="N82" s="3871"/>
      <c r="O82" s="3871"/>
      <c r="P82" s="3871"/>
      <c r="Q82" s="3871"/>
      <c r="R82" s="3871"/>
      <c r="S82" s="3871"/>
      <c r="T82" s="3837"/>
      <c r="U82" s="3839"/>
      <c r="V82" s="3842"/>
      <c r="W82" s="3843"/>
      <c r="X82" s="3843"/>
      <c r="Y82" s="3843"/>
      <c r="Z82" s="3843"/>
      <c r="AA82" s="3843"/>
      <c r="AB82" s="3843"/>
      <c r="AC82" s="3833"/>
      <c r="AD82" s="3833"/>
      <c r="AE82" s="3833"/>
      <c r="AF82" s="3833"/>
      <c r="AG82" s="3833"/>
      <c r="AH82" s="3833"/>
      <c r="AI82" s="3833"/>
      <c r="AJ82" s="3833"/>
      <c r="AK82" s="3834"/>
      <c r="AL82" s="3836"/>
    </row>
    <row r="83" spans="2:38" ht="16.149999999999999" customHeight="1" x14ac:dyDescent="0.25">
      <c r="B83" s="4037"/>
      <c r="C83" s="3839">
        <v>1155</v>
      </c>
      <c r="D83" s="3840" t="s">
        <v>542</v>
      </c>
      <c r="E83" s="3841"/>
      <c r="F83" s="3841"/>
      <c r="G83" s="3841"/>
      <c r="H83" s="3841"/>
      <c r="I83" s="3848"/>
      <c r="J83" s="3834"/>
      <c r="K83" s="3871"/>
      <c r="L83" s="3871"/>
      <c r="M83" s="3871"/>
      <c r="N83" s="3871"/>
      <c r="O83" s="3871"/>
      <c r="P83" s="3871"/>
      <c r="Q83" s="3871"/>
      <c r="R83" s="3871"/>
      <c r="S83" s="3871"/>
      <c r="T83" s="3838" t="s">
        <v>280</v>
      </c>
      <c r="U83" s="3839">
        <v>1048</v>
      </c>
      <c r="V83" s="3840" t="s">
        <v>1837</v>
      </c>
      <c r="W83" s="3841"/>
      <c r="X83" s="3841"/>
      <c r="Y83" s="3841"/>
      <c r="Z83" s="3841"/>
      <c r="AA83" s="3841"/>
      <c r="AB83" s="3841"/>
      <c r="AC83" s="3833"/>
      <c r="AD83" s="3833"/>
      <c r="AE83" s="3833"/>
      <c r="AF83" s="3833"/>
      <c r="AG83" s="3833"/>
      <c r="AH83" s="3833"/>
      <c r="AI83" s="3833"/>
      <c r="AJ83" s="3833"/>
      <c r="AK83" s="3833"/>
      <c r="AL83" s="3844" t="s">
        <v>280</v>
      </c>
    </row>
    <row r="84" spans="2:38" ht="16.149999999999999" customHeight="1" x14ac:dyDescent="0.25">
      <c r="B84" s="4037"/>
      <c r="C84" s="3839"/>
      <c r="D84" s="3842"/>
      <c r="E84" s="3843"/>
      <c r="F84" s="3843"/>
      <c r="G84" s="3843"/>
      <c r="H84" s="3843"/>
      <c r="I84" s="3849"/>
      <c r="J84" s="3834"/>
      <c r="K84" s="3871"/>
      <c r="L84" s="3871"/>
      <c r="M84" s="3871"/>
      <c r="N84" s="3871"/>
      <c r="O84" s="3871"/>
      <c r="P84" s="3871"/>
      <c r="Q84" s="3871"/>
      <c r="R84" s="3871"/>
      <c r="S84" s="3871"/>
      <c r="T84" s="3838"/>
      <c r="U84" s="3839"/>
      <c r="V84" s="3842"/>
      <c r="W84" s="3843"/>
      <c r="X84" s="3843"/>
      <c r="Y84" s="3843"/>
      <c r="Z84" s="3843"/>
      <c r="AA84" s="3843"/>
      <c r="AB84" s="3843"/>
      <c r="AC84" s="3833"/>
      <c r="AD84" s="3833"/>
      <c r="AE84" s="3833"/>
      <c r="AF84" s="3833"/>
      <c r="AG84" s="3833"/>
      <c r="AH84" s="3833"/>
      <c r="AI84" s="3833"/>
      <c r="AJ84" s="3833"/>
      <c r="AK84" s="3833"/>
      <c r="AL84" s="3844"/>
    </row>
    <row r="85" spans="2:38" ht="16.149999999999999" customHeight="1" x14ac:dyDescent="0.25">
      <c r="B85" s="4037"/>
      <c r="C85" s="3839">
        <v>1120</v>
      </c>
      <c r="D85" s="3840" t="s">
        <v>1838</v>
      </c>
      <c r="E85" s="3841"/>
      <c r="F85" s="3841"/>
      <c r="G85" s="3841"/>
      <c r="H85" s="3841"/>
      <c r="I85" s="3848"/>
      <c r="J85" s="3834"/>
      <c r="K85" s="3871"/>
      <c r="L85" s="3871"/>
      <c r="M85" s="3871"/>
      <c r="N85" s="3871"/>
      <c r="O85" s="3871"/>
      <c r="P85" s="3871"/>
      <c r="Q85" s="3871"/>
      <c r="R85" s="3871"/>
      <c r="S85" s="3871"/>
      <c r="T85" s="876"/>
      <c r="U85" s="3839">
        <v>1049</v>
      </c>
      <c r="V85" s="3840" t="s">
        <v>1839</v>
      </c>
      <c r="W85" s="3841"/>
      <c r="X85" s="3841"/>
      <c r="Y85" s="3841"/>
      <c r="Z85" s="3841"/>
      <c r="AA85" s="3841"/>
      <c r="AB85" s="3841"/>
      <c r="AC85" s="3833"/>
      <c r="AD85" s="3833"/>
      <c r="AE85" s="3833"/>
      <c r="AF85" s="3833"/>
      <c r="AG85" s="3833"/>
      <c r="AH85" s="3833"/>
      <c r="AI85" s="3833"/>
      <c r="AJ85" s="3833"/>
      <c r="AK85" s="3834"/>
      <c r="AL85" s="3835"/>
    </row>
    <row r="86" spans="2:38" ht="16.149999999999999" customHeight="1" x14ac:dyDescent="0.25">
      <c r="B86" s="4037"/>
      <c r="C86" s="3839"/>
      <c r="D86" s="3842"/>
      <c r="E86" s="3843"/>
      <c r="F86" s="3843"/>
      <c r="G86" s="3843"/>
      <c r="H86" s="3843"/>
      <c r="I86" s="3849"/>
      <c r="J86" s="3834"/>
      <c r="K86" s="3871"/>
      <c r="L86" s="3871"/>
      <c r="M86" s="3871"/>
      <c r="N86" s="3871"/>
      <c r="O86" s="3871"/>
      <c r="P86" s="3871"/>
      <c r="Q86" s="3871"/>
      <c r="R86" s="3871"/>
      <c r="S86" s="3871"/>
      <c r="T86" s="877"/>
      <c r="U86" s="3839"/>
      <c r="V86" s="3842"/>
      <c r="W86" s="3843"/>
      <c r="X86" s="3843"/>
      <c r="Y86" s="3843"/>
      <c r="Z86" s="3843"/>
      <c r="AA86" s="3843"/>
      <c r="AB86" s="3843"/>
      <c r="AC86" s="3833"/>
      <c r="AD86" s="3833"/>
      <c r="AE86" s="3833"/>
      <c r="AF86" s="3833"/>
      <c r="AG86" s="3833"/>
      <c r="AH86" s="3833"/>
      <c r="AI86" s="3833"/>
      <c r="AJ86" s="3833"/>
      <c r="AK86" s="3834"/>
      <c r="AL86" s="3836"/>
    </row>
    <row r="87" spans="2:38" ht="16.149999999999999" customHeight="1" x14ac:dyDescent="0.25">
      <c r="B87" s="4037"/>
      <c r="C87" s="3839">
        <v>1147</v>
      </c>
      <c r="D87" s="3840" t="s">
        <v>1840</v>
      </c>
      <c r="E87" s="3841"/>
      <c r="F87" s="3841"/>
      <c r="G87" s="3841"/>
      <c r="H87" s="3841"/>
      <c r="I87" s="3848"/>
      <c r="J87" s="3834"/>
      <c r="K87" s="3871"/>
      <c r="L87" s="3871"/>
      <c r="M87" s="3871"/>
      <c r="N87" s="3871"/>
      <c r="O87" s="3871"/>
      <c r="P87" s="3871"/>
      <c r="Q87" s="3871"/>
      <c r="R87" s="3871"/>
      <c r="S87" s="3871"/>
      <c r="T87" s="876"/>
      <c r="U87" s="3839">
        <v>1150</v>
      </c>
      <c r="V87" s="3840" t="s">
        <v>538</v>
      </c>
      <c r="W87" s="3841"/>
      <c r="X87" s="3841"/>
      <c r="Y87" s="3841"/>
      <c r="Z87" s="3841"/>
      <c r="AA87" s="3841"/>
      <c r="AB87" s="3841"/>
      <c r="AC87" s="3833"/>
      <c r="AD87" s="3833"/>
      <c r="AE87" s="3833"/>
      <c r="AF87" s="3833"/>
      <c r="AG87" s="3833"/>
      <c r="AH87" s="3833"/>
      <c r="AI87" s="3833"/>
      <c r="AJ87" s="3833"/>
      <c r="AK87" s="3834"/>
      <c r="AL87" s="3835"/>
    </row>
    <row r="88" spans="2:38" ht="16.149999999999999" customHeight="1" x14ac:dyDescent="0.25">
      <c r="B88" s="4037"/>
      <c r="C88" s="3839"/>
      <c r="D88" s="3842" t="s">
        <v>102</v>
      </c>
      <c r="E88" s="3843"/>
      <c r="F88" s="3843"/>
      <c r="G88" s="3843"/>
      <c r="H88" s="3843"/>
      <c r="I88" s="3849"/>
      <c r="J88" s="3834"/>
      <c r="K88" s="3871"/>
      <c r="L88" s="3871"/>
      <c r="M88" s="3871"/>
      <c r="N88" s="3871"/>
      <c r="O88" s="3871"/>
      <c r="P88" s="3871"/>
      <c r="Q88" s="3871"/>
      <c r="R88" s="3871"/>
      <c r="S88" s="3871"/>
      <c r="T88" s="877"/>
      <c r="U88" s="3839"/>
      <c r="V88" s="3842"/>
      <c r="W88" s="3843"/>
      <c r="X88" s="3843"/>
      <c r="Y88" s="3843"/>
      <c r="Z88" s="3843"/>
      <c r="AA88" s="3843"/>
      <c r="AB88" s="3843"/>
      <c r="AC88" s="3833"/>
      <c r="AD88" s="3833"/>
      <c r="AE88" s="3833"/>
      <c r="AF88" s="3833"/>
      <c r="AG88" s="3833"/>
      <c r="AH88" s="3833"/>
      <c r="AI88" s="3833"/>
      <c r="AJ88" s="3833"/>
      <c r="AK88" s="3834"/>
      <c r="AL88" s="3836"/>
    </row>
    <row r="89" spans="2:38" ht="16.149999999999999" customHeight="1" x14ac:dyDescent="0.25">
      <c r="B89" s="3943" t="s">
        <v>99</v>
      </c>
      <c r="C89" s="3839">
        <v>1220</v>
      </c>
      <c r="D89" s="3840" t="s">
        <v>1841</v>
      </c>
      <c r="E89" s="3841"/>
      <c r="F89" s="3841"/>
      <c r="G89" s="3841"/>
      <c r="H89" s="3841"/>
      <c r="I89" s="3848"/>
      <c r="J89" s="3834"/>
      <c r="K89" s="3871"/>
      <c r="L89" s="3871"/>
      <c r="M89" s="3871"/>
      <c r="N89" s="3871"/>
      <c r="O89" s="3871"/>
      <c r="P89" s="3871"/>
      <c r="Q89" s="3871"/>
      <c r="R89" s="3871"/>
      <c r="S89" s="3871"/>
      <c r="T89" s="876"/>
      <c r="U89" s="3839">
        <v>1230</v>
      </c>
      <c r="V89" s="3840" t="s">
        <v>1842</v>
      </c>
      <c r="W89" s="3841"/>
      <c r="X89" s="3841"/>
      <c r="Y89" s="3841"/>
      <c r="Z89" s="3841"/>
      <c r="AA89" s="3841"/>
      <c r="AB89" s="3848"/>
      <c r="AC89" s="3833"/>
      <c r="AD89" s="3833"/>
      <c r="AE89" s="3833"/>
      <c r="AF89" s="3833"/>
      <c r="AG89" s="3833"/>
      <c r="AH89" s="3833"/>
      <c r="AI89" s="3833"/>
      <c r="AJ89" s="3833"/>
      <c r="AK89" s="3834"/>
      <c r="AL89" s="3835"/>
    </row>
    <row r="90" spans="2:38" ht="16.149999999999999" customHeight="1" x14ac:dyDescent="0.25">
      <c r="B90" s="3944"/>
      <c r="C90" s="3839"/>
      <c r="D90" s="3842"/>
      <c r="E90" s="3843"/>
      <c r="F90" s="3843"/>
      <c r="G90" s="3843"/>
      <c r="H90" s="3843"/>
      <c r="I90" s="3849"/>
      <c r="J90" s="3834"/>
      <c r="K90" s="3871"/>
      <c r="L90" s="3871"/>
      <c r="M90" s="3871"/>
      <c r="N90" s="3871"/>
      <c r="O90" s="3871"/>
      <c r="P90" s="3871"/>
      <c r="Q90" s="3871"/>
      <c r="R90" s="3871"/>
      <c r="S90" s="3871"/>
      <c r="T90" s="877"/>
      <c r="U90" s="3839"/>
      <c r="V90" s="3842"/>
      <c r="W90" s="3843"/>
      <c r="X90" s="3843"/>
      <c r="Y90" s="3843"/>
      <c r="Z90" s="3843"/>
      <c r="AA90" s="3843"/>
      <c r="AB90" s="3849"/>
      <c r="AC90" s="3833"/>
      <c r="AD90" s="3833"/>
      <c r="AE90" s="3833"/>
      <c r="AF90" s="3833"/>
      <c r="AG90" s="3833"/>
      <c r="AH90" s="3833"/>
      <c r="AI90" s="3833"/>
      <c r="AJ90" s="3833"/>
      <c r="AK90" s="3834"/>
      <c r="AL90" s="3836"/>
    </row>
    <row r="91" spans="2:38" ht="16.149999999999999" customHeight="1" x14ac:dyDescent="0.25">
      <c r="B91" s="3944"/>
      <c r="C91" s="3839">
        <v>1260</v>
      </c>
      <c r="D91" s="3840" t="s">
        <v>1843</v>
      </c>
      <c r="E91" s="3841"/>
      <c r="F91" s="3841"/>
      <c r="G91" s="3841"/>
      <c r="H91" s="3841"/>
      <c r="I91" s="3848"/>
      <c r="J91" s="3834"/>
      <c r="K91" s="3871"/>
      <c r="L91" s="3871"/>
      <c r="M91" s="3871"/>
      <c r="N91" s="3871"/>
      <c r="O91" s="3871"/>
      <c r="P91" s="3871"/>
      <c r="Q91" s="3871"/>
      <c r="R91" s="3871"/>
      <c r="S91" s="3871"/>
      <c r="T91" s="3838" t="s">
        <v>75</v>
      </c>
      <c r="U91" s="3839">
        <v>1270</v>
      </c>
      <c r="V91" s="3840" t="s">
        <v>1844</v>
      </c>
      <c r="W91" s="3841"/>
      <c r="X91" s="3841"/>
      <c r="Y91" s="3841"/>
      <c r="Z91" s="3841"/>
      <c r="AA91" s="3841"/>
      <c r="AB91" s="3848"/>
      <c r="AC91" s="3833"/>
      <c r="AD91" s="3833"/>
      <c r="AE91" s="3833"/>
      <c r="AF91" s="3833"/>
      <c r="AG91" s="3833"/>
      <c r="AH91" s="3833"/>
      <c r="AI91" s="3833"/>
      <c r="AJ91" s="3833"/>
      <c r="AK91" s="3833"/>
      <c r="AL91" s="4036" t="s">
        <v>75</v>
      </c>
    </row>
    <row r="92" spans="2:38" ht="16.149999999999999" customHeight="1" x14ac:dyDescent="0.25">
      <c r="B92" s="3944"/>
      <c r="C92" s="3839"/>
      <c r="D92" s="3842"/>
      <c r="E92" s="3843"/>
      <c r="F92" s="3843"/>
      <c r="G92" s="3843"/>
      <c r="H92" s="3843"/>
      <c r="I92" s="3849"/>
      <c r="J92" s="3834"/>
      <c r="K92" s="3871"/>
      <c r="L92" s="3871"/>
      <c r="M92" s="3871"/>
      <c r="N92" s="3871"/>
      <c r="O92" s="3871"/>
      <c r="P92" s="3871"/>
      <c r="Q92" s="3871"/>
      <c r="R92" s="3871"/>
      <c r="S92" s="3871"/>
      <c r="T92" s="3838"/>
      <c r="U92" s="3839"/>
      <c r="V92" s="3842"/>
      <c r="W92" s="3843"/>
      <c r="X92" s="3843"/>
      <c r="Y92" s="3843"/>
      <c r="Z92" s="3843"/>
      <c r="AA92" s="3843"/>
      <c r="AB92" s="3849"/>
      <c r="AC92" s="3833"/>
      <c r="AD92" s="3833"/>
      <c r="AE92" s="3833"/>
      <c r="AF92" s="3833"/>
      <c r="AG92" s="3833"/>
      <c r="AH92" s="3833"/>
      <c r="AI92" s="3833"/>
      <c r="AJ92" s="3833"/>
      <c r="AK92" s="3833"/>
      <c r="AL92" s="4036"/>
    </row>
    <row r="93" spans="2:38" ht="16.149999999999999" customHeight="1" x14ac:dyDescent="0.25">
      <c r="B93" s="3944"/>
      <c r="C93" s="3839">
        <v>1271</v>
      </c>
      <c r="D93" s="3840" t="s">
        <v>1845</v>
      </c>
      <c r="E93" s="3841"/>
      <c r="F93" s="3841"/>
      <c r="G93" s="3841"/>
      <c r="H93" s="3841"/>
      <c r="I93" s="3848"/>
      <c r="J93" s="3834"/>
      <c r="K93" s="3871"/>
      <c r="L93" s="3871"/>
      <c r="M93" s="3871"/>
      <c r="N93" s="3871"/>
      <c r="O93" s="3871"/>
      <c r="P93" s="3871"/>
      <c r="Q93" s="3871"/>
      <c r="R93" s="3871"/>
      <c r="S93" s="3871"/>
      <c r="T93" s="876"/>
      <c r="U93" s="3839">
        <v>1272</v>
      </c>
      <c r="V93" s="3840" t="s">
        <v>1846</v>
      </c>
      <c r="W93" s="3841"/>
      <c r="X93" s="3841"/>
      <c r="Y93" s="3841"/>
      <c r="Z93" s="3841"/>
      <c r="AA93" s="3841"/>
      <c r="AB93" s="3848"/>
      <c r="AC93" s="3833"/>
      <c r="AD93" s="3833"/>
      <c r="AE93" s="3833"/>
      <c r="AF93" s="3833"/>
      <c r="AG93" s="3833"/>
      <c r="AH93" s="3833"/>
      <c r="AI93" s="3833"/>
      <c r="AJ93" s="3833"/>
      <c r="AK93" s="3834"/>
      <c r="AL93" s="3835"/>
    </row>
    <row r="94" spans="2:38" ht="15.75" customHeight="1" x14ac:dyDescent="0.25">
      <c r="B94" s="3945"/>
      <c r="C94" s="3839"/>
      <c r="D94" s="3842"/>
      <c r="E94" s="3843"/>
      <c r="F94" s="3843"/>
      <c r="G94" s="3843"/>
      <c r="H94" s="3843"/>
      <c r="I94" s="3849"/>
      <c r="J94" s="3834"/>
      <c r="K94" s="3871"/>
      <c r="L94" s="3871"/>
      <c r="M94" s="3871"/>
      <c r="N94" s="3871"/>
      <c r="O94" s="3871"/>
      <c r="P94" s="3871"/>
      <c r="Q94" s="3871"/>
      <c r="R94" s="3871"/>
      <c r="S94" s="3871"/>
      <c r="T94" s="877"/>
      <c r="U94" s="3839"/>
      <c r="V94" s="3842"/>
      <c r="W94" s="3843"/>
      <c r="X94" s="3843"/>
      <c r="Y94" s="3843"/>
      <c r="Z94" s="3843"/>
      <c r="AA94" s="3843"/>
      <c r="AB94" s="3849"/>
      <c r="AC94" s="3833"/>
      <c r="AD94" s="3833"/>
      <c r="AE94" s="3833"/>
      <c r="AF94" s="3833"/>
      <c r="AG94" s="3833"/>
      <c r="AH94" s="3833"/>
      <c r="AI94" s="3833"/>
      <c r="AJ94" s="3833"/>
      <c r="AK94" s="3834"/>
      <c r="AL94" s="3836"/>
    </row>
    <row r="95" spans="2:38" ht="15.75" customHeight="1" x14ac:dyDescent="0.25">
      <c r="B95" s="3943" t="s">
        <v>1847</v>
      </c>
      <c r="C95" s="3839">
        <v>1370</v>
      </c>
      <c r="D95" s="3840" t="s">
        <v>1848</v>
      </c>
      <c r="E95" s="3841"/>
      <c r="F95" s="3841"/>
      <c r="G95" s="3841"/>
      <c r="H95" s="3841"/>
      <c r="I95" s="3848"/>
      <c r="J95" s="3834"/>
      <c r="K95" s="3871"/>
      <c r="L95" s="3871"/>
      <c r="M95" s="3871"/>
      <c r="N95" s="3871"/>
      <c r="O95" s="3871"/>
      <c r="P95" s="3871"/>
      <c r="Q95" s="3871"/>
      <c r="R95" s="3871"/>
      <c r="S95" s="3871"/>
      <c r="T95" s="876"/>
      <c r="U95" s="3839">
        <v>1340</v>
      </c>
      <c r="V95" s="3840" t="s">
        <v>577</v>
      </c>
      <c r="W95" s="3841"/>
      <c r="X95" s="3841"/>
      <c r="Y95" s="3841"/>
      <c r="Z95" s="3841"/>
      <c r="AA95" s="3841"/>
      <c r="AB95" s="3848"/>
      <c r="AC95" s="3833"/>
      <c r="AD95" s="3833"/>
      <c r="AE95" s="3833"/>
      <c r="AF95" s="3833"/>
      <c r="AG95" s="3833"/>
      <c r="AH95" s="3833"/>
      <c r="AI95" s="3833"/>
      <c r="AJ95" s="3833"/>
      <c r="AK95" s="3834"/>
      <c r="AL95" s="3835"/>
    </row>
    <row r="96" spans="2:38" ht="15.75" customHeight="1" x14ac:dyDescent="0.25">
      <c r="B96" s="3944"/>
      <c r="C96" s="3839"/>
      <c r="D96" s="3842" t="s">
        <v>1849</v>
      </c>
      <c r="E96" s="3843"/>
      <c r="F96" s="3843"/>
      <c r="G96" s="3843"/>
      <c r="H96" s="3843"/>
      <c r="I96" s="3849"/>
      <c r="J96" s="3834"/>
      <c r="K96" s="3871"/>
      <c r="L96" s="3871"/>
      <c r="M96" s="3871"/>
      <c r="N96" s="3871"/>
      <c r="O96" s="3871"/>
      <c r="P96" s="3871"/>
      <c r="Q96" s="3871"/>
      <c r="R96" s="3871"/>
      <c r="S96" s="3871"/>
      <c r="T96" s="877"/>
      <c r="U96" s="3839"/>
      <c r="V96" s="3842"/>
      <c r="W96" s="3843"/>
      <c r="X96" s="3843"/>
      <c r="Y96" s="3843"/>
      <c r="Z96" s="3843"/>
      <c r="AA96" s="3843"/>
      <c r="AB96" s="3849"/>
      <c r="AC96" s="3833"/>
      <c r="AD96" s="3833"/>
      <c r="AE96" s="3833"/>
      <c r="AF96" s="3833"/>
      <c r="AG96" s="3833"/>
      <c r="AH96" s="3833"/>
      <c r="AI96" s="3833"/>
      <c r="AJ96" s="3833"/>
      <c r="AK96" s="3834"/>
      <c r="AL96" s="3836"/>
    </row>
    <row r="97" spans="1:39" ht="15.75" customHeight="1" x14ac:dyDescent="0.25">
      <c r="B97" s="3944"/>
      <c r="C97" s="3839">
        <v>1390</v>
      </c>
      <c r="D97" s="3840" t="s">
        <v>591</v>
      </c>
      <c r="E97" s="3841"/>
      <c r="F97" s="3841"/>
      <c r="G97" s="3841"/>
      <c r="H97" s="3841"/>
      <c r="I97" s="3848"/>
      <c r="J97" s="3834"/>
      <c r="K97" s="3871"/>
      <c r="L97" s="3871"/>
      <c r="M97" s="3871"/>
      <c r="N97" s="3871"/>
      <c r="O97" s="3871"/>
      <c r="P97" s="3871"/>
      <c r="Q97" s="3871"/>
      <c r="R97" s="3871"/>
      <c r="S97" s="3871"/>
      <c r="T97" s="876"/>
      <c r="U97" s="3839">
        <v>1356</v>
      </c>
      <c r="V97" s="3840" t="s">
        <v>1850</v>
      </c>
      <c r="W97" s="3841"/>
      <c r="X97" s="3841"/>
      <c r="Y97" s="3841"/>
      <c r="Z97" s="3841"/>
      <c r="AA97" s="3841"/>
      <c r="AB97" s="3848"/>
      <c r="AC97" s="3833"/>
      <c r="AD97" s="3833"/>
      <c r="AE97" s="3833"/>
      <c r="AF97" s="3833"/>
      <c r="AG97" s="3833"/>
      <c r="AH97" s="3833"/>
      <c r="AI97" s="3833"/>
      <c r="AJ97" s="3833"/>
      <c r="AK97" s="3834"/>
      <c r="AL97" s="3835"/>
    </row>
    <row r="98" spans="1:39" ht="15.75" customHeight="1" x14ac:dyDescent="0.25">
      <c r="B98" s="3944"/>
      <c r="C98" s="3839"/>
      <c r="D98" s="3842"/>
      <c r="E98" s="3843"/>
      <c r="F98" s="3843"/>
      <c r="G98" s="3843"/>
      <c r="H98" s="3843"/>
      <c r="I98" s="3849"/>
      <c r="J98" s="3834"/>
      <c r="K98" s="3871"/>
      <c r="L98" s="3871"/>
      <c r="M98" s="3871"/>
      <c r="N98" s="3871"/>
      <c r="O98" s="3871"/>
      <c r="P98" s="3871"/>
      <c r="Q98" s="3871"/>
      <c r="R98" s="3871"/>
      <c r="S98" s="3871"/>
      <c r="T98" s="877"/>
      <c r="U98" s="3839"/>
      <c r="V98" s="3842"/>
      <c r="W98" s="3843"/>
      <c r="X98" s="3843"/>
      <c r="Y98" s="3843"/>
      <c r="Z98" s="3843"/>
      <c r="AA98" s="3843"/>
      <c r="AB98" s="3849"/>
      <c r="AC98" s="3833"/>
      <c r="AD98" s="3833"/>
      <c r="AE98" s="3833"/>
      <c r="AF98" s="3833"/>
      <c r="AG98" s="3833"/>
      <c r="AH98" s="3833"/>
      <c r="AI98" s="3833"/>
      <c r="AJ98" s="3833"/>
      <c r="AK98" s="3834"/>
      <c r="AL98" s="3836"/>
    </row>
    <row r="99" spans="1:39" ht="15.75" customHeight="1" x14ac:dyDescent="0.25">
      <c r="B99" s="3944"/>
      <c r="C99" s="3839" t="s">
        <v>102</v>
      </c>
      <c r="D99" s="3840" t="s">
        <v>1851</v>
      </c>
      <c r="E99" s="3841"/>
      <c r="F99" s="3841"/>
      <c r="G99" s="3841"/>
      <c r="H99" s="3841"/>
      <c r="I99" s="3848"/>
      <c r="J99" s="3834"/>
      <c r="K99" s="3871"/>
      <c r="L99" s="3871"/>
      <c r="M99" s="3871"/>
      <c r="N99" s="3871"/>
      <c r="O99" s="3871"/>
      <c r="P99" s="3871"/>
      <c r="Q99" s="3871"/>
      <c r="R99" s="3871"/>
      <c r="S99" s="3871"/>
      <c r="T99" s="876"/>
      <c r="U99" s="3839">
        <v>1390</v>
      </c>
      <c r="V99" s="3840" t="s">
        <v>1852</v>
      </c>
      <c r="W99" s="3841"/>
      <c r="X99" s="3841"/>
      <c r="Y99" s="3841"/>
      <c r="Z99" s="3841"/>
      <c r="AA99" s="3841"/>
      <c r="AB99" s="3848"/>
      <c r="AC99" s="3833"/>
      <c r="AD99" s="3833"/>
      <c r="AE99" s="3833"/>
      <c r="AF99" s="3833"/>
      <c r="AG99" s="3833"/>
      <c r="AH99" s="3833"/>
      <c r="AI99" s="3833"/>
      <c r="AJ99" s="3833"/>
      <c r="AK99" s="3834"/>
      <c r="AL99" s="3835"/>
    </row>
    <row r="100" spans="1:39" ht="15.75" customHeight="1" x14ac:dyDescent="0.25">
      <c r="B100" s="3944"/>
      <c r="C100" s="3839"/>
      <c r="D100" s="3842"/>
      <c r="E100" s="3843"/>
      <c r="F100" s="3843"/>
      <c r="G100" s="3843"/>
      <c r="H100" s="3843"/>
      <c r="I100" s="3849"/>
      <c r="J100" s="3834"/>
      <c r="K100" s="3871"/>
      <c r="L100" s="3871"/>
      <c r="M100" s="3871"/>
      <c r="N100" s="3871"/>
      <c r="O100" s="3871"/>
      <c r="P100" s="3871"/>
      <c r="Q100" s="3871"/>
      <c r="R100" s="3871"/>
      <c r="S100" s="3871"/>
      <c r="T100" s="877"/>
      <c r="U100" s="3839"/>
      <c r="V100" s="3842"/>
      <c r="W100" s="3843"/>
      <c r="X100" s="3843"/>
      <c r="Y100" s="3843"/>
      <c r="Z100" s="3843"/>
      <c r="AA100" s="3843"/>
      <c r="AB100" s="3849"/>
      <c r="AC100" s="3833"/>
      <c r="AD100" s="3833"/>
      <c r="AE100" s="3833"/>
      <c r="AF100" s="3833"/>
      <c r="AG100" s="3833"/>
      <c r="AH100" s="3833"/>
      <c r="AI100" s="3833"/>
      <c r="AJ100" s="3833"/>
      <c r="AK100" s="3834"/>
      <c r="AL100" s="3836"/>
    </row>
    <row r="101" spans="1:39" ht="15.75" customHeight="1" x14ac:dyDescent="0.25">
      <c r="B101" s="3944"/>
      <c r="C101" s="3839" t="s">
        <v>102</v>
      </c>
      <c r="D101" s="3840" t="s">
        <v>1853</v>
      </c>
      <c r="E101" s="3841"/>
      <c r="F101" s="3841"/>
      <c r="G101" s="3841"/>
      <c r="H101" s="3841"/>
      <c r="I101" s="3848"/>
      <c r="J101" s="3834"/>
      <c r="K101" s="3871"/>
      <c r="L101" s="3871"/>
      <c r="M101" s="3871"/>
      <c r="N101" s="3871"/>
      <c r="O101" s="3871"/>
      <c r="P101" s="3871"/>
      <c r="Q101" s="3871"/>
      <c r="R101" s="3871"/>
      <c r="S101" s="3871"/>
      <c r="T101" s="876"/>
      <c r="U101" s="3839" t="s">
        <v>102</v>
      </c>
      <c r="V101" s="3840" t="s">
        <v>1854</v>
      </c>
      <c r="W101" s="3841"/>
      <c r="X101" s="3841"/>
      <c r="Y101" s="3841"/>
      <c r="Z101" s="3841"/>
      <c r="AA101" s="3841"/>
      <c r="AB101" s="3848"/>
      <c r="AC101" s="3833"/>
      <c r="AD101" s="3833"/>
      <c r="AE101" s="3833"/>
      <c r="AF101" s="3833"/>
      <c r="AG101" s="3833"/>
      <c r="AH101" s="3833"/>
      <c r="AI101" s="3833"/>
      <c r="AJ101" s="3833"/>
      <c r="AK101" s="3834"/>
      <c r="AL101" s="3835"/>
    </row>
    <row r="102" spans="1:39" ht="15.75" customHeight="1" x14ac:dyDescent="0.25">
      <c r="B102" s="3944"/>
      <c r="C102" s="3839"/>
      <c r="D102" s="3842"/>
      <c r="E102" s="3843"/>
      <c r="F102" s="3843"/>
      <c r="G102" s="3843"/>
      <c r="H102" s="3843"/>
      <c r="I102" s="3849"/>
      <c r="J102" s="3834"/>
      <c r="K102" s="3871"/>
      <c r="L102" s="3871"/>
      <c r="M102" s="3871"/>
      <c r="N102" s="3871"/>
      <c r="O102" s="3871"/>
      <c r="P102" s="3871"/>
      <c r="Q102" s="3871"/>
      <c r="R102" s="3871"/>
      <c r="S102" s="3871"/>
      <c r="T102" s="877"/>
      <c r="U102" s="3839"/>
      <c r="V102" s="3842"/>
      <c r="W102" s="3843"/>
      <c r="X102" s="3843"/>
      <c r="Y102" s="3843"/>
      <c r="Z102" s="3843"/>
      <c r="AA102" s="3843"/>
      <c r="AB102" s="3849"/>
      <c r="AC102" s="3833"/>
      <c r="AD102" s="3833"/>
      <c r="AE102" s="3833"/>
      <c r="AF102" s="3833"/>
      <c r="AG102" s="3833"/>
      <c r="AH102" s="3833"/>
      <c r="AI102" s="3833"/>
      <c r="AJ102" s="3833"/>
      <c r="AK102" s="3834"/>
      <c r="AL102" s="3836"/>
    </row>
    <row r="103" spans="1:39" ht="15.75" customHeight="1" x14ac:dyDescent="0.25">
      <c r="B103" s="3944"/>
      <c r="C103" s="3839"/>
      <c r="D103" s="3840" t="s">
        <v>1855</v>
      </c>
      <c r="E103" s="3841"/>
      <c r="F103" s="3841"/>
      <c r="G103" s="3841"/>
      <c r="H103" s="3841"/>
      <c r="I103" s="3848"/>
      <c r="J103" s="3834"/>
      <c r="K103" s="3871"/>
      <c r="L103" s="3871"/>
      <c r="M103" s="3871"/>
      <c r="N103" s="3871"/>
      <c r="O103" s="3871"/>
      <c r="P103" s="3871"/>
      <c r="Q103" s="3871"/>
      <c r="R103" s="3871"/>
      <c r="S103" s="3871"/>
      <c r="T103" s="876"/>
      <c r="U103" s="3839"/>
      <c r="V103" s="3840" t="s">
        <v>1856</v>
      </c>
      <c r="W103" s="3841"/>
      <c r="X103" s="3841"/>
      <c r="Y103" s="3841"/>
      <c r="Z103" s="3841"/>
      <c r="AA103" s="3841"/>
      <c r="AB103" s="3848"/>
      <c r="AC103" s="3833"/>
      <c r="AD103" s="3833"/>
      <c r="AE103" s="3833"/>
      <c r="AF103" s="3833"/>
      <c r="AG103" s="3833"/>
      <c r="AH103" s="3833"/>
      <c r="AI103" s="3833"/>
      <c r="AJ103" s="3833"/>
      <c r="AK103" s="3834"/>
      <c r="AL103" s="3835"/>
    </row>
    <row r="104" spans="1:39" ht="15.75" customHeight="1" x14ac:dyDescent="0.25">
      <c r="B104" s="3944"/>
      <c r="C104" s="3839"/>
      <c r="D104" s="3842"/>
      <c r="E104" s="3843"/>
      <c r="F104" s="3843"/>
      <c r="G104" s="3843"/>
      <c r="H104" s="3843"/>
      <c r="I104" s="3849"/>
      <c r="J104" s="3834"/>
      <c r="K104" s="3871"/>
      <c r="L104" s="3871"/>
      <c r="M104" s="3871"/>
      <c r="N104" s="3871"/>
      <c r="O104" s="3871"/>
      <c r="P104" s="3871"/>
      <c r="Q104" s="3871"/>
      <c r="R104" s="3871"/>
      <c r="S104" s="3871"/>
      <c r="T104" s="877"/>
      <c r="U104" s="3839"/>
      <c r="V104" s="3842"/>
      <c r="W104" s="3843"/>
      <c r="X104" s="3843"/>
      <c r="Y104" s="3843"/>
      <c r="Z104" s="3843"/>
      <c r="AA104" s="3843"/>
      <c r="AB104" s="3849"/>
      <c r="AC104" s="3833"/>
      <c r="AD104" s="3833"/>
      <c r="AE104" s="3833"/>
      <c r="AF104" s="3833"/>
      <c r="AG104" s="3833"/>
      <c r="AH104" s="3833"/>
      <c r="AI104" s="3833"/>
      <c r="AJ104" s="3833"/>
      <c r="AK104" s="3834"/>
      <c r="AL104" s="3836"/>
    </row>
    <row r="105" spans="1:39" ht="15.75" customHeight="1" x14ac:dyDescent="0.25">
      <c r="B105" s="3944"/>
      <c r="C105" s="3839">
        <v>1342</v>
      </c>
      <c r="D105" s="3840" t="s">
        <v>1857</v>
      </c>
      <c r="E105" s="3841"/>
      <c r="F105" s="3841"/>
      <c r="G105" s="3841"/>
      <c r="H105" s="3841"/>
      <c r="I105" s="3848"/>
      <c r="J105" s="3833"/>
      <c r="K105" s="3833"/>
      <c r="L105" s="3833"/>
      <c r="M105" s="3833"/>
      <c r="N105" s="3833"/>
      <c r="O105" s="3833"/>
      <c r="P105" s="3833"/>
      <c r="Q105" s="3833"/>
      <c r="R105" s="3833"/>
      <c r="S105" s="3833"/>
      <c r="T105" s="3838" t="s">
        <v>281</v>
      </c>
      <c r="U105" s="3839">
        <v>1343</v>
      </c>
      <c r="V105" s="3840" t="s">
        <v>1858</v>
      </c>
      <c r="W105" s="3841"/>
      <c r="X105" s="3841"/>
      <c r="Y105" s="3841"/>
      <c r="Z105" s="3841"/>
      <c r="AA105" s="3841"/>
      <c r="AB105" s="3848"/>
      <c r="AC105" s="3833"/>
      <c r="AD105" s="3833"/>
      <c r="AE105" s="3833"/>
      <c r="AF105" s="3833"/>
      <c r="AG105" s="3833"/>
      <c r="AH105" s="3833"/>
      <c r="AI105" s="3833"/>
      <c r="AJ105" s="3833"/>
      <c r="AK105" s="3834"/>
      <c r="AL105" s="3835"/>
    </row>
    <row r="106" spans="1:39" ht="15.75" customHeight="1" x14ac:dyDescent="0.25">
      <c r="B106" s="3944"/>
      <c r="C106" s="3839"/>
      <c r="D106" s="3842" t="s">
        <v>102</v>
      </c>
      <c r="E106" s="3843"/>
      <c r="F106" s="3843"/>
      <c r="G106" s="3843"/>
      <c r="H106" s="3843"/>
      <c r="I106" s="3849"/>
      <c r="J106" s="3833"/>
      <c r="K106" s="3833"/>
      <c r="L106" s="3833"/>
      <c r="M106" s="3833"/>
      <c r="N106" s="3833"/>
      <c r="O106" s="3833"/>
      <c r="P106" s="3833"/>
      <c r="Q106" s="3833"/>
      <c r="R106" s="3833"/>
      <c r="S106" s="3833"/>
      <c r="T106" s="3838" t="s">
        <v>281</v>
      </c>
      <c r="U106" s="3839"/>
      <c r="V106" s="3842"/>
      <c r="W106" s="3843"/>
      <c r="X106" s="3843"/>
      <c r="Y106" s="3843"/>
      <c r="Z106" s="3843"/>
      <c r="AA106" s="3843"/>
      <c r="AB106" s="3849"/>
      <c r="AC106" s="3833"/>
      <c r="AD106" s="3833"/>
      <c r="AE106" s="3833"/>
      <c r="AF106" s="3833"/>
      <c r="AG106" s="3833"/>
      <c r="AH106" s="3833"/>
      <c r="AI106" s="3833"/>
      <c r="AJ106" s="3833"/>
      <c r="AK106" s="3834"/>
      <c r="AL106" s="3836"/>
    </row>
    <row r="107" spans="1:39" ht="16.149999999999999" customHeight="1" x14ac:dyDescent="0.25">
      <c r="A107" s="857"/>
      <c r="B107" s="3944"/>
      <c r="C107" s="3839">
        <v>1145</v>
      </c>
      <c r="D107" s="3872" t="s">
        <v>1859</v>
      </c>
      <c r="E107" s="3873"/>
      <c r="F107" s="3873"/>
      <c r="G107" s="3873"/>
      <c r="H107" s="3873"/>
      <c r="I107" s="3874"/>
      <c r="J107" s="3833"/>
      <c r="K107" s="3833"/>
      <c r="L107" s="3833"/>
      <c r="M107" s="3833"/>
      <c r="N107" s="3833"/>
      <c r="O107" s="3833"/>
      <c r="P107" s="3833"/>
      <c r="Q107" s="3833"/>
      <c r="R107" s="3833"/>
      <c r="S107" s="3833"/>
      <c r="T107" s="3846" t="s">
        <v>75</v>
      </c>
      <c r="U107" s="3839"/>
      <c r="V107" s="3840"/>
      <c r="W107" s="3841"/>
      <c r="X107" s="3841"/>
      <c r="Y107" s="3841"/>
      <c r="Z107" s="3841"/>
      <c r="AA107" s="3841"/>
      <c r="AB107" s="3848"/>
      <c r="AC107" s="3833"/>
      <c r="AD107" s="3833"/>
      <c r="AE107" s="3833"/>
      <c r="AF107" s="3833"/>
      <c r="AG107" s="3833"/>
      <c r="AH107" s="3833"/>
      <c r="AI107" s="3833"/>
      <c r="AJ107" s="3833"/>
      <c r="AK107" s="3834"/>
      <c r="AL107" s="3835"/>
      <c r="AM107" s="911"/>
    </row>
    <row r="108" spans="1:39" ht="16.149999999999999" customHeight="1" x14ac:dyDescent="0.25">
      <c r="A108" s="857"/>
      <c r="B108" s="3944"/>
      <c r="C108" s="3839"/>
      <c r="D108" s="3875" t="s">
        <v>102</v>
      </c>
      <c r="E108" s="3876"/>
      <c r="F108" s="3876"/>
      <c r="G108" s="3876"/>
      <c r="H108" s="3876"/>
      <c r="I108" s="3877"/>
      <c r="J108" s="3833"/>
      <c r="K108" s="3833"/>
      <c r="L108" s="3833"/>
      <c r="M108" s="3833"/>
      <c r="N108" s="3833"/>
      <c r="O108" s="3833"/>
      <c r="P108" s="3833"/>
      <c r="Q108" s="3833"/>
      <c r="R108" s="3833"/>
      <c r="S108" s="3833"/>
      <c r="T108" s="3847"/>
      <c r="U108" s="3839"/>
      <c r="V108" s="3842"/>
      <c r="W108" s="3843"/>
      <c r="X108" s="3843"/>
      <c r="Y108" s="3843"/>
      <c r="Z108" s="3843"/>
      <c r="AA108" s="3843"/>
      <c r="AB108" s="3849"/>
      <c r="AC108" s="3833"/>
      <c r="AD108" s="3833"/>
      <c r="AE108" s="3833"/>
      <c r="AF108" s="3833"/>
      <c r="AG108" s="3833"/>
      <c r="AH108" s="3833"/>
      <c r="AI108" s="3833"/>
      <c r="AJ108" s="3833"/>
      <c r="AK108" s="3834"/>
      <c r="AL108" s="3836"/>
      <c r="AM108" s="858"/>
    </row>
    <row r="109" spans="1:39" ht="16.149999999999999" customHeight="1" x14ac:dyDescent="0.25">
      <c r="A109" s="857"/>
      <c r="B109" s="3944"/>
      <c r="C109" s="3839">
        <v>1146</v>
      </c>
      <c r="D109" s="3872" t="s">
        <v>1860</v>
      </c>
      <c r="E109" s="3873"/>
      <c r="F109" s="3873"/>
      <c r="G109" s="3873"/>
      <c r="H109" s="3873"/>
      <c r="I109" s="3874"/>
      <c r="J109" s="3834"/>
      <c r="K109" s="3871"/>
      <c r="L109" s="3871"/>
      <c r="M109" s="3871"/>
      <c r="N109" s="3871"/>
      <c r="O109" s="3871"/>
      <c r="P109" s="3871"/>
      <c r="Q109" s="3871"/>
      <c r="R109" s="3871"/>
      <c r="S109" s="3871"/>
      <c r="T109" s="876"/>
      <c r="U109" s="3839">
        <v>1148</v>
      </c>
      <c r="V109" s="3872" t="s">
        <v>1861</v>
      </c>
      <c r="W109" s="3873"/>
      <c r="X109" s="3873"/>
      <c r="Y109" s="3873"/>
      <c r="Z109" s="3873"/>
      <c r="AA109" s="3873"/>
      <c r="AB109" s="3874"/>
      <c r="AC109" s="3833"/>
      <c r="AD109" s="3833"/>
      <c r="AE109" s="3833"/>
      <c r="AF109" s="3833"/>
      <c r="AG109" s="3833"/>
      <c r="AH109" s="3833"/>
      <c r="AI109" s="3833"/>
      <c r="AJ109" s="3833"/>
      <c r="AK109" s="3834"/>
      <c r="AL109" s="3835"/>
      <c r="AM109" s="911"/>
    </row>
    <row r="110" spans="1:39" ht="16.149999999999999" customHeight="1" x14ac:dyDescent="0.25">
      <c r="A110" s="857"/>
      <c r="B110" s="3945"/>
      <c r="C110" s="3839"/>
      <c r="D110" s="3875"/>
      <c r="E110" s="3876"/>
      <c r="F110" s="3876"/>
      <c r="G110" s="3876"/>
      <c r="H110" s="3876"/>
      <c r="I110" s="3877"/>
      <c r="J110" s="3834"/>
      <c r="K110" s="3871"/>
      <c r="L110" s="3871"/>
      <c r="M110" s="3871"/>
      <c r="N110" s="3871"/>
      <c r="O110" s="3871"/>
      <c r="P110" s="3871"/>
      <c r="Q110" s="3871"/>
      <c r="R110" s="3871"/>
      <c r="S110" s="3871"/>
      <c r="T110" s="877"/>
      <c r="U110" s="3839"/>
      <c r="V110" s="3875" t="s">
        <v>102</v>
      </c>
      <c r="W110" s="3876"/>
      <c r="X110" s="3876"/>
      <c r="Y110" s="3876"/>
      <c r="Z110" s="3876"/>
      <c r="AA110" s="3876"/>
      <c r="AB110" s="3877"/>
      <c r="AC110" s="3833"/>
      <c r="AD110" s="3833"/>
      <c r="AE110" s="3833"/>
      <c r="AF110" s="3833"/>
      <c r="AG110" s="3833"/>
      <c r="AH110" s="3833"/>
      <c r="AI110" s="3833"/>
      <c r="AJ110" s="3833"/>
      <c r="AK110" s="3834"/>
      <c r="AL110" s="3836"/>
      <c r="AM110" s="858"/>
    </row>
    <row r="111" spans="1:39" ht="16.149999999999999" customHeight="1" x14ac:dyDescent="0.25">
      <c r="A111" s="857"/>
      <c r="B111" s="3943" t="s">
        <v>1862</v>
      </c>
      <c r="C111" s="3839">
        <v>620</v>
      </c>
      <c r="D111" s="3872" t="s">
        <v>1863</v>
      </c>
      <c r="E111" s="3873"/>
      <c r="F111" s="3873"/>
      <c r="G111" s="3873"/>
      <c r="H111" s="3873"/>
      <c r="I111" s="3874"/>
      <c r="J111" s="3833"/>
      <c r="K111" s="3833"/>
      <c r="L111" s="3833"/>
      <c r="M111" s="3833"/>
      <c r="N111" s="3833"/>
      <c r="O111" s="3833"/>
      <c r="P111" s="3833"/>
      <c r="Q111" s="3833"/>
      <c r="R111" s="3833"/>
      <c r="S111" s="3833"/>
      <c r="T111" s="3846" t="s">
        <v>75</v>
      </c>
      <c r="U111" s="3839">
        <v>621</v>
      </c>
      <c r="V111" s="3872" t="s">
        <v>1864</v>
      </c>
      <c r="W111" s="3873"/>
      <c r="X111" s="3873"/>
      <c r="Y111" s="3873"/>
      <c r="Z111" s="3873"/>
      <c r="AA111" s="3873"/>
      <c r="AB111" s="3874"/>
      <c r="AC111" s="3833"/>
      <c r="AD111" s="3833"/>
      <c r="AE111" s="3833"/>
      <c r="AF111" s="3833"/>
      <c r="AG111" s="3833"/>
      <c r="AH111" s="3833"/>
      <c r="AI111" s="3833"/>
      <c r="AJ111" s="3833"/>
      <c r="AK111" s="3834"/>
      <c r="AL111" s="3869" t="s">
        <v>75</v>
      </c>
      <c r="AM111" s="858"/>
    </row>
    <row r="112" spans="1:39" ht="16.149999999999999" customHeight="1" x14ac:dyDescent="0.25">
      <c r="A112" s="857"/>
      <c r="B112" s="3944"/>
      <c r="C112" s="3839"/>
      <c r="D112" s="3875"/>
      <c r="E112" s="3876"/>
      <c r="F112" s="3876"/>
      <c r="G112" s="3876"/>
      <c r="H112" s="3876"/>
      <c r="I112" s="3877"/>
      <c r="J112" s="3833"/>
      <c r="K112" s="3833"/>
      <c r="L112" s="3833"/>
      <c r="M112" s="3833"/>
      <c r="N112" s="3833"/>
      <c r="O112" s="3833"/>
      <c r="P112" s="3833"/>
      <c r="Q112" s="3833"/>
      <c r="R112" s="3833"/>
      <c r="S112" s="3833"/>
      <c r="T112" s="3847"/>
      <c r="U112" s="3839"/>
      <c r="V112" s="3875"/>
      <c r="W112" s="3876"/>
      <c r="X112" s="3876"/>
      <c r="Y112" s="3876"/>
      <c r="Z112" s="3876"/>
      <c r="AA112" s="3876"/>
      <c r="AB112" s="3877"/>
      <c r="AC112" s="3833"/>
      <c r="AD112" s="3833"/>
      <c r="AE112" s="3833"/>
      <c r="AF112" s="3833"/>
      <c r="AG112" s="3833"/>
      <c r="AH112" s="3833"/>
      <c r="AI112" s="3833"/>
      <c r="AJ112" s="3833"/>
      <c r="AK112" s="3834"/>
      <c r="AL112" s="3870"/>
      <c r="AM112" s="858"/>
    </row>
    <row r="113" spans="1:41" ht="16.149999999999999" customHeight="1" x14ac:dyDescent="0.25">
      <c r="A113" s="857"/>
      <c r="B113" s="3944"/>
      <c r="C113" s="3839">
        <v>631</v>
      </c>
      <c r="D113" s="3872" t="s">
        <v>1865</v>
      </c>
      <c r="E113" s="3873"/>
      <c r="F113" s="3873"/>
      <c r="G113" s="3873"/>
      <c r="H113" s="3873"/>
      <c r="I113" s="3874"/>
      <c r="J113" s="3833"/>
      <c r="K113" s="3833"/>
      <c r="L113" s="3833"/>
      <c r="M113" s="3833"/>
      <c r="N113" s="3833"/>
      <c r="O113" s="3833"/>
      <c r="P113" s="3833"/>
      <c r="Q113" s="3833"/>
      <c r="R113" s="3833"/>
      <c r="S113" s="3833"/>
      <c r="T113" s="3846" t="s">
        <v>75</v>
      </c>
      <c r="U113" s="3839">
        <v>633</v>
      </c>
      <c r="V113" s="3872" t="s">
        <v>1866</v>
      </c>
      <c r="W113" s="3873"/>
      <c r="X113" s="3873"/>
      <c r="Y113" s="3873"/>
      <c r="Z113" s="3873"/>
      <c r="AA113" s="3873"/>
      <c r="AB113" s="3874"/>
      <c r="AC113" s="3833"/>
      <c r="AD113" s="3833"/>
      <c r="AE113" s="3833"/>
      <c r="AF113" s="3833"/>
      <c r="AG113" s="3833"/>
      <c r="AH113" s="3833"/>
      <c r="AI113" s="3833"/>
      <c r="AJ113" s="3833"/>
      <c r="AK113" s="3834"/>
      <c r="AL113" s="3869" t="s">
        <v>75</v>
      </c>
      <c r="AM113" s="858"/>
    </row>
    <row r="114" spans="1:41" ht="16.149999999999999" customHeight="1" x14ac:dyDescent="0.25">
      <c r="A114" s="857"/>
      <c r="B114" s="3944"/>
      <c r="C114" s="3839"/>
      <c r="D114" s="3875"/>
      <c r="E114" s="3876"/>
      <c r="F114" s="3876"/>
      <c r="G114" s="3876"/>
      <c r="H114" s="3876"/>
      <c r="I114" s="3877"/>
      <c r="J114" s="3833"/>
      <c r="K114" s="3833"/>
      <c r="L114" s="3833"/>
      <c r="M114" s="3833"/>
      <c r="N114" s="3833"/>
      <c r="O114" s="3833"/>
      <c r="P114" s="3833"/>
      <c r="Q114" s="3833"/>
      <c r="R114" s="3833"/>
      <c r="S114" s="3833"/>
      <c r="T114" s="3847"/>
      <c r="U114" s="3839"/>
      <c r="V114" s="3875"/>
      <c r="W114" s="3876"/>
      <c r="X114" s="3876"/>
      <c r="Y114" s="3876"/>
      <c r="Z114" s="3876"/>
      <c r="AA114" s="3876"/>
      <c r="AB114" s="3877"/>
      <c r="AC114" s="3833"/>
      <c r="AD114" s="3833"/>
      <c r="AE114" s="3833"/>
      <c r="AF114" s="3833"/>
      <c r="AG114" s="3833"/>
      <c r="AH114" s="3833"/>
      <c r="AI114" s="3833"/>
      <c r="AJ114" s="3833"/>
      <c r="AK114" s="3834"/>
      <c r="AL114" s="3870"/>
      <c r="AM114" s="858"/>
    </row>
    <row r="115" spans="1:41" ht="16.149999999999999" customHeight="1" x14ac:dyDescent="0.25">
      <c r="A115" s="857"/>
      <c r="B115" s="3944"/>
      <c r="C115" s="3839">
        <v>632</v>
      </c>
      <c r="D115" s="3872" t="s">
        <v>1867</v>
      </c>
      <c r="E115" s="3873"/>
      <c r="F115" s="3873"/>
      <c r="G115" s="3873"/>
      <c r="H115" s="3873"/>
      <c r="I115" s="3874"/>
      <c r="J115" s="3833"/>
      <c r="K115" s="3833"/>
      <c r="L115" s="3833"/>
      <c r="M115" s="3833"/>
      <c r="N115" s="3833"/>
      <c r="O115" s="3833"/>
      <c r="P115" s="3833"/>
      <c r="Q115" s="3833"/>
      <c r="R115" s="3833"/>
      <c r="S115" s="3833"/>
      <c r="T115" s="3846" t="s">
        <v>75</v>
      </c>
      <c r="U115" s="3839"/>
      <c r="V115" s="3872"/>
      <c r="W115" s="3873"/>
      <c r="X115" s="3873"/>
      <c r="Y115" s="3873"/>
      <c r="Z115" s="3873"/>
      <c r="AA115" s="3873"/>
      <c r="AB115" s="3874"/>
      <c r="AC115" s="3833"/>
      <c r="AD115" s="3833"/>
      <c r="AE115" s="3833"/>
      <c r="AF115" s="3833"/>
      <c r="AG115" s="3833"/>
      <c r="AH115" s="3833"/>
      <c r="AI115" s="3833"/>
      <c r="AJ115" s="3833"/>
      <c r="AK115" s="3834"/>
      <c r="AL115" s="860"/>
      <c r="AM115" s="858"/>
    </row>
    <row r="116" spans="1:41" ht="16.149999999999999" customHeight="1" x14ac:dyDescent="0.25">
      <c r="A116" s="857"/>
      <c r="B116" s="3945"/>
      <c r="C116" s="3839"/>
      <c r="D116" s="3875"/>
      <c r="E116" s="3876"/>
      <c r="F116" s="3876"/>
      <c r="G116" s="3876"/>
      <c r="H116" s="3876"/>
      <c r="I116" s="3877"/>
      <c r="J116" s="3833"/>
      <c r="K116" s="3833"/>
      <c r="L116" s="3833"/>
      <c r="M116" s="3833"/>
      <c r="N116" s="3833"/>
      <c r="O116" s="3833"/>
      <c r="P116" s="3833"/>
      <c r="Q116" s="3833"/>
      <c r="R116" s="3833"/>
      <c r="S116" s="3833"/>
      <c r="T116" s="3847"/>
      <c r="U116" s="3839"/>
      <c r="V116" s="3875"/>
      <c r="W116" s="3876"/>
      <c r="X116" s="3876"/>
      <c r="Y116" s="3876"/>
      <c r="Z116" s="3876"/>
      <c r="AA116" s="3876"/>
      <c r="AB116" s="3877"/>
      <c r="AC116" s="3833"/>
      <c r="AD116" s="3833"/>
      <c r="AE116" s="3833"/>
      <c r="AF116" s="3833"/>
      <c r="AG116" s="3833"/>
      <c r="AH116" s="3833"/>
      <c r="AI116" s="3833"/>
      <c r="AJ116" s="3833"/>
      <c r="AK116" s="3834"/>
      <c r="AL116" s="861"/>
      <c r="AM116" s="859"/>
    </row>
    <row r="117" spans="1:41" ht="16.149999999999999" customHeight="1" x14ac:dyDescent="0.25">
      <c r="A117" s="857"/>
      <c r="B117" s="4034" t="s">
        <v>1868</v>
      </c>
      <c r="C117" s="3839">
        <v>599</v>
      </c>
      <c r="D117" s="3872" t="s">
        <v>1869</v>
      </c>
      <c r="E117" s="3873"/>
      <c r="F117" s="3873"/>
      <c r="G117" s="3873"/>
      <c r="H117" s="3873"/>
      <c r="I117" s="3874"/>
      <c r="J117" s="3833"/>
      <c r="K117" s="3833"/>
      <c r="L117" s="3833"/>
      <c r="M117" s="3833"/>
      <c r="N117" s="3833"/>
      <c r="O117" s="3833"/>
      <c r="P117" s="3833"/>
      <c r="Q117" s="3833"/>
      <c r="R117" s="3833"/>
      <c r="S117" s="3833"/>
      <c r="T117" s="3846" t="s">
        <v>75</v>
      </c>
      <c r="U117" s="3839">
        <v>600</v>
      </c>
      <c r="V117" s="3840" t="s">
        <v>1870</v>
      </c>
      <c r="W117" s="3841"/>
      <c r="X117" s="3841"/>
      <c r="Y117" s="3841"/>
      <c r="Z117" s="3841"/>
      <c r="AA117" s="3841"/>
      <c r="AB117" s="3848"/>
      <c r="AC117" s="3833"/>
      <c r="AD117" s="3833"/>
      <c r="AE117" s="3833"/>
      <c r="AF117" s="3833"/>
      <c r="AG117" s="3833"/>
      <c r="AH117" s="3833"/>
      <c r="AI117" s="3833"/>
      <c r="AJ117" s="3833"/>
      <c r="AK117" s="3834"/>
      <c r="AL117" s="3869" t="s">
        <v>75</v>
      </c>
      <c r="AM117" s="858"/>
    </row>
    <row r="118" spans="1:41" ht="16.149999999999999" customHeight="1" x14ac:dyDescent="0.25">
      <c r="A118" s="857"/>
      <c r="B118" s="4035"/>
      <c r="C118" s="3839"/>
      <c r="D118" s="3875"/>
      <c r="E118" s="3876"/>
      <c r="F118" s="3876"/>
      <c r="G118" s="3876"/>
      <c r="H118" s="3876"/>
      <c r="I118" s="3877"/>
      <c r="J118" s="3833"/>
      <c r="K118" s="3833"/>
      <c r="L118" s="3833"/>
      <c r="M118" s="3833"/>
      <c r="N118" s="3833"/>
      <c r="O118" s="3833"/>
      <c r="P118" s="3833"/>
      <c r="Q118" s="3833"/>
      <c r="R118" s="3833"/>
      <c r="S118" s="3833"/>
      <c r="T118" s="3847"/>
      <c r="U118" s="3839"/>
      <c r="V118" s="3842"/>
      <c r="W118" s="3843"/>
      <c r="X118" s="3843"/>
      <c r="Y118" s="3843"/>
      <c r="Z118" s="3843"/>
      <c r="AA118" s="3843"/>
      <c r="AB118" s="3849"/>
      <c r="AC118" s="3833"/>
      <c r="AD118" s="3833"/>
      <c r="AE118" s="3833"/>
      <c r="AF118" s="3833"/>
      <c r="AG118" s="3833"/>
      <c r="AH118" s="3833"/>
      <c r="AI118" s="3833"/>
      <c r="AJ118" s="3833"/>
      <c r="AK118" s="3834"/>
      <c r="AL118" s="3870"/>
      <c r="AM118" s="858"/>
      <c r="AO118" s="909" t="s">
        <v>102</v>
      </c>
    </row>
    <row r="119" spans="1:41" ht="16.149999999999999" customHeight="1" x14ac:dyDescent="0.25">
      <c r="A119" s="857"/>
      <c r="B119" s="878"/>
      <c r="C119" s="879"/>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0"/>
      <c r="AA119" s="880"/>
      <c r="AB119" s="880"/>
      <c r="AC119" s="880"/>
      <c r="AD119" s="880"/>
      <c r="AE119" s="880"/>
      <c r="AF119" s="880"/>
      <c r="AG119" s="880"/>
      <c r="AH119" s="880"/>
      <c r="AI119" s="880"/>
      <c r="AJ119" s="880"/>
      <c r="AK119" s="880"/>
      <c r="AL119" s="880"/>
      <c r="AM119" s="858"/>
    </row>
    <row r="120" spans="1:41" ht="16.149999999999999" customHeight="1" x14ac:dyDescent="0.25">
      <c r="A120" s="857"/>
      <c r="B120" s="4019" t="s">
        <v>119</v>
      </c>
      <c r="C120" s="4022" t="s">
        <v>1871</v>
      </c>
      <c r="D120" s="4023"/>
      <c r="E120" s="4023"/>
      <c r="F120" s="4023"/>
      <c r="G120" s="4023"/>
      <c r="H120" s="4023"/>
      <c r="I120" s="4023"/>
      <c r="J120" s="4023"/>
      <c r="K120" s="4023"/>
      <c r="L120" s="4023"/>
      <c r="M120" s="4023"/>
      <c r="N120" s="4023"/>
      <c r="O120" s="4023"/>
      <c r="P120" s="4023"/>
      <c r="Q120" s="4023"/>
      <c r="R120" s="4023"/>
      <c r="S120" s="4023"/>
      <c r="T120" s="4023"/>
      <c r="U120" s="4023"/>
      <c r="V120" s="4023"/>
      <c r="W120" s="4023"/>
      <c r="X120" s="4023"/>
      <c r="Y120" s="4023"/>
      <c r="Z120" s="4023"/>
      <c r="AA120" s="4023"/>
      <c r="AB120" s="4023"/>
      <c r="AC120" s="4023"/>
      <c r="AD120" s="4023"/>
      <c r="AE120" s="4023"/>
      <c r="AF120" s="4023"/>
      <c r="AG120" s="4023"/>
      <c r="AH120" s="4023"/>
      <c r="AI120" s="4023"/>
      <c r="AJ120" s="4023"/>
      <c r="AK120" s="4023"/>
      <c r="AL120" s="4024"/>
      <c r="AM120" s="858"/>
    </row>
    <row r="121" spans="1:41" ht="16.149999999999999" customHeight="1" x14ac:dyDescent="0.25">
      <c r="A121" s="857"/>
      <c r="B121" s="4020"/>
      <c r="C121" s="4025"/>
      <c r="D121" s="4026"/>
      <c r="E121" s="4026"/>
      <c r="F121" s="4026"/>
      <c r="G121" s="4026"/>
      <c r="H121" s="4026"/>
      <c r="I121" s="4026"/>
      <c r="J121" s="4026"/>
      <c r="K121" s="4026"/>
      <c r="L121" s="4026"/>
      <c r="M121" s="4026"/>
      <c r="N121" s="4026"/>
      <c r="O121" s="4026"/>
      <c r="P121" s="4026"/>
      <c r="Q121" s="4026"/>
      <c r="R121" s="4026"/>
      <c r="S121" s="4026"/>
      <c r="T121" s="4026"/>
      <c r="U121" s="4026"/>
      <c r="V121" s="4026"/>
      <c r="W121" s="4026"/>
      <c r="X121" s="4026"/>
      <c r="Y121" s="4026"/>
      <c r="Z121" s="4026"/>
      <c r="AA121" s="4026"/>
      <c r="AB121" s="4026"/>
      <c r="AC121" s="4026"/>
      <c r="AD121" s="4026"/>
      <c r="AE121" s="4026"/>
      <c r="AF121" s="4026"/>
      <c r="AG121" s="4026"/>
      <c r="AH121" s="4026"/>
      <c r="AI121" s="4026"/>
      <c r="AJ121" s="4026"/>
      <c r="AK121" s="4026"/>
      <c r="AL121" s="4027"/>
      <c r="AM121" s="858"/>
    </row>
    <row r="122" spans="1:41" ht="16.149999999999999" customHeight="1" x14ac:dyDescent="0.25">
      <c r="A122" s="857"/>
      <c r="B122" s="4021"/>
      <c r="C122" s="4028"/>
      <c r="D122" s="4029"/>
      <c r="E122" s="4029"/>
      <c r="F122" s="4029"/>
      <c r="G122" s="4029"/>
      <c r="H122" s="4029"/>
      <c r="I122" s="4029"/>
      <c r="J122" s="4029"/>
      <c r="K122" s="4029"/>
      <c r="L122" s="4029"/>
      <c r="M122" s="4029"/>
      <c r="N122" s="4029"/>
      <c r="O122" s="4029"/>
      <c r="P122" s="4029"/>
      <c r="Q122" s="4029"/>
      <c r="R122" s="4029"/>
      <c r="S122" s="4029"/>
      <c r="T122" s="4029"/>
      <c r="U122" s="4029"/>
      <c r="V122" s="4029"/>
      <c r="W122" s="4029"/>
      <c r="X122" s="4029"/>
      <c r="Y122" s="4029"/>
      <c r="Z122" s="4029"/>
      <c r="AA122" s="4029"/>
      <c r="AB122" s="4029"/>
      <c r="AC122" s="4029"/>
      <c r="AD122" s="4029"/>
      <c r="AE122" s="4029"/>
      <c r="AF122" s="4029"/>
      <c r="AG122" s="4029"/>
      <c r="AH122" s="4029"/>
      <c r="AI122" s="4029"/>
      <c r="AJ122" s="4029"/>
      <c r="AK122" s="4029"/>
      <c r="AL122" s="4030"/>
      <c r="AM122" s="858"/>
    </row>
    <row r="123" spans="1:41" ht="16.149999999999999" customHeight="1" x14ac:dyDescent="0.25">
      <c r="A123" s="857"/>
      <c r="B123" s="878"/>
      <c r="C123" s="879"/>
      <c r="D123" s="880"/>
      <c r="E123" s="880"/>
      <c r="F123" s="880"/>
      <c r="G123" s="880"/>
      <c r="H123" s="880"/>
      <c r="I123" s="880"/>
      <c r="J123" s="880"/>
      <c r="K123" s="880"/>
      <c r="L123" s="880"/>
      <c r="M123" s="880"/>
      <c r="N123" s="880"/>
      <c r="O123" s="880"/>
      <c r="P123" s="880"/>
      <c r="Q123" s="880"/>
      <c r="R123" s="880"/>
      <c r="S123" s="880"/>
      <c r="T123" s="880"/>
      <c r="U123" s="880"/>
      <c r="V123" s="880"/>
      <c r="W123" s="880"/>
      <c r="X123" s="880"/>
      <c r="Y123" s="880"/>
      <c r="Z123" s="880"/>
      <c r="AA123" s="880"/>
      <c r="AB123" s="880"/>
      <c r="AC123" s="880"/>
      <c r="AD123" s="880"/>
      <c r="AE123" s="880"/>
      <c r="AF123" s="880"/>
      <c r="AG123" s="880"/>
      <c r="AH123" s="880"/>
      <c r="AI123" s="880"/>
      <c r="AJ123" s="880"/>
      <c r="AK123" s="880"/>
      <c r="AL123" s="880"/>
      <c r="AM123" s="858"/>
    </row>
    <row r="124" spans="1:41" ht="16.149999999999999" customHeight="1" x14ac:dyDescent="0.25">
      <c r="A124" s="857"/>
      <c r="B124" s="4031" t="s">
        <v>127</v>
      </c>
      <c r="C124" s="3946" t="s">
        <v>828</v>
      </c>
      <c r="D124" s="3947"/>
      <c r="E124" s="3947"/>
      <c r="F124" s="3947"/>
      <c r="G124" s="3947"/>
      <c r="H124" s="3947"/>
      <c r="I124" s="3947"/>
      <c r="J124" s="3947"/>
      <c r="K124" s="3947"/>
      <c r="L124" s="3947"/>
      <c r="M124" s="3947"/>
      <c r="N124" s="3947"/>
      <c r="O124" s="3947"/>
      <c r="P124" s="3947"/>
      <c r="Q124" s="3947"/>
      <c r="R124" s="3947"/>
      <c r="S124" s="3947"/>
      <c r="T124" s="3947"/>
      <c r="U124" s="3947"/>
      <c r="V124" s="3947"/>
      <c r="W124" s="3947"/>
      <c r="X124" s="3947"/>
      <c r="Y124" s="3947"/>
      <c r="Z124" s="3947"/>
      <c r="AA124" s="3947"/>
      <c r="AB124" s="3947"/>
      <c r="AC124" s="3947"/>
      <c r="AD124" s="3947"/>
      <c r="AE124" s="3947"/>
      <c r="AF124" s="3947"/>
      <c r="AG124" s="3947"/>
      <c r="AH124" s="3947"/>
      <c r="AI124" s="3947"/>
      <c r="AJ124" s="3947"/>
      <c r="AK124" s="3947"/>
      <c r="AL124" s="3948"/>
      <c r="AM124" s="858"/>
    </row>
    <row r="125" spans="1:41" ht="16.149999999999999" customHeight="1" x14ac:dyDescent="0.25">
      <c r="A125" s="857"/>
      <c r="B125" s="4032"/>
      <c r="C125" s="3949"/>
      <c r="D125" s="3950"/>
      <c r="E125" s="3950"/>
      <c r="F125" s="3950"/>
      <c r="G125" s="3950"/>
      <c r="H125" s="3950"/>
      <c r="I125" s="3950"/>
      <c r="J125" s="3950"/>
      <c r="K125" s="3950"/>
      <c r="L125" s="3950"/>
      <c r="M125" s="3950"/>
      <c r="N125" s="3950"/>
      <c r="O125" s="3950"/>
      <c r="P125" s="3950"/>
      <c r="Q125" s="3950"/>
      <c r="R125" s="3950"/>
      <c r="S125" s="3950"/>
      <c r="T125" s="3950"/>
      <c r="U125" s="3950"/>
      <c r="V125" s="3950"/>
      <c r="W125" s="3950"/>
      <c r="X125" s="3950"/>
      <c r="Y125" s="3950"/>
      <c r="Z125" s="3950"/>
      <c r="AA125" s="3950"/>
      <c r="AB125" s="3950"/>
      <c r="AC125" s="3950"/>
      <c r="AD125" s="3950"/>
      <c r="AE125" s="3950"/>
      <c r="AF125" s="3950"/>
      <c r="AG125" s="3950"/>
      <c r="AH125" s="3950"/>
      <c r="AI125" s="3950"/>
      <c r="AJ125" s="3950"/>
      <c r="AK125" s="3950"/>
      <c r="AL125" s="3951"/>
      <c r="AM125" s="858"/>
    </row>
    <row r="126" spans="1:41" ht="16.149999999999999" customHeight="1" x14ac:dyDescent="0.25">
      <c r="A126" s="857"/>
      <c r="B126" s="4032"/>
      <c r="C126" s="881"/>
      <c r="D126" s="882"/>
      <c r="E126" s="883"/>
      <c r="F126" s="882"/>
      <c r="G126" s="882"/>
      <c r="H126" s="882"/>
      <c r="I126" s="882"/>
      <c r="J126" s="884" t="s">
        <v>121</v>
      </c>
      <c r="K126" s="883"/>
      <c r="L126" s="885"/>
      <c r="M126" s="885"/>
      <c r="N126" s="885"/>
      <c r="O126" s="883"/>
      <c r="P126" s="883"/>
      <c r="Q126" s="883"/>
      <c r="R126" s="883"/>
      <c r="S126" s="883"/>
      <c r="T126" s="883"/>
      <c r="U126" s="882"/>
      <c r="V126" s="882"/>
      <c r="W126" s="883"/>
      <c r="X126" s="883"/>
      <c r="Y126" s="883"/>
      <c r="Z126" s="883"/>
      <c r="AA126" s="883"/>
      <c r="AB126" s="884" t="s">
        <v>121</v>
      </c>
      <c r="AC126" s="883"/>
      <c r="AD126" s="885"/>
      <c r="AE126" s="885"/>
      <c r="AF126" s="885"/>
      <c r="AG126" s="885"/>
      <c r="AH126" s="885"/>
      <c r="AI126" s="885"/>
      <c r="AJ126" s="885"/>
      <c r="AK126" s="885"/>
      <c r="AL126" s="886"/>
      <c r="AM126" s="4015"/>
      <c r="AN126" s="4015"/>
    </row>
    <row r="127" spans="1:41" ht="16.149999999999999" customHeight="1" x14ac:dyDescent="0.25">
      <c r="A127" s="857"/>
      <c r="B127" s="4032"/>
      <c r="C127" s="4000" t="s">
        <v>122</v>
      </c>
      <c r="D127" s="4016" t="s">
        <v>1872</v>
      </c>
      <c r="E127" s="4017"/>
      <c r="F127" s="4017"/>
      <c r="G127" s="4017"/>
      <c r="H127" s="4017"/>
      <c r="I127" s="4018"/>
      <c r="J127" s="887">
        <v>1</v>
      </c>
      <c r="K127" s="3863" t="s">
        <v>1873</v>
      </c>
      <c r="L127" s="3864"/>
      <c r="M127" s="3864"/>
      <c r="N127" s="3864"/>
      <c r="O127" s="3864"/>
      <c r="P127" s="3864"/>
      <c r="Q127" s="3864"/>
      <c r="R127" s="3864"/>
      <c r="S127" s="3864"/>
      <c r="T127" s="3865"/>
      <c r="U127" s="4000" t="s">
        <v>122</v>
      </c>
      <c r="V127" s="4016" t="s">
        <v>1874</v>
      </c>
      <c r="W127" s="4017"/>
      <c r="X127" s="4017"/>
      <c r="Y127" s="4017"/>
      <c r="Z127" s="4017"/>
      <c r="AA127" s="4018"/>
      <c r="AB127" s="888">
        <v>5</v>
      </c>
      <c r="AC127" s="3863" t="s">
        <v>1875</v>
      </c>
      <c r="AD127" s="3864"/>
      <c r="AE127" s="3864"/>
      <c r="AF127" s="3864"/>
      <c r="AG127" s="3864"/>
      <c r="AH127" s="3864"/>
      <c r="AI127" s="3864"/>
      <c r="AJ127" s="3864"/>
      <c r="AK127" s="3864"/>
      <c r="AL127" s="3865"/>
      <c r="AM127" s="4015"/>
      <c r="AN127" s="4015"/>
    </row>
    <row r="128" spans="1:41" ht="16.149999999999999" customHeight="1" x14ac:dyDescent="0.25">
      <c r="A128" s="857"/>
      <c r="B128" s="4032"/>
      <c r="C128" s="4001"/>
      <c r="D128" s="4016" t="s">
        <v>1876</v>
      </c>
      <c r="E128" s="4017"/>
      <c r="F128" s="4017"/>
      <c r="G128" s="4017"/>
      <c r="H128" s="4017"/>
      <c r="I128" s="4018"/>
      <c r="J128" s="888">
        <v>2</v>
      </c>
      <c r="K128" s="3863" t="s">
        <v>1877</v>
      </c>
      <c r="L128" s="3864"/>
      <c r="M128" s="3864"/>
      <c r="N128" s="3864"/>
      <c r="O128" s="3864"/>
      <c r="P128" s="3864"/>
      <c r="Q128" s="3864"/>
      <c r="R128" s="3864"/>
      <c r="S128" s="3864"/>
      <c r="T128" s="3865"/>
      <c r="U128" s="4001"/>
      <c r="V128" s="4016">
        <v>14.5</v>
      </c>
      <c r="W128" s="4017"/>
      <c r="X128" s="4017"/>
      <c r="Y128" s="4017"/>
      <c r="Z128" s="4017"/>
      <c r="AA128" s="4018"/>
      <c r="AB128" s="888">
        <v>6</v>
      </c>
      <c r="AC128" s="3863" t="s">
        <v>1878</v>
      </c>
      <c r="AD128" s="3864"/>
      <c r="AE128" s="3864"/>
      <c r="AF128" s="3864"/>
      <c r="AG128" s="3864"/>
      <c r="AH128" s="3864"/>
      <c r="AI128" s="3864"/>
      <c r="AJ128" s="3864"/>
      <c r="AK128" s="3864"/>
      <c r="AL128" s="3865"/>
      <c r="AM128" s="4015"/>
      <c r="AN128" s="4015"/>
    </row>
    <row r="129" spans="1:40" ht="16.149999999999999" customHeight="1" x14ac:dyDescent="0.25">
      <c r="A129" s="857"/>
      <c r="B129" s="4032"/>
      <c r="C129" s="4001"/>
      <c r="D129" s="4016">
        <v>14.6</v>
      </c>
      <c r="E129" s="4017"/>
      <c r="F129" s="4017"/>
      <c r="G129" s="4017"/>
      <c r="H129" s="4017"/>
      <c r="I129" s="4018"/>
      <c r="J129" s="888">
        <v>3</v>
      </c>
      <c r="K129" s="3863" t="s">
        <v>1879</v>
      </c>
      <c r="L129" s="3864"/>
      <c r="M129" s="3864"/>
      <c r="N129" s="3864"/>
      <c r="O129" s="3864"/>
      <c r="P129" s="3864"/>
      <c r="Q129" s="3864"/>
      <c r="R129" s="3864"/>
      <c r="S129" s="3864"/>
      <c r="T129" s="3865"/>
      <c r="U129" s="4001"/>
      <c r="V129" s="4016" t="s">
        <v>1880</v>
      </c>
      <c r="W129" s="4017"/>
      <c r="X129" s="4017"/>
      <c r="Y129" s="4017"/>
      <c r="Z129" s="4017"/>
      <c r="AA129" s="4018"/>
      <c r="AB129" s="888">
        <v>7</v>
      </c>
      <c r="AC129" s="3863" t="s">
        <v>1881</v>
      </c>
      <c r="AD129" s="3864"/>
      <c r="AE129" s="3864"/>
      <c r="AF129" s="3864"/>
      <c r="AG129" s="3864"/>
      <c r="AH129" s="3864"/>
      <c r="AI129" s="3864"/>
      <c r="AJ129" s="3864"/>
      <c r="AK129" s="3864"/>
      <c r="AL129" s="3865"/>
      <c r="AM129" s="4015"/>
      <c r="AN129" s="4015"/>
    </row>
    <row r="130" spans="1:40" ht="16.149999999999999" customHeight="1" x14ac:dyDescent="0.25">
      <c r="A130" s="857"/>
      <c r="B130" s="4032"/>
      <c r="C130" s="4001"/>
      <c r="D130" s="4016">
        <v>15.2</v>
      </c>
      <c r="E130" s="4017"/>
      <c r="F130" s="4017"/>
      <c r="G130" s="4017"/>
      <c r="H130" s="4017"/>
      <c r="I130" s="4018"/>
      <c r="J130" s="888">
        <v>4</v>
      </c>
      <c r="K130" s="3863" t="s">
        <v>1882</v>
      </c>
      <c r="L130" s="3864"/>
      <c r="M130" s="3864"/>
      <c r="N130" s="3864"/>
      <c r="O130" s="3864"/>
      <c r="P130" s="3864"/>
      <c r="Q130" s="3864"/>
      <c r="R130" s="3864"/>
      <c r="S130" s="3864"/>
      <c r="T130" s="3865"/>
      <c r="U130" s="4001"/>
      <c r="V130" s="4016">
        <v>20.8</v>
      </c>
      <c r="W130" s="4017"/>
      <c r="X130" s="4017"/>
      <c r="Y130" s="4017"/>
      <c r="Z130" s="4017"/>
      <c r="AA130" s="4018"/>
      <c r="AB130" s="888">
        <v>9</v>
      </c>
      <c r="AC130" s="3863" t="s">
        <v>1883</v>
      </c>
      <c r="AD130" s="3864"/>
      <c r="AE130" s="3864"/>
      <c r="AF130" s="3864"/>
      <c r="AG130" s="3864"/>
      <c r="AH130" s="3864"/>
      <c r="AI130" s="3864"/>
      <c r="AJ130" s="3864"/>
      <c r="AK130" s="3864"/>
      <c r="AL130" s="3865"/>
      <c r="AM130" s="4015"/>
      <c r="AN130" s="4015"/>
    </row>
    <row r="131" spans="1:40" ht="16.149999999999999" customHeight="1" x14ac:dyDescent="0.25">
      <c r="A131" s="857"/>
      <c r="B131" s="4032"/>
      <c r="C131" s="3839">
        <v>2100</v>
      </c>
      <c r="D131" s="3959" t="s">
        <v>123</v>
      </c>
      <c r="E131" s="3960"/>
      <c r="F131" s="3960"/>
      <c r="G131" s="3960"/>
      <c r="H131" s="3960"/>
      <c r="I131" s="3960"/>
      <c r="J131" s="3960"/>
      <c r="K131" s="3960"/>
      <c r="L131" s="3960"/>
      <c r="M131" s="3960"/>
      <c r="N131" s="3960" t="s">
        <v>124</v>
      </c>
      <c r="O131" s="3960"/>
      <c r="P131" s="3960"/>
      <c r="Q131" s="3960"/>
      <c r="R131" s="3960"/>
      <c r="S131" s="3960"/>
      <c r="T131" s="3978"/>
      <c r="U131" s="3839">
        <v>2110</v>
      </c>
      <c r="V131" s="3979" t="s">
        <v>125</v>
      </c>
      <c r="W131" s="3980"/>
      <c r="X131" s="3980"/>
      <c r="Y131" s="3980"/>
      <c r="Z131" s="3980"/>
      <c r="AA131" s="3980"/>
      <c r="AB131" s="3981"/>
      <c r="AC131" s="3920" t="s">
        <v>33</v>
      </c>
      <c r="AD131" s="3921"/>
      <c r="AE131" s="3921"/>
      <c r="AF131" s="3921"/>
      <c r="AG131" s="3921"/>
      <c r="AH131" s="3921"/>
      <c r="AI131" s="3921"/>
      <c r="AJ131" s="3921"/>
      <c r="AK131" s="3921"/>
      <c r="AL131" s="3922"/>
      <c r="AM131" s="858"/>
    </row>
    <row r="132" spans="1:40" ht="16.149999999999999" customHeight="1" x14ac:dyDescent="0.25">
      <c r="A132" s="857"/>
      <c r="B132" s="4033"/>
      <c r="C132" s="3839"/>
      <c r="D132" s="3985" t="s">
        <v>126</v>
      </c>
      <c r="E132" s="3986"/>
      <c r="F132" s="3986"/>
      <c r="G132" s="3986"/>
      <c r="H132" s="3986"/>
      <c r="I132" s="3986"/>
      <c r="J132" s="3986"/>
      <c r="K132" s="3986"/>
      <c r="L132" s="3986"/>
      <c r="M132" s="3986"/>
      <c r="N132" s="3986"/>
      <c r="O132" s="3986"/>
      <c r="P132" s="3986"/>
      <c r="Q132" s="3986"/>
      <c r="R132" s="3986"/>
      <c r="S132" s="3986"/>
      <c r="T132" s="3987"/>
      <c r="U132" s="3839"/>
      <c r="V132" s="3982"/>
      <c r="W132" s="3983"/>
      <c r="X132" s="3983"/>
      <c r="Y132" s="3983"/>
      <c r="Z132" s="3983"/>
      <c r="AA132" s="3983"/>
      <c r="AB132" s="3984"/>
      <c r="AC132" s="3923"/>
      <c r="AD132" s="3924"/>
      <c r="AE132" s="3924"/>
      <c r="AF132" s="3924"/>
      <c r="AG132" s="3924"/>
      <c r="AH132" s="3924"/>
      <c r="AI132" s="3924"/>
      <c r="AJ132" s="3924"/>
      <c r="AK132" s="3924"/>
      <c r="AL132" s="3925"/>
      <c r="AM132" s="858"/>
    </row>
    <row r="133" spans="1:40" ht="16.149999999999999" customHeight="1" x14ac:dyDescent="0.25">
      <c r="A133" s="857"/>
      <c r="C133" s="889"/>
      <c r="D133" s="890"/>
      <c r="E133" s="890"/>
      <c r="F133" s="890"/>
      <c r="G133" s="890"/>
      <c r="H133" s="890"/>
      <c r="I133" s="890"/>
      <c r="J133" s="890"/>
      <c r="K133" s="890"/>
      <c r="L133" s="890"/>
      <c r="M133" s="890"/>
      <c r="N133" s="890"/>
      <c r="O133" s="890"/>
      <c r="P133" s="890"/>
      <c r="Q133" s="890"/>
      <c r="R133" s="890"/>
      <c r="S133" s="890"/>
      <c r="T133" s="890"/>
      <c r="U133" s="889"/>
      <c r="V133" s="891"/>
      <c r="W133" s="891"/>
      <c r="X133" s="891"/>
      <c r="Y133" s="891"/>
      <c r="Z133" s="891"/>
      <c r="AA133" s="891"/>
      <c r="AB133" s="891"/>
      <c r="AC133" s="892"/>
      <c r="AD133" s="892"/>
      <c r="AE133" s="892"/>
      <c r="AF133" s="892"/>
      <c r="AG133" s="892"/>
      <c r="AH133" s="892"/>
      <c r="AI133" s="892"/>
      <c r="AJ133" s="892"/>
      <c r="AK133" s="892"/>
      <c r="AL133" s="892"/>
      <c r="AM133" s="858"/>
    </row>
    <row r="134" spans="1:40" ht="16.149999999999999" customHeight="1" x14ac:dyDescent="0.25">
      <c r="A134" s="857"/>
      <c r="B134" s="3943" t="s">
        <v>1884</v>
      </c>
      <c r="C134" s="3947" t="s">
        <v>822</v>
      </c>
      <c r="D134" s="3947"/>
      <c r="E134" s="3947"/>
      <c r="F134" s="3947"/>
      <c r="G134" s="3947"/>
      <c r="H134" s="3947"/>
      <c r="I134" s="3947"/>
      <c r="J134" s="3947"/>
      <c r="K134" s="3947"/>
      <c r="L134" s="3947"/>
      <c r="M134" s="3947"/>
      <c r="N134" s="3947"/>
      <c r="O134" s="3947"/>
      <c r="P134" s="3947"/>
      <c r="Q134" s="3947"/>
      <c r="R134" s="3947"/>
      <c r="S134" s="3947"/>
      <c r="T134" s="3947"/>
      <c r="U134" s="3947"/>
      <c r="V134" s="3947"/>
      <c r="W134" s="3947"/>
      <c r="X134" s="3947"/>
      <c r="Y134" s="3947"/>
      <c r="Z134" s="3947"/>
      <c r="AA134" s="3947"/>
      <c r="AB134" s="3947"/>
      <c r="AC134" s="3947"/>
      <c r="AD134" s="3947"/>
      <c r="AE134" s="3947"/>
      <c r="AF134" s="3947"/>
      <c r="AG134" s="3947"/>
      <c r="AH134" s="3947"/>
      <c r="AI134" s="3947"/>
      <c r="AJ134" s="3947"/>
      <c r="AK134" s="3947"/>
      <c r="AL134" s="3948"/>
      <c r="AM134" s="858"/>
    </row>
    <row r="135" spans="1:40" ht="16.149999999999999" customHeight="1" x14ac:dyDescent="0.25">
      <c r="A135" s="857"/>
      <c r="B135" s="3944"/>
      <c r="C135" s="3950"/>
      <c r="D135" s="3950"/>
      <c r="E135" s="3950"/>
      <c r="F135" s="3950"/>
      <c r="G135" s="3950"/>
      <c r="H135" s="3950"/>
      <c r="I135" s="3950"/>
      <c r="J135" s="3950"/>
      <c r="K135" s="3950"/>
      <c r="L135" s="3950"/>
      <c r="M135" s="3950"/>
      <c r="N135" s="3950"/>
      <c r="O135" s="3950"/>
      <c r="P135" s="3950"/>
      <c r="Q135" s="3950"/>
      <c r="R135" s="3950"/>
      <c r="S135" s="3950"/>
      <c r="T135" s="3950"/>
      <c r="U135" s="3950"/>
      <c r="V135" s="3950"/>
      <c r="W135" s="3950"/>
      <c r="X135" s="3950"/>
      <c r="Y135" s="3950"/>
      <c r="Z135" s="3950"/>
      <c r="AA135" s="3950"/>
      <c r="AB135" s="3950"/>
      <c r="AC135" s="3950"/>
      <c r="AD135" s="3950"/>
      <c r="AE135" s="3950"/>
      <c r="AF135" s="3950"/>
      <c r="AG135" s="3950"/>
      <c r="AH135" s="3950"/>
      <c r="AI135" s="3950"/>
      <c r="AJ135" s="3950"/>
      <c r="AK135" s="3950"/>
      <c r="AL135" s="3951"/>
      <c r="AM135" s="858"/>
    </row>
    <row r="136" spans="1:40" ht="16.149999999999999" customHeight="1" x14ac:dyDescent="0.25">
      <c r="A136" s="857"/>
      <c r="B136" s="3944"/>
      <c r="C136" s="882"/>
      <c r="D136" s="882"/>
      <c r="E136" s="883"/>
      <c r="F136" s="882"/>
      <c r="G136" s="882"/>
      <c r="H136" s="882"/>
      <c r="I136" s="882"/>
      <c r="J136" s="884" t="s">
        <v>121</v>
      </c>
      <c r="K136" s="883"/>
      <c r="L136" s="885"/>
      <c r="M136" s="885"/>
      <c r="N136" s="885"/>
      <c r="O136" s="883"/>
      <c r="P136" s="883"/>
      <c r="Q136" s="883"/>
      <c r="R136" s="883"/>
      <c r="S136" s="883"/>
      <c r="T136" s="883"/>
      <c r="U136" s="882"/>
      <c r="V136" s="882"/>
      <c r="W136" s="883"/>
      <c r="X136" s="883"/>
      <c r="Y136" s="883"/>
      <c r="Z136" s="883"/>
      <c r="AA136" s="883"/>
      <c r="AB136" s="884" t="s">
        <v>121</v>
      </c>
      <c r="AC136" s="883"/>
      <c r="AD136" s="885"/>
      <c r="AE136" s="885"/>
      <c r="AF136" s="885"/>
      <c r="AG136" s="885"/>
      <c r="AH136" s="885"/>
      <c r="AI136" s="885"/>
      <c r="AJ136" s="885"/>
      <c r="AK136" s="885"/>
      <c r="AL136" s="886"/>
      <c r="AM136" s="858"/>
    </row>
    <row r="137" spans="1:40" ht="16.149999999999999" customHeight="1" x14ac:dyDescent="0.25">
      <c r="A137" s="857"/>
      <c r="B137" s="3944"/>
      <c r="C137" s="4000" t="s">
        <v>128</v>
      </c>
      <c r="D137" s="3997"/>
      <c r="E137" s="3998"/>
      <c r="F137" s="3998"/>
      <c r="G137" s="3998"/>
      <c r="H137" s="3998"/>
      <c r="I137" s="3999"/>
      <c r="J137" s="888">
        <v>1</v>
      </c>
      <c r="K137" s="3863" t="s">
        <v>1885</v>
      </c>
      <c r="L137" s="3864"/>
      <c r="M137" s="3864"/>
      <c r="N137" s="3864"/>
      <c r="O137" s="3864"/>
      <c r="P137" s="3864"/>
      <c r="Q137" s="3864"/>
      <c r="R137" s="3864"/>
      <c r="S137" s="3864"/>
      <c r="T137" s="3865"/>
      <c r="U137" s="4000" t="s">
        <v>128</v>
      </c>
      <c r="V137" s="3997"/>
      <c r="W137" s="3998"/>
      <c r="X137" s="3998"/>
      <c r="Y137" s="3998"/>
      <c r="Z137" s="3998"/>
      <c r="AA137" s="3999"/>
      <c r="AB137" s="888">
        <v>8</v>
      </c>
      <c r="AC137" s="3863" t="s">
        <v>1886</v>
      </c>
      <c r="AD137" s="3864"/>
      <c r="AE137" s="3864"/>
      <c r="AF137" s="3864"/>
      <c r="AG137" s="3864"/>
      <c r="AH137" s="3864"/>
      <c r="AI137" s="3864"/>
      <c r="AJ137" s="3864"/>
      <c r="AK137" s="3864"/>
      <c r="AL137" s="3865"/>
      <c r="AM137" s="858"/>
    </row>
    <row r="138" spans="1:40" ht="16.149999999999999" customHeight="1" x14ac:dyDescent="0.25">
      <c r="B138" s="3944"/>
      <c r="C138" s="4001"/>
      <c r="D138" s="3997"/>
      <c r="E138" s="3998"/>
      <c r="F138" s="3998"/>
      <c r="G138" s="3998"/>
      <c r="H138" s="3998"/>
      <c r="I138" s="3999"/>
      <c r="J138" s="887">
        <v>2</v>
      </c>
      <c r="K138" s="3863" t="s">
        <v>1887</v>
      </c>
      <c r="L138" s="3864"/>
      <c r="M138" s="3864"/>
      <c r="N138" s="3864"/>
      <c r="O138" s="3864"/>
      <c r="P138" s="3864"/>
      <c r="Q138" s="3864"/>
      <c r="R138" s="3864"/>
      <c r="S138" s="3864"/>
      <c r="T138" s="3865"/>
      <c r="U138" s="4001"/>
      <c r="V138" s="3997"/>
      <c r="W138" s="3998"/>
      <c r="X138" s="3998"/>
      <c r="Y138" s="3998"/>
      <c r="Z138" s="3998"/>
      <c r="AA138" s="3999"/>
      <c r="AB138" s="888">
        <v>9</v>
      </c>
      <c r="AC138" s="3863" t="s">
        <v>1888</v>
      </c>
      <c r="AD138" s="3864"/>
      <c r="AE138" s="3864"/>
      <c r="AF138" s="3864"/>
      <c r="AG138" s="3864"/>
      <c r="AH138" s="3864"/>
      <c r="AI138" s="3864"/>
      <c r="AJ138" s="3864"/>
      <c r="AK138" s="3864"/>
      <c r="AL138" s="3865"/>
    </row>
    <row r="139" spans="1:40" ht="16.149999999999999" customHeight="1" x14ac:dyDescent="0.25">
      <c r="B139" s="3944"/>
      <c r="C139" s="4001"/>
      <c r="D139" s="3997"/>
      <c r="E139" s="3998"/>
      <c r="F139" s="3998"/>
      <c r="G139" s="3998"/>
      <c r="H139" s="3998"/>
      <c r="I139" s="3999"/>
      <c r="J139" s="888">
        <v>3</v>
      </c>
      <c r="K139" s="3863" t="s">
        <v>1889</v>
      </c>
      <c r="L139" s="3864"/>
      <c r="M139" s="3864"/>
      <c r="N139" s="3864"/>
      <c r="O139" s="3864"/>
      <c r="P139" s="3864"/>
      <c r="Q139" s="3864"/>
      <c r="R139" s="3864"/>
      <c r="S139" s="3864"/>
      <c r="T139" s="3865"/>
      <c r="U139" s="4001"/>
      <c r="V139" s="3997"/>
      <c r="W139" s="3998"/>
      <c r="X139" s="3998"/>
      <c r="Y139" s="3998"/>
      <c r="Z139" s="3998"/>
      <c r="AA139" s="3999"/>
      <c r="AB139" s="888">
        <v>10</v>
      </c>
      <c r="AC139" s="3863" t="s">
        <v>1890</v>
      </c>
      <c r="AD139" s="3864"/>
      <c r="AE139" s="3864"/>
      <c r="AF139" s="3864"/>
      <c r="AG139" s="3864"/>
      <c r="AH139" s="3864"/>
      <c r="AI139" s="3864"/>
      <c r="AJ139" s="3864"/>
      <c r="AK139" s="3864"/>
      <c r="AL139" s="3865"/>
    </row>
    <row r="140" spans="1:40" ht="16.149999999999999" customHeight="1" x14ac:dyDescent="0.25">
      <c r="B140" s="3944"/>
      <c r="C140" s="4001"/>
      <c r="D140" s="3997"/>
      <c r="E140" s="3998"/>
      <c r="F140" s="3998"/>
      <c r="G140" s="3998"/>
      <c r="H140" s="3998"/>
      <c r="I140" s="3999"/>
      <c r="J140" s="888">
        <v>4</v>
      </c>
      <c r="K140" s="3863" t="s">
        <v>1891</v>
      </c>
      <c r="L140" s="3864"/>
      <c r="M140" s="3864"/>
      <c r="N140" s="3864"/>
      <c r="O140" s="3864"/>
      <c r="P140" s="3864"/>
      <c r="Q140" s="3864"/>
      <c r="R140" s="3864"/>
      <c r="S140" s="3864"/>
      <c r="T140" s="3865"/>
      <c r="U140" s="4001"/>
      <c r="V140" s="3997"/>
      <c r="W140" s="3998"/>
      <c r="X140" s="3998"/>
      <c r="Y140" s="3998"/>
      <c r="Z140" s="3998"/>
      <c r="AA140" s="3999"/>
      <c r="AB140" s="888">
        <v>11</v>
      </c>
      <c r="AC140" s="3863" t="s">
        <v>1892</v>
      </c>
      <c r="AD140" s="3864"/>
      <c r="AE140" s="3864"/>
      <c r="AF140" s="3864"/>
      <c r="AG140" s="3864"/>
      <c r="AH140" s="3864"/>
      <c r="AI140" s="3864"/>
      <c r="AJ140" s="3864"/>
      <c r="AK140" s="3864"/>
      <c r="AL140" s="3865"/>
    </row>
    <row r="141" spans="1:40" ht="16.149999999999999" customHeight="1" x14ac:dyDescent="0.25">
      <c r="B141" s="3944"/>
      <c r="C141" s="4001"/>
      <c r="D141" s="3997"/>
      <c r="E141" s="3998"/>
      <c r="F141" s="3998"/>
      <c r="G141" s="3998"/>
      <c r="H141" s="3998"/>
      <c r="I141" s="3999"/>
      <c r="J141" s="888">
        <v>5</v>
      </c>
      <c r="K141" s="3863" t="s">
        <v>1589</v>
      </c>
      <c r="L141" s="3864"/>
      <c r="M141" s="3864"/>
      <c r="N141" s="3864"/>
      <c r="O141" s="3864"/>
      <c r="P141" s="3864"/>
      <c r="Q141" s="3864"/>
      <c r="R141" s="3864"/>
      <c r="S141" s="3864"/>
      <c r="T141" s="3865"/>
      <c r="U141" s="4001"/>
      <c r="V141" s="3997"/>
      <c r="W141" s="3998"/>
      <c r="X141" s="3998"/>
      <c r="Y141" s="3998"/>
      <c r="Z141" s="3998"/>
      <c r="AA141" s="3999"/>
      <c r="AB141" s="888">
        <v>12</v>
      </c>
      <c r="AC141" s="3863" t="s">
        <v>1893</v>
      </c>
      <c r="AD141" s="3864"/>
      <c r="AE141" s="3864"/>
      <c r="AF141" s="3864"/>
      <c r="AG141" s="3864"/>
      <c r="AH141" s="3864"/>
      <c r="AI141" s="3864"/>
      <c r="AJ141" s="3864"/>
      <c r="AK141" s="3864"/>
      <c r="AL141" s="3865"/>
    </row>
    <row r="142" spans="1:40" ht="16.149999999999999" customHeight="1" x14ac:dyDescent="0.25">
      <c r="B142" s="3944"/>
      <c r="C142" s="4001"/>
      <c r="D142" s="3997"/>
      <c r="E142" s="3998"/>
      <c r="F142" s="3998"/>
      <c r="G142" s="3998"/>
      <c r="H142" s="3998"/>
      <c r="I142" s="3999"/>
      <c r="J142" s="888">
        <v>6</v>
      </c>
      <c r="K142" s="3863" t="s">
        <v>1894</v>
      </c>
      <c r="L142" s="3864"/>
      <c r="M142" s="3864"/>
      <c r="N142" s="3864"/>
      <c r="O142" s="3864"/>
      <c r="P142" s="3864"/>
      <c r="Q142" s="3864"/>
      <c r="R142" s="3864"/>
      <c r="S142" s="3864"/>
      <c r="T142" s="3865"/>
      <c r="U142" s="4001"/>
      <c r="V142" s="3997"/>
      <c r="W142" s="3998"/>
      <c r="X142" s="3998"/>
      <c r="Y142" s="3998"/>
      <c r="Z142" s="3998"/>
      <c r="AA142" s="3999"/>
      <c r="AB142" s="888">
        <v>13</v>
      </c>
      <c r="AC142" s="3863" t="s">
        <v>1895</v>
      </c>
      <c r="AD142" s="3864"/>
      <c r="AE142" s="3864"/>
      <c r="AF142" s="3864"/>
      <c r="AG142" s="3864"/>
      <c r="AH142" s="3864"/>
      <c r="AI142" s="3864"/>
      <c r="AJ142" s="3864"/>
      <c r="AK142" s="3864"/>
      <c r="AL142" s="3865"/>
    </row>
    <row r="143" spans="1:40" ht="16.149999999999999" customHeight="1" x14ac:dyDescent="0.25">
      <c r="B143" s="3945"/>
      <c r="C143" s="4002"/>
      <c r="D143" s="3997"/>
      <c r="E143" s="3998"/>
      <c r="F143" s="3998"/>
      <c r="G143" s="3998"/>
      <c r="H143" s="3998"/>
      <c r="I143" s="3999"/>
      <c r="J143" s="888">
        <v>7</v>
      </c>
      <c r="K143" s="3866" t="s">
        <v>1571</v>
      </c>
      <c r="L143" s="3867"/>
      <c r="M143" s="3867"/>
      <c r="N143" s="3867"/>
      <c r="O143" s="3867"/>
      <c r="P143" s="3867"/>
      <c r="Q143" s="3867"/>
      <c r="R143" s="3867"/>
      <c r="S143" s="3867"/>
      <c r="T143" s="3868"/>
      <c r="U143" s="4002"/>
      <c r="V143" s="3997"/>
      <c r="W143" s="3998"/>
      <c r="X143" s="3998"/>
      <c r="Y143" s="3998"/>
      <c r="Z143" s="3998"/>
      <c r="AA143" s="3999"/>
      <c r="AB143" s="888">
        <v>14</v>
      </c>
      <c r="AC143" s="3866" t="s">
        <v>1896</v>
      </c>
      <c r="AD143" s="3867"/>
      <c r="AE143" s="3867"/>
      <c r="AF143" s="3867"/>
      <c r="AG143" s="3867"/>
      <c r="AH143" s="3867"/>
      <c r="AI143" s="3867"/>
      <c r="AJ143" s="3867"/>
      <c r="AK143" s="3867"/>
      <c r="AL143" s="3868"/>
    </row>
    <row r="144" spans="1:40" ht="16.149999999999999" customHeight="1" x14ac:dyDescent="0.25">
      <c r="B144" s="893"/>
      <c r="C144" s="863"/>
      <c r="D144" s="894"/>
      <c r="E144" s="894"/>
      <c r="F144" s="894"/>
      <c r="G144" s="894"/>
      <c r="H144" s="894"/>
      <c r="I144" s="894"/>
      <c r="J144" s="895"/>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c r="AJ144" s="894"/>
      <c r="AK144" s="894"/>
      <c r="AL144" s="894"/>
      <c r="AM144" s="912"/>
    </row>
    <row r="145" spans="1:39" ht="16.149999999999999" customHeight="1" x14ac:dyDescent="0.25">
      <c r="A145" s="857"/>
      <c r="B145" s="3943" t="s">
        <v>1897</v>
      </c>
      <c r="C145" s="3839">
        <v>2230</v>
      </c>
      <c r="D145" s="3991" t="s">
        <v>1898</v>
      </c>
      <c r="E145" s="3992"/>
      <c r="F145" s="3992"/>
      <c r="G145" s="3992"/>
      <c r="H145" s="3992"/>
      <c r="I145" s="3993"/>
      <c r="J145" s="3970" t="s">
        <v>1899</v>
      </c>
      <c r="K145" s="3971"/>
      <c r="L145" s="3971"/>
      <c r="M145" s="3972"/>
      <c r="N145" s="3851"/>
      <c r="O145" s="3852"/>
      <c r="P145" s="3852"/>
      <c r="Q145" s="3852"/>
      <c r="R145" s="3852"/>
      <c r="S145" s="3852"/>
      <c r="T145" s="3853"/>
      <c r="U145" s="3976" t="s">
        <v>1900</v>
      </c>
      <c r="V145" s="3857"/>
      <c r="W145" s="3858"/>
      <c r="X145" s="3859"/>
      <c r="Y145" s="913"/>
      <c r="Z145" s="896" t="s">
        <v>1901</v>
      </c>
      <c r="AA145" s="3988" t="s">
        <v>1902</v>
      </c>
      <c r="AB145" s="3839">
        <v>2234</v>
      </c>
      <c r="AC145" s="3840" t="s">
        <v>1903</v>
      </c>
      <c r="AD145" s="3841"/>
      <c r="AE145" s="3841"/>
      <c r="AF145" s="3848"/>
      <c r="AG145" s="3851"/>
      <c r="AH145" s="3852"/>
      <c r="AI145" s="3852"/>
      <c r="AJ145" s="3852"/>
      <c r="AK145" s="3852"/>
      <c r="AL145" s="3853"/>
    </row>
    <row r="146" spans="1:39" ht="16.149999999999999" customHeight="1" x14ac:dyDescent="0.25">
      <c r="A146" s="857"/>
      <c r="B146" s="3944"/>
      <c r="C146" s="3839"/>
      <c r="D146" s="3994"/>
      <c r="E146" s="3995"/>
      <c r="F146" s="3995"/>
      <c r="G146" s="3995"/>
      <c r="H146" s="3995"/>
      <c r="I146" s="3996"/>
      <c r="J146" s="3973"/>
      <c r="K146" s="3974"/>
      <c r="L146" s="3974"/>
      <c r="M146" s="3975"/>
      <c r="N146" s="3854"/>
      <c r="O146" s="3855"/>
      <c r="P146" s="3855"/>
      <c r="Q146" s="3855"/>
      <c r="R146" s="3855"/>
      <c r="S146" s="3855"/>
      <c r="T146" s="3856"/>
      <c r="U146" s="3977"/>
      <c r="V146" s="3860"/>
      <c r="W146" s="3861"/>
      <c r="X146" s="3862"/>
      <c r="Y146" s="913"/>
      <c r="Z146" s="896" t="s">
        <v>1901</v>
      </c>
      <c r="AA146" s="3989"/>
      <c r="AB146" s="3839"/>
      <c r="AC146" s="3842"/>
      <c r="AD146" s="3843"/>
      <c r="AE146" s="3843"/>
      <c r="AF146" s="3849"/>
      <c r="AG146" s="3854"/>
      <c r="AH146" s="3855"/>
      <c r="AI146" s="3855"/>
      <c r="AJ146" s="3855"/>
      <c r="AK146" s="3855"/>
      <c r="AL146" s="3856"/>
    </row>
    <row r="147" spans="1:39" ht="16.149999999999999" customHeight="1" x14ac:dyDescent="0.25">
      <c r="A147" s="857"/>
      <c r="B147" s="3944"/>
      <c r="C147" s="3839">
        <v>2231</v>
      </c>
      <c r="D147" s="3840" t="s">
        <v>1904</v>
      </c>
      <c r="E147" s="3841"/>
      <c r="F147" s="3841"/>
      <c r="G147" s="3841"/>
      <c r="H147" s="3841"/>
      <c r="I147" s="3848"/>
      <c r="J147" s="3970" t="s">
        <v>1899</v>
      </c>
      <c r="K147" s="3971"/>
      <c r="L147" s="3971"/>
      <c r="M147" s="3972"/>
      <c r="N147" s="3851"/>
      <c r="O147" s="3852"/>
      <c r="P147" s="3852"/>
      <c r="Q147" s="3852"/>
      <c r="R147" s="3852"/>
      <c r="S147" s="3852"/>
      <c r="T147" s="3853"/>
      <c r="U147" s="3976" t="s">
        <v>1900</v>
      </c>
      <c r="V147" s="4009"/>
      <c r="W147" s="4010"/>
      <c r="X147" s="4011"/>
      <c r="Y147" s="914"/>
      <c r="Z147" s="896" t="s">
        <v>1901</v>
      </c>
      <c r="AA147" s="3989"/>
      <c r="AB147" s="3839">
        <v>2235</v>
      </c>
      <c r="AC147" s="3840" t="s">
        <v>1905</v>
      </c>
      <c r="AD147" s="3841"/>
      <c r="AE147" s="3841"/>
      <c r="AF147" s="3848"/>
      <c r="AG147" s="3851"/>
      <c r="AH147" s="3852"/>
      <c r="AI147" s="3852"/>
      <c r="AJ147" s="3852"/>
      <c r="AK147" s="3852"/>
      <c r="AL147" s="3853"/>
    </row>
    <row r="148" spans="1:39" ht="16.149999999999999" customHeight="1" x14ac:dyDescent="0.25">
      <c r="A148" s="857"/>
      <c r="B148" s="3944"/>
      <c r="C148" s="3839"/>
      <c r="D148" s="3842"/>
      <c r="E148" s="3843"/>
      <c r="F148" s="3843"/>
      <c r="G148" s="3843"/>
      <c r="H148" s="3843"/>
      <c r="I148" s="3849"/>
      <c r="J148" s="3973"/>
      <c r="K148" s="3974"/>
      <c r="L148" s="3974"/>
      <c r="M148" s="3975"/>
      <c r="N148" s="3854"/>
      <c r="O148" s="3855"/>
      <c r="P148" s="3855"/>
      <c r="Q148" s="3855"/>
      <c r="R148" s="3855"/>
      <c r="S148" s="3855"/>
      <c r="T148" s="3856"/>
      <c r="U148" s="3977"/>
      <c r="V148" s="4012"/>
      <c r="W148" s="4013"/>
      <c r="X148" s="4014"/>
      <c r="Y148" s="914"/>
      <c r="Z148" s="896" t="s">
        <v>1901</v>
      </c>
      <c r="AA148" s="3989"/>
      <c r="AB148" s="3839"/>
      <c r="AC148" s="3842"/>
      <c r="AD148" s="3843"/>
      <c r="AE148" s="3843"/>
      <c r="AF148" s="3849"/>
      <c r="AG148" s="3854"/>
      <c r="AH148" s="3855"/>
      <c r="AI148" s="3855"/>
      <c r="AJ148" s="3855"/>
      <c r="AK148" s="3855"/>
      <c r="AL148" s="3856"/>
    </row>
    <row r="149" spans="1:39" ht="16.149999999999999" customHeight="1" x14ac:dyDescent="0.25">
      <c r="A149" s="857"/>
      <c r="B149" s="3944"/>
      <c r="C149" s="3839">
        <v>2232</v>
      </c>
      <c r="D149" s="3840" t="s">
        <v>1906</v>
      </c>
      <c r="E149" s="3841"/>
      <c r="F149" s="3841"/>
      <c r="G149" s="3841"/>
      <c r="H149" s="3841"/>
      <c r="I149" s="3848"/>
      <c r="J149" s="3970" t="s">
        <v>1907</v>
      </c>
      <c r="K149" s="3971"/>
      <c r="L149" s="3971"/>
      <c r="M149" s="3972"/>
      <c r="N149" s="3851"/>
      <c r="O149" s="3852"/>
      <c r="P149" s="3852"/>
      <c r="Q149" s="3852"/>
      <c r="R149" s="3852"/>
      <c r="S149" s="3852"/>
      <c r="T149" s="3853"/>
      <c r="U149" s="3976" t="s">
        <v>1908</v>
      </c>
      <c r="V149" s="3857"/>
      <c r="W149" s="3858"/>
      <c r="X149" s="3859"/>
      <c r="Y149" s="913"/>
      <c r="Z149" s="896" t="s">
        <v>1901</v>
      </c>
      <c r="AA149" s="3989"/>
      <c r="AB149" s="3839">
        <v>2236</v>
      </c>
      <c r="AC149" s="3840" t="s">
        <v>1909</v>
      </c>
      <c r="AD149" s="3841"/>
      <c r="AE149" s="3841"/>
      <c r="AF149" s="3848"/>
      <c r="AG149" s="3851"/>
      <c r="AH149" s="3852"/>
      <c r="AI149" s="3852"/>
      <c r="AJ149" s="3852"/>
      <c r="AK149" s="3852"/>
      <c r="AL149" s="3853"/>
    </row>
    <row r="150" spans="1:39" ht="16.149999999999999" customHeight="1" thickBot="1" x14ac:dyDescent="0.3">
      <c r="A150" s="857"/>
      <c r="B150" s="3944"/>
      <c r="C150" s="3839"/>
      <c r="D150" s="3842"/>
      <c r="E150" s="3843"/>
      <c r="F150" s="3843"/>
      <c r="G150" s="3843"/>
      <c r="H150" s="3843"/>
      <c r="I150" s="3849"/>
      <c r="J150" s="3973"/>
      <c r="K150" s="3974"/>
      <c r="L150" s="3974"/>
      <c r="M150" s="3975"/>
      <c r="N150" s="3854"/>
      <c r="O150" s="3855"/>
      <c r="P150" s="3855"/>
      <c r="Q150" s="3855"/>
      <c r="R150" s="3855"/>
      <c r="S150" s="3855"/>
      <c r="T150" s="3856"/>
      <c r="U150" s="3977"/>
      <c r="V150" s="3860"/>
      <c r="W150" s="3861"/>
      <c r="X150" s="3862"/>
      <c r="Y150" s="913"/>
      <c r="Z150" s="896" t="s">
        <v>1901</v>
      </c>
      <c r="AA150" s="3990"/>
      <c r="AB150" s="3839"/>
      <c r="AC150" s="3842"/>
      <c r="AD150" s="3843"/>
      <c r="AE150" s="3843"/>
      <c r="AF150" s="3849"/>
      <c r="AG150" s="3854"/>
      <c r="AH150" s="3855"/>
      <c r="AI150" s="3855"/>
      <c r="AJ150" s="3855"/>
      <c r="AK150" s="3855"/>
      <c r="AL150" s="3856"/>
    </row>
    <row r="151" spans="1:39" ht="16.149999999999999" customHeight="1" x14ac:dyDescent="0.25">
      <c r="A151" s="857"/>
      <c r="B151" s="3944"/>
      <c r="C151" s="3839">
        <v>2233</v>
      </c>
      <c r="D151" s="3840" t="s">
        <v>1910</v>
      </c>
      <c r="E151" s="3841"/>
      <c r="F151" s="3841"/>
      <c r="G151" s="3841"/>
      <c r="H151" s="3841"/>
      <c r="I151" s="3848"/>
      <c r="J151" s="4003"/>
      <c r="K151" s="4004"/>
      <c r="L151" s="4004"/>
      <c r="M151" s="4004"/>
      <c r="N151" s="4004"/>
      <c r="O151" s="4004"/>
      <c r="P151" s="4004"/>
      <c r="Q151" s="4004"/>
      <c r="R151" s="4004"/>
      <c r="S151" s="4004"/>
      <c r="T151" s="4004"/>
      <c r="U151" s="4004"/>
      <c r="V151" s="4004"/>
      <c r="W151" s="4004"/>
      <c r="X151" s="4004"/>
      <c r="Y151" s="4004"/>
      <c r="Z151" s="4004"/>
      <c r="AA151" s="4004"/>
      <c r="AB151" s="4004"/>
      <c r="AC151" s="4004"/>
      <c r="AD151" s="4004"/>
      <c r="AE151" s="4004"/>
      <c r="AF151" s="4004"/>
      <c r="AG151" s="4004"/>
      <c r="AH151" s="4004"/>
      <c r="AI151" s="4004"/>
      <c r="AJ151" s="4004"/>
      <c r="AK151" s="4004"/>
      <c r="AL151" s="4005"/>
    </row>
    <row r="152" spans="1:39" ht="16.149999999999999" customHeight="1" x14ac:dyDescent="0.25">
      <c r="A152" s="857"/>
      <c r="B152" s="3945"/>
      <c r="C152" s="3839"/>
      <c r="D152" s="3842"/>
      <c r="E152" s="3843"/>
      <c r="F152" s="3843"/>
      <c r="G152" s="3843"/>
      <c r="H152" s="3843"/>
      <c r="I152" s="3849"/>
      <c r="J152" s="4006"/>
      <c r="K152" s="4007"/>
      <c r="L152" s="4007"/>
      <c r="M152" s="4007"/>
      <c r="N152" s="4007"/>
      <c r="O152" s="4007"/>
      <c r="P152" s="4007"/>
      <c r="Q152" s="4007"/>
      <c r="R152" s="4007"/>
      <c r="S152" s="4007"/>
      <c r="T152" s="4007"/>
      <c r="U152" s="4007"/>
      <c r="V152" s="4007"/>
      <c r="W152" s="4007"/>
      <c r="X152" s="4007"/>
      <c r="Y152" s="4007"/>
      <c r="Z152" s="4007"/>
      <c r="AA152" s="4007"/>
      <c r="AB152" s="4007"/>
      <c r="AC152" s="4007"/>
      <c r="AD152" s="4007"/>
      <c r="AE152" s="4007"/>
      <c r="AF152" s="4007"/>
      <c r="AG152" s="4007"/>
      <c r="AH152" s="4007"/>
      <c r="AI152" s="4007"/>
      <c r="AJ152" s="4007"/>
      <c r="AK152" s="4007"/>
      <c r="AL152" s="4008"/>
      <c r="AM152" s="909" t="s">
        <v>102</v>
      </c>
    </row>
    <row r="153" spans="1:39" ht="16.149999999999999" customHeight="1" x14ac:dyDescent="0.25">
      <c r="B153" s="897"/>
      <c r="C153" s="898"/>
      <c r="D153" s="899"/>
      <c r="E153" s="899"/>
      <c r="F153" s="899"/>
      <c r="G153" s="899"/>
      <c r="H153" s="899"/>
      <c r="I153" s="899"/>
      <c r="J153" s="900"/>
      <c r="K153" s="900"/>
      <c r="L153" s="900"/>
      <c r="M153" s="900"/>
      <c r="N153" s="900"/>
      <c r="O153" s="900"/>
      <c r="P153" s="900"/>
      <c r="Q153" s="900"/>
      <c r="R153" s="900"/>
      <c r="S153" s="900"/>
      <c r="T153" s="900"/>
      <c r="U153" s="898"/>
      <c r="V153" s="901"/>
      <c r="W153" s="901"/>
      <c r="X153" s="901"/>
      <c r="Y153" s="901"/>
      <c r="Z153" s="901"/>
      <c r="AA153" s="901"/>
      <c r="AB153" s="901"/>
      <c r="AC153" s="900"/>
      <c r="AD153" s="900"/>
      <c r="AE153" s="900"/>
      <c r="AF153" s="900"/>
      <c r="AG153" s="900"/>
      <c r="AH153" s="900"/>
      <c r="AI153" s="900"/>
      <c r="AJ153" s="900"/>
      <c r="AK153" s="900"/>
      <c r="AL153" s="900"/>
    </row>
    <row r="154" spans="1:39" ht="16.149999999999999" customHeight="1" x14ac:dyDescent="0.25">
      <c r="B154" s="897"/>
      <c r="C154" s="898"/>
      <c r="D154" s="899"/>
      <c r="E154" s="899"/>
      <c r="F154" s="899"/>
      <c r="G154" s="899"/>
      <c r="H154" s="899"/>
      <c r="I154" s="899"/>
      <c r="J154" s="900"/>
      <c r="K154" s="900"/>
      <c r="L154" s="900"/>
      <c r="M154" s="900"/>
      <c r="N154" s="900"/>
      <c r="O154" s="900"/>
      <c r="P154" s="900"/>
      <c r="Q154" s="900"/>
      <c r="R154" s="900"/>
      <c r="S154" s="900"/>
      <c r="T154" s="900"/>
      <c r="U154" s="898"/>
      <c r="V154" s="901"/>
      <c r="W154" s="901"/>
      <c r="X154" s="901"/>
      <c r="Y154" s="901"/>
      <c r="Z154" s="901"/>
      <c r="AA154" s="901"/>
      <c r="AB154" s="901"/>
      <c r="AC154" s="900"/>
      <c r="AD154" s="900"/>
      <c r="AE154" s="900"/>
      <c r="AF154" s="900"/>
      <c r="AG154" s="900"/>
      <c r="AH154" s="900"/>
      <c r="AI154" s="900"/>
      <c r="AJ154" s="900"/>
      <c r="AK154" s="900"/>
      <c r="AL154" s="900"/>
    </row>
    <row r="155" spans="1:39" ht="16.149999999999999" customHeight="1" x14ac:dyDescent="0.25">
      <c r="B155" s="3943" t="s">
        <v>1911</v>
      </c>
      <c r="C155" s="3946" t="s">
        <v>1912</v>
      </c>
      <c r="D155" s="3947"/>
      <c r="E155" s="3947"/>
      <c r="F155" s="3947"/>
      <c r="G155" s="3947"/>
      <c r="H155" s="3947"/>
      <c r="I155" s="3947"/>
      <c r="J155" s="3947"/>
      <c r="K155" s="3947"/>
      <c r="L155" s="3947"/>
      <c r="M155" s="3947"/>
      <c r="N155" s="3947"/>
      <c r="O155" s="3947"/>
      <c r="P155" s="3947"/>
      <c r="Q155" s="3947"/>
      <c r="R155" s="3947"/>
      <c r="S155" s="3947"/>
      <c r="T155" s="3947"/>
      <c r="U155" s="3947"/>
      <c r="V155" s="3947"/>
      <c r="W155" s="3947"/>
      <c r="X155" s="3947"/>
      <c r="Y155" s="3947"/>
      <c r="Z155" s="3947"/>
      <c r="AA155" s="3947"/>
      <c r="AB155" s="3947"/>
      <c r="AC155" s="3947"/>
      <c r="AD155" s="3947"/>
      <c r="AE155" s="3947"/>
      <c r="AF155" s="3947"/>
      <c r="AG155" s="3947"/>
      <c r="AH155" s="3947"/>
      <c r="AI155" s="3947"/>
      <c r="AJ155" s="3947"/>
      <c r="AK155" s="3947"/>
      <c r="AL155" s="3948"/>
    </row>
    <row r="156" spans="1:39" ht="16.149999999999999" customHeight="1" x14ac:dyDescent="0.25">
      <c r="B156" s="3944"/>
      <c r="C156" s="3949"/>
      <c r="D156" s="3950"/>
      <c r="E156" s="3950"/>
      <c r="F156" s="3950"/>
      <c r="G156" s="3950"/>
      <c r="H156" s="3950"/>
      <c r="I156" s="3950"/>
      <c r="J156" s="3950"/>
      <c r="K156" s="3950"/>
      <c r="L156" s="3950"/>
      <c r="M156" s="3950"/>
      <c r="N156" s="3950"/>
      <c r="O156" s="3950"/>
      <c r="P156" s="3950"/>
      <c r="Q156" s="3950"/>
      <c r="R156" s="3950"/>
      <c r="S156" s="3950"/>
      <c r="T156" s="3950"/>
      <c r="U156" s="3950"/>
      <c r="V156" s="3950"/>
      <c r="W156" s="3950"/>
      <c r="X156" s="3950"/>
      <c r="Y156" s="3950"/>
      <c r="Z156" s="3950"/>
      <c r="AA156" s="3950"/>
      <c r="AB156" s="3950"/>
      <c r="AC156" s="3950"/>
      <c r="AD156" s="3950"/>
      <c r="AE156" s="3950"/>
      <c r="AF156" s="3950"/>
      <c r="AG156" s="3950"/>
      <c r="AH156" s="3950"/>
      <c r="AI156" s="3950"/>
      <c r="AJ156" s="3950"/>
      <c r="AK156" s="3950"/>
      <c r="AL156" s="3951"/>
    </row>
    <row r="157" spans="1:39" ht="16.149999999999999" customHeight="1" x14ac:dyDescent="0.25">
      <c r="B157" s="3944"/>
      <c r="C157" s="3949"/>
      <c r="D157" s="3950"/>
      <c r="E157" s="3950"/>
      <c r="F157" s="3950"/>
      <c r="G157" s="3950"/>
      <c r="H157" s="3950"/>
      <c r="I157" s="3950"/>
      <c r="J157" s="3950"/>
      <c r="K157" s="3950"/>
      <c r="L157" s="3950"/>
      <c r="M157" s="3950"/>
      <c r="N157" s="3950"/>
      <c r="O157" s="3950"/>
      <c r="P157" s="3950"/>
      <c r="Q157" s="3950"/>
      <c r="R157" s="3950"/>
      <c r="S157" s="3950"/>
      <c r="T157" s="3950"/>
      <c r="U157" s="3950"/>
      <c r="V157" s="3950"/>
      <c r="W157" s="3950"/>
      <c r="X157" s="3950"/>
      <c r="Y157" s="3950"/>
      <c r="Z157" s="3950"/>
      <c r="AA157" s="3950"/>
      <c r="AB157" s="3950"/>
      <c r="AC157" s="3950"/>
      <c r="AD157" s="3950"/>
      <c r="AE157" s="3950"/>
      <c r="AF157" s="3950"/>
      <c r="AG157" s="3950"/>
      <c r="AH157" s="3950"/>
      <c r="AI157" s="3950"/>
      <c r="AJ157" s="3950"/>
      <c r="AK157" s="3950"/>
      <c r="AL157" s="3951"/>
    </row>
    <row r="158" spans="1:39" ht="16.149999999999999" customHeight="1" x14ac:dyDescent="0.25">
      <c r="B158" s="3944"/>
      <c r="C158" s="3949"/>
      <c r="D158" s="3950"/>
      <c r="E158" s="3950"/>
      <c r="F158" s="3950"/>
      <c r="G158" s="3950"/>
      <c r="H158" s="3950"/>
      <c r="I158" s="3950"/>
      <c r="J158" s="3950"/>
      <c r="K158" s="3950"/>
      <c r="L158" s="3950"/>
      <c r="M158" s="3950"/>
      <c r="N158" s="3950"/>
      <c r="O158" s="3950"/>
      <c r="P158" s="3950"/>
      <c r="Q158" s="3950"/>
      <c r="R158" s="3950"/>
      <c r="S158" s="3950"/>
      <c r="T158" s="3950"/>
      <c r="U158" s="3950"/>
      <c r="V158" s="3950"/>
      <c r="W158" s="3950"/>
      <c r="X158" s="3950"/>
      <c r="Y158" s="3950"/>
      <c r="Z158" s="3950"/>
      <c r="AA158" s="3950"/>
      <c r="AB158" s="3950"/>
      <c r="AC158" s="3950"/>
      <c r="AD158" s="3950"/>
      <c r="AE158" s="3950"/>
      <c r="AF158" s="3950"/>
      <c r="AG158" s="3950"/>
      <c r="AH158" s="3950"/>
      <c r="AI158" s="3950"/>
      <c r="AJ158" s="3950"/>
      <c r="AK158" s="3950"/>
      <c r="AL158" s="3951"/>
    </row>
    <row r="159" spans="1:39" ht="16.5" customHeight="1" x14ac:dyDescent="0.25">
      <c r="B159" s="3944"/>
      <c r="C159" s="3949"/>
      <c r="D159" s="3950"/>
      <c r="E159" s="3950"/>
      <c r="F159" s="3950"/>
      <c r="G159" s="3950"/>
      <c r="H159" s="3950"/>
      <c r="I159" s="3950"/>
      <c r="J159" s="3950"/>
      <c r="K159" s="3950"/>
      <c r="L159" s="3950"/>
      <c r="M159" s="3950"/>
      <c r="N159" s="3950"/>
      <c r="O159" s="3950"/>
      <c r="P159" s="3950"/>
      <c r="Q159" s="3950"/>
      <c r="R159" s="3950"/>
      <c r="S159" s="3950"/>
      <c r="T159" s="3950"/>
      <c r="U159" s="3950"/>
      <c r="V159" s="3950"/>
      <c r="W159" s="3950"/>
      <c r="X159" s="3950"/>
      <c r="Y159" s="3950"/>
      <c r="Z159" s="3950"/>
      <c r="AA159" s="3950"/>
      <c r="AB159" s="3950"/>
      <c r="AC159" s="3950"/>
      <c r="AD159" s="3950"/>
      <c r="AE159" s="3950"/>
      <c r="AF159" s="3950"/>
      <c r="AG159" s="3950"/>
      <c r="AH159" s="3950"/>
      <c r="AI159" s="3950"/>
      <c r="AJ159" s="3950"/>
      <c r="AK159" s="3950"/>
      <c r="AL159" s="3951"/>
    </row>
    <row r="160" spans="1:39" ht="16.5" customHeight="1" x14ac:dyDescent="0.25">
      <c r="B160" s="3944"/>
      <c r="C160" s="3839">
        <v>2301</v>
      </c>
      <c r="D160" s="3952" t="s">
        <v>1913</v>
      </c>
      <c r="E160" s="3953"/>
      <c r="F160" s="3953"/>
      <c r="G160" s="3953"/>
      <c r="H160" s="3953"/>
      <c r="I160" s="3954"/>
      <c r="J160" s="3957" t="s">
        <v>1914</v>
      </c>
      <c r="K160" s="3958"/>
      <c r="L160" s="3958"/>
      <c r="M160" s="3958"/>
      <c r="N160" s="3958"/>
      <c r="O160" s="3958"/>
      <c r="P160" s="3958"/>
      <c r="Q160" s="3958"/>
      <c r="R160" s="3958"/>
      <c r="S160" s="3958"/>
      <c r="T160" s="3894"/>
      <c r="U160" s="3839">
        <v>2302</v>
      </c>
      <c r="V160" s="3952" t="s">
        <v>1915</v>
      </c>
      <c r="W160" s="3953"/>
      <c r="X160" s="3953"/>
      <c r="Y160" s="3953"/>
      <c r="Z160" s="3953"/>
      <c r="AA160" s="3954"/>
      <c r="AB160" s="3957" t="s">
        <v>1916</v>
      </c>
      <c r="AC160" s="3958"/>
      <c r="AD160" s="3958"/>
      <c r="AE160" s="3958"/>
      <c r="AF160" s="3958"/>
      <c r="AG160" s="3958"/>
      <c r="AH160" s="3958"/>
      <c r="AI160" s="3958"/>
      <c r="AJ160" s="3958"/>
      <c r="AK160" s="3958"/>
      <c r="AL160" s="3894"/>
    </row>
    <row r="161" spans="1:38" ht="16.5" customHeight="1" x14ac:dyDescent="0.25">
      <c r="B161" s="3944"/>
      <c r="C161" s="3839"/>
      <c r="D161" s="3955"/>
      <c r="E161" s="3956"/>
      <c r="F161" s="3956"/>
      <c r="G161" s="3956"/>
      <c r="H161" s="3956"/>
      <c r="I161" s="3895"/>
      <c r="J161" s="3955"/>
      <c r="K161" s="3956"/>
      <c r="L161" s="3956"/>
      <c r="M161" s="3956"/>
      <c r="N161" s="3956"/>
      <c r="O161" s="3956"/>
      <c r="P161" s="3956"/>
      <c r="Q161" s="3956"/>
      <c r="R161" s="3956"/>
      <c r="S161" s="3956"/>
      <c r="T161" s="3895"/>
      <c r="U161" s="3839"/>
      <c r="V161" s="3955"/>
      <c r="W161" s="3956"/>
      <c r="X161" s="3956"/>
      <c r="Y161" s="3956"/>
      <c r="Z161" s="3956"/>
      <c r="AA161" s="3895"/>
      <c r="AB161" s="3955"/>
      <c r="AC161" s="3956"/>
      <c r="AD161" s="3956"/>
      <c r="AE161" s="3956"/>
      <c r="AF161" s="3956"/>
      <c r="AG161" s="3956"/>
      <c r="AH161" s="3956"/>
      <c r="AI161" s="3956"/>
      <c r="AJ161" s="3956"/>
      <c r="AK161" s="3956"/>
      <c r="AL161" s="3895"/>
    </row>
    <row r="162" spans="1:38" ht="16.5" customHeight="1" x14ac:dyDescent="0.25">
      <c r="B162" s="3944"/>
      <c r="C162" s="3839">
        <v>2400</v>
      </c>
      <c r="D162" s="3959" t="s">
        <v>123</v>
      </c>
      <c r="E162" s="3960"/>
      <c r="F162" s="3960"/>
      <c r="G162" s="3960"/>
      <c r="H162" s="3960"/>
      <c r="I162" s="3960"/>
      <c r="J162" s="3960"/>
      <c r="K162" s="3960"/>
      <c r="L162" s="3960"/>
      <c r="M162" s="3960"/>
      <c r="N162" s="3960" t="s">
        <v>124</v>
      </c>
      <c r="O162" s="3960"/>
      <c r="P162" s="3960"/>
      <c r="Q162" s="3960"/>
      <c r="R162" s="3960"/>
      <c r="S162" s="3960"/>
      <c r="T162" s="3978"/>
      <c r="U162" s="3839">
        <v>2410</v>
      </c>
      <c r="V162" s="3979" t="s">
        <v>125</v>
      </c>
      <c r="W162" s="3980"/>
      <c r="X162" s="3980"/>
      <c r="Y162" s="3980"/>
      <c r="Z162" s="3980"/>
      <c r="AA162" s="3980"/>
      <c r="AB162" s="3981"/>
      <c r="AC162" s="3884" t="s">
        <v>33</v>
      </c>
      <c r="AD162" s="3885"/>
      <c r="AE162" s="3885"/>
      <c r="AF162" s="3885"/>
      <c r="AG162" s="3885"/>
      <c r="AH162" s="3885"/>
      <c r="AI162" s="3885"/>
      <c r="AJ162" s="3885"/>
      <c r="AK162" s="3885"/>
      <c r="AL162" s="3835"/>
    </row>
    <row r="163" spans="1:38" ht="16.5" customHeight="1" x14ac:dyDescent="0.25">
      <c r="B163" s="3945"/>
      <c r="C163" s="3839"/>
      <c r="D163" s="3985" t="s">
        <v>126</v>
      </c>
      <c r="E163" s="3986"/>
      <c r="F163" s="3986"/>
      <c r="G163" s="3986"/>
      <c r="H163" s="3986"/>
      <c r="I163" s="3986"/>
      <c r="J163" s="3986"/>
      <c r="K163" s="3986"/>
      <c r="L163" s="3986"/>
      <c r="M163" s="3986"/>
      <c r="N163" s="3986"/>
      <c r="O163" s="3986"/>
      <c r="P163" s="3986"/>
      <c r="Q163" s="3986"/>
      <c r="R163" s="3986"/>
      <c r="S163" s="3986"/>
      <c r="T163" s="3987"/>
      <c r="U163" s="3839"/>
      <c r="V163" s="3982"/>
      <c r="W163" s="3983"/>
      <c r="X163" s="3983"/>
      <c r="Y163" s="3983"/>
      <c r="Z163" s="3983"/>
      <c r="AA163" s="3983"/>
      <c r="AB163" s="3984"/>
      <c r="AC163" s="3886"/>
      <c r="AD163" s="3887"/>
      <c r="AE163" s="3887"/>
      <c r="AF163" s="3887"/>
      <c r="AG163" s="3887"/>
      <c r="AH163" s="3887"/>
      <c r="AI163" s="3887"/>
      <c r="AJ163" s="3887"/>
      <c r="AK163" s="3887"/>
      <c r="AL163" s="3836"/>
    </row>
    <row r="165" spans="1:38" ht="16.149999999999999" customHeight="1" x14ac:dyDescent="0.25">
      <c r="A165" s="857"/>
      <c r="B165" s="3899" t="s">
        <v>134</v>
      </c>
      <c r="C165" s="3900" t="s">
        <v>135</v>
      </c>
      <c r="D165" s="3901"/>
      <c r="E165" s="3901"/>
      <c r="F165" s="3901"/>
      <c r="G165" s="3901"/>
      <c r="H165" s="3901"/>
      <c r="I165" s="3901"/>
      <c r="J165" s="3901"/>
      <c r="K165" s="3901"/>
      <c r="L165" s="3901"/>
      <c r="M165" s="3901"/>
      <c r="N165" s="3901"/>
      <c r="O165" s="3901"/>
      <c r="P165" s="3901"/>
      <c r="Q165" s="3901"/>
      <c r="R165" s="3901"/>
      <c r="S165" s="3901"/>
      <c r="T165" s="3901"/>
      <c r="U165" s="3901"/>
      <c r="V165" s="3901"/>
      <c r="W165" s="3901"/>
      <c r="X165" s="3901"/>
      <c r="Y165" s="3901"/>
      <c r="Z165" s="3901"/>
      <c r="AA165" s="3901"/>
      <c r="AB165" s="3901"/>
      <c r="AC165" s="3901"/>
      <c r="AD165" s="3901"/>
      <c r="AE165" s="3901"/>
      <c r="AF165" s="3901"/>
      <c r="AG165" s="3901"/>
      <c r="AH165" s="3901"/>
      <c r="AI165" s="3901"/>
      <c r="AJ165" s="3901"/>
      <c r="AK165" s="3901"/>
      <c r="AL165" s="3902"/>
    </row>
    <row r="166" spans="1:38" ht="16.149999999999999" customHeight="1" x14ac:dyDescent="0.25">
      <c r="A166" s="857"/>
      <c r="B166" s="3899"/>
      <c r="C166" s="3839">
        <v>3000</v>
      </c>
      <c r="D166" s="3927" t="s">
        <v>800</v>
      </c>
      <c r="E166" s="3927"/>
      <c r="F166" s="3927"/>
      <c r="G166" s="3927"/>
      <c r="H166" s="3927"/>
      <c r="I166" s="3927"/>
      <c r="J166" s="2028"/>
      <c r="K166" s="1915"/>
      <c r="L166" s="1915"/>
      <c r="M166" s="1915"/>
      <c r="N166" s="1915"/>
      <c r="O166" s="1915"/>
      <c r="P166" s="1915"/>
      <c r="Q166" s="1915"/>
      <c r="R166" s="1915"/>
      <c r="S166" s="1915"/>
      <c r="T166" s="902"/>
      <c r="U166" s="3839">
        <v>3010</v>
      </c>
      <c r="V166" s="3927" t="s">
        <v>801</v>
      </c>
      <c r="W166" s="3927"/>
      <c r="X166" s="3927"/>
      <c r="Y166" s="3927"/>
      <c r="Z166" s="3927"/>
      <c r="AA166" s="3927"/>
      <c r="AB166" s="3927"/>
      <c r="AC166" s="2028"/>
      <c r="AD166" s="1915"/>
      <c r="AE166" s="1915"/>
      <c r="AF166" s="1915"/>
      <c r="AG166" s="1915"/>
      <c r="AH166" s="1915"/>
      <c r="AI166" s="1915"/>
      <c r="AJ166" s="1915"/>
      <c r="AK166" s="1915"/>
      <c r="AL166" s="903"/>
    </row>
    <row r="167" spans="1:38" ht="16.149999999999999" customHeight="1" x14ac:dyDescent="0.25">
      <c r="A167" s="857"/>
      <c r="B167" s="3899"/>
      <c r="C167" s="3839"/>
      <c r="D167" s="3927"/>
      <c r="E167" s="3927"/>
      <c r="F167" s="3927"/>
      <c r="G167" s="3927"/>
      <c r="H167" s="3927"/>
      <c r="I167" s="3927"/>
      <c r="J167" s="2331"/>
      <c r="K167" s="1917"/>
      <c r="L167" s="1917"/>
      <c r="M167" s="1917"/>
      <c r="N167" s="1917"/>
      <c r="O167" s="1917"/>
      <c r="P167" s="1917"/>
      <c r="Q167" s="1917"/>
      <c r="R167" s="1917"/>
      <c r="S167" s="1917"/>
      <c r="T167" s="904"/>
      <c r="U167" s="3839"/>
      <c r="V167" s="3927"/>
      <c r="W167" s="3927"/>
      <c r="X167" s="3927"/>
      <c r="Y167" s="3927"/>
      <c r="Z167" s="3927"/>
      <c r="AA167" s="3927"/>
      <c r="AB167" s="3927"/>
      <c r="AC167" s="2331"/>
      <c r="AD167" s="1917"/>
      <c r="AE167" s="1917"/>
      <c r="AF167" s="1917"/>
      <c r="AG167" s="1917"/>
      <c r="AH167" s="1917"/>
      <c r="AI167" s="1917"/>
      <c r="AJ167" s="1917"/>
      <c r="AK167" s="1917"/>
      <c r="AL167" s="905"/>
    </row>
    <row r="168" spans="1:38" ht="16.149999999999999" customHeight="1" x14ac:dyDescent="0.25">
      <c r="A168" s="857"/>
      <c r="B168" s="3899"/>
      <c r="C168" s="3839">
        <v>3020</v>
      </c>
      <c r="D168" s="3927" t="s">
        <v>802</v>
      </c>
      <c r="E168" s="3927"/>
      <c r="F168" s="3927"/>
      <c r="G168" s="3927"/>
      <c r="H168" s="3927"/>
      <c r="I168" s="3927"/>
      <c r="J168" s="3935"/>
      <c r="K168" s="3935"/>
      <c r="L168" s="3935"/>
      <c r="M168" s="3935"/>
      <c r="N168" s="3935"/>
      <c r="O168" s="3935"/>
      <c r="P168" s="3935"/>
      <c r="Q168" s="3935"/>
      <c r="R168" s="3935"/>
      <c r="S168" s="3935"/>
      <c r="T168" s="3935"/>
      <c r="U168" s="3961"/>
      <c r="V168" s="3962"/>
      <c r="W168" s="3962"/>
      <c r="X168" s="3962"/>
      <c r="Y168" s="3962"/>
      <c r="Z168" s="3962"/>
      <c r="AA168" s="3962"/>
      <c r="AB168" s="3962"/>
      <c r="AC168" s="3962"/>
      <c r="AD168" s="3962"/>
      <c r="AE168" s="3962"/>
      <c r="AF168" s="3962"/>
      <c r="AG168" s="3962"/>
      <c r="AH168" s="3962"/>
      <c r="AI168" s="3962"/>
      <c r="AJ168" s="3962"/>
      <c r="AK168" s="3962"/>
      <c r="AL168" s="3963"/>
    </row>
    <row r="169" spans="1:38" ht="16.149999999999999" customHeight="1" x14ac:dyDescent="0.25">
      <c r="A169" s="857"/>
      <c r="B169" s="3899"/>
      <c r="C169" s="3839"/>
      <c r="D169" s="3927"/>
      <c r="E169" s="3927"/>
      <c r="F169" s="3927"/>
      <c r="G169" s="3927"/>
      <c r="H169" s="3927"/>
      <c r="I169" s="3927"/>
      <c r="J169" s="3935"/>
      <c r="K169" s="3935"/>
      <c r="L169" s="3935"/>
      <c r="M169" s="3935"/>
      <c r="N169" s="3935"/>
      <c r="O169" s="3935"/>
      <c r="P169" s="3935"/>
      <c r="Q169" s="3935"/>
      <c r="R169" s="3935"/>
      <c r="S169" s="3935"/>
      <c r="T169" s="3935"/>
      <c r="U169" s="3964"/>
      <c r="V169" s="3965"/>
      <c r="W169" s="3965"/>
      <c r="X169" s="3965"/>
      <c r="Y169" s="3965"/>
      <c r="Z169" s="3965"/>
      <c r="AA169" s="3965"/>
      <c r="AB169" s="3965"/>
      <c r="AC169" s="3965"/>
      <c r="AD169" s="3965"/>
      <c r="AE169" s="3965"/>
      <c r="AF169" s="3965"/>
      <c r="AG169" s="3965"/>
      <c r="AH169" s="3965"/>
      <c r="AI169" s="3965"/>
      <c r="AJ169" s="3965"/>
      <c r="AK169" s="3965"/>
      <c r="AL169" s="3966"/>
    </row>
    <row r="170" spans="1:38" ht="16.149999999999999" customHeight="1" x14ac:dyDescent="0.25">
      <c r="A170" s="857"/>
      <c r="B170" s="3899"/>
      <c r="C170" s="3839">
        <v>3030</v>
      </c>
      <c r="D170" s="3927" t="s">
        <v>803</v>
      </c>
      <c r="E170" s="3927"/>
      <c r="F170" s="3927"/>
      <c r="G170" s="3927"/>
      <c r="H170" s="3927"/>
      <c r="I170" s="3927"/>
      <c r="J170" s="3935"/>
      <c r="K170" s="3935"/>
      <c r="L170" s="3935"/>
      <c r="M170" s="3935"/>
      <c r="N170" s="3935"/>
      <c r="O170" s="3935"/>
      <c r="P170" s="3935"/>
      <c r="Q170" s="3935"/>
      <c r="R170" s="3935"/>
      <c r="S170" s="3935"/>
      <c r="T170" s="3935"/>
      <c r="U170" s="3964"/>
      <c r="V170" s="3965"/>
      <c r="W170" s="3965"/>
      <c r="X170" s="3965"/>
      <c r="Y170" s="3965"/>
      <c r="Z170" s="3965"/>
      <c r="AA170" s="3965"/>
      <c r="AB170" s="3965"/>
      <c r="AC170" s="3965"/>
      <c r="AD170" s="3965"/>
      <c r="AE170" s="3965"/>
      <c r="AF170" s="3965"/>
      <c r="AG170" s="3965"/>
      <c r="AH170" s="3965"/>
      <c r="AI170" s="3965"/>
      <c r="AJ170" s="3965"/>
      <c r="AK170" s="3965"/>
      <c r="AL170" s="3966"/>
    </row>
    <row r="171" spans="1:38" ht="16.149999999999999" customHeight="1" x14ac:dyDescent="0.25">
      <c r="A171" s="857"/>
      <c r="B171" s="3899"/>
      <c r="C171" s="3839"/>
      <c r="D171" s="3927"/>
      <c r="E171" s="3927"/>
      <c r="F171" s="3927"/>
      <c r="G171" s="3927"/>
      <c r="H171" s="3927"/>
      <c r="I171" s="3927"/>
      <c r="J171" s="3935"/>
      <c r="K171" s="3935"/>
      <c r="L171" s="3935"/>
      <c r="M171" s="3935"/>
      <c r="N171" s="3935"/>
      <c r="O171" s="3935"/>
      <c r="P171" s="3935"/>
      <c r="Q171" s="3935"/>
      <c r="R171" s="3935"/>
      <c r="S171" s="3935"/>
      <c r="T171" s="3935"/>
      <c r="U171" s="3964"/>
      <c r="V171" s="3965"/>
      <c r="W171" s="3965"/>
      <c r="X171" s="3965"/>
      <c r="Y171" s="3965"/>
      <c r="Z171" s="3965"/>
      <c r="AA171" s="3965"/>
      <c r="AB171" s="3965"/>
      <c r="AC171" s="3965"/>
      <c r="AD171" s="3965"/>
      <c r="AE171" s="3965"/>
      <c r="AF171" s="3965"/>
      <c r="AG171" s="3965"/>
      <c r="AH171" s="3965"/>
      <c r="AI171" s="3965"/>
      <c r="AJ171" s="3965"/>
      <c r="AK171" s="3965"/>
      <c r="AL171" s="3966"/>
    </row>
    <row r="172" spans="1:38" ht="16.149999999999999" customHeight="1" x14ac:dyDescent="0.25">
      <c r="A172" s="857"/>
      <c r="B172" s="3899"/>
      <c r="C172" s="3839">
        <v>3040</v>
      </c>
      <c r="D172" s="3927" t="s">
        <v>804</v>
      </c>
      <c r="E172" s="3927"/>
      <c r="F172" s="3927"/>
      <c r="G172" s="3927"/>
      <c r="H172" s="3927"/>
      <c r="I172" s="3927"/>
      <c r="J172" s="3935"/>
      <c r="K172" s="3935"/>
      <c r="L172" s="3935"/>
      <c r="M172" s="3935"/>
      <c r="N172" s="3935"/>
      <c r="O172" s="3935"/>
      <c r="P172" s="3935"/>
      <c r="Q172" s="3935"/>
      <c r="R172" s="3935"/>
      <c r="S172" s="3935"/>
      <c r="T172" s="3935"/>
      <c r="U172" s="3964"/>
      <c r="V172" s="3965"/>
      <c r="W172" s="3965"/>
      <c r="X172" s="3965"/>
      <c r="Y172" s="3965"/>
      <c r="Z172" s="3965"/>
      <c r="AA172" s="3965"/>
      <c r="AB172" s="3965"/>
      <c r="AC172" s="3965"/>
      <c r="AD172" s="3965"/>
      <c r="AE172" s="3965"/>
      <c r="AF172" s="3965"/>
      <c r="AG172" s="3965"/>
      <c r="AH172" s="3965"/>
      <c r="AI172" s="3965"/>
      <c r="AJ172" s="3965"/>
      <c r="AK172" s="3965"/>
      <c r="AL172" s="3966"/>
    </row>
    <row r="173" spans="1:38" ht="16.149999999999999" customHeight="1" x14ac:dyDescent="0.25">
      <c r="A173" s="857"/>
      <c r="B173" s="3899"/>
      <c r="C173" s="3839"/>
      <c r="D173" s="3927"/>
      <c r="E173" s="3927"/>
      <c r="F173" s="3927"/>
      <c r="G173" s="3927"/>
      <c r="H173" s="3927"/>
      <c r="I173" s="3927"/>
      <c r="J173" s="3935"/>
      <c r="K173" s="3935"/>
      <c r="L173" s="3935"/>
      <c r="M173" s="3935"/>
      <c r="N173" s="3935"/>
      <c r="O173" s="3935"/>
      <c r="P173" s="3935"/>
      <c r="Q173" s="3935"/>
      <c r="R173" s="3935"/>
      <c r="S173" s="3935"/>
      <c r="T173" s="3935"/>
      <c r="U173" s="3964"/>
      <c r="V173" s="3965"/>
      <c r="W173" s="3965"/>
      <c r="X173" s="3965"/>
      <c r="Y173" s="3965"/>
      <c r="Z173" s="3965"/>
      <c r="AA173" s="3965"/>
      <c r="AB173" s="3965"/>
      <c r="AC173" s="3965"/>
      <c r="AD173" s="3965"/>
      <c r="AE173" s="3965"/>
      <c r="AF173" s="3965"/>
      <c r="AG173" s="3965"/>
      <c r="AH173" s="3965"/>
      <c r="AI173" s="3965"/>
      <c r="AJ173" s="3965"/>
      <c r="AK173" s="3965"/>
      <c r="AL173" s="3966"/>
    </row>
    <row r="174" spans="1:38" ht="16.149999999999999" customHeight="1" x14ac:dyDescent="0.25">
      <c r="A174" s="857"/>
      <c r="B174" s="3899"/>
      <c r="C174" s="3839">
        <v>3050</v>
      </c>
      <c r="D174" s="3927" t="s">
        <v>1600</v>
      </c>
      <c r="E174" s="3927"/>
      <c r="F174" s="3927"/>
      <c r="G174" s="3927"/>
      <c r="H174" s="3927"/>
      <c r="I174" s="3927"/>
      <c r="J174" s="3937">
        <f>IF(UPPER(LEFT(Application!K35,5))="MAJOR",IF(LEFT(UPPER(J112),1)="Y",AC166,"N/C"),AC166)</f>
        <v>0</v>
      </c>
      <c r="K174" s="3938"/>
      <c r="L174" s="3938"/>
      <c r="M174" s="3938"/>
      <c r="N174" s="3938"/>
      <c r="O174" s="3938"/>
      <c r="P174" s="3938"/>
      <c r="Q174" s="3938"/>
      <c r="R174" s="3938"/>
      <c r="S174" s="3938"/>
      <c r="T174" s="3939"/>
      <c r="U174" s="3964"/>
      <c r="V174" s="3965"/>
      <c r="W174" s="3965"/>
      <c r="X174" s="3965"/>
      <c r="Y174" s="3965"/>
      <c r="Z174" s="3965"/>
      <c r="AA174" s="3965"/>
      <c r="AB174" s="3965"/>
      <c r="AC174" s="3965"/>
      <c r="AD174" s="3965"/>
      <c r="AE174" s="3965"/>
      <c r="AF174" s="3965"/>
      <c r="AG174" s="3965"/>
      <c r="AH174" s="3965"/>
      <c r="AI174" s="3965"/>
      <c r="AJ174" s="3965"/>
      <c r="AK174" s="3965"/>
      <c r="AL174" s="3966"/>
    </row>
    <row r="175" spans="1:38" ht="16.149999999999999" customHeight="1" x14ac:dyDescent="0.25">
      <c r="A175" s="857"/>
      <c r="B175" s="3899"/>
      <c r="C175" s="3839"/>
      <c r="D175" s="3927"/>
      <c r="E175" s="3927"/>
      <c r="F175" s="3927"/>
      <c r="G175" s="3927"/>
      <c r="H175" s="3927"/>
      <c r="I175" s="3927"/>
      <c r="J175" s="3940"/>
      <c r="K175" s="3941"/>
      <c r="L175" s="3941"/>
      <c r="M175" s="3941"/>
      <c r="N175" s="3941"/>
      <c r="O175" s="3941"/>
      <c r="P175" s="3941"/>
      <c r="Q175" s="3941"/>
      <c r="R175" s="3941"/>
      <c r="S175" s="3941"/>
      <c r="T175" s="3942"/>
      <c r="U175" s="3964"/>
      <c r="V175" s="3965"/>
      <c r="W175" s="3965"/>
      <c r="X175" s="3965"/>
      <c r="Y175" s="3965"/>
      <c r="Z175" s="3965"/>
      <c r="AA175" s="3965"/>
      <c r="AB175" s="3965"/>
      <c r="AC175" s="3965"/>
      <c r="AD175" s="3965"/>
      <c r="AE175" s="3965"/>
      <c r="AF175" s="3965"/>
      <c r="AG175" s="3965"/>
      <c r="AH175" s="3965"/>
      <c r="AI175" s="3965"/>
      <c r="AJ175" s="3965"/>
      <c r="AK175" s="3965"/>
      <c r="AL175" s="3966"/>
    </row>
    <row r="176" spans="1:38" ht="16.149999999999999" customHeight="1" x14ac:dyDescent="0.25">
      <c r="A176" s="857"/>
      <c r="B176" s="3899"/>
      <c r="C176" s="3839">
        <v>3070</v>
      </c>
      <c r="D176" s="3927" t="s">
        <v>1917</v>
      </c>
      <c r="E176" s="3927"/>
      <c r="F176" s="3927"/>
      <c r="G176" s="3927"/>
      <c r="H176" s="3927"/>
      <c r="I176" s="3927"/>
      <c r="J176" s="3935"/>
      <c r="K176" s="3935"/>
      <c r="L176" s="3935"/>
      <c r="M176" s="3935"/>
      <c r="N176" s="3935"/>
      <c r="O176" s="3935"/>
      <c r="P176" s="3935"/>
      <c r="Q176" s="3935"/>
      <c r="R176" s="3935"/>
      <c r="S176" s="3935"/>
      <c r="T176" s="3935"/>
      <c r="U176" s="3964"/>
      <c r="V176" s="3965"/>
      <c r="W176" s="3965"/>
      <c r="X176" s="3965"/>
      <c r="Y176" s="3965"/>
      <c r="Z176" s="3965"/>
      <c r="AA176" s="3965"/>
      <c r="AB176" s="3965"/>
      <c r="AC176" s="3965"/>
      <c r="AD176" s="3965"/>
      <c r="AE176" s="3965"/>
      <c r="AF176" s="3965"/>
      <c r="AG176" s="3965"/>
      <c r="AH176" s="3965"/>
      <c r="AI176" s="3965"/>
      <c r="AJ176" s="3965"/>
      <c r="AK176" s="3965"/>
      <c r="AL176" s="3966"/>
    </row>
    <row r="177" spans="1:38" ht="16.149999999999999" customHeight="1" x14ac:dyDescent="0.25">
      <c r="A177" s="857"/>
      <c r="B177" s="3899"/>
      <c r="C177" s="3839"/>
      <c r="D177" s="3927"/>
      <c r="E177" s="3927"/>
      <c r="F177" s="3927"/>
      <c r="G177" s="3927"/>
      <c r="H177" s="3927"/>
      <c r="I177" s="3927"/>
      <c r="J177" s="3935"/>
      <c r="K177" s="3935"/>
      <c r="L177" s="3935"/>
      <c r="M177" s="3935"/>
      <c r="N177" s="3935"/>
      <c r="O177" s="3935"/>
      <c r="P177" s="3935"/>
      <c r="Q177" s="3935"/>
      <c r="R177" s="3935"/>
      <c r="S177" s="3935"/>
      <c r="T177" s="3935"/>
      <c r="U177" s="3967"/>
      <c r="V177" s="3968"/>
      <c r="W177" s="3968"/>
      <c r="X177" s="3968"/>
      <c r="Y177" s="3968"/>
      <c r="Z177" s="3968"/>
      <c r="AA177" s="3968"/>
      <c r="AB177" s="3968"/>
      <c r="AC177" s="3968"/>
      <c r="AD177" s="3968"/>
      <c r="AE177" s="3968"/>
      <c r="AF177" s="3968"/>
      <c r="AG177" s="3968"/>
      <c r="AH177" s="3968"/>
      <c r="AI177" s="3968"/>
      <c r="AJ177" s="3968"/>
      <c r="AK177" s="3968"/>
      <c r="AL177" s="3969"/>
    </row>
    <row r="178" spans="1:38" ht="16.149999999999999" customHeight="1" x14ac:dyDescent="0.25">
      <c r="A178" s="857"/>
      <c r="B178" s="3899"/>
      <c r="C178" s="3839">
        <v>3080</v>
      </c>
      <c r="D178" s="3934" t="s">
        <v>1918</v>
      </c>
      <c r="E178" s="3934"/>
      <c r="F178" s="3934"/>
      <c r="G178" s="3934"/>
      <c r="H178" s="3934"/>
      <c r="I178" s="3934"/>
      <c r="J178" s="3936"/>
      <c r="K178" s="3936"/>
      <c r="L178" s="3936"/>
      <c r="M178" s="3936"/>
      <c r="N178" s="3936"/>
      <c r="O178" s="3936"/>
      <c r="P178" s="3936"/>
      <c r="Q178" s="3936"/>
      <c r="R178" s="3936"/>
      <c r="S178" s="3936"/>
      <c r="T178" s="3936"/>
      <c r="U178" s="3839">
        <v>3090</v>
      </c>
      <c r="V178" s="3927" t="s">
        <v>1919</v>
      </c>
      <c r="W178" s="3927"/>
      <c r="X178" s="3927"/>
      <c r="Y178" s="3927"/>
      <c r="Z178" s="3927"/>
      <c r="AA178" s="3927"/>
      <c r="AB178" s="3928"/>
      <c r="AC178" s="3929"/>
      <c r="AD178" s="3929"/>
      <c r="AE178" s="3929"/>
      <c r="AF178" s="3929"/>
      <c r="AG178" s="3929"/>
      <c r="AH178" s="3929"/>
      <c r="AI178" s="3929"/>
      <c r="AJ178" s="3929"/>
      <c r="AK178" s="3929"/>
      <c r="AL178" s="3930"/>
    </row>
    <row r="179" spans="1:38" ht="16.149999999999999" customHeight="1" x14ac:dyDescent="0.25">
      <c r="A179" s="857"/>
      <c r="B179" s="3899"/>
      <c r="C179" s="3839"/>
      <c r="D179" s="3934"/>
      <c r="E179" s="3934"/>
      <c r="F179" s="3934"/>
      <c r="G179" s="3934"/>
      <c r="H179" s="3934"/>
      <c r="I179" s="3934"/>
      <c r="J179" s="3936"/>
      <c r="K179" s="3936"/>
      <c r="L179" s="3936"/>
      <c r="M179" s="3936"/>
      <c r="N179" s="3936"/>
      <c r="O179" s="3936"/>
      <c r="P179" s="3936"/>
      <c r="Q179" s="3936"/>
      <c r="R179" s="3936"/>
      <c r="S179" s="3936"/>
      <c r="T179" s="3936"/>
      <c r="U179" s="3839"/>
      <c r="V179" s="3927"/>
      <c r="W179" s="3927"/>
      <c r="X179" s="3927"/>
      <c r="Y179" s="3927"/>
      <c r="Z179" s="3927"/>
      <c r="AA179" s="3927"/>
      <c r="AB179" s="3931"/>
      <c r="AC179" s="3932"/>
      <c r="AD179" s="3932"/>
      <c r="AE179" s="3932"/>
      <c r="AF179" s="3932"/>
      <c r="AG179" s="3932"/>
      <c r="AH179" s="3932"/>
      <c r="AI179" s="3932"/>
      <c r="AJ179" s="3932"/>
      <c r="AK179" s="3932"/>
      <c r="AL179" s="3933"/>
    </row>
    <row r="180" spans="1:38" ht="16.149999999999999" customHeight="1" x14ac:dyDescent="0.25">
      <c r="A180" s="857"/>
      <c r="B180" s="3899"/>
      <c r="C180" s="3839">
        <v>3100</v>
      </c>
      <c r="D180" s="3934" t="s">
        <v>1920</v>
      </c>
      <c r="E180" s="3934"/>
      <c r="F180" s="3934"/>
      <c r="G180" s="3934"/>
      <c r="H180" s="3934"/>
      <c r="I180" s="3934"/>
      <c r="J180" s="3935"/>
      <c r="K180" s="3935"/>
      <c r="L180" s="3935"/>
      <c r="M180" s="3935"/>
      <c r="N180" s="3935"/>
      <c r="O180" s="3935"/>
      <c r="P180" s="3935"/>
      <c r="Q180" s="3935"/>
      <c r="R180" s="3935"/>
      <c r="S180" s="3935"/>
      <c r="T180" s="3935"/>
      <c r="U180" s="3839">
        <v>3110</v>
      </c>
      <c r="V180" s="3927" t="s">
        <v>1921</v>
      </c>
      <c r="W180" s="3927"/>
      <c r="X180" s="3927"/>
      <c r="Y180" s="3927"/>
      <c r="Z180" s="3927"/>
      <c r="AA180" s="3927"/>
      <c r="AB180" s="3928"/>
      <c r="AC180" s="3929"/>
      <c r="AD180" s="3929"/>
      <c r="AE180" s="3929"/>
      <c r="AF180" s="3929"/>
      <c r="AG180" s="3929"/>
      <c r="AH180" s="3929"/>
      <c r="AI180" s="3929"/>
      <c r="AJ180" s="3929"/>
      <c r="AK180" s="3929"/>
      <c r="AL180" s="3930"/>
    </row>
    <row r="181" spans="1:38" ht="16.149999999999999" customHeight="1" x14ac:dyDescent="0.25">
      <c r="A181" s="857"/>
      <c r="B181" s="3899"/>
      <c r="C181" s="3839"/>
      <c r="D181" s="3934"/>
      <c r="E181" s="3934"/>
      <c r="F181" s="3934"/>
      <c r="G181" s="3934"/>
      <c r="H181" s="3934"/>
      <c r="I181" s="3934"/>
      <c r="J181" s="3935"/>
      <c r="K181" s="3935"/>
      <c r="L181" s="3935"/>
      <c r="M181" s="3935"/>
      <c r="N181" s="3935"/>
      <c r="O181" s="3935"/>
      <c r="P181" s="3935"/>
      <c r="Q181" s="3935"/>
      <c r="R181" s="3935"/>
      <c r="S181" s="3935"/>
      <c r="T181" s="3935"/>
      <c r="U181" s="3839"/>
      <c r="V181" s="3927"/>
      <c r="W181" s="3927"/>
      <c r="X181" s="3927"/>
      <c r="Y181" s="3927"/>
      <c r="Z181" s="3927"/>
      <c r="AA181" s="3927"/>
      <c r="AB181" s="3931"/>
      <c r="AC181" s="3932"/>
      <c r="AD181" s="3932"/>
      <c r="AE181" s="3932"/>
      <c r="AF181" s="3932"/>
      <c r="AG181" s="3932"/>
      <c r="AH181" s="3932"/>
      <c r="AI181" s="3932"/>
      <c r="AJ181" s="3932"/>
      <c r="AK181" s="3932"/>
      <c r="AL181" s="3933"/>
    </row>
    <row r="182" spans="1:38" ht="16.149999999999999" customHeight="1" x14ac:dyDescent="0.25">
      <c r="A182" s="857"/>
      <c r="B182" s="3926" t="s">
        <v>1922</v>
      </c>
      <c r="C182" s="3839">
        <v>3120</v>
      </c>
      <c r="D182" s="3927" t="s">
        <v>812</v>
      </c>
      <c r="E182" s="3927"/>
      <c r="F182" s="3927"/>
      <c r="G182" s="3927"/>
      <c r="H182" s="3927"/>
      <c r="I182" s="3927"/>
      <c r="J182" s="3928"/>
      <c r="K182" s="3929"/>
      <c r="L182" s="3929"/>
      <c r="M182" s="3929"/>
      <c r="N182" s="3929"/>
      <c r="O182" s="3929"/>
      <c r="P182" s="3929"/>
      <c r="Q182" s="3929"/>
      <c r="R182" s="3929"/>
      <c r="S182" s="3929"/>
      <c r="T182" s="3929"/>
      <c r="U182" s="3929"/>
      <c r="V182" s="3929"/>
      <c r="W182" s="3929"/>
      <c r="X182" s="3929"/>
      <c r="Y182" s="3929"/>
      <c r="Z182" s="3929"/>
      <c r="AA182" s="3929"/>
      <c r="AB182" s="3929"/>
      <c r="AC182" s="3929"/>
      <c r="AD182" s="3929"/>
      <c r="AE182" s="3929"/>
      <c r="AF182" s="3929"/>
      <c r="AG182" s="3929"/>
      <c r="AH182" s="3929"/>
      <c r="AI182" s="3929"/>
      <c r="AJ182" s="3929"/>
      <c r="AK182" s="3929"/>
      <c r="AL182" s="3930"/>
    </row>
    <row r="183" spans="1:38" ht="16.149999999999999" customHeight="1" x14ac:dyDescent="0.25">
      <c r="A183" s="857"/>
      <c r="B183" s="3926"/>
      <c r="C183" s="3839"/>
      <c r="D183" s="3927"/>
      <c r="E183" s="3927"/>
      <c r="F183" s="3927"/>
      <c r="G183" s="3927"/>
      <c r="H183" s="3927"/>
      <c r="I183" s="3927"/>
      <c r="J183" s="3931"/>
      <c r="K183" s="3932"/>
      <c r="L183" s="3932"/>
      <c r="M183" s="3932"/>
      <c r="N183" s="3932"/>
      <c r="O183" s="3932"/>
      <c r="P183" s="3932"/>
      <c r="Q183" s="3932"/>
      <c r="R183" s="3932"/>
      <c r="S183" s="3932"/>
      <c r="T183" s="3932"/>
      <c r="U183" s="3932"/>
      <c r="V183" s="3932"/>
      <c r="W183" s="3932"/>
      <c r="X183" s="3932"/>
      <c r="Y183" s="3932"/>
      <c r="Z183" s="3932"/>
      <c r="AA183" s="3932"/>
      <c r="AB183" s="3932"/>
      <c r="AC183" s="3932"/>
      <c r="AD183" s="3932"/>
      <c r="AE183" s="3932"/>
      <c r="AF183" s="3932"/>
      <c r="AG183" s="3932"/>
      <c r="AH183" s="3932"/>
      <c r="AI183" s="3932"/>
      <c r="AJ183" s="3932"/>
      <c r="AK183" s="3932"/>
      <c r="AL183" s="3933"/>
    </row>
    <row r="184" spans="1:38" ht="16.149999999999999" customHeight="1" x14ac:dyDescent="0.25">
      <c r="A184" s="857"/>
      <c r="B184" s="3926"/>
      <c r="C184" s="3839">
        <v>3130</v>
      </c>
      <c r="D184" s="3934" t="s">
        <v>1923</v>
      </c>
      <c r="E184" s="3934"/>
      <c r="F184" s="3934"/>
      <c r="G184" s="3934"/>
      <c r="H184" s="3934"/>
      <c r="I184" s="3934"/>
      <c r="J184" s="3928"/>
      <c r="K184" s="3929"/>
      <c r="L184" s="3929"/>
      <c r="M184" s="3929"/>
      <c r="N184" s="3929"/>
      <c r="O184" s="3929"/>
      <c r="P184" s="3929"/>
      <c r="Q184" s="3929"/>
      <c r="R184" s="3929"/>
      <c r="S184" s="3929"/>
      <c r="T184" s="3929"/>
      <c r="U184" s="3929"/>
      <c r="V184" s="3929"/>
      <c r="W184" s="3929"/>
      <c r="X184" s="3929"/>
      <c r="Y184" s="3929"/>
      <c r="Z184" s="3929"/>
      <c r="AA184" s="3929"/>
      <c r="AB184" s="3929"/>
      <c r="AC184" s="3929"/>
      <c r="AD184" s="3929"/>
      <c r="AE184" s="3929"/>
      <c r="AF184" s="3929"/>
      <c r="AG184" s="3929"/>
      <c r="AH184" s="3929"/>
      <c r="AI184" s="3929"/>
      <c r="AJ184" s="3929"/>
      <c r="AK184" s="3929"/>
      <c r="AL184" s="3930"/>
    </row>
    <row r="185" spans="1:38" ht="16.149999999999999" customHeight="1" x14ac:dyDescent="0.25">
      <c r="A185" s="857"/>
      <c r="B185" s="3926"/>
      <c r="C185" s="3839"/>
      <c r="D185" s="3934"/>
      <c r="E185" s="3934"/>
      <c r="F185" s="3934"/>
      <c r="G185" s="3934"/>
      <c r="H185" s="3934"/>
      <c r="I185" s="3934"/>
      <c r="J185" s="3931"/>
      <c r="K185" s="3932"/>
      <c r="L185" s="3932"/>
      <c r="M185" s="3932"/>
      <c r="N185" s="3932"/>
      <c r="O185" s="3932"/>
      <c r="P185" s="3932"/>
      <c r="Q185" s="3932"/>
      <c r="R185" s="3932"/>
      <c r="S185" s="3932"/>
      <c r="T185" s="3932"/>
      <c r="U185" s="3932"/>
      <c r="V185" s="3932"/>
      <c r="W185" s="3932"/>
      <c r="X185" s="3932"/>
      <c r="Y185" s="3932"/>
      <c r="Z185" s="3932"/>
      <c r="AA185" s="3932"/>
      <c r="AB185" s="3932"/>
      <c r="AC185" s="3932"/>
      <c r="AD185" s="3932"/>
      <c r="AE185" s="3932"/>
      <c r="AF185" s="3932"/>
      <c r="AG185" s="3932"/>
      <c r="AH185" s="3932"/>
      <c r="AI185" s="3932"/>
      <c r="AJ185" s="3932"/>
      <c r="AK185" s="3932"/>
      <c r="AL185" s="3933"/>
    </row>
    <row r="186" spans="1:38" ht="16.149999999999999" customHeight="1" x14ac:dyDescent="0.25">
      <c r="A186" s="857"/>
      <c r="B186" s="906"/>
      <c r="C186" s="898"/>
      <c r="D186" s="892"/>
      <c r="E186" s="892"/>
      <c r="F186" s="892"/>
      <c r="G186" s="892"/>
      <c r="H186" s="892"/>
      <c r="I186" s="892"/>
      <c r="J186" s="907"/>
      <c r="K186" s="907"/>
      <c r="L186" s="907"/>
      <c r="M186" s="907"/>
      <c r="N186" s="907"/>
      <c r="O186" s="907"/>
      <c r="P186" s="907"/>
      <c r="Q186" s="907"/>
      <c r="R186" s="907"/>
      <c r="S186" s="907"/>
      <c r="T186" s="907"/>
      <c r="U186" s="907"/>
      <c r="V186" s="907"/>
      <c r="W186" s="907"/>
      <c r="X186" s="907"/>
      <c r="Y186" s="907"/>
      <c r="Z186" s="907"/>
      <c r="AA186" s="907"/>
      <c r="AB186" s="907"/>
      <c r="AC186" s="907"/>
      <c r="AD186" s="907"/>
      <c r="AE186" s="907"/>
      <c r="AF186" s="907"/>
      <c r="AG186" s="907"/>
      <c r="AH186" s="907"/>
      <c r="AI186" s="907"/>
      <c r="AJ186" s="907"/>
      <c r="AK186" s="907"/>
      <c r="AL186" s="907"/>
    </row>
    <row r="187" spans="1:38" ht="16.149999999999999" customHeight="1" x14ac:dyDescent="0.25">
      <c r="A187" s="857"/>
      <c r="B187" s="3899" t="s">
        <v>139</v>
      </c>
      <c r="C187" s="3900" t="s">
        <v>140</v>
      </c>
      <c r="D187" s="3901"/>
      <c r="E187" s="3901"/>
      <c r="F187" s="3901"/>
      <c r="G187" s="3901"/>
      <c r="H187" s="3901"/>
      <c r="I187" s="3901"/>
      <c r="J187" s="3901"/>
      <c r="K187" s="3901"/>
      <c r="L187" s="3901"/>
      <c r="M187" s="3901"/>
      <c r="N187" s="3901"/>
      <c r="O187" s="3901"/>
      <c r="P187" s="3901"/>
      <c r="Q187" s="3901"/>
      <c r="R187" s="3901"/>
      <c r="S187" s="3901"/>
      <c r="T187" s="3901"/>
      <c r="U187" s="3901"/>
      <c r="V187" s="3901"/>
      <c r="W187" s="3901"/>
      <c r="X187" s="3901"/>
      <c r="Y187" s="3901"/>
      <c r="Z187" s="3901"/>
      <c r="AA187" s="3901"/>
      <c r="AB187" s="3901"/>
      <c r="AC187" s="3901"/>
      <c r="AD187" s="3901"/>
      <c r="AE187" s="3901"/>
      <c r="AF187" s="3901"/>
      <c r="AG187" s="3901"/>
      <c r="AH187" s="3901"/>
      <c r="AI187" s="3901"/>
      <c r="AJ187" s="3901"/>
      <c r="AK187" s="3901"/>
      <c r="AL187" s="3902"/>
    </row>
    <row r="188" spans="1:38" ht="16.149999999999999" customHeight="1" x14ac:dyDescent="0.25">
      <c r="B188" s="3899"/>
      <c r="C188" s="3903">
        <v>4000</v>
      </c>
      <c r="D188" s="3906"/>
      <c r="E188" s="3907"/>
      <c r="F188" s="3907"/>
      <c r="G188" s="3907"/>
      <c r="H188" s="3907"/>
      <c r="I188" s="3907"/>
      <c r="J188" s="3908"/>
      <c r="K188" s="3908"/>
      <c r="L188" s="3908"/>
      <c r="M188" s="3908"/>
      <c r="N188" s="3908"/>
      <c r="O188" s="3908"/>
      <c r="P188" s="3908"/>
      <c r="Q188" s="3908"/>
      <c r="R188" s="3908"/>
      <c r="S188" s="3908"/>
      <c r="T188" s="3908"/>
      <c r="U188" s="3908"/>
      <c r="V188" s="3908"/>
      <c r="W188" s="3908"/>
      <c r="X188" s="3908"/>
      <c r="Y188" s="3908"/>
      <c r="Z188" s="3908"/>
      <c r="AA188" s="3908"/>
      <c r="AB188" s="3908"/>
      <c r="AC188" s="3908"/>
      <c r="AD188" s="3908"/>
      <c r="AE188" s="3908"/>
      <c r="AF188" s="3908"/>
      <c r="AG188" s="3908"/>
      <c r="AH188" s="3908"/>
      <c r="AI188" s="3908"/>
      <c r="AJ188" s="3908"/>
      <c r="AK188" s="3908"/>
      <c r="AL188" s="3909"/>
    </row>
    <row r="189" spans="1:38" ht="16.149999999999999" customHeight="1" x14ac:dyDescent="0.25">
      <c r="B189" s="3899"/>
      <c r="C189" s="3904"/>
      <c r="D189" s="3910"/>
      <c r="E189" s="3911"/>
      <c r="F189" s="3911"/>
      <c r="G189" s="3911"/>
      <c r="H189" s="3911"/>
      <c r="I189" s="3911"/>
      <c r="J189" s="3912"/>
      <c r="K189" s="3912"/>
      <c r="L189" s="3912"/>
      <c r="M189" s="3912"/>
      <c r="N189" s="3912"/>
      <c r="O189" s="3912"/>
      <c r="P189" s="3912"/>
      <c r="Q189" s="3912"/>
      <c r="R189" s="3912"/>
      <c r="S189" s="3912"/>
      <c r="T189" s="3912"/>
      <c r="U189" s="3912"/>
      <c r="V189" s="3912"/>
      <c r="W189" s="3912"/>
      <c r="X189" s="3912"/>
      <c r="Y189" s="3912"/>
      <c r="Z189" s="3912"/>
      <c r="AA189" s="3912"/>
      <c r="AB189" s="3912"/>
      <c r="AC189" s="3912"/>
      <c r="AD189" s="3912"/>
      <c r="AE189" s="3912"/>
      <c r="AF189" s="3912"/>
      <c r="AG189" s="3912"/>
      <c r="AH189" s="3912"/>
      <c r="AI189" s="3912"/>
      <c r="AJ189" s="3912"/>
      <c r="AK189" s="3912"/>
      <c r="AL189" s="3913"/>
    </row>
    <row r="190" spans="1:38" ht="16.149999999999999" customHeight="1" x14ac:dyDescent="0.25">
      <c r="B190" s="3899"/>
      <c r="C190" s="3904"/>
      <c r="D190" s="3914"/>
      <c r="E190" s="3912"/>
      <c r="F190" s="3912"/>
      <c r="G190" s="3912"/>
      <c r="H190" s="3912"/>
      <c r="I190" s="3912"/>
      <c r="J190" s="3912"/>
      <c r="K190" s="3912"/>
      <c r="L190" s="3912"/>
      <c r="M190" s="3912"/>
      <c r="N190" s="3912"/>
      <c r="O190" s="3912"/>
      <c r="P190" s="3912"/>
      <c r="Q190" s="3912"/>
      <c r="R190" s="3912"/>
      <c r="S190" s="3912"/>
      <c r="T190" s="3912"/>
      <c r="U190" s="3912"/>
      <c r="V190" s="3912"/>
      <c r="W190" s="3912"/>
      <c r="X190" s="3912"/>
      <c r="Y190" s="3912"/>
      <c r="Z190" s="3912"/>
      <c r="AA190" s="3912"/>
      <c r="AB190" s="3912"/>
      <c r="AC190" s="3912"/>
      <c r="AD190" s="3912"/>
      <c r="AE190" s="3912"/>
      <c r="AF190" s="3912"/>
      <c r="AG190" s="3912"/>
      <c r="AH190" s="3912"/>
      <c r="AI190" s="3912"/>
      <c r="AJ190" s="3912"/>
      <c r="AK190" s="3912"/>
      <c r="AL190" s="3913"/>
    </row>
    <row r="191" spans="1:38" ht="16.149999999999999" customHeight="1" x14ac:dyDescent="0.25">
      <c r="B191" s="3899"/>
      <c r="C191" s="3904"/>
      <c r="D191" s="3914"/>
      <c r="E191" s="3912"/>
      <c r="F191" s="3912"/>
      <c r="G191" s="3912"/>
      <c r="H191" s="3912"/>
      <c r="I191" s="3912"/>
      <c r="J191" s="3912"/>
      <c r="K191" s="3912"/>
      <c r="L191" s="3912"/>
      <c r="M191" s="3912"/>
      <c r="N191" s="3912"/>
      <c r="O191" s="3912"/>
      <c r="P191" s="3912"/>
      <c r="Q191" s="3912"/>
      <c r="R191" s="3912"/>
      <c r="S191" s="3912"/>
      <c r="T191" s="3912"/>
      <c r="U191" s="3912"/>
      <c r="V191" s="3912"/>
      <c r="W191" s="3912"/>
      <c r="X191" s="3912"/>
      <c r="Y191" s="3912"/>
      <c r="Z191" s="3912"/>
      <c r="AA191" s="3912"/>
      <c r="AB191" s="3912"/>
      <c r="AC191" s="3912"/>
      <c r="AD191" s="3912"/>
      <c r="AE191" s="3912"/>
      <c r="AF191" s="3912"/>
      <c r="AG191" s="3912"/>
      <c r="AH191" s="3912"/>
      <c r="AI191" s="3912"/>
      <c r="AJ191" s="3912"/>
      <c r="AK191" s="3912"/>
      <c r="AL191" s="3913"/>
    </row>
    <row r="192" spans="1:38" ht="16.149999999999999" customHeight="1" x14ac:dyDescent="0.25">
      <c r="B192" s="3899"/>
      <c r="C192" s="3904"/>
      <c r="D192" s="3914"/>
      <c r="E192" s="3912"/>
      <c r="F192" s="3912"/>
      <c r="G192" s="3912"/>
      <c r="H192" s="3912"/>
      <c r="I192" s="3912"/>
      <c r="J192" s="3912"/>
      <c r="K192" s="3912"/>
      <c r="L192" s="3912"/>
      <c r="M192" s="3912"/>
      <c r="N192" s="3912"/>
      <c r="O192" s="3912"/>
      <c r="P192" s="3912"/>
      <c r="Q192" s="3912"/>
      <c r="R192" s="3912"/>
      <c r="S192" s="3912"/>
      <c r="T192" s="3912"/>
      <c r="U192" s="3912"/>
      <c r="V192" s="3912"/>
      <c r="W192" s="3912"/>
      <c r="X192" s="3912"/>
      <c r="Y192" s="3912"/>
      <c r="Z192" s="3912"/>
      <c r="AA192" s="3912"/>
      <c r="AB192" s="3912"/>
      <c r="AC192" s="3912"/>
      <c r="AD192" s="3912"/>
      <c r="AE192" s="3912"/>
      <c r="AF192" s="3912"/>
      <c r="AG192" s="3912"/>
      <c r="AH192" s="3912"/>
      <c r="AI192" s="3912"/>
      <c r="AJ192" s="3912"/>
      <c r="AK192" s="3912"/>
      <c r="AL192" s="3913"/>
    </row>
    <row r="193" spans="2:38" ht="16.149999999999999" customHeight="1" x14ac:dyDescent="0.25">
      <c r="B193" s="3899"/>
      <c r="C193" s="3904"/>
      <c r="D193" s="3914"/>
      <c r="E193" s="3912"/>
      <c r="F193" s="3912"/>
      <c r="G193" s="3912"/>
      <c r="H193" s="3912"/>
      <c r="I193" s="3912"/>
      <c r="J193" s="3912"/>
      <c r="K193" s="3912"/>
      <c r="L193" s="3912"/>
      <c r="M193" s="3912"/>
      <c r="N193" s="3912"/>
      <c r="O193" s="3912"/>
      <c r="P193" s="3912"/>
      <c r="Q193" s="3912"/>
      <c r="R193" s="3912"/>
      <c r="S193" s="3912"/>
      <c r="T193" s="3912"/>
      <c r="U193" s="3912"/>
      <c r="V193" s="3912"/>
      <c r="W193" s="3912"/>
      <c r="X193" s="3912"/>
      <c r="Y193" s="3912"/>
      <c r="Z193" s="3912"/>
      <c r="AA193" s="3912"/>
      <c r="AB193" s="3912"/>
      <c r="AC193" s="3912"/>
      <c r="AD193" s="3912"/>
      <c r="AE193" s="3912"/>
      <c r="AF193" s="3912"/>
      <c r="AG193" s="3912"/>
      <c r="AH193" s="3912"/>
      <c r="AI193" s="3912"/>
      <c r="AJ193" s="3912"/>
      <c r="AK193" s="3912"/>
      <c r="AL193" s="3913"/>
    </row>
    <row r="194" spans="2:38" ht="16.149999999999999" customHeight="1" x14ac:dyDescent="0.25">
      <c r="B194" s="3899"/>
      <c r="C194" s="3904"/>
      <c r="D194" s="3914"/>
      <c r="E194" s="3912"/>
      <c r="F194" s="3912"/>
      <c r="G194" s="3912"/>
      <c r="H194" s="3912"/>
      <c r="I194" s="3912"/>
      <c r="J194" s="3912"/>
      <c r="K194" s="3912"/>
      <c r="L194" s="3912"/>
      <c r="M194" s="3912"/>
      <c r="N194" s="3912"/>
      <c r="O194" s="3912"/>
      <c r="P194" s="3912"/>
      <c r="Q194" s="3912"/>
      <c r="R194" s="3912"/>
      <c r="S194" s="3912"/>
      <c r="T194" s="3912"/>
      <c r="U194" s="3912"/>
      <c r="V194" s="3912"/>
      <c r="W194" s="3912"/>
      <c r="X194" s="3912"/>
      <c r="Y194" s="3912"/>
      <c r="Z194" s="3912"/>
      <c r="AA194" s="3912"/>
      <c r="AB194" s="3912"/>
      <c r="AC194" s="3912"/>
      <c r="AD194" s="3912"/>
      <c r="AE194" s="3912"/>
      <c r="AF194" s="3912"/>
      <c r="AG194" s="3912"/>
      <c r="AH194" s="3912"/>
      <c r="AI194" s="3912"/>
      <c r="AJ194" s="3912"/>
      <c r="AK194" s="3912"/>
      <c r="AL194" s="3913"/>
    </row>
    <row r="195" spans="2:38" ht="16.149999999999999" customHeight="1" x14ac:dyDescent="0.25">
      <c r="B195" s="3899"/>
      <c r="C195" s="3904"/>
      <c r="D195" s="3914"/>
      <c r="E195" s="3912"/>
      <c r="F195" s="3912"/>
      <c r="G195" s="3912"/>
      <c r="H195" s="3912"/>
      <c r="I195" s="3912"/>
      <c r="J195" s="3912"/>
      <c r="K195" s="3912"/>
      <c r="L195" s="3912"/>
      <c r="M195" s="3912"/>
      <c r="N195" s="3912"/>
      <c r="O195" s="3912"/>
      <c r="P195" s="3912"/>
      <c r="Q195" s="3912"/>
      <c r="R195" s="3912"/>
      <c r="S195" s="3912"/>
      <c r="T195" s="3912"/>
      <c r="U195" s="3912"/>
      <c r="V195" s="3912"/>
      <c r="W195" s="3912"/>
      <c r="X195" s="3912"/>
      <c r="Y195" s="3912"/>
      <c r="Z195" s="3912"/>
      <c r="AA195" s="3912"/>
      <c r="AB195" s="3912"/>
      <c r="AC195" s="3912"/>
      <c r="AD195" s="3912"/>
      <c r="AE195" s="3912"/>
      <c r="AF195" s="3912"/>
      <c r="AG195" s="3912"/>
      <c r="AH195" s="3912"/>
      <c r="AI195" s="3912"/>
      <c r="AJ195" s="3912"/>
      <c r="AK195" s="3912"/>
      <c r="AL195" s="3913"/>
    </row>
    <row r="196" spans="2:38" ht="16.149999999999999" customHeight="1" x14ac:dyDescent="0.25">
      <c r="B196" s="3899"/>
      <c r="C196" s="3904"/>
      <c r="D196" s="3914"/>
      <c r="E196" s="3912"/>
      <c r="F196" s="3912"/>
      <c r="G196" s="3912"/>
      <c r="H196" s="3912"/>
      <c r="I196" s="3912"/>
      <c r="J196" s="3912"/>
      <c r="K196" s="3912"/>
      <c r="L196" s="3912"/>
      <c r="M196" s="3912"/>
      <c r="N196" s="3912"/>
      <c r="O196" s="3912"/>
      <c r="P196" s="3912"/>
      <c r="Q196" s="3912"/>
      <c r="R196" s="3912"/>
      <c r="S196" s="3912"/>
      <c r="T196" s="3912"/>
      <c r="U196" s="3912"/>
      <c r="V196" s="3912"/>
      <c r="W196" s="3912"/>
      <c r="X196" s="3912"/>
      <c r="Y196" s="3912"/>
      <c r="Z196" s="3912"/>
      <c r="AA196" s="3912"/>
      <c r="AB196" s="3912"/>
      <c r="AC196" s="3912"/>
      <c r="AD196" s="3912"/>
      <c r="AE196" s="3912"/>
      <c r="AF196" s="3912"/>
      <c r="AG196" s="3912"/>
      <c r="AH196" s="3912"/>
      <c r="AI196" s="3912"/>
      <c r="AJ196" s="3912"/>
      <c r="AK196" s="3912"/>
      <c r="AL196" s="3913"/>
    </row>
    <row r="197" spans="2:38" ht="16.149999999999999" customHeight="1" x14ac:dyDescent="0.25">
      <c r="B197" s="3899"/>
      <c r="C197" s="3904"/>
      <c r="D197" s="3914"/>
      <c r="E197" s="3912"/>
      <c r="F197" s="3912"/>
      <c r="G197" s="3912"/>
      <c r="H197" s="3912"/>
      <c r="I197" s="3912"/>
      <c r="J197" s="3912"/>
      <c r="K197" s="3912"/>
      <c r="L197" s="3912"/>
      <c r="M197" s="3912"/>
      <c r="N197" s="3912"/>
      <c r="O197" s="3912"/>
      <c r="P197" s="3912"/>
      <c r="Q197" s="3912"/>
      <c r="R197" s="3912"/>
      <c r="S197" s="3912"/>
      <c r="T197" s="3912"/>
      <c r="U197" s="3912"/>
      <c r="V197" s="3912"/>
      <c r="W197" s="3912"/>
      <c r="X197" s="3912"/>
      <c r="Y197" s="3912"/>
      <c r="Z197" s="3912"/>
      <c r="AA197" s="3912"/>
      <c r="AB197" s="3912"/>
      <c r="AC197" s="3912"/>
      <c r="AD197" s="3912"/>
      <c r="AE197" s="3912"/>
      <c r="AF197" s="3912"/>
      <c r="AG197" s="3912"/>
      <c r="AH197" s="3912"/>
      <c r="AI197" s="3912"/>
      <c r="AJ197" s="3912"/>
      <c r="AK197" s="3912"/>
      <c r="AL197" s="3913"/>
    </row>
    <row r="198" spans="2:38" ht="16.149999999999999" customHeight="1" x14ac:dyDescent="0.25">
      <c r="B198" s="3899"/>
      <c r="C198" s="3904"/>
      <c r="D198" s="3914"/>
      <c r="E198" s="3912"/>
      <c r="F198" s="3912"/>
      <c r="G198" s="3912"/>
      <c r="H198" s="3912"/>
      <c r="I198" s="3912"/>
      <c r="J198" s="3912"/>
      <c r="K198" s="3912"/>
      <c r="L198" s="3912"/>
      <c r="M198" s="3912"/>
      <c r="N198" s="3912"/>
      <c r="O198" s="3912"/>
      <c r="P198" s="3912"/>
      <c r="Q198" s="3912"/>
      <c r="R198" s="3912"/>
      <c r="S198" s="3912"/>
      <c r="T198" s="3912"/>
      <c r="U198" s="3912"/>
      <c r="V198" s="3912"/>
      <c r="W198" s="3912"/>
      <c r="X198" s="3912"/>
      <c r="Y198" s="3912"/>
      <c r="Z198" s="3912"/>
      <c r="AA198" s="3912"/>
      <c r="AB198" s="3912"/>
      <c r="AC198" s="3912"/>
      <c r="AD198" s="3912"/>
      <c r="AE198" s="3912"/>
      <c r="AF198" s="3912"/>
      <c r="AG198" s="3912"/>
      <c r="AH198" s="3912"/>
      <c r="AI198" s="3912"/>
      <c r="AJ198" s="3912"/>
      <c r="AK198" s="3912"/>
      <c r="AL198" s="3913"/>
    </row>
    <row r="199" spans="2:38" ht="16.149999999999999" customHeight="1" x14ac:dyDescent="0.25">
      <c r="B199" s="3899"/>
      <c r="C199" s="3904"/>
      <c r="D199" s="3914"/>
      <c r="E199" s="3912"/>
      <c r="F199" s="3912"/>
      <c r="G199" s="3912"/>
      <c r="H199" s="3912"/>
      <c r="I199" s="3912"/>
      <c r="J199" s="3912"/>
      <c r="K199" s="3912"/>
      <c r="L199" s="3912"/>
      <c r="M199" s="3912"/>
      <c r="N199" s="3912"/>
      <c r="O199" s="3912"/>
      <c r="P199" s="3912"/>
      <c r="Q199" s="3912"/>
      <c r="R199" s="3912"/>
      <c r="S199" s="3912"/>
      <c r="T199" s="3912"/>
      <c r="U199" s="3912"/>
      <c r="V199" s="3912"/>
      <c r="W199" s="3912"/>
      <c r="X199" s="3912"/>
      <c r="Y199" s="3912"/>
      <c r="Z199" s="3912"/>
      <c r="AA199" s="3912"/>
      <c r="AB199" s="3912"/>
      <c r="AC199" s="3912"/>
      <c r="AD199" s="3912"/>
      <c r="AE199" s="3912"/>
      <c r="AF199" s="3912"/>
      <c r="AG199" s="3912"/>
      <c r="AH199" s="3912"/>
      <c r="AI199" s="3912"/>
      <c r="AJ199" s="3912"/>
      <c r="AK199" s="3912"/>
      <c r="AL199" s="3913"/>
    </row>
    <row r="200" spans="2:38" ht="16.149999999999999" customHeight="1" x14ac:dyDescent="0.25">
      <c r="B200" s="3899"/>
      <c r="C200" s="3904"/>
      <c r="D200" s="3914"/>
      <c r="E200" s="3912"/>
      <c r="F200" s="3912"/>
      <c r="G200" s="3912"/>
      <c r="H200" s="3912"/>
      <c r="I200" s="3912"/>
      <c r="J200" s="3912"/>
      <c r="K200" s="3912"/>
      <c r="L200" s="3912"/>
      <c r="M200" s="3912"/>
      <c r="N200" s="3912"/>
      <c r="O200" s="3912"/>
      <c r="P200" s="3912"/>
      <c r="Q200" s="3912"/>
      <c r="R200" s="3912"/>
      <c r="S200" s="3912"/>
      <c r="T200" s="3912"/>
      <c r="U200" s="3912"/>
      <c r="V200" s="3912"/>
      <c r="W200" s="3912"/>
      <c r="X200" s="3912"/>
      <c r="Y200" s="3912"/>
      <c r="Z200" s="3912"/>
      <c r="AA200" s="3912"/>
      <c r="AB200" s="3912"/>
      <c r="AC200" s="3912"/>
      <c r="AD200" s="3912"/>
      <c r="AE200" s="3912"/>
      <c r="AF200" s="3912"/>
      <c r="AG200" s="3912"/>
      <c r="AH200" s="3912"/>
      <c r="AI200" s="3912"/>
      <c r="AJ200" s="3912"/>
      <c r="AK200" s="3912"/>
      <c r="AL200" s="3913"/>
    </row>
    <row r="201" spans="2:38" ht="16.149999999999999" customHeight="1" x14ac:dyDescent="0.25">
      <c r="B201" s="3899"/>
      <c r="C201" s="3905"/>
      <c r="D201" s="3915"/>
      <c r="E201" s="3916"/>
      <c r="F201" s="3916"/>
      <c r="G201" s="3916"/>
      <c r="H201" s="3916"/>
      <c r="I201" s="3916"/>
      <c r="J201" s="3916"/>
      <c r="K201" s="3916"/>
      <c r="L201" s="3916"/>
      <c r="M201" s="3916"/>
      <c r="N201" s="3916"/>
      <c r="O201" s="3916"/>
      <c r="P201" s="3916"/>
      <c r="Q201" s="3916"/>
      <c r="R201" s="3916"/>
      <c r="S201" s="3916"/>
      <c r="T201" s="3916"/>
      <c r="U201" s="3916"/>
      <c r="V201" s="3916"/>
      <c r="W201" s="3916"/>
      <c r="X201" s="3916"/>
      <c r="Y201" s="3916"/>
      <c r="Z201" s="3916"/>
      <c r="AA201" s="3916"/>
      <c r="AB201" s="3916"/>
      <c r="AC201" s="3916"/>
      <c r="AD201" s="3916"/>
      <c r="AE201" s="3916"/>
      <c r="AF201" s="3916"/>
      <c r="AG201" s="3916"/>
      <c r="AH201" s="3916"/>
      <c r="AI201" s="3916"/>
      <c r="AJ201" s="3916"/>
      <c r="AK201" s="3916"/>
      <c r="AL201" s="3917"/>
    </row>
    <row r="202" spans="2:38" ht="16.149999999999999" customHeight="1" x14ac:dyDescent="0.25"/>
    <row r="203" spans="2:38" ht="16.149999999999999" customHeight="1" x14ac:dyDescent="0.25"/>
    <row r="204" spans="2:38" ht="16.149999999999999" customHeight="1" x14ac:dyDescent="0.25"/>
    <row r="205" spans="2:38" ht="16.149999999999999" customHeight="1" x14ac:dyDescent="0.25"/>
    <row r="206" spans="2:38" ht="16.149999999999999" customHeight="1" x14ac:dyDescent="0.25"/>
    <row r="207" spans="2:38" ht="16.149999999999999" customHeight="1" x14ac:dyDescent="0.25"/>
    <row r="208" spans="2:38" ht="16.149999999999999" customHeight="1" x14ac:dyDescent="0.25"/>
    <row r="209" ht="16.149999999999999" customHeight="1" x14ac:dyDescent="0.25"/>
    <row r="210" ht="16.149999999999999" customHeight="1" x14ac:dyDescent="0.25"/>
    <row r="211" ht="16.149999999999999" customHeight="1" x14ac:dyDescent="0.25"/>
    <row r="212" ht="16.149999999999999" customHeight="1" x14ac:dyDescent="0.25"/>
    <row r="213" ht="16.149999999999999" customHeight="1" x14ac:dyDescent="0.25"/>
    <row r="214" ht="16.149999999999999" customHeight="1" x14ac:dyDescent="0.25"/>
    <row r="215" ht="16.149999999999999" customHeight="1" x14ac:dyDescent="0.25"/>
    <row r="216" ht="16.149999999999999" customHeight="1" x14ac:dyDescent="0.25"/>
    <row r="217" ht="16.149999999999999" customHeight="1" x14ac:dyDescent="0.25"/>
    <row r="218" ht="16.149999999999999" customHeight="1" x14ac:dyDescent="0.25"/>
    <row r="219" ht="16.149999999999999" customHeight="1" x14ac:dyDescent="0.25"/>
    <row r="220" ht="16.149999999999999" customHeight="1" x14ac:dyDescent="0.25"/>
    <row r="221" ht="16.149999999999999" customHeight="1" x14ac:dyDescent="0.25"/>
    <row r="222" ht="16.149999999999999" customHeight="1" x14ac:dyDescent="0.25"/>
    <row r="223" ht="16.149999999999999" customHeight="1" x14ac:dyDescent="0.25"/>
    <row r="224" ht="16.149999999999999" customHeight="1" x14ac:dyDescent="0.25"/>
    <row r="225" ht="16.149999999999999" customHeight="1" x14ac:dyDescent="0.25"/>
    <row r="226" ht="16.149999999999999" customHeight="1" x14ac:dyDescent="0.25"/>
    <row r="227" ht="16.149999999999999" customHeight="1" x14ac:dyDescent="0.25"/>
    <row r="228" ht="16.149999999999999" customHeight="1" x14ac:dyDescent="0.25"/>
    <row r="229" ht="16.149999999999999" customHeight="1" x14ac:dyDescent="0.25"/>
    <row r="230" ht="16.149999999999999" customHeight="1" x14ac:dyDescent="0.25"/>
    <row r="231" ht="16.149999999999999" customHeight="1" x14ac:dyDescent="0.25"/>
    <row r="232" ht="16.149999999999999" customHeight="1" x14ac:dyDescent="0.25"/>
    <row r="233" ht="16.149999999999999" customHeight="1" x14ac:dyDescent="0.25"/>
    <row r="234" ht="16.149999999999999" customHeight="1" x14ac:dyDescent="0.25"/>
    <row r="235" ht="16.149999999999999" customHeight="1" x14ac:dyDescent="0.25"/>
    <row r="236" ht="16.149999999999999" customHeight="1" x14ac:dyDescent="0.25"/>
    <row r="237" ht="16.149999999999999" customHeight="1" x14ac:dyDescent="0.25"/>
    <row r="238" ht="16.149999999999999" customHeight="1" x14ac:dyDescent="0.25"/>
    <row r="239" ht="16.149999999999999" customHeight="1" x14ac:dyDescent="0.25"/>
    <row r="240" ht="16.149999999999999" customHeight="1" x14ac:dyDescent="0.25"/>
    <row r="241" ht="16.149999999999999" customHeight="1" x14ac:dyDescent="0.25"/>
    <row r="242" ht="16.149999999999999" customHeight="1" x14ac:dyDescent="0.25"/>
    <row r="243" ht="16.149999999999999" customHeight="1" x14ac:dyDescent="0.25"/>
    <row r="244" ht="16.149999999999999" customHeight="1" x14ac:dyDescent="0.25"/>
    <row r="245" ht="16.149999999999999" customHeight="1" x14ac:dyDescent="0.25"/>
    <row r="246" ht="16.149999999999999" customHeight="1" x14ac:dyDescent="0.25"/>
    <row r="247" ht="16.149999999999999" customHeight="1" x14ac:dyDescent="0.25"/>
    <row r="248" ht="16.149999999999999" customHeight="1" x14ac:dyDescent="0.25"/>
    <row r="249" ht="16.149999999999999" customHeight="1" x14ac:dyDescent="0.25"/>
    <row r="250" ht="16.149999999999999" customHeight="1" x14ac:dyDescent="0.25"/>
    <row r="251" ht="16.149999999999999" customHeight="1" x14ac:dyDescent="0.25"/>
    <row r="252" ht="16.149999999999999" customHeight="1" x14ac:dyDescent="0.25"/>
    <row r="253" ht="16.149999999999999" customHeight="1" x14ac:dyDescent="0.25"/>
    <row r="254" ht="16.149999999999999" customHeight="1" x14ac:dyDescent="0.25"/>
    <row r="255" ht="16.149999999999999" customHeight="1" x14ac:dyDescent="0.25"/>
    <row r="256" ht="16.149999999999999" customHeight="1" x14ac:dyDescent="0.25"/>
    <row r="257" ht="16.149999999999999" customHeight="1" x14ac:dyDescent="0.25"/>
    <row r="258" ht="16.149999999999999" customHeight="1" x14ac:dyDescent="0.25"/>
    <row r="259" ht="16.149999999999999" customHeight="1" x14ac:dyDescent="0.25"/>
    <row r="260" ht="16.149999999999999" customHeight="1" x14ac:dyDescent="0.25"/>
    <row r="261" ht="16.149999999999999" customHeight="1" x14ac:dyDescent="0.25"/>
    <row r="262" ht="16.149999999999999" customHeight="1" x14ac:dyDescent="0.25"/>
    <row r="263" ht="16.149999999999999" customHeight="1" x14ac:dyDescent="0.25"/>
    <row r="264" ht="16.149999999999999" customHeight="1" x14ac:dyDescent="0.25"/>
    <row r="265" ht="16.149999999999999" customHeight="1" x14ac:dyDescent="0.25"/>
    <row r="266" ht="16.149999999999999" customHeight="1" x14ac:dyDescent="0.25"/>
    <row r="267" ht="16.149999999999999" customHeight="1" x14ac:dyDescent="0.25"/>
    <row r="268" ht="16.149999999999999" customHeight="1" x14ac:dyDescent="0.25"/>
    <row r="269" ht="16.149999999999999" customHeight="1" x14ac:dyDescent="0.25"/>
    <row r="270" ht="16.149999999999999" customHeight="1" x14ac:dyDescent="0.25"/>
    <row r="271" ht="16.149999999999999" customHeight="1" x14ac:dyDescent="0.25"/>
    <row r="272" ht="16.149999999999999" customHeight="1" x14ac:dyDescent="0.25"/>
    <row r="273" ht="16.149999999999999" customHeight="1" x14ac:dyDescent="0.25"/>
    <row r="274" ht="16.149999999999999" customHeight="1" x14ac:dyDescent="0.25"/>
    <row r="275" ht="16.149999999999999" customHeight="1" x14ac:dyDescent="0.25"/>
    <row r="276" ht="16.149999999999999" customHeight="1" x14ac:dyDescent="0.25"/>
    <row r="277" ht="16.149999999999999" customHeight="1" x14ac:dyDescent="0.25"/>
    <row r="278" ht="16.149999999999999" customHeight="1" x14ac:dyDescent="0.25"/>
    <row r="279" ht="16.149999999999999" customHeight="1" x14ac:dyDescent="0.25"/>
    <row r="280" ht="16.149999999999999" customHeight="1" x14ac:dyDescent="0.25"/>
    <row r="281" ht="16.149999999999999" customHeight="1" x14ac:dyDescent="0.25"/>
    <row r="282" ht="16.149999999999999" customHeight="1" x14ac:dyDescent="0.25"/>
    <row r="283" ht="16.149999999999999" customHeight="1" x14ac:dyDescent="0.25"/>
    <row r="284" ht="16.149999999999999" customHeight="1" x14ac:dyDescent="0.25"/>
    <row r="285" ht="16.149999999999999" customHeight="1" x14ac:dyDescent="0.25"/>
    <row r="286" ht="16.149999999999999" customHeight="1" x14ac:dyDescent="0.25"/>
    <row r="287" ht="16.149999999999999" customHeight="1" x14ac:dyDescent="0.25"/>
    <row r="288" ht="16.149999999999999" customHeight="1" x14ac:dyDescent="0.25"/>
    <row r="289" ht="16.149999999999999" customHeight="1" x14ac:dyDescent="0.25"/>
    <row r="290" ht="16.149999999999999" customHeight="1" x14ac:dyDescent="0.25"/>
    <row r="291" ht="16.149999999999999" customHeight="1" x14ac:dyDescent="0.25"/>
    <row r="292" ht="16.149999999999999" customHeight="1" x14ac:dyDescent="0.25"/>
    <row r="293" ht="16.149999999999999" customHeight="1" x14ac:dyDescent="0.25"/>
    <row r="294" ht="16.149999999999999" customHeight="1" x14ac:dyDescent="0.25"/>
    <row r="295" ht="16.149999999999999" customHeight="1" x14ac:dyDescent="0.25"/>
    <row r="296" ht="16.149999999999999" customHeight="1" x14ac:dyDescent="0.25"/>
    <row r="297" ht="16.149999999999999" customHeight="1" x14ac:dyDescent="0.25"/>
    <row r="298" ht="16.149999999999999" customHeight="1" x14ac:dyDescent="0.25"/>
    <row r="299" ht="16.149999999999999" customHeight="1" x14ac:dyDescent="0.25"/>
    <row r="300" ht="16.149999999999999" customHeight="1" x14ac:dyDescent="0.25"/>
    <row r="301" ht="16.149999999999999" customHeight="1" x14ac:dyDescent="0.25"/>
    <row r="302" ht="16.149999999999999" customHeight="1" x14ac:dyDescent="0.25"/>
    <row r="303" ht="16.149999999999999" customHeight="1" x14ac:dyDescent="0.25"/>
    <row r="304" ht="16.149999999999999" customHeight="1" x14ac:dyDescent="0.25"/>
    <row r="305" ht="16.149999999999999" customHeight="1" x14ac:dyDescent="0.25"/>
    <row r="306" ht="16.149999999999999" customHeight="1" x14ac:dyDescent="0.25"/>
    <row r="307" ht="16.149999999999999" customHeight="1" x14ac:dyDescent="0.25"/>
    <row r="308" ht="16.149999999999999" customHeight="1" x14ac:dyDescent="0.25"/>
    <row r="309" ht="16.149999999999999" customHeight="1" x14ac:dyDescent="0.25"/>
    <row r="310" ht="16.149999999999999" customHeight="1" x14ac:dyDescent="0.25"/>
    <row r="311" ht="16.149999999999999" customHeight="1" x14ac:dyDescent="0.25"/>
    <row r="312" ht="16.149999999999999" customHeight="1" x14ac:dyDescent="0.25"/>
    <row r="313" ht="16.149999999999999" customHeight="1" x14ac:dyDescent="0.25"/>
    <row r="314" ht="16.149999999999999" customHeight="1" x14ac:dyDescent="0.25"/>
    <row r="315" ht="16.149999999999999" customHeight="1" x14ac:dyDescent="0.25"/>
    <row r="316" ht="16.149999999999999" customHeight="1" x14ac:dyDescent="0.25"/>
    <row r="317" ht="16.149999999999999" customHeight="1" x14ac:dyDescent="0.25"/>
    <row r="318" ht="16.149999999999999" customHeight="1" x14ac:dyDescent="0.25"/>
    <row r="319" ht="16.149999999999999" customHeight="1" x14ac:dyDescent="0.25"/>
    <row r="320" ht="16.149999999999999" customHeight="1" x14ac:dyDescent="0.25"/>
    <row r="321" ht="16.149999999999999" customHeight="1" x14ac:dyDescent="0.25"/>
    <row r="322" ht="16.149999999999999" customHeight="1" x14ac:dyDescent="0.25"/>
    <row r="323" ht="16.149999999999999" customHeight="1" x14ac:dyDescent="0.25"/>
    <row r="324" ht="16.149999999999999" customHeight="1" x14ac:dyDescent="0.25"/>
    <row r="325" ht="16.149999999999999" customHeight="1" x14ac:dyDescent="0.25"/>
    <row r="326" ht="16.149999999999999" customHeight="1" x14ac:dyDescent="0.25"/>
    <row r="327" ht="16.149999999999999" customHeight="1" x14ac:dyDescent="0.25"/>
    <row r="328" ht="16.149999999999999" customHeight="1" x14ac:dyDescent="0.25"/>
    <row r="329" ht="16.149999999999999" customHeight="1" x14ac:dyDescent="0.25"/>
    <row r="330" ht="16.149999999999999" customHeight="1" x14ac:dyDescent="0.25"/>
    <row r="331" ht="16.149999999999999" customHeight="1" x14ac:dyDescent="0.25"/>
    <row r="332" ht="16.149999999999999" customHeight="1" x14ac:dyDescent="0.25"/>
    <row r="333" ht="16.149999999999999" customHeight="1" x14ac:dyDescent="0.25"/>
    <row r="334" ht="16.149999999999999" customHeight="1" x14ac:dyDescent="0.25"/>
    <row r="335" ht="16.149999999999999" customHeight="1" x14ac:dyDescent="0.25"/>
    <row r="336" ht="16.149999999999999" customHeight="1" x14ac:dyDescent="0.25"/>
    <row r="337" ht="16.149999999999999" customHeight="1" x14ac:dyDescent="0.25"/>
    <row r="338" ht="16.149999999999999" customHeight="1" x14ac:dyDescent="0.25"/>
    <row r="339" ht="16.149999999999999" customHeight="1" x14ac:dyDescent="0.25"/>
    <row r="340" ht="16.149999999999999" customHeight="1" x14ac:dyDescent="0.25"/>
    <row r="341" ht="16.149999999999999" customHeight="1" x14ac:dyDescent="0.25"/>
    <row r="342" ht="16.149999999999999" customHeight="1" x14ac:dyDescent="0.25"/>
    <row r="343" ht="16.149999999999999" customHeight="1" x14ac:dyDescent="0.25"/>
  </sheetData>
  <sheetProtection algorithmName="SHA-512" hashValue="+MCKV/82ZSUO3woOP8QQJP1JqgdTHRLahUNloVNd5HtCkmGumEXMi2kRX8isji0L+n2SycBQU3/qkfs96PPHLA==" saltValue="TNNr5eyWsfXmeV02D7SHkA==" spinCount="100000" sheet="1" objects="1" scenarios="1"/>
  <mergeCells count="558">
    <mergeCell ref="G1:L4"/>
    <mergeCell ref="B6:B19"/>
    <mergeCell ref="C6:AL7"/>
    <mergeCell ref="C8:C9"/>
    <mergeCell ref="D8:I9"/>
    <mergeCell ref="J8:X9"/>
    <mergeCell ref="Y8:AL9"/>
    <mergeCell ref="C10:C11"/>
    <mergeCell ref="D10:I11"/>
    <mergeCell ref="V10:V11"/>
    <mergeCell ref="C18:C19"/>
    <mergeCell ref="D18:I19"/>
    <mergeCell ref="N1:Q1"/>
    <mergeCell ref="R1:T1"/>
    <mergeCell ref="Q2:AL4"/>
    <mergeCell ref="R5:S5"/>
    <mergeCell ref="T5:AA5"/>
    <mergeCell ref="AB5:AC5"/>
    <mergeCell ref="AD5:AG5"/>
    <mergeCell ref="AH5:AI5"/>
    <mergeCell ref="AJ5:AL5"/>
    <mergeCell ref="W20:AB21"/>
    <mergeCell ref="W10:AB11"/>
    <mergeCell ref="C12:C13"/>
    <mergeCell ref="D12:I13"/>
    <mergeCell ref="V12:V13"/>
    <mergeCell ref="W12:AB13"/>
    <mergeCell ref="AC12:AL13"/>
    <mergeCell ref="AC10:AL10"/>
    <mergeCell ref="AC11:AL11"/>
    <mergeCell ref="AC14:AL15"/>
    <mergeCell ref="C16:C17"/>
    <mergeCell ref="D16:I17"/>
    <mergeCell ref="J16:T17"/>
    <mergeCell ref="U16:U17"/>
    <mergeCell ref="V16:V17"/>
    <mergeCell ref="W16:AB17"/>
    <mergeCell ref="AC16:AL17"/>
    <mergeCell ref="C14:C15"/>
    <mergeCell ref="D14:I15"/>
    <mergeCell ref="J14:T15"/>
    <mergeCell ref="U14:U15"/>
    <mergeCell ref="V14:V15"/>
    <mergeCell ref="W14:AB15"/>
    <mergeCell ref="B26:AL26"/>
    <mergeCell ref="B27:B30"/>
    <mergeCell ref="C27:AL30"/>
    <mergeCell ref="B31:AL31"/>
    <mergeCell ref="C32:AL32"/>
    <mergeCell ref="V24:V25"/>
    <mergeCell ref="W24:AB25"/>
    <mergeCell ref="AC22:AL23"/>
    <mergeCell ref="C24:C25"/>
    <mergeCell ref="D24:I25"/>
    <mergeCell ref="J24:T25"/>
    <mergeCell ref="U24:U25"/>
    <mergeCell ref="C22:C23"/>
    <mergeCell ref="D22:I23"/>
    <mergeCell ref="U22:U23"/>
    <mergeCell ref="V22:V23"/>
    <mergeCell ref="W22:AB23"/>
    <mergeCell ref="J22:T23"/>
    <mergeCell ref="B20:B25"/>
    <mergeCell ref="C20:C21"/>
    <mergeCell ref="D20:I21"/>
    <mergeCell ref="J20:T21"/>
    <mergeCell ref="V20:V21"/>
    <mergeCell ref="AC20:AL21"/>
    <mergeCell ref="B33:B42"/>
    <mergeCell ref="C33:C34"/>
    <mergeCell ref="D33:I34"/>
    <mergeCell ref="J33:S34"/>
    <mergeCell ref="T33:T34"/>
    <mergeCell ref="U33:U34"/>
    <mergeCell ref="C37:C38"/>
    <mergeCell ref="D37:I38"/>
    <mergeCell ref="J37:S38"/>
    <mergeCell ref="T37:T38"/>
    <mergeCell ref="C41:C42"/>
    <mergeCell ref="D41:I42"/>
    <mergeCell ref="U41:U42"/>
    <mergeCell ref="V33:AB34"/>
    <mergeCell ref="AC33:AK34"/>
    <mergeCell ref="AL33:AL34"/>
    <mergeCell ref="C35:C36"/>
    <mergeCell ref="D35:I36"/>
    <mergeCell ref="U35:U36"/>
    <mergeCell ref="V35:AB36"/>
    <mergeCell ref="AC35:AK36"/>
    <mergeCell ref="AL35:AL36"/>
    <mergeCell ref="V37:AB38"/>
    <mergeCell ref="AC37:AK38"/>
    <mergeCell ref="AL37:AL38"/>
    <mergeCell ref="C39:C40"/>
    <mergeCell ref="D39:I40"/>
    <mergeCell ref="J39:S40"/>
    <mergeCell ref="T39:T40"/>
    <mergeCell ref="U39:U40"/>
    <mergeCell ref="V39:AB40"/>
    <mergeCell ref="B51:B58"/>
    <mergeCell ref="C51:C52"/>
    <mergeCell ref="D51:I52"/>
    <mergeCell ref="J51:S52"/>
    <mergeCell ref="T51:T52"/>
    <mergeCell ref="U51:U52"/>
    <mergeCell ref="V51:AB52"/>
    <mergeCell ref="AC51:AK52"/>
    <mergeCell ref="V43:AB44"/>
    <mergeCell ref="AC43:AK44"/>
    <mergeCell ref="C45:C46"/>
    <mergeCell ref="D45:I46"/>
    <mergeCell ref="J45:S46"/>
    <mergeCell ref="T45:T46"/>
    <mergeCell ref="U45:U46"/>
    <mergeCell ref="V45:AB46"/>
    <mergeCell ref="B43:B50"/>
    <mergeCell ref="C43:C44"/>
    <mergeCell ref="D43:I44"/>
    <mergeCell ref="J43:S44"/>
    <mergeCell ref="T43:T44"/>
    <mergeCell ref="U43:U44"/>
    <mergeCell ref="C47:C48"/>
    <mergeCell ref="D47:I48"/>
    <mergeCell ref="C53:C54"/>
    <mergeCell ref="D53:I54"/>
    <mergeCell ref="J53:S54"/>
    <mergeCell ref="T53:T54"/>
    <mergeCell ref="U53:U54"/>
    <mergeCell ref="V53:AB54"/>
    <mergeCell ref="AC53:AK54"/>
    <mergeCell ref="AL53:AL54"/>
    <mergeCell ref="D49:I50"/>
    <mergeCell ref="J49:AL50"/>
    <mergeCell ref="C49:C50"/>
    <mergeCell ref="C55:C56"/>
    <mergeCell ref="D55:I56"/>
    <mergeCell ref="J55:AL56"/>
    <mergeCell ref="C57:C58"/>
    <mergeCell ref="D57:I58"/>
    <mergeCell ref="J57:S58"/>
    <mergeCell ref="T57:T58"/>
    <mergeCell ref="U57:U58"/>
    <mergeCell ref="V57:AB58"/>
    <mergeCell ref="AC57:AK58"/>
    <mergeCell ref="B59:B60"/>
    <mergeCell ref="C59:C60"/>
    <mergeCell ref="D59:I60"/>
    <mergeCell ref="J59:S60"/>
    <mergeCell ref="T59:T60"/>
    <mergeCell ref="U59:U60"/>
    <mergeCell ref="V59:AB60"/>
    <mergeCell ref="AC59:AK60"/>
    <mergeCell ref="AL59:AL60"/>
    <mergeCell ref="C63:C64"/>
    <mergeCell ref="D63:I64"/>
    <mergeCell ref="U63:U64"/>
    <mergeCell ref="V63:AB64"/>
    <mergeCell ref="AC63:AK64"/>
    <mergeCell ref="AL63:AL64"/>
    <mergeCell ref="B61:B66"/>
    <mergeCell ref="C61:C62"/>
    <mergeCell ref="D61:I62"/>
    <mergeCell ref="U61:U62"/>
    <mergeCell ref="V61:AB62"/>
    <mergeCell ref="C65:C66"/>
    <mergeCell ref="D65:I66"/>
    <mergeCell ref="J65:AL66"/>
    <mergeCell ref="J63:S64"/>
    <mergeCell ref="T63:T64"/>
    <mergeCell ref="C69:C70"/>
    <mergeCell ref="D69:I70"/>
    <mergeCell ref="U69:U70"/>
    <mergeCell ref="V69:AB70"/>
    <mergeCell ref="AC69:AK70"/>
    <mergeCell ref="AL69:AL70"/>
    <mergeCell ref="J67:S68"/>
    <mergeCell ref="B67:B70"/>
    <mergeCell ref="C67:C68"/>
    <mergeCell ref="D67:I68"/>
    <mergeCell ref="U67:U68"/>
    <mergeCell ref="V67:AB68"/>
    <mergeCell ref="J69:S70"/>
    <mergeCell ref="T67:T68"/>
    <mergeCell ref="T69:T70"/>
    <mergeCell ref="AC67:AK68"/>
    <mergeCell ref="AL67:AL68"/>
    <mergeCell ref="C83:C84"/>
    <mergeCell ref="B73:B78"/>
    <mergeCell ref="C73:C74"/>
    <mergeCell ref="D73:I74"/>
    <mergeCell ref="U73:U74"/>
    <mergeCell ref="V73:AB74"/>
    <mergeCell ref="AC73:AK74"/>
    <mergeCell ref="AL73:AL74"/>
    <mergeCell ref="B71:B72"/>
    <mergeCell ref="C71:C72"/>
    <mergeCell ref="D71:I72"/>
    <mergeCell ref="U71:U72"/>
    <mergeCell ref="V71:AB72"/>
    <mergeCell ref="J71:S72"/>
    <mergeCell ref="C77:C78"/>
    <mergeCell ref="D77:I78"/>
    <mergeCell ref="J77:S78"/>
    <mergeCell ref="T77:T78"/>
    <mergeCell ref="U77:U78"/>
    <mergeCell ref="V77:AB78"/>
    <mergeCell ref="AC77:AK78"/>
    <mergeCell ref="AL77:AL78"/>
    <mergeCell ref="C75:C76"/>
    <mergeCell ref="D75:I76"/>
    <mergeCell ref="C81:C82"/>
    <mergeCell ref="D81:I82"/>
    <mergeCell ref="U81:U82"/>
    <mergeCell ref="V81:AB82"/>
    <mergeCell ref="AL81:AL82"/>
    <mergeCell ref="T79:T80"/>
    <mergeCell ref="U79:U80"/>
    <mergeCell ref="V79:AB80"/>
    <mergeCell ref="AC79:AF80"/>
    <mergeCell ref="AG79:AG80"/>
    <mergeCell ref="AH79:AK80"/>
    <mergeCell ref="C79:C80"/>
    <mergeCell ref="D79:I80"/>
    <mergeCell ref="J79:N80"/>
    <mergeCell ref="O79:O80"/>
    <mergeCell ref="P79:S80"/>
    <mergeCell ref="D83:I84"/>
    <mergeCell ref="J83:S84"/>
    <mergeCell ref="B89:B94"/>
    <mergeCell ref="C89:C90"/>
    <mergeCell ref="D89:I90"/>
    <mergeCell ref="U89:U90"/>
    <mergeCell ref="V89:AB90"/>
    <mergeCell ref="C93:C94"/>
    <mergeCell ref="D93:I94"/>
    <mergeCell ref="U93:U94"/>
    <mergeCell ref="C87:C88"/>
    <mergeCell ref="D87:I88"/>
    <mergeCell ref="U87:U88"/>
    <mergeCell ref="V87:AB88"/>
    <mergeCell ref="B79:B88"/>
    <mergeCell ref="C91:C92"/>
    <mergeCell ref="D91:I92"/>
    <mergeCell ref="J91:S92"/>
    <mergeCell ref="T91:T92"/>
    <mergeCell ref="U91:U92"/>
    <mergeCell ref="V91:AB92"/>
    <mergeCell ref="C85:C86"/>
    <mergeCell ref="D85:I86"/>
    <mergeCell ref="U85:U86"/>
    <mergeCell ref="J105:S106"/>
    <mergeCell ref="T105:T106"/>
    <mergeCell ref="U105:U106"/>
    <mergeCell ref="V105:AB106"/>
    <mergeCell ref="AC91:AK92"/>
    <mergeCell ref="AL91:AL92"/>
    <mergeCell ref="J89:S90"/>
    <mergeCell ref="C103:C104"/>
    <mergeCell ref="D103:I104"/>
    <mergeCell ref="U103:U104"/>
    <mergeCell ref="V103:AB104"/>
    <mergeCell ref="C101:C102"/>
    <mergeCell ref="D101:I102"/>
    <mergeCell ref="U101:U102"/>
    <mergeCell ref="V101:AB102"/>
    <mergeCell ref="D97:I98"/>
    <mergeCell ref="U97:U98"/>
    <mergeCell ref="V97:AB98"/>
    <mergeCell ref="C99:C100"/>
    <mergeCell ref="D99:I100"/>
    <mergeCell ref="U99:U100"/>
    <mergeCell ref="V99:AB100"/>
    <mergeCell ref="C97:C98"/>
    <mergeCell ref="J93:S94"/>
    <mergeCell ref="C109:C110"/>
    <mergeCell ref="D109:I110"/>
    <mergeCell ref="U109:U110"/>
    <mergeCell ref="J109:S110"/>
    <mergeCell ref="B95:B110"/>
    <mergeCell ref="C95:C96"/>
    <mergeCell ref="D95:I96"/>
    <mergeCell ref="U95:U96"/>
    <mergeCell ref="C115:C116"/>
    <mergeCell ref="D115:I116"/>
    <mergeCell ref="J115:S116"/>
    <mergeCell ref="T115:T116"/>
    <mergeCell ref="J95:S96"/>
    <mergeCell ref="J97:S98"/>
    <mergeCell ref="J99:S100"/>
    <mergeCell ref="J101:S102"/>
    <mergeCell ref="J103:S104"/>
    <mergeCell ref="C107:C108"/>
    <mergeCell ref="D107:I108"/>
    <mergeCell ref="J107:S108"/>
    <mergeCell ref="T107:T108"/>
    <mergeCell ref="U107:U108"/>
    <mergeCell ref="C105:C106"/>
    <mergeCell ref="D105:I106"/>
    <mergeCell ref="C113:C114"/>
    <mergeCell ref="D113:I114"/>
    <mergeCell ref="J113:S114"/>
    <mergeCell ref="T113:T114"/>
    <mergeCell ref="U113:U114"/>
    <mergeCell ref="V113:AB114"/>
    <mergeCell ref="AC113:AK114"/>
    <mergeCell ref="B111:B116"/>
    <mergeCell ref="C111:C112"/>
    <mergeCell ref="D111:I112"/>
    <mergeCell ref="J111:S112"/>
    <mergeCell ref="T111:T112"/>
    <mergeCell ref="U111:U112"/>
    <mergeCell ref="B120:B122"/>
    <mergeCell ref="C120:AL122"/>
    <mergeCell ref="B124:B132"/>
    <mergeCell ref="C124:AL125"/>
    <mergeCell ref="AC128:AL128"/>
    <mergeCell ref="D129:I129"/>
    <mergeCell ref="K129:T129"/>
    <mergeCell ref="B117:B118"/>
    <mergeCell ref="C117:C118"/>
    <mergeCell ref="D117:I118"/>
    <mergeCell ref="J117:S118"/>
    <mergeCell ref="T117:T118"/>
    <mergeCell ref="U117:U118"/>
    <mergeCell ref="C131:C132"/>
    <mergeCell ref="D131:M131"/>
    <mergeCell ref="N131:T131"/>
    <mergeCell ref="U131:U132"/>
    <mergeCell ref="V131:AB132"/>
    <mergeCell ref="D132:T132"/>
    <mergeCell ref="AM126:AN130"/>
    <mergeCell ref="C127:C130"/>
    <mergeCell ref="D127:I127"/>
    <mergeCell ref="K127:T127"/>
    <mergeCell ref="U127:U130"/>
    <mergeCell ref="V127:AA127"/>
    <mergeCell ref="AC127:AL127"/>
    <mergeCell ref="D128:I128"/>
    <mergeCell ref="K128:T128"/>
    <mergeCell ref="V128:AA128"/>
    <mergeCell ref="V129:AA129"/>
    <mergeCell ref="AC129:AL129"/>
    <mergeCell ref="D130:I130"/>
    <mergeCell ref="K130:T130"/>
    <mergeCell ref="V130:AA130"/>
    <mergeCell ref="AC130:AL130"/>
    <mergeCell ref="D140:I140"/>
    <mergeCell ref="K140:T140"/>
    <mergeCell ref="V140:AA140"/>
    <mergeCell ref="AC140:AL140"/>
    <mergeCell ref="D141:I141"/>
    <mergeCell ref="K141:T141"/>
    <mergeCell ref="V141:AA141"/>
    <mergeCell ref="AC141:AL141"/>
    <mergeCell ref="V138:AA138"/>
    <mergeCell ref="AC138:AL138"/>
    <mergeCell ref="D139:I139"/>
    <mergeCell ref="K139:T139"/>
    <mergeCell ref="V139:AA139"/>
    <mergeCell ref="AC139:AL139"/>
    <mergeCell ref="U137:U143"/>
    <mergeCell ref="V137:AA137"/>
    <mergeCell ref="AC137:AL137"/>
    <mergeCell ref="D138:I138"/>
    <mergeCell ref="K138:T138"/>
    <mergeCell ref="B145:B152"/>
    <mergeCell ref="C145:C146"/>
    <mergeCell ref="D145:I146"/>
    <mergeCell ref="J145:M146"/>
    <mergeCell ref="N145:T146"/>
    <mergeCell ref="U145:U146"/>
    <mergeCell ref="D142:I142"/>
    <mergeCell ref="K142:T142"/>
    <mergeCell ref="V142:AA142"/>
    <mergeCell ref="D143:I143"/>
    <mergeCell ref="K143:T143"/>
    <mergeCell ref="V143:AA143"/>
    <mergeCell ref="B134:B143"/>
    <mergeCell ref="C134:AL135"/>
    <mergeCell ref="C137:C143"/>
    <mergeCell ref="D137:I137"/>
    <mergeCell ref="K137:T137"/>
    <mergeCell ref="C151:C152"/>
    <mergeCell ref="D151:I152"/>
    <mergeCell ref="J151:AL152"/>
    <mergeCell ref="V147:X148"/>
    <mergeCell ref="AB147:AB148"/>
    <mergeCell ref="AC147:AF148"/>
    <mergeCell ref="AG147:AL148"/>
    <mergeCell ref="C147:C148"/>
    <mergeCell ref="D147:I148"/>
    <mergeCell ref="J147:M148"/>
    <mergeCell ref="N147:T148"/>
    <mergeCell ref="U147:U148"/>
    <mergeCell ref="N162:T162"/>
    <mergeCell ref="U162:U163"/>
    <mergeCell ref="V162:AB163"/>
    <mergeCell ref="AC162:AL163"/>
    <mergeCell ref="D163:T163"/>
    <mergeCell ref="C149:C150"/>
    <mergeCell ref="D149:I150"/>
    <mergeCell ref="J149:M150"/>
    <mergeCell ref="N149:T150"/>
    <mergeCell ref="U149:U150"/>
    <mergeCell ref="V149:X150"/>
    <mergeCell ref="AA145:AA150"/>
    <mergeCell ref="AB145:AB146"/>
    <mergeCell ref="AC145:AF146"/>
    <mergeCell ref="B165:B181"/>
    <mergeCell ref="C165:AL165"/>
    <mergeCell ref="C166:C167"/>
    <mergeCell ref="D166:I167"/>
    <mergeCell ref="B155:B163"/>
    <mergeCell ref="C155:AL159"/>
    <mergeCell ref="C160:C161"/>
    <mergeCell ref="D160:I161"/>
    <mergeCell ref="J160:T161"/>
    <mergeCell ref="U160:U161"/>
    <mergeCell ref="V160:AA161"/>
    <mergeCell ref="AB160:AL161"/>
    <mergeCell ref="C162:C163"/>
    <mergeCell ref="D162:M162"/>
    <mergeCell ref="U166:U167"/>
    <mergeCell ref="V166:AB167"/>
    <mergeCell ref="C168:C169"/>
    <mergeCell ref="D168:I169"/>
    <mergeCell ref="J168:T169"/>
    <mergeCell ref="U168:AL177"/>
    <mergeCell ref="C170:C171"/>
    <mergeCell ref="D170:I171"/>
    <mergeCell ref="J170:T171"/>
    <mergeCell ref="C176:C177"/>
    <mergeCell ref="D176:I177"/>
    <mergeCell ref="J176:T177"/>
    <mergeCell ref="C178:C179"/>
    <mergeCell ref="D178:I179"/>
    <mergeCell ref="J178:T179"/>
    <mergeCell ref="C172:C173"/>
    <mergeCell ref="D172:I173"/>
    <mergeCell ref="J172:T173"/>
    <mergeCell ref="C174:C175"/>
    <mergeCell ref="D174:I175"/>
    <mergeCell ref="J174:T175"/>
    <mergeCell ref="B187:B201"/>
    <mergeCell ref="C187:AL187"/>
    <mergeCell ref="C188:C201"/>
    <mergeCell ref="D188:AL201"/>
    <mergeCell ref="J18:AL18"/>
    <mergeCell ref="J19:AL19"/>
    <mergeCell ref="AC131:AL132"/>
    <mergeCell ref="J166:S167"/>
    <mergeCell ref="B182:B185"/>
    <mergeCell ref="C182:C183"/>
    <mergeCell ref="D182:I183"/>
    <mergeCell ref="J182:AL183"/>
    <mergeCell ref="C184:C185"/>
    <mergeCell ref="D184:I185"/>
    <mergeCell ref="J184:AL185"/>
    <mergeCell ref="U178:U179"/>
    <mergeCell ref="V178:AA179"/>
    <mergeCell ref="AB178:AL179"/>
    <mergeCell ref="C180:C181"/>
    <mergeCell ref="D180:I181"/>
    <mergeCell ref="J180:T181"/>
    <mergeCell ref="U180:U181"/>
    <mergeCell ref="V180:AA181"/>
    <mergeCell ref="AB180:AL181"/>
    <mergeCell ref="AC45:AK46"/>
    <mergeCell ref="AL45:AL46"/>
    <mergeCell ref="J61:S62"/>
    <mergeCell ref="T61:T62"/>
    <mergeCell ref="J10:T11"/>
    <mergeCell ref="J35:S36"/>
    <mergeCell ref="J41:S42"/>
    <mergeCell ref="T35:T36"/>
    <mergeCell ref="T41:T42"/>
    <mergeCell ref="AC41:AK42"/>
    <mergeCell ref="J12:T13"/>
    <mergeCell ref="U12:U13"/>
    <mergeCell ref="AC24:AL25"/>
    <mergeCell ref="AC61:AK62"/>
    <mergeCell ref="AL61:AL62"/>
    <mergeCell ref="AL57:AL58"/>
    <mergeCell ref="AL51:AL52"/>
    <mergeCell ref="AL43:AL44"/>
    <mergeCell ref="J47:AL48"/>
    <mergeCell ref="AC39:AK40"/>
    <mergeCell ref="AL39:AL40"/>
    <mergeCell ref="V41:AB42"/>
    <mergeCell ref="AL41:AL42"/>
    <mergeCell ref="U37:U38"/>
    <mergeCell ref="J73:S74"/>
    <mergeCell ref="J75:S76"/>
    <mergeCell ref="J81:S82"/>
    <mergeCell ref="J85:S86"/>
    <mergeCell ref="J87:S88"/>
    <mergeCell ref="U115:U116"/>
    <mergeCell ref="V115:AB116"/>
    <mergeCell ref="AC115:AK116"/>
    <mergeCell ref="AC85:AK86"/>
    <mergeCell ref="AC87:AK88"/>
    <mergeCell ref="AC89:AK90"/>
    <mergeCell ref="AC93:AK94"/>
    <mergeCell ref="AC95:AK96"/>
    <mergeCell ref="AC97:AK98"/>
    <mergeCell ref="AC99:AK100"/>
    <mergeCell ref="AC101:AK102"/>
    <mergeCell ref="AC103:AK104"/>
    <mergeCell ref="V109:AB110"/>
    <mergeCell ref="AC109:AK110"/>
    <mergeCell ref="V93:AB94"/>
    <mergeCell ref="V95:AB96"/>
    <mergeCell ref="V111:AB112"/>
    <mergeCell ref="AC111:AK112"/>
    <mergeCell ref="AC105:AK106"/>
    <mergeCell ref="AC166:AK167"/>
    <mergeCell ref="AL89:AL90"/>
    <mergeCell ref="AL93:AL94"/>
    <mergeCell ref="AL95:AL96"/>
    <mergeCell ref="AL97:AL98"/>
    <mergeCell ref="AL99:AL100"/>
    <mergeCell ref="AL101:AL102"/>
    <mergeCell ref="V107:AB108"/>
    <mergeCell ref="AC107:AK108"/>
    <mergeCell ref="AB149:AB150"/>
    <mergeCell ref="AC149:AF150"/>
    <mergeCell ref="AG149:AL150"/>
    <mergeCell ref="V145:X146"/>
    <mergeCell ref="AC142:AL142"/>
    <mergeCell ref="AC143:AL143"/>
    <mergeCell ref="V117:AB118"/>
    <mergeCell ref="AC117:AK118"/>
    <mergeCell ref="AL117:AL118"/>
    <mergeCell ref="AL113:AL114"/>
    <mergeCell ref="AG145:AL146"/>
    <mergeCell ref="AL111:AL112"/>
    <mergeCell ref="T71:T72"/>
    <mergeCell ref="AC81:AK82"/>
    <mergeCell ref="AL103:AL104"/>
    <mergeCell ref="AL105:AL106"/>
    <mergeCell ref="AL107:AL108"/>
    <mergeCell ref="AL109:AL110"/>
    <mergeCell ref="T81:T82"/>
    <mergeCell ref="AL85:AL86"/>
    <mergeCell ref="AL87:AL88"/>
    <mergeCell ref="T83:T84"/>
    <mergeCell ref="U83:U84"/>
    <mergeCell ref="V83:AB84"/>
    <mergeCell ref="AC83:AK84"/>
    <mergeCell ref="AL83:AL84"/>
    <mergeCell ref="AL75:AL76"/>
    <mergeCell ref="AC71:AK72"/>
    <mergeCell ref="AL71:AL72"/>
    <mergeCell ref="V75:AB76"/>
    <mergeCell ref="AC75:AK76"/>
    <mergeCell ref="V85:AB86"/>
    <mergeCell ref="AL79:AL80"/>
    <mergeCell ref="U75:U76"/>
  </mergeCells>
  <dataValidations count="6">
    <dataValidation type="list" allowBlank="1" showInputMessage="1" showErrorMessage="1" sqref="D137:I144 V137:AA143" xr:uid="{CA1B5DB8-3D93-496D-9AC2-B1EEC66629B8}">
      <formula1>"Provided, Not Provided, ,"</formula1>
    </dataValidation>
    <dataValidation allowBlank="1" showInputMessage="1" showErrorMessage="1" prompt="Revision letter or number for this specification." sqref="AJ5" xr:uid="{75AAB58D-6967-4418-9248-EBDF57A52620}"/>
    <dataValidation type="decimal" operator="greaterThanOrEqual" allowBlank="1" showInputMessage="1" showErrorMessage="1" sqref="T5" xr:uid="{0798618B-37BA-4148-AC5B-5A36E6BBA5E2}">
      <formula1>0</formula1>
    </dataValidation>
    <dataValidation operator="greaterThanOrEqual" allowBlank="1" showInputMessage="1" showErrorMessage="1" sqref="R5" xr:uid="{614C9D58-459F-45A3-8438-A3C88BAC2814}"/>
    <dataValidation type="list" allowBlank="1" showInputMessage="1" showErrorMessage="1" promptTitle="OPTIONS:" prompt="Select from list" sqref="J166" xr:uid="{E1790BD0-7EEC-452F-B940-41E2FD5CB038}">
      <formula1>SafetyCode</formula1>
    </dataValidation>
    <dataValidation type="list" allowBlank="1" showInputMessage="1" showErrorMessage="1" errorTitle="ERROR" error="Cell cannot be blank" prompt="Enter the standard number including revision.  eg. B44-07" sqref="AC166" xr:uid="{DAB35C08-EF99-4265-9B3A-0AA31FC61501}">
      <formula1>INDIRECT(SUBSTITUTE(SUBSTITUTE(SUBSTITUTE($F$140,"-"," ")," ",""),"/",""))</formula1>
    </dataValidation>
  </dataValidations>
  <printOptions horizontalCentered="1"/>
  <pageMargins left="0.23622047244094491" right="0.23622047244094491" top="0.23622047244094491" bottom="0.51181102362204722" header="0.51181102362204722" footer="0.23622047244094491"/>
  <pageSetup scale="85" fitToHeight="0" orientation="portrait" r:id="rId1"/>
  <headerFooter alignWithMargins="0">
    <oddFooter>&amp;CPage &amp;P of &amp;N&amp;RVersion 17-Mar-2020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0</xdr:colOff>
                    <xdr:row>130</xdr:row>
                    <xdr:rowOff>0</xdr:rowOff>
                  </from>
                  <to>
                    <xdr:col>4</xdr:col>
                    <xdr:colOff>85725</xdr:colOff>
                    <xdr:row>131</xdr:row>
                    <xdr:rowOff>47625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3</xdr:col>
                    <xdr:colOff>0</xdr:colOff>
                    <xdr:row>131</xdr:row>
                    <xdr:rowOff>0</xdr:rowOff>
                  </from>
                  <to>
                    <xdr:col>4</xdr:col>
                    <xdr:colOff>85725</xdr:colOff>
                    <xdr:row>132</xdr:row>
                    <xdr:rowOff>47625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13</xdr:col>
                    <xdr:colOff>0</xdr:colOff>
                    <xdr:row>130</xdr:row>
                    <xdr:rowOff>0</xdr:rowOff>
                  </from>
                  <to>
                    <xdr:col>14</xdr:col>
                    <xdr:colOff>85725</xdr:colOff>
                    <xdr:row>131</xdr:row>
                    <xdr:rowOff>47625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3</xdr:col>
                    <xdr:colOff>0</xdr:colOff>
                    <xdr:row>130</xdr:row>
                    <xdr:rowOff>0</xdr:rowOff>
                  </from>
                  <to>
                    <xdr:col>4</xdr:col>
                    <xdr:colOff>85725</xdr:colOff>
                    <xdr:row>131</xdr:row>
                    <xdr:rowOff>47625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3</xdr:col>
                    <xdr:colOff>0</xdr:colOff>
                    <xdr:row>131</xdr:row>
                    <xdr:rowOff>0</xdr:rowOff>
                  </from>
                  <to>
                    <xdr:col>4</xdr:col>
                    <xdr:colOff>85725</xdr:colOff>
                    <xdr:row>132</xdr:row>
                    <xdr:rowOff>47625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13</xdr:col>
                    <xdr:colOff>0</xdr:colOff>
                    <xdr:row>130</xdr:row>
                    <xdr:rowOff>0</xdr:rowOff>
                  </from>
                  <to>
                    <xdr:col>14</xdr:col>
                    <xdr:colOff>85725</xdr:colOff>
                    <xdr:row>131</xdr:row>
                    <xdr:rowOff>47625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3</xdr:col>
                    <xdr:colOff>0</xdr:colOff>
                    <xdr:row>161</xdr:row>
                    <xdr:rowOff>0</xdr:rowOff>
                  </from>
                  <to>
                    <xdr:col>4</xdr:col>
                    <xdr:colOff>85725</xdr:colOff>
                    <xdr:row>162</xdr:row>
                    <xdr:rowOff>38100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3</xdr:col>
                    <xdr:colOff>0</xdr:colOff>
                    <xdr:row>162</xdr:row>
                    <xdr:rowOff>0</xdr:rowOff>
                  </from>
                  <to>
                    <xdr:col>4</xdr:col>
                    <xdr:colOff>85725</xdr:colOff>
                    <xdr:row>163</xdr:row>
                    <xdr:rowOff>38100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13</xdr:col>
                    <xdr:colOff>0</xdr:colOff>
                    <xdr:row>161</xdr:row>
                    <xdr:rowOff>0</xdr:rowOff>
                  </from>
                  <to>
                    <xdr:col>14</xdr:col>
                    <xdr:colOff>85725</xdr:colOff>
                    <xdr:row>162</xdr:row>
                    <xdr:rowOff>38100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3</xdr:col>
                    <xdr:colOff>0</xdr:colOff>
                    <xdr:row>161</xdr:row>
                    <xdr:rowOff>0</xdr:rowOff>
                  </from>
                  <to>
                    <xdr:col>4</xdr:col>
                    <xdr:colOff>85725</xdr:colOff>
                    <xdr:row>162</xdr:row>
                    <xdr:rowOff>38100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3</xdr:col>
                    <xdr:colOff>0</xdr:colOff>
                    <xdr:row>162</xdr:row>
                    <xdr:rowOff>0</xdr:rowOff>
                  </from>
                  <to>
                    <xdr:col>4</xdr:col>
                    <xdr:colOff>85725</xdr:colOff>
                    <xdr:row>163</xdr:row>
                    <xdr:rowOff>38100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13</xdr:col>
                    <xdr:colOff>0</xdr:colOff>
                    <xdr:row>161</xdr:row>
                    <xdr:rowOff>0</xdr:rowOff>
                  </from>
                  <to>
                    <xdr:col>14</xdr:col>
                    <xdr:colOff>85725</xdr:colOff>
                    <xdr:row>162</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EF64-82C6-4985-845B-CEF8203B55B3}">
  <sheetPr syncVertical="1" syncRef="A1" transitionEvaluation="1" codeName="Sheet22">
    <tabColor rgb="FFCCFFCC"/>
    <pageSetUpPr fitToPage="1"/>
  </sheetPr>
  <dimension ref="A1:BA206"/>
  <sheetViews>
    <sheetView showGridLines="0" showZeros="0" view="pageBreakPreview" zoomScale="110" zoomScaleNormal="134" zoomScaleSheetLayoutView="110" workbookViewId="0">
      <selection activeCell="C4" sqref="C4"/>
    </sheetView>
  </sheetViews>
  <sheetFormatPr defaultColWidth="7.140625" defaultRowHeight="17.100000000000001" customHeight="1" x14ac:dyDescent="0.2"/>
  <cols>
    <col min="1" max="1" width="0.85546875" style="927" customWidth="1"/>
    <col min="2" max="2" width="2.28515625" style="927" customWidth="1"/>
    <col min="3" max="3" width="3.140625" style="927" customWidth="1"/>
    <col min="4" max="4" width="2.28515625" style="927" customWidth="1"/>
    <col min="5" max="5" width="2.42578125" style="927" customWidth="1"/>
    <col min="6" max="6" width="2.85546875" style="927" customWidth="1"/>
    <col min="7" max="23" width="2.28515625" style="927" customWidth="1"/>
    <col min="24" max="24" width="2.7109375" style="927" customWidth="1"/>
    <col min="25" max="51" width="2.28515625" style="927" customWidth="1"/>
    <col min="52" max="16384" width="7.140625" style="927"/>
  </cols>
  <sheetData>
    <row r="1" spans="2:52" ht="17.100000000000001" customHeight="1" x14ac:dyDescent="0.2">
      <c r="B1" s="928"/>
      <c r="C1" s="928"/>
      <c r="D1" s="1159"/>
      <c r="E1" s="1159"/>
      <c r="F1" s="1159"/>
      <c r="G1" s="4327" t="s">
        <v>2319</v>
      </c>
      <c r="H1" s="4327"/>
      <c r="I1" s="4327"/>
      <c r="J1" s="4327"/>
      <c r="K1" s="4327"/>
      <c r="L1" s="4327"/>
      <c r="M1" s="4327"/>
      <c r="N1" s="4327"/>
      <c r="O1" s="4327"/>
      <c r="P1" s="4327"/>
      <c r="S1" s="996"/>
      <c r="T1" s="984"/>
      <c r="W1" s="4103" t="s">
        <v>2249</v>
      </c>
      <c r="X1" s="4104"/>
      <c r="Y1" s="4104"/>
      <c r="Z1" s="4104"/>
      <c r="AA1" s="4104"/>
      <c r="AB1" s="4104"/>
      <c r="AC1" s="4104"/>
      <c r="AD1" s="4104"/>
      <c r="AE1" s="4104"/>
      <c r="AF1" s="4104"/>
      <c r="AG1" s="4104"/>
      <c r="AH1" s="4104"/>
      <c r="AI1" s="4104"/>
      <c r="AJ1" s="4104"/>
      <c r="AK1" s="4104"/>
      <c r="AL1" s="4104"/>
      <c r="AM1" s="4104"/>
      <c r="AN1" s="4104"/>
      <c r="AO1" s="4104"/>
      <c r="AP1" s="4104"/>
      <c r="AQ1" s="4104"/>
      <c r="AR1" s="4104"/>
      <c r="AS1" s="4104"/>
      <c r="AY1" s="934"/>
    </row>
    <row r="2" spans="2:52" ht="17.100000000000001" customHeight="1" x14ac:dyDescent="0.2">
      <c r="B2" s="928"/>
      <c r="C2" s="928"/>
      <c r="D2" s="1159"/>
      <c r="E2" s="1159"/>
      <c r="F2" s="1159"/>
      <c r="G2" s="4327"/>
      <c r="H2" s="4327"/>
      <c r="I2" s="4327"/>
      <c r="J2" s="4327"/>
      <c r="K2" s="4327"/>
      <c r="L2" s="4327"/>
      <c r="M2" s="4327"/>
      <c r="N2" s="4327"/>
      <c r="O2" s="4327"/>
      <c r="P2" s="4327"/>
      <c r="S2" s="996"/>
      <c r="T2" s="984"/>
      <c r="W2" s="4104"/>
      <c r="X2" s="4104"/>
      <c r="Y2" s="4104"/>
      <c r="Z2" s="4104"/>
      <c r="AA2" s="4104"/>
      <c r="AB2" s="4104"/>
      <c r="AC2" s="4104"/>
      <c r="AD2" s="4104"/>
      <c r="AE2" s="4104"/>
      <c r="AF2" s="4104"/>
      <c r="AG2" s="4104"/>
      <c r="AH2" s="4104"/>
      <c r="AI2" s="4104"/>
      <c r="AJ2" s="4104"/>
      <c r="AK2" s="4104"/>
      <c r="AL2" s="4104"/>
      <c r="AM2" s="4104"/>
      <c r="AN2" s="4104"/>
      <c r="AO2" s="4104"/>
      <c r="AP2" s="4104"/>
      <c r="AQ2" s="4104"/>
      <c r="AR2" s="4104"/>
      <c r="AS2" s="4104"/>
      <c r="AU2" s="984"/>
      <c r="AV2" s="984"/>
      <c r="AW2" s="984"/>
      <c r="AX2" s="984"/>
    </row>
    <row r="3" spans="2:52" ht="17.100000000000001" customHeight="1" x14ac:dyDescent="0.2">
      <c r="B3" s="928"/>
      <c r="C3" s="928"/>
      <c r="D3" s="1159"/>
      <c r="E3" s="1159"/>
      <c r="F3" s="1159"/>
      <c r="G3" s="4327"/>
      <c r="H3" s="4327"/>
      <c r="I3" s="4327"/>
      <c r="J3" s="4327"/>
      <c r="K3" s="4327"/>
      <c r="L3" s="4327"/>
      <c r="M3" s="4327"/>
      <c r="N3" s="4327"/>
      <c r="O3" s="4327"/>
      <c r="P3" s="4327"/>
      <c r="S3" s="996"/>
      <c r="T3" s="984"/>
      <c r="W3" s="4104"/>
      <c r="X3" s="4104"/>
      <c r="Y3" s="4104"/>
      <c r="Z3" s="4104"/>
      <c r="AA3" s="4104"/>
      <c r="AB3" s="4104"/>
      <c r="AC3" s="4104"/>
      <c r="AD3" s="4104"/>
      <c r="AE3" s="4104"/>
      <c r="AF3" s="4104"/>
      <c r="AG3" s="4104"/>
      <c r="AH3" s="4104"/>
      <c r="AI3" s="4104"/>
      <c r="AJ3" s="4104"/>
      <c r="AK3" s="4104"/>
      <c r="AL3" s="4104"/>
      <c r="AM3" s="4104"/>
      <c r="AN3" s="4104"/>
      <c r="AO3" s="4104"/>
      <c r="AP3" s="4104"/>
      <c r="AQ3" s="4104"/>
      <c r="AR3" s="4104"/>
      <c r="AS3" s="4104"/>
      <c r="AT3" s="934"/>
      <c r="AU3" s="934"/>
      <c r="AV3" s="934"/>
      <c r="AW3" s="934"/>
      <c r="AX3" s="934"/>
      <c r="AY3" s="934"/>
    </row>
    <row r="4" spans="2:52" ht="17.100000000000001" customHeight="1" x14ac:dyDescent="0.25">
      <c r="B4" s="984"/>
      <c r="C4" s="1242" t="s">
        <v>2072</v>
      </c>
      <c r="D4" s="1159"/>
      <c r="E4" s="1159"/>
      <c r="F4" s="1159"/>
      <c r="H4" s="1161"/>
      <c r="I4" s="1161"/>
      <c r="J4" s="1161"/>
      <c r="K4" s="1161"/>
      <c r="L4" s="1161"/>
      <c r="M4" s="1161"/>
      <c r="N4" s="1161"/>
      <c r="O4" s="1161"/>
      <c r="S4" s="996"/>
      <c r="T4" s="984"/>
      <c r="X4" s="1013" t="s">
        <v>1948</v>
      </c>
      <c r="Y4" s="1012"/>
      <c r="Z4" s="1012"/>
      <c r="AA4" s="1012"/>
      <c r="AB4" s="1012"/>
      <c r="AC4" s="1012"/>
      <c r="AD4" s="1012"/>
      <c r="AE4" s="1012"/>
      <c r="AF4" s="1012"/>
      <c r="AG4" s="1011"/>
      <c r="AH4" s="4105">
        <f>+M8</f>
        <v>0</v>
      </c>
      <c r="AI4" s="4106"/>
      <c r="AJ4" s="4106"/>
      <c r="AK4" s="4106"/>
      <c r="AL4" s="4106"/>
      <c r="AM4" s="4106"/>
      <c r="AN4" s="4106"/>
      <c r="AO4" s="4106"/>
      <c r="AP4" s="4106"/>
      <c r="AQ4" s="4106"/>
      <c r="AR4" s="4107"/>
      <c r="AT4" s="934"/>
      <c r="AU4" s="934"/>
      <c r="AV4" s="934"/>
      <c r="AW4" s="934"/>
      <c r="AX4" s="934"/>
      <c r="AY4" s="934"/>
    </row>
    <row r="5" spans="2:52" ht="17.100000000000001" customHeight="1" x14ac:dyDescent="0.2">
      <c r="B5" s="928"/>
      <c r="C5" s="1158" t="s">
        <v>2070</v>
      </c>
      <c r="E5" s="930"/>
      <c r="F5" s="930"/>
      <c r="G5" s="930"/>
      <c r="H5" s="1157"/>
      <c r="I5" s="930"/>
      <c r="J5" s="930"/>
      <c r="K5" s="930"/>
      <c r="L5" s="930"/>
      <c r="R5" s="1157"/>
      <c r="S5" s="1157"/>
      <c r="AI5" s="928"/>
      <c r="AJ5" s="928"/>
      <c r="AK5" s="928"/>
      <c r="AL5" s="928"/>
      <c r="AM5" s="928"/>
      <c r="AN5" s="928"/>
      <c r="AO5" s="4328"/>
      <c r="AP5" s="4328"/>
      <c r="AQ5" s="4328"/>
      <c r="AR5" s="4328"/>
      <c r="AS5" s="4328"/>
      <c r="AT5" s="939"/>
      <c r="AU5" s="934"/>
      <c r="AV5" s="934"/>
      <c r="AW5" s="934"/>
      <c r="AX5" s="934"/>
      <c r="AY5" s="934"/>
    </row>
    <row r="6" spans="2:52" ht="17.100000000000001" customHeight="1" x14ac:dyDescent="0.25">
      <c r="B6" s="928"/>
      <c r="C6" s="4114">
        <v>11</v>
      </c>
      <c r="D6" s="1156" t="s">
        <v>962</v>
      </c>
      <c r="E6" s="1102"/>
      <c r="F6" s="1102"/>
      <c r="G6" s="1102"/>
      <c r="H6" s="1102"/>
      <c r="I6" s="1102"/>
      <c r="J6" s="1102"/>
      <c r="K6" s="1102"/>
      <c r="L6" s="1102"/>
      <c r="M6" s="4329">
        <f>+Application!G8</f>
        <v>0</v>
      </c>
      <c r="N6" s="4330"/>
      <c r="O6" s="4330"/>
      <c r="P6" s="4330"/>
      <c r="Q6" s="4330"/>
      <c r="R6" s="4330"/>
      <c r="S6" s="4330"/>
      <c r="T6" s="4330"/>
      <c r="U6" s="4330"/>
      <c r="V6" s="4330"/>
      <c r="W6" s="4330"/>
      <c r="X6" s="4330"/>
      <c r="Y6" s="4330"/>
      <c r="Z6" s="4330"/>
      <c r="AA6" s="4330"/>
      <c r="AB6" s="4330"/>
      <c r="AC6" s="4330"/>
      <c r="AD6" s="4330"/>
      <c r="AE6" s="4330"/>
      <c r="AF6" s="4330"/>
      <c r="AG6" s="4330"/>
      <c r="AH6" s="4333">
        <f>Application!R8</f>
        <v>0</v>
      </c>
      <c r="AI6" s="4334"/>
      <c r="AJ6" s="4334"/>
      <c r="AK6" s="4334"/>
      <c r="AL6" s="4334"/>
      <c r="AM6" s="4334"/>
      <c r="AN6" s="4334"/>
      <c r="AO6" s="4334"/>
      <c r="AP6" s="4334"/>
      <c r="AQ6" s="4334"/>
      <c r="AR6" s="4334"/>
      <c r="AS6" s="1155"/>
      <c r="AT6" s="939"/>
      <c r="AU6" s="934"/>
      <c r="AV6" s="934"/>
      <c r="AW6" s="934"/>
      <c r="AX6" s="934"/>
      <c r="AY6" s="934"/>
    </row>
    <row r="7" spans="2:52" ht="17.100000000000001" customHeight="1" x14ac:dyDescent="0.2">
      <c r="C7" s="4116"/>
      <c r="D7" s="1106"/>
      <c r="E7" s="1102"/>
      <c r="F7" s="1102"/>
      <c r="G7" s="1102"/>
      <c r="H7" s="1102"/>
      <c r="I7" s="1102"/>
      <c r="J7" s="1102"/>
      <c r="K7" s="1102"/>
      <c r="L7" s="1102"/>
      <c r="M7" s="4331"/>
      <c r="N7" s="4332"/>
      <c r="O7" s="4332"/>
      <c r="P7" s="4332"/>
      <c r="Q7" s="4332"/>
      <c r="R7" s="4332"/>
      <c r="S7" s="4332"/>
      <c r="T7" s="4332"/>
      <c r="U7" s="4332"/>
      <c r="V7" s="4332"/>
      <c r="W7" s="4332"/>
      <c r="X7" s="4332"/>
      <c r="Y7" s="4332"/>
      <c r="Z7" s="4332"/>
      <c r="AA7" s="4332"/>
      <c r="AB7" s="4332"/>
      <c r="AC7" s="4332"/>
      <c r="AD7" s="4332"/>
      <c r="AE7" s="4332"/>
      <c r="AF7" s="4332"/>
      <c r="AG7" s="4332"/>
      <c r="AH7" s="4335"/>
      <c r="AI7" s="4335"/>
      <c r="AJ7" s="4335"/>
      <c r="AK7" s="4335"/>
      <c r="AL7" s="4335"/>
      <c r="AM7" s="4335"/>
      <c r="AN7" s="4335"/>
      <c r="AO7" s="4335"/>
      <c r="AP7" s="4335"/>
      <c r="AQ7" s="4335"/>
      <c r="AR7" s="4335"/>
      <c r="AS7" s="1149"/>
      <c r="AT7" s="939"/>
      <c r="AU7" s="934"/>
      <c r="AV7" s="934"/>
      <c r="AW7" s="934"/>
      <c r="AX7" s="934"/>
      <c r="AY7" s="934"/>
    </row>
    <row r="8" spans="2:52" ht="17.100000000000001" customHeight="1" x14ac:dyDescent="0.2">
      <c r="B8" s="4308" t="s">
        <v>68</v>
      </c>
      <c r="C8" s="4114">
        <v>12</v>
      </c>
      <c r="D8" s="1102" t="s">
        <v>2068</v>
      </c>
      <c r="E8" s="1134"/>
      <c r="F8" s="1134"/>
      <c r="G8" s="1134"/>
      <c r="H8" s="1134"/>
      <c r="I8" s="1134"/>
      <c r="J8" s="1134"/>
      <c r="K8" s="1134"/>
      <c r="L8" s="1147"/>
      <c r="M8" s="4336">
        <f>+Application!F10</f>
        <v>0</v>
      </c>
      <c r="N8" s="4337"/>
      <c r="O8" s="4337"/>
      <c r="P8" s="4337"/>
      <c r="Q8" s="4337"/>
      <c r="R8" s="4337"/>
      <c r="S8" s="4337"/>
      <c r="T8" s="4337"/>
      <c r="U8" s="4337"/>
      <c r="V8" s="4337"/>
      <c r="W8" s="1154"/>
      <c r="X8" s="4114">
        <v>13.1</v>
      </c>
      <c r="Y8" s="1102" t="s">
        <v>2073</v>
      </c>
      <c r="Z8" s="1102"/>
      <c r="AA8" s="1102"/>
      <c r="AB8" s="1102"/>
      <c r="AC8" s="1102"/>
      <c r="AD8" s="1102"/>
      <c r="AE8" s="1102"/>
      <c r="AF8" s="1102"/>
      <c r="AG8" s="1102"/>
      <c r="AH8" s="4340">
        <f>+Application!R10</f>
        <v>0</v>
      </c>
      <c r="AI8" s="4341"/>
      <c r="AJ8" s="4341"/>
      <c r="AK8" s="4341"/>
      <c r="AL8" s="4341"/>
      <c r="AM8" s="4341"/>
      <c r="AN8" s="4341"/>
      <c r="AO8" s="4341"/>
      <c r="AP8" s="4341"/>
      <c r="AQ8" s="4341"/>
      <c r="AR8" s="1153"/>
      <c r="AS8" s="1152"/>
      <c r="AT8" s="934"/>
      <c r="AU8" s="934"/>
      <c r="AV8" s="934"/>
      <c r="AW8" s="934"/>
      <c r="AX8" s="934"/>
      <c r="AY8" s="934"/>
    </row>
    <row r="9" spans="2:52" ht="17.100000000000001" customHeight="1" x14ac:dyDescent="0.2">
      <c r="B9" s="4308"/>
      <c r="C9" s="4116"/>
      <c r="D9" s="1106" t="s">
        <v>2065</v>
      </c>
      <c r="E9" s="1141"/>
      <c r="F9" s="1141"/>
      <c r="G9" s="1141"/>
      <c r="H9" s="1141"/>
      <c r="I9" s="1141"/>
      <c r="J9" s="1141"/>
      <c r="K9" s="1141"/>
      <c r="L9" s="1146"/>
      <c r="M9" s="4338"/>
      <c r="N9" s="4339"/>
      <c r="O9" s="4339"/>
      <c r="P9" s="4339"/>
      <c r="Q9" s="4339"/>
      <c r="R9" s="4339"/>
      <c r="S9" s="4339"/>
      <c r="T9" s="4339"/>
      <c r="U9" s="4339"/>
      <c r="V9" s="4339"/>
      <c r="W9" s="1151"/>
      <c r="X9" s="4116"/>
      <c r="Y9" s="1106"/>
      <c r="Z9" s="1141"/>
      <c r="AA9" s="1141"/>
      <c r="AB9" s="1141"/>
      <c r="AC9" s="1141"/>
      <c r="AD9" s="1141"/>
      <c r="AE9" s="1141"/>
      <c r="AF9" s="1240"/>
      <c r="AG9" s="1146"/>
      <c r="AH9" s="4342"/>
      <c r="AI9" s="4343"/>
      <c r="AJ9" s="4343"/>
      <c r="AK9" s="4343"/>
      <c r="AL9" s="4343"/>
      <c r="AM9" s="4343"/>
      <c r="AN9" s="4343"/>
      <c r="AO9" s="4343"/>
      <c r="AP9" s="4343"/>
      <c r="AQ9" s="4343"/>
      <c r="AR9" s="1150"/>
      <c r="AS9" s="1149"/>
      <c r="AT9" s="934"/>
      <c r="AU9" s="1030"/>
      <c r="AV9" s="1030"/>
      <c r="AW9" s="1030"/>
      <c r="AX9" s="1030"/>
      <c r="AY9" s="1030"/>
      <c r="AZ9" s="1030"/>
    </row>
    <row r="10" spans="2:52" ht="17.100000000000001" customHeight="1" x14ac:dyDescent="0.2">
      <c r="B10" s="4308"/>
      <c r="C10" s="4114">
        <v>18.100000000000001</v>
      </c>
      <c r="D10" s="1102" t="s">
        <v>2063</v>
      </c>
      <c r="E10" s="1137"/>
      <c r="F10" s="1137"/>
      <c r="G10" s="1137"/>
      <c r="H10" s="1137"/>
      <c r="I10" s="1137"/>
      <c r="J10" s="1137"/>
      <c r="K10" s="1136"/>
      <c r="L10" s="1148" t="s">
        <v>73</v>
      </c>
      <c r="M10" s="4309"/>
      <c r="N10" s="4296"/>
      <c r="O10" s="4296"/>
      <c r="P10" s="4296"/>
      <c r="Q10" s="4296"/>
      <c r="R10" s="4296"/>
      <c r="S10" s="4296"/>
      <c r="T10" s="1144"/>
      <c r="U10" s="4313" t="s">
        <v>2074</v>
      </c>
      <c r="V10" s="4314"/>
      <c r="W10" s="4315"/>
      <c r="X10" s="4114">
        <v>17</v>
      </c>
      <c r="Y10" s="1134" t="s">
        <v>2062</v>
      </c>
      <c r="Z10" s="1103"/>
      <c r="AA10" s="1134"/>
      <c r="AB10" s="1134"/>
      <c r="AC10" s="1134"/>
      <c r="AD10" s="1134"/>
      <c r="AE10" s="1134"/>
      <c r="AF10" s="1134"/>
      <c r="AG10" s="1147"/>
      <c r="AH10" s="4319"/>
      <c r="AI10" s="4320"/>
      <c r="AJ10" s="4320"/>
      <c r="AK10" s="4320"/>
      <c r="AL10" s="4320"/>
      <c r="AM10" s="4320"/>
      <c r="AN10" s="4320"/>
      <c r="AO10" s="4323" t="s">
        <v>2075</v>
      </c>
      <c r="AP10" s="4323"/>
      <c r="AQ10" s="4323"/>
      <c r="AR10" s="4323"/>
      <c r="AS10" s="4324"/>
      <c r="AT10" s="934"/>
      <c r="AU10" s="934"/>
      <c r="AV10" s="934"/>
      <c r="AW10" s="934"/>
      <c r="AX10" s="934"/>
      <c r="AY10" s="934"/>
    </row>
    <row r="11" spans="2:52" ht="17.100000000000001" customHeight="1" x14ac:dyDescent="0.25">
      <c r="B11" s="4308"/>
      <c r="C11" s="4116"/>
      <c r="D11" s="1131" t="s">
        <v>2076</v>
      </c>
      <c r="E11" s="1106"/>
      <c r="F11" s="1106"/>
      <c r="G11" s="1106"/>
      <c r="H11" s="1106"/>
      <c r="I11" s="1106"/>
      <c r="J11" s="1106"/>
      <c r="K11" s="1130"/>
      <c r="L11" s="1129"/>
      <c r="M11" s="4310"/>
      <c r="N11" s="4311"/>
      <c r="O11" s="4311"/>
      <c r="P11" s="4311"/>
      <c r="Q11" s="4311"/>
      <c r="R11" s="4311"/>
      <c r="S11" s="4311"/>
      <c r="T11" s="1139"/>
      <c r="U11" s="4316"/>
      <c r="V11" s="4317"/>
      <c r="W11" s="4318"/>
      <c r="X11" s="4116"/>
      <c r="Y11" s="1102"/>
      <c r="Z11" s="1107"/>
      <c r="AA11" s="1141"/>
      <c r="AB11" s="1141"/>
      <c r="AC11" s="1141"/>
      <c r="AD11" s="1141"/>
      <c r="AE11" s="1141"/>
      <c r="AF11" s="1141"/>
      <c r="AG11" s="1146"/>
      <c r="AH11" s="4321"/>
      <c r="AI11" s="4322"/>
      <c r="AJ11" s="4322"/>
      <c r="AK11" s="4322"/>
      <c r="AL11" s="4322"/>
      <c r="AM11" s="4322"/>
      <c r="AN11" s="4322"/>
      <c r="AO11" s="4325"/>
      <c r="AP11" s="4325"/>
      <c r="AQ11" s="4325"/>
      <c r="AR11" s="4325"/>
      <c r="AS11" s="4326"/>
      <c r="AT11" s="934"/>
      <c r="AU11" s="934"/>
      <c r="AV11" s="934"/>
      <c r="AW11" s="934"/>
      <c r="AX11" s="934"/>
      <c r="AY11" s="934"/>
    </row>
    <row r="12" spans="2:52" ht="17.100000000000001" customHeight="1" x14ac:dyDescent="0.2">
      <c r="B12" s="4308"/>
      <c r="C12" s="4184">
        <v>18.2</v>
      </c>
      <c r="D12" s="1102" t="s">
        <v>2077</v>
      </c>
      <c r="E12" s="1137"/>
      <c r="F12" s="1137"/>
      <c r="G12" s="1137"/>
      <c r="H12" s="1137"/>
      <c r="I12" s="1137"/>
      <c r="J12" s="1137"/>
      <c r="K12" s="1136"/>
      <c r="L12" s="1135"/>
      <c r="M12" s="4309"/>
      <c r="N12" s="4296"/>
      <c r="O12" s="4296"/>
      <c r="P12" s="4296"/>
      <c r="Q12" s="4296"/>
      <c r="R12" s="4296"/>
      <c r="S12" s="4296"/>
      <c r="T12" s="4296"/>
      <c r="U12" s="4296"/>
      <c r="V12" s="4296"/>
      <c r="W12" s="4297"/>
      <c r="X12" s="4114">
        <v>19</v>
      </c>
      <c r="Y12" s="1134" t="s">
        <v>2058</v>
      </c>
      <c r="Z12" s="1103"/>
      <c r="AA12" s="1134"/>
      <c r="AB12" s="1134"/>
      <c r="AC12" s="1134"/>
      <c r="AD12" s="1134"/>
      <c r="AE12" s="1134"/>
      <c r="AF12" s="1134"/>
      <c r="AG12" s="1147" t="s">
        <v>1798</v>
      </c>
      <c r="AH12" s="4309"/>
      <c r="AI12" s="4296"/>
      <c r="AJ12" s="4296"/>
      <c r="AK12" s="4296"/>
      <c r="AL12" s="4296"/>
      <c r="AM12" s="4296"/>
      <c r="AN12" s="4296"/>
      <c r="AO12" s="4296"/>
      <c r="AP12" s="4296"/>
      <c r="AS12" s="1143"/>
      <c r="AT12" s="934"/>
      <c r="AU12" s="934"/>
      <c r="AV12" s="934"/>
      <c r="AW12" s="934"/>
      <c r="AX12" s="934"/>
      <c r="AY12" s="934"/>
    </row>
    <row r="13" spans="2:52" ht="17.100000000000001" customHeight="1" x14ac:dyDescent="0.2">
      <c r="B13" s="4308"/>
      <c r="C13" s="4177"/>
      <c r="D13" s="1106" t="s">
        <v>2078</v>
      </c>
      <c r="E13" s="1106"/>
      <c r="F13" s="1106"/>
      <c r="G13" s="1106"/>
      <c r="H13" s="1106"/>
      <c r="I13" s="1106"/>
      <c r="J13" s="1106"/>
      <c r="K13" s="1130"/>
      <c r="L13" s="1142"/>
      <c r="M13" s="4310"/>
      <c r="N13" s="4311"/>
      <c r="O13" s="4311"/>
      <c r="P13" s="4311"/>
      <c r="Q13" s="4311"/>
      <c r="R13" s="4311"/>
      <c r="S13" s="4311"/>
      <c r="T13" s="4311"/>
      <c r="U13" s="4311"/>
      <c r="V13" s="4311"/>
      <c r="W13" s="4312"/>
      <c r="X13" s="4116"/>
      <c r="Y13" s="1102"/>
      <c r="Z13" s="1107"/>
      <c r="AA13" s="1141"/>
      <c r="AB13" s="1141"/>
      <c r="AC13" s="1141"/>
      <c r="AD13" s="1141"/>
      <c r="AE13" s="1141"/>
      <c r="AF13" s="1141"/>
      <c r="AG13" s="1146"/>
      <c r="AH13" s="4310"/>
      <c r="AI13" s="4311"/>
      <c r="AJ13" s="4311"/>
      <c r="AK13" s="4311"/>
      <c r="AL13" s="4311"/>
      <c r="AM13" s="4311"/>
      <c r="AN13" s="4311"/>
      <c r="AO13" s="4311"/>
      <c r="AP13" s="4311"/>
      <c r="AS13" s="1138"/>
      <c r="AT13" s="934"/>
      <c r="AU13" s="934"/>
      <c r="AV13" s="933"/>
      <c r="AW13" s="933"/>
      <c r="AX13" s="934"/>
      <c r="AY13" s="934"/>
    </row>
    <row r="14" spans="2:52" ht="17.100000000000001" customHeight="1" x14ac:dyDescent="0.2">
      <c r="B14" s="4308"/>
      <c r="C14" s="4114">
        <v>19.100000000000001</v>
      </c>
      <c r="D14" s="1102" t="s">
        <v>2054</v>
      </c>
      <c r="E14" s="1137"/>
      <c r="F14" s="1137"/>
      <c r="G14" s="1137"/>
      <c r="H14" s="1137"/>
      <c r="I14" s="1137"/>
      <c r="J14" s="1137"/>
      <c r="K14" s="1136"/>
      <c r="L14" s="1135"/>
      <c r="M14" s="4309"/>
      <c r="N14" s="4296"/>
      <c r="O14" s="4296"/>
      <c r="P14" s="4296"/>
      <c r="Q14" s="4296"/>
      <c r="R14" s="4296"/>
      <c r="S14" s="4296"/>
      <c r="T14" s="1144"/>
      <c r="U14" s="4313" t="s">
        <v>2079</v>
      </c>
      <c r="V14" s="4314"/>
      <c r="W14" s="4315"/>
      <c r="X14" s="4114">
        <v>19.2</v>
      </c>
      <c r="Y14" s="1134" t="s">
        <v>2080</v>
      </c>
      <c r="Z14" s="1103"/>
      <c r="AA14" s="1134"/>
      <c r="AB14" s="1134"/>
      <c r="AC14" s="1134"/>
      <c r="AD14" s="1134"/>
      <c r="AE14" s="1134"/>
      <c r="AF14" s="1134"/>
      <c r="AG14" s="1147" t="s">
        <v>1798</v>
      </c>
      <c r="AH14" s="4309"/>
      <c r="AI14" s="4296"/>
      <c r="AJ14" s="4296"/>
      <c r="AK14" s="4296"/>
      <c r="AL14" s="4296"/>
      <c r="AM14" s="4296"/>
      <c r="AN14" s="4296"/>
      <c r="AO14" s="4296"/>
      <c r="AP14" s="4296"/>
      <c r="AQ14" s="1162"/>
      <c r="AR14" s="1162"/>
      <c r="AS14" s="1152"/>
      <c r="AT14" s="1119"/>
      <c r="AU14" s="934"/>
      <c r="AV14" s="934"/>
      <c r="AW14" s="934"/>
      <c r="AX14" s="934"/>
      <c r="AY14" s="934"/>
    </row>
    <row r="15" spans="2:52" ht="17.100000000000001" customHeight="1" x14ac:dyDescent="0.25">
      <c r="B15" s="4308"/>
      <c r="C15" s="4116"/>
      <c r="D15" s="1131" t="s">
        <v>2081</v>
      </c>
      <c r="E15" s="1106"/>
      <c r="F15" s="1106"/>
      <c r="G15" s="1106"/>
      <c r="H15" s="1106"/>
      <c r="I15" s="1106"/>
      <c r="J15" s="1106"/>
      <c r="K15" s="1130"/>
      <c r="L15" s="1129" t="s">
        <v>300</v>
      </c>
      <c r="M15" s="4310"/>
      <c r="N15" s="4311"/>
      <c r="O15" s="4311"/>
      <c r="P15" s="4311"/>
      <c r="Q15" s="4311"/>
      <c r="R15" s="4311"/>
      <c r="S15" s="4311"/>
      <c r="T15" s="1139"/>
      <c r="U15" s="4316"/>
      <c r="V15" s="4317"/>
      <c r="W15" s="4318"/>
      <c r="X15" s="4116"/>
      <c r="Y15" s="1102" t="s">
        <v>2082</v>
      </c>
      <c r="Z15" s="1107"/>
      <c r="AA15" s="1141"/>
      <c r="AB15" s="1141"/>
      <c r="AC15" s="1141"/>
      <c r="AD15" s="1141"/>
      <c r="AE15" s="1141"/>
      <c r="AF15" s="1141"/>
      <c r="AG15" s="1146"/>
      <c r="AH15" s="4310"/>
      <c r="AI15" s="4311"/>
      <c r="AJ15" s="4311"/>
      <c r="AK15" s="4311"/>
      <c r="AL15" s="4311"/>
      <c r="AM15" s="4311"/>
      <c r="AN15" s="4311"/>
      <c r="AO15" s="4311"/>
      <c r="AP15" s="4311"/>
      <c r="AQ15" s="1163"/>
      <c r="AR15" s="1164"/>
      <c r="AS15" s="1165"/>
      <c r="AT15" s="1119"/>
      <c r="AU15" s="934"/>
      <c r="AV15" s="934"/>
      <c r="AW15" s="934"/>
      <c r="AX15" s="934"/>
      <c r="AY15" s="934"/>
    </row>
    <row r="16" spans="2:52" ht="17.100000000000001" customHeight="1" x14ac:dyDescent="0.2">
      <c r="B16" s="4308"/>
      <c r="M16" s="4295"/>
      <c r="N16" s="4296"/>
      <c r="O16" s="4296"/>
      <c r="P16" s="4296"/>
      <c r="Q16" s="4296"/>
      <c r="R16" s="4296"/>
      <c r="S16" s="4296"/>
      <c r="T16" s="4296"/>
      <c r="U16" s="4296"/>
      <c r="V16" s="1166"/>
      <c r="W16" s="1154"/>
      <c r="X16" s="4114" t="s">
        <v>2053</v>
      </c>
      <c r="Y16" s="1134" t="s">
        <v>2083</v>
      </c>
      <c r="Z16" s="1103"/>
      <c r="AA16" s="1134"/>
      <c r="AB16" s="1134"/>
      <c r="AC16" s="1134"/>
      <c r="AD16" s="1134"/>
      <c r="AE16" s="1134"/>
      <c r="AF16" s="1134"/>
      <c r="AG16" s="1133" t="s">
        <v>2051</v>
      </c>
      <c r="AH16" s="4302"/>
      <c r="AI16" s="4303"/>
      <c r="AJ16" s="4303"/>
      <c r="AK16" s="4303"/>
      <c r="AL16" s="4303"/>
      <c r="AM16" s="4303"/>
      <c r="AN16" s="4303"/>
      <c r="AO16" s="4303"/>
      <c r="AP16" s="4303"/>
      <c r="AQ16" s="4303"/>
      <c r="AR16" s="4303"/>
      <c r="AS16" s="1132"/>
      <c r="AT16" s="1119"/>
      <c r="AU16" s="934"/>
      <c r="AV16" s="934"/>
      <c r="AW16" s="934"/>
      <c r="AX16" s="934"/>
      <c r="AY16" s="934"/>
    </row>
    <row r="17" spans="1:51" ht="17.100000000000001" customHeight="1" x14ac:dyDescent="0.2">
      <c r="B17" s="1167"/>
      <c r="M17" s="4290"/>
      <c r="N17" s="4201"/>
      <c r="O17" s="4201"/>
      <c r="P17" s="4201"/>
      <c r="Q17" s="4201"/>
      <c r="R17" s="4201"/>
      <c r="S17" s="4201"/>
      <c r="T17" s="4201"/>
      <c r="U17" s="4201"/>
      <c r="V17" s="1168"/>
      <c r="W17" s="1163"/>
      <c r="X17" s="4116"/>
      <c r="Y17" s="1099" t="s">
        <v>2084</v>
      </c>
      <c r="Z17" s="931"/>
      <c r="AA17" s="931"/>
      <c r="AB17" s="931"/>
      <c r="AC17" s="931"/>
      <c r="AD17" s="931"/>
      <c r="AE17" s="931"/>
      <c r="AF17" s="931"/>
      <c r="AG17" s="1169" t="s">
        <v>2049</v>
      </c>
      <c r="AH17" s="4304"/>
      <c r="AI17" s="4182"/>
      <c r="AJ17" s="4182"/>
      <c r="AK17" s="4182"/>
      <c r="AL17" s="4182"/>
      <c r="AM17" s="4182"/>
      <c r="AN17" s="4182"/>
      <c r="AO17" s="4182"/>
      <c r="AP17" s="4182"/>
      <c r="AQ17" s="4182"/>
      <c r="AR17" s="4182"/>
      <c r="AS17" s="1170"/>
      <c r="AT17" s="1119"/>
      <c r="AU17" s="934"/>
      <c r="AW17" s="934"/>
      <c r="AX17" s="934"/>
      <c r="AY17" s="934"/>
    </row>
    <row r="18" spans="1:51" ht="17.100000000000001" customHeight="1" x14ac:dyDescent="0.2">
      <c r="B18" s="1092"/>
      <c r="C18" s="4114">
        <v>21</v>
      </c>
      <c r="D18" s="1111" t="s">
        <v>312</v>
      </c>
      <c r="E18" s="1171"/>
      <c r="F18" s="1171"/>
      <c r="G18" s="1171"/>
      <c r="H18" s="1171"/>
      <c r="I18" s="1171"/>
      <c r="J18" s="1171"/>
      <c r="K18" s="1172"/>
      <c r="L18" s="1173"/>
      <c r="M18" s="4305">
        <f>+Application!F22</f>
        <v>123</v>
      </c>
      <c r="N18" s="4306"/>
      <c r="O18" s="4306"/>
      <c r="P18" s="4306"/>
      <c r="Q18" s="4306"/>
      <c r="R18" s="4306"/>
      <c r="S18" s="4306"/>
      <c r="T18" s="4306"/>
      <c r="U18" s="4306"/>
      <c r="V18" s="4306"/>
      <c r="W18" s="4306"/>
      <c r="X18" s="4306"/>
      <c r="Y18" s="4306"/>
      <c r="Z18" s="4306"/>
      <c r="AA18" s="4306"/>
      <c r="AB18" s="4306"/>
      <c r="AC18" s="4306"/>
      <c r="AD18" s="4306"/>
      <c r="AE18" s="4306"/>
      <c r="AF18" s="4306"/>
      <c r="AG18" s="4306"/>
      <c r="AH18" s="4306"/>
      <c r="AI18" s="4306"/>
      <c r="AJ18" s="4306"/>
      <c r="AK18" s="4306"/>
      <c r="AL18" s="4306"/>
      <c r="AM18" s="4306"/>
      <c r="AN18" s="4306"/>
      <c r="AO18" s="4306"/>
      <c r="AP18" s="4306"/>
      <c r="AQ18" s="4306"/>
      <c r="AR18" s="4306"/>
      <c r="AS18" s="4307"/>
      <c r="AT18" s="934"/>
      <c r="AU18" s="934"/>
      <c r="AV18" s="934"/>
      <c r="AW18" s="934"/>
      <c r="AX18" s="934"/>
      <c r="AY18" s="934"/>
    </row>
    <row r="19" spans="1:51" ht="17.100000000000001" customHeight="1" x14ac:dyDescent="0.2">
      <c r="A19" s="1092"/>
      <c r="B19" s="4249" t="s">
        <v>2045</v>
      </c>
      <c r="C19" s="4116"/>
      <c r="D19" s="1106"/>
      <c r="E19" s="1102"/>
      <c r="F19" s="1102"/>
      <c r="G19" s="1102"/>
      <c r="H19" s="1102"/>
      <c r="I19" s="1102"/>
      <c r="J19" s="1102"/>
      <c r="K19" s="1116"/>
      <c r="L19" s="1115"/>
      <c r="M19" s="4292" t="str">
        <f>+Application!F23</f>
        <v>any st</v>
      </c>
      <c r="N19" s="4293"/>
      <c r="O19" s="4293"/>
      <c r="P19" s="4293"/>
      <c r="Q19" s="4293"/>
      <c r="R19" s="4293"/>
      <c r="S19" s="4293"/>
      <c r="T19" s="4293"/>
      <c r="U19" s="4293"/>
      <c r="V19" s="4293"/>
      <c r="W19" s="4293"/>
      <c r="X19" s="4293"/>
      <c r="Y19" s="4293"/>
      <c r="Z19" s="4293"/>
      <c r="AA19" s="4293"/>
      <c r="AB19" s="4293"/>
      <c r="AC19" s="4293"/>
      <c r="AD19" s="4293"/>
      <c r="AE19" s="4293"/>
      <c r="AF19" s="4293"/>
      <c r="AG19" s="4293"/>
      <c r="AH19" s="4293"/>
      <c r="AI19" s="4293"/>
      <c r="AJ19" s="4293"/>
      <c r="AK19" s="4293"/>
      <c r="AL19" s="4293"/>
      <c r="AM19" s="4293"/>
      <c r="AN19" s="4293"/>
      <c r="AO19" s="4293"/>
      <c r="AP19" s="4293"/>
      <c r="AQ19" s="4293"/>
      <c r="AR19" s="4293"/>
      <c r="AS19" s="4294"/>
      <c r="AT19" s="934"/>
      <c r="AU19" s="934"/>
      <c r="AV19" s="934"/>
      <c r="AW19" s="934"/>
      <c r="AX19" s="934"/>
      <c r="AY19" s="934"/>
    </row>
    <row r="20" spans="1:51" ht="17.100000000000001" customHeight="1" x14ac:dyDescent="0.2">
      <c r="A20" s="1092"/>
      <c r="B20" s="4249"/>
      <c r="C20" s="4184">
        <v>23</v>
      </c>
      <c r="D20" s="1105" t="s">
        <v>2085</v>
      </c>
      <c r="E20" s="1134"/>
      <c r="F20" s="1134"/>
      <c r="G20" s="1134"/>
      <c r="H20" s="1134"/>
      <c r="I20" s="1134"/>
      <c r="J20" s="1134"/>
      <c r="K20" s="1174"/>
      <c r="L20" s="1175"/>
      <c r="M20" s="4295"/>
      <c r="N20" s="4296"/>
      <c r="O20" s="4296"/>
      <c r="P20" s="4296"/>
      <c r="Q20" s="4296"/>
      <c r="R20" s="4296"/>
      <c r="S20" s="4296"/>
      <c r="T20" s="4296"/>
      <c r="U20" s="4296"/>
      <c r="V20" s="4296"/>
      <c r="W20" s="4297"/>
      <c r="X20" s="4184">
        <v>59</v>
      </c>
      <c r="Y20" s="1134" t="s">
        <v>2086</v>
      </c>
      <c r="Z20" s="1103"/>
      <c r="AA20" s="1134"/>
      <c r="AB20" s="1134"/>
      <c r="AC20" s="1134"/>
      <c r="AD20" s="1134"/>
      <c r="AE20" s="1134"/>
      <c r="AF20" s="1134"/>
      <c r="AG20" s="1133"/>
      <c r="AH20" s="4298"/>
      <c r="AI20" s="4299"/>
      <c r="AJ20" s="4299"/>
      <c r="AK20" s="4299"/>
      <c r="AL20" s="4299"/>
      <c r="AM20" s="4299"/>
      <c r="AN20" s="4299"/>
      <c r="AO20" s="4299"/>
      <c r="AP20" s="4299"/>
      <c r="AQ20" s="4299"/>
      <c r="AR20" s="4299"/>
      <c r="AS20" s="4300"/>
      <c r="AT20" s="934"/>
      <c r="AU20" s="934"/>
      <c r="AV20" s="934"/>
      <c r="AW20" s="934"/>
      <c r="AX20" s="934"/>
      <c r="AY20" s="934"/>
    </row>
    <row r="21" spans="1:51" ht="17.100000000000001" customHeight="1" x14ac:dyDescent="0.25">
      <c r="B21" s="1092"/>
      <c r="C21" s="4177"/>
      <c r="D21" s="1131" t="s">
        <v>2087</v>
      </c>
      <c r="E21" s="1176"/>
      <c r="F21" s="1176"/>
      <c r="G21" s="1176"/>
      <c r="H21" s="1176"/>
      <c r="I21" s="1176"/>
      <c r="J21" s="1176"/>
      <c r="K21" s="1176"/>
      <c r="L21" s="1177"/>
      <c r="M21" s="4237"/>
      <c r="N21" s="4218"/>
      <c r="O21" s="4218"/>
      <c r="P21" s="4218"/>
      <c r="Q21" s="4218"/>
      <c r="R21" s="4218"/>
      <c r="S21" s="4218"/>
      <c r="T21" s="4218"/>
      <c r="U21" s="4218"/>
      <c r="V21" s="4218"/>
      <c r="W21" s="4240"/>
      <c r="X21" s="4177"/>
      <c r="Y21" s="1131" t="s">
        <v>2088</v>
      </c>
      <c r="Z21" s="1107"/>
      <c r="AA21" s="1106"/>
      <c r="AB21" s="1106"/>
      <c r="AC21" s="1106"/>
      <c r="AD21" s="1106"/>
      <c r="AE21" s="1106"/>
      <c r="AF21" s="1106"/>
      <c r="AG21" s="1108"/>
      <c r="AH21" s="4301"/>
      <c r="AI21" s="4287"/>
      <c r="AJ21" s="4287"/>
      <c r="AK21" s="4287"/>
      <c r="AL21" s="4287"/>
      <c r="AM21" s="4287"/>
      <c r="AN21" s="4287"/>
      <c r="AO21" s="4287"/>
      <c r="AP21" s="4287"/>
      <c r="AQ21" s="4287"/>
      <c r="AR21" s="4287"/>
      <c r="AS21" s="4288"/>
      <c r="AT21" s="934"/>
      <c r="AU21" s="934"/>
      <c r="AV21" s="934"/>
      <c r="AW21" s="934"/>
      <c r="AX21" s="934"/>
      <c r="AY21" s="934"/>
    </row>
    <row r="22" spans="1:51" ht="17.100000000000001" customHeight="1" x14ac:dyDescent="0.2">
      <c r="B22" s="1092"/>
      <c r="C22" s="4184">
        <v>56</v>
      </c>
      <c r="D22" s="1178" t="s">
        <v>2089</v>
      </c>
      <c r="E22" s="1137"/>
      <c r="F22" s="1137"/>
      <c r="G22" s="1137"/>
      <c r="H22" s="1137"/>
      <c r="I22" s="1137"/>
      <c r="J22" s="1137"/>
      <c r="K22" s="1136"/>
      <c r="L22" s="1179"/>
      <c r="M22" s="4235"/>
      <c r="N22" s="4236"/>
      <c r="O22" s="4236"/>
      <c r="P22" s="4236"/>
      <c r="Q22" s="4236"/>
      <c r="R22" s="4236"/>
      <c r="S22" s="4236"/>
      <c r="T22" s="4236"/>
      <c r="U22" s="4236"/>
      <c r="V22" s="4236"/>
      <c r="W22" s="4239"/>
      <c r="X22" s="4184">
        <v>54</v>
      </c>
      <c r="Y22" s="1137" t="s">
        <v>2090</v>
      </c>
      <c r="Z22" s="1180"/>
      <c r="AA22" s="1137"/>
      <c r="AB22" s="1137"/>
      <c r="AC22" s="1137"/>
      <c r="AD22" s="1137"/>
      <c r="AE22" s="1137"/>
      <c r="AF22" s="1137"/>
      <c r="AG22" s="1181"/>
      <c r="AH22" s="4283"/>
      <c r="AI22" s="4284"/>
      <c r="AJ22" s="4284"/>
      <c r="AK22" s="4284"/>
      <c r="AL22" s="4284"/>
      <c r="AM22" s="4284"/>
      <c r="AN22" s="4284"/>
      <c r="AO22" s="4284"/>
      <c r="AP22" s="4284"/>
      <c r="AQ22" s="4284"/>
      <c r="AR22" s="4284"/>
      <c r="AS22" s="4285"/>
      <c r="AT22" s="934"/>
      <c r="AU22" s="934"/>
      <c r="AV22" s="934"/>
      <c r="AW22" s="934"/>
      <c r="AX22" s="934"/>
      <c r="AY22" s="934"/>
    </row>
    <row r="23" spans="1:51" ht="17.100000000000001" customHeight="1" x14ac:dyDescent="0.25">
      <c r="B23" s="4249" t="s">
        <v>2091</v>
      </c>
      <c r="C23" s="4177"/>
      <c r="D23" s="1131" t="s">
        <v>2092</v>
      </c>
      <c r="E23" s="1176"/>
      <c r="F23" s="1176"/>
      <c r="G23" s="1176"/>
      <c r="H23" s="1176"/>
      <c r="I23" s="1176"/>
      <c r="J23" s="1176"/>
      <c r="K23" s="1176"/>
      <c r="L23" s="1177"/>
      <c r="M23" s="4237"/>
      <c r="N23" s="4218"/>
      <c r="O23" s="4218"/>
      <c r="P23" s="4218"/>
      <c r="Q23" s="4218"/>
      <c r="R23" s="4218"/>
      <c r="S23" s="4218"/>
      <c r="T23" s="4218"/>
      <c r="U23" s="4218"/>
      <c r="V23" s="4218"/>
      <c r="W23" s="4240"/>
      <c r="X23" s="4177"/>
      <c r="Y23" s="1131" t="s">
        <v>2093</v>
      </c>
      <c r="Z23" s="1107"/>
      <c r="AA23" s="1106"/>
      <c r="AB23" s="1106"/>
      <c r="AC23" s="1106"/>
      <c r="AD23" s="1106"/>
      <c r="AE23" s="1106"/>
      <c r="AF23" s="1106"/>
      <c r="AG23" s="1108"/>
      <c r="AH23" s="4286"/>
      <c r="AI23" s="4287"/>
      <c r="AJ23" s="4287"/>
      <c r="AK23" s="4287"/>
      <c r="AL23" s="4287"/>
      <c r="AM23" s="4287"/>
      <c r="AN23" s="4287"/>
      <c r="AO23" s="4287"/>
      <c r="AP23" s="4287"/>
      <c r="AQ23" s="4287"/>
      <c r="AR23" s="4287"/>
      <c r="AS23" s="4288"/>
      <c r="AT23" s="934"/>
      <c r="AU23" s="934"/>
      <c r="AV23" s="934"/>
      <c r="AW23" s="934"/>
      <c r="AX23" s="934"/>
      <c r="AY23" s="934"/>
    </row>
    <row r="24" spans="1:51" ht="17.100000000000001" customHeight="1" x14ac:dyDescent="0.2">
      <c r="B24" s="4249"/>
      <c r="C24" s="4184">
        <v>55</v>
      </c>
      <c r="D24" s="1178" t="s">
        <v>2094</v>
      </c>
      <c r="E24" s="1137"/>
      <c r="F24" s="1137"/>
      <c r="G24" s="1137"/>
      <c r="H24" s="1137"/>
      <c r="I24" s="1137"/>
      <c r="J24" s="1137"/>
      <c r="K24" s="1136"/>
      <c r="L24" s="1179"/>
      <c r="M24" s="4235"/>
      <c r="N24" s="4236"/>
      <c r="O24" s="4236"/>
      <c r="P24" s="4236"/>
      <c r="Q24" s="4236"/>
      <c r="R24" s="4236"/>
      <c r="S24" s="4236"/>
      <c r="T24" s="4236"/>
      <c r="U24" s="4236"/>
      <c r="V24" s="4236"/>
      <c r="W24" s="4236"/>
      <c r="X24" s="4184">
        <v>57</v>
      </c>
      <c r="Y24" s="1137" t="s">
        <v>2095</v>
      </c>
      <c r="Z24" s="1180"/>
      <c r="AA24" s="1137"/>
      <c r="AB24" s="1137"/>
      <c r="AC24" s="1137"/>
      <c r="AD24" s="1137"/>
      <c r="AE24" s="1137"/>
      <c r="AF24" s="1137"/>
      <c r="AG24" s="1181"/>
      <c r="AH24" s="4283"/>
      <c r="AI24" s="4284"/>
      <c r="AJ24" s="4284"/>
      <c r="AK24" s="4284"/>
      <c r="AL24" s="4284"/>
      <c r="AM24" s="4284"/>
      <c r="AN24" s="4284"/>
      <c r="AO24" s="4284"/>
      <c r="AP24" s="4284"/>
      <c r="AQ24" s="4284"/>
      <c r="AR24" s="4284"/>
      <c r="AS24" s="4285"/>
      <c r="AT24" s="934"/>
      <c r="AU24" s="934"/>
      <c r="AV24" s="934"/>
      <c r="AW24" s="934"/>
      <c r="AX24" s="934"/>
      <c r="AY24" s="934"/>
    </row>
    <row r="25" spans="1:51" ht="17.100000000000001" customHeight="1" x14ac:dyDescent="0.25">
      <c r="B25" s="4249"/>
      <c r="C25" s="4177"/>
      <c r="D25" s="1131" t="s">
        <v>2096</v>
      </c>
      <c r="E25" s="1176"/>
      <c r="F25" s="1176"/>
      <c r="G25" s="1176"/>
      <c r="H25" s="1176"/>
      <c r="I25" s="1176"/>
      <c r="J25" s="1176"/>
      <c r="K25" s="1176"/>
      <c r="L25" s="1177"/>
      <c r="M25" s="4237"/>
      <c r="N25" s="4218"/>
      <c r="O25" s="4218"/>
      <c r="P25" s="4218"/>
      <c r="Q25" s="4218"/>
      <c r="R25" s="4218"/>
      <c r="S25" s="4218"/>
      <c r="T25" s="4218"/>
      <c r="U25" s="4218"/>
      <c r="V25" s="4218"/>
      <c r="W25" s="4218"/>
      <c r="X25" s="4177"/>
      <c r="Y25" s="1131" t="s">
        <v>2097</v>
      </c>
      <c r="Z25" s="1107"/>
      <c r="AA25" s="1106"/>
      <c r="AB25" s="1106"/>
      <c r="AC25" s="1106"/>
      <c r="AD25" s="1106"/>
      <c r="AE25" s="1106"/>
      <c r="AF25" s="1106"/>
      <c r="AG25" s="1128"/>
      <c r="AH25" s="4286"/>
      <c r="AI25" s="4287"/>
      <c r="AJ25" s="4287"/>
      <c r="AK25" s="4287"/>
      <c r="AL25" s="4287"/>
      <c r="AM25" s="4287"/>
      <c r="AN25" s="4287"/>
      <c r="AO25" s="4287"/>
      <c r="AP25" s="4287"/>
      <c r="AQ25" s="4287"/>
      <c r="AR25" s="4287"/>
      <c r="AS25" s="4288"/>
      <c r="AT25" s="934"/>
      <c r="AU25" s="934"/>
      <c r="AV25" s="934"/>
      <c r="AW25" s="934"/>
      <c r="AX25" s="934"/>
      <c r="AY25" s="934"/>
    </row>
    <row r="26" spans="1:51" ht="17.100000000000001" customHeight="1" x14ac:dyDescent="0.2">
      <c r="B26" s="4249"/>
      <c r="C26" s="4184">
        <v>58</v>
      </c>
      <c r="D26" s="1102" t="s">
        <v>2098</v>
      </c>
      <c r="E26" s="1102"/>
      <c r="F26" s="1102"/>
      <c r="G26" s="1102"/>
      <c r="H26" s="1102"/>
      <c r="I26" s="1102"/>
      <c r="J26" s="1102"/>
      <c r="K26" s="1116"/>
      <c r="L26" s="1182"/>
      <c r="M26" s="4289"/>
      <c r="N26" s="4256"/>
      <c r="O26" s="4256"/>
      <c r="P26" s="4256"/>
      <c r="Q26" s="4256"/>
      <c r="R26" s="4256"/>
      <c r="S26" s="4256"/>
      <c r="T26" s="4256"/>
      <c r="U26" s="4256"/>
      <c r="V26" s="4256"/>
      <c r="W26" s="4256"/>
      <c r="X26" s="4256"/>
      <c r="Y26" s="4256"/>
      <c r="Z26" s="4256"/>
      <c r="AA26" s="4256"/>
      <c r="AB26" s="4256"/>
      <c r="AC26" s="4256"/>
      <c r="AD26" s="4256"/>
      <c r="AE26" s="4256"/>
      <c r="AF26" s="4257"/>
      <c r="AG26" s="4184">
        <v>58.5</v>
      </c>
      <c r="AH26" s="1178" t="s">
        <v>2099</v>
      </c>
      <c r="AI26" s="1180"/>
      <c r="AJ26" s="1137"/>
      <c r="AK26" s="1137"/>
      <c r="AL26" s="1137"/>
      <c r="AM26" s="1137"/>
      <c r="AN26" s="4238"/>
      <c r="AO26" s="4236"/>
      <c r="AP26" s="4236"/>
      <c r="AQ26" s="4236"/>
      <c r="AR26" s="4236"/>
      <c r="AS26" s="4291"/>
      <c r="AT26" s="934"/>
      <c r="AU26" s="934"/>
      <c r="AV26" s="934"/>
      <c r="AW26" s="934"/>
      <c r="AX26" s="934"/>
      <c r="AY26" s="934"/>
    </row>
    <row r="27" spans="1:51" ht="17.100000000000001" customHeight="1" x14ac:dyDescent="0.25">
      <c r="B27" s="1092"/>
      <c r="C27" s="4177"/>
      <c r="D27" s="1101" t="s">
        <v>2100</v>
      </c>
      <c r="E27" s="1183"/>
      <c r="F27" s="1183"/>
      <c r="G27" s="1183"/>
      <c r="H27" s="1183"/>
      <c r="I27" s="1183"/>
      <c r="J27" s="1183"/>
      <c r="K27" s="1183"/>
      <c r="L27" s="1184"/>
      <c r="M27" s="4290"/>
      <c r="N27" s="4201"/>
      <c r="O27" s="4201"/>
      <c r="P27" s="4201"/>
      <c r="Q27" s="4201"/>
      <c r="R27" s="4201"/>
      <c r="S27" s="4201"/>
      <c r="T27" s="4201"/>
      <c r="U27" s="4201"/>
      <c r="V27" s="4201"/>
      <c r="W27" s="4201"/>
      <c r="X27" s="4201"/>
      <c r="Y27" s="4201"/>
      <c r="Z27" s="4201"/>
      <c r="AA27" s="4201"/>
      <c r="AB27" s="4201"/>
      <c r="AC27" s="4201"/>
      <c r="AD27" s="4201"/>
      <c r="AE27" s="4201"/>
      <c r="AF27" s="4202"/>
      <c r="AG27" s="4177"/>
      <c r="AH27" s="1101" t="s">
        <v>2101</v>
      </c>
      <c r="AI27" s="931"/>
      <c r="AJ27" s="1099"/>
      <c r="AK27" s="1099"/>
      <c r="AL27" s="1099"/>
      <c r="AM27" s="1099"/>
      <c r="AN27" s="4200"/>
      <c r="AO27" s="4201"/>
      <c r="AP27" s="4201"/>
      <c r="AQ27" s="4201"/>
      <c r="AR27" s="4201"/>
      <c r="AS27" s="4231"/>
      <c r="AT27" s="934"/>
      <c r="AU27" s="934"/>
      <c r="AV27" s="934"/>
      <c r="AW27" s="934"/>
      <c r="AX27" s="934"/>
      <c r="AY27" s="934"/>
    </row>
    <row r="28" spans="1:51" ht="17.100000000000001" customHeight="1" x14ac:dyDescent="0.2">
      <c r="Y28" s="930"/>
      <c r="Z28" s="930"/>
      <c r="AA28" s="930"/>
      <c r="AB28" s="930"/>
      <c r="AC28" s="930"/>
      <c r="AD28" s="930"/>
      <c r="AE28" s="930"/>
      <c r="AF28" s="930"/>
    </row>
    <row r="29" spans="1:51" ht="17.100000000000001" customHeight="1" x14ac:dyDescent="0.2">
      <c r="B29" s="4249" t="s">
        <v>2043</v>
      </c>
      <c r="C29" s="4184">
        <v>36</v>
      </c>
      <c r="D29" s="1114" t="s">
        <v>384</v>
      </c>
      <c r="E29" s="1111"/>
      <c r="F29" s="1111"/>
      <c r="G29" s="1111"/>
      <c r="H29" s="1111"/>
      <c r="I29" s="1111"/>
      <c r="J29" s="1113"/>
      <c r="K29" s="4275"/>
      <c r="L29" s="4276"/>
      <c r="M29" s="4276"/>
      <c r="N29" s="4276"/>
      <c r="O29" s="4276"/>
      <c r="P29" s="4277"/>
      <c r="Q29" s="4114" t="s">
        <v>2042</v>
      </c>
      <c r="R29" s="1111" t="s">
        <v>2041</v>
      </c>
      <c r="S29" s="1111"/>
      <c r="T29" s="1111"/>
      <c r="U29" s="1111"/>
      <c r="V29" s="1111"/>
      <c r="W29" s="1111"/>
      <c r="X29" s="1112" t="s">
        <v>2026</v>
      </c>
      <c r="Y29" s="4278"/>
      <c r="Z29" s="4279"/>
      <c r="AA29" s="4279"/>
      <c r="AB29" s="4279"/>
      <c r="AC29" s="4279"/>
      <c r="AD29" s="4279"/>
      <c r="AE29" s="4279"/>
      <c r="AF29" s="4280"/>
      <c r="AG29" s="4114">
        <v>28.2</v>
      </c>
      <c r="AH29" s="1111" t="s">
        <v>2040</v>
      </c>
      <c r="AI29" s="932"/>
      <c r="AJ29" s="1111"/>
      <c r="AK29" s="1111"/>
      <c r="AL29" s="1111"/>
      <c r="AM29" s="1111"/>
      <c r="AN29" s="4275"/>
      <c r="AO29" s="4276"/>
      <c r="AP29" s="4276"/>
      <c r="AQ29" s="4276"/>
      <c r="AR29" s="4276"/>
      <c r="AS29" s="4281"/>
      <c r="AT29" s="934"/>
      <c r="AU29" s="934"/>
      <c r="AV29" s="934"/>
      <c r="AW29" s="934"/>
      <c r="AX29" s="934"/>
      <c r="AY29" s="934"/>
    </row>
    <row r="30" spans="1:51" ht="17.100000000000001" customHeight="1" x14ac:dyDescent="0.2">
      <c r="B30" s="4249"/>
      <c r="C30" s="4177"/>
      <c r="D30" s="1110"/>
      <c r="E30" s="1106"/>
      <c r="F30" s="1106"/>
      <c r="G30" s="1106"/>
      <c r="H30" s="1106"/>
      <c r="I30" s="1106"/>
      <c r="J30" s="1109"/>
      <c r="K30" s="4253"/>
      <c r="L30" s="4254"/>
      <c r="M30" s="4254"/>
      <c r="N30" s="4254"/>
      <c r="O30" s="4254"/>
      <c r="P30" s="4255"/>
      <c r="Q30" s="4116"/>
      <c r="R30" s="1106" t="s">
        <v>82</v>
      </c>
      <c r="S30" s="1106"/>
      <c r="T30" s="1106"/>
      <c r="U30" s="1106"/>
      <c r="V30" s="1106"/>
      <c r="W30" s="1106"/>
      <c r="X30" s="1108" t="s">
        <v>1936</v>
      </c>
      <c r="Y30" s="4253"/>
      <c r="Z30" s="4254"/>
      <c r="AA30" s="4254"/>
      <c r="AB30" s="4254"/>
      <c r="AC30" s="4254"/>
      <c r="AD30" s="4254"/>
      <c r="AE30" s="4254"/>
      <c r="AF30" s="4255"/>
      <c r="AG30" s="4116"/>
      <c r="AH30" s="1106" t="s">
        <v>2039</v>
      </c>
      <c r="AI30" s="1107"/>
      <c r="AJ30" s="1106"/>
      <c r="AK30" s="1106"/>
      <c r="AL30" s="1106"/>
      <c r="AM30" s="1106"/>
      <c r="AN30" s="4253"/>
      <c r="AO30" s="4254"/>
      <c r="AP30" s="4254"/>
      <c r="AQ30" s="4254"/>
      <c r="AR30" s="4254"/>
      <c r="AS30" s="4282"/>
      <c r="AT30" s="934"/>
      <c r="AU30" s="934"/>
      <c r="AV30" s="934"/>
      <c r="AW30" s="934"/>
      <c r="AX30" s="934"/>
      <c r="AY30" s="934"/>
    </row>
    <row r="31" spans="1:51" ht="17.100000000000001" customHeight="1" x14ac:dyDescent="0.2">
      <c r="B31" s="4249"/>
      <c r="C31" s="4184">
        <v>38</v>
      </c>
      <c r="D31" s="1105" t="s">
        <v>2038</v>
      </c>
      <c r="E31" s="1102"/>
      <c r="F31" s="1102"/>
      <c r="G31" s="1102"/>
      <c r="H31" s="1102"/>
      <c r="I31" s="1102"/>
      <c r="J31" s="1104"/>
      <c r="K31" s="4256"/>
      <c r="L31" s="4256"/>
      <c r="M31" s="4256"/>
      <c r="N31" s="4256"/>
      <c r="O31" s="4256"/>
      <c r="P31" s="4257"/>
      <c r="Q31" s="4176">
        <v>33</v>
      </c>
      <c r="R31" s="1102" t="s">
        <v>2036</v>
      </c>
      <c r="S31" s="1102"/>
      <c r="T31" s="1102"/>
      <c r="U31" s="1102"/>
      <c r="V31" s="1102"/>
      <c r="W31" s="1102"/>
      <c r="X31" s="1102"/>
      <c r="Y31" s="4258"/>
      <c r="Z31" s="4256"/>
      <c r="AA31" s="4256"/>
      <c r="AB31" s="4256"/>
      <c r="AC31" s="4256"/>
      <c r="AD31" s="4256"/>
      <c r="AE31" s="4256"/>
      <c r="AF31" s="4257"/>
      <c r="AG31" s="4115">
        <v>95</v>
      </c>
      <c r="AH31" s="1102" t="s">
        <v>2102</v>
      </c>
      <c r="AI31" s="1103"/>
      <c r="AJ31" s="1102"/>
      <c r="AK31" s="1102"/>
      <c r="AL31" s="1102"/>
      <c r="AM31" s="1102"/>
      <c r="AN31" s="4269"/>
      <c r="AO31" s="4270"/>
      <c r="AP31" s="4270"/>
      <c r="AQ31" s="4270"/>
      <c r="AR31" s="4270"/>
      <c r="AS31" s="4271"/>
      <c r="AT31" s="934"/>
      <c r="AU31" s="934"/>
      <c r="AV31" s="934"/>
      <c r="AW31" s="934"/>
      <c r="AX31" s="934"/>
      <c r="AY31" s="934"/>
    </row>
    <row r="32" spans="1:51" ht="17.100000000000001" customHeight="1" x14ac:dyDescent="0.25">
      <c r="B32" s="4249"/>
      <c r="C32" s="4177"/>
      <c r="D32" s="1101" t="s">
        <v>2103</v>
      </c>
      <c r="E32" s="1099"/>
      <c r="F32" s="1099"/>
      <c r="G32" s="1099"/>
      <c r="H32" s="1099"/>
      <c r="I32" s="1099"/>
      <c r="J32" s="1100"/>
      <c r="K32" s="4201"/>
      <c r="L32" s="4201"/>
      <c r="M32" s="4201"/>
      <c r="N32" s="4201"/>
      <c r="O32" s="4201"/>
      <c r="P32" s="4202"/>
      <c r="Q32" s="4177"/>
      <c r="R32" s="1099" t="s">
        <v>2033</v>
      </c>
      <c r="S32" s="1099"/>
      <c r="T32" s="1099"/>
      <c r="U32" s="1099"/>
      <c r="V32" s="1099"/>
      <c r="W32" s="1099"/>
      <c r="X32" s="1099"/>
      <c r="Y32" s="4200"/>
      <c r="Z32" s="4201"/>
      <c r="AA32" s="4201"/>
      <c r="AB32" s="4201"/>
      <c r="AC32" s="4201"/>
      <c r="AD32" s="4201"/>
      <c r="AE32" s="4201"/>
      <c r="AF32" s="4202"/>
      <c r="AG32" s="4116"/>
      <c r="AH32" s="1099" t="s">
        <v>82</v>
      </c>
      <c r="AI32" s="931"/>
      <c r="AJ32" s="1099"/>
      <c r="AK32" s="1099"/>
      <c r="AL32" s="1099"/>
      <c r="AM32" s="1099"/>
      <c r="AN32" s="4272"/>
      <c r="AO32" s="4273"/>
      <c r="AP32" s="4273"/>
      <c r="AQ32" s="4273"/>
      <c r="AR32" s="4273"/>
      <c r="AS32" s="4274"/>
      <c r="AT32" s="934"/>
      <c r="AU32" s="934"/>
      <c r="AV32" s="934"/>
      <c r="AW32" s="934"/>
      <c r="AX32" s="934"/>
      <c r="AY32" s="934"/>
    </row>
    <row r="33" spans="2:53" ht="17.100000000000001" customHeight="1" x14ac:dyDescent="0.2">
      <c r="C33" s="4114">
        <v>33.1</v>
      </c>
      <c r="D33" s="1114" t="s">
        <v>2104</v>
      </c>
      <c r="E33" s="1111"/>
      <c r="F33" s="1111"/>
      <c r="G33" s="1111"/>
      <c r="H33" s="1111"/>
      <c r="I33" s="1111"/>
      <c r="J33" s="1111"/>
      <c r="K33" s="1118"/>
      <c r="L33" s="1185"/>
      <c r="M33" s="4259"/>
      <c r="N33" s="4259"/>
      <c r="O33" s="4259"/>
      <c r="P33" s="4259"/>
      <c r="Q33" s="4259"/>
      <c r="R33" s="4259"/>
      <c r="S33" s="4259"/>
      <c r="T33" s="4259"/>
      <c r="U33" s="4259"/>
      <c r="V33" s="4259"/>
      <c r="W33" s="4260"/>
      <c r="X33" s="4114">
        <v>33.200000000000003</v>
      </c>
      <c r="Y33" s="1111" t="s">
        <v>2105</v>
      </c>
      <c r="Z33" s="1111"/>
      <c r="AA33" s="1111"/>
      <c r="AB33" s="1111"/>
      <c r="AC33" s="1111"/>
      <c r="AD33" s="1111"/>
      <c r="AE33" s="1111"/>
      <c r="AF33" s="1118"/>
      <c r="AG33" s="1185"/>
      <c r="AH33" s="4263"/>
      <c r="AI33" s="4264"/>
      <c r="AJ33" s="4264"/>
      <c r="AK33" s="4264"/>
      <c r="AL33" s="4264"/>
      <c r="AM33" s="4264"/>
      <c r="AN33" s="4264"/>
      <c r="AO33" s="4264"/>
      <c r="AP33" s="4264"/>
      <c r="AQ33" s="4264"/>
      <c r="AR33" s="4264"/>
      <c r="AS33" s="4265"/>
      <c r="AT33" s="934"/>
      <c r="AV33" s="1060"/>
      <c r="AW33" s="1060"/>
      <c r="AX33" s="1060"/>
      <c r="AY33" s="934"/>
    </row>
    <row r="34" spans="2:53" ht="17.100000000000001" customHeight="1" x14ac:dyDescent="0.25">
      <c r="C34" s="4116"/>
      <c r="D34" s="1131" t="s">
        <v>2106</v>
      </c>
      <c r="E34" s="1176"/>
      <c r="F34" s="1176"/>
      <c r="G34" s="1176"/>
      <c r="H34" s="1176"/>
      <c r="I34" s="1176"/>
      <c r="J34" s="1176"/>
      <c r="K34" s="1176"/>
      <c r="L34" s="1186" t="s">
        <v>71</v>
      </c>
      <c r="M34" s="4261"/>
      <c r="N34" s="4261"/>
      <c r="O34" s="4261"/>
      <c r="P34" s="4261"/>
      <c r="Q34" s="4261"/>
      <c r="R34" s="4261"/>
      <c r="S34" s="4261"/>
      <c r="T34" s="4261"/>
      <c r="U34" s="4261"/>
      <c r="V34" s="4261"/>
      <c r="W34" s="4262"/>
      <c r="X34" s="4116"/>
      <c r="Y34" s="1131" t="s">
        <v>2106</v>
      </c>
      <c r="Z34" s="1176"/>
      <c r="AA34" s="1176"/>
      <c r="AB34" s="1176"/>
      <c r="AC34" s="1176"/>
      <c r="AD34" s="1176"/>
      <c r="AE34" s="1176"/>
      <c r="AF34" s="1176"/>
      <c r="AG34" s="1187" t="s">
        <v>71</v>
      </c>
      <c r="AH34" s="4266"/>
      <c r="AI34" s="4267"/>
      <c r="AJ34" s="4267"/>
      <c r="AK34" s="4267"/>
      <c r="AL34" s="4267"/>
      <c r="AM34" s="4267"/>
      <c r="AN34" s="4267"/>
      <c r="AO34" s="4267"/>
      <c r="AP34" s="4267"/>
      <c r="AQ34" s="4267"/>
      <c r="AR34" s="4267"/>
      <c r="AS34" s="4268"/>
      <c r="AT34" s="934"/>
      <c r="AV34" s="1060"/>
      <c r="AW34" s="1060"/>
      <c r="AX34" s="1060"/>
      <c r="AY34" s="934"/>
    </row>
    <row r="35" spans="2:53" ht="17.100000000000001" customHeight="1" x14ac:dyDescent="0.2">
      <c r="B35" s="4249" t="s">
        <v>2107</v>
      </c>
      <c r="C35" s="4184">
        <v>40</v>
      </c>
      <c r="D35" s="1178" t="s">
        <v>2108</v>
      </c>
      <c r="E35" s="1180"/>
      <c r="F35" s="1137"/>
      <c r="G35" s="1137"/>
      <c r="H35" s="1137"/>
      <c r="I35" s="1137"/>
      <c r="J35" s="1180"/>
      <c r="K35" s="1188"/>
      <c r="L35" s="1137"/>
      <c r="M35" s="4250"/>
      <c r="N35" s="4251"/>
      <c r="O35" s="4251"/>
      <c r="P35" s="4251"/>
      <c r="Q35" s="4251"/>
      <c r="R35" s="4251"/>
      <c r="S35" s="4251"/>
      <c r="T35" s="4251"/>
      <c r="U35" s="4251"/>
      <c r="V35" s="4251"/>
      <c r="W35" s="4252"/>
      <c r="X35" s="4184">
        <v>41</v>
      </c>
      <c r="Y35" s="1137" t="s">
        <v>2109</v>
      </c>
      <c r="Z35" s="1137"/>
      <c r="AA35" s="1180"/>
      <c r="AB35" s="1180"/>
      <c r="AC35" s="1137"/>
      <c r="AD35" s="1137"/>
      <c r="AE35" s="1137"/>
      <c r="AF35" s="1180"/>
      <c r="AG35" s="1189"/>
      <c r="AH35" s="4236"/>
      <c r="AI35" s="4236"/>
      <c r="AJ35" s="4236"/>
      <c r="AK35" s="4236"/>
      <c r="AL35" s="4236"/>
      <c r="AM35" s="4236"/>
      <c r="AN35" s="4236"/>
      <c r="AO35" s="4236"/>
      <c r="AP35" s="4236"/>
      <c r="AQ35" s="4236"/>
      <c r="AR35" s="4236"/>
      <c r="AS35" s="4239"/>
      <c r="AT35" s="928"/>
      <c r="AV35" s="4232"/>
      <c r="AW35" s="4232"/>
      <c r="AX35" s="1060"/>
      <c r="AY35" s="934"/>
    </row>
    <row r="36" spans="2:53" ht="17.100000000000001" customHeight="1" x14ac:dyDescent="0.25">
      <c r="B36" s="4249"/>
      <c r="C36" s="4177"/>
      <c r="D36" s="1131" t="s">
        <v>2110</v>
      </c>
      <c r="E36" s="1106"/>
      <c r="F36" s="1106"/>
      <c r="G36" s="1106"/>
      <c r="H36" s="1106"/>
      <c r="I36" s="1106"/>
      <c r="J36" s="1107"/>
      <c r="K36" s="1190"/>
      <c r="L36" s="1109"/>
      <c r="M36" s="4233"/>
      <c r="N36" s="4233"/>
      <c r="O36" s="4233"/>
      <c r="P36" s="4233"/>
      <c r="Q36" s="4233"/>
      <c r="R36" s="4233"/>
      <c r="S36" s="4233"/>
      <c r="T36" s="4233"/>
      <c r="U36" s="4233"/>
      <c r="V36" s="4233"/>
      <c r="W36" s="4234"/>
      <c r="X36" s="4177"/>
      <c r="Y36" s="1131" t="s">
        <v>2111</v>
      </c>
      <c r="Z36" s="1106"/>
      <c r="AA36" s="1106"/>
      <c r="AB36" s="1106"/>
      <c r="AC36" s="1106"/>
      <c r="AD36" s="1106"/>
      <c r="AE36" s="1106"/>
      <c r="AF36" s="1107"/>
      <c r="AG36" s="1191"/>
      <c r="AH36" s="4218"/>
      <c r="AI36" s="4218"/>
      <c r="AJ36" s="4218"/>
      <c r="AK36" s="4218"/>
      <c r="AL36" s="4218"/>
      <c r="AM36" s="4218"/>
      <c r="AN36" s="4218"/>
      <c r="AO36" s="4218"/>
      <c r="AP36" s="4218"/>
      <c r="AQ36" s="4218"/>
      <c r="AR36" s="4218"/>
      <c r="AS36" s="4240"/>
      <c r="AT36" s="934"/>
      <c r="AV36" s="4232"/>
      <c r="AW36" s="4232"/>
      <c r="AX36" s="1060"/>
      <c r="AY36" s="934"/>
    </row>
    <row r="37" spans="2:53" ht="17.100000000000001" customHeight="1" x14ac:dyDescent="0.2">
      <c r="B37" s="4249"/>
      <c r="C37" s="4114">
        <v>49.1</v>
      </c>
      <c r="D37" s="1178" t="s">
        <v>2112</v>
      </c>
      <c r="E37" s="1137"/>
      <c r="F37" s="1137"/>
      <c r="G37" s="1137"/>
      <c r="H37" s="1137"/>
      <c r="I37" s="1137"/>
      <c r="J37" s="1137"/>
      <c r="K37" s="1136"/>
      <c r="L37" s="1192" t="s">
        <v>2113</v>
      </c>
      <c r="M37" s="4235"/>
      <c r="N37" s="4236"/>
      <c r="O37" s="4236"/>
      <c r="P37" s="4236"/>
      <c r="Q37" s="4236"/>
      <c r="R37" s="4236"/>
      <c r="S37" s="4236"/>
      <c r="T37" s="4236"/>
      <c r="U37" s="4236"/>
      <c r="V37" s="4236"/>
      <c r="W37" s="4236"/>
      <c r="X37" s="4114">
        <v>49.2</v>
      </c>
      <c r="Y37" s="1137" t="s">
        <v>2114</v>
      </c>
      <c r="Z37" s="1180"/>
      <c r="AA37" s="1137"/>
      <c r="AB37" s="1137"/>
      <c r="AC37" s="1137"/>
      <c r="AD37" s="1137"/>
      <c r="AE37" s="1137"/>
      <c r="AF37" s="1137"/>
      <c r="AG37" s="1181"/>
      <c r="AH37" s="4238"/>
      <c r="AI37" s="4236"/>
      <c r="AJ37" s="4236"/>
      <c r="AK37" s="4236"/>
      <c r="AL37" s="4236"/>
      <c r="AM37" s="4236"/>
      <c r="AN37" s="4236"/>
      <c r="AO37" s="4236"/>
      <c r="AP37" s="4236"/>
      <c r="AQ37" s="4236"/>
      <c r="AR37" s="4236"/>
      <c r="AS37" s="4239"/>
    </row>
    <row r="38" spans="2:53" ht="17.100000000000001" customHeight="1" x14ac:dyDescent="0.25">
      <c r="B38" s="4249"/>
      <c r="C38" s="4116"/>
      <c r="D38" s="1131" t="s">
        <v>2110</v>
      </c>
      <c r="E38" s="1176"/>
      <c r="F38" s="1176"/>
      <c r="G38" s="1176"/>
      <c r="H38" s="1176"/>
      <c r="I38" s="1176"/>
      <c r="J38" s="1176"/>
      <c r="K38" s="1176"/>
      <c r="L38" s="1177"/>
      <c r="M38" s="4237"/>
      <c r="N38" s="4218"/>
      <c r="O38" s="4218"/>
      <c r="P38" s="4218"/>
      <c r="Q38" s="4218"/>
      <c r="R38" s="4218"/>
      <c r="S38" s="4218"/>
      <c r="T38" s="4218"/>
      <c r="U38" s="4218"/>
      <c r="V38" s="4218"/>
      <c r="W38" s="4218"/>
      <c r="X38" s="4116"/>
      <c r="Y38" s="1131" t="s">
        <v>2110</v>
      </c>
      <c r="Z38" s="1107"/>
      <c r="AA38" s="1106"/>
      <c r="AB38" s="1106"/>
      <c r="AC38" s="1106"/>
      <c r="AD38" s="1106"/>
      <c r="AE38" s="1106"/>
      <c r="AF38" s="1106"/>
      <c r="AG38" s="1108"/>
      <c r="AH38" s="4217"/>
      <c r="AI38" s="4218"/>
      <c r="AJ38" s="4218"/>
      <c r="AK38" s="4218"/>
      <c r="AL38" s="4218"/>
      <c r="AM38" s="4218"/>
      <c r="AN38" s="4218"/>
      <c r="AO38" s="4218"/>
      <c r="AP38" s="4218"/>
      <c r="AQ38" s="4218"/>
      <c r="AR38" s="4218"/>
      <c r="AS38" s="4240"/>
    </row>
    <row r="39" spans="2:53" ht="17.100000000000001" customHeight="1" x14ac:dyDescent="0.2">
      <c r="C39" s="4114">
        <v>49.3</v>
      </c>
      <c r="D39" s="1178" t="s">
        <v>2115</v>
      </c>
      <c r="E39" s="1137"/>
      <c r="F39" s="1137"/>
      <c r="G39" s="1137"/>
      <c r="H39" s="1137"/>
      <c r="I39" s="1137"/>
      <c r="J39" s="1137"/>
      <c r="K39" s="1136"/>
      <c r="L39" s="1192" t="s">
        <v>75</v>
      </c>
      <c r="M39" s="4235"/>
      <c r="N39" s="4236"/>
      <c r="O39" s="4236"/>
      <c r="P39" s="4236"/>
      <c r="Q39" s="4236"/>
      <c r="R39" s="4236"/>
      <c r="S39" s="4236"/>
      <c r="T39" s="4236"/>
      <c r="U39" s="4236"/>
      <c r="V39" s="1193"/>
      <c r="W39" s="1193"/>
      <c r="X39" s="4114">
        <v>49.2</v>
      </c>
      <c r="Y39" s="1137" t="s">
        <v>2116</v>
      </c>
      <c r="Z39" s="1180"/>
      <c r="AA39" s="1137"/>
      <c r="AB39" s="1137"/>
      <c r="AC39" s="1137"/>
      <c r="AD39" s="1137"/>
      <c r="AE39" s="1137"/>
      <c r="AF39" s="1137"/>
      <c r="AG39" s="1194" t="s">
        <v>75</v>
      </c>
      <c r="AH39" s="4238"/>
      <c r="AI39" s="4236"/>
      <c r="AJ39" s="4236"/>
      <c r="AK39" s="4236"/>
      <c r="AL39" s="4236"/>
      <c r="AM39" s="4236"/>
      <c r="AN39" s="4236"/>
      <c r="AO39" s="4236"/>
      <c r="AP39" s="4236"/>
      <c r="AQ39" s="4236"/>
      <c r="AR39" s="4236"/>
      <c r="AS39" s="4239"/>
      <c r="AT39" s="934"/>
      <c r="AV39" s="1060"/>
      <c r="AW39" s="1060"/>
      <c r="AX39" s="1060"/>
      <c r="AY39" s="934"/>
    </row>
    <row r="40" spans="2:53" ht="17.100000000000001" customHeight="1" x14ac:dyDescent="0.25">
      <c r="C40" s="4116"/>
      <c r="D40" s="1195" t="s">
        <v>2117</v>
      </c>
      <c r="E40" s="1176"/>
      <c r="F40" s="1176"/>
      <c r="G40" s="1176"/>
      <c r="H40" s="1176"/>
      <c r="I40" s="1176"/>
      <c r="J40" s="1176"/>
      <c r="K40" s="1176"/>
      <c r="L40" s="1196" t="s">
        <v>2110</v>
      </c>
      <c r="M40" s="4237"/>
      <c r="N40" s="4218"/>
      <c r="O40" s="4218"/>
      <c r="P40" s="4218"/>
      <c r="Q40" s="4218"/>
      <c r="R40" s="4218"/>
      <c r="S40" s="4218"/>
      <c r="T40" s="4218"/>
      <c r="U40" s="4218"/>
      <c r="V40" s="1197"/>
      <c r="W40" s="1197"/>
      <c r="X40" s="4116"/>
      <c r="Y40" s="1195" t="s">
        <v>2118</v>
      </c>
      <c r="Z40" s="1107"/>
      <c r="AA40" s="1106"/>
      <c r="AB40" s="1106"/>
      <c r="AC40" s="1106"/>
      <c r="AD40" s="1106"/>
      <c r="AE40" s="1106"/>
      <c r="AF40" s="1106"/>
      <c r="AG40" s="1191" t="s">
        <v>2119</v>
      </c>
      <c r="AH40" s="4217"/>
      <c r="AI40" s="4218"/>
      <c r="AJ40" s="4218"/>
      <c r="AK40" s="4218"/>
      <c r="AL40" s="4218"/>
      <c r="AM40" s="4218"/>
      <c r="AN40" s="4218"/>
      <c r="AO40" s="4218"/>
      <c r="AP40" s="4218"/>
      <c r="AQ40" s="4218"/>
      <c r="AR40" s="4218"/>
      <c r="AS40" s="4240"/>
      <c r="AT40" s="934"/>
      <c r="AV40" s="1060"/>
      <c r="AW40" s="1060"/>
      <c r="AX40" s="1060"/>
      <c r="AY40" s="934"/>
    </row>
    <row r="41" spans="2:53" ht="17.100000000000001" customHeight="1" x14ac:dyDescent="0.2">
      <c r="C41" s="4114">
        <v>67</v>
      </c>
      <c r="D41" s="1102" t="s">
        <v>2120</v>
      </c>
      <c r="E41" s="1102"/>
      <c r="F41" s="1102"/>
      <c r="G41" s="1102"/>
      <c r="H41" s="1102"/>
      <c r="I41" s="1102"/>
      <c r="J41" s="1103"/>
      <c r="K41" s="1198"/>
      <c r="L41" s="1199" t="s">
        <v>75</v>
      </c>
      <c r="M41" s="4235"/>
      <c r="N41" s="4236"/>
      <c r="O41" s="4236"/>
      <c r="P41" s="4236"/>
      <c r="Q41" s="4236"/>
      <c r="R41" s="4236"/>
      <c r="S41" s="4236"/>
      <c r="T41" s="4236"/>
      <c r="U41" s="4236"/>
      <c r="V41" s="1200"/>
      <c r="W41" s="1201"/>
      <c r="X41" s="4241"/>
      <c r="Y41" s="939"/>
      <c r="AA41" s="939"/>
      <c r="AB41" s="939"/>
      <c r="AC41" s="939"/>
      <c r="AD41" s="939"/>
      <c r="AE41" s="939"/>
      <c r="AF41" s="939"/>
      <c r="AG41" s="1202"/>
      <c r="AH41" s="4243"/>
      <c r="AI41" s="4244"/>
      <c r="AJ41" s="4244"/>
      <c r="AK41" s="4244"/>
      <c r="AL41" s="4244"/>
      <c r="AM41" s="4244"/>
      <c r="AN41" s="4244"/>
      <c r="AO41" s="4244"/>
      <c r="AP41" s="4244"/>
      <c r="AQ41" s="4244"/>
      <c r="AR41" s="4244"/>
      <c r="AS41" s="4245"/>
      <c r="AT41" s="934"/>
      <c r="AV41" s="4211"/>
      <c r="AW41" s="4211"/>
      <c r="AX41" s="1203"/>
      <c r="AY41" s="934"/>
      <c r="AZ41" s="1060"/>
      <c r="BA41" s="1060"/>
    </row>
    <row r="42" spans="2:53" ht="17.100000000000001" customHeight="1" x14ac:dyDescent="0.25">
      <c r="C42" s="4116"/>
      <c r="D42" s="1101" t="s">
        <v>2121</v>
      </c>
      <c r="E42" s="1099"/>
      <c r="F42" s="1099"/>
      <c r="G42" s="1099"/>
      <c r="H42" s="1099"/>
      <c r="I42" s="1099"/>
      <c r="J42" s="1103"/>
      <c r="K42" s="1204"/>
      <c r="L42" s="1205" t="s">
        <v>2122</v>
      </c>
      <c r="M42" s="4237"/>
      <c r="N42" s="4218"/>
      <c r="O42" s="4218"/>
      <c r="P42" s="4218"/>
      <c r="Q42" s="4218"/>
      <c r="R42" s="4218"/>
      <c r="S42" s="4218"/>
      <c r="T42" s="4218"/>
      <c r="U42" s="4218"/>
      <c r="V42" s="1206"/>
      <c r="W42" s="1207"/>
      <c r="X42" s="4242"/>
      <c r="Y42" s="1208"/>
      <c r="Z42" s="930"/>
      <c r="AA42" s="1209"/>
      <c r="AB42" s="1209"/>
      <c r="AC42" s="1209"/>
      <c r="AD42" s="1209"/>
      <c r="AE42" s="1209"/>
      <c r="AF42" s="1209"/>
      <c r="AG42" s="1210"/>
      <c r="AH42" s="4246"/>
      <c r="AI42" s="4247"/>
      <c r="AJ42" s="4247"/>
      <c r="AK42" s="4247"/>
      <c r="AL42" s="4247"/>
      <c r="AM42" s="4247"/>
      <c r="AN42" s="4247"/>
      <c r="AO42" s="4247"/>
      <c r="AP42" s="4247"/>
      <c r="AQ42" s="4247"/>
      <c r="AR42" s="4247"/>
      <c r="AS42" s="4248"/>
      <c r="AT42" s="934"/>
      <c r="AU42" s="934"/>
      <c r="AV42" s="4211"/>
      <c r="AW42" s="4211"/>
      <c r="AX42" s="4211"/>
      <c r="AY42" s="4211"/>
      <c r="AZ42" s="1060"/>
    </row>
    <row r="43" spans="2:53" ht="20.100000000000001" customHeight="1" x14ac:dyDescent="0.2">
      <c r="C43" s="4114">
        <v>73</v>
      </c>
      <c r="D43" s="4212" t="s">
        <v>2123</v>
      </c>
      <c r="E43" s="4213"/>
      <c r="F43" s="4213"/>
      <c r="G43" s="4213"/>
      <c r="H43" s="4213"/>
      <c r="I43" s="1211"/>
      <c r="J43" s="1212" t="s">
        <v>75</v>
      </c>
      <c r="K43" s="4197"/>
      <c r="L43" s="4198"/>
      <c r="M43" s="4198"/>
      <c r="N43" s="4198"/>
      <c r="O43" s="4198"/>
      <c r="P43" s="4199"/>
      <c r="Q43" s="4114">
        <v>72</v>
      </c>
      <c r="R43" s="1114" t="s">
        <v>2124</v>
      </c>
      <c r="S43" s="1111"/>
      <c r="T43" s="1111"/>
      <c r="U43" s="1111"/>
      <c r="V43" s="1111"/>
      <c r="W43" s="1111"/>
      <c r="X43" s="1212" t="s">
        <v>75</v>
      </c>
      <c r="Y43" s="4197"/>
      <c r="Z43" s="4198"/>
      <c r="AA43" s="4198"/>
      <c r="AB43" s="4198"/>
      <c r="AC43" s="4198"/>
      <c r="AD43" s="4198"/>
      <c r="AE43" s="4198"/>
      <c r="AF43" s="4199"/>
      <c r="AG43" s="4114">
        <v>74</v>
      </c>
      <c r="AH43" s="1114" t="s">
        <v>2125</v>
      </c>
      <c r="AI43" s="932"/>
      <c r="AJ43" s="1111"/>
      <c r="AK43" s="1111"/>
      <c r="AL43" s="1111"/>
      <c r="AM43" s="1213" t="s">
        <v>75</v>
      </c>
      <c r="AN43" s="4197"/>
      <c r="AO43" s="4198"/>
      <c r="AP43" s="4198"/>
      <c r="AQ43" s="4198"/>
      <c r="AR43" s="4198"/>
      <c r="AS43" s="4216"/>
      <c r="AT43" s="934"/>
      <c r="AU43" s="934"/>
      <c r="AV43" s="1203"/>
      <c r="AW43" s="1203"/>
      <c r="AX43" s="1203"/>
      <c r="AY43" s="1203"/>
      <c r="AZ43" s="1060"/>
    </row>
    <row r="44" spans="2:53" ht="20.100000000000001" customHeight="1" x14ac:dyDescent="0.25">
      <c r="C44" s="4116"/>
      <c r="D44" s="4214"/>
      <c r="E44" s="4215"/>
      <c r="F44" s="4215"/>
      <c r="G44" s="4215"/>
      <c r="H44" s="4215"/>
      <c r="I44" s="1214"/>
      <c r="J44" s="1215"/>
      <c r="K44" s="4200"/>
      <c r="L44" s="4201"/>
      <c r="M44" s="4201"/>
      <c r="N44" s="4201"/>
      <c r="O44" s="4201"/>
      <c r="P44" s="4202"/>
      <c r="Q44" s="4116"/>
      <c r="R44" s="1101" t="s">
        <v>2126</v>
      </c>
      <c r="S44" s="1099"/>
      <c r="T44" s="1099"/>
      <c r="U44" s="1099"/>
      <c r="V44" s="1099"/>
      <c r="W44" s="1099"/>
      <c r="X44" s="1205" t="s">
        <v>2127</v>
      </c>
      <c r="Y44" s="4200"/>
      <c r="Z44" s="4201"/>
      <c r="AA44" s="4201"/>
      <c r="AB44" s="4201"/>
      <c r="AC44" s="4201"/>
      <c r="AD44" s="4201"/>
      <c r="AE44" s="4201"/>
      <c r="AF44" s="4202"/>
      <c r="AG44" s="4116"/>
      <c r="AH44" s="1101" t="s">
        <v>2126</v>
      </c>
      <c r="AI44" s="1107"/>
      <c r="AJ44" s="1106"/>
      <c r="AK44" s="1106"/>
      <c r="AL44" s="1106"/>
      <c r="AM44" s="1216" t="s">
        <v>2128</v>
      </c>
      <c r="AN44" s="4217"/>
      <c r="AO44" s="4218"/>
      <c r="AP44" s="4218"/>
      <c r="AQ44" s="4218"/>
      <c r="AR44" s="4218"/>
      <c r="AS44" s="4219"/>
      <c r="AT44" s="934"/>
      <c r="AU44" s="934"/>
      <c r="AV44" s="1203"/>
      <c r="AW44" s="1203"/>
      <c r="AX44" s="1203"/>
      <c r="AY44" s="1203"/>
      <c r="AZ44" s="1060"/>
    </row>
    <row r="45" spans="2:53" ht="20.100000000000001" customHeight="1" x14ac:dyDescent="0.2">
      <c r="B45" s="1217"/>
      <c r="C45" s="4114">
        <v>75</v>
      </c>
      <c r="D45" s="4212" t="s">
        <v>2129</v>
      </c>
      <c r="E45" s="4225"/>
      <c r="F45" s="4225"/>
      <c r="G45" s="4225"/>
      <c r="H45" s="4220" t="s">
        <v>2130</v>
      </c>
      <c r="I45" s="4220"/>
      <c r="J45" s="4228"/>
      <c r="K45" s="4197"/>
      <c r="L45" s="4198"/>
      <c r="M45" s="4198"/>
      <c r="N45" s="4198"/>
      <c r="O45" s="4198"/>
      <c r="P45" s="4199"/>
      <c r="Q45" s="4114">
        <v>76</v>
      </c>
      <c r="R45" s="4212" t="s">
        <v>2131</v>
      </c>
      <c r="S45" s="4225"/>
      <c r="T45" s="4225"/>
      <c r="U45" s="4225"/>
      <c r="V45" s="4220" t="s">
        <v>2132</v>
      </c>
      <c r="W45" s="4221"/>
      <c r="X45" s="4222"/>
      <c r="Y45" s="4197"/>
      <c r="Z45" s="4198"/>
      <c r="AA45" s="4198"/>
      <c r="AB45" s="4198"/>
      <c r="AC45" s="4198"/>
      <c r="AD45" s="4198"/>
      <c r="AE45" s="4198"/>
      <c r="AF45" s="4199"/>
      <c r="AG45" s="4114">
        <v>77</v>
      </c>
      <c r="AH45" s="4212" t="s">
        <v>2133</v>
      </c>
      <c r="AI45" s="4225"/>
      <c r="AJ45" s="4225"/>
      <c r="AK45" s="4225"/>
      <c r="AL45" s="4220" t="s">
        <v>2134</v>
      </c>
      <c r="AM45" s="4228"/>
      <c r="AN45" s="4197"/>
      <c r="AO45" s="4198"/>
      <c r="AP45" s="4198"/>
      <c r="AQ45" s="4198"/>
      <c r="AR45" s="4198"/>
      <c r="AS45" s="4216"/>
      <c r="AT45" s="934"/>
      <c r="AU45" s="934"/>
      <c r="AV45" s="1203"/>
      <c r="AW45" s="1203"/>
      <c r="AX45" s="1203"/>
      <c r="AY45" s="1203"/>
      <c r="AZ45" s="1060"/>
    </row>
    <row r="46" spans="2:53" ht="20.100000000000001" customHeight="1" x14ac:dyDescent="0.2">
      <c r="B46" s="1217"/>
      <c r="C46" s="4116"/>
      <c r="D46" s="4226"/>
      <c r="E46" s="4227"/>
      <c r="F46" s="4227"/>
      <c r="G46" s="4227"/>
      <c r="H46" s="4229"/>
      <c r="I46" s="4229"/>
      <c r="J46" s="4230"/>
      <c r="K46" s="4200"/>
      <c r="L46" s="4201"/>
      <c r="M46" s="4201"/>
      <c r="N46" s="4201"/>
      <c r="O46" s="4201"/>
      <c r="P46" s="4202"/>
      <c r="Q46" s="4116"/>
      <c r="R46" s="4226"/>
      <c r="S46" s="4227"/>
      <c r="T46" s="4227"/>
      <c r="U46" s="4227"/>
      <c r="V46" s="4223"/>
      <c r="W46" s="4223"/>
      <c r="X46" s="4224"/>
      <c r="Y46" s="4200"/>
      <c r="Z46" s="4201"/>
      <c r="AA46" s="4201"/>
      <c r="AB46" s="4201"/>
      <c r="AC46" s="4201"/>
      <c r="AD46" s="4201"/>
      <c r="AE46" s="4201"/>
      <c r="AF46" s="4202"/>
      <c r="AG46" s="4116"/>
      <c r="AH46" s="4226"/>
      <c r="AI46" s="4227"/>
      <c r="AJ46" s="4227"/>
      <c r="AK46" s="4227"/>
      <c r="AL46" s="4229"/>
      <c r="AM46" s="4230"/>
      <c r="AN46" s="4200"/>
      <c r="AO46" s="4201"/>
      <c r="AP46" s="4201"/>
      <c r="AQ46" s="4201"/>
      <c r="AR46" s="4201"/>
      <c r="AS46" s="4231"/>
      <c r="AT46" s="934"/>
      <c r="AU46" s="934"/>
      <c r="AV46" s="1203"/>
      <c r="AW46" s="1203"/>
      <c r="AX46" s="1203"/>
      <c r="AY46" s="1203"/>
      <c r="AZ46" s="1060"/>
    </row>
    <row r="47" spans="2:53" ht="17.100000000000001" customHeight="1" x14ac:dyDescent="0.2">
      <c r="B47" s="1217"/>
      <c r="C47" s="4184">
        <v>69</v>
      </c>
      <c r="D47" s="1111" t="s">
        <v>2135</v>
      </c>
      <c r="E47" s="1218"/>
      <c r="F47" s="1218"/>
      <c r="G47" s="1218"/>
      <c r="H47" s="1211"/>
      <c r="I47" s="1219"/>
      <c r="J47" s="1220"/>
      <c r="K47" s="4197"/>
      <c r="L47" s="4198"/>
      <c r="M47" s="4198"/>
      <c r="N47" s="4198"/>
      <c r="O47" s="4198"/>
      <c r="P47" s="4199"/>
      <c r="Q47" s="4114">
        <v>70.099999999999994</v>
      </c>
      <c r="R47" s="1114" t="s">
        <v>2136</v>
      </c>
      <c r="S47" s="1218"/>
      <c r="T47" s="1218"/>
      <c r="U47" s="1218"/>
      <c r="V47" s="1211"/>
      <c r="W47" s="1211"/>
      <c r="X47" s="1221"/>
      <c r="Y47" s="4203"/>
      <c r="Z47" s="4204"/>
      <c r="AA47" s="4204"/>
      <c r="AB47" s="4204"/>
      <c r="AC47" s="4204"/>
      <c r="AD47" s="4204"/>
      <c r="AE47" s="4204"/>
      <c r="AF47" s="4205"/>
      <c r="AG47" s="4114">
        <v>70.2</v>
      </c>
      <c r="AH47" s="1102" t="s">
        <v>2137</v>
      </c>
      <c r="AI47" s="1218"/>
      <c r="AJ47" s="1218"/>
      <c r="AK47" s="1218"/>
      <c r="AL47" s="1211"/>
      <c r="AM47" s="1221"/>
      <c r="AN47" s="4203"/>
      <c r="AO47" s="4204"/>
      <c r="AP47" s="4204"/>
      <c r="AQ47" s="4204"/>
      <c r="AR47" s="4204"/>
      <c r="AS47" s="4209"/>
      <c r="AT47" s="934"/>
      <c r="AU47" s="934"/>
      <c r="AV47" s="1203"/>
      <c r="AW47" s="1203"/>
      <c r="AX47" s="1203"/>
      <c r="AY47" s="1203"/>
      <c r="AZ47" s="1060"/>
    </row>
    <row r="48" spans="2:53" ht="17.100000000000001" customHeight="1" x14ac:dyDescent="0.25">
      <c r="B48" s="1217"/>
      <c r="C48" s="4177"/>
      <c r="D48" s="1101" t="s">
        <v>2138</v>
      </c>
      <c r="E48" s="1222"/>
      <c r="F48" s="1222"/>
      <c r="G48" s="1222"/>
      <c r="H48" s="1223"/>
      <c r="I48" s="1223"/>
      <c r="J48" s="1205"/>
      <c r="K48" s="4200"/>
      <c r="L48" s="4201"/>
      <c r="M48" s="4201"/>
      <c r="N48" s="4201"/>
      <c r="O48" s="4201"/>
      <c r="P48" s="4202"/>
      <c r="Q48" s="4116"/>
      <c r="R48" s="1101" t="s">
        <v>2139</v>
      </c>
      <c r="S48" s="1222"/>
      <c r="T48" s="1222"/>
      <c r="U48" s="1222"/>
      <c r="V48" s="1214"/>
      <c r="W48" s="1214"/>
      <c r="X48" s="1215"/>
      <c r="Y48" s="4206"/>
      <c r="Z48" s="4207"/>
      <c r="AA48" s="4207"/>
      <c r="AB48" s="4207"/>
      <c r="AC48" s="4207"/>
      <c r="AD48" s="4207"/>
      <c r="AE48" s="4207"/>
      <c r="AF48" s="4208"/>
      <c r="AG48" s="4116"/>
      <c r="AH48" s="1101" t="s">
        <v>2140</v>
      </c>
      <c r="AI48" s="1222"/>
      <c r="AJ48" s="1222"/>
      <c r="AK48" s="1222"/>
      <c r="AL48" s="1214"/>
      <c r="AM48" s="1215"/>
      <c r="AN48" s="4206"/>
      <c r="AO48" s="4207"/>
      <c r="AP48" s="4207"/>
      <c r="AQ48" s="4207"/>
      <c r="AR48" s="4207"/>
      <c r="AS48" s="4210"/>
      <c r="AT48" s="934"/>
      <c r="AU48" s="934"/>
      <c r="AV48" s="1203"/>
      <c r="AW48" s="1203"/>
      <c r="AX48" s="1203"/>
      <c r="AY48" s="1203"/>
      <c r="AZ48" s="1060"/>
    </row>
    <row r="49" spans="2:51" ht="17.100000000000001" customHeight="1" x14ac:dyDescent="0.25">
      <c r="B49" s="1217"/>
      <c r="C49" s="4176">
        <v>78</v>
      </c>
      <c r="D49" s="1102" t="s">
        <v>2141</v>
      </c>
      <c r="E49" s="1102"/>
      <c r="F49" s="1102"/>
      <c r="G49" s="1102"/>
      <c r="H49" s="1102"/>
      <c r="I49" s="1102"/>
      <c r="J49" s="1102"/>
      <c r="K49" s="4178"/>
      <c r="L49" s="4179"/>
      <c r="M49" s="4179"/>
      <c r="N49" s="4179"/>
      <c r="O49" s="4179"/>
      <c r="P49" s="4179"/>
      <c r="Q49" s="4179"/>
      <c r="R49" s="4179"/>
      <c r="S49" s="4179"/>
      <c r="T49" s="4179"/>
      <c r="U49" s="4179"/>
      <c r="V49" s="4179"/>
      <c r="W49" s="4180"/>
      <c r="X49" s="4184">
        <v>94</v>
      </c>
      <c r="Y49" s="1224" t="s">
        <v>2142</v>
      </c>
      <c r="Z49" s="1102"/>
      <c r="AA49" s="1102"/>
      <c r="AB49" s="1102"/>
      <c r="AC49" s="1102"/>
      <c r="AD49" s="1102"/>
      <c r="AE49" s="1102"/>
      <c r="AF49" s="1103"/>
      <c r="AG49" s="1104"/>
      <c r="AH49" s="4185"/>
      <c r="AI49" s="4186"/>
      <c r="AJ49" s="4186"/>
      <c r="AK49" s="4186"/>
      <c r="AL49" s="4186"/>
      <c r="AM49" s="4186"/>
      <c r="AN49" s="4186"/>
      <c r="AO49" s="4186"/>
      <c r="AP49" s="4186"/>
      <c r="AQ49" s="4186"/>
      <c r="AR49" s="4186"/>
      <c r="AS49" s="4187"/>
      <c r="AT49" s="934"/>
      <c r="AU49" s="934"/>
      <c r="AV49" s="934"/>
      <c r="AW49" s="934"/>
      <c r="AX49" s="934"/>
      <c r="AY49" s="934"/>
    </row>
    <row r="50" spans="2:51" ht="17.100000000000001" customHeight="1" x14ac:dyDescent="0.25">
      <c r="B50" s="1217"/>
      <c r="C50" s="4177"/>
      <c r="D50" s="1101" t="s">
        <v>2143</v>
      </c>
      <c r="E50" s="1225"/>
      <c r="F50" s="1225"/>
      <c r="G50" s="1225"/>
      <c r="H50" s="1225"/>
      <c r="I50" s="1225"/>
      <c r="J50" s="1225"/>
      <c r="K50" s="4181"/>
      <c r="L50" s="4182"/>
      <c r="M50" s="4182"/>
      <c r="N50" s="4182"/>
      <c r="O50" s="4182"/>
      <c r="P50" s="4182"/>
      <c r="Q50" s="4182"/>
      <c r="R50" s="4182"/>
      <c r="S50" s="4182"/>
      <c r="T50" s="4182"/>
      <c r="U50" s="4182"/>
      <c r="V50" s="4182"/>
      <c r="W50" s="4183"/>
      <c r="X50" s="4177"/>
      <c r="Y50" s="1101" t="s">
        <v>2144</v>
      </c>
      <c r="Z50" s="1099"/>
      <c r="AA50" s="1099"/>
      <c r="AB50" s="1099"/>
      <c r="AC50" s="1099"/>
      <c r="AD50" s="1099"/>
      <c r="AE50" s="1099"/>
      <c r="AF50" s="931"/>
      <c r="AG50" s="1100"/>
      <c r="AH50" s="4181"/>
      <c r="AI50" s="4182"/>
      <c r="AJ50" s="4182"/>
      <c r="AK50" s="4182"/>
      <c r="AL50" s="4182"/>
      <c r="AM50" s="4182"/>
      <c r="AN50" s="4182"/>
      <c r="AO50" s="4182"/>
      <c r="AP50" s="4182"/>
      <c r="AQ50" s="4182"/>
      <c r="AR50" s="4182"/>
      <c r="AS50" s="4183"/>
      <c r="AT50" s="934"/>
      <c r="AU50" s="934"/>
      <c r="AV50" s="934"/>
      <c r="AW50" s="934"/>
      <c r="AX50" s="934"/>
      <c r="AY50" s="934"/>
    </row>
    <row r="51" spans="2:51" ht="17.100000000000001" customHeight="1" x14ac:dyDescent="0.2">
      <c r="B51" s="4188"/>
      <c r="C51" s="4184">
        <v>95.1</v>
      </c>
      <c r="D51" s="1111" t="s">
        <v>2145</v>
      </c>
      <c r="E51" s="1111"/>
      <c r="F51" s="1111"/>
      <c r="G51" s="1111"/>
      <c r="H51" s="1111"/>
      <c r="I51" s="1111"/>
      <c r="J51" s="1111"/>
      <c r="K51" s="4189"/>
      <c r="L51" s="4190"/>
      <c r="M51" s="4190"/>
      <c r="N51" s="4190"/>
      <c r="O51" s="4190"/>
      <c r="P51" s="4190"/>
      <c r="Q51" s="4190"/>
      <c r="R51" s="4190"/>
      <c r="S51" s="4190"/>
      <c r="T51" s="4190"/>
      <c r="U51" s="4190"/>
      <c r="V51" s="4190"/>
      <c r="W51" s="4191"/>
      <c r="X51" s="4176">
        <v>95.2</v>
      </c>
      <c r="Y51" s="1102" t="s">
        <v>2146</v>
      </c>
      <c r="Z51" s="1102"/>
      <c r="AA51" s="1103"/>
      <c r="AB51" s="1103"/>
      <c r="AC51" s="1102"/>
      <c r="AD51" s="1102"/>
      <c r="AE51" s="1102"/>
      <c r="AF51" s="1103"/>
      <c r="AG51" s="1104"/>
      <c r="AH51" s="4189"/>
      <c r="AI51" s="4190"/>
      <c r="AJ51" s="4190"/>
      <c r="AK51" s="4190"/>
      <c r="AL51" s="4190"/>
      <c r="AM51" s="4190"/>
      <c r="AN51" s="4190"/>
      <c r="AO51" s="4190"/>
      <c r="AP51" s="4190"/>
      <c r="AQ51" s="4190"/>
      <c r="AR51" s="4190"/>
      <c r="AS51" s="4195"/>
      <c r="AT51" s="934"/>
      <c r="AU51" s="934"/>
      <c r="AV51" s="934"/>
      <c r="AW51" s="934"/>
      <c r="AX51" s="934"/>
      <c r="AY51" s="934"/>
    </row>
    <row r="52" spans="2:51" ht="17.100000000000001" customHeight="1" x14ac:dyDescent="0.25">
      <c r="B52" s="4188"/>
      <c r="C52" s="4177"/>
      <c r="D52" s="1101" t="s">
        <v>2147</v>
      </c>
      <c r="E52" s="1099"/>
      <c r="F52" s="1099"/>
      <c r="G52" s="1099"/>
      <c r="H52" s="1099"/>
      <c r="I52" s="1099"/>
      <c r="J52" s="1099"/>
      <c r="K52" s="4192"/>
      <c r="L52" s="4193"/>
      <c r="M52" s="4193"/>
      <c r="N52" s="4193"/>
      <c r="O52" s="4193"/>
      <c r="P52" s="4193"/>
      <c r="Q52" s="4193"/>
      <c r="R52" s="4193"/>
      <c r="S52" s="4193"/>
      <c r="T52" s="4193"/>
      <c r="U52" s="4193"/>
      <c r="V52" s="4193"/>
      <c r="W52" s="4194"/>
      <c r="X52" s="4177"/>
      <c r="Y52" s="1226" t="s">
        <v>2148</v>
      </c>
      <c r="Z52" s="1099"/>
      <c r="AA52" s="1099"/>
      <c r="AB52" s="1099"/>
      <c r="AC52" s="1099"/>
      <c r="AD52" s="1099"/>
      <c r="AE52" s="1099"/>
      <c r="AF52" s="931"/>
      <c r="AG52" s="1100"/>
      <c r="AH52" s="4192"/>
      <c r="AI52" s="4193"/>
      <c r="AJ52" s="4193"/>
      <c r="AK52" s="4193"/>
      <c r="AL52" s="4193"/>
      <c r="AM52" s="4193"/>
      <c r="AN52" s="4193"/>
      <c r="AO52" s="4193"/>
      <c r="AP52" s="4193"/>
      <c r="AQ52" s="4193"/>
      <c r="AR52" s="4193"/>
      <c r="AS52" s="4196"/>
      <c r="AT52" s="934"/>
      <c r="AU52" s="934"/>
      <c r="AV52" s="934"/>
      <c r="AW52" s="934"/>
      <c r="AX52" s="934"/>
      <c r="AY52" s="934"/>
    </row>
    <row r="53" spans="2:51" ht="17.100000000000001" customHeight="1" x14ac:dyDescent="0.2">
      <c r="C53" s="984" t="s">
        <v>1984</v>
      </c>
      <c r="F53" s="984" t="s">
        <v>127</v>
      </c>
      <c r="G53" s="984"/>
      <c r="H53" s="984"/>
      <c r="I53" s="987"/>
      <c r="J53" s="987"/>
      <c r="K53" s="987"/>
      <c r="L53" s="987"/>
      <c r="M53" s="986"/>
      <c r="N53" s="985"/>
      <c r="O53" s="985"/>
      <c r="P53" s="985"/>
      <c r="Q53" s="985"/>
      <c r="R53" s="985"/>
      <c r="S53" s="985"/>
      <c r="T53" s="985"/>
      <c r="U53" s="985"/>
      <c r="V53" s="985"/>
      <c r="W53" s="985"/>
      <c r="X53" s="990"/>
      <c r="Y53" s="992"/>
      <c r="Z53" s="987"/>
      <c r="AA53" s="987"/>
      <c r="AB53" s="987"/>
      <c r="AC53" s="987"/>
      <c r="AD53" s="987"/>
      <c r="AE53" s="987"/>
      <c r="AF53" s="987"/>
      <c r="AG53" s="987"/>
      <c r="AH53" s="991"/>
      <c r="AI53" s="991"/>
      <c r="AJ53" s="991"/>
      <c r="AK53" s="991"/>
      <c r="AL53" s="991"/>
      <c r="AM53" s="991"/>
      <c r="AN53" s="991"/>
      <c r="AO53" s="4170"/>
      <c r="AP53" s="4170"/>
      <c r="AQ53" s="4170"/>
      <c r="AR53" s="4170"/>
      <c r="AS53" s="4170"/>
    </row>
    <row r="54" spans="2:51" ht="17.100000000000001" customHeight="1" x14ac:dyDescent="0.2">
      <c r="B54" s="984"/>
      <c r="C54" s="4118" t="s">
        <v>2149</v>
      </c>
      <c r="D54" s="4119"/>
      <c r="E54" s="4119"/>
      <c r="F54" s="4119"/>
      <c r="G54" s="4119"/>
      <c r="H54" s="4119"/>
      <c r="I54" s="4119"/>
      <c r="J54" s="4119"/>
      <c r="K54" s="4119"/>
      <c r="L54" s="4119"/>
      <c r="M54" s="4119"/>
      <c r="N54" s="4119"/>
      <c r="O54" s="4119"/>
      <c r="P54" s="4119"/>
      <c r="Q54" s="4119"/>
      <c r="R54" s="4119"/>
      <c r="S54" s="4119"/>
      <c r="T54" s="4119"/>
      <c r="U54" s="4119"/>
      <c r="V54" s="4119"/>
      <c r="W54" s="4119"/>
      <c r="X54" s="4119"/>
      <c r="Y54" s="4119"/>
      <c r="Z54" s="4119"/>
      <c r="AA54" s="4119"/>
      <c r="AB54" s="4119"/>
      <c r="AC54" s="4119"/>
      <c r="AD54" s="4119"/>
      <c r="AE54" s="4119"/>
      <c r="AF54" s="4119"/>
      <c r="AG54" s="4119"/>
      <c r="AH54" s="4119"/>
      <c r="AI54" s="4119"/>
      <c r="AJ54" s="4119"/>
      <c r="AK54" s="4119"/>
      <c r="AL54" s="4119"/>
      <c r="AM54" s="4119"/>
      <c r="AN54" s="4119"/>
      <c r="AO54" s="4119"/>
      <c r="AP54" s="4119"/>
      <c r="AQ54" s="4119"/>
      <c r="AR54" s="4119"/>
      <c r="AS54" s="4120"/>
    </row>
    <row r="55" spans="2:51" ht="17.100000000000001" customHeight="1" x14ac:dyDescent="0.2">
      <c r="B55" s="984"/>
      <c r="C55" s="4124"/>
      <c r="D55" s="4125"/>
      <c r="E55" s="4125"/>
      <c r="F55" s="4125"/>
      <c r="G55" s="4125"/>
      <c r="H55" s="4125"/>
      <c r="I55" s="4125"/>
      <c r="J55" s="4125"/>
      <c r="K55" s="4125"/>
      <c r="L55" s="4125"/>
      <c r="M55" s="4125"/>
      <c r="N55" s="4125"/>
      <c r="O55" s="4125"/>
      <c r="P55" s="4125"/>
      <c r="Q55" s="4125"/>
      <c r="R55" s="4125"/>
      <c r="S55" s="4125"/>
      <c r="T55" s="4125"/>
      <c r="U55" s="4125"/>
      <c r="V55" s="4125"/>
      <c r="W55" s="4125"/>
      <c r="X55" s="4125"/>
      <c r="Y55" s="4125"/>
      <c r="Z55" s="4125"/>
      <c r="AA55" s="4125"/>
      <c r="AB55" s="4125"/>
      <c r="AC55" s="4125"/>
      <c r="AD55" s="4125"/>
      <c r="AE55" s="4125"/>
      <c r="AF55" s="4125"/>
      <c r="AG55" s="4125"/>
      <c r="AH55" s="4125"/>
      <c r="AI55" s="4125"/>
      <c r="AJ55" s="4125"/>
      <c r="AK55" s="4125"/>
      <c r="AL55" s="4125"/>
      <c r="AM55" s="4125"/>
      <c r="AN55" s="4125"/>
      <c r="AO55" s="4125"/>
      <c r="AP55" s="4125"/>
      <c r="AQ55" s="4125"/>
      <c r="AR55" s="4125"/>
      <c r="AS55" s="4126"/>
    </row>
    <row r="56" spans="2:51" ht="17.100000000000001" customHeight="1" x14ac:dyDescent="0.2">
      <c r="B56" s="984"/>
      <c r="C56" s="993"/>
      <c r="D56" s="1059"/>
      <c r="E56" s="1059"/>
      <c r="F56" s="1059"/>
      <c r="G56" s="1059"/>
      <c r="H56" s="1059"/>
      <c r="I56" s="1059"/>
      <c r="J56" s="1059"/>
      <c r="K56" s="1059"/>
      <c r="L56" s="1059"/>
      <c r="M56" s="1059"/>
      <c r="N56" s="1059"/>
      <c r="O56" s="1059"/>
      <c r="P56" s="1059"/>
      <c r="Q56" s="1059"/>
      <c r="R56" s="1059"/>
      <c r="S56" s="1059"/>
      <c r="T56" s="1059"/>
      <c r="U56" s="1059"/>
      <c r="V56" s="1059"/>
      <c r="W56" s="1059"/>
      <c r="X56" s="1059"/>
      <c r="Y56" s="1059"/>
      <c r="Z56" s="1059"/>
      <c r="AA56" s="1059"/>
      <c r="AB56" s="1059"/>
      <c r="AC56" s="1059"/>
      <c r="AD56" s="1059"/>
      <c r="AE56" s="1059"/>
      <c r="AF56" s="1059"/>
      <c r="AG56" s="1059"/>
      <c r="AH56" s="1059"/>
      <c r="AI56" s="1059"/>
      <c r="AJ56" s="1059"/>
      <c r="AK56" s="1059"/>
      <c r="AL56" s="1059"/>
      <c r="AM56" s="1059"/>
      <c r="AN56" s="1059"/>
      <c r="AO56" s="1059"/>
      <c r="AP56" s="1059"/>
      <c r="AQ56" s="1059"/>
      <c r="AR56" s="1059"/>
      <c r="AS56" s="1059"/>
    </row>
    <row r="57" spans="2:51" ht="17.100000000000001" customHeight="1" x14ac:dyDescent="0.2">
      <c r="B57" s="984"/>
      <c r="C57" s="4171" t="s">
        <v>1982</v>
      </c>
      <c r="D57" s="4171"/>
      <c r="E57" s="4171"/>
      <c r="F57" s="4172"/>
      <c r="G57" s="4173" t="s">
        <v>2150</v>
      </c>
      <c r="H57" s="4174"/>
      <c r="I57" s="4175"/>
      <c r="J57" s="987"/>
      <c r="K57" s="987"/>
      <c r="L57" s="987"/>
      <c r="M57" s="986"/>
      <c r="N57" s="985"/>
      <c r="O57" s="985"/>
      <c r="P57" s="985"/>
      <c r="Q57" s="985"/>
      <c r="R57" s="985"/>
      <c r="S57" s="985"/>
      <c r="T57" s="985"/>
      <c r="U57" s="985"/>
      <c r="V57" s="985"/>
      <c r="W57" s="985"/>
      <c r="X57" s="990"/>
      <c r="Y57" s="4171" t="s">
        <v>1982</v>
      </c>
      <c r="Z57" s="4171"/>
      <c r="AA57" s="4171"/>
      <c r="AB57" s="4172"/>
      <c r="AC57" s="4173" t="s">
        <v>2150</v>
      </c>
      <c r="AD57" s="4174"/>
      <c r="AE57" s="4175"/>
      <c r="AF57" s="987"/>
      <c r="AG57" s="987"/>
      <c r="AH57" s="987"/>
      <c r="AI57" s="986"/>
      <c r="AJ57" s="985"/>
      <c r="AK57" s="985"/>
      <c r="AL57" s="985"/>
      <c r="AM57" s="985"/>
      <c r="AN57" s="985"/>
      <c r="AO57" s="4170"/>
      <c r="AP57" s="4170"/>
      <c r="AQ57" s="4170"/>
      <c r="AR57" s="4170"/>
      <c r="AS57" s="4170"/>
      <c r="AT57" s="934"/>
    </row>
    <row r="58" spans="2:51" ht="17.100000000000001" customHeight="1" x14ac:dyDescent="0.2">
      <c r="B58" s="984"/>
      <c r="C58" s="4158"/>
      <c r="D58" s="4159"/>
      <c r="E58" s="4159"/>
      <c r="F58" s="4159"/>
      <c r="G58" s="4161">
        <v>2.1</v>
      </c>
      <c r="H58" s="4162"/>
      <c r="I58" s="4163"/>
      <c r="J58" s="1050" t="s">
        <v>1981</v>
      </c>
      <c r="K58" s="1049"/>
      <c r="L58" s="1049"/>
      <c r="M58" s="1048"/>
      <c r="N58" s="1047"/>
      <c r="O58" s="1047"/>
      <c r="P58" s="1047"/>
      <c r="Q58" s="1047"/>
      <c r="R58" s="1047"/>
      <c r="S58" s="1047"/>
      <c r="T58" s="1047"/>
      <c r="U58" s="1047"/>
      <c r="V58" s="1047"/>
      <c r="W58" s="1058" t="s">
        <v>2151</v>
      </c>
      <c r="X58" s="1056"/>
      <c r="Y58" s="4158"/>
      <c r="Z58" s="4159"/>
      <c r="AA58" s="4159"/>
      <c r="AB58" s="4159"/>
      <c r="AC58" s="4161">
        <v>3.9</v>
      </c>
      <c r="AD58" s="4162"/>
      <c r="AE58" s="4163"/>
      <c r="AF58" s="1050" t="s">
        <v>1980</v>
      </c>
      <c r="AG58" s="1049"/>
      <c r="AH58" s="1049"/>
      <c r="AI58" s="1048"/>
      <c r="AJ58" s="1047"/>
      <c r="AK58" s="1047"/>
      <c r="AL58" s="1047"/>
      <c r="AM58" s="1047"/>
      <c r="AN58" s="1047"/>
      <c r="AO58" s="1047"/>
      <c r="AP58" s="1047"/>
      <c r="AQ58" s="1047"/>
      <c r="AR58" s="1047"/>
      <c r="AS58" s="1052" t="s">
        <v>2152</v>
      </c>
      <c r="AT58" s="934"/>
    </row>
    <row r="59" spans="2:51" ht="17.100000000000001" customHeight="1" x14ac:dyDescent="0.2">
      <c r="B59" s="984"/>
      <c r="C59" s="4158"/>
      <c r="D59" s="4159"/>
      <c r="E59" s="4159"/>
      <c r="F59" s="4159"/>
      <c r="G59" s="4161">
        <v>2.2000000000000002</v>
      </c>
      <c r="H59" s="4162"/>
      <c r="I59" s="4163"/>
      <c r="J59" s="1050" t="s">
        <v>1979</v>
      </c>
      <c r="K59" s="1049"/>
      <c r="L59" s="1049"/>
      <c r="M59" s="1048"/>
      <c r="N59" s="1047"/>
      <c r="O59" s="1047"/>
      <c r="P59" s="1047"/>
      <c r="Q59" s="1047"/>
      <c r="R59" s="1047"/>
      <c r="S59" s="1047"/>
      <c r="T59" s="1047"/>
      <c r="U59" s="1047"/>
      <c r="V59" s="1047"/>
      <c r="W59" s="1057" t="s">
        <v>2153</v>
      </c>
      <c r="X59" s="1056"/>
      <c r="Y59" s="4158"/>
      <c r="Z59" s="4159"/>
      <c r="AA59" s="4159"/>
      <c r="AB59" s="4159"/>
      <c r="AC59" s="4161" t="s">
        <v>2154</v>
      </c>
      <c r="AD59" s="4162"/>
      <c r="AE59" s="4163"/>
      <c r="AF59" s="1050" t="s">
        <v>1978</v>
      </c>
      <c r="AG59" s="1049"/>
      <c r="AH59" s="1049"/>
      <c r="AI59" s="1048"/>
      <c r="AJ59" s="1047"/>
      <c r="AK59" s="1047"/>
      <c r="AL59" s="1047"/>
      <c r="AM59" s="1047"/>
      <c r="AN59" s="1047"/>
      <c r="AO59" s="1047"/>
      <c r="AP59" s="1047"/>
      <c r="AQ59" s="1047"/>
      <c r="AR59" s="1047"/>
      <c r="AS59" s="1046" t="s">
        <v>2155</v>
      </c>
      <c r="AT59" s="934"/>
    </row>
    <row r="60" spans="2:51" ht="17.100000000000001" customHeight="1" x14ac:dyDescent="0.2">
      <c r="B60" s="984"/>
      <c r="C60" s="4158"/>
      <c r="D60" s="4159"/>
      <c r="E60" s="4159"/>
      <c r="F60" s="4159"/>
      <c r="G60" s="4161">
        <v>2.2000000000000002</v>
      </c>
      <c r="H60" s="4162"/>
      <c r="I60" s="4163"/>
      <c r="J60" s="1050" t="s">
        <v>1977</v>
      </c>
      <c r="K60" s="1049"/>
      <c r="L60" s="1049"/>
      <c r="M60" s="1048"/>
      <c r="N60" s="1047"/>
      <c r="O60" s="1047"/>
      <c r="P60" s="1047"/>
      <c r="Q60" s="1047"/>
      <c r="R60" s="1047"/>
      <c r="S60" s="1047"/>
      <c r="T60" s="1047"/>
      <c r="U60" s="1047"/>
      <c r="V60" s="1047"/>
      <c r="W60" s="1057" t="s">
        <v>2153</v>
      </c>
      <c r="X60" s="1056"/>
      <c r="Y60" s="4158"/>
      <c r="Z60" s="4159"/>
      <c r="AA60" s="4159"/>
      <c r="AB60" s="4160"/>
      <c r="AC60" s="4161" t="s">
        <v>2156</v>
      </c>
      <c r="AD60" s="4162"/>
      <c r="AE60" s="4163"/>
      <c r="AF60" s="1050" t="s">
        <v>1976</v>
      </c>
      <c r="AG60" s="1049"/>
      <c r="AH60" s="1049"/>
      <c r="AI60" s="1048"/>
      <c r="AJ60" s="1047"/>
      <c r="AK60" s="1047"/>
      <c r="AL60" s="1047"/>
      <c r="AM60" s="1047"/>
      <c r="AN60" s="1047"/>
      <c r="AO60" s="1047"/>
      <c r="AP60" s="1047"/>
      <c r="AQ60" s="1047"/>
      <c r="AR60" s="1047"/>
      <c r="AS60" s="1046" t="s">
        <v>2155</v>
      </c>
      <c r="AT60" s="934"/>
    </row>
    <row r="61" spans="2:51" ht="17.100000000000001" customHeight="1" x14ac:dyDescent="0.2">
      <c r="B61" s="984"/>
      <c r="C61" s="4158"/>
      <c r="D61" s="4159"/>
      <c r="E61" s="4159"/>
      <c r="F61" s="4159"/>
      <c r="G61" s="4161">
        <v>3.1</v>
      </c>
      <c r="H61" s="4162"/>
      <c r="I61" s="4163"/>
      <c r="J61" s="1050" t="s">
        <v>1975</v>
      </c>
      <c r="K61" s="1049"/>
      <c r="L61" s="1049"/>
      <c r="M61" s="1048"/>
      <c r="N61" s="1047"/>
      <c r="O61" s="1047"/>
      <c r="P61" s="1047"/>
      <c r="Q61" s="1047"/>
      <c r="R61" s="1047"/>
      <c r="S61" s="1047"/>
      <c r="T61" s="1047"/>
      <c r="U61" s="1047"/>
      <c r="V61" s="1047"/>
      <c r="W61" s="1055"/>
      <c r="X61" s="1056"/>
      <c r="Y61" s="4158"/>
      <c r="Z61" s="4159"/>
      <c r="AA61" s="4159"/>
      <c r="AB61" s="4160"/>
      <c r="AC61" s="4161" t="s">
        <v>2157</v>
      </c>
      <c r="AD61" s="4162"/>
      <c r="AE61" s="4163"/>
      <c r="AF61" s="1050" t="s">
        <v>1974</v>
      </c>
      <c r="AG61" s="1049"/>
      <c r="AH61" s="1049"/>
      <c r="AI61" s="1048"/>
      <c r="AJ61" s="1047"/>
      <c r="AK61" s="1047"/>
      <c r="AL61" s="1047"/>
      <c r="AM61" s="1047"/>
      <c r="AN61" s="1047"/>
      <c r="AO61" s="1047"/>
      <c r="AP61" s="1047"/>
      <c r="AQ61" s="1047"/>
      <c r="AR61" s="1047"/>
      <c r="AS61" s="1046" t="s">
        <v>2155</v>
      </c>
      <c r="AT61" s="934"/>
    </row>
    <row r="62" spans="2:51" ht="17.100000000000001" customHeight="1" x14ac:dyDescent="0.2">
      <c r="B62" s="984"/>
      <c r="C62" s="4158"/>
      <c r="D62" s="4159"/>
      <c r="E62" s="4159"/>
      <c r="F62" s="4159"/>
      <c r="G62" s="4161">
        <v>3.1</v>
      </c>
      <c r="H62" s="4162"/>
      <c r="I62" s="4163"/>
      <c r="J62" s="1050" t="s">
        <v>1973</v>
      </c>
      <c r="K62" s="1049"/>
      <c r="L62" s="1049"/>
      <c r="M62" s="1048"/>
      <c r="N62" s="1047"/>
      <c r="O62" s="1047"/>
      <c r="P62" s="1047"/>
      <c r="Q62" s="1047"/>
      <c r="R62" s="1047"/>
      <c r="S62" s="1047"/>
      <c r="T62" s="1047"/>
      <c r="U62" s="1047"/>
      <c r="V62" s="1047"/>
      <c r="W62" s="1055"/>
      <c r="X62" s="990"/>
      <c r="Y62" s="4158"/>
      <c r="Z62" s="4159"/>
      <c r="AA62" s="4159"/>
      <c r="AB62" s="4160"/>
      <c r="AC62" s="4161" t="s">
        <v>2158</v>
      </c>
      <c r="AD62" s="4162"/>
      <c r="AE62" s="4163"/>
      <c r="AF62" s="1050" t="s">
        <v>1972</v>
      </c>
      <c r="AG62" s="1049"/>
      <c r="AH62" s="1049"/>
      <c r="AI62" s="1048"/>
      <c r="AJ62" s="1047"/>
      <c r="AK62" s="1047"/>
      <c r="AL62" s="1047"/>
      <c r="AM62" s="1047"/>
      <c r="AN62" s="1047"/>
      <c r="AO62" s="1047"/>
      <c r="AP62" s="1047"/>
      <c r="AQ62" s="1047"/>
      <c r="AR62" s="1047"/>
      <c r="AS62" s="1046" t="s">
        <v>2155</v>
      </c>
      <c r="AT62" s="934"/>
    </row>
    <row r="63" spans="2:51" ht="17.100000000000001" customHeight="1" x14ac:dyDescent="0.2">
      <c r="B63" s="984"/>
      <c r="C63" s="4158"/>
      <c r="D63" s="4159"/>
      <c r="E63" s="4159"/>
      <c r="F63" s="4159"/>
      <c r="G63" s="4161">
        <v>3.2</v>
      </c>
      <c r="H63" s="4162"/>
      <c r="I63" s="4163"/>
      <c r="J63" s="1050" t="s">
        <v>2159</v>
      </c>
      <c r="K63" s="1049"/>
      <c r="L63" s="1049"/>
      <c r="M63" s="1048"/>
      <c r="N63" s="1047"/>
      <c r="O63" s="1047"/>
      <c r="P63" s="1047"/>
      <c r="Q63" s="1047"/>
      <c r="R63" s="1047"/>
      <c r="S63" s="1047"/>
      <c r="T63" s="1047"/>
      <c r="U63" s="1047"/>
      <c r="V63" s="1047"/>
      <c r="W63" s="1046" t="s">
        <v>2155</v>
      </c>
      <c r="X63" s="990"/>
      <c r="Y63" s="4158"/>
      <c r="Z63" s="4159"/>
      <c r="AA63" s="4159"/>
      <c r="AB63" s="4160"/>
      <c r="AC63" s="4167">
        <v>3.14</v>
      </c>
      <c r="AD63" s="4168"/>
      <c r="AE63" s="4169"/>
      <c r="AF63" s="1050" t="s">
        <v>1970</v>
      </c>
      <c r="AG63" s="1049"/>
      <c r="AH63" s="1049"/>
      <c r="AI63" s="1048"/>
      <c r="AJ63" s="1047"/>
      <c r="AK63" s="1047"/>
      <c r="AL63" s="1047"/>
      <c r="AM63" s="1047"/>
      <c r="AN63" s="1047"/>
      <c r="AO63" s="1047"/>
      <c r="AP63" s="1047"/>
      <c r="AQ63" s="1047"/>
      <c r="AR63" s="1054" t="s">
        <v>2160</v>
      </c>
      <c r="AS63" s="1046" t="s">
        <v>2155</v>
      </c>
      <c r="AT63" s="934"/>
    </row>
    <row r="64" spans="2:51" ht="17.100000000000001" customHeight="1" x14ac:dyDescent="0.2">
      <c r="B64" s="984"/>
      <c r="C64" s="4158"/>
      <c r="D64" s="4159"/>
      <c r="E64" s="4159"/>
      <c r="F64" s="4159"/>
      <c r="G64" s="4161">
        <v>3.3</v>
      </c>
      <c r="H64" s="4162"/>
      <c r="I64" s="4163"/>
      <c r="J64" s="1050" t="s">
        <v>2161</v>
      </c>
      <c r="K64" s="1049"/>
      <c r="L64" s="1049"/>
      <c r="M64" s="1048"/>
      <c r="N64" s="1047"/>
      <c r="O64" s="1047"/>
      <c r="P64" s="1047"/>
      <c r="Q64" s="1047"/>
      <c r="R64" s="1047"/>
      <c r="S64" s="1047"/>
      <c r="T64" s="1047"/>
      <c r="U64" s="1047"/>
      <c r="V64" s="1047"/>
      <c r="W64" s="1046" t="s">
        <v>2155</v>
      </c>
      <c r="X64" s="990"/>
      <c r="Y64" s="4158"/>
      <c r="Z64" s="4159"/>
      <c r="AA64" s="4159"/>
      <c r="AB64" s="4160"/>
      <c r="AC64" s="4161" t="s">
        <v>2162</v>
      </c>
      <c r="AD64" s="4162"/>
      <c r="AE64" s="4163"/>
      <c r="AF64" s="1050" t="s">
        <v>1968</v>
      </c>
      <c r="AG64" s="1049"/>
      <c r="AH64" s="1049"/>
      <c r="AI64" s="1048"/>
      <c r="AJ64" s="1047"/>
      <c r="AK64" s="1047"/>
      <c r="AL64" s="1047"/>
      <c r="AM64" s="1047"/>
      <c r="AN64" s="1047"/>
      <c r="AO64" s="1047"/>
      <c r="AP64" s="1047"/>
      <c r="AQ64" s="1047"/>
      <c r="AR64" s="1047"/>
      <c r="AS64" s="1053" t="s">
        <v>2163</v>
      </c>
      <c r="AT64" s="934"/>
    </row>
    <row r="65" spans="2:46" ht="17.100000000000001" customHeight="1" x14ac:dyDescent="0.2">
      <c r="B65" s="984"/>
      <c r="C65" s="4158"/>
      <c r="D65" s="4159"/>
      <c r="E65" s="4159"/>
      <c r="F65" s="4159"/>
      <c r="G65" s="4161">
        <v>3.4</v>
      </c>
      <c r="H65" s="4162"/>
      <c r="I65" s="4163"/>
      <c r="J65" s="1050" t="s">
        <v>1967</v>
      </c>
      <c r="K65" s="1049"/>
      <c r="L65" s="1049"/>
      <c r="M65" s="1048"/>
      <c r="N65" s="1047"/>
      <c r="O65" s="1047"/>
      <c r="P65" s="1047"/>
      <c r="Q65" s="1047"/>
      <c r="R65" s="1047"/>
      <c r="S65" s="1047"/>
      <c r="T65" s="1047"/>
      <c r="U65" s="1047"/>
      <c r="V65" s="1047"/>
      <c r="W65" s="1046" t="s">
        <v>2155</v>
      </c>
      <c r="X65" s="990"/>
      <c r="Y65" s="4158"/>
      <c r="Z65" s="4159"/>
      <c r="AA65" s="4159"/>
      <c r="AB65" s="4159"/>
      <c r="AC65" s="4164">
        <v>4</v>
      </c>
      <c r="AD65" s="4165"/>
      <c r="AE65" s="4166"/>
      <c r="AF65" s="1050" t="s">
        <v>1966</v>
      </c>
      <c r="AG65" s="1049"/>
      <c r="AH65" s="1049"/>
      <c r="AI65" s="1048"/>
      <c r="AJ65" s="1047"/>
      <c r="AK65" s="1047"/>
      <c r="AL65" s="1047"/>
      <c r="AM65" s="1047"/>
      <c r="AN65" s="1047"/>
      <c r="AO65" s="1047"/>
      <c r="AP65" s="1047"/>
      <c r="AQ65" s="1047"/>
      <c r="AR65" s="1047"/>
      <c r="AS65" s="1046" t="s">
        <v>2155</v>
      </c>
      <c r="AT65" s="934"/>
    </row>
    <row r="66" spans="2:46" ht="17.100000000000001" customHeight="1" x14ac:dyDescent="0.2">
      <c r="B66" s="984"/>
      <c r="C66" s="4158"/>
      <c r="D66" s="4159"/>
      <c r="E66" s="4159"/>
      <c r="F66" s="4160"/>
      <c r="G66" s="4161">
        <v>3.5</v>
      </c>
      <c r="H66" s="4162"/>
      <c r="I66" s="4163"/>
      <c r="J66" s="1050" t="s">
        <v>1965</v>
      </c>
      <c r="K66" s="1049"/>
      <c r="L66" s="1049"/>
      <c r="M66" s="1048"/>
      <c r="N66" s="1047"/>
      <c r="O66" s="1047"/>
      <c r="P66" s="1047"/>
      <c r="Q66" s="1047"/>
      <c r="R66" s="1047"/>
      <c r="S66" s="1047"/>
      <c r="T66" s="1047"/>
      <c r="U66" s="1047"/>
      <c r="V66" s="1047"/>
      <c r="W66" s="1053" t="s">
        <v>2163</v>
      </c>
      <c r="X66" s="990"/>
      <c r="Y66" s="4158"/>
      <c r="Z66" s="4159"/>
      <c r="AA66" s="4159"/>
      <c r="AB66" s="4159"/>
      <c r="AC66" s="4164">
        <v>5</v>
      </c>
      <c r="AD66" s="4165"/>
      <c r="AE66" s="4166"/>
      <c r="AF66" s="1050" t="s">
        <v>1964</v>
      </c>
      <c r="AG66" s="1049"/>
      <c r="AH66" s="1049"/>
      <c r="AI66" s="1048"/>
      <c r="AJ66" s="1047"/>
      <c r="AK66" s="1047"/>
      <c r="AL66" s="1047"/>
      <c r="AM66" s="1047"/>
      <c r="AN66" s="1047"/>
      <c r="AO66" s="1047"/>
      <c r="AP66" s="1047"/>
      <c r="AQ66" s="1047"/>
      <c r="AR66" s="1047"/>
      <c r="AS66" s="1046" t="s">
        <v>2155</v>
      </c>
      <c r="AT66" s="934"/>
    </row>
    <row r="67" spans="2:46" ht="17.100000000000001" customHeight="1" x14ac:dyDescent="0.2">
      <c r="B67" s="984"/>
      <c r="C67" s="4158"/>
      <c r="D67" s="4159"/>
      <c r="E67" s="4159"/>
      <c r="F67" s="4160"/>
      <c r="G67" s="4161">
        <v>3.6</v>
      </c>
      <c r="H67" s="4162"/>
      <c r="I67" s="4163"/>
      <c r="J67" s="1050" t="s">
        <v>2164</v>
      </c>
      <c r="K67" s="1049"/>
      <c r="L67" s="1049"/>
      <c r="M67" s="1048"/>
      <c r="N67" s="1047"/>
      <c r="O67" s="1047"/>
      <c r="P67" s="1047"/>
      <c r="Q67" s="1047"/>
      <c r="R67" s="1047"/>
      <c r="S67" s="1047"/>
      <c r="T67" s="1047"/>
      <c r="U67" s="1047"/>
      <c r="V67" s="1047"/>
      <c r="W67" s="1052" t="s">
        <v>2152</v>
      </c>
      <c r="X67" s="990"/>
      <c r="Y67" s="4158"/>
      <c r="Z67" s="4159"/>
      <c r="AA67" s="4159"/>
      <c r="AB67" s="4159"/>
      <c r="AC67" s="4164">
        <v>6</v>
      </c>
      <c r="AD67" s="4165"/>
      <c r="AE67" s="4166"/>
      <c r="AF67" s="1050" t="s">
        <v>1962</v>
      </c>
      <c r="AG67" s="1049"/>
      <c r="AH67" s="1049"/>
      <c r="AI67" s="1048"/>
      <c r="AJ67" s="1047"/>
      <c r="AK67" s="1047"/>
      <c r="AL67" s="1047"/>
      <c r="AM67" s="1047"/>
      <c r="AN67" s="1047"/>
      <c r="AO67" s="1047"/>
      <c r="AP67" s="1047"/>
      <c r="AQ67" s="1047"/>
      <c r="AR67" s="1047"/>
      <c r="AS67" s="1052" t="s">
        <v>2165</v>
      </c>
      <c r="AT67" s="934"/>
    </row>
    <row r="68" spans="2:46" ht="17.100000000000001" customHeight="1" x14ac:dyDescent="0.2">
      <c r="B68" s="984"/>
      <c r="C68" s="4158"/>
      <c r="D68" s="4159"/>
      <c r="E68" s="4159"/>
      <c r="F68" s="4160"/>
      <c r="G68" s="4161" t="s">
        <v>2166</v>
      </c>
      <c r="H68" s="4162"/>
      <c r="I68" s="4163"/>
      <c r="J68" s="1050" t="s">
        <v>1961</v>
      </c>
      <c r="K68" s="1049"/>
      <c r="L68" s="1049"/>
      <c r="M68" s="1048"/>
      <c r="N68" s="1047"/>
      <c r="O68" s="1047"/>
      <c r="P68" s="1047"/>
      <c r="Q68" s="1047"/>
      <c r="R68" s="1047"/>
      <c r="S68" s="1047"/>
      <c r="T68" s="1047"/>
      <c r="U68" s="1047"/>
      <c r="V68" s="1047"/>
      <c r="W68" s="1051"/>
      <c r="X68" s="990"/>
      <c r="Y68" s="4158"/>
      <c r="Z68" s="4159"/>
      <c r="AA68" s="4159"/>
      <c r="AB68" s="4159"/>
      <c r="AC68" s="4161" t="s">
        <v>2167</v>
      </c>
      <c r="AD68" s="4162"/>
      <c r="AE68" s="4163"/>
      <c r="AF68" s="1050" t="s">
        <v>1960</v>
      </c>
      <c r="AG68" s="1049"/>
      <c r="AH68" s="1049"/>
      <c r="AI68" s="1048"/>
      <c r="AJ68" s="1047"/>
      <c r="AK68" s="1047"/>
      <c r="AL68" s="1047"/>
      <c r="AM68" s="1047"/>
      <c r="AN68" s="1047"/>
      <c r="AO68" s="1047"/>
      <c r="AP68" s="1047"/>
      <c r="AQ68" s="1047"/>
      <c r="AR68" s="1047"/>
      <c r="AS68" s="1051"/>
      <c r="AT68" s="934"/>
    </row>
    <row r="69" spans="2:46" ht="17.100000000000001" customHeight="1" x14ac:dyDescent="0.2">
      <c r="B69" s="984"/>
      <c r="C69" s="4158"/>
      <c r="D69" s="4159"/>
      <c r="E69" s="4159"/>
      <c r="F69" s="4160"/>
      <c r="G69" s="4161" t="s">
        <v>2168</v>
      </c>
      <c r="H69" s="4162"/>
      <c r="I69" s="4163"/>
      <c r="J69" s="1050" t="s">
        <v>1959</v>
      </c>
      <c r="K69" s="1049"/>
      <c r="L69" s="1049"/>
      <c r="M69" s="1048"/>
      <c r="N69" s="1047"/>
      <c r="O69" s="1047"/>
      <c r="P69" s="1047"/>
      <c r="Q69" s="1047"/>
      <c r="R69" s="1047"/>
      <c r="S69" s="1047"/>
      <c r="T69" s="1047"/>
      <c r="U69" s="1047"/>
      <c r="V69" s="1047"/>
      <c r="W69" s="1046" t="s">
        <v>2155</v>
      </c>
      <c r="X69" s="990"/>
      <c r="Y69" s="1045" t="s">
        <v>2151</v>
      </c>
      <c r="Z69" s="1037" t="s">
        <v>2169</v>
      </c>
      <c r="AA69" s="1044"/>
      <c r="AB69" s="1044"/>
      <c r="AC69" s="1043"/>
      <c r="AD69" s="1042" t="s">
        <v>2153</v>
      </c>
      <c r="AE69" s="1037" t="s">
        <v>2170</v>
      </c>
      <c r="AG69" s="1041"/>
      <c r="AH69" s="1041"/>
      <c r="AI69" s="1040"/>
      <c r="AJ69" s="1039" t="s">
        <v>2155</v>
      </c>
      <c r="AK69" s="1037" t="s">
        <v>2171</v>
      </c>
      <c r="AL69" s="1036"/>
      <c r="AM69" s="1036"/>
      <c r="AO69" s="1038" t="s">
        <v>2163</v>
      </c>
      <c r="AP69" s="1037" t="s">
        <v>2172</v>
      </c>
      <c r="AQ69" s="1036"/>
      <c r="AR69" s="1036"/>
      <c r="AS69" s="1035"/>
      <c r="AT69" s="934"/>
    </row>
    <row r="70" spans="2:46" ht="17.100000000000001" customHeight="1" x14ac:dyDescent="0.2">
      <c r="B70" s="984"/>
      <c r="C70" s="993"/>
      <c r="E70" s="984"/>
      <c r="F70" s="987"/>
      <c r="G70" s="984"/>
      <c r="H70" s="984"/>
      <c r="I70" s="987"/>
      <c r="J70" s="987"/>
      <c r="K70" s="987"/>
      <c r="L70" s="987"/>
      <c r="M70" s="986"/>
      <c r="N70" s="985"/>
      <c r="O70" s="985"/>
      <c r="P70" s="985"/>
      <c r="Q70" s="985"/>
      <c r="R70" s="985"/>
      <c r="S70" s="985"/>
      <c r="T70" s="985"/>
      <c r="U70" s="985"/>
      <c r="V70" s="985"/>
      <c r="W70" s="985"/>
      <c r="X70" s="990"/>
      <c r="Y70" s="992"/>
      <c r="Z70" s="987"/>
      <c r="AA70" s="987"/>
      <c r="AB70" s="987"/>
      <c r="AC70" s="987"/>
      <c r="AD70" s="1028"/>
      <c r="AE70" s="987"/>
      <c r="AF70" s="987"/>
      <c r="AG70" s="987"/>
      <c r="AH70" s="991"/>
      <c r="AI70" s="991"/>
      <c r="AJ70" s="991"/>
      <c r="AK70" s="991"/>
      <c r="AL70" s="991"/>
      <c r="AM70" s="991"/>
      <c r="AN70" s="991"/>
      <c r="AO70" s="991"/>
      <c r="AP70" s="939"/>
      <c r="AQ70" s="939"/>
      <c r="AR70" s="1010"/>
      <c r="AS70" s="1009"/>
      <c r="AT70" s="934"/>
    </row>
    <row r="71" spans="2:46" ht="17.100000000000001" customHeight="1" x14ac:dyDescent="0.2">
      <c r="C71" s="984" t="s">
        <v>1958</v>
      </c>
      <c r="D71" s="993"/>
      <c r="F71" s="984" t="s">
        <v>1957</v>
      </c>
      <c r="G71" s="984"/>
      <c r="H71" s="984"/>
      <c r="I71" s="987"/>
      <c r="J71" s="987"/>
      <c r="K71" s="987"/>
      <c r="L71" s="987"/>
      <c r="M71" s="986"/>
      <c r="N71" s="985"/>
      <c r="O71" s="985"/>
      <c r="P71" s="985"/>
      <c r="Q71" s="985"/>
      <c r="R71" s="985"/>
      <c r="S71" s="985"/>
      <c r="T71" s="985"/>
      <c r="U71" s="985"/>
      <c r="V71" s="985"/>
      <c r="W71" s="985"/>
      <c r="X71" s="990"/>
      <c r="Y71" s="992"/>
      <c r="Z71" s="987"/>
      <c r="AA71" s="987"/>
      <c r="AB71" s="987"/>
      <c r="AC71" s="987"/>
      <c r="AD71" s="1028"/>
      <c r="AE71" s="987"/>
      <c r="AF71" s="987"/>
      <c r="AG71" s="987"/>
      <c r="AH71" s="991"/>
      <c r="AI71" s="991"/>
      <c r="AJ71" s="991"/>
      <c r="AK71" s="991"/>
      <c r="AL71" s="991"/>
      <c r="AM71" s="991"/>
      <c r="AN71" s="991"/>
      <c r="AO71" s="991"/>
      <c r="AP71" s="939"/>
      <c r="AQ71" s="939"/>
      <c r="AR71" s="1010"/>
      <c r="AS71" s="1009"/>
      <c r="AT71" s="934"/>
    </row>
    <row r="72" spans="2:46" ht="17.100000000000001" customHeight="1" x14ac:dyDescent="0.2">
      <c r="B72" s="984"/>
      <c r="C72" s="4118" t="s">
        <v>1956</v>
      </c>
      <c r="D72" s="4119"/>
      <c r="E72" s="4119"/>
      <c r="F72" s="4119"/>
      <c r="G72" s="4119"/>
      <c r="H72" s="4119"/>
      <c r="I72" s="4119"/>
      <c r="J72" s="4119"/>
      <c r="K72" s="4119"/>
      <c r="L72" s="4119"/>
      <c r="M72" s="4119"/>
      <c r="N72" s="4119"/>
      <c r="O72" s="4119"/>
      <c r="P72" s="4119"/>
      <c r="Q72" s="4119"/>
      <c r="R72" s="4119"/>
      <c r="S72" s="4119"/>
      <c r="T72" s="4119"/>
      <c r="U72" s="4119"/>
      <c r="V72" s="4119"/>
      <c r="W72" s="4119"/>
      <c r="X72" s="4119"/>
      <c r="Y72" s="4119"/>
      <c r="Z72" s="4119"/>
      <c r="AA72" s="4119"/>
      <c r="AB72" s="4119"/>
      <c r="AC72" s="4119"/>
      <c r="AD72" s="4119"/>
      <c r="AE72" s="4119"/>
      <c r="AF72" s="4119"/>
      <c r="AG72" s="4119"/>
      <c r="AH72" s="4119"/>
      <c r="AI72" s="4119"/>
      <c r="AJ72" s="4119"/>
      <c r="AK72" s="4119"/>
      <c r="AL72" s="4119"/>
      <c r="AM72" s="4119"/>
      <c r="AN72" s="4119"/>
      <c r="AO72" s="4119"/>
      <c r="AP72" s="4119"/>
      <c r="AQ72" s="4119"/>
      <c r="AR72" s="4119"/>
      <c r="AS72" s="4120"/>
      <c r="AT72" s="934"/>
    </row>
    <row r="73" spans="2:46" ht="17.100000000000001" customHeight="1" x14ac:dyDescent="0.2">
      <c r="B73" s="984"/>
      <c r="C73" s="4124"/>
      <c r="D73" s="4125"/>
      <c r="E73" s="4125"/>
      <c r="F73" s="4125"/>
      <c r="G73" s="4125"/>
      <c r="H73" s="4125"/>
      <c r="I73" s="4125"/>
      <c r="J73" s="4125"/>
      <c r="K73" s="4125"/>
      <c r="L73" s="4125"/>
      <c r="M73" s="4125"/>
      <c r="N73" s="4125"/>
      <c r="O73" s="4125"/>
      <c r="P73" s="4125"/>
      <c r="Q73" s="4125"/>
      <c r="R73" s="4125"/>
      <c r="S73" s="4125"/>
      <c r="T73" s="4125"/>
      <c r="U73" s="4125"/>
      <c r="V73" s="4125"/>
      <c r="W73" s="4125"/>
      <c r="X73" s="4125"/>
      <c r="Y73" s="4125"/>
      <c r="Z73" s="4125"/>
      <c r="AA73" s="4125"/>
      <c r="AB73" s="4125"/>
      <c r="AC73" s="4125"/>
      <c r="AD73" s="4125"/>
      <c r="AE73" s="4125"/>
      <c r="AF73" s="4125"/>
      <c r="AG73" s="4125"/>
      <c r="AH73" s="4125"/>
      <c r="AI73" s="4125"/>
      <c r="AJ73" s="4125"/>
      <c r="AK73" s="4125"/>
      <c r="AL73" s="4125"/>
      <c r="AM73" s="4125"/>
      <c r="AN73" s="4125"/>
      <c r="AO73" s="4125"/>
      <c r="AP73" s="4125"/>
      <c r="AQ73" s="4125"/>
      <c r="AR73" s="4125"/>
      <c r="AS73" s="4126"/>
      <c r="AT73" s="934"/>
    </row>
    <row r="74" spans="2:46" ht="17.100000000000001" customHeight="1" x14ac:dyDescent="0.2">
      <c r="B74" s="984"/>
      <c r="C74" s="1034"/>
      <c r="D74" s="1034"/>
      <c r="E74" s="1034"/>
      <c r="F74" s="1034"/>
      <c r="G74" s="1034"/>
      <c r="H74" s="1034"/>
      <c r="I74" s="1034"/>
      <c r="J74" s="1034"/>
      <c r="K74" s="1034"/>
      <c r="L74" s="1034"/>
      <c r="M74" s="1034"/>
      <c r="N74" s="1034"/>
      <c r="O74" s="1034"/>
      <c r="P74" s="1034"/>
      <c r="Q74" s="1034"/>
      <c r="R74" s="1034"/>
      <c r="S74" s="1034"/>
      <c r="T74" s="1034"/>
      <c r="U74" s="1034"/>
      <c r="V74" s="1034"/>
      <c r="W74" s="1034"/>
      <c r="X74" s="1034"/>
      <c r="Y74" s="1034"/>
      <c r="Z74" s="1034"/>
      <c r="AA74" s="1034"/>
      <c r="AB74" s="1034"/>
      <c r="AC74" s="1034"/>
      <c r="AD74" s="1034"/>
      <c r="AE74" s="1034"/>
      <c r="AF74" s="1034"/>
      <c r="AG74" s="1034"/>
      <c r="AH74" s="1034"/>
      <c r="AI74" s="1034"/>
      <c r="AJ74" s="1034"/>
      <c r="AK74" s="1034"/>
      <c r="AL74" s="1034"/>
      <c r="AM74" s="1034"/>
      <c r="AN74" s="1034"/>
      <c r="AO74" s="1033"/>
      <c r="AP74" s="1033"/>
      <c r="AQ74" s="1033"/>
      <c r="AR74" s="1033"/>
      <c r="AS74" s="1033"/>
      <c r="AT74" s="934"/>
    </row>
    <row r="75" spans="2:46" ht="17.100000000000001" customHeight="1" x14ac:dyDescent="0.2">
      <c r="B75" s="993"/>
      <c r="E75" s="934" t="s">
        <v>1955</v>
      </c>
      <c r="G75" s="984"/>
      <c r="H75" s="987"/>
      <c r="J75" s="987"/>
      <c r="K75" s="987"/>
      <c r="L75" s="987"/>
      <c r="M75" s="986"/>
      <c r="N75" s="985"/>
      <c r="P75" s="985"/>
      <c r="Q75" s="985"/>
      <c r="R75" s="934" t="s">
        <v>1954</v>
      </c>
      <c r="S75" s="985"/>
      <c r="T75" s="987"/>
      <c r="V75" s="984"/>
      <c r="W75" s="987"/>
      <c r="Y75" s="987"/>
      <c r="Z75" s="987"/>
      <c r="AA75" s="987"/>
      <c r="AB75" s="986"/>
      <c r="AD75" s="4153">
        <f>+'Esc-MW'!AN78</f>
        <v>0</v>
      </c>
      <c r="AE75" s="4153"/>
      <c r="AF75" s="4153"/>
      <c r="AG75" s="4153"/>
      <c r="AH75" s="4153"/>
      <c r="AI75" s="4153"/>
      <c r="AJ75" s="4153"/>
      <c r="AK75" s="4153"/>
      <c r="AL75" s="4153"/>
      <c r="AM75" s="4153"/>
      <c r="AN75" s="4153"/>
      <c r="AQ75" s="985"/>
      <c r="AR75" s="4138" t="s">
        <v>236</v>
      </c>
      <c r="AS75" s="4139"/>
      <c r="AT75" s="934"/>
    </row>
    <row r="76" spans="2:46" ht="17.100000000000001" customHeight="1" x14ac:dyDescent="0.2">
      <c r="B76" s="993"/>
      <c r="F76" s="934"/>
      <c r="G76" s="984"/>
      <c r="H76" s="987"/>
      <c r="J76" s="987"/>
      <c r="K76" s="987"/>
      <c r="L76" s="987"/>
      <c r="M76" s="986"/>
      <c r="N76" s="985"/>
      <c r="P76" s="985"/>
      <c r="Q76" s="985"/>
      <c r="S76" s="985"/>
      <c r="AE76" s="985"/>
      <c r="AF76" s="985"/>
      <c r="AG76" s="985"/>
      <c r="AH76" s="1027"/>
      <c r="AI76" s="1027"/>
      <c r="AJ76" s="1027"/>
      <c r="AK76" s="1027"/>
      <c r="AL76" s="1027"/>
      <c r="AM76" s="1027"/>
      <c r="AN76" s="1027"/>
      <c r="AO76" s="1027"/>
      <c r="AP76" s="1027"/>
      <c r="AQ76" s="1027"/>
      <c r="AR76" s="1027"/>
      <c r="AS76" s="1027"/>
      <c r="AT76" s="934"/>
    </row>
    <row r="77" spans="2:46" ht="17.100000000000001" customHeight="1" x14ac:dyDescent="0.2">
      <c r="B77" s="993"/>
      <c r="F77" s="934"/>
      <c r="G77" s="984"/>
      <c r="H77" s="987"/>
      <c r="J77" s="987"/>
      <c r="K77" s="987"/>
      <c r="L77" s="987"/>
      <c r="M77" s="986"/>
      <c r="N77" s="985"/>
      <c r="O77" s="985"/>
      <c r="P77" s="985"/>
      <c r="R77" s="985"/>
      <c r="T77" s="987"/>
      <c r="U77" s="934"/>
      <c r="V77" s="984"/>
      <c r="W77" s="987"/>
      <c r="Y77" s="987"/>
      <c r="Z77" s="987"/>
      <c r="AA77" s="987"/>
      <c r="AB77" s="986"/>
      <c r="AC77" s="985"/>
      <c r="AD77" s="4154" t="s">
        <v>1217</v>
      </c>
      <c r="AE77" s="4154"/>
      <c r="AF77" s="4154"/>
      <c r="AG77" s="4154"/>
      <c r="AH77" s="4154"/>
      <c r="AI77" s="4154"/>
      <c r="AJ77" s="4154"/>
      <c r="AK77" s="4154"/>
      <c r="AL77" s="4154" t="s">
        <v>2173</v>
      </c>
      <c r="AM77" s="4154"/>
      <c r="AN77" s="4154"/>
      <c r="AO77" s="4154"/>
      <c r="AP77" s="4154"/>
      <c r="AQ77" s="4154"/>
      <c r="AR77" s="4154"/>
      <c r="AS77" s="4154"/>
      <c r="AT77" s="934"/>
    </row>
    <row r="78" spans="2:46" ht="17.100000000000001" customHeight="1" x14ac:dyDescent="0.2">
      <c r="B78" s="1229"/>
      <c r="C78" s="4155" t="s">
        <v>2174</v>
      </c>
      <c r="D78" s="4156"/>
      <c r="E78" s="4156"/>
      <c r="F78" s="4156"/>
      <c r="G78" s="4156"/>
      <c r="H78" s="4156"/>
      <c r="I78" s="4156"/>
      <c r="J78" s="4156"/>
      <c r="K78" s="4156"/>
      <c r="L78" s="4156"/>
      <c r="M78" s="4156"/>
      <c r="N78" s="4156"/>
      <c r="O78" s="4156"/>
      <c r="P78" s="4156"/>
      <c r="Q78" s="4156"/>
      <c r="R78" s="4156"/>
      <c r="S78" s="4156"/>
      <c r="T78" s="4156"/>
      <c r="U78" s="4156"/>
      <c r="V78" s="4156"/>
      <c r="W78" s="4156"/>
      <c r="X78" s="4156"/>
      <c r="Y78" s="4156"/>
      <c r="Z78" s="4156"/>
      <c r="AA78" s="4156"/>
      <c r="AB78" s="4156"/>
      <c r="AC78" s="4157"/>
      <c r="AD78" s="4152" t="s">
        <v>2175</v>
      </c>
      <c r="AE78" s="4152"/>
      <c r="AF78" s="4152"/>
      <c r="AG78" s="4152"/>
      <c r="AH78" s="4152"/>
      <c r="AI78" s="4152"/>
      <c r="AJ78" s="4152"/>
      <c r="AK78" s="4152"/>
      <c r="AL78" s="4152" t="s">
        <v>2176</v>
      </c>
      <c r="AM78" s="4152"/>
      <c r="AN78" s="4152"/>
      <c r="AO78" s="4152"/>
      <c r="AP78" s="4152"/>
      <c r="AQ78" s="4152"/>
      <c r="AR78" s="4152"/>
      <c r="AS78" s="4152"/>
      <c r="AT78" s="934"/>
    </row>
    <row r="79" spans="2:46" ht="17.100000000000001" customHeight="1" x14ac:dyDescent="0.2">
      <c r="B79" s="996"/>
      <c r="C79" s="4149" t="s">
        <v>2177</v>
      </c>
      <c r="D79" s="4150"/>
      <c r="E79" s="4150"/>
      <c r="F79" s="4150"/>
      <c r="G79" s="4150"/>
      <c r="H79" s="4150"/>
      <c r="I79" s="4150"/>
      <c r="J79" s="4150"/>
      <c r="K79" s="4150"/>
      <c r="L79" s="4150"/>
      <c r="M79" s="4150"/>
      <c r="N79" s="4150"/>
      <c r="O79" s="4150"/>
      <c r="P79" s="4150"/>
      <c r="Q79" s="4150"/>
      <c r="R79" s="4150"/>
      <c r="S79" s="4150"/>
      <c r="T79" s="4150"/>
      <c r="U79" s="4150"/>
      <c r="V79" s="4150"/>
      <c r="W79" s="4150"/>
      <c r="X79" s="4150"/>
      <c r="Y79" s="4150"/>
      <c r="Z79" s="4150"/>
      <c r="AA79" s="4150"/>
      <c r="AB79" s="4150"/>
      <c r="AC79" s="4151"/>
      <c r="AD79" s="4152" t="s">
        <v>2178</v>
      </c>
      <c r="AE79" s="4152"/>
      <c r="AF79" s="4152"/>
      <c r="AG79" s="4152"/>
      <c r="AH79" s="4152"/>
      <c r="AI79" s="4152"/>
      <c r="AJ79" s="4152"/>
      <c r="AK79" s="4152"/>
      <c r="AL79" s="4152" t="s">
        <v>2179</v>
      </c>
      <c r="AM79" s="4152"/>
      <c r="AN79" s="4152"/>
      <c r="AO79" s="4152"/>
      <c r="AP79" s="4152"/>
      <c r="AQ79" s="4152"/>
      <c r="AR79" s="4152"/>
      <c r="AS79" s="4152"/>
      <c r="AT79" s="934"/>
    </row>
    <row r="80" spans="2:46" ht="17.100000000000001" customHeight="1" x14ac:dyDescent="0.2">
      <c r="B80" s="996"/>
      <c r="C80" s="4149" t="s">
        <v>2180</v>
      </c>
      <c r="D80" s="4150"/>
      <c r="E80" s="4150"/>
      <c r="F80" s="4150"/>
      <c r="G80" s="4150"/>
      <c r="H80" s="4150"/>
      <c r="I80" s="4150"/>
      <c r="J80" s="4150"/>
      <c r="K80" s="4150"/>
      <c r="L80" s="4150"/>
      <c r="M80" s="4150"/>
      <c r="N80" s="4150"/>
      <c r="O80" s="4150"/>
      <c r="P80" s="4150"/>
      <c r="Q80" s="4150"/>
      <c r="R80" s="4150"/>
      <c r="S80" s="4150"/>
      <c r="T80" s="4150"/>
      <c r="U80" s="4150"/>
      <c r="V80" s="4150"/>
      <c r="W80" s="4150"/>
      <c r="X80" s="4150"/>
      <c r="Y80" s="4150"/>
      <c r="Z80" s="4150"/>
      <c r="AA80" s="4150"/>
      <c r="AB80" s="4150"/>
      <c r="AC80" s="4151"/>
      <c r="AD80" s="4152" t="s">
        <v>2181</v>
      </c>
      <c r="AE80" s="4152"/>
      <c r="AF80" s="4152"/>
      <c r="AG80" s="4152"/>
      <c r="AH80" s="4152"/>
      <c r="AI80" s="4152"/>
      <c r="AJ80" s="4152"/>
      <c r="AK80" s="4152"/>
      <c r="AL80" s="4152" t="s">
        <v>2182</v>
      </c>
      <c r="AM80" s="4152"/>
      <c r="AN80" s="4152"/>
      <c r="AO80" s="4152"/>
      <c r="AP80" s="4152"/>
      <c r="AQ80" s="4152"/>
      <c r="AR80" s="4152"/>
      <c r="AS80" s="4152"/>
      <c r="AT80" s="934"/>
    </row>
    <row r="81" spans="2:46" ht="17.100000000000001" customHeight="1" x14ac:dyDescent="0.25">
      <c r="B81" s="984"/>
      <c r="C81" s="996"/>
      <c r="E81" s="1032"/>
      <c r="G81" s="1031"/>
      <c r="H81" s="965"/>
      <c r="AE81" s="1030"/>
      <c r="AF81" s="1030"/>
      <c r="AG81" s="1030"/>
      <c r="AH81" s="1030"/>
      <c r="AI81" s="1030"/>
      <c r="AJ81" s="1030"/>
      <c r="AK81" s="1030"/>
      <c r="AL81" s="1030"/>
      <c r="AM81" s="1030"/>
      <c r="AN81" s="1030"/>
      <c r="AO81" s="1030"/>
      <c r="AP81" s="1030"/>
      <c r="AQ81" s="1030"/>
      <c r="AR81" s="1030"/>
      <c r="AS81" s="1009"/>
      <c r="AT81" s="934"/>
    </row>
    <row r="82" spans="2:46" ht="17.100000000000001" customHeight="1" x14ac:dyDescent="0.25">
      <c r="B82" s="984"/>
      <c r="C82" s="4147" t="s">
        <v>1217</v>
      </c>
      <c r="D82" s="4148" t="s">
        <v>2183</v>
      </c>
      <c r="E82" s="4148"/>
      <c r="F82" s="4148"/>
      <c r="G82" s="4148"/>
      <c r="H82" s="4148" t="s">
        <v>2184</v>
      </c>
      <c r="I82" s="4148"/>
      <c r="J82" s="4148"/>
      <c r="K82" s="4148"/>
      <c r="L82" s="4148"/>
      <c r="M82" s="4148"/>
      <c r="N82" s="4148"/>
      <c r="O82" s="4148"/>
      <c r="P82" s="4148"/>
      <c r="Q82" s="4148"/>
      <c r="R82" s="4148"/>
      <c r="S82" s="4148"/>
      <c r="T82" s="4148"/>
      <c r="U82" s="4148"/>
      <c r="V82" s="4148"/>
      <c r="W82" s="4148"/>
      <c r="Y82" s="4147" t="s">
        <v>2173</v>
      </c>
      <c r="Z82" s="4148" t="s">
        <v>2185</v>
      </c>
      <c r="AA82" s="4148"/>
      <c r="AB82" s="4148"/>
      <c r="AC82" s="4148"/>
      <c r="AD82" s="4148" t="s">
        <v>2184</v>
      </c>
      <c r="AE82" s="4148"/>
      <c r="AF82" s="4148"/>
      <c r="AG82" s="4148"/>
      <c r="AH82" s="4148"/>
      <c r="AI82" s="4148"/>
      <c r="AJ82" s="4148"/>
      <c r="AK82" s="4148"/>
      <c r="AL82" s="4148"/>
      <c r="AM82" s="4148"/>
      <c r="AN82" s="4148"/>
      <c r="AO82" s="4148"/>
      <c r="AP82" s="4148"/>
      <c r="AQ82" s="4148"/>
      <c r="AR82" s="4148"/>
      <c r="AS82" s="4148"/>
    </row>
    <row r="83" spans="2:46" ht="17.100000000000001" customHeight="1" x14ac:dyDescent="0.2">
      <c r="B83" s="984"/>
      <c r="C83" s="4147"/>
      <c r="D83" s="4146" t="s">
        <v>2186</v>
      </c>
      <c r="E83" s="4146"/>
      <c r="F83" s="4146"/>
      <c r="G83" s="4146"/>
      <c r="H83" s="4146" t="s">
        <v>2187</v>
      </c>
      <c r="I83" s="4146"/>
      <c r="J83" s="4146"/>
      <c r="K83" s="4146"/>
      <c r="L83" s="4146"/>
      <c r="M83" s="4146"/>
      <c r="N83" s="4146"/>
      <c r="O83" s="4146"/>
      <c r="P83" s="4146"/>
      <c r="Q83" s="4146"/>
      <c r="R83" s="4146"/>
      <c r="S83" s="4146"/>
      <c r="T83" s="4146"/>
      <c r="U83" s="4146"/>
      <c r="V83" s="4146"/>
      <c r="W83" s="4146"/>
      <c r="Y83" s="4147"/>
      <c r="Z83" s="4146" t="s">
        <v>2188</v>
      </c>
      <c r="AA83" s="4146"/>
      <c r="AB83" s="4146"/>
      <c r="AC83" s="4146"/>
      <c r="AD83" s="4146" t="s">
        <v>2187</v>
      </c>
      <c r="AE83" s="4146"/>
      <c r="AF83" s="4146"/>
      <c r="AG83" s="4146"/>
      <c r="AH83" s="4146"/>
      <c r="AI83" s="4146"/>
      <c r="AJ83" s="4146"/>
      <c r="AK83" s="4146"/>
      <c r="AL83" s="4146"/>
      <c r="AM83" s="4146"/>
      <c r="AN83" s="4146"/>
      <c r="AO83" s="4146"/>
      <c r="AP83" s="4146"/>
      <c r="AQ83" s="4146"/>
      <c r="AR83" s="4146"/>
      <c r="AS83" s="4146"/>
    </row>
    <row r="84" spans="2:46" ht="17.100000000000001" customHeight="1" x14ac:dyDescent="0.2">
      <c r="B84" s="984"/>
      <c r="C84" s="4147"/>
      <c r="D84" s="4146" t="s">
        <v>2189</v>
      </c>
      <c r="E84" s="4146"/>
      <c r="F84" s="4146"/>
      <c r="G84" s="4146"/>
      <c r="H84" s="4146" t="s">
        <v>2190</v>
      </c>
      <c r="I84" s="4146"/>
      <c r="J84" s="4146"/>
      <c r="K84" s="4146"/>
      <c r="L84" s="4146"/>
      <c r="M84" s="4146"/>
      <c r="N84" s="4146"/>
      <c r="O84" s="4146"/>
      <c r="P84" s="4146"/>
      <c r="Q84" s="4146"/>
      <c r="R84" s="4146"/>
      <c r="S84" s="4146"/>
      <c r="T84" s="4146"/>
      <c r="U84" s="4146"/>
      <c r="V84" s="4146"/>
      <c r="W84" s="4146"/>
      <c r="Y84" s="4147"/>
      <c r="Z84" s="4146" t="s">
        <v>2191</v>
      </c>
      <c r="AA84" s="4146"/>
      <c r="AB84" s="4146"/>
      <c r="AC84" s="4146"/>
      <c r="AD84" s="4146" t="s">
        <v>2190</v>
      </c>
      <c r="AE84" s="4146"/>
      <c r="AF84" s="4146"/>
      <c r="AG84" s="4146"/>
      <c r="AH84" s="4146"/>
      <c r="AI84" s="4146"/>
      <c r="AJ84" s="4146"/>
      <c r="AK84" s="4146"/>
      <c r="AL84" s="4146"/>
      <c r="AM84" s="4146"/>
      <c r="AN84" s="4146"/>
      <c r="AO84" s="4146"/>
      <c r="AP84" s="4146"/>
      <c r="AQ84" s="4146"/>
      <c r="AR84" s="4146"/>
      <c r="AS84" s="4146"/>
    </row>
    <row r="85" spans="2:46" ht="17.100000000000001" customHeight="1" x14ac:dyDescent="0.2">
      <c r="B85" s="984"/>
      <c r="C85" s="4147"/>
      <c r="D85" s="4146" t="s">
        <v>2192</v>
      </c>
      <c r="E85" s="4146"/>
      <c r="F85" s="4146"/>
      <c r="G85" s="4146"/>
      <c r="H85" s="4146" t="s">
        <v>2193</v>
      </c>
      <c r="I85" s="4146"/>
      <c r="J85" s="4146"/>
      <c r="K85" s="4146"/>
      <c r="L85" s="4146"/>
      <c r="M85" s="4146"/>
      <c r="N85" s="4146"/>
      <c r="O85" s="4146"/>
      <c r="P85" s="4146"/>
      <c r="Q85" s="4146"/>
      <c r="R85" s="4146"/>
      <c r="S85" s="4146"/>
      <c r="T85" s="4146"/>
      <c r="U85" s="4146"/>
      <c r="V85" s="4146"/>
      <c r="W85" s="4146"/>
      <c r="Y85" s="4147"/>
      <c r="Z85" s="4146" t="s">
        <v>2194</v>
      </c>
      <c r="AA85" s="4146"/>
      <c r="AB85" s="4146"/>
      <c r="AC85" s="4146"/>
      <c r="AD85" s="4146" t="s">
        <v>2193</v>
      </c>
      <c r="AE85" s="4146"/>
      <c r="AF85" s="4146"/>
      <c r="AG85" s="4146"/>
      <c r="AH85" s="4146"/>
      <c r="AI85" s="4146"/>
      <c r="AJ85" s="4146"/>
      <c r="AK85" s="4146"/>
      <c r="AL85" s="4146"/>
      <c r="AM85" s="4146"/>
      <c r="AN85" s="4146"/>
      <c r="AO85" s="4146"/>
      <c r="AP85" s="4146"/>
      <c r="AQ85" s="4146"/>
      <c r="AR85" s="4146"/>
      <c r="AS85" s="4146"/>
    </row>
    <row r="86" spans="2:46" ht="17.100000000000001" customHeight="1" x14ac:dyDescent="0.2">
      <c r="B86" s="984"/>
      <c r="C86" s="4147"/>
      <c r="D86" s="4146" t="s">
        <v>2195</v>
      </c>
      <c r="E86" s="4146"/>
      <c r="F86" s="4146"/>
      <c r="G86" s="4146"/>
      <c r="H86" s="4146" t="s">
        <v>1558</v>
      </c>
      <c r="I86" s="4146"/>
      <c r="J86" s="4146"/>
      <c r="K86" s="4146"/>
      <c r="L86" s="4146"/>
      <c r="M86" s="4146"/>
      <c r="N86" s="4146"/>
      <c r="O86" s="4146"/>
      <c r="P86" s="4146"/>
      <c r="Q86" s="4146"/>
      <c r="R86" s="4146"/>
      <c r="S86" s="4146"/>
      <c r="T86" s="4146"/>
      <c r="U86" s="4146"/>
      <c r="V86" s="4146"/>
      <c r="W86" s="4146"/>
      <c r="Y86" s="4147"/>
      <c r="Z86" s="4146" t="s">
        <v>2196</v>
      </c>
      <c r="AA86" s="4146"/>
      <c r="AB86" s="4146"/>
      <c r="AC86" s="4146"/>
      <c r="AD86" s="4146" t="s">
        <v>1558</v>
      </c>
      <c r="AE86" s="4146"/>
      <c r="AF86" s="4146"/>
      <c r="AG86" s="4146"/>
      <c r="AH86" s="4146"/>
      <c r="AI86" s="4146"/>
      <c r="AJ86" s="4146"/>
      <c r="AK86" s="4146"/>
      <c r="AL86" s="4146"/>
      <c r="AM86" s="4146"/>
      <c r="AN86" s="4146"/>
      <c r="AO86" s="4146"/>
      <c r="AP86" s="4146"/>
      <c r="AQ86" s="4146"/>
      <c r="AR86" s="4146"/>
      <c r="AS86" s="4146"/>
    </row>
    <row r="87" spans="2:46" ht="17.100000000000001" customHeight="1" x14ac:dyDescent="0.2">
      <c r="B87" s="984"/>
      <c r="C87" s="4147"/>
      <c r="D87" s="4146" t="s">
        <v>2197</v>
      </c>
      <c r="E87" s="4146"/>
      <c r="F87" s="4146"/>
      <c r="G87" s="4146"/>
      <c r="H87" s="4146" t="s">
        <v>2198</v>
      </c>
      <c r="I87" s="4146"/>
      <c r="J87" s="4146"/>
      <c r="K87" s="4146"/>
      <c r="L87" s="4146"/>
      <c r="M87" s="4146"/>
      <c r="N87" s="4146"/>
      <c r="O87" s="4146"/>
      <c r="P87" s="4146"/>
      <c r="Q87" s="4146"/>
      <c r="R87" s="4146"/>
      <c r="S87" s="4146"/>
      <c r="T87" s="4146"/>
      <c r="U87" s="4146"/>
      <c r="V87" s="4146"/>
      <c r="W87" s="4146"/>
      <c r="Y87" s="4147"/>
      <c r="Z87" s="4146" t="s">
        <v>2199</v>
      </c>
      <c r="AA87" s="4146"/>
      <c r="AB87" s="4146"/>
      <c r="AC87" s="4146"/>
      <c r="AD87" s="4146" t="s">
        <v>2198</v>
      </c>
      <c r="AE87" s="4146"/>
      <c r="AF87" s="4146"/>
      <c r="AG87" s="4146"/>
      <c r="AH87" s="4146"/>
      <c r="AI87" s="4146"/>
      <c r="AJ87" s="4146"/>
      <c r="AK87" s="4146"/>
      <c r="AL87" s="4146"/>
      <c r="AM87" s="4146"/>
      <c r="AN87" s="4146"/>
      <c r="AO87" s="4146"/>
      <c r="AP87" s="4146"/>
      <c r="AQ87" s="4146"/>
      <c r="AR87" s="4146"/>
      <c r="AS87" s="4146"/>
    </row>
    <row r="88" spans="2:46" ht="17.100000000000001" customHeight="1" x14ac:dyDescent="0.2">
      <c r="B88" s="984"/>
      <c r="C88" s="4147"/>
      <c r="D88" s="4146" t="s">
        <v>2200</v>
      </c>
      <c r="E88" s="4146"/>
      <c r="F88" s="4146"/>
      <c r="G88" s="4146"/>
      <c r="H88" s="4146" t="s">
        <v>2201</v>
      </c>
      <c r="I88" s="4146"/>
      <c r="J88" s="4146"/>
      <c r="K88" s="4146"/>
      <c r="L88" s="4146"/>
      <c r="M88" s="4146"/>
      <c r="N88" s="4146"/>
      <c r="O88" s="4146"/>
      <c r="P88" s="4146"/>
      <c r="Q88" s="4146"/>
      <c r="R88" s="4146"/>
      <c r="S88" s="4146"/>
      <c r="T88" s="4146"/>
      <c r="U88" s="4146"/>
      <c r="V88" s="4146"/>
      <c r="W88" s="4146"/>
      <c r="Y88" s="4147"/>
      <c r="Z88" s="4146" t="s">
        <v>2202</v>
      </c>
      <c r="AA88" s="4146"/>
      <c r="AB88" s="4146"/>
      <c r="AC88" s="4146"/>
      <c r="AD88" s="4146" t="s">
        <v>2203</v>
      </c>
      <c r="AE88" s="4146"/>
      <c r="AF88" s="4146"/>
      <c r="AG88" s="4146"/>
      <c r="AH88" s="4146"/>
      <c r="AI88" s="4146"/>
      <c r="AJ88" s="4146"/>
      <c r="AK88" s="4146"/>
      <c r="AL88" s="4146"/>
      <c r="AM88" s="4146"/>
      <c r="AN88" s="4146"/>
      <c r="AO88" s="4146"/>
      <c r="AP88" s="4146"/>
      <c r="AQ88" s="4146"/>
      <c r="AR88" s="4146"/>
      <c r="AS88" s="4146"/>
    </row>
    <row r="89" spans="2:46" ht="17.100000000000001" customHeight="1" x14ac:dyDescent="0.2">
      <c r="B89" s="984"/>
      <c r="C89" s="4147"/>
      <c r="D89" s="4146" t="s">
        <v>2204</v>
      </c>
      <c r="E89" s="4146"/>
      <c r="F89" s="4146"/>
      <c r="G89" s="4146"/>
      <c r="H89" s="4146" t="s">
        <v>2205</v>
      </c>
      <c r="I89" s="4146"/>
      <c r="J89" s="4146"/>
      <c r="K89" s="4146"/>
      <c r="L89" s="4146"/>
      <c r="M89" s="4146"/>
      <c r="N89" s="4146"/>
      <c r="O89" s="4146"/>
      <c r="P89" s="4146"/>
      <c r="Q89" s="4146"/>
      <c r="R89" s="4146"/>
      <c r="S89" s="4146"/>
      <c r="T89" s="4146"/>
      <c r="U89" s="4146"/>
      <c r="V89" s="4146"/>
      <c r="W89" s="4146"/>
      <c r="Y89" s="4147"/>
      <c r="Z89" s="4146" t="s">
        <v>2206</v>
      </c>
      <c r="AA89" s="4146"/>
      <c r="AB89" s="4146"/>
      <c r="AC89" s="4146"/>
      <c r="AD89" s="4146" t="s">
        <v>2205</v>
      </c>
      <c r="AE89" s="4146"/>
      <c r="AF89" s="4146"/>
      <c r="AG89" s="4146"/>
      <c r="AH89" s="4146"/>
      <c r="AI89" s="4146"/>
      <c r="AJ89" s="4146"/>
      <c r="AK89" s="4146"/>
      <c r="AL89" s="4146"/>
      <c r="AM89" s="4146"/>
      <c r="AN89" s="4146"/>
      <c r="AO89" s="4146"/>
      <c r="AP89" s="4146"/>
      <c r="AQ89" s="4146"/>
      <c r="AR89" s="4146"/>
      <c r="AS89" s="4146"/>
    </row>
    <row r="90" spans="2:46" ht="17.100000000000001" customHeight="1" x14ac:dyDescent="0.2">
      <c r="B90" s="984"/>
      <c r="C90" s="4102"/>
      <c r="D90" s="4102"/>
      <c r="F90" s="939"/>
      <c r="AA90" s="939"/>
    </row>
    <row r="91" spans="2:46" ht="17.100000000000001" customHeight="1" x14ac:dyDescent="0.2">
      <c r="C91" s="984" t="s">
        <v>1953</v>
      </c>
      <c r="D91" s="993"/>
      <c r="F91" s="984" t="s">
        <v>1952</v>
      </c>
      <c r="G91" s="984"/>
      <c r="H91" s="984"/>
      <c r="I91" s="987"/>
      <c r="J91" s="987"/>
      <c r="K91" s="987"/>
      <c r="L91" s="987"/>
      <c r="M91" s="1029"/>
      <c r="N91" s="985"/>
      <c r="O91" s="985"/>
      <c r="P91" s="985"/>
      <c r="Q91" s="985"/>
      <c r="R91" s="985"/>
      <c r="S91" s="985"/>
      <c r="T91" s="985"/>
      <c r="U91" s="985"/>
      <c r="V91" s="985"/>
      <c r="W91" s="985"/>
      <c r="X91" s="990"/>
      <c r="Y91" s="992"/>
      <c r="Z91" s="987"/>
      <c r="AA91" s="987"/>
      <c r="AB91" s="987"/>
      <c r="AC91" s="987"/>
      <c r="AD91" s="1028"/>
      <c r="AE91" s="987"/>
      <c r="AF91" s="987"/>
      <c r="AG91" s="987"/>
      <c r="AH91" s="991"/>
      <c r="AI91" s="991"/>
      <c r="AJ91" s="991"/>
      <c r="AK91" s="991"/>
      <c r="AL91" s="991"/>
      <c r="AM91" s="991"/>
      <c r="AN91" s="991"/>
      <c r="AO91" s="991"/>
      <c r="AP91" s="939"/>
      <c r="AQ91" s="939"/>
      <c r="AR91" s="1010"/>
      <c r="AS91" s="1009"/>
      <c r="AT91" s="934"/>
    </row>
    <row r="92" spans="2:46" ht="17.100000000000001" customHeight="1" x14ac:dyDescent="0.2">
      <c r="C92" s="4127" t="s">
        <v>2207</v>
      </c>
      <c r="D92" s="4127"/>
      <c r="E92" s="4127"/>
      <c r="F92" s="4127"/>
      <c r="G92" s="4127"/>
      <c r="H92" s="4127"/>
      <c r="I92" s="4127"/>
      <c r="J92" s="4127"/>
      <c r="K92" s="4127"/>
      <c r="L92" s="4127"/>
      <c r="M92" s="4127"/>
      <c r="N92" s="4127"/>
      <c r="O92" s="4127"/>
      <c r="P92" s="4127"/>
      <c r="Q92" s="4127"/>
      <c r="R92" s="4127"/>
      <c r="S92" s="4127"/>
      <c r="T92" s="4127"/>
      <c r="U92" s="4127"/>
      <c r="V92" s="4127"/>
      <c r="W92" s="4127"/>
      <c r="X92" s="4127"/>
      <c r="Y92" s="4127"/>
      <c r="Z92" s="4127"/>
      <c r="AA92" s="4127"/>
      <c r="AB92" s="4127"/>
      <c r="AC92" s="4127"/>
      <c r="AD92" s="4127"/>
      <c r="AE92" s="4127"/>
      <c r="AF92" s="4127"/>
      <c r="AG92" s="4127"/>
      <c r="AH92" s="4127"/>
      <c r="AI92" s="4127"/>
      <c r="AJ92" s="4127"/>
      <c r="AK92" s="4127"/>
      <c r="AL92" s="4127"/>
      <c r="AM92" s="4127"/>
      <c r="AN92" s="4127"/>
      <c r="AO92" s="4127"/>
      <c r="AP92" s="4127"/>
      <c r="AQ92" s="4127"/>
      <c r="AR92" s="4127"/>
      <c r="AS92" s="4127"/>
      <c r="AT92" s="973"/>
    </row>
    <row r="93" spans="2:46" ht="17.100000000000001" customHeight="1" x14ac:dyDescent="0.2">
      <c r="B93" s="940"/>
      <c r="C93" s="4127"/>
      <c r="D93" s="4127"/>
      <c r="E93" s="4127"/>
      <c r="F93" s="4127"/>
      <c r="G93" s="4127"/>
      <c r="H93" s="4127"/>
      <c r="I93" s="4127"/>
      <c r="J93" s="4127"/>
      <c r="K93" s="4127"/>
      <c r="L93" s="4127"/>
      <c r="M93" s="4127"/>
      <c r="N93" s="4127"/>
      <c r="O93" s="4127"/>
      <c r="P93" s="4127"/>
      <c r="Q93" s="4127"/>
      <c r="R93" s="4127"/>
      <c r="S93" s="4127"/>
      <c r="T93" s="4127"/>
      <c r="U93" s="4127"/>
      <c r="V93" s="4127"/>
      <c r="W93" s="4127"/>
      <c r="X93" s="4127"/>
      <c r="Y93" s="4127"/>
      <c r="Z93" s="4127"/>
      <c r="AA93" s="4127"/>
      <c r="AB93" s="4127"/>
      <c r="AC93" s="4127"/>
      <c r="AD93" s="4127"/>
      <c r="AE93" s="4127"/>
      <c r="AF93" s="4127"/>
      <c r="AG93" s="4127"/>
      <c r="AH93" s="4127"/>
      <c r="AI93" s="4127"/>
      <c r="AJ93" s="4127"/>
      <c r="AK93" s="4127"/>
      <c r="AL93" s="4127"/>
      <c r="AM93" s="4127"/>
      <c r="AN93" s="4127"/>
      <c r="AO93" s="4127"/>
      <c r="AP93" s="4127"/>
      <c r="AQ93" s="4127"/>
      <c r="AR93" s="4127"/>
      <c r="AS93" s="4127"/>
      <c r="AT93" s="962"/>
    </row>
    <row r="94" spans="2:46" ht="17.100000000000001" customHeight="1" x14ac:dyDescent="0.2">
      <c r="B94" s="940"/>
      <c r="AT94" s="962"/>
    </row>
    <row r="95" spans="2:46" ht="17.100000000000001" customHeight="1" x14ac:dyDescent="0.2">
      <c r="B95" s="993"/>
      <c r="E95" s="934" t="s">
        <v>1950</v>
      </c>
      <c r="G95" s="984"/>
      <c r="H95" s="987"/>
      <c r="J95" s="987"/>
      <c r="K95" s="987"/>
      <c r="L95" s="987"/>
      <c r="M95" s="986"/>
      <c r="N95" s="985"/>
      <c r="P95" s="985"/>
      <c r="Q95" s="985"/>
      <c r="R95" s="934" t="s">
        <v>1949</v>
      </c>
      <c r="S95" s="985"/>
      <c r="T95" s="987"/>
      <c r="V95" s="984"/>
      <c r="W95" s="987"/>
      <c r="Y95" s="987"/>
      <c r="Z95" s="987"/>
      <c r="AA95" s="987"/>
      <c r="AB95" s="986"/>
      <c r="AD95" s="1027"/>
      <c r="AE95" s="4137"/>
      <c r="AF95" s="4137"/>
      <c r="AG95" s="4137"/>
      <c r="AH95" s="4137"/>
      <c r="AI95" s="4137"/>
      <c r="AJ95" s="4137"/>
      <c r="AK95" s="4137"/>
      <c r="AL95" s="4137"/>
      <c r="AM95" s="4137"/>
      <c r="AN95" s="4137"/>
      <c r="AO95" s="4137"/>
      <c r="AQ95" s="985"/>
      <c r="AR95" s="4138" t="s">
        <v>236</v>
      </c>
      <c r="AS95" s="4139"/>
      <c r="AT95" s="934"/>
    </row>
    <row r="96" spans="2:46" ht="17.100000000000001" customHeight="1" x14ac:dyDescent="0.2">
      <c r="B96" s="940"/>
      <c r="AT96" s="962"/>
    </row>
    <row r="97" spans="2:51" ht="17.100000000000001" customHeight="1" x14ac:dyDescent="0.2">
      <c r="B97" s="940"/>
      <c r="C97" s="4140" t="s">
        <v>2208</v>
      </c>
      <c r="D97" s="4141"/>
      <c r="E97" s="4141"/>
      <c r="F97" s="4141"/>
      <c r="G97" s="4141"/>
      <c r="H97" s="4141"/>
      <c r="I97" s="4141"/>
      <c r="J97" s="4141"/>
      <c r="K97" s="4141"/>
      <c r="L97" s="4141"/>
      <c r="M97" s="4141"/>
      <c r="N97" s="4141"/>
      <c r="O97" s="4141"/>
      <c r="P97" s="4141"/>
      <c r="Q97" s="4141"/>
      <c r="R97" s="4141"/>
      <c r="S97" s="4141"/>
      <c r="T97" s="4141"/>
      <c r="U97" s="4141"/>
      <c r="V97" s="4141"/>
      <c r="W97" s="4141"/>
      <c r="X97" s="4141"/>
      <c r="Y97" s="4141"/>
      <c r="Z97" s="4141"/>
      <c r="AA97" s="4141"/>
      <c r="AB97" s="4141"/>
      <c r="AC97" s="4141"/>
      <c r="AD97" s="4141"/>
      <c r="AE97" s="4141"/>
      <c r="AF97" s="4141"/>
      <c r="AG97" s="4141"/>
      <c r="AH97" s="4141"/>
      <c r="AI97" s="4141"/>
      <c r="AJ97" s="4141"/>
      <c r="AK97" s="4141"/>
      <c r="AL97" s="4141"/>
      <c r="AM97" s="4141"/>
      <c r="AN97" s="4141"/>
      <c r="AO97" s="4141"/>
      <c r="AP97" s="4141"/>
      <c r="AQ97" s="4141"/>
      <c r="AR97" s="4141"/>
      <c r="AS97" s="4142"/>
      <c r="AT97" s="962"/>
    </row>
    <row r="98" spans="2:51" ht="17.100000000000001" customHeight="1" x14ac:dyDescent="0.2">
      <c r="B98" s="940"/>
      <c r="C98" s="4143"/>
      <c r="D98" s="4144"/>
      <c r="E98" s="4144"/>
      <c r="F98" s="4144"/>
      <c r="G98" s="4144"/>
      <c r="H98" s="4144"/>
      <c r="I98" s="4144"/>
      <c r="J98" s="4144"/>
      <c r="K98" s="4144"/>
      <c r="L98" s="4144"/>
      <c r="M98" s="4144"/>
      <c r="N98" s="4144"/>
      <c r="O98" s="4144"/>
      <c r="P98" s="4144"/>
      <c r="Q98" s="4144"/>
      <c r="R98" s="4144"/>
      <c r="S98" s="4144"/>
      <c r="T98" s="4144"/>
      <c r="U98" s="4144"/>
      <c r="V98" s="4144"/>
      <c r="W98" s="4144"/>
      <c r="X98" s="4144"/>
      <c r="Y98" s="4144"/>
      <c r="Z98" s="4144"/>
      <c r="AA98" s="4144"/>
      <c r="AB98" s="4144"/>
      <c r="AC98" s="4144"/>
      <c r="AD98" s="4144"/>
      <c r="AE98" s="4144"/>
      <c r="AF98" s="4144"/>
      <c r="AG98" s="4144"/>
      <c r="AH98" s="4144"/>
      <c r="AI98" s="4144"/>
      <c r="AJ98" s="4144"/>
      <c r="AK98" s="4144"/>
      <c r="AL98" s="4144"/>
      <c r="AM98" s="4144"/>
      <c r="AN98" s="4144"/>
      <c r="AO98" s="4144"/>
      <c r="AP98" s="4144"/>
      <c r="AQ98" s="4144"/>
      <c r="AR98" s="4144"/>
      <c r="AS98" s="4145"/>
      <c r="AT98" s="1015"/>
    </row>
    <row r="99" spans="2:51" ht="17.100000000000001" customHeight="1" x14ac:dyDescent="0.2">
      <c r="B99" s="940"/>
      <c r="C99" s="996"/>
      <c r="E99" s="939" t="s">
        <v>2209</v>
      </c>
      <c r="K99" s="939"/>
      <c r="T99" s="939" t="s">
        <v>2210</v>
      </c>
      <c r="X99" s="996"/>
      <c r="Y99" s="962"/>
      <c r="Z99" s="996"/>
      <c r="AB99" s="939"/>
      <c r="AF99" s="939" t="s">
        <v>2211</v>
      </c>
      <c r="AH99" s="953"/>
      <c r="AT99" s="1015"/>
    </row>
    <row r="100" spans="2:51" ht="17.100000000000001" customHeight="1" x14ac:dyDescent="0.25">
      <c r="B100" s="940"/>
      <c r="C100" s="996"/>
      <c r="D100" s="962"/>
      <c r="E100" s="939" t="s">
        <v>2212</v>
      </c>
      <c r="F100" s="962"/>
      <c r="G100" s="962"/>
      <c r="H100" s="1021"/>
      <c r="I100" s="1025"/>
      <c r="J100" s="1024"/>
      <c r="K100" s="939"/>
      <c r="L100" s="1023"/>
      <c r="M100" s="1023"/>
      <c r="N100" s="1023"/>
      <c r="O100" s="1020"/>
      <c r="P100" s="1019"/>
      <c r="R100" s="1021"/>
      <c r="S100" s="1020"/>
      <c r="T100" s="939" t="s">
        <v>2213</v>
      </c>
      <c r="U100" s="1020"/>
      <c r="V100" s="1020"/>
      <c r="W100" s="1020"/>
      <c r="X100" s="1020"/>
      <c r="Y100" s="1020"/>
      <c r="Z100" s="996"/>
      <c r="AB100" s="1022"/>
      <c r="AC100" s="1017"/>
      <c r="AD100" s="1018"/>
      <c r="AE100" s="1017"/>
      <c r="AF100" s="1017"/>
      <c r="AG100" s="1017"/>
      <c r="AH100" s="939"/>
      <c r="AI100" s="1017"/>
      <c r="AJ100" s="1017"/>
      <c r="AK100" s="1017"/>
      <c r="AL100" s="968"/>
      <c r="AM100" s="968"/>
      <c r="AN100" s="968"/>
      <c r="AO100" s="968"/>
      <c r="AP100" s="968"/>
      <c r="AQ100" s="1017"/>
      <c r="AR100" s="1016"/>
      <c r="AS100" s="1015"/>
      <c r="AT100" s="1015"/>
    </row>
    <row r="101" spans="2:51" ht="17.100000000000001" customHeight="1" x14ac:dyDescent="0.2">
      <c r="B101" s="987"/>
      <c r="D101" s="987"/>
      <c r="E101" s="987"/>
      <c r="F101" s="987"/>
      <c r="G101" s="987"/>
      <c r="H101" s="987"/>
      <c r="I101" s="987"/>
      <c r="J101" s="987"/>
      <c r="K101" s="987"/>
      <c r="L101" s="987"/>
      <c r="M101" s="986"/>
      <c r="N101" s="985"/>
      <c r="O101" s="985"/>
      <c r="P101" s="985"/>
      <c r="Q101" s="985"/>
      <c r="R101" s="985"/>
      <c r="S101" s="985"/>
      <c r="T101" s="985"/>
      <c r="U101" s="985"/>
      <c r="V101" s="985"/>
      <c r="W101" s="985"/>
      <c r="X101" s="990"/>
      <c r="Y101" s="992"/>
      <c r="Z101" s="987"/>
      <c r="AA101" s="987"/>
      <c r="AB101" s="987"/>
      <c r="AC101" s="987"/>
      <c r="AD101" s="987"/>
      <c r="AE101" s="987"/>
      <c r="AF101" s="987"/>
      <c r="AG101" s="987"/>
      <c r="AH101" s="991"/>
      <c r="AI101" s="991"/>
      <c r="AJ101" s="991"/>
      <c r="AK101" s="991"/>
      <c r="AL101" s="991"/>
      <c r="AM101" s="991"/>
      <c r="AN101" s="991"/>
      <c r="AO101" s="991"/>
      <c r="AP101" s="987"/>
      <c r="AQ101" s="991"/>
      <c r="AR101" s="1010"/>
      <c r="AS101" s="1009"/>
      <c r="AT101" s="934"/>
      <c r="AU101" s="934"/>
      <c r="AV101" s="934"/>
      <c r="AW101" s="934"/>
      <c r="AX101" s="934"/>
      <c r="AY101" s="934"/>
    </row>
    <row r="102" spans="2:51" ht="17.100000000000001" customHeight="1" x14ac:dyDescent="0.2">
      <c r="C102" s="984" t="s">
        <v>1947</v>
      </c>
      <c r="D102" s="993"/>
      <c r="F102" s="984" t="s">
        <v>1946</v>
      </c>
      <c r="G102" s="984"/>
      <c r="H102" s="984"/>
      <c r="I102" s="987"/>
      <c r="J102" s="987"/>
      <c r="K102" s="987"/>
      <c r="L102" s="987"/>
      <c r="M102" s="986"/>
      <c r="N102" s="985"/>
      <c r="O102" s="985"/>
      <c r="P102" s="985"/>
      <c r="Q102" s="985"/>
      <c r="R102" s="985"/>
      <c r="S102" s="985"/>
      <c r="T102" s="985"/>
      <c r="U102" s="985"/>
      <c r="V102" s="985"/>
      <c r="W102" s="985"/>
      <c r="X102" s="990"/>
      <c r="Y102" s="992"/>
      <c r="Z102" s="987"/>
      <c r="AA102" s="987"/>
      <c r="AB102" s="987"/>
      <c r="AC102" s="987"/>
      <c r="AD102" s="987"/>
      <c r="AE102" s="987"/>
      <c r="AF102" s="987"/>
      <c r="AG102" s="987"/>
      <c r="AH102" s="991"/>
      <c r="AI102" s="991"/>
      <c r="AJ102" s="991"/>
      <c r="AK102" s="991"/>
      <c r="AL102" s="991"/>
      <c r="AM102" s="991"/>
      <c r="AN102" s="991"/>
      <c r="AO102" s="4117"/>
      <c r="AP102" s="4117"/>
      <c r="AQ102" s="4117"/>
      <c r="AR102" s="4117"/>
      <c r="AS102" s="4117"/>
      <c r="AU102" s="934"/>
      <c r="AV102" s="934"/>
      <c r="AW102" s="934"/>
      <c r="AX102" s="934"/>
      <c r="AY102" s="934"/>
    </row>
    <row r="103" spans="2:51" ht="17.100000000000001" customHeight="1" x14ac:dyDescent="0.2">
      <c r="C103" s="4118" t="s">
        <v>1945</v>
      </c>
      <c r="D103" s="4119"/>
      <c r="E103" s="4119"/>
      <c r="F103" s="4119"/>
      <c r="G103" s="4119"/>
      <c r="H103" s="4119"/>
      <c r="I103" s="4119"/>
      <c r="J103" s="4119"/>
      <c r="K103" s="4119"/>
      <c r="L103" s="4119"/>
      <c r="M103" s="4119"/>
      <c r="N103" s="4119"/>
      <c r="O103" s="4119"/>
      <c r="P103" s="4119"/>
      <c r="Q103" s="4119"/>
      <c r="R103" s="4119"/>
      <c r="S103" s="4119"/>
      <c r="T103" s="4119"/>
      <c r="U103" s="4119"/>
      <c r="V103" s="4119"/>
      <c r="W103" s="4119"/>
      <c r="X103" s="4119"/>
      <c r="Y103" s="4119"/>
      <c r="Z103" s="4119"/>
      <c r="AA103" s="4119"/>
      <c r="AB103" s="4119"/>
      <c r="AC103" s="4119"/>
      <c r="AD103" s="4119"/>
      <c r="AE103" s="4119"/>
      <c r="AF103" s="4119"/>
      <c r="AG103" s="4119"/>
      <c r="AH103" s="4119"/>
      <c r="AI103" s="4119"/>
      <c r="AJ103" s="4119"/>
      <c r="AK103" s="4119"/>
      <c r="AL103" s="4119"/>
      <c r="AM103" s="4119"/>
      <c r="AN103" s="4119"/>
      <c r="AO103" s="4119"/>
      <c r="AP103" s="4119"/>
      <c r="AQ103" s="4119"/>
      <c r="AR103" s="4119"/>
      <c r="AS103" s="4120"/>
      <c r="AT103" s="939"/>
      <c r="AU103" s="934"/>
      <c r="AV103" s="934"/>
      <c r="AW103" s="934"/>
      <c r="AX103" s="934"/>
      <c r="AY103" s="934"/>
    </row>
    <row r="104" spans="2:51" ht="17.100000000000001" customHeight="1" x14ac:dyDescent="0.2">
      <c r="C104" s="4121"/>
      <c r="D104" s="4122"/>
      <c r="E104" s="4122"/>
      <c r="F104" s="4122"/>
      <c r="G104" s="4122"/>
      <c r="H104" s="4122"/>
      <c r="I104" s="4122"/>
      <c r="J104" s="4122"/>
      <c r="K104" s="4122"/>
      <c r="L104" s="4122"/>
      <c r="M104" s="4122"/>
      <c r="N104" s="4122"/>
      <c r="O104" s="4122"/>
      <c r="P104" s="4122"/>
      <c r="Q104" s="4122"/>
      <c r="R104" s="4122"/>
      <c r="S104" s="4122"/>
      <c r="T104" s="4122"/>
      <c r="U104" s="4122"/>
      <c r="V104" s="4122"/>
      <c r="W104" s="4122"/>
      <c r="X104" s="4122"/>
      <c r="Y104" s="4122"/>
      <c r="Z104" s="4122"/>
      <c r="AA104" s="4122"/>
      <c r="AB104" s="4122"/>
      <c r="AC104" s="4122"/>
      <c r="AD104" s="4122"/>
      <c r="AE104" s="4122"/>
      <c r="AF104" s="4122"/>
      <c r="AG104" s="4122"/>
      <c r="AH104" s="4122"/>
      <c r="AI104" s="4122"/>
      <c r="AJ104" s="4122"/>
      <c r="AK104" s="4122"/>
      <c r="AL104" s="4122"/>
      <c r="AM104" s="4122"/>
      <c r="AN104" s="4122"/>
      <c r="AO104" s="4122"/>
      <c r="AP104" s="4122"/>
      <c r="AQ104" s="4122"/>
      <c r="AR104" s="4122"/>
      <c r="AS104" s="4123"/>
      <c r="AT104" s="929"/>
      <c r="AU104" s="934"/>
      <c r="AV104" s="934"/>
      <c r="AW104" s="934"/>
      <c r="AX104" s="934"/>
      <c r="AY104" s="934"/>
    </row>
    <row r="105" spans="2:51" ht="17.100000000000001" customHeight="1" x14ac:dyDescent="0.2">
      <c r="C105" s="1008"/>
      <c r="D105" s="1007"/>
      <c r="E105" s="1007"/>
      <c r="F105" s="1007"/>
      <c r="G105" s="1007"/>
      <c r="H105" s="1007"/>
      <c r="I105" s="1007"/>
      <c r="J105" s="1007"/>
      <c r="K105" s="1007"/>
      <c r="L105" s="1007"/>
      <c r="M105" s="1007"/>
      <c r="N105" s="1007"/>
      <c r="O105" s="1007"/>
      <c r="P105" s="1007"/>
      <c r="Q105" s="1007"/>
      <c r="R105" s="1007"/>
      <c r="S105" s="1007"/>
      <c r="T105" s="1007"/>
      <c r="U105" s="1007"/>
      <c r="V105" s="1007"/>
      <c r="W105" s="1007"/>
      <c r="X105" s="1007"/>
      <c r="Y105" s="1007"/>
      <c r="Z105" s="1007"/>
      <c r="AA105" s="1007"/>
      <c r="AB105" s="1007"/>
      <c r="AC105" s="1007"/>
      <c r="AD105" s="1007"/>
      <c r="AE105" s="1007"/>
      <c r="AF105" s="1007"/>
      <c r="AG105" s="1007"/>
      <c r="AH105" s="1007"/>
      <c r="AI105" s="1007"/>
      <c r="AJ105" s="1007"/>
      <c r="AK105" s="1007"/>
      <c r="AL105" s="1007"/>
      <c r="AM105" s="1007"/>
      <c r="AN105" s="1007"/>
      <c r="AO105" s="1007"/>
      <c r="AP105" s="1007"/>
      <c r="AQ105" s="1007"/>
      <c r="AR105" s="1007"/>
      <c r="AS105" s="1006"/>
      <c r="AT105" s="996"/>
      <c r="AU105" s="934"/>
      <c r="AV105" s="934"/>
      <c r="AW105" s="934"/>
      <c r="AX105" s="934"/>
      <c r="AY105" s="934"/>
    </row>
    <row r="106" spans="2:51" ht="17.100000000000001" customHeight="1" x14ac:dyDescent="0.2">
      <c r="C106" s="971"/>
      <c r="D106" s="968"/>
      <c r="E106" s="968"/>
      <c r="F106" s="968"/>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c r="AL106" s="968"/>
      <c r="AM106" s="968"/>
      <c r="AN106" s="968"/>
      <c r="AO106" s="968"/>
      <c r="AP106" s="968"/>
      <c r="AQ106" s="968"/>
      <c r="AR106" s="968"/>
      <c r="AS106" s="975"/>
      <c r="AT106" s="996"/>
      <c r="AU106" s="934"/>
      <c r="AV106" s="934"/>
      <c r="AW106" s="934"/>
      <c r="AX106" s="934"/>
      <c r="AY106" s="934"/>
    </row>
    <row r="107" spans="2:51" ht="17.100000000000001" customHeight="1" x14ac:dyDescent="0.2">
      <c r="C107" s="971"/>
      <c r="D107" s="968"/>
      <c r="E107" s="1004"/>
      <c r="F107" s="1004"/>
      <c r="G107" s="968"/>
      <c r="H107" s="968"/>
      <c r="I107" s="968"/>
      <c r="J107" s="968"/>
      <c r="K107" s="968"/>
      <c r="L107" s="968"/>
      <c r="M107" s="968"/>
      <c r="N107" s="968"/>
      <c r="O107" s="968"/>
      <c r="P107" s="968"/>
      <c r="Q107" s="980"/>
      <c r="R107" s="1005"/>
      <c r="S107" s="1004"/>
      <c r="T107" s="1004"/>
      <c r="U107" s="1004"/>
      <c r="V107" s="968"/>
      <c r="W107" s="968"/>
      <c r="X107" s="968"/>
      <c r="Y107" s="968"/>
      <c r="Z107" s="968"/>
      <c r="AA107" s="968"/>
      <c r="AB107" s="1002"/>
      <c r="AC107" s="1002"/>
      <c r="AD107" s="1002"/>
      <c r="AE107" s="1002"/>
      <c r="AF107" s="980"/>
      <c r="AG107" s="968"/>
      <c r="AH107" s="1003"/>
      <c r="AI107" s="1003"/>
      <c r="AJ107" s="1003"/>
      <c r="AK107" s="968"/>
      <c r="AL107" s="968"/>
      <c r="AM107" s="968"/>
      <c r="AN107" s="968"/>
      <c r="AO107" s="968"/>
      <c r="AP107" s="1002"/>
      <c r="AQ107" s="1002"/>
      <c r="AR107" s="1002"/>
      <c r="AS107" s="1001"/>
      <c r="AT107" s="996"/>
      <c r="AU107" s="934"/>
      <c r="AV107" s="934"/>
      <c r="AW107" s="934"/>
      <c r="AX107" s="934"/>
      <c r="AY107" s="934"/>
    </row>
    <row r="108" spans="2:51" ht="17.100000000000001" customHeight="1" x14ac:dyDescent="0.2">
      <c r="C108" s="971"/>
      <c r="D108" s="968"/>
      <c r="E108" s="1004"/>
      <c r="F108" s="1004"/>
      <c r="G108" s="968"/>
      <c r="H108" s="968"/>
      <c r="I108" s="968"/>
      <c r="J108" s="968"/>
      <c r="K108" s="968"/>
      <c r="L108" s="968"/>
      <c r="M108" s="968"/>
      <c r="N108" s="968"/>
      <c r="O108" s="968"/>
      <c r="P108" s="968"/>
      <c r="Q108" s="980"/>
      <c r="R108" s="1005"/>
      <c r="S108" s="1004"/>
      <c r="T108" s="1004"/>
      <c r="U108" s="1004"/>
      <c r="V108" s="968"/>
      <c r="W108" s="968"/>
      <c r="X108" s="968"/>
      <c r="Y108" s="968"/>
      <c r="Z108" s="968"/>
      <c r="AA108" s="968"/>
      <c r="AB108" s="1002"/>
      <c r="AC108" s="1002"/>
      <c r="AD108" s="1002"/>
      <c r="AE108" s="1002"/>
      <c r="AF108" s="980"/>
      <c r="AG108" s="968"/>
      <c r="AH108" s="1003"/>
      <c r="AI108" s="1003"/>
      <c r="AJ108" s="1003"/>
      <c r="AK108" s="968"/>
      <c r="AL108" s="968"/>
      <c r="AM108" s="968"/>
      <c r="AN108" s="968"/>
      <c r="AO108" s="968"/>
      <c r="AP108" s="1002"/>
      <c r="AQ108" s="1002"/>
      <c r="AR108" s="1002"/>
      <c r="AS108" s="1001"/>
      <c r="AT108" s="996"/>
      <c r="AU108" s="934"/>
      <c r="AV108" s="934"/>
      <c r="AW108" s="934"/>
      <c r="AX108" s="934"/>
      <c r="AY108" s="934"/>
    </row>
    <row r="109" spans="2:51" ht="17.100000000000001" customHeight="1" x14ac:dyDescent="0.2">
      <c r="C109" s="979"/>
      <c r="D109" s="978"/>
      <c r="E109" s="999"/>
      <c r="F109" s="999"/>
      <c r="G109" s="978"/>
      <c r="H109" s="978"/>
      <c r="I109" s="978"/>
      <c r="J109" s="978"/>
      <c r="K109" s="978"/>
      <c r="L109" s="998"/>
      <c r="M109" s="998"/>
      <c r="N109" s="998"/>
      <c r="O109" s="998"/>
      <c r="P109" s="998"/>
      <c r="Q109" s="1000"/>
      <c r="R109" s="978"/>
      <c r="S109" s="999"/>
      <c r="T109" s="999"/>
      <c r="U109" s="999"/>
      <c r="V109" s="978"/>
      <c r="W109" s="978"/>
      <c r="X109" s="978"/>
      <c r="Y109" s="978"/>
      <c r="Z109" s="978"/>
      <c r="AA109" s="978"/>
      <c r="AB109" s="998"/>
      <c r="AC109" s="998"/>
      <c r="AD109" s="998"/>
      <c r="AE109" s="998"/>
      <c r="AF109" s="1000"/>
      <c r="AG109" s="978"/>
      <c r="AH109" s="999"/>
      <c r="AI109" s="999"/>
      <c r="AJ109" s="999"/>
      <c r="AK109" s="978"/>
      <c r="AL109" s="978"/>
      <c r="AM109" s="978"/>
      <c r="AN109" s="978"/>
      <c r="AO109" s="978"/>
      <c r="AP109" s="978"/>
      <c r="AQ109" s="998"/>
      <c r="AR109" s="998"/>
      <c r="AS109" s="997"/>
      <c r="AT109" s="996"/>
      <c r="AU109" s="934"/>
      <c r="AV109" s="934"/>
      <c r="AW109" s="934"/>
      <c r="AX109" s="934"/>
      <c r="AY109" s="934"/>
    </row>
    <row r="110" spans="2:51" ht="17.100000000000001" customHeight="1" x14ac:dyDescent="0.2">
      <c r="B110" s="984"/>
      <c r="C110" s="989"/>
      <c r="D110" s="989"/>
      <c r="E110" s="989"/>
      <c r="F110" s="989"/>
      <c r="G110" s="988"/>
      <c r="H110" s="988"/>
      <c r="I110" s="988"/>
      <c r="J110" s="939"/>
      <c r="K110" s="987"/>
      <c r="L110" s="987"/>
      <c r="M110" s="986"/>
      <c r="N110" s="985"/>
      <c r="O110" s="985"/>
      <c r="P110" s="985"/>
      <c r="Q110" s="985"/>
      <c r="R110" s="985"/>
      <c r="S110" s="985"/>
      <c r="T110" s="985"/>
      <c r="U110" s="985"/>
      <c r="V110" s="985"/>
      <c r="W110" s="995"/>
      <c r="X110" s="990"/>
      <c r="Y110" s="989"/>
      <c r="Z110" s="989"/>
      <c r="AA110" s="989"/>
      <c r="AB110" s="989"/>
      <c r="AC110" s="988"/>
      <c r="AD110" s="988"/>
      <c r="AE110" s="988"/>
      <c r="AF110" s="939"/>
      <c r="AG110" s="987"/>
      <c r="AH110" s="987"/>
      <c r="AI110" s="986"/>
      <c r="AJ110" s="985"/>
      <c r="AK110" s="985"/>
      <c r="AL110" s="985"/>
      <c r="AM110" s="985"/>
      <c r="AN110" s="985"/>
      <c r="AO110" s="985"/>
      <c r="AP110" s="985"/>
      <c r="AQ110" s="985"/>
      <c r="AR110" s="985"/>
      <c r="AS110" s="994"/>
      <c r="AT110" s="934"/>
      <c r="AU110" s="934"/>
      <c r="AV110" s="934"/>
      <c r="AW110" s="934"/>
      <c r="AX110" s="934"/>
      <c r="AY110" s="934"/>
    </row>
    <row r="111" spans="2:51" ht="17.100000000000001" customHeight="1" x14ac:dyDescent="0.2">
      <c r="B111" s="984"/>
      <c r="C111" s="984" t="s">
        <v>1944</v>
      </c>
      <c r="D111" s="993"/>
      <c r="F111" s="984" t="s">
        <v>1943</v>
      </c>
      <c r="G111" s="984"/>
      <c r="H111" s="984"/>
      <c r="I111" s="987"/>
      <c r="J111" s="987"/>
      <c r="K111" s="987"/>
      <c r="L111" s="987"/>
      <c r="M111" s="986"/>
      <c r="N111" s="985"/>
      <c r="O111" s="985"/>
      <c r="P111" s="985"/>
      <c r="Q111" s="985"/>
      <c r="R111" s="985"/>
      <c r="S111" s="985"/>
      <c r="T111" s="985"/>
      <c r="U111" s="985"/>
      <c r="V111" s="985"/>
      <c r="W111" s="985"/>
      <c r="X111" s="990"/>
      <c r="Y111" s="992"/>
      <c r="Z111" s="987"/>
      <c r="AA111" s="987"/>
      <c r="AB111" s="987"/>
      <c r="AC111" s="987"/>
      <c r="AD111" s="987"/>
      <c r="AE111" s="987"/>
      <c r="AF111" s="987"/>
      <c r="AG111" s="987"/>
      <c r="AH111" s="991"/>
      <c r="AI111" s="991"/>
      <c r="AJ111" s="991"/>
      <c r="AK111" s="991"/>
      <c r="AL111" s="991"/>
      <c r="AM111" s="991"/>
      <c r="AN111" s="991"/>
      <c r="AO111" s="4117"/>
      <c r="AP111" s="4117"/>
      <c r="AQ111" s="4117"/>
      <c r="AR111" s="4117"/>
      <c r="AS111" s="4117"/>
      <c r="AT111" s="934"/>
      <c r="AU111" s="934"/>
      <c r="AV111" s="934"/>
      <c r="AW111" s="934"/>
      <c r="AX111" s="934"/>
      <c r="AY111" s="934"/>
    </row>
    <row r="112" spans="2:51" ht="17.100000000000001" customHeight="1" x14ac:dyDescent="0.2">
      <c r="B112" s="984"/>
      <c r="C112" s="4118" t="s">
        <v>1942</v>
      </c>
      <c r="D112" s="4119"/>
      <c r="E112" s="4119"/>
      <c r="F112" s="4119"/>
      <c r="G112" s="4119"/>
      <c r="H112" s="4119"/>
      <c r="I112" s="4119"/>
      <c r="J112" s="4119"/>
      <c r="K112" s="4119"/>
      <c r="L112" s="4119"/>
      <c r="M112" s="4119"/>
      <c r="N112" s="4119"/>
      <c r="O112" s="4119"/>
      <c r="P112" s="4119"/>
      <c r="Q112" s="4119"/>
      <c r="R112" s="4119"/>
      <c r="S112" s="4119"/>
      <c r="T112" s="4119"/>
      <c r="U112" s="4119"/>
      <c r="V112" s="4119"/>
      <c r="W112" s="4119"/>
      <c r="X112" s="4119"/>
      <c r="Y112" s="4119"/>
      <c r="Z112" s="4119"/>
      <c r="AA112" s="4119"/>
      <c r="AB112" s="4119"/>
      <c r="AC112" s="4119"/>
      <c r="AD112" s="4119"/>
      <c r="AE112" s="4119"/>
      <c r="AF112" s="4119"/>
      <c r="AG112" s="4119"/>
      <c r="AH112" s="4119"/>
      <c r="AI112" s="4119"/>
      <c r="AJ112" s="4119"/>
      <c r="AK112" s="4119"/>
      <c r="AL112" s="4119"/>
      <c r="AM112" s="4119"/>
      <c r="AN112" s="4119"/>
      <c r="AO112" s="4119"/>
      <c r="AP112" s="4119"/>
      <c r="AQ112" s="4119"/>
      <c r="AR112" s="4119"/>
      <c r="AS112" s="4120"/>
      <c r="AT112" s="934"/>
      <c r="AU112" s="934"/>
      <c r="AV112" s="934"/>
      <c r="AW112" s="934"/>
      <c r="AX112" s="934"/>
      <c r="AY112" s="934"/>
    </row>
    <row r="113" spans="2:51" ht="17.100000000000001" customHeight="1" x14ac:dyDescent="0.2">
      <c r="B113" s="984"/>
      <c r="C113" s="4124"/>
      <c r="D113" s="4125"/>
      <c r="E113" s="4125"/>
      <c r="F113" s="4125"/>
      <c r="G113" s="4125"/>
      <c r="H113" s="4125"/>
      <c r="I113" s="4125"/>
      <c r="J113" s="4125"/>
      <c r="K113" s="4125"/>
      <c r="L113" s="4125"/>
      <c r="M113" s="4125"/>
      <c r="N113" s="4125"/>
      <c r="O113" s="4125"/>
      <c r="P113" s="4125"/>
      <c r="Q113" s="4125"/>
      <c r="R113" s="4125"/>
      <c r="S113" s="4125"/>
      <c r="T113" s="4125"/>
      <c r="U113" s="4125"/>
      <c r="V113" s="4125"/>
      <c r="W113" s="4125"/>
      <c r="X113" s="4125"/>
      <c r="Y113" s="4125"/>
      <c r="Z113" s="4125"/>
      <c r="AA113" s="4125"/>
      <c r="AB113" s="4125"/>
      <c r="AC113" s="4125"/>
      <c r="AD113" s="4125"/>
      <c r="AE113" s="4125"/>
      <c r="AF113" s="4125"/>
      <c r="AG113" s="4125"/>
      <c r="AH113" s="4125"/>
      <c r="AI113" s="4125"/>
      <c r="AJ113" s="4125"/>
      <c r="AK113" s="4125"/>
      <c r="AL113" s="4125"/>
      <c r="AM113" s="4125"/>
      <c r="AN113" s="4125"/>
      <c r="AO113" s="4125"/>
      <c r="AP113" s="4125"/>
      <c r="AQ113" s="4125"/>
      <c r="AR113" s="4125"/>
      <c r="AS113" s="4126"/>
      <c r="AT113" s="934"/>
      <c r="AU113" s="934"/>
      <c r="AV113" s="934"/>
      <c r="AW113" s="934"/>
      <c r="AX113" s="934"/>
      <c r="AY113" s="934"/>
    </row>
    <row r="114" spans="2:51" ht="17.100000000000001" customHeight="1" x14ac:dyDescent="0.2">
      <c r="B114" s="984"/>
      <c r="C114" s="989"/>
      <c r="D114" s="989"/>
      <c r="E114" s="989"/>
      <c r="F114" s="989"/>
      <c r="G114" s="988"/>
      <c r="H114" s="988"/>
      <c r="I114" s="988"/>
      <c r="J114" s="939"/>
      <c r="K114" s="987"/>
      <c r="L114" s="987"/>
      <c r="M114" s="986"/>
      <c r="N114" s="985"/>
      <c r="O114" s="985"/>
      <c r="P114" s="985"/>
      <c r="Q114" s="985"/>
      <c r="R114" s="985"/>
      <c r="S114" s="985"/>
      <c r="T114" s="985"/>
      <c r="U114" s="985"/>
      <c r="V114" s="985"/>
      <c r="W114" s="973"/>
      <c r="X114" s="990"/>
      <c r="Y114" s="989"/>
      <c r="Z114" s="989"/>
      <c r="AA114" s="989"/>
      <c r="AB114" s="989"/>
      <c r="AC114" s="988"/>
      <c r="AD114" s="988"/>
      <c r="AE114" s="988"/>
      <c r="AF114" s="939"/>
      <c r="AG114" s="987"/>
      <c r="AH114" s="987"/>
      <c r="AI114" s="986"/>
      <c r="AJ114" s="985"/>
      <c r="AK114" s="985"/>
      <c r="AL114" s="985"/>
      <c r="AM114" s="985"/>
      <c r="AN114" s="985"/>
      <c r="AO114" s="985"/>
      <c r="AP114" s="985"/>
      <c r="AQ114" s="985"/>
      <c r="AR114" s="985"/>
      <c r="AS114" s="973"/>
      <c r="AT114" s="934"/>
      <c r="AU114" s="934"/>
      <c r="AV114" s="934"/>
      <c r="AW114" s="934"/>
      <c r="AX114" s="934"/>
      <c r="AY114" s="934"/>
    </row>
    <row r="115" spans="2:51" ht="17.100000000000001" customHeight="1" x14ac:dyDescent="0.2">
      <c r="B115" s="984"/>
      <c r="C115" s="4114">
        <v>189</v>
      </c>
      <c r="D115" s="936" t="s">
        <v>1941</v>
      </c>
      <c r="E115" s="935"/>
      <c r="F115" s="935"/>
      <c r="G115" s="935"/>
      <c r="H115" s="935"/>
      <c r="I115" s="935"/>
      <c r="J115" s="935"/>
      <c r="K115" s="935"/>
      <c r="L115" s="935"/>
      <c r="M115" s="935"/>
      <c r="N115" s="935"/>
      <c r="O115" s="935"/>
      <c r="P115" s="935"/>
      <c r="Q115" s="935"/>
      <c r="R115" s="935"/>
      <c r="S115" s="935"/>
      <c r="T115" s="935"/>
      <c r="U115" s="935"/>
      <c r="V115" s="935"/>
      <c r="W115" s="935"/>
      <c r="X115" s="935"/>
      <c r="Y115" s="935"/>
      <c r="Z115" s="935"/>
      <c r="AA115" s="935"/>
      <c r="AB115" s="935"/>
      <c r="AC115" s="935"/>
      <c r="AD115" s="935"/>
      <c r="AE115" s="935"/>
      <c r="AF115" s="935"/>
      <c r="AG115" s="935"/>
      <c r="AH115" s="935"/>
      <c r="AI115" s="935"/>
      <c r="AJ115" s="935"/>
      <c r="AK115" s="935"/>
      <c r="AL115" s="935"/>
      <c r="AM115" s="935"/>
      <c r="AN115" s="935"/>
      <c r="AO115" s="935"/>
      <c r="AP115" s="935"/>
      <c r="AQ115" s="935"/>
      <c r="AR115" s="935"/>
      <c r="AS115" s="934"/>
      <c r="AT115" s="934"/>
      <c r="AU115" s="934"/>
      <c r="AV115" s="934"/>
      <c r="AW115" s="934"/>
      <c r="AX115" s="934"/>
    </row>
    <row r="116" spans="2:51" ht="17.100000000000001" customHeight="1" x14ac:dyDescent="0.2">
      <c r="B116" s="984"/>
      <c r="C116" s="4115"/>
      <c r="D116" s="971"/>
      <c r="E116" s="968"/>
      <c r="F116" s="968"/>
      <c r="G116" s="968"/>
      <c r="H116" s="968"/>
      <c r="I116" s="968"/>
      <c r="J116" s="968"/>
      <c r="K116" s="968"/>
      <c r="L116" s="968"/>
      <c r="M116" s="968"/>
      <c r="N116" s="968"/>
      <c r="O116" s="968"/>
      <c r="P116" s="968"/>
      <c r="Q116" s="968"/>
      <c r="R116" s="968"/>
      <c r="S116" s="968"/>
      <c r="T116" s="968"/>
      <c r="U116" s="968"/>
      <c r="V116" s="968"/>
      <c r="W116" s="968"/>
      <c r="X116" s="968"/>
      <c r="Y116" s="968"/>
      <c r="Z116" s="968"/>
      <c r="AA116" s="968"/>
      <c r="AB116" s="968"/>
      <c r="AC116" s="968"/>
      <c r="AD116" s="968"/>
      <c r="AE116" s="968"/>
      <c r="AF116" s="968"/>
      <c r="AG116" s="968"/>
      <c r="AH116" s="968"/>
      <c r="AI116" s="968"/>
      <c r="AJ116" s="968"/>
      <c r="AK116" s="968"/>
      <c r="AL116" s="968"/>
      <c r="AM116" s="968"/>
      <c r="AN116" s="968"/>
      <c r="AO116" s="968"/>
      <c r="AP116" s="968"/>
      <c r="AQ116" s="968"/>
      <c r="AR116" s="968"/>
      <c r="AS116" s="929"/>
      <c r="AT116" s="934"/>
      <c r="AU116" s="934"/>
      <c r="AV116" s="934"/>
      <c r="AW116" s="934"/>
      <c r="AX116" s="934"/>
    </row>
    <row r="117" spans="2:51" ht="17.100000000000001" customHeight="1" x14ac:dyDescent="0.2">
      <c r="B117" s="984"/>
      <c r="C117" s="4115"/>
      <c r="D117" s="971"/>
      <c r="E117" s="968"/>
      <c r="F117" s="968"/>
      <c r="G117" s="968"/>
      <c r="H117" s="968"/>
      <c r="I117" s="968"/>
      <c r="J117" s="968"/>
      <c r="K117" s="968"/>
      <c r="L117" s="968"/>
      <c r="M117" s="968"/>
      <c r="N117" s="968"/>
      <c r="O117" s="968"/>
      <c r="P117" s="968"/>
      <c r="Q117" s="968"/>
      <c r="R117" s="968"/>
      <c r="S117" s="968"/>
      <c r="T117" s="968"/>
      <c r="U117" s="968"/>
      <c r="V117" s="968"/>
      <c r="W117" s="968"/>
      <c r="X117" s="968"/>
      <c r="Y117" s="968"/>
      <c r="Z117" s="968"/>
      <c r="AA117" s="968"/>
      <c r="AB117" s="968"/>
      <c r="AC117" s="968"/>
      <c r="AD117" s="968"/>
      <c r="AE117" s="968"/>
      <c r="AF117" s="968"/>
      <c r="AG117" s="968"/>
      <c r="AH117" s="968"/>
      <c r="AI117" s="968"/>
      <c r="AJ117" s="968"/>
      <c r="AK117" s="968"/>
      <c r="AL117" s="968"/>
      <c r="AM117" s="968"/>
      <c r="AN117" s="968"/>
      <c r="AO117" s="968"/>
      <c r="AP117" s="968"/>
      <c r="AQ117" s="968"/>
      <c r="AR117" s="968"/>
      <c r="AS117" s="983"/>
    </row>
    <row r="118" spans="2:51" ht="17.100000000000001" customHeight="1" x14ac:dyDescent="0.2">
      <c r="B118" s="940"/>
      <c r="C118" s="4115"/>
      <c r="D118" s="1230"/>
      <c r="E118" s="1231"/>
      <c r="F118" s="1231"/>
      <c r="G118" s="1231"/>
      <c r="H118" s="963"/>
      <c r="I118" s="1232"/>
      <c r="J118" s="1232"/>
      <c r="K118" s="1233"/>
      <c r="L118" s="1233"/>
      <c r="M118" s="1233"/>
      <c r="N118" s="1233"/>
      <c r="O118" s="1233"/>
      <c r="P118" s="1233"/>
      <c r="Q118" s="1233"/>
      <c r="R118" s="963"/>
      <c r="S118" s="1234"/>
      <c r="T118" s="1234"/>
      <c r="U118" s="1234"/>
      <c r="V118" s="1234"/>
      <c r="W118" s="1234"/>
      <c r="X118" s="1234"/>
      <c r="Y118" s="968"/>
      <c r="Z118" s="1232"/>
      <c r="AA118" s="963"/>
      <c r="AB118" s="1232"/>
      <c r="AC118" s="1232"/>
      <c r="AD118" s="1232"/>
      <c r="AE118" s="1232"/>
      <c r="AF118" s="1232"/>
      <c r="AG118" s="1232"/>
      <c r="AH118" s="1232"/>
      <c r="AI118" s="1232"/>
      <c r="AJ118" s="1232"/>
      <c r="AK118" s="1232"/>
      <c r="AL118" s="1232"/>
      <c r="AM118" s="1232"/>
      <c r="AN118" s="1232"/>
      <c r="AO118" s="1232"/>
      <c r="AP118" s="1232"/>
      <c r="AQ118" s="1232"/>
      <c r="AR118" s="1232"/>
      <c r="AS118" s="1235"/>
    </row>
    <row r="119" spans="2:51" ht="17.100000000000001" customHeight="1" x14ac:dyDescent="0.2">
      <c r="B119" s="4128" t="s">
        <v>139</v>
      </c>
      <c r="C119" s="4115"/>
      <c r="D119" s="971"/>
      <c r="E119" s="968"/>
      <c r="F119" s="968"/>
      <c r="G119" s="982"/>
      <c r="H119" s="982"/>
      <c r="I119" s="981"/>
      <c r="J119" s="968"/>
      <c r="K119" s="968"/>
      <c r="L119" s="968"/>
      <c r="M119" s="968"/>
      <c r="N119" s="968"/>
      <c r="O119" s="968"/>
      <c r="P119" s="968"/>
      <c r="Q119" s="968"/>
      <c r="R119" s="968"/>
      <c r="S119" s="968"/>
      <c r="T119" s="968"/>
      <c r="U119" s="968"/>
      <c r="V119" s="968"/>
      <c r="W119" s="963"/>
      <c r="X119" s="968"/>
      <c r="Y119" s="980"/>
      <c r="Z119" s="980"/>
      <c r="AA119" s="968"/>
      <c r="AB119" s="968"/>
      <c r="AC119" s="968"/>
      <c r="AD119" s="968"/>
      <c r="AE119" s="968"/>
      <c r="AF119" s="968"/>
      <c r="AG119" s="968"/>
      <c r="AH119" s="968"/>
      <c r="AI119" s="968"/>
      <c r="AJ119" s="968"/>
      <c r="AK119" s="968"/>
      <c r="AL119" s="968"/>
      <c r="AM119" s="968"/>
      <c r="AN119" s="968"/>
      <c r="AO119" s="968"/>
      <c r="AP119" s="968"/>
      <c r="AQ119" s="968"/>
      <c r="AR119" s="968"/>
      <c r="AS119" s="929"/>
      <c r="AV119" s="929"/>
    </row>
    <row r="120" spans="2:51" ht="17.100000000000001" customHeight="1" x14ac:dyDescent="0.2">
      <c r="B120" s="4128"/>
      <c r="C120" s="4115"/>
      <c r="D120" s="971"/>
      <c r="E120" s="968"/>
      <c r="F120" s="968"/>
      <c r="G120" s="982"/>
      <c r="H120" s="982"/>
      <c r="I120" s="981"/>
      <c r="J120" s="968"/>
      <c r="K120" s="968"/>
      <c r="L120" s="968"/>
      <c r="M120" s="968"/>
      <c r="N120" s="968"/>
      <c r="O120" s="968"/>
      <c r="P120" s="968"/>
      <c r="Q120" s="968"/>
      <c r="R120" s="968"/>
      <c r="S120" s="968"/>
      <c r="T120" s="968"/>
      <c r="U120" s="968"/>
      <c r="V120" s="968"/>
      <c r="W120" s="963"/>
      <c r="X120" s="968"/>
      <c r="Y120" s="980"/>
      <c r="Z120" s="980"/>
      <c r="AA120" s="968"/>
      <c r="AB120" s="968"/>
      <c r="AC120" s="968"/>
      <c r="AD120" s="968"/>
      <c r="AE120" s="968"/>
      <c r="AF120" s="968"/>
      <c r="AG120" s="968"/>
      <c r="AH120" s="968"/>
      <c r="AI120" s="968"/>
      <c r="AJ120" s="968"/>
      <c r="AK120" s="968"/>
      <c r="AL120" s="968"/>
      <c r="AM120" s="968"/>
      <c r="AN120" s="968"/>
      <c r="AO120" s="968"/>
      <c r="AP120" s="968"/>
      <c r="AQ120" s="968"/>
      <c r="AR120" s="968"/>
      <c r="AS120" s="929"/>
      <c r="AV120" s="929"/>
    </row>
    <row r="121" spans="2:51" ht="17.100000000000001" customHeight="1" x14ac:dyDescent="0.2">
      <c r="B121" s="4128"/>
      <c r="C121" s="4115"/>
      <c r="D121" s="971"/>
      <c r="E121" s="968"/>
      <c r="F121" s="968"/>
      <c r="G121" s="968"/>
      <c r="H121" s="968"/>
      <c r="I121" s="968"/>
      <c r="J121" s="968"/>
      <c r="K121" s="967"/>
      <c r="L121" s="967"/>
      <c r="M121" s="967"/>
      <c r="N121" s="967"/>
      <c r="O121" s="967"/>
      <c r="P121" s="967"/>
      <c r="Q121" s="969"/>
      <c r="R121" s="968"/>
      <c r="S121" s="968"/>
      <c r="T121" s="968"/>
      <c r="U121" s="968"/>
      <c r="V121" s="968"/>
      <c r="W121" s="967"/>
      <c r="X121" s="967"/>
      <c r="Y121" s="967"/>
      <c r="Z121" s="967"/>
      <c r="AA121" s="968"/>
      <c r="AB121" s="968"/>
      <c r="AC121" s="968"/>
      <c r="AD121" s="968"/>
      <c r="AE121" s="968"/>
      <c r="AF121" s="968"/>
      <c r="AG121" s="968"/>
      <c r="AH121" s="968"/>
      <c r="AI121" s="968"/>
      <c r="AJ121" s="968"/>
      <c r="AK121" s="968"/>
      <c r="AL121" s="968"/>
      <c r="AM121" s="968"/>
      <c r="AN121" s="968"/>
      <c r="AO121" s="968"/>
      <c r="AP121" s="968"/>
      <c r="AQ121" s="968"/>
      <c r="AR121" s="968"/>
      <c r="AS121" s="929"/>
      <c r="AV121" s="929"/>
    </row>
    <row r="122" spans="2:51" ht="17.100000000000001" customHeight="1" x14ac:dyDescent="0.2">
      <c r="B122" s="4128"/>
      <c r="C122" s="4115"/>
      <c r="D122" s="971"/>
      <c r="E122" s="968"/>
      <c r="F122" s="968"/>
      <c r="G122" s="968"/>
      <c r="H122" s="968"/>
      <c r="I122" s="968"/>
      <c r="J122" s="968"/>
      <c r="K122" s="967"/>
      <c r="L122" s="967"/>
      <c r="M122" s="967"/>
      <c r="N122" s="967"/>
      <c r="O122" s="967"/>
      <c r="P122" s="967"/>
      <c r="Q122" s="969"/>
      <c r="R122" s="968"/>
      <c r="S122" s="968"/>
      <c r="T122" s="968"/>
      <c r="U122" s="968"/>
      <c r="V122" s="968"/>
      <c r="W122" s="967"/>
      <c r="X122" s="967"/>
      <c r="Y122" s="967"/>
      <c r="Z122" s="967"/>
      <c r="AA122" s="968"/>
      <c r="AB122" s="968"/>
      <c r="AC122" s="968"/>
      <c r="AD122" s="968"/>
      <c r="AE122" s="968"/>
      <c r="AF122" s="968"/>
      <c r="AG122" s="968"/>
      <c r="AH122" s="968"/>
      <c r="AI122" s="968"/>
      <c r="AJ122" s="968"/>
      <c r="AK122" s="968"/>
      <c r="AL122" s="968"/>
      <c r="AM122" s="968"/>
      <c r="AN122" s="968"/>
      <c r="AO122" s="968"/>
      <c r="AP122" s="968"/>
      <c r="AQ122" s="968"/>
      <c r="AR122" s="968"/>
      <c r="AS122" s="929"/>
      <c r="AV122" s="929"/>
    </row>
    <row r="123" spans="2:51" ht="17.100000000000001" customHeight="1" x14ac:dyDescent="0.2">
      <c r="B123" s="4128"/>
      <c r="C123" s="4115"/>
      <c r="D123" s="971"/>
      <c r="E123" s="968"/>
      <c r="F123" s="968"/>
      <c r="G123" s="968"/>
      <c r="H123" s="968"/>
      <c r="I123" s="968"/>
      <c r="J123" s="968"/>
      <c r="K123" s="967"/>
      <c r="L123" s="967"/>
      <c r="M123" s="967"/>
      <c r="N123" s="967"/>
      <c r="O123" s="967"/>
      <c r="P123" s="967"/>
      <c r="Q123" s="969"/>
      <c r="R123" s="968"/>
      <c r="S123" s="968"/>
      <c r="T123" s="968"/>
      <c r="U123" s="968"/>
      <c r="V123" s="968"/>
      <c r="W123" s="967"/>
      <c r="X123" s="967"/>
      <c r="Y123" s="967"/>
      <c r="Z123" s="967"/>
      <c r="AA123" s="968"/>
      <c r="AB123" s="968"/>
      <c r="AC123" s="968"/>
      <c r="AD123" s="968"/>
      <c r="AE123" s="968"/>
      <c r="AF123" s="968"/>
      <c r="AG123" s="968"/>
      <c r="AH123" s="968"/>
      <c r="AI123" s="968"/>
      <c r="AJ123" s="968"/>
      <c r="AK123" s="968"/>
      <c r="AL123" s="968"/>
      <c r="AM123" s="968"/>
      <c r="AN123" s="968"/>
      <c r="AO123" s="968"/>
      <c r="AP123" s="968"/>
      <c r="AQ123" s="968"/>
      <c r="AR123" s="968"/>
      <c r="AS123" s="929"/>
      <c r="AV123" s="929"/>
    </row>
    <row r="124" spans="2:51" ht="17.100000000000001" customHeight="1" x14ac:dyDescent="0.2">
      <c r="B124" s="4128"/>
      <c r="C124" s="4115"/>
      <c r="D124" s="971"/>
      <c r="E124" s="968"/>
      <c r="F124" s="968"/>
      <c r="G124" s="968"/>
      <c r="H124" s="968"/>
      <c r="I124" s="968"/>
      <c r="J124" s="968"/>
      <c r="K124" s="967"/>
      <c r="L124" s="967"/>
      <c r="M124" s="967"/>
      <c r="N124" s="967"/>
      <c r="O124" s="967"/>
      <c r="P124" s="967"/>
      <c r="Q124" s="969"/>
      <c r="R124" s="968"/>
      <c r="S124" s="968"/>
      <c r="T124" s="968"/>
      <c r="U124" s="968"/>
      <c r="V124" s="968"/>
      <c r="W124" s="967"/>
      <c r="X124" s="967"/>
      <c r="Y124" s="967"/>
      <c r="Z124" s="967"/>
      <c r="AA124" s="968"/>
      <c r="AB124" s="968"/>
      <c r="AC124" s="968"/>
      <c r="AD124" s="968"/>
      <c r="AE124" s="968"/>
      <c r="AF124" s="968"/>
      <c r="AG124" s="968"/>
      <c r="AH124" s="968"/>
      <c r="AI124" s="968"/>
      <c r="AJ124" s="968"/>
      <c r="AK124" s="968"/>
      <c r="AL124" s="968"/>
      <c r="AM124" s="968"/>
      <c r="AN124" s="968"/>
      <c r="AO124" s="968"/>
      <c r="AP124" s="968"/>
      <c r="AQ124" s="968"/>
      <c r="AR124" s="968"/>
      <c r="AS124" s="929"/>
      <c r="AV124" s="929"/>
    </row>
    <row r="125" spans="2:51" ht="17.100000000000001" customHeight="1" x14ac:dyDescent="0.2">
      <c r="B125" s="4128"/>
      <c r="C125" s="4115"/>
      <c r="D125" s="971"/>
      <c r="E125" s="968"/>
      <c r="F125" s="968"/>
      <c r="G125" s="968"/>
      <c r="H125" s="968"/>
      <c r="I125" s="968"/>
      <c r="J125" s="968"/>
      <c r="K125" s="967"/>
      <c r="L125" s="967"/>
      <c r="M125" s="967"/>
      <c r="N125" s="967"/>
      <c r="O125" s="967"/>
      <c r="P125" s="967"/>
      <c r="Q125" s="969"/>
      <c r="R125" s="968"/>
      <c r="S125" s="968"/>
      <c r="T125" s="968"/>
      <c r="U125" s="968"/>
      <c r="V125" s="968"/>
      <c r="W125" s="967"/>
      <c r="X125" s="967"/>
      <c r="Y125" s="967"/>
      <c r="Z125" s="967"/>
      <c r="AA125" s="968"/>
      <c r="AB125" s="968"/>
      <c r="AC125" s="968"/>
      <c r="AD125" s="968"/>
      <c r="AE125" s="968"/>
      <c r="AF125" s="968"/>
      <c r="AG125" s="968"/>
      <c r="AH125" s="968"/>
      <c r="AI125" s="968"/>
      <c r="AJ125" s="968"/>
      <c r="AK125" s="968"/>
      <c r="AL125" s="968"/>
      <c r="AM125" s="968"/>
      <c r="AN125" s="968"/>
      <c r="AO125" s="968"/>
      <c r="AP125" s="968"/>
      <c r="AQ125" s="968"/>
      <c r="AR125" s="968"/>
      <c r="AS125" s="929"/>
      <c r="AV125" s="929"/>
    </row>
    <row r="126" spans="2:51" ht="17.100000000000001" customHeight="1" x14ac:dyDescent="0.2">
      <c r="B126" s="4128"/>
      <c r="C126" s="4115"/>
      <c r="D126" s="971"/>
      <c r="E126" s="968"/>
      <c r="F126" s="968"/>
      <c r="G126" s="968"/>
      <c r="H126" s="968"/>
      <c r="I126" s="968"/>
      <c r="J126" s="968"/>
      <c r="K126" s="967"/>
      <c r="L126" s="967"/>
      <c r="M126" s="967"/>
      <c r="N126" s="967"/>
      <c r="O126" s="967"/>
      <c r="P126" s="967"/>
      <c r="Q126" s="969"/>
      <c r="R126" s="968"/>
      <c r="S126" s="968"/>
      <c r="T126" s="968"/>
      <c r="U126" s="968"/>
      <c r="V126" s="968"/>
      <c r="W126" s="967"/>
      <c r="X126" s="967"/>
      <c r="Y126" s="967"/>
      <c r="Z126" s="967"/>
      <c r="AA126" s="968"/>
      <c r="AB126" s="968"/>
      <c r="AC126" s="968"/>
      <c r="AD126" s="968"/>
      <c r="AE126" s="968"/>
      <c r="AF126" s="968"/>
      <c r="AG126" s="968"/>
      <c r="AH126" s="968"/>
      <c r="AI126" s="968"/>
      <c r="AJ126" s="968"/>
      <c r="AK126" s="968"/>
      <c r="AL126" s="968"/>
      <c r="AM126" s="968"/>
      <c r="AN126" s="968"/>
      <c r="AO126" s="968"/>
      <c r="AP126" s="968"/>
      <c r="AQ126" s="968"/>
      <c r="AR126" s="968"/>
      <c r="AS126" s="929"/>
      <c r="AT126" s="934"/>
      <c r="AU126" s="933"/>
      <c r="AV126" s="933"/>
      <c r="AW126" s="934"/>
      <c r="AX126" s="934"/>
    </row>
    <row r="127" spans="2:51" ht="17.100000000000001" customHeight="1" x14ac:dyDescent="0.2">
      <c r="B127" s="4128"/>
      <c r="C127" s="4115"/>
      <c r="D127" s="971"/>
      <c r="E127" s="968"/>
      <c r="F127" s="968"/>
      <c r="G127" s="968"/>
      <c r="H127" s="968"/>
      <c r="I127" s="968"/>
      <c r="J127" s="968"/>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68"/>
      <c r="AK127" s="968"/>
      <c r="AL127" s="968"/>
      <c r="AM127" s="968"/>
      <c r="AN127" s="968"/>
      <c r="AO127" s="968"/>
      <c r="AP127" s="968"/>
      <c r="AQ127" s="968"/>
      <c r="AR127" s="968"/>
      <c r="AS127" s="929"/>
      <c r="AT127" s="934"/>
      <c r="AU127" s="933"/>
      <c r="AV127" s="933"/>
      <c r="AW127" s="934"/>
      <c r="AX127" s="934"/>
    </row>
    <row r="128" spans="2:51" ht="17.100000000000001" customHeight="1" x14ac:dyDescent="0.2">
      <c r="B128" s="4128"/>
      <c r="C128" s="4115"/>
      <c r="D128" s="971"/>
      <c r="E128" s="968"/>
      <c r="F128" s="968"/>
      <c r="G128" s="968"/>
      <c r="H128" s="968"/>
      <c r="I128" s="968"/>
      <c r="J128" s="968"/>
      <c r="K128" s="968"/>
      <c r="L128" s="968"/>
      <c r="M128" s="968"/>
      <c r="N128" s="968"/>
      <c r="O128" s="968"/>
      <c r="P128" s="968"/>
      <c r="Q128" s="968"/>
      <c r="R128" s="968"/>
      <c r="S128" s="968"/>
      <c r="T128" s="968"/>
      <c r="U128" s="968"/>
      <c r="V128" s="968"/>
      <c r="W128" s="968"/>
      <c r="X128" s="968"/>
      <c r="Y128" s="968"/>
      <c r="Z128" s="968"/>
      <c r="AA128" s="968"/>
      <c r="AB128" s="968"/>
      <c r="AC128" s="968"/>
      <c r="AD128" s="968"/>
      <c r="AE128" s="968"/>
      <c r="AF128" s="968"/>
      <c r="AG128" s="968"/>
      <c r="AH128" s="968"/>
      <c r="AI128" s="968"/>
      <c r="AJ128" s="968"/>
      <c r="AK128" s="968"/>
      <c r="AL128" s="968"/>
      <c r="AM128" s="968"/>
      <c r="AN128" s="968"/>
      <c r="AO128" s="968"/>
      <c r="AP128" s="968"/>
      <c r="AQ128" s="968"/>
      <c r="AR128" s="968"/>
      <c r="AS128" s="929"/>
      <c r="AT128" s="934"/>
      <c r="AU128" s="933"/>
      <c r="AV128" s="933"/>
      <c r="AW128" s="934"/>
      <c r="AX128" s="934"/>
    </row>
    <row r="129" spans="2:50" ht="17.100000000000001" customHeight="1" x14ac:dyDescent="0.2">
      <c r="B129" s="4128"/>
      <c r="C129" s="4115"/>
      <c r="D129" s="971"/>
      <c r="E129" s="968"/>
      <c r="F129" s="968"/>
      <c r="G129" s="968"/>
      <c r="H129" s="968"/>
      <c r="I129" s="968"/>
      <c r="J129" s="968"/>
      <c r="K129" s="968"/>
      <c r="L129" s="968"/>
      <c r="M129" s="968"/>
      <c r="N129" s="968"/>
      <c r="O129" s="968"/>
      <c r="P129" s="968"/>
      <c r="Q129" s="968"/>
      <c r="R129" s="968"/>
      <c r="S129" s="968"/>
      <c r="T129" s="968"/>
      <c r="U129" s="968"/>
      <c r="V129" s="968"/>
      <c r="W129" s="968"/>
      <c r="X129" s="968"/>
      <c r="Y129" s="968"/>
      <c r="Z129" s="968"/>
      <c r="AA129" s="968"/>
      <c r="AB129" s="968"/>
      <c r="AC129" s="968"/>
      <c r="AD129" s="968"/>
      <c r="AE129" s="968"/>
      <c r="AF129" s="968"/>
      <c r="AG129" s="968"/>
      <c r="AH129" s="968"/>
      <c r="AI129" s="968"/>
      <c r="AJ129" s="968"/>
      <c r="AK129" s="968"/>
      <c r="AL129" s="968"/>
      <c r="AM129" s="968"/>
      <c r="AN129" s="968"/>
      <c r="AO129" s="968"/>
      <c r="AP129" s="968"/>
      <c r="AQ129" s="968"/>
      <c r="AR129" s="968"/>
      <c r="AS129" s="929"/>
      <c r="AT129" s="934"/>
      <c r="AU129" s="933"/>
      <c r="AV129" s="933"/>
      <c r="AW129" s="934"/>
      <c r="AX129" s="934"/>
    </row>
    <row r="130" spans="2:50" ht="17.100000000000001" customHeight="1" x14ac:dyDescent="0.2">
      <c r="B130" s="4128"/>
      <c r="C130" s="4116"/>
      <c r="D130" s="979"/>
      <c r="E130" s="978"/>
      <c r="F130" s="978"/>
      <c r="G130" s="978"/>
      <c r="H130" s="978"/>
      <c r="I130" s="978"/>
      <c r="J130" s="978"/>
      <c r="K130" s="978"/>
      <c r="L130" s="978"/>
      <c r="M130" s="978"/>
      <c r="N130" s="978"/>
      <c r="O130" s="978"/>
      <c r="P130" s="978"/>
      <c r="Q130" s="978"/>
      <c r="R130" s="978"/>
      <c r="S130" s="978"/>
      <c r="T130" s="978"/>
      <c r="U130" s="978"/>
      <c r="V130" s="978"/>
      <c r="W130" s="978"/>
      <c r="X130" s="978"/>
      <c r="Y130" s="978"/>
      <c r="Z130" s="978"/>
      <c r="AA130" s="978"/>
      <c r="AB130" s="978"/>
      <c r="AC130" s="978"/>
      <c r="AD130" s="978"/>
      <c r="AE130" s="978"/>
      <c r="AF130" s="978"/>
      <c r="AG130" s="978"/>
      <c r="AH130" s="978"/>
      <c r="AI130" s="978"/>
      <c r="AJ130" s="978"/>
      <c r="AK130" s="978"/>
      <c r="AL130" s="978"/>
      <c r="AM130" s="978"/>
      <c r="AN130" s="978"/>
      <c r="AO130" s="978"/>
      <c r="AP130" s="978"/>
      <c r="AQ130" s="978"/>
      <c r="AR130" s="978"/>
      <c r="AS130" s="929"/>
      <c r="AT130" s="934"/>
      <c r="AU130" s="933"/>
      <c r="AV130" s="933"/>
      <c r="AW130" s="934"/>
      <c r="AX130" s="934"/>
    </row>
    <row r="131" spans="2:50" ht="17.100000000000001" customHeight="1" x14ac:dyDescent="0.2">
      <c r="B131" s="4129" t="s">
        <v>1940</v>
      </c>
      <c r="C131" s="4130">
        <v>191</v>
      </c>
      <c r="D131" s="936" t="s">
        <v>1939</v>
      </c>
      <c r="E131" s="935"/>
      <c r="F131" s="935"/>
      <c r="G131" s="935"/>
      <c r="H131" s="935"/>
      <c r="I131" s="935"/>
      <c r="J131" s="935"/>
      <c r="K131" s="935"/>
      <c r="L131" s="935"/>
      <c r="M131" s="935"/>
      <c r="N131" s="935"/>
      <c r="O131" s="935"/>
      <c r="P131" s="935"/>
      <c r="Q131" s="935"/>
      <c r="R131" s="935"/>
      <c r="S131" s="935"/>
      <c r="T131" s="935"/>
      <c r="U131" s="935"/>
      <c r="V131" s="935"/>
      <c r="W131" s="935"/>
      <c r="X131" s="935"/>
      <c r="Y131" s="935"/>
      <c r="Z131" s="977"/>
      <c r="AA131" s="4114" t="s">
        <v>1938</v>
      </c>
      <c r="AB131" s="953" t="s">
        <v>1772</v>
      </c>
      <c r="AC131" s="935"/>
      <c r="AD131" s="977"/>
      <c r="AE131" s="935"/>
      <c r="AF131" s="953"/>
      <c r="AG131" s="935"/>
      <c r="AH131" s="935"/>
      <c r="AI131" s="935"/>
      <c r="AJ131" s="935"/>
      <c r="AK131" s="935"/>
      <c r="AL131" s="935"/>
      <c r="AM131" s="976"/>
      <c r="AN131" s="4133" t="s">
        <v>1937</v>
      </c>
      <c r="AO131" s="4133"/>
      <c r="AP131" s="4133"/>
      <c r="AQ131" s="4133"/>
      <c r="AR131" s="4134"/>
      <c r="AS131" s="4134"/>
      <c r="AT131" s="934"/>
      <c r="AU131" s="933"/>
      <c r="AV131" s="933"/>
      <c r="AW131" s="934"/>
      <c r="AX131" s="934"/>
    </row>
    <row r="132" spans="2:50" ht="17.100000000000001" customHeight="1" x14ac:dyDescent="0.25">
      <c r="B132" s="4129"/>
      <c r="C132" s="4131"/>
      <c r="D132" s="971"/>
      <c r="E132" s="968"/>
      <c r="F132" s="968"/>
      <c r="G132" s="968"/>
      <c r="H132" s="968"/>
      <c r="I132" s="968"/>
      <c r="J132" s="968"/>
      <c r="K132" s="968"/>
      <c r="L132" s="968"/>
      <c r="M132" s="968"/>
      <c r="N132" s="968"/>
      <c r="O132" s="968"/>
      <c r="P132" s="968"/>
      <c r="Q132" s="968"/>
      <c r="R132" s="968"/>
      <c r="S132" s="968"/>
      <c r="T132" s="968"/>
      <c r="U132" s="968"/>
      <c r="V132" s="968"/>
      <c r="W132" s="968"/>
      <c r="X132" s="968"/>
      <c r="Y132" s="968"/>
      <c r="Z132" s="975"/>
      <c r="AA132" s="4115"/>
      <c r="AB132" s="941"/>
      <c r="AC132" s="4111" t="s">
        <v>1936</v>
      </c>
      <c r="AD132" s="4111"/>
      <c r="AE132" s="974" t="s">
        <v>136</v>
      </c>
      <c r="AF132" s="928"/>
      <c r="AG132" s="939"/>
      <c r="AH132" s="939"/>
      <c r="AI132" s="939"/>
      <c r="AJ132" s="939"/>
      <c r="AK132" s="939"/>
      <c r="AL132" s="973"/>
      <c r="AM132" s="972"/>
      <c r="AN132" s="4135"/>
      <c r="AO132" s="4135"/>
      <c r="AP132" s="4135"/>
      <c r="AQ132" s="4135"/>
      <c r="AR132" s="4135"/>
      <c r="AS132" s="4135"/>
      <c r="AT132" s="934"/>
      <c r="AU132" s="933"/>
      <c r="AV132" s="933"/>
      <c r="AW132" s="934"/>
      <c r="AX132" s="934"/>
    </row>
    <row r="133" spans="2:50" ht="17.100000000000001" customHeight="1" x14ac:dyDescent="0.25">
      <c r="B133" s="4129"/>
      <c r="C133" s="4131"/>
      <c r="D133" s="971"/>
      <c r="E133" s="968"/>
      <c r="F133" s="968"/>
      <c r="G133" s="968"/>
      <c r="H133" s="968"/>
      <c r="I133" s="968"/>
      <c r="J133" s="968"/>
      <c r="K133" s="968"/>
      <c r="L133" s="968"/>
      <c r="M133" s="968"/>
      <c r="N133" s="968"/>
      <c r="O133" s="968"/>
      <c r="P133" s="968"/>
      <c r="Q133" s="968"/>
      <c r="R133" s="968"/>
      <c r="S133" s="968"/>
      <c r="T133" s="968"/>
      <c r="U133" s="968"/>
      <c r="V133" s="968"/>
      <c r="W133" s="968"/>
      <c r="X133" s="968"/>
      <c r="Y133" s="968"/>
      <c r="Z133" s="975"/>
      <c r="AA133" s="4115"/>
      <c r="AB133" s="941"/>
      <c r="AC133" s="4136" t="s">
        <v>1935</v>
      </c>
      <c r="AD133" s="4136"/>
      <c r="AE133" s="974" t="s">
        <v>1934</v>
      </c>
      <c r="AF133" s="939"/>
      <c r="AG133" s="939"/>
      <c r="AH133" s="939"/>
      <c r="AI133" s="939"/>
      <c r="AJ133" s="939"/>
      <c r="AK133" s="939"/>
      <c r="AL133" s="973"/>
      <c r="AM133" s="972"/>
      <c r="AN133" s="4110"/>
      <c r="AO133" s="4110"/>
      <c r="AP133" s="4110"/>
      <c r="AQ133" s="4110"/>
      <c r="AR133" s="4110"/>
      <c r="AS133" s="4110"/>
      <c r="AT133" s="934"/>
      <c r="AU133" s="933"/>
      <c r="AV133" s="933"/>
      <c r="AW133" s="934"/>
      <c r="AX133" s="934"/>
    </row>
    <row r="134" spans="2:50" ht="17.100000000000001" customHeight="1" x14ac:dyDescent="0.25">
      <c r="B134" s="4129"/>
      <c r="C134" s="4131"/>
      <c r="D134" s="971"/>
      <c r="E134" s="968"/>
      <c r="F134" s="968"/>
      <c r="G134" s="968"/>
      <c r="H134" s="968"/>
      <c r="I134" s="968"/>
      <c r="J134" s="968"/>
      <c r="K134" s="968"/>
      <c r="L134" s="968"/>
      <c r="M134" s="968"/>
      <c r="N134" s="968"/>
      <c r="O134" s="968"/>
      <c r="P134" s="968"/>
      <c r="Q134" s="968"/>
      <c r="R134" s="968"/>
      <c r="S134" s="968"/>
      <c r="T134" s="968"/>
      <c r="U134" s="968"/>
      <c r="V134" s="968"/>
      <c r="W134" s="968"/>
      <c r="X134" s="968"/>
      <c r="Y134" s="968"/>
      <c r="Z134" s="975"/>
      <c r="AA134" s="4115"/>
      <c r="AB134" s="941"/>
      <c r="AC134" s="4111" t="s">
        <v>1933</v>
      </c>
      <c r="AD134" s="4111"/>
      <c r="AE134" s="974" t="s">
        <v>803</v>
      </c>
      <c r="AF134" s="939"/>
      <c r="AG134" s="939"/>
      <c r="AH134" s="939"/>
      <c r="AI134" s="939"/>
      <c r="AJ134" s="939"/>
      <c r="AK134" s="939"/>
      <c r="AL134" s="973"/>
      <c r="AM134" s="972"/>
      <c r="AN134" s="4110"/>
      <c r="AO134" s="4110"/>
      <c r="AP134" s="4110"/>
      <c r="AQ134" s="4110"/>
      <c r="AR134" s="4110"/>
      <c r="AS134" s="4110"/>
      <c r="AT134" s="934"/>
      <c r="AU134" s="933"/>
      <c r="AV134" s="933"/>
      <c r="AW134" s="934"/>
      <c r="AX134" s="934"/>
    </row>
    <row r="135" spans="2:50" ht="17.100000000000001" customHeight="1" x14ac:dyDescent="0.25">
      <c r="B135" s="4129"/>
      <c r="C135" s="4131"/>
      <c r="D135" s="971"/>
      <c r="E135" s="968"/>
      <c r="F135" s="968"/>
      <c r="G135" s="968"/>
      <c r="H135" s="968"/>
      <c r="I135" s="968"/>
      <c r="J135" s="970"/>
      <c r="K135" s="967"/>
      <c r="L135" s="967"/>
      <c r="M135" s="967"/>
      <c r="N135" s="967"/>
      <c r="O135" s="967"/>
      <c r="P135" s="967"/>
      <c r="Q135" s="969"/>
      <c r="R135" s="968"/>
      <c r="S135" s="968"/>
      <c r="T135" s="968"/>
      <c r="U135" s="968"/>
      <c r="V135" s="968"/>
      <c r="W135" s="967"/>
      <c r="X135" s="967"/>
      <c r="Y135" s="967"/>
      <c r="Z135" s="966"/>
      <c r="AA135" s="4115"/>
      <c r="AB135" s="941"/>
      <c r="AC135" s="4111" t="s">
        <v>1932</v>
      </c>
      <c r="AD135" s="4111"/>
      <c r="AE135" s="965" t="s">
        <v>2248</v>
      </c>
      <c r="AF135" s="964"/>
      <c r="AH135" s="963"/>
      <c r="AI135" s="4112"/>
      <c r="AJ135" s="4113"/>
      <c r="AK135" s="4113"/>
      <c r="AL135" s="4113"/>
      <c r="AM135" s="4113"/>
      <c r="AN135" s="4113"/>
      <c r="AO135" s="4113"/>
      <c r="AP135" s="4113"/>
      <c r="AQ135" s="4113"/>
      <c r="AR135" s="4113"/>
      <c r="AS135" s="4113"/>
      <c r="AT135" s="934"/>
      <c r="AU135" s="933"/>
      <c r="AV135" s="933"/>
      <c r="AW135" s="934"/>
      <c r="AX135" s="934"/>
    </row>
    <row r="136" spans="2:50" ht="17.100000000000001" customHeight="1" x14ac:dyDescent="0.2">
      <c r="B136" s="4129"/>
      <c r="C136" s="4131"/>
      <c r="D136" s="950"/>
      <c r="E136" s="941"/>
      <c r="F136" s="941"/>
      <c r="G136" s="941"/>
      <c r="H136" s="941"/>
      <c r="I136" s="941"/>
      <c r="J136" s="941"/>
      <c r="K136" s="958"/>
      <c r="L136" s="958"/>
      <c r="M136" s="958"/>
      <c r="N136" s="958"/>
      <c r="O136" s="958"/>
      <c r="P136" s="958"/>
      <c r="Q136" s="959"/>
      <c r="R136" s="941"/>
      <c r="S136" s="941"/>
      <c r="T136" s="941"/>
      <c r="U136" s="941"/>
      <c r="V136" s="941"/>
      <c r="W136" s="958"/>
      <c r="X136" s="958"/>
      <c r="Y136" s="958"/>
      <c r="Z136" s="961"/>
      <c r="AA136" s="4115"/>
      <c r="AT136" s="934"/>
      <c r="AU136" s="933"/>
      <c r="AV136" s="933"/>
      <c r="AW136" s="934"/>
      <c r="AX136" s="934"/>
    </row>
    <row r="137" spans="2:50" ht="17.100000000000001" customHeight="1" x14ac:dyDescent="0.2">
      <c r="B137" s="4129"/>
      <c r="C137" s="4131"/>
      <c r="D137" s="950"/>
      <c r="E137" s="941"/>
      <c r="F137" s="941"/>
      <c r="G137" s="941"/>
      <c r="H137" s="941"/>
      <c r="I137" s="941"/>
      <c r="J137" s="941"/>
      <c r="K137" s="958"/>
      <c r="L137" s="958"/>
      <c r="M137" s="958"/>
      <c r="N137" s="958"/>
      <c r="O137" s="958"/>
      <c r="P137" s="960"/>
      <c r="Q137" s="959"/>
      <c r="R137" s="941"/>
      <c r="S137" s="941"/>
      <c r="T137" s="941"/>
      <c r="U137" s="941"/>
      <c r="V137" s="941"/>
      <c r="W137" s="958"/>
      <c r="X137" s="958"/>
      <c r="Y137" s="960"/>
      <c r="Z137" s="957"/>
      <c r="AA137" s="4116"/>
      <c r="AB137" s="930"/>
      <c r="AC137" s="930"/>
      <c r="AD137" s="930"/>
      <c r="AE137" s="930"/>
      <c r="AF137" s="930"/>
      <c r="AG137" s="930"/>
      <c r="AH137" s="930"/>
      <c r="AI137" s="930"/>
      <c r="AJ137" s="930"/>
      <c r="AK137" s="930"/>
      <c r="AL137" s="930"/>
      <c r="AM137" s="930"/>
      <c r="AN137" s="930"/>
      <c r="AO137" s="930"/>
      <c r="AP137" s="930"/>
      <c r="AQ137" s="930"/>
      <c r="AR137" s="930"/>
      <c r="AS137" s="930"/>
      <c r="AT137" s="934"/>
      <c r="AU137" s="933"/>
      <c r="AV137" s="933"/>
      <c r="AW137" s="934"/>
      <c r="AX137" s="934"/>
    </row>
    <row r="138" spans="2:50" ht="17.100000000000001" customHeight="1" x14ac:dyDescent="0.2">
      <c r="B138" s="4129"/>
      <c r="C138" s="4131"/>
      <c r="D138" s="950"/>
      <c r="E138" s="941"/>
      <c r="F138" s="941"/>
      <c r="G138" s="941"/>
      <c r="H138" s="941"/>
      <c r="I138" s="941"/>
      <c r="J138" s="941"/>
      <c r="K138" s="958"/>
      <c r="L138" s="958"/>
      <c r="M138" s="958"/>
      <c r="N138" s="958"/>
      <c r="O138" s="958"/>
      <c r="P138" s="960"/>
      <c r="Q138" s="959"/>
      <c r="R138" s="941"/>
      <c r="S138" s="941"/>
      <c r="T138" s="941"/>
      <c r="U138" s="941"/>
      <c r="V138" s="941"/>
      <c r="W138" s="958"/>
      <c r="X138" s="958"/>
      <c r="Y138" s="960"/>
      <c r="Z138" s="957"/>
      <c r="AA138" s="4114">
        <v>194</v>
      </c>
      <c r="AB138" s="956" t="s">
        <v>1930</v>
      </c>
      <c r="AC138" s="955"/>
      <c r="AD138" s="955"/>
      <c r="AE138" s="954"/>
      <c r="AF138" s="953"/>
      <c r="AG138" s="935"/>
      <c r="AH138" s="952"/>
      <c r="AI138" s="952"/>
      <c r="AJ138" s="952"/>
      <c r="AK138" s="952"/>
      <c r="AL138" s="952"/>
      <c r="AM138" s="952"/>
      <c r="AN138" s="952"/>
      <c r="AO138" s="952"/>
      <c r="AP138" s="952"/>
      <c r="AQ138" s="952"/>
      <c r="AR138" s="951" t="s">
        <v>1929</v>
      </c>
      <c r="AS138" s="937"/>
      <c r="AT138" s="934"/>
      <c r="AU138" s="933"/>
      <c r="AV138" s="933"/>
      <c r="AW138" s="934"/>
      <c r="AX138" s="934"/>
    </row>
    <row r="139" spans="2:50" ht="17.100000000000001" customHeight="1" x14ac:dyDescent="0.2">
      <c r="B139" s="4129"/>
      <c r="C139" s="4131"/>
      <c r="D139" s="950"/>
      <c r="E139" s="941"/>
      <c r="F139" s="941"/>
      <c r="G139" s="941"/>
      <c r="H139" s="941"/>
      <c r="I139" s="941"/>
      <c r="J139" s="941"/>
      <c r="K139" s="941"/>
      <c r="L139" s="941"/>
      <c r="M139" s="943"/>
      <c r="N139" s="943"/>
      <c r="O139" s="943"/>
      <c r="P139" s="943"/>
      <c r="Q139" s="943"/>
      <c r="R139" s="943"/>
      <c r="S139" s="943"/>
      <c r="T139" s="941"/>
      <c r="U139" s="941"/>
      <c r="V139" s="941"/>
      <c r="W139" s="941"/>
      <c r="X139" s="941"/>
      <c r="Y139" s="941"/>
      <c r="Z139" s="949"/>
      <c r="AA139" s="4115"/>
      <c r="AB139" s="942" t="s">
        <v>1928</v>
      </c>
      <c r="AC139" s="941"/>
      <c r="AD139" s="941"/>
      <c r="AE139" s="940"/>
      <c r="AF139" s="939"/>
      <c r="AH139" s="937"/>
      <c r="AI139" s="937"/>
      <c r="AJ139" s="937"/>
      <c r="AK139" s="937"/>
      <c r="AL139" s="937"/>
      <c r="AM139" s="937"/>
      <c r="AN139" s="937"/>
      <c r="AO139" s="937"/>
      <c r="AP139" s="937"/>
      <c r="AQ139" s="937"/>
      <c r="AR139" s="938" t="s">
        <v>1927</v>
      </c>
      <c r="AS139" s="937"/>
      <c r="AT139" s="934"/>
      <c r="AU139" s="933"/>
      <c r="AV139" s="933"/>
      <c r="AW139" s="934"/>
      <c r="AX139" s="934"/>
    </row>
    <row r="140" spans="2:50" ht="17.100000000000001" customHeight="1" x14ac:dyDescent="0.2">
      <c r="B140" s="4129"/>
      <c r="C140" s="4131"/>
      <c r="D140" s="950"/>
      <c r="E140" s="941"/>
      <c r="F140" s="941"/>
      <c r="G140" s="941"/>
      <c r="H140" s="941"/>
      <c r="I140" s="941"/>
      <c r="J140" s="941"/>
      <c r="K140" s="941"/>
      <c r="L140" s="941"/>
      <c r="M140" s="943"/>
      <c r="N140" s="943"/>
      <c r="O140" s="943"/>
      <c r="P140" s="943"/>
      <c r="Q140" s="943"/>
      <c r="R140" s="943"/>
      <c r="S140" s="943"/>
      <c r="T140" s="941"/>
      <c r="U140" s="941"/>
      <c r="V140" s="941"/>
      <c r="W140" s="941"/>
      <c r="X140" s="941"/>
      <c r="Y140" s="941"/>
      <c r="Z140" s="949"/>
      <c r="AA140" s="4115"/>
      <c r="AT140" s="934"/>
      <c r="AU140" s="933"/>
      <c r="AV140" s="933"/>
      <c r="AW140" s="934"/>
      <c r="AX140" s="934"/>
    </row>
    <row r="141" spans="2:50" ht="17.100000000000001" customHeight="1" x14ac:dyDescent="0.2">
      <c r="B141" s="4129"/>
      <c r="C141" s="4132"/>
      <c r="D141" s="948"/>
      <c r="E141" s="946"/>
      <c r="F141" s="946"/>
      <c r="G141" s="946"/>
      <c r="H141" s="946"/>
      <c r="I141" s="946"/>
      <c r="J141" s="946"/>
      <c r="K141" s="946"/>
      <c r="L141" s="946"/>
      <c r="M141" s="947"/>
      <c r="N141" s="947"/>
      <c r="O141" s="947"/>
      <c r="P141" s="947"/>
      <c r="Q141" s="947"/>
      <c r="R141" s="947"/>
      <c r="S141" s="947"/>
      <c r="T141" s="946"/>
      <c r="U141" s="946"/>
      <c r="V141" s="946"/>
      <c r="W141" s="946"/>
      <c r="X141" s="946"/>
      <c r="Y141" s="946"/>
      <c r="Z141" s="945"/>
      <c r="AA141" s="4116"/>
      <c r="AB141" s="930"/>
      <c r="AC141" s="930"/>
      <c r="AD141" s="930"/>
      <c r="AE141" s="930"/>
      <c r="AF141" s="930"/>
      <c r="AG141" s="930"/>
      <c r="AH141" s="930"/>
      <c r="AI141" s="930"/>
      <c r="AJ141" s="930"/>
      <c r="AK141" s="930"/>
      <c r="AL141" s="930"/>
      <c r="AM141" s="930"/>
      <c r="AN141" s="930"/>
      <c r="AO141" s="930"/>
      <c r="AP141" s="930"/>
      <c r="AQ141" s="930"/>
      <c r="AR141" s="930"/>
      <c r="AT141" s="934"/>
      <c r="AU141" s="933"/>
      <c r="AV141" s="933"/>
      <c r="AW141" s="934"/>
      <c r="AX141" s="934"/>
    </row>
    <row r="142" spans="2:50" ht="17.100000000000001" customHeight="1" x14ac:dyDescent="0.2">
      <c r="B142" s="928"/>
      <c r="C142" s="1236"/>
      <c r="D142" s="1236"/>
      <c r="E142" s="1236"/>
      <c r="F142" s="1236"/>
      <c r="G142" s="1236"/>
      <c r="H142" s="1236"/>
      <c r="I142" s="1236"/>
      <c r="J142" s="1236"/>
      <c r="K142" s="1227"/>
      <c r="L142" s="1227"/>
      <c r="AN142" s="928"/>
      <c r="AR142" s="1228"/>
    </row>
    <row r="143" spans="2:50" ht="17.100000000000001" customHeight="1" x14ac:dyDescent="0.2">
      <c r="B143" s="928"/>
      <c r="C143" s="1236"/>
      <c r="D143" s="1236"/>
      <c r="E143" s="1236"/>
      <c r="F143" s="1236"/>
      <c r="G143" s="1236"/>
      <c r="H143" s="1236"/>
      <c r="I143" s="1236"/>
      <c r="J143" s="1236"/>
      <c r="K143" s="1227"/>
      <c r="L143" s="1227"/>
      <c r="AN143" s="928"/>
      <c r="AR143" s="1228"/>
    </row>
    <row r="144" spans="2:50" ht="17.100000000000001" customHeight="1" x14ac:dyDescent="0.2">
      <c r="B144" s="928"/>
      <c r="C144" s="1236"/>
      <c r="D144" s="1236"/>
      <c r="E144" s="1236"/>
      <c r="F144" s="1236"/>
      <c r="G144" s="1236"/>
      <c r="H144" s="1236"/>
      <c r="I144" s="1236"/>
      <c r="J144" s="1236"/>
      <c r="K144" s="1227"/>
      <c r="L144" s="1227"/>
      <c r="AN144" s="928"/>
      <c r="AR144" s="1228"/>
    </row>
    <row r="145" spans="2:44" ht="17.100000000000001" customHeight="1" x14ac:dyDescent="0.2">
      <c r="B145" s="928"/>
      <c r="C145" s="1236"/>
      <c r="D145" s="1236"/>
      <c r="E145" s="1236"/>
      <c r="F145" s="1236"/>
      <c r="G145" s="1236"/>
      <c r="H145" s="1236"/>
      <c r="I145" s="1236"/>
      <c r="J145" s="1236"/>
      <c r="K145" s="1227"/>
      <c r="L145" s="1227"/>
      <c r="AN145" s="928"/>
      <c r="AR145" s="1228"/>
    </row>
    <row r="146" spans="2:44" ht="17.100000000000001" customHeight="1" x14ac:dyDescent="0.2">
      <c r="B146" s="928"/>
      <c r="C146" s="1236"/>
      <c r="D146" s="1236"/>
      <c r="E146" s="1236"/>
      <c r="F146" s="1236"/>
      <c r="G146" s="1236"/>
      <c r="H146" s="1236"/>
      <c r="I146" s="1236"/>
      <c r="J146" s="1236"/>
      <c r="K146" s="1227"/>
      <c r="L146" s="1227"/>
      <c r="AN146" s="928"/>
      <c r="AR146" s="1228"/>
    </row>
    <row r="147" spans="2:44" ht="17.100000000000001" customHeight="1" x14ac:dyDescent="0.2">
      <c r="B147" s="928"/>
      <c r="C147" s="1236"/>
      <c r="D147" s="1236"/>
      <c r="E147" s="1236"/>
      <c r="F147" s="1236"/>
      <c r="G147" s="1236"/>
      <c r="H147" s="1236"/>
      <c r="I147" s="1236"/>
      <c r="J147" s="1236"/>
      <c r="K147" s="1227"/>
      <c r="L147" s="1227"/>
      <c r="AN147" s="928"/>
      <c r="AR147" s="1228"/>
    </row>
    <row r="148" spans="2:44" ht="17.100000000000001" customHeight="1" x14ac:dyDescent="0.2">
      <c r="B148" s="928"/>
      <c r="C148" s="1236"/>
      <c r="D148" s="1236"/>
      <c r="E148" s="1236"/>
      <c r="F148" s="1236"/>
      <c r="G148" s="1236"/>
      <c r="H148" s="1236"/>
      <c r="I148" s="1236"/>
      <c r="J148" s="1236"/>
      <c r="K148" s="1227"/>
      <c r="L148" s="1227"/>
      <c r="AN148" s="928"/>
      <c r="AR148" s="1228"/>
    </row>
    <row r="149" spans="2:44" ht="17.100000000000001" customHeight="1" x14ac:dyDescent="0.2">
      <c r="B149" s="928"/>
      <c r="C149" s="1236"/>
      <c r="D149" s="1236"/>
      <c r="E149" s="1236"/>
      <c r="F149" s="1236"/>
      <c r="G149" s="1236"/>
      <c r="H149" s="1236"/>
      <c r="I149" s="1236"/>
      <c r="J149" s="1236"/>
      <c r="K149" s="1227"/>
      <c r="L149" s="1227"/>
      <c r="AN149" s="928"/>
      <c r="AR149" s="1228"/>
    </row>
    <row r="150" spans="2:44" ht="17.100000000000001" customHeight="1" x14ac:dyDescent="0.2">
      <c r="B150" s="928"/>
      <c r="C150" s="1236"/>
      <c r="D150" s="1236"/>
      <c r="E150" s="1236"/>
      <c r="F150" s="1236"/>
      <c r="G150" s="1236"/>
      <c r="H150" s="1236"/>
      <c r="I150" s="1236"/>
      <c r="J150" s="1236"/>
      <c r="K150" s="1227"/>
      <c r="L150" s="1227"/>
      <c r="AN150" s="928"/>
      <c r="AR150" s="1228"/>
    </row>
    <row r="151" spans="2:44" ht="17.100000000000001" customHeight="1" x14ac:dyDescent="0.2">
      <c r="B151" s="928"/>
      <c r="C151" s="1236"/>
      <c r="D151" s="1236"/>
      <c r="E151" s="1236"/>
      <c r="F151" s="1236"/>
      <c r="G151" s="1236"/>
      <c r="H151" s="1236"/>
      <c r="I151" s="1236"/>
      <c r="J151" s="1236"/>
      <c r="K151" s="1227"/>
      <c r="L151" s="1227"/>
      <c r="AN151" s="928"/>
      <c r="AR151" s="1228"/>
    </row>
    <row r="152" spans="2:44" ht="17.100000000000001" customHeight="1" x14ac:dyDescent="0.2">
      <c r="B152" s="928"/>
      <c r="C152" s="1236"/>
      <c r="D152" s="1236"/>
      <c r="E152" s="1236"/>
      <c r="F152" s="1236"/>
      <c r="G152" s="1236"/>
      <c r="H152" s="1236"/>
      <c r="I152" s="1236"/>
      <c r="J152" s="1236"/>
      <c r="K152" s="1227"/>
      <c r="L152" s="1227"/>
      <c r="AN152" s="928"/>
      <c r="AR152" s="1228"/>
    </row>
    <row r="153" spans="2:44" ht="17.100000000000001" customHeight="1" x14ac:dyDescent="0.2">
      <c r="B153" s="928"/>
      <c r="C153" s="1236"/>
      <c r="D153" s="1236"/>
      <c r="E153" s="1236"/>
      <c r="F153" s="1236"/>
      <c r="G153" s="1236"/>
      <c r="H153" s="1236"/>
      <c r="I153" s="1236"/>
      <c r="J153" s="1236"/>
      <c r="K153" s="1227"/>
      <c r="L153" s="1227"/>
      <c r="AN153" s="928"/>
      <c r="AR153" s="1228"/>
    </row>
    <row r="154" spans="2:44" ht="17.100000000000001" customHeight="1" x14ac:dyDescent="0.2">
      <c r="B154" s="928"/>
      <c r="C154" s="1236"/>
      <c r="D154" s="1236"/>
      <c r="E154" s="1236"/>
      <c r="F154" s="1236"/>
      <c r="G154" s="1236"/>
      <c r="H154" s="1236"/>
      <c r="I154" s="1236"/>
      <c r="J154" s="1236"/>
      <c r="K154" s="1227"/>
      <c r="L154" s="1227"/>
      <c r="AN154" s="928"/>
      <c r="AR154" s="1228"/>
    </row>
    <row r="155" spans="2:44" ht="17.100000000000001" customHeight="1" x14ac:dyDescent="0.2">
      <c r="B155" s="928"/>
      <c r="C155" s="1236"/>
      <c r="D155" s="1236"/>
      <c r="E155" s="1236"/>
      <c r="F155" s="1236"/>
      <c r="G155" s="1236"/>
      <c r="H155" s="1236"/>
      <c r="I155" s="1236"/>
      <c r="J155" s="1236"/>
      <c r="K155" s="1227"/>
      <c r="L155" s="1227"/>
      <c r="AN155" s="928"/>
      <c r="AR155" s="1228"/>
    </row>
    <row r="156" spans="2:44" ht="17.100000000000001" customHeight="1" x14ac:dyDescent="0.2">
      <c r="B156" s="928"/>
      <c r="C156" s="1236"/>
      <c r="D156" s="1236"/>
      <c r="E156" s="1236"/>
      <c r="F156" s="1236"/>
      <c r="G156" s="1236"/>
      <c r="H156" s="1236"/>
      <c r="I156" s="1236"/>
      <c r="J156" s="1236"/>
      <c r="K156" s="1227"/>
      <c r="L156" s="1227"/>
      <c r="AN156" s="928"/>
      <c r="AR156" s="1228"/>
    </row>
    <row r="157" spans="2:44" ht="17.100000000000001" customHeight="1" x14ac:dyDescent="0.2">
      <c r="B157" s="928"/>
      <c r="C157" s="1236"/>
      <c r="D157" s="1236"/>
      <c r="E157" s="1236"/>
      <c r="F157" s="1236"/>
      <c r="G157" s="1236"/>
      <c r="H157" s="1236"/>
      <c r="I157" s="1236"/>
      <c r="J157" s="1236"/>
      <c r="K157" s="1227"/>
      <c r="L157" s="1227"/>
      <c r="AN157" s="928"/>
      <c r="AR157" s="1228"/>
    </row>
    <row r="158" spans="2:44" ht="17.100000000000001" customHeight="1" x14ac:dyDescent="0.2">
      <c r="B158" s="928"/>
      <c r="C158" s="1236"/>
      <c r="D158" s="1236"/>
      <c r="E158" s="1236"/>
      <c r="F158" s="1236"/>
      <c r="G158" s="1236"/>
      <c r="H158" s="1236"/>
      <c r="I158" s="1236"/>
      <c r="J158" s="1236"/>
      <c r="K158" s="1227"/>
      <c r="L158" s="1227"/>
      <c r="AN158" s="928"/>
      <c r="AR158" s="1228"/>
    </row>
    <row r="159" spans="2:44" ht="17.100000000000001" customHeight="1" x14ac:dyDescent="0.2">
      <c r="B159" s="928"/>
      <c r="C159" s="1236"/>
      <c r="D159" s="1236"/>
      <c r="E159" s="1236"/>
      <c r="F159" s="1236"/>
      <c r="G159" s="1236"/>
      <c r="H159" s="1236"/>
      <c r="I159" s="1236"/>
      <c r="J159" s="1236"/>
      <c r="K159" s="1227"/>
      <c r="L159" s="1227"/>
      <c r="AN159" s="928"/>
      <c r="AR159" s="1228"/>
    </row>
    <row r="160" spans="2:44" ht="17.100000000000001" customHeight="1" x14ac:dyDescent="0.2">
      <c r="B160" s="928"/>
      <c r="C160" s="1236"/>
      <c r="D160" s="1236"/>
      <c r="E160" s="1236"/>
      <c r="F160" s="1236"/>
      <c r="G160" s="1236"/>
      <c r="H160" s="1236"/>
      <c r="I160" s="1236"/>
      <c r="J160" s="1236"/>
      <c r="K160" s="1227"/>
      <c r="L160" s="1227"/>
      <c r="AN160" s="928"/>
      <c r="AR160" s="1228"/>
    </row>
    <row r="161" spans="2:44" ht="17.100000000000001" customHeight="1" x14ac:dyDescent="0.2">
      <c r="B161" s="928"/>
      <c r="C161" s="1236"/>
      <c r="D161" s="1236"/>
      <c r="E161" s="1236"/>
      <c r="F161" s="1236"/>
      <c r="G161" s="1236"/>
      <c r="H161" s="1236"/>
      <c r="I161" s="1236"/>
      <c r="J161" s="1236"/>
      <c r="K161" s="1227"/>
      <c r="L161" s="1227"/>
      <c r="AN161" s="928"/>
      <c r="AR161" s="1228"/>
    </row>
    <row r="162" spans="2:44" ht="17.100000000000001" customHeight="1" x14ac:dyDescent="0.2">
      <c r="C162" s="984" t="s">
        <v>2071</v>
      </c>
      <c r="D162" s="996"/>
      <c r="E162" s="996"/>
      <c r="F162" s="996"/>
      <c r="H162" s="984" t="e">
        <f>+#REF!&amp;#REF!</f>
        <v>#VALUE!</v>
      </c>
    </row>
    <row r="166" spans="2:44" ht="17.100000000000001" customHeight="1" x14ac:dyDescent="0.2">
      <c r="C166" s="4108"/>
      <c r="D166" s="4109"/>
      <c r="E166" s="935"/>
      <c r="F166" s="953"/>
      <c r="G166" s="935"/>
      <c r="H166" s="935"/>
      <c r="I166" s="935"/>
      <c r="J166" s="935"/>
      <c r="K166" s="935"/>
      <c r="L166" s="935"/>
      <c r="M166" s="935"/>
      <c r="N166" s="935"/>
      <c r="O166" s="935"/>
      <c r="P166" s="935"/>
      <c r="Q166" s="935"/>
      <c r="R166" s="977"/>
      <c r="Y166" s="4108">
        <v>58</v>
      </c>
      <c r="Z166" s="4109"/>
      <c r="AA166" s="935"/>
      <c r="AB166" s="953" t="s">
        <v>2214</v>
      </c>
      <c r="AC166" s="935"/>
      <c r="AD166" s="935"/>
      <c r="AE166" s="935"/>
      <c r="AF166" s="935"/>
      <c r="AG166" s="935"/>
      <c r="AH166" s="935"/>
      <c r="AI166" s="935"/>
      <c r="AJ166" s="935"/>
      <c r="AK166" s="935"/>
      <c r="AL166" s="935"/>
      <c r="AM166" s="935"/>
      <c r="AN166" s="935"/>
      <c r="AO166" s="935"/>
      <c r="AP166" s="935"/>
      <c r="AQ166" s="977"/>
    </row>
    <row r="167" spans="2:44" ht="17.100000000000001" customHeight="1" x14ac:dyDescent="0.2">
      <c r="C167" s="1091"/>
      <c r="R167" s="1014"/>
      <c r="Y167" s="1091"/>
      <c r="AA167" s="927" t="s">
        <v>2215</v>
      </c>
      <c r="AQ167" s="1014"/>
    </row>
    <row r="168" spans="2:44" ht="17.100000000000001" customHeight="1" x14ac:dyDescent="0.2">
      <c r="C168" s="1091"/>
      <c r="R168" s="1014"/>
      <c r="Y168" s="1091"/>
      <c r="AA168" s="927" t="s">
        <v>2216</v>
      </c>
      <c r="AQ168" s="1014"/>
    </row>
    <row r="169" spans="2:44" ht="17.100000000000001" customHeight="1" x14ac:dyDescent="0.2">
      <c r="C169" s="1091"/>
      <c r="R169" s="1014"/>
      <c r="Y169" s="1091"/>
      <c r="AA169" s="927" t="s">
        <v>2217</v>
      </c>
      <c r="AQ169" s="1014"/>
    </row>
    <row r="170" spans="2:44" ht="17.100000000000001" customHeight="1" x14ac:dyDescent="0.2">
      <c r="C170" s="1091"/>
      <c r="R170" s="1014"/>
      <c r="Y170" s="1091"/>
      <c r="AA170" s="927" t="s">
        <v>2218</v>
      </c>
      <c r="AQ170" s="1014"/>
    </row>
    <row r="171" spans="2:44" ht="17.100000000000001" customHeight="1" x14ac:dyDescent="0.2">
      <c r="C171" s="1091"/>
      <c r="R171" s="1014"/>
      <c r="Y171" s="1089"/>
      <c r="AA171" s="927" t="s">
        <v>2219</v>
      </c>
      <c r="AQ171" s="1014"/>
    </row>
    <row r="172" spans="2:44" ht="17.100000000000001" customHeight="1" x14ac:dyDescent="0.2">
      <c r="C172" s="1091"/>
      <c r="Q172" s="930"/>
      <c r="R172" s="1087"/>
      <c r="Y172" s="1089"/>
      <c r="AA172" s="927" t="s">
        <v>2220</v>
      </c>
      <c r="AQ172" s="1014"/>
    </row>
    <row r="173" spans="2:44" ht="17.100000000000001" customHeight="1" x14ac:dyDescent="0.2">
      <c r="C173" s="4108"/>
      <c r="D173" s="4109"/>
      <c r="E173" s="935"/>
      <c r="F173" s="935"/>
      <c r="G173" s="935"/>
      <c r="H173" s="935"/>
      <c r="I173" s="935"/>
      <c r="J173" s="935"/>
      <c r="K173" s="935"/>
      <c r="L173" s="935"/>
      <c r="M173" s="935"/>
      <c r="N173" s="935"/>
      <c r="O173" s="935"/>
      <c r="P173" s="935"/>
      <c r="R173" s="1014"/>
      <c r="Y173" s="1089"/>
      <c r="AA173" s="927" t="s">
        <v>2221</v>
      </c>
      <c r="AQ173" s="1014"/>
    </row>
    <row r="174" spans="2:44" ht="17.100000000000001" customHeight="1" x14ac:dyDescent="0.2">
      <c r="C174" s="1095"/>
      <c r="D174" s="1094"/>
      <c r="R174" s="1014"/>
      <c r="Y174" s="1089"/>
      <c r="AA174" s="927" t="s">
        <v>2222</v>
      </c>
      <c r="AQ174" s="1014"/>
    </row>
    <row r="175" spans="2:44" ht="17.100000000000001" customHeight="1" x14ac:dyDescent="0.2">
      <c r="C175" s="1095"/>
      <c r="D175" s="1094"/>
      <c r="K175" s="1237"/>
      <c r="R175" s="1014"/>
      <c r="Y175" s="1088"/>
      <c r="Z175" s="930"/>
      <c r="AA175" s="927" t="s">
        <v>2223</v>
      </c>
      <c r="AB175" s="930"/>
      <c r="AC175" s="930"/>
      <c r="AD175" s="930"/>
      <c r="AE175" s="930"/>
      <c r="AF175" s="930"/>
      <c r="AG175" s="930"/>
      <c r="AH175" s="930"/>
      <c r="AI175" s="930"/>
      <c r="AJ175" s="930"/>
      <c r="AK175" s="930"/>
      <c r="AL175" s="930"/>
      <c r="AM175" s="930"/>
      <c r="AN175" s="930"/>
      <c r="AO175" s="930"/>
      <c r="AP175" s="930"/>
      <c r="AQ175" s="1087"/>
    </row>
    <row r="176" spans="2:44" ht="17.100000000000001" customHeight="1" x14ac:dyDescent="0.2">
      <c r="C176" s="1088"/>
      <c r="D176" s="930"/>
      <c r="E176" s="930"/>
      <c r="F176" s="930"/>
      <c r="G176" s="930"/>
      <c r="H176" s="930"/>
      <c r="I176" s="930"/>
      <c r="J176" s="930"/>
      <c r="K176" s="930"/>
      <c r="L176" s="930"/>
      <c r="M176" s="930"/>
      <c r="N176" s="930"/>
      <c r="O176" s="930"/>
      <c r="P176" s="930"/>
      <c r="Q176" s="930"/>
      <c r="R176" s="1087"/>
    </row>
    <row r="177" spans="3:43" ht="17.100000000000001" customHeight="1" x14ac:dyDescent="0.2">
      <c r="C177" s="4101">
        <v>27</v>
      </c>
      <c r="D177" s="4102"/>
      <c r="F177" s="939" t="s">
        <v>384</v>
      </c>
      <c r="O177" s="935"/>
      <c r="R177" s="1014"/>
      <c r="Y177" s="4108">
        <v>40</v>
      </c>
      <c r="Z177" s="4109"/>
      <c r="AA177" s="935"/>
      <c r="AB177" s="953" t="s">
        <v>2224</v>
      </c>
      <c r="AC177" s="935"/>
      <c r="AD177" s="935"/>
      <c r="AE177" s="935"/>
      <c r="AF177" s="935"/>
      <c r="AG177" s="935"/>
      <c r="AH177" s="935"/>
      <c r="AI177" s="935"/>
      <c r="AJ177" s="935"/>
      <c r="AK177" s="935"/>
      <c r="AL177" s="935"/>
      <c r="AM177" s="935"/>
      <c r="AN177" s="935"/>
      <c r="AO177" s="935"/>
      <c r="AP177" s="935"/>
      <c r="AQ177" s="977"/>
    </row>
    <row r="178" spans="3:43" ht="17.100000000000001" customHeight="1" x14ac:dyDescent="0.2">
      <c r="C178" s="1091"/>
      <c r="E178" s="927" t="s">
        <v>2225</v>
      </c>
      <c r="R178" s="1014"/>
      <c r="Y178" s="1091"/>
      <c r="AA178" s="927" t="s">
        <v>2226</v>
      </c>
      <c r="AQ178" s="1014"/>
    </row>
    <row r="179" spans="3:43" ht="17.100000000000001" customHeight="1" x14ac:dyDescent="0.2">
      <c r="C179" s="1089"/>
      <c r="E179" s="927" t="s">
        <v>2227</v>
      </c>
      <c r="R179" s="1014"/>
      <c r="Y179" s="1091"/>
      <c r="AA179" s="927" t="s">
        <v>2228</v>
      </c>
      <c r="AC179" s="1238"/>
      <c r="AD179" s="1238"/>
      <c r="AE179" s="1238"/>
      <c r="AF179" s="1238"/>
      <c r="AQ179" s="1014"/>
    </row>
    <row r="180" spans="3:43" ht="17.100000000000001" customHeight="1" x14ac:dyDescent="0.2">
      <c r="C180" s="1089"/>
      <c r="E180" s="927" t="s">
        <v>2229</v>
      </c>
      <c r="R180" s="1014"/>
      <c r="Y180" s="1091"/>
      <c r="AA180" s="927" t="s">
        <v>2230</v>
      </c>
      <c r="AQ180" s="1014"/>
    </row>
    <row r="181" spans="3:43" ht="17.100000000000001" customHeight="1" x14ac:dyDescent="0.2">
      <c r="C181" s="1089"/>
      <c r="E181" s="927" t="s">
        <v>2231</v>
      </c>
      <c r="R181" s="1014"/>
      <c r="Y181" s="1091"/>
      <c r="AA181" s="927" t="s">
        <v>2223</v>
      </c>
      <c r="AQ181" s="1014"/>
    </row>
    <row r="182" spans="3:43" ht="17.100000000000001" customHeight="1" x14ac:dyDescent="0.2">
      <c r="C182" s="1089"/>
      <c r="E182" s="927" t="s">
        <v>2232</v>
      </c>
      <c r="O182" s="930"/>
      <c r="P182" s="930"/>
      <c r="Q182" s="930"/>
      <c r="R182" s="1087"/>
      <c r="Y182" s="1088"/>
      <c r="Z182" s="930"/>
      <c r="AA182" s="930" t="s">
        <v>2023</v>
      </c>
      <c r="AB182" s="930"/>
      <c r="AC182" s="930"/>
      <c r="AD182" s="930"/>
      <c r="AE182" s="930"/>
      <c r="AF182" s="930"/>
      <c r="AG182" s="930"/>
      <c r="AH182" s="930"/>
      <c r="AI182" s="930"/>
      <c r="AJ182" s="930"/>
      <c r="AK182" s="930"/>
      <c r="AL182" s="930"/>
      <c r="AM182" s="930"/>
      <c r="AN182" s="930"/>
      <c r="AO182" s="930"/>
      <c r="AP182" s="930"/>
      <c r="AQ182" s="1087"/>
    </row>
    <row r="183" spans="3:43" ht="17.100000000000001" customHeight="1" x14ac:dyDescent="0.2">
      <c r="C183" s="4108">
        <v>32</v>
      </c>
      <c r="D183" s="4109"/>
      <c r="E183" s="935"/>
      <c r="F183" s="953" t="s">
        <v>2038</v>
      </c>
      <c r="G183" s="935"/>
      <c r="H183" s="935"/>
      <c r="I183" s="935"/>
      <c r="J183" s="935"/>
      <c r="K183" s="935"/>
      <c r="L183" s="935"/>
      <c r="M183" s="935"/>
      <c r="N183" s="935"/>
      <c r="R183" s="1014"/>
      <c r="Y183" s="4108">
        <v>41</v>
      </c>
      <c r="Z183" s="4109"/>
      <c r="AA183" s="935"/>
      <c r="AB183" s="953" t="s">
        <v>2233</v>
      </c>
      <c r="AC183" s="935"/>
      <c r="AD183" s="935"/>
      <c r="AE183" s="935"/>
      <c r="AF183" s="935"/>
      <c r="AG183" s="935"/>
      <c r="AH183" s="935"/>
      <c r="AI183" s="935"/>
      <c r="AJ183" s="935"/>
      <c r="AK183" s="935"/>
      <c r="AL183" s="935"/>
      <c r="AM183" s="935"/>
      <c r="AN183" s="935"/>
      <c r="AO183" s="935"/>
      <c r="AP183" s="935"/>
      <c r="AQ183" s="977"/>
    </row>
    <row r="184" spans="3:43" ht="17.100000000000001" customHeight="1" x14ac:dyDescent="0.2">
      <c r="C184" s="1095"/>
      <c r="D184" s="1094"/>
      <c r="E184" s="927" t="s">
        <v>2055</v>
      </c>
      <c r="F184" s="939"/>
      <c r="R184" s="1014"/>
      <c r="Y184" s="1091"/>
      <c r="AA184" s="927" t="s">
        <v>1567</v>
      </c>
      <c r="AQ184" s="1014"/>
    </row>
    <row r="185" spans="3:43" ht="17.100000000000001" customHeight="1" x14ac:dyDescent="0.2">
      <c r="C185" s="1095"/>
      <c r="D185" s="1094"/>
      <c r="E185" s="927" t="s">
        <v>2037</v>
      </c>
      <c r="F185" s="939"/>
      <c r="R185" s="1014"/>
      <c r="Y185" s="1091"/>
      <c r="AA185" s="927" t="s">
        <v>2234</v>
      </c>
      <c r="AQ185" s="1014"/>
    </row>
    <row r="186" spans="3:43" ht="17.100000000000001" customHeight="1" x14ac:dyDescent="0.2">
      <c r="C186" s="1095"/>
      <c r="D186" s="1094"/>
      <c r="E186" s="927" t="s">
        <v>1119</v>
      </c>
      <c r="F186" s="939"/>
      <c r="R186" s="1014"/>
      <c r="Y186" s="1091"/>
      <c r="AA186" s="927" t="s">
        <v>2223</v>
      </c>
      <c r="AQ186" s="1014"/>
    </row>
    <row r="187" spans="3:43" ht="17.100000000000001" customHeight="1" x14ac:dyDescent="0.2">
      <c r="C187" s="1095"/>
      <c r="D187" s="1094"/>
      <c r="E187" s="927" t="s">
        <v>2046</v>
      </c>
      <c r="F187" s="939"/>
      <c r="R187" s="1014"/>
      <c r="Y187" s="1239"/>
      <c r="Z187" s="930"/>
      <c r="AA187" s="930" t="s">
        <v>2023</v>
      </c>
      <c r="AB187" s="930"/>
      <c r="AC187" s="930"/>
      <c r="AD187" s="930"/>
      <c r="AE187" s="930"/>
      <c r="AF187" s="930"/>
      <c r="AG187" s="930"/>
      <c r="AH187" s="930"/>
      <c r="AI187" s="930"/>
      <c r="AJ187" s="930"/>
      <c r="AK187" s="930"/>
      <c r="AL187" s="930"/>
      <c r="AM187" s="930"/>
      <c r="AN187" s="930"/>
      <c r="AO187" s="930"/>
      <c r="AP187" s="930"/>
      <c r="AQ187" s="1087"/>
    </row>
    <row r="188" spans="3:43" ht="17.100000000000001" customHeight="1" x14ac:dyDescent="0.2">
      <c r="C188" s="1095"/>
      <c r="D188" s="1094"/>
      <c r="E188" s="1031" t="s">
        <v>2235</v>
      </c>
      <c r="F188" s="939"/>
      <c r="R188" s="1014"/>
      <c r="Y188" s="4108">
        <v>41</v>
      </c>
      <c r="Z188" s="4109"/>
      <c r="AA188" s="935"/>
      <c r="AB188" s="953" t="s">
        <v>2141</v>
      </c>
      <c r="AC188" s="935"/>
      <c r="AD188" s="935"/>
      <c r="AE188" s="935"/>
      <c r="AF188" s="935"/>
      <c r="AG188" s="935"/>
      <c r="AH188" s="935"/>
      <c r="AI188" s="935"/>
      <c r="AJ188" s="935"/>
      <c r="AK188" s="935"/>
      <c r="AL188" s="935"/>
      <c r="AM188" s="935"/>
      <c r="AN188" s="935"/>
      <c r="AO188" s="935"/>
      <c r="AP188" s="935"/>
      <c r="AQ188" s="977"/>
    </row>
    <row r="189" spans="3:43" ht="17.100000000000001" customHeight="1" x14ac:dyDescent="0.2">
      <c r="C189" s="1095"/>
      <c r="D189" s="1094"/>
      <c r="F189" s="939"/>
      <c r="R189" s="1014"/>
      <c r="Y189" s="1091"/>
      <c r="AA189" s="927" t="s">
        <v>2236</v>
      </c>
      <c r="AQ189" s="1014"/>
    </row>
    <row r="190" spans="3:43" ht="17.100000000000001" customHeight="1" x14ac:dyDescent="0.2">
      <c r="C190" s="1091"/>
      <c r="O190" s="930"/>
      <c r="R190" s="1014"/>
      <c r="Y190" s="1091"/>
      <c r="AA190" s="927" t="s">
        <v>2237</v>
      </c>
      <c r="AQ190" s="1014"/>
    </row>
    <row r="191" spans="3:43" ht="17.100000000000001" customHeight="1" x14ac:dyDescent="0.2">
      <c r="C191" s="4108">
        <v>33</v>
      </c>
      <c r="D191" s="4109"/>
      <c r="E191" s="935"/>
      <c r="F191" s="953" t="s">
        <v>590</v>
      </c>
      <c r="G191" s="935"/>
      <c r="H191" s="935"/>
      <c r="I191" s="935"/>
      <c r="J191" s="935"/>
      <c r="K191" s="935"/>
      <c r="L191" s="935"/>
      <c r="M191" s="935"/>
      <c r="N191" s="935"/>
      <c r="O191" s="935"/>
      <c r="P191" s="935"/>
      <c r="Q191" s="935"/>
      <c r="R191" s="977"/>
      <c r="Y191" s="1091"/>
      <c r="AA191" s="927" t="s">
        <v>2238</v>
      </c>
      <c r="AQ191" s="1014"/>
    </row>
    <row r="192" spans="3:43" ht="17.100000000000001" customHeight="1" x14ac:dyDescent="0.2">
      <c r="C192" s="1095"/>
      <c r="D192" s="1094"/>
      <c r="E192" s="927" t="s">
        <v>2035</v>
      </c>
      <c r="F192" s="939"/>
      <c r="G192" s="1031" t="s">
        <v>2023</v>
      </c>
      <c r="H192" s="927" t="s">
        <v>2034</v>
      </c>
      <c r="R192" s="1014"/>
      <c r="Y192" s="1091"/>
      <c r="AA192" s="927" t="s">
        <v>236</v>
      </c>
      <c r="AQ192" s="1014"/>
    </row>
    <row r="193" spans="3:43" ht="17.100000000000001" customHeight="1" x14ac:dyDescent="0.2">
      <c r="C193" s="1095"/>
      <c r="D193" s="1094"/>
      <c r="E193" s="927" t="s">
        <v>2032</v>
      </c>
      <c r="F193" s="939"/>
      <c r="G193" s="1031" t="s">
        <v>2023</v>
      </c>
      <c r="H193" s="927" t="s">
        <v>2031</v>
      </c>
      <c r="R193" s="1014"/>
      <c r="Y193" s="1088"/>
      <c r="Z193" s="930"/>
      <c r="AA193" s="930" t="s">
        <v>2023</v>
      </c>
      <c r="AB193" s="930"/>
      <c r="AC193" s="930"/>
      <c r="AD193" s="930"/>
      <c r="AE193" s="930"/>
      <c r="AF193" s="930"/>
      <c r="AG193" s="930"/>
      <c r="AH193" s="930"/>
      <c r="AI193" s="930"/>
      <c r="AJ193" s="930"/>
      <c r="AK193" s="930"/>
      <c r="AL193" s="930"/>
      <c r="AM193" s="930"/>
      <c r="AN193" s="930"/>
      <c r="AO193" s="930"/>
      <c r="AP193" s="930"/>
      <c r="AQ193" s="1087"/>
    </row>
    <row r="194" spans="3:43" ht="17.100000000000001" customHeight="1" x14ac:dyDescent="0.2">
      <c r="C194" s="1095"/>
      <c r="D194" s="1094"/>
      <c r="E194" s="927" t="s">
        <v>2030</v>
      </c>
      <c r="F194" s="939"/>
      <c r="G194" s="1031" t="s">
        <v>2023</v>
      </c>
      <c r="H194" s="927" t="s">
        <v>2029</v>
      </c>
      <c r="R194" s="1014"/>
      <c r="Y194" s="4108">
        <v>95.1</v>
      </c>
      <c r="Z194" s="4109"/>
      <c r="AA194" s="935"/>
      <c r="AB194" s="953" t="s">
        <v>2239</v>
      </c>
      <c r="AC194" s="935"/>
      <c r="AD194" s="935"/>
      <c r="AE194" s="935"/>
      <c r="AF194" s="935"/>
      <c r="AG194" s="935"/>
      <c r="AH194" s="935"/>
      <c r="AI194" s="935"/>
      <c r="AJ194" s="935"/>
      <c r="AK194" s="935"/>
      <c r="AL194" s="935"/>
      <c r="AM194" s="935"/>
      <c r="AN194" s="935"/>
      <c r="AO194" s="935"/>
      <c r="AP194" s="935"/>
      <c r="AQ194" s="977"/>
    </row>
    <row r="195" spans="3:43" ht="17.100000000000001" customHeight="1" x14ac:dyDescent="0.2">
      <c r="C195" s="1091"/>
      <c r="E195" s="927" t="s">
        <v>2027</v>
      </c>
      <c r="G195" s="1031" t="s">
        <v>2023</v>
      </c>
      <c r="H195" s="927" t="s">
        <v>1070</v>
      </c>
      <c r="R195" s="1014"/>
      <c r="Y195" s="1091"/>
      <c r="AA195" s="927" t="s">
        <v>2240</v>
      </c>
      <c r="AQ195" s="1014"/>
    </row>
    <row r="196" spans="3:43" ht="17.100000000000001" customHeight="1" x14ac:dyDescent="0.2">
      <c r="C196" s="1091"/>
      <c r="E196" s="927" t="s">
        <v>2024</v>
      </c>
      <c r="G196" s="1031" t="s">
        <v>2023</v>
      </c>
      <c r="H196" s="927" t="s">
        <v>1101</v>
      </c>
      <c r="R196" s="1014"/>
      <c r="Y196" s="1091"/>
      <c r="AA196" s="927" t="s">
        <v>2241</v>
      </c>
      <c r="AQ196" s="1014"/>
    </row>
    <row r="197" spans="3:43" ht="17.100000000000001" customHeight="1" x14ac:dyDescent="0.2">
      <c r="C197" s="1091"/>
      <c r="E197" s="927" t="s">
        <v>2242</v>
      </c>
      <c r="G197" s="1031" t="s">
        <v>2023</v>
      </c>
      <c r="H197" s="927" t="s">
        <v>1126</v>
      </c>
      <c r="R197" s="1014"/>
      <c r="Y197" s="1091"/>
      <c r="AA197" s="927" t="s">
        <v>2243</v>
      </c>
      <c r="AQ197" s="1014"/>
    </row>
    <row r="198" spans="3:43" ht="17.100000000000001" customHeight="1" x14ac:dyDescent="0.2">
      <c r="C198" s="1088"/>
      <c r="D198" s="930"/>
      <c r="E198" s="930" t="s">
        <v>236</v>
      </c>
      <c r="F198" s="930"/>
      <c r="G198" s="1090"/>
      <c r="H198" s="930"/>
      <c r="I198" s="930"/>
      <c r="J198" s="930"/>
      <c r="K198" s="930"/>
      <c r="L198" s="930"/>
      <c r="M198" s="930"/>
      <c r="N198" s="930"/>
      <c r="O198" s="930"/>
      <c r="P198" s="930"/>
      <c r="Q198" s="930"/>
      <c r="R198" s="1087"/>
      <c r="Y198" s="1091"/>
      <c r="AA198" s="927" t="s">
        <v>2223</v>
      </c>
      <c r="AQ198" s="1014"/>
    </row>
    <row r="199" spans="3:43" ht="17.100000000000001" customHeight="1" x14ac:dyDescent="0.2">
      <c r="C199" s="4108"/>
      <c r="D199" s="4109"/>
      <c r="E199" s="935"/>
      <c r="F199" s="953"/>
      <c r="G199" s="935"/>
      <c r="H199" s="935"/>
      <c r="I199" s="935"/>
      <c r="J199" s="935"/>
      <c r="K199" s="935"/>
      <c r="L199" s="935"/>
      <c r="M199" s="935"/>
      <c r="N199" s="935"/>
      <c r="O199" s="935"/>
      <c r="R199" s="1014"/>
      <c r="Y199" s="1239"/>
      <c r="Z199" s="930"/>
      <c r="AA199" s="930" t="s">
        <v>2023</v>
      </c>
      <c r="AB199" s="930"/>
      <c r="AC199" s="930"/>
      <c r="AD199" s="930"/>
      <c r="AE199" s="930"/>
      <c r="AF199" s="930"/>
      <c r="AG199" s="930"/>
      <c r="AH199" s="930"/>
      <c r="AI199" s="930"/>
      <c r="AJ199" s="930"/>
      <c r="AK199" s="930"/>
      <c r="AL199" s="930"/>
      <c r="AM199" s="930"/>
      <c r="AN199" s="930"/>
      <c r="AO199" s="930"/>
      <c r="AP199" s="930"/>
      <c r="AQ199" s="1087"/>
    </row>
    <row r="200" spans="3:43" ht="17.100000000000001" customHeight="1" x14ac:dyDescent="0.2">
      <c r="C200" s="1089"/>
      <c r="R200" s="1014"/>
      <c r="Y200" s="4101">
        <v>95.2</v>
      </c>
      <c r="Z200" s="4102"/>
      <c r="AB200" s="939" t="s">
        <v>2244</v>
      </c>
      <c r="AQ200" s="1014"/>
    </row>
    <row r="201" spans="3:43" ht="17.100000000000001" customHeight="1" x14ac:dyDescent="0.2">
      <c r="C201" s="1089"/>
      <c r="R201" s="1014"/>
      <c r="Y201" s="1091"/>
      <c r="AA201" s="927" t="s">
        <v>2245</v>
      </c>
      <c r="AQ201" s="1014"/>
    </row>
    <row r="202" spans="3:43" ht="17.100000000000001" customHeight="1" x14ac:dyDescent="0.2">
      <c r="C202" s="1089"/>
      <c r="R202" s="1014"/>
      <c r="Y202" s="1091"/>
      <c r="AA202" s="927" t="s">
        <v>2246</v>
      </c>
      <c r="AQ202" s="1014"/>
    </row>
    <row r="203" spans="3:43" ht="17.100000000000001" customHeight="1" x14ac:dyDescent="0.2">
      <c r="C203" s="1089"/>
      <c r="R203" s="1014"/>
      <c r="Y203" s="1091"/>
      <c r="AA203" s="927" t="s">
        <v>2223</v>
      </c>
      <c r="AQ203" s="1014"/>
    </row>
    <row r="204" spans="3:43" ht="17.100000000000001" customHeight="1" x14ac:dyDescent="0.2">
      <c r="C204" s="1089"/>
      <c r="R204" s="1014"/>
      <c r="Y204" s="1239"/>
      <c r="Z204" s="930"/>
      <c r="AA204" s="930" t="s">
        <v>2023</v>
      </c>
      <c r="AB204" s="930"/>
      <c r="AC204" s="930"/>
      <c r="AD204" s="930"/>
      <c r="AE204" s="930"/>
      <c r="AF204" s="930"/>
      <c r="AG204" s="930"/>
      <c r="AH204" s="930"/>
      <c r="AI204" s="930"/>
      <c r="AJ204" s="930"/>
      <c r="AK204" s="930"/>
      <c r="AL204" s="930"/>
      <c r="AM204" s="930"/>
      <c r="AN204" s="930"/>
      <c r="AO204" s="930"/>
      <c r="AP204" s="930"/>
      <c r="AQ204" s="1087"/>
    </row>
    <row r="205" spans="3:43" ht="17.100000000000001" customHeight="1" x14ac:dyDescent="0.2">
      <c r="C205" s="1088"/>
      <c r="D205" s="930"/>
      <c r="E205" s="930"/>
      <c r="F205" s="930"/>
      <c r="G205" s="930"/>
      <c r="H205" s="930"/>
      <c r="I205" s="930"/>
      <c r="J205" s="930"/>
      <c r="K205" s="930"/>
      <c r="L205" s="930"/>
      <c r="M205" s="930"/>
      <c r="N205" s="930"/>
      <c r="O205" s="930"/>
      <c r="P205" s="930"/>
      <c r="Q205" s="930"/>
      <c r="R205" s="1087"/>
    </row>
    <row r="206" spans="3:43" ht="17.100000000000001" customHeight="1" x14ac:dyDescent="0.25">
      <c r="E206" s="965"/>
    </row>
  </sheetData>
  <sheetProtection algorithmName="SHA-512" hashValue="ICBHp9fALAdCGNebu03Y9Hb5ZVckUAUPtt1zjSS5qOJXVkdXHrNmcMT26ThUCQJfJG5776ILnPjuRZi1AjkUug==" saltValue="Jq11xJ6eJrd38vhy+hlf2g==" spinCount="100000" sheet="1" objects="1" scenarios="1"/>
  <mergeCells count="265">
    <mergeCell ref="U10:W11"/>
    <mergeCell ref="X10:X11"/>
    <mergeCell ref="AH10:AN11"/>
    <mergeCell ref="AO10:AS11"/>
    <mergeCell ref="G1:P3"/>
    <mergeCell ref="AO5:AS5"/>
    <mergeCell ref="C6:C7"/>
    <mergeCell ref="M6:AG7"/>
    <mergeCell ref="AH6:AR7"/>
    <mergeCell ref="C8:C9"/>
    <mergeCell ref="M8:V9"/>
    <mergeCell ref="X8:X9"/>
    <mergeCell ref="AH8:AQ9"/>
    <mergeCell ref="B19:B20"/>
    <mergeCell ref="M19:AS19"/>
    <mergeCell ref="C20:C21"/>
    <mergeCell ref="M20:W21"/>
    <mergeCell ref="X20:X21"/>
    <mergeCell ref="AH20:AS21"/>
    <mergeCell ref="M16:U17"/>
    <mergeCell ref="X16:X17"/>
    <mergeCell ref="AH16:AR16"/>
    <mergeCell ref="AH17:AR17"/>
    <mergeCell ref="C18:C19"/>
    <mergeCell ref="M18:AS18"/>
    <mergeCell ref="B8:B16"/>
    <mergeCell ref="C12:C13"/>
    <mergeCell ref="M12:W13"/>
    <mergeCell ref="X12:X13"/>
    <mergeCell ref="AH12:AP13"/>
    <mergeCell ref="C14:C15"/>
    <mergeCell ref="M14:S15"/>
    <mergeCell ref="U14:W15"/>
    <mergeCell ref="X14:X15"/>
    <mergeCell ref="AH14:AP15"/>
    <mergeCell ref="C10:C11"/>
    <mergeCell ref="M10:S11"/>
    <mergeCell ref="C22:C23"/>
    <mergeCell ref="M22:W23"/>
    <mergeCell ref="X22:X23"/>
    <mergeCell ref="AH22:AS23"/>
    <mergeCell ref="B23:B26"/>
    <mergeCell ref="C24:C25"/>
    <mergeCell ref="M24:W25"/>
    <mergeCell ref="X24:X25"/>
    <mergeCell ref="AH24:AS25"/>
    <mergeCell ref="C26:C27"/>
    <mergeCell ref="M26:AF27"/>
    <mergeCell ref="AG26:AG27"/>
    <mergeCell ref="AN26:AS27"/>
    <mergeCell ref="B35:B38"/>
    <mergeCell ref="C35:C36"/>
    <mergeCell ref="M35:W35"/>
    <mergeCell ref="X35:X36"/>
    <mergeCell ref="AH35:AS36"/>
    <mergeCell ref="Y30:AF30"/>
    <mergeCell ref="C31:C32"/>
    <mergeCell ref="K31:P32"/>
    <mergeCell ref="Q31:Q32"/>
    <mergeCell ref="Y31:AF32"/>
    <mergeCell ref="AG31:AG32"/>
    <mergeCell ref="C33:C34"/>
    <mergeCell ref="M33:W34"/>
    <mergeCell ref="X33:X34"/>
    <mergeCell ref="AH33:AS34"/>
    <mergeCell ref="AN31:AS32"/>
    <mergeCell ref="C29:C30"/>
    <mergeCell ref="K29:P30"/>
    <mergeCell ref="Q29:Q30"/>
    <mergeCell ref="Y29:AF29"/>
    <mergeCell ref="AG29:AG30"/>
    <mergeCell ref="AN29:AS30"/>
    <mergeCell ref="B29:B32"/>
    <mergeCell ref="AV35:AW35"/>
    <mergeCell ref="M36:W36"/>
    <mergeCell ref="AV36:AW36"/>
    <mergeCell ref="C37:C38"/>
    <mergeCell ref="M37:W38"/>
    <mergeCell ref="X37:X38"/>
    <mergeCell ref="AH37:AS38"/>
    <mergeCell ref="AV41:AW41"/>
    <mergeCell ref="AV42:AW42"/>
    <mergeCell ref="C39:C40"/>
    <mergeCell ref="M39:U40"/>
    <mergeCell ref="X39:X40"/>
    <mergeCell ref="AH39:AS40"/>
    <mergeCell ref="C41:C42"/>
    <mergeCell ref="M41:U42"/>
    <mergeCell ref="X41:X42"/>
    <mergeCell ref="AH41:AS42"/>
    <mergeCell ref="AX42:AY42"/>
    <mergeCell ref="C43:C44"/>
    <mergeCell ref="D43:H44"/>
    <mergeCell ref="K43:P44"/>
    <mergeCell ref="Q43:Q44"/>
    <mergeCell ref="Y43:AF44"/>
    <mergeCell ref="AG43:AG44"/>
    <mergeCell ref="AN43:AS44"/>
    <mergeCell ref="V45:X46"/>
    <mergeCell ref="Y45:AF46"/>
    <mergeCell ref="AG45:AG46"/>
    <mergeCell ref="AH45:AK46"/>
    <mergeCell ref="AL45:AM46"/>
    <mergeCell ref="AN45:AS46"/>
    <mergeCell ref="C45:C46"/>
    <mergeCell ref="D45:G46"/>
    <mergeCell ref="H45:J46"/>
    <mergeCell ref="K45:P46"/>
    <mergeCell ref="Q45:Q46"/>
    <mergeCell ref="R45:U46"/>
    <mergeCell ref="B51:B52"/>
    <mergeCell ref="C51:C52"/>
    <mergeCell ref="K51:W52"/>
    <mergeCell ref="X51:X52"/>
    <mergeCell ref="AH51:AS52"/>
    <mergeCell ref="C47:C48"/>
    <mergeCell ref="K47:P48"/>
    <mergeCell ref="Q47:Q48"/>
    <mergeCell ref="Y47:AF48"/>
    <mergeCell ref="AG47:AG48"/>
    <mergeCell ref="AN47:AS48"/>
    <mergeCell ref="AO53:AS53"/>
    <mergeCell ref="C54:AS55"/>
    <mergeCell ref="C57:F57"/>
    <mergeCell ref="G57:I57"/>
    <mergeCell ref="Y57:AB57"/>
    <mergeCell ref="AC57:AE57"/>
    <mergeCell ref="AO57:AS57"/>
    <mergeCell ref="C49:C50"/>
    <mergeCell ref="K49:W50"/>
    <mergeCell ref="X49:X50"/>
    <mergeCell ref="AH49:AS49"/>
    <mergeCell ref="AH50:AS50"/>
    <mergeCell ref="C60:F60"/>
    <mergeCell ref="G60:I60"/>
    <mergeCell ref="Y60:AB60"/>
    <mergeCell ref="AC60:AE60"/>
    <mergeCell ref="C61:F61"/>
    <mergeCell ref="G61:I61"/>
    <mergeCell ref="Y61:AB61"/>
    <mergeCell ref="AC61:AE61"/>
    <mergeCell ref="C58:F58"/>
    <mergeCell ref="G58:I58"/>
    <mergeCell ref="Y58:AB58"/>
    <mergeCell ref="AC58:AE58"/>
    <mergeCell ref="C59:F59"/>
    <mergeCell ref="G59:I59"/>
    <mergeCell ref="Y59:AB59"/>
    <mergeCell ref="AC59:AE59"/>
    <mergeCell ref="C64:F64"/>
    <mergeCell ref="G64:I64"/>
    <mergeCell ref="Y64:AB64"/>
    <mergeCell ref="AC64:AE64"/>
    <mergeCell ref="C65:F65"/>
    <mergeCell ref="G65:I65"/>
    <mergeCell ref="Y65:AB65"/>
    <mergeCell ref="AC65:AE65"/>
    <mergeCell ref="C62:F62"/>
    <mergeCell ref="G62:I62"/>
    <mergeCell ref="Y62:AB62"/>
    <mergeCell ref="AC62:AE62"/>
    <mergeCell ref="C63:F63"/>
    <mergeCell ref="G63:I63"/>
    <mergeCell ref="Y63:AB63"/>
    <mergeCell ref="AC63:AE63"/>
    <mergeCell ref="C68:F68"/>
    <mergeCell ref="G68:I68"/>
    <mergeCell ref="Y68:AB68"/>
    <mergeCell ref="AC68:AE68"/>
    <mergeCell ref="C69:F69"/>
    <mergeCell ref="G69:I69"/>
    <mergeCell ref="C66:F66"/>
    <mergeCell ref="G66:I66"/>
    <mergeCell ref="Y66:AB66"/>
    <mergeCell ref="AC66:AE66"/>
    <mergeCell ref="C67:F67"/>
    <mergeCell ref="G67:I67"/>
    <mergeCell ref="Y67:AB67"/>
    <mergeCell ref="AC67:AE67"/>
    <mergeCell ref="C79:AC79"/>
    <mergeCell ref="AD79:AK79"/>
    <mergeCell ref="AL79:AS79"/>
    <mergeCell ref="C80:AC80"/>
    <mergeCell ref="AD80:AK80"/>
    <mergeCell ref="AL80:AS80"/>
    <mergeCell ref="C72:AS73"/>
    <mergeCell ref="AD75:AN75"/>
    <mergeCell ref="AR75:AS75"/>
    <mergeCell ref="AD77:AK77"/>
    <mergeCell ref="AL77:AS77"/>
    <mergeCell ref="C78:AC78"/>
    <mergeCell ref="AD78:AK78"/>
    <mergeCell ref="AL78:AS78"/>
    <mergeCell ref="Z84:AC84"/>
    <mergeCell ref="AD84:AS84"/>
    <mergeCell ref="D85:G85"/>
    <mergeCell ref="H85:W85"/>
    <mergeCell ref="Z85:AC85"/>
    <mergeCell ref="AD85:AS85"/>
    <mergeCell ref="Y82:Y89"/>
    <mergeCell ref="Z82:AC82"/>
    <mergeCell ref="AD82:AS82"/>
    <mergeCell ref="D83:G83"/>
    <mergeCell ref="H83:W83"/>
    <mergeCell ref="Z83:AC83"/>
    <mergeCell ref="AD83:AS83"/>
    <mergeCell ref="AE95:AO95"/>
    <mergeCell ref="AR95:AS95"/>
    <mergeCell ref="C97:AS98"/>
    <mergeCell ref="D88:G88"/>
    <mergeCell ref="H88:W88"/>
    <mergeCell ref="Z88:AC88"/>
    <mergeCell ref="AD88:AS88"/>
    <mergeCell ref="D89:G89"/>
    <mergeCell ref="H89:W89"/>
    <mergeCell ref="Z89:AC89"/>
    <mergeCell ref="AD89:AS89"/>
    <mergeCell ref="C82:C89"/>
    <mergeCell ref="D82:G82"/>
    <mergeCell ref="H82:W82"/>
    <mergeCell ref="D86:G86"/>
    <mergeCell ref="H86:W86"/>
    <mergeCell ref="Z86:AC86"/>
    <mergeCell ref="AD86:AS86"/>
    <mergeCell ref="D87:G87"/>
    <mergeCell ref="H87:W87"/>
    <mergeCell ref="Z87:AC87"/>
    <mergeCell ref="AD87:AS87"/>
    <mergeCell ref="D84:G84"/>
    <mergeCell ref="H84:W84"/>
    <mergeCell ref="B119:B130"/>
    <mergeCell ref="B131:B141"/>
    <mergeCell ref="C131:C141"/>
    <mergeCell ref="AA131:AA137"/>
    <mergeCell ref="AN131:AS131"/>
    <mergeCell ref="AC132:AD132"/>
    <mergeCell ref="AN132:AS132"/>
    <mergeCell ref="AC133:AD133"/>
    <mergeCell ref="AN133:AS133"/>
    <mergeCell ref="AC134:AD134"/>
    <mergeCell ref="C115:C130"/>
    <mergeCell ref="Y200:Z200"/>
    <mergeCell ref="W1:AS3"/>
    <mergeCell ref="AH4:AR4"/>
    <mergeCell ref="C183:D183"/>
    <mergeCell ref="Y183:Z183"/>
    <mergeCell ref="Y188:Z188"/>
    <mergeCell ref="C191:D191"/>
    <mergeCell ref="Y194:Z194"/>
    <mergeCell ref="C199:D199"/>
    <mergeCell ref="C166:D166"/>
    <mergeCell ref="Y166:Z166"/>
    <mergeCell ref="C173:D173"/>
    <mergeCell ref="C177:D177"/>
    <mergeCell ref="Y177:Z177"/>
    <mergeCell ref="AN134:AS134"/>
    <mergeCell ref="AC135:AD135"/>
    <mergeCell ref="AI135:AS135"/>
    <mergeCell ref="AA138:AA141"/>
    <mergeCell ref="AO102:AS102"/>
    <mergeCell ref="C103:AS104"/>
    <mergeCell ref="AO111:AS111"/>
    <mergeCell ref="C112:AS113"/>
    <mergeCell ref="C90:D90"/>
    <mergeCell ref="C92:AS93"/>
  </mergeCells>
  <dataValidations count="25">
    <dataValidation type="list" allowBlank="1" showInputMessage="1" showErrorMessage="1" promptTitle="OPTIONS:" prompt="Select From List" sqref="K136" xr:uid="{3B046915-EB45-4174-856F-4E6978E56CCD}">
      <formula1>$E$84:$E$95</formula1>
    </dataValidation>
    <dataValidation type="list" allowBlank="1" showInputMessage="1" showErrorMessage="1" sqref="Y58:AB58 X58:X61 Z65:AB68 Z59:AB59 C66:C69 C58:F65 Y59:Y68 Y114:AB114 C114 Y110 C110:F110" xr:uid="{334DF4F5-540F-4AC2-A0DE-2A887B45F904}">
      <formula1>"Provided, no, N/A,-, "</formula1>
    </dataValidation>
    <dataValidation type="list" allowBlank="1" showInputMessage="1" showErrorMessage="1" sqref="M20:W21" xr:uid="{EF90BE95-36FB-48C7-83C5-4DCE4B11182F}">
      <formula1>"Walls, Guards, Balustrades, N/A, -, "</formula1>
    </dataValidation>
    <dataValidation type="list" showInputMessage="1" showErrorMessage="1" sqref="AH20:AS21" xr:uid="{DE587014-6166-43E6-8A46-BD006482DDA3}">
      <formula1>"High Deck, Low Deck, N/A,-, "</formula1>
    </dataValidation>
    <dataValidation type="list" allowBlank="1" showInputMessage="1" showErrorMessage="1" sqref="K49:W50" xr:uid="{6D9374BA-AC9D-4998-8A89-27B7777D767E}">
      <formula1>$AA$188:$AA$193</formula1>
    </dataValidation>
    <dataValidation type="list" allowBlank="1" showInputMessage="1" showErrorMessage="1" sqref="K51:W52" xr:uid="{2806DE84-8D60-4A7E-930A-482A8EBC3F42}">
      <formula1>$AA$194:$AA$199</formula1>
    </dataValidation>
    <dataValidation type="list" allowBlank="1" showInputMessage="1" showErrorMessage="1" sqref="AH50:AS50" xr:uid="{50502E87-585C-4EE9-BC99-C616F58D6C71}">
      <formula1>"CSA W59, W59 Equiv. - see attached, N/A, -, "</formula1>
    </dataValidation>
    <dataValidation type="list" allowBlank="1" showInputMessage="1" showErrorMessage="1" sqref="AH49:AS49" xr:uid="{5CC46A58-C93C-4EFF-B581-D2CE70A4C0C4}">
      <formula1>"CSA W47.1, N/A, see attachment,-,"</formula1>
    </dataValidation>
    <dataValidation type="list" allowBlank="1" showInputMessage="1" showErrorMessage="1" sqref="K47:P48" xr:uid="{DBFA28CE-49DE-461B-949A-A5DBDF14B3F3}">
      <formula1>"Two, Three, Four, N/A, , -, "</formula1>
    </dataValidation>
    <dataValidation type="list" allowBlank="1" showInputMessage="1" showErrorMessage="1" sqref="AN47:AS48" xr:uid="{34E4C846-BC46-4767-A550-BF2E59E0F4F0}">
      <formula1>"Green Lights, N/A, -, "</formula1>
    </dataValidation>
    <dataValidation type="list" allowBlank="1" showInputMessage="1" showErrorMessage="1" sqref="AH51:AS52" xr:uid="{BD0A293D-FE78-4B0F-B67D-850A5CE7ADA9}">
      <formula1>$AA$200:$AA$204</formula1>
    </dataValidation>
    <dataValidation type="list" allowBlank="1" showInputMessage="1" showErrorMessage="1" sqref="Y47" xr:uid="{B3BD2191-F85B-449E-888C-D23A352D0760}">
      <formula1>"Yellow Markings - Back &amp; Sides, N/A,-, "</formula1>
    </dataValidation>
    <dataValidation type="list" allowBlank="1" showInputMessage="1" showErrorMessage="1" sqref="AH35" xr:uid="{B4B8B091-8DB1-428D-BFDA-D887FA1A1A6B}">
      <formula1>$AA$183:$AA$187</formula1>
    </dataValidation>
    <dataValidation type="list" allowBlank="1" showInputMessage="1" showErrorMessage="1" sqref="K35 M35" xr:uid="{B587FB00-D167-44AB-B000-0C1A8FD40486}">
      <formula1>$AA$177:$AA$182</formula1>
    </dataValidation>
    <dataValidation type="list" allowBlank="1" showInputMessage="1" showErrorMessage="1" sqref="M26:AF27" xr:uid="{2D381D7A-DA5D-47C2-B5FD-35462DFB014C}">
      <formula1>$AA$166:$AA$175</formula1>
    </dataValidation>
    <dataValidation type="list" allowBlank="1" showInputMessage="1" showErrorMessage="1" sqref="M12:U13" xr:uid="{320B2C80-DCAB-4A4B-A706-400F222C828B}">
      <formula1>"No, Yes : see attached write-up, N/A, - , "</formula1>
    </dataValidation>
    <dataValidation type="list" allowBlank="1" showInputMessage="1" showErrorMessage="1" sqref="AH24:AS25" xr:uid="{67C3A8F0-2982-4353-BFBA-DE4127653C15}">
      <formula1>"Provided - Low Deck,Not Required - High Deck,Not Required - Low Deck Width &lt;125mm, N/A, -, "</formula1>
    </dataValidation>
    <dataValidation type="list" allowBlank="1" showInputMessage="1" showErrorMessage="1" sqref="M22:W23" xr:uid="{D8FC5D3F-6E69-425D-8774-B9BBA8E2AE48}">
      <formula1>"Provided, Not Required,N/A, -, "</formula1>
    </dataValidation>
    <dataValidation type="list" allowBlank="1" showInputMessage="1" showErrorMessage="1" sqref="M24" xr:uid="{F4DB4584-C104-4B51-976D-3039DA6D4208}">
      <formula1>"Provided - High Deck, Not Required,  N/A, -, "</formula1>
    </dataValidation>
    <dataValidation type="list" allowBlank="1" showInputMessage="1" showErrorMessage="1" sqref="AN26" xr:uid="{86660540-3440-4E1F-9FFA-66A155E53EE0}">
      <formula1>"Provided, Not Provided,  N/A, -, "</formula1>
    </dataValidation>
    <dataValidation type="list" allowBlank="1" showInputMessage="1" showErrorMessage="1" sqref="AH22:AS23" xr:uid="{87D5F9FE-351B-45F7-801F-B331600936D6}">
      <formula1>"Stainless Steel, Metal, Glass, Plastic, N/A, -, "</formula1>
    </dataValidation>
    <dataValidation type="list" allowBlank="1" showInputMessage="1" showErrorMessage="1" promptTitle="OPTIONS:" prompt="Select From List" sqref="K29:P30" xr:uid="{A6865C4F-635C-4935-BAE0-7374A067C76E}">
      <formula1>$E$177:$E$182</formula1>
    </dataValidation>
    <dataValidation type="list" allowBlank="1" showInputMessage="1" showErrorMessage="1" sqref="Y31" xr:uid="{8B59515F-2214-4B29-9ECA-C85E29120EC6}">
      <formula1>$E$191:$E$198</formula1>
    </dataValidation>
    <dataValidation type="list" allowBlank="1" showInputMessage="1" showErrorMessage="1" promptTitle="OPTIONS:" prompt="Select From List" sqref="K31:P32" xr:uid="{E53386FE-7295-4C8E-BE35-AD4878623BAE}">
      <formula1>$E$183:$E$190</formula1>
    </dataValidation>
    <dataValidation type="list" allowBlank="1" showInputMessage="1" showErrorMessage="1" sqref="AC179:AF179" xr:uid="{747A5E34-A6B9-43B3-8703-3A8684DF63C5}">
      <formula1>$E$178:$E$181</formula1>
    </dataValidation>
  </dataValidations>
  <printOptions horizontalCentered="1"/>
  <pageMargins left="0.23622047244094491" right="0.23622047244094491" top="0.23622047244094491" bottom="0.23622047244094491" header="0" footer="0"/>
  <pageSetup scale="97" fitToHeight="0" orientation="portrait" verticalDpi="300" r:id="rId1"/>
  <headerFooter alignWithMargins="0"/>
  <rowBreaks count="3" manualBreakCount="3">
    <brk id="40" max="45" man="1"/>
    <brk id="70" max="45" man="1"/>
    <brk id="110"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4" r:id="rId4" name="Option Button 2">
              <controlPr defaultSize="0" autoFill="0" autoLine="0" autoPict="0">
                <anchor moveWithCells="1">
                  <from>
                    <xdr:col>2</xdr:col>
                    <xdr:colOff>0</xdr:colOff>
                    <xdr:row>73</xdr:row>
                    <xdr:rowOff>200025</xdr:rowOff>
                  </from>
                  <to>
                    <xdr:col>3</xdr:col>
                    <xdr:colOff>114300</xdr:colOff>
                    <xdr:row>75</xdr:row>
                    <xdr:rowOff>0</xdr:rowOff>
                  </to>
                </anchor>
              </controlPr>
            </control>
          </mc:Choice>
        </mc:AlternateContent>
        <mc:AlternateContent xmlns:mc="http://schemas.openxmlformats.org/markup-compatibility/2006">
          <mc:Choice Requires="x14">
            <control shapeId="38915" r:id="rId5" name="Option Button 3">
              <controlPr defaultSize="0" autoFill="0" autoLine="0" autoPict="0">
                <anchor moveWithCells="1">
                  <from>
                    <xdr:col>15</xdr:col>
                    <xdr:colOff>0</xdr:colOff>
                    <xdr:row>73</xdr:row>
                    <xdr:rowOff>200025</xdr:rowOff>
                  </from>
                  <to>
                    <xdr:col>40</xdr:col>
                    <xdr:colOff>95250</xdr:colOff>
                    <xdr:row>75</xdr:row>
                    <xdr:rowOff>0</xdr:rowOff>
                  </to>
                </anchor>
              </controlPr>
            </control>
          </mc:Choice>
        </mc:AlternateContent>
        <mc:AlternateContent xmlns:mc="http://schemas.openxmlformats.org/markup-compatibility/2006">
          <mc:Choice Requires="x14">
            <control shapeId="38916" r:id="rId6" name="Option Button 4">
              <controlPr defaultSize="0" autoFill="0" autoLine="0" autoPict="0">
                <anchor moveWithCells="1">
                  <from>
                    <xdr:col>47</xdr:col>
                    <xdr:colOff>57150</xdr:colOff>
                    <xdr:row>73</xdr:row>
                    <xdr:rowOff>47625</xdr:rowOff>
                  </from>
                  <to>
                    <xdr:col>49</xdr:col>
                    <xdr:colOff>104775</xdr:colOff>
                    <xdr:row>75</xdr:row>
                    <xdr:rowOff>152400</xdr:rowOff>
                  </to>
                </anchor>
              </controlPr>
            </control>
          </mc:Choice>
        </mc:AlternateContent>
        <mc:AlternateContent xmlns:mc="http://schemas.openxmlformats.org/markup-compatibility/2006">
          <mc:Choice Requires="x14">
            <control shapeId="38917" r:id="rId7" name="Group Box 5">
              <controlPr defaultSize="0" autoFill="0" autoPict="0">
                <anchor moveWithCells="1">
                  <from>
                    <xdr:col>2</xdr:col>
                    <xdr:colOff>0</xdr:colOff>
                    <xdr:row>73</xdr:row>
                    <xdr:rowOff>171450</xdr:rowOff>
                  </from>
                  <to>
                    <xdr:col>44</xdr:col>
                    <xdr:colOff>95250</xdr:colOff>
                    <xdr:row>75</xdr:row>
                    <xdr:rowOff>0</xdr:rowOff>
                  </to>
                </anchor>
              </controlPr>
            </control>
          </mc:Choice>
        </mc:AlternateContent>
        <mc:AlternateContent xmlns:mc="http://schemas.openxmlformats.org/markup-compatibility/2006">
          <mc:Choice Requires="x14">
            <control shapeId="38918" r:id="rId8" name="Option Button 6">
              <controlPr defaultSize="0" autoFill="0" autoLine="0" autoPict="0">
                <anchor moveWithCells="1">
                  <from>
                    <xdr:col>2</xdr:col>
                    <xdr:colOff>0</xdr:colOff>
                    <xdr:row>93</xdr:row>
                    <xdr:rowOff>200025</xdr:rowOff>
                  </from>
                  <to>
                    <xdr:col>3</xdr:col>
                    <xdr:colOff>114300</xdr:colOff>
                    <xdr:row>95</xdr:row>
                    <xdr:rowOff>0</xdr:rowOff>
                  </to>
                </anchor>
              </controlPr>
            </control>
          </mc:Choice>
        </mc:AlternateContent>
        <mc:AlternateContent xmlns:mc="http://schemas.openxmlformats.org/markup-compatibility/2006">
          <mc:Choice Requires="x14">
            <control shapeId="38919" r:id="rId9" name="Option Button 7">
              <controlPr defaultSize="0" autoFill="0" autoLine="0" autoPict="0">
                <anchor moveWithCells="1">
                  <from>
                    <xdr:col>15</xdr:col>
                    <xdr:colOff>0</xdr:colOff>
                    <xdr:row>93</xdr:row>
                    <xdr:rowOff>200025</xdr:rowOff>
                  </from>
                  <to>
                    <xdr:col>17</xdr:col>
                    <xdr:colOff>0</xdr:colOff>
                    <xdr:row>95</xdr:row>
                    <xdr:rowOff>0</xdr:rowOff>
                  </to>
                </anchor>
              </controlPr>
            </control>
          </mc:Choice>
        </mc:AlternateContent>
        <mc:AlternateContent xmlns:mc="http://schemas.openxmlformats.org/markup-compatibility/2006">
          <mc:Choice Requires="x14">
            <control shapeId="38920" r:id="rId10" name="Option Button 8">
              <controlPr defaultSize="0" autoFill="0" autoLine="0" autoPict="0">
                <anchor moveWithCells="1">
                  <from>
                    <xdr:col>42</xdr:col>
                    <xdr:colOff>0</xdr:colOff>
                    <xdr:row>93</xdr:row>
                    <xdr:rowOff>190500</xdr:rowOff>
                  </from>
                  <to>
                    <xdr:col>44</xdr:col>
                    <xdr:colOff>9525</xdr:colOff>
                    <xdr:row>95</xdr:row>
                    <xdr:rowOff>0</xdr:rowOff>
                  </to>
                </anchor>
              </controlPr>
            </control>
          </mc:Choice>
        </mc:AlternateContent>
        <mc:AlternateContent xmlns:mc="http://schemas.openxmlformats.org/markup-compatibility/2006">
          <mc:Choice Requires="x14">
            <control shapeId="38921" r:id="rId11" name="Group Box 9">
              <controlPr defaultSize="0" autoFill="0" autoPict="0">
                <anchor moveWithCells="1">
                  <from>
                    <xdr:col>2</xdr:col>
                    <xdr:colOff>0</xdr:colOff>
                    <xdr:row>93</xdr:row>
                    <xdr:rowOff>171450</xdr:rowOff>
                  </from>
                  <to>
                    <xdr:col>44</xdr:col>
                    <xdr:colOff>95250</xdr:colOff>
                    <xdr:row>95</xdr:row>
                    <xdr:rowOff>0</xdr:rowOff>
                  </to>
                </anchor>
              </controlPr>
            </control>
          </mc:Choice>
        </mc:AlternateContent>
        <mc:AlternateContent xmlns:mc="http://schemas.openxmlformats.org/markup-compatibility/2006">
          <mc:Choice Requires="x14">
            <control shapeId="38922" r:id="rId12" name="Check Box 10">
              <controlPr defaultSize="0" autoFill="0" autoLine="0" autoPict="0">
                <anchor moveWithCells="1">
                  <from>
                    <xdr:col>27</xdr:col>
                    <xdr:colOff>28575</xdr:colOff>
                    <xdr:row>228</xdr:row>
                    <xdr:rowOff>0</xdr:rowOff>
                  </from>
                  <to>
                    <xdr:col>28</xdr:col>
                    <xdr:colOff>133350</xdr:colOff>
                    <xdr:row>229</xdr:row>
                    <xdr:rowOff>0</xdr:rowOff>
                  </to>
                </anchor>
              </controlPr>
            </control>
          </mc:Choice>
        </mc:AlternateContent>
        <mc:AlternateContent xmlns:mc="http://schemas.openxmlformats.org/markup-compatibility/2006">
          <mc:Choice Requires="x14">
            <control shapeId="38923" r:id="rId13" name="Check Box 11">
              <controlPr defaultSize="0" autoFill="0" autoLine="0" autoPict="0">
                <anchor moveWithCells="1">
                  <from>
                    <xdr:col>27</xdr:col>
                    <xdr:colOff>38100</xdr:colOff>
                    <xdr:row>228</xdr:row>
                    <xdr:rowOff>190500</xdr:rowOff>
                  </from>
                  <to>
                    <xdr:col>28</xdr:col>
                    <xdr:colOff>142875</xdr:colOff>
                    <xdr:row>229</xdr:row>
                    <xdr:rowOff>180975</xdr:rowOff>
                  </to>
                </anchor>
              </controlPr>
            </control>
          </mc:Choice>
        </mc:AlternateContent>
        <mc:AlternateContent xmlns:mc="http://schemas.openxmlformats.org/markup-compatibility/2006">
          <mc:Choice Requires="x14">
            <control shapeId="38924" r:id="rId14" name="Check Box 12">
              <controlPr defaultSize="0" autoFill="0" autoLine="0" autoPict="0">
                <anchor moveWithCells="1">
                  <from>
                    <xdr:col>27</xdr:col>
                    <xdr:colOff>38100</xdr:colOff>
                    <xdr:row>229</xdr:row>
                    <xdr:rowOff>200025</xdr:rowOff>
                  </from>
                  <to>
                    <xdr:col>28</xdr:col>
                    <xdr:colOff>142875</xdr:colOff>
                    <xdr:row>230</xdr:row>
                    <xdr:rowOff>190500</xdr:rowOff>
                  </to>
                </anchor>
              </controlPr>
            </control>
          </mc:Choice>
        </mc:AlternateContent>
        <mc:AlternateContent xmlns:mc="http://schemas.openxmlformats.org/markup-compatibility/2006">
          <mc:Choice Requires="x14">
            <control shapeId="38925" r:id="rId15" name="Check Box 13">
              <controlPr defaultSize="0" autoFill="0" autoLine="0" autoPict="0">
                <anchor moveWithCells="1">
                  <from>
                    <xdr:col>27</xdr:col>
                    <xdr:colOff>38100</xdr:colOff>
                    <xdr:row>194</xdr:row>
                    <xdr:rowOff>200025</xdr:rowOff>
                  </from>
                  <to>
                    <xdr:col>28</xdr:col>
                    <xdr:colOff>142875</xdr:colOff>
                    <xdr:row>195</xdr:row>
                    <xdr:rowOff>190500</xdr:rowOff>
                  </to>
                </anchor>
              </controlPr>
            </control>
          </mc:Choice>
        </mc:AlternateContent>
        <mc:AlternateContent xmlns:mc="http://schemas.openxmlformats.org/markup-compatibility/2006">
          <mc:Choice Requires="x14">
            <control shapeId="38926" r:id="rId16" name="Option Button 14">
              <controlPr defaultSize="0" autoFill="0" autoLine="0" autoPict="0">
                <anchor moveWithCells="1">
                  <from>
                    <xdr:col>41</xdr:col>
                    <xdr:colOff>66675</xdr:colOff>
                    <xdr:row>198</xdr:row>
                    <xdr:rowOff>19050</xdr:rowOff>
                  </from>
                  <to>
                    <xdr:col>43</xdr:col>
                    <xdr:colOff>19050</xdr:colOff>
                    <xdr:row>199</xdr:row>
                    <xdr:rowOff>9525</xdr:rowOff>
                  </to>
                </anchor>
              </controlPr>
            </control>
          </mc:Choice>
        </mc:AlternateContent>
        <mc:AlternateContent xmlns:mc="http://schemas.openxmlformats.org/markup-compatibility/2006">
          <mc:Choice Requires="x14">
            <control shapeId="38927" r:id="rId17" name="Option Button 15">
              <controlPr defaultSize="0" autoFill="0" autoLine="0" autoPict="0">
                <anchor moveWithCells="1">
                  <from>
                    <xdr:col>41</xdr:col>
                    <xdr:colOff>66675</xdr:colOff>
                    <xdr:row>199</xdr:row>
                    <xdr:rowOff>0</xdr:rowOff>
                  </from>
                  <to>
                    <xdr:col>43</xdr:col>
                    <xdr:colOff>19050</xdr:colOff>
                    <xdr:row>199</xdr:row>
                    <xdr:rowOff>200025</xdr:rowOff>
                  </to>
                </anchor>
              </controlPr>
            </control>
          </mc:Choice>
        </mc:AlternateContent>
        <mc:AlternateContent xmlns:mc="http://schemas.openxmlformats.org/markup-compatibility/2006">
          <mc:Choice Requires="x14">
            <control shapeId="38928" r:id="rId18" name="Option Button 16">
              <controlPr defaultSize="0" autoFill="0" autoLine="0" autoPict="0">
                <anchor moveWithCells="1">
                  <from>
                    <xdr:col>45</xdr:col>
                    <xdr:colOff>66675</xdr:colOff>
                    <xdr:row>200</xdr:row>
                    <xdr:rowOff>0</xdr:rowOff>
                  </from>
                  <to>
                    <xdr:col>47</xdr:col>
                    <xdr:colOff>19050</xdr:colOff>
                    <xdr:row>200</xdr:row>
                    <xdr:rowOff>200025</xdr:rowOff>
                  </to>
                </anchor>
              </controlPr>
            </control>
          </mc:Choice>
        </mc:AlternateContent>
        <mc:AlternateContent xmlns:mc="http://schemas.openxmlformats.org/markup-compatibility/2006">
          <mc:Choice Requires="x14">
            <control shapeId="38929" r:id="rId19" name="Option Button 17">
              <controlPr defaultSize="0" autoFill="0" autoLine="0" autoPict="0">
                <anchor moveWithCells="1">
                  <from>
                    <xdr:col>41</xdr:col>
                    <xdr:colOff>66675</xdr:colOff>
                    <xdr:row>201</xdr:row>
                    <xdr:rowOff>0</xdr:rowOff>
                  </from>
                  <to>
                    <xdr:col>43</xdr:col>
                    <xdr:colOff>19050</xdr:colOff>
                    <xdr:row>201</xdr:row>
                    <xdr:rowOff>200025</xdr:rowOff>
                  </to>
                </anchor>
              </controlPr>
            </control>
          </mc:Choice>
        </mc:AlternateContent>
        <mc:AlternateContent xmlns:mc="http://schemas.openxmlformats.org/markup-compatibility/2006">
          <mc:Choice Requires="x14">
            <control shapeId="38930" r:id="rId20" name="Check Box 18">
              <controlPr defaultSize="0" autoFill="0" autoLine="0" autoPict="0">
                <anchor moveWithCells="1">
                  <from>
                    <xdr:col>27</xdr:col>
                    <xdr:colOff>28575</xdr:colOff>
                    <xdr:row>131</xdr:row>
                    <xdr:rowOff>0</xdr:rowOff>
                  </from>
                  <to>
                    <xdr:col>28</xdr:col>
                    <xdr:colOff>133350</xdr:colOff>
                    <xdr:row>132</xdr:row>
                    <xdr:rowOff>0</xdr:rowOff>
                  </to>
                </anchor>
              </controlPr>
            </control>
          </mc:Choice>
        </mc:AlternateContent>
        <mc:AlternateContent xmlns:mc="http://schemas.openxmlformats.org/markup-compatibility/2006">
          <mc:Choice Requires="x14">
            <control shapeId="38931" r:id="rId21" name="Check Box 19">
              <controlPr defaultSize="0" autoFill="0" autoLine="0" autoPict="0">
                <anchor moveWithCells="1">
                  <from>
                    <xdr:col>27</xdr:col>
                    <xdr:colOff>38100</xdr:colOff>
                    <xdr:row>131</xdr:row>
                    <xdr:rowOff>190500</xdr:rowOff>
                  </from>
                  <to>
                    <xdr:col>28</xdr:col>
                    <xdr:colOff>142875</xdr:colOff>
                    <xdr:row>132</xdr:row>
                    <xdr:rowOff>180975</xdr:rowOff>
                  </to>
                </anchor>
              </controlPr>
            </control>
          </mc:Choice>
        </mc:AlternateContent>
        <mc:AlternateContent xmlns:mc="http://schemas.openxmlformats.org/markup-compatibility/2006">
          <mc:Choice Requires="x14">
            <control shapeId="38932" r:id="rId22" name="Check Box 20">
              <controlPr defaultSize="0" autoFill="0" autoLine="0" autoPict="0">
                <anchor moveWithCells="1">
                  <from>
                    <xdr:col>27</xdr:col>
                    <xdr:colOff>38100</xdr:colOff>
                    <xdr:row>132</xdr:row>
                    <xdr:rowOff>200025</xdr:rowOff>
                  </from>
                  <to>
                    <xdr:col>28</xdr:col>
                    <xdr:colOff>142875</xdr:colOff>
                    <xdr:row>133</xdr:row>
                    <xdr:rowOff>190500</xdr:rowOff>
                  </to>
                </anchor>
              </controlPr>
            </control>
          </mc:Choice>
        </mc:AlternateContent>
        <mc:AlternateContent xmlns:mc="http://schemas.openxmlformats.org/markup-compatibility/2006">
          <mc:Choice Requires="x14">
            <control shapeId="38933" r:id="rId23" name="Check Box 21">
              <controlPr defaultSize="0" autoFill="0" autoLine="0" autoPict="0">
                <anchor moveWithCells="1">
                  <from>
                    <xdr:col>27</xdr:col>
                    <xdr:colOff>38100</xdr:colOff>
                    <xdr:row>133</xdr:row>
                    <xdr:rowOff>200025</xdr:rowOff>
                  </from>
                  <to>
                    <xdr:col>28</xdr:col>
                    <xdr:colOff>142875</xdr:colOff>
                    <xdr:row>134</xdr:row>
                    <xdr:rowOff>190500</xdr:rowOff>
                  </to>
                </anchor>
              </controlPr>
            </control>
          </mc:Choice>
        </mc:AlternateContent>
        <mc:AlternateContent xmlns:mc="http://schemas.openxmlformats.org/markup-compatibility/2006">
          <mc:Choice Requires="x14">
            <control shapeId="38934" r:id="rId24" name="Option Button 22">
              <controlPr defaultSize="0" autoFill="0" autoLine="0" autoPict="0">
                <anchor moveWithCells="1">
                  <from>
                    <xdr:col>41</xdr:col>
                    <xdr:colOff>66675</xdr:colOff>
                    <xdr:row>137</xdr:row>
                    <xdr:rowOff>19050</xdr:rowOff>
                  </from>
                  <to>
                    <xdr:col>43</xdr:col>
                    <xdr:colOff>19050</xdr:colOff>
                    <xdr:row>138</xdr:row>
                    <xdr:rowOff>9525</xdr:rowOff>
                  </to>
                </anchor>
              </controlPr>
            </control>
          </mc:Choice>
        </mc:AlternateContent>
        <mc:AlternateContent xmlns:mc="http://schemas.openxmlformats.org/markup-compatibility/2006">
          <mc:Choice Requires="x14">
            <control shapeId="38935" r:id="rId25" name="Option Button 23">
              <controlPr defaultSize="0" autoFill="0" autoLine="0" autoPict="0">
                <anchor moveWithCells="1">
                  <from>
                    <xdr:col>41</xdr:col>
                    <xdr:colOff>66675</xdr:colOff>
                    <xdr:row>138</xdr:row>
                    <xdr:rowOff>0</xdr:rowOff>
                  </from>
                  <to>
                    <xdr:col>43</xdr:col>
                    <xdr:colOff>19050</xdr:colOff>
                    <xdr:row>138</xdr:row>
                    <xdr:rowOff>200025</xdr:rowOff>
                  </to>
                </anchor>
              </controlPr>
            </control>
          </mc:Choice>
        </mc:AlternateContent>
        <mc:AlternateContent xmlns:mc="http://schemas.openxmlformats.org/markup-compatibility/2006">
          <mc:Choice Requires="x14">
            <control shapeId="38936" r:id="rId26" name="Option Button 24">
              <controlPr defaultSize="0" autoFill="0" autoLine="0" autoPict="0">
                <anchor moveWithCells="1">
                  <from>
                    <xdr:col>46</xdr:col>
                    <xdr:colOff>38100</xdr:colOff>
                    <xdr:row>136</xdr:row>
                    <xdr:rowOff>152400</xdr:rowOff>
                  </from>
                  <to>
                    <xdr:col>48</xdr:col>
                    <xdr:colOff>38100</xdr:colOff>
                    <xdr:row>138</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17D7-36F2-45BC-9A46-A0B69FFCA1E6}">
  <sheetPr codeName="Sheet11">
    <tabColor rgb="FFBDD7EE"/>
  </sheetPr>
  <dimension ref="A1:AC46"/>
  <sheetViews>
    <sheetView showGridLines="0" tabSelected="1" view="pageBreakPreview" zoomScaleNormal="125" zoomScaleSheetLayoutView="100" workbookViewId="0">
      <selection activeCell="AC8" sqref="AC8"/>
    </sheetView>
  </sheetViews>
  <sheetFormatPr defaultRowHeight="20.100000000000001" customHeight="1" x14ac:dyDescent="0.2"/>
  <cols>
    <col min="1" max="1" width="2.5703125" customWidth="1"/>
    <col min="2" max="2" width="3" customWidth="1"/>
    <col min="3" max="3" width="13.5703125" customWidth="1"/>
    <col min="4" max="4" width="3.7109375" customWidth="1"/>
    <col min="5" max="5" width="3.140625" customWidth="1"/>
    <col min="6" max="6" width="8.140625" customWidth="1"/>
    <col min="7" max="9" width="3.140625" customWidth="1"/>
    <col min="10" max="10" width="5" customWidth="1"/>
    <col min="11" max="14" width="3.140625" customWidth="1"/>
    <col min="15" max="15" width="13.5703125" customWidth="1"/>
    <col min="16" max="16" width="3.7109375" customWidth="1"/>
    <col min="17" max="17" width="3.140625" customWidth="1"/>
    <col min="18" max="18" width="8.140625" customWidth="1"/>
    <col min="19" max="21" width="3.140625" customWidth="1"/>
    <col min="22" max="22" width="5" customWidth="1"/>
    <col min="23" max="24" width="3.140625" customWidth="1"/>
    <col min="25" max="25" width="3" customWidth="1"/>
  </cols>
  <sheetData>
    <row r="1" spans="1:29" s="3" customFormat="1" ht="20.100000000000001" customHeight="1" x14ac:dyDescent="0.2">
      <c r="A1" s="1"/>
      <c r="B1" s="1"/>
      <c r="C1" s="1"/>
      <c r="D1" s="1778" t="s">
        <v>2316</v>
      </c>
      <c r="E1" s="1778"/>
      <c r="F1" s="1778"/>
      <c r="G1" s="1778"/>
      <c r="H1" s="1778"/>
      <c r="I1" s="1779" t="s">
        <v>1</v>
      </c>
      <c r="J1" s="1779"/>
      <c r="K1" s="1779"/>
      <c r="L1" s="1780">
        <v>44317</v>
      </c>
      <c r="M1" s="1780"/>
      <c r="N1" s="1780"/>
      <c r="O1" s="1781" t="s">
        <v>2</v>
      </c>
      <c r="P1" s="1781"/>
      <c r="Q1" s="1781"/>
      <c r="R1" s="1781"/>
      <c r="S1" s="1781"/>
      <c r="T1" s="1781"/>
      <c r="U1" s="1781"/>
      <c r="V1" s="1781"/>
      <c r="W1" s="1781"/>
      <c r="X1" s="1781"/>
      <c r="Y1" s="1781"/>
      <c r="Z1" s="2"/>
      <c r="AA1" s="2"/>
      <c r="AB1" s="2"/>
      <c r="AC1" s="2"/>
    </row>
    <row r="2" spans="1:29" s="3" customFormat="1" ht="20.100000000000001" customHeight="1" x14ac:dyDescent="0.2">
      <c r="A2" s="1"/>
      <c r="B2" s="1"/>
      <c r="C2" s="1"/>
      <c r="D2" s="1778"/>
      <c r="E2" s="1778"/>
      <c r="F2" s="1778"/>
      <c r="G2" s="1778"/>
      <c r="H2" s="1778"/>
      <c r="I2" s="4"/>
      <c r="J2" s="4"/>
      <c r="K2" s="4"/>
      <c r="L2" s="4"/>
      <c r="M2" s="4"/>
      <c r="N2" s="4"/>
      <c r="O2" s="1781"/>
      <c r="P2" s="1781"/>
      <c r="Q2" s="1781"/>
      <c r="R2" s="1781"/>
      <c r="S2" s="1781"/>
      <c r="T2" s="1781"/>
      <c r="U2" s="1781"/>
      <c r="V2" s="1781"/>
      <c r="W2" s="1781"/>
      <c r="X2" s="1781"/>
      <c r="Y2" s="1781"/>
      <c r="Z2" s="2"/>
      <c r="AA2" s="2"/>
      <c r="AB2" s="2"/>
      <c r="AC2" s="2"/>
    </row>
    <row r="3" spans="1:29" s="3" customFormat="1" ht="20.100000000000001" customHeight="1" x14ac:dyDescent="0.2">
      <c r="A3" s="1"/>
      <c r="B3" s="1"/>
      <c r="C3" s="1"/>
      <c r="D3" s="1778"/>
      <c r="E3" s="1778"/>
      <c r="F3" s="1778"/>
      <c r="G3" s="1778"/>
      <c r="H3" s="1778"/>
      <c r="I3" s="4"/>
      <c r="J3" s="4"/>
      <c r="K3" s="4"/>
      <c r="L3" s="4"/>
      <c r="M3" s="4"/>
      <c r="N3" s="4"/>
      <c r="O3" s="1781"/>
      <c r="P3" s="1781"/>
      <c r="Q3" s="1781"/>
      <c r="R3" s="1781"/>
      <c r="S3" s="1781"/>
      <c r="T3" s="1781"/>
      <c r="U3" s="1781"/>
      <c r="V3" s="1781"/>
      <c r="W3" s="1781"/>
      <c r="X3" s="1781"/>
      <c r="Y3" s="1781"/>
      <c r="Z3" s="2"/>
      <c r="AA3" s="2"/>
      <c r="AB3" s="2"/>
      <c r="AC3" s="2"/>
    </row>
    <row r="4" spans="1:29" s="3" customFormat="1" ht="20.100000000000001" customHeight="1" x14ac:dyDescent="0.2">
      <c r="A4" s="1"/>
      <c r="B4" s="1"/>
      <c r="C4" s="1"/>
      <c r="D4" s="915"/>
      <c r="E4" s="915"/>
      <c r="F4" s="915"/>
      <c r="G4" s="915"/>
      <c r="H4" s="915"/>
      <c r="I4" s="4"/>
      <c r="J4" s="4"/>
      <c r="K4" s="4"/>
      <c r="L4" s="4"/>
      <c r="M4" s="4"/>
      <c r="N4" s="4"/>
      <c r="O4" s="1781"/>
      <c r="P4" s="1781"/>
      <c r="Q4" s="1781"/>
      <c r="R4" s="1781"/>
      <c r="S4" s="1781"/>
      <c r="T4" s="1781"/>
      <c r="U4" s="1781"/>
      <c r="V4" s="1781"/>
      <c r="W4" s="1781"/>
      <c r="X4" s="1781"/>
      <c r="Y4" s="1781"/>
      <c r="Z4" s="2"/>
      <c r="AA4" s="2"/>
      <c r="AB4" s="2"/>
      <c r="AC4" s="2"/>
    </row>
    <row r="5" spans="1:29" s="3" customFormat="1" ht="20.100000000000001" customHeight="1" thickBot="1" x14ac:dyDescent="0.3">
      <c r="A5" s="1"/>
      <c r="B5" s="1"/>
      <c r="C5" s="1"/>
      <c r="D5" s="916"/>
      <c r="E5" s="916"/>
      <c r="F5" s="916"/>
      <c r="G5" s="916"/>
      <c r="H5" s="916"/>
      <c r="I5" s="1782" t="s">
        <v>3</v>
      </c>
      <c r="J5" s="1782"/>
      <c r="K5" s="1782"/>
      <c r="L5" s="1782"/>
      <c r="M5" s="1782"/>
      <c r="N5" s="1782"/>
      <c r="O5" s="1782"/>
      <c r="P5" s="1782"/>
      <c r="Q5" s="1782"/>
      <c r="R5" s="1782"/>
      <c r="S5" s="1782"/>
      <c r="T5" s="1782"/>
      <c r="U5" s="1782"/>
      <c r="V5" s="1782"/>
      <c r="W5" s="1782"/>
      <c r="X5" s="1782"/>
      <c r="Y5" s="1782"/>
      <c r="Z5" s="2"/>
      <c r="AA5" s="2"/>
      <c r="AB5" s="2"/>
      <c r="AC5" s="2"/>
    </row>
    <row r="6" spans="1:29" s="3" customFormat="1" ht="20.100000000000001" customHeight="1" x14ac:dyDescent="0.2">
      <c r="A6" s="1626" t="s">
        <v>4</v>
      </c>
      <c r="B6" s="1670">
        <v>100</v>
      </c>
      <c r="C6" s="1674" t="s">
        <v>5</v>
      </c>
      <c r="D6" s="1675"/>
      <c r="E6" s="1676"/>
      <c r="F6" s="1740"/>
      <c r="G6" s="1741"/>
      <c r="H6" s="1741"/>
      <c r="I6" s="1741"/>
      <c r="J6" s="1741"/>
      <c r="K6" s="1741"/>
      <c r="L6" s="1741"/>
      <c r="M6" s="1741"/>
      <c r="N6" s="1741"/>
      <c r="O6" s="1741"/>
      <c r="P6" s="1741"/>
      <c r="Q6" s="1742"/>
      <c r="R6" s="204" t="s">
        <v>6</v>
      </c>
      <c r="S6" s="1740"/>
      <c r="T6" s="1741"/>
      <c r="U6" s="1741"/>
      <c r="V6" s="1741"/>
      <c r="W6" s="1741"/>
      <c r="X6" s="1741"/>
      <c r="Y6" s="1743"/>
      <c r="Z6" s="2"/>
      <c r="AA6" s="2"/>
      <c r="AB6" s="2"/>
      <c r="AC6" s="2"/>
    </row>
    <row r="7" spans="1:29" s="3" customFormat="1" ht="20.100000000000001" customHeight="1" x14ac:dyDescent="0.2">
      <c r="A7" s="1627"/>
      <c r="B7" s="1636"/>
      <c r="C7" s="1640"/>
      <c r="D7" s="1641"/>
      <c r="E7" s="1642"/>
      <c r="F7" s="1744"/>
      <c r="G7" s="1745"/>
      <c r="H7" s="1745"/>
      <c r="I7" s="1745"/>
      <c r="J7" s="1745"/>
      <c r="K7" s="1745"/>
      <c r="L7" s="1745"/>
      <c r="M7" s="1745"/>
      <c r="N7" s="1745"/>
      <c r="O7" s="1745"/>
      <c r="P7" s="1745"/>
      <c r="Q7" s="1746"/>
      <c r="R7" s="205" t="s">
        <v>7</v>
      </c>
      <c r="S7" s="1764"/>
      <c r="T7" s="1765"/>
      <c r="U7" s="1765"/>
      <c r="V7" s="1765"/>
      <c r="W7" s="1765"/>
      <c r="X7" s="1765"/>
      <c r="Y7" s="1766"/>
      <c r="Z7" s="2"/>
      <c r="AA7" s="2"/>
      <c r="AB7" s="2"/>
      <c r="AC7" s="2"/>
    </row>
    <row r="8" spans="1:29" s="3" customFormat="1" ht="20.100000000000001" customHeight="1" x14ac:dyDescent="0.2">
      <c r="A8" s="1627"/>
      <c r="B8" s="1727">
        <v>110</v>
      </c>
      <c r="C8" s="1729" t="s">
        <v>8</v>
      </c>
      <c r="D8" s="1638"/>
      <c r="E8" s="1638"/>
      <c r="F8" s="1639"/>
      <c r="G8" s="1769"/>
      <c r="H8" s="1770"/>
      <c r="I8" s="1770"/>
      <c r="J8" s="1770"/>
      <c r="K8" s="1770"/>
      <c r="L8" s="1770"/>
      <c r="M8" s="1770"/>
      <c r="N8" s="1770"/>
      <c r="O8" s="1770"/>
      <c r="P8" s="1770"/>
      <c r="Q8" s="1770"/>
      <c r="R8" s="1767"/>
      <c r="S8" s="1767"/>
      <c r="T8" s="1767"/>
      <c r="U8" s="1767"/>
      <c r="V8" s="1767"/>
      <c r="W8" s="1767"/>
      <c r="X8" s="1767"/>
      <c r="Y8" s="1767"/>
      <c r="Z8" s="2"/>
      <c r="AA8" s="2"/>
      <c r="AB8" s="2"/>
      <c r="AC8" s="2"/>
    </row>
    <row r="9" spans="1:29" s="3" customFormat="1" ht="20.100000000000001" customHeight="1" x14ac:dyDescent="0.2">
      <c r="A9" s="1627"/>
      <c r="B9" s="1728"/>
      <c r="C9" s="1733" t="s">
        <v>10</v>
      </c>
      <c r="D9" s="1737"/>
      <c r="E9" s="1737"/>
      <c r="F9" s="1734"/>
      <c r="G9" s="1776"/>
      <c r="H9" s="1777"/>
      <c r="I9" s="1777"/>
      <c r="J9" s="1777"/>
      <c r="K9" s="1777"/>
      <c r="L9" s="1777"/>
      <c r="M9" s="1777"/>
      <c r="N9" s="1777"/>
      <c r="O9" s="1777"/>
      <c r="P9" s="1777"/>
      <c r="Q9" s="1777"/>
      <c r="R9" s="1768"/>
      <c r="S9" s="1768"/>
      <c r="T9" s="1768"/>
      <c r="U9" s="1768"/>
      <c r="V9" s="1768"/>
      <c r="W9" s="1768"/>
      <c r="X9" s="1768"/>
      <c r="Y9" s="1768"/>
      <c r="Z9" s="2"/>
      <c r="AA9" s="2"/>
      <c r="AB9" s="2"/>
      <c r="AC9" s="2"/>
    </row>
    <row r="10" spans="1:29" s="3" customFormat="1" ht="20.100000000000001" customHeight="1" x14ac:dyDescent="0.2">
      <c r="A10" s="1627"/>
      <c r="B10" s="1635">
        <v>120</v>
      </c>
      <c r="C10" s="1637" t="s">
        <v>311</v>
      </c>
      <c r="D10" s="1638"/>
      <c r="E10" s="1639"/>
      <c r="F10" s="1643"/>
      <c r="G10" s="1644"/>
      <c r="H10" s="1644"/>
      <c r="I10" s="1644"/>
      <c r="J10" s="1644"/>
      <c r="K10" s="1644"/>
      <c r="L10" s="1644"/>
      <c r="M10" s="6"/>
      <c r="N10" s="1727">
        <v>130</v>
      </c>
      <c r="O10" s="1731" t="s">
        <v>11</v>
      </c>
      <c r="P10" s="1757"/>
      <c r="Q10" s="206"/>
      <c r="R10" s="1758"/>
      <c r="S10" s="1759"/>
      <c r="T10" s="1759"/>
      <c r="U10" s="1759"/>
      <c r="V10" s="1759"/>
      <c r="W10" s="1759"/>
      <c r="X10" s="1759"/>
      <c r="Y10" s="1760"/>
      <c r="Z10" s="2"/>
      <c r="AA10" s="2"/>
      <c r="AB10" s="2"/>
      <c r="AC10" s="2"/>
    </row>
    <row r="11" spans="1:29" s="3" customFormat="1" ht="20.100000000000001" customHeight="1" x14ac:dyDescent="0.25">
      <c r="A11" s="1627"/>
      <c r="B11" s="1636"/>
      <c r="C11" s="1640"/>
      <c r="D11" s="1641"/>
      <c r="E11" s="1642"/>
      <c r="F11" s="1645"/>
      <c r="G11" s="1646"/>
      <c r="H11" s="1646"/>
      <c r="I11" s="1646"/>
      <c r="J11" s="1646"/>
      <c r="K11" s="1646"/>
      <c r="L11" s="1646"/>
      <c r="M11" s="7"/>
      <c r="N11" s="1728"/>
      <c r="O11" s="1733" t="s">
        <v>12</v>
      </c>
      <c r="P11" s="1737"/>
      <c r="Q11" s="207"/>
      <c r="R11" s="1761"/>
      <c r="S11" s="1762"/>
      <c r="T11" s="1762"/>
      <c r="U11" s="1762"/>
      <c r="V11" s="1762"/>
      <c r="W11" s="1762"/>
      <c r="X11" s="1762"/>
      <c r="Y11" s="1763"/>
      <c r="Z11" s="2"/>
      <c r="AA11" s="2"/>
      <c r="AB11" s="2"/>
      <c r="AC11" s="2"/>
    </row>
    <row r="12" spans="1:29" s="3" customFormat="1" ht="20.100000000000001" customHeight="1" x14ac:dyDescent="0.25">
      <c r="A12" s="1627"/>
      <c r="B12" s="1727">
        <v>140</v>
      </c>
      <c r="C12" s="1731" t="s">
        <v>13</v>
      </c>
      <c r="D12" s="1732"/>
      <c r="E12" s="202">
        <v>1</v>
      </c>
      <c r="F12" s="1735"/>
      <c r="G12" s="1736"/>
      <c r="H12" s="8"/>
      <c r="I12" s="202">
        <v>3</v>
      </c>
      <c r="J12" s="1735"/>
      <c r="K12" s="1736"/>
      <c r="L12" s="1736"/>
      <c r="M12" s="9"/>
      <c r="N12" s="202">
        <v>5</v>
      </c>
      <c r="O12" s="212"/>
      <c r="P12" s="9"/>
      <c r="Q12" s="202">
        <v>7</v>
      </c>
      <c r="R12" s="1735"/>
      <c r="S12" s="1736"/>
      <c r="T12" s="9"/>
      <c r="U12" s="202">
        <v>9</v>
      </c>
      <c r="V12" s="1735"/>
      <c r="W12" s="1736"/>
      <c r="X12" s="1736"/>
      <c r="Y12" s="10"/>
      <c r="Z12" s="2"/>
      <c r="AA12" s="2"/>
      <c r="AB12" s="2"/>
      <c r="AC12" s="2"/>
    </row>
    <row r="13" spans="1:29" s="3" customFormat="1" ht="20.100000000000001" customHeight="1" x14ac:dyDescent="0.25">
      <c r="A13" s="1627"/>
      <c r="B13" s="1728"/>
      <c r="C13" s="1733"/>
      <c r="D13" s="1734"/>
      <c r="E13" s="203">
        <v>2</v>
      </c>
      <c r="F13" s="1721"/>
      <c r="G13" s="1722"/>
      <c r="H13" s="11"/>
      <c r="I13" s="203">
        <v>4</v>
      </c>
      <c r="J13" s="1721"/>
      <c r="K13" s="1722"/>
      <c r="L13" s="1722"/>
      <c r="M13" s="12"/>
      <c r="N13" s="203">
        <v>6</v>
      </c>
      <c r="O13" s="213"/>
      <c r="P13" s="12"/>
      <c r="Q13" s="203">
        <v>8</v>
      </c>
      <c r="R13" s="1721"/>
      <c r="S13" s="1722"/>
      <c r="T13" s="12"/>
      <c r="U13" s="203">
        <v>10</v>
      </c>
      <c r="V13" s="1721"/>
      <c r="W13" s="1722"/>
      <c r="X13" s="1722"/>
      <c r="Y13" s="13"/>
      <c r="Z13" s="2"/>
      <c r="AA13" s="2"/>
      <c r="AB13" s="2"/>
      <c r="AC13" s="2"/>
    </row>
    <row r="14" spans="1:29" s="3" customFormat="1" ht="20.100000000000001" customHeight="1" x14ac:dyDescent="0.2">
      <c r="A14" s="1627"/>
      <c r="B14" s="1635">
        <v>160</v>
      </c>
      <c r="C14" s="1637" t="s">
        <v>14</v>
      </c>
      <c r="D14" s="1638"/>
      <c r="E14" s="1639"/>
      <c r="F14" s="1769"/>
      <c r="G14" s="1770"/>
      <c r="H14" s="1770"/>
      <c r="I14" s="1770"/>
      <c r="J14" s="1770"/>
      <c r="K14" s="1770"/>
      <c r="L14" s="1770"/>
      <c r="M14" s="6"/>
      <c r="N14" s="1635">
        <v>270</v>
      </c>
      <c r="O14" s="1637" t="s">
        <v>1407</v>
      </c>
      <c r="P14" s="1638"/>
      <c r="Q14" s="1639"/>
      <c r="R14" s="1773"/>
      <c r="S14" s="1679"/>
      <c r="T14" s="1679"/>
      <c r="U14" s="1679"/>
      <c r="V14" s="1679"/>
      <c r="W14" s="1679"/>
      <c r="X14" s="1679"/>
      <c r="Y14" s="14"/>
      <c r="Z14" s="2"/>
      <c r="AA14" s="2"/>
      <c r="AB14" s="2"/>
      <c r="AC14" s="2"/>
    </row>
    <row r="15" spans="1:29" s="3" customFormat="1" ht="20.100000000000001" customHeight="1" thickBot="1" x14ac:dyDescent="0.3">
      <c r="A15" s="1628"/>
      <c r="B15" s="1649"/>
      <c r="C15" s="1650"/>
      <c r="D15" s="1651"/>
      <c r="E15" s="1652"/>
      <c r="F15" s="1771"/>
      <c r="G15" s="1772"/>
      <c r="H15" s="1772"/>
      <c r="I15" s="1772"/>
      <c r="J15" s="1772"/>
      <c r="K15" s="1772"/>
      <c r="L15" s="1772"/>
      <c r="M15" s="15"/>
      <c r="N15" s="1649"/>
      <c r="O15" s="1650"/>
      <c r="P15" s="1651"/>
      <c r="Q15" s="1652"/>
      <c r="R15" s="1774"/>
      <c r="S15" s="1775"/>
      <c r="T15" s="1775"/>
      <c r="U15" s="1775"/>
      <c r="V15" s="1775"/>
      <c r="W15" s="1775"/>
      <c r="X15" s="1775"/>
      <c r="Y15" s="16"/>
      <c r="Z15" s="2"/>
      <c r="AA15" s="2"/>
      <c r="AB15" s="2"/>
      <c r="AC15" s="2"/>
    </row>
    <row r="16" spans="1:29" s="3" customFormat="1" ht="20.100000000000001" customHeight="1" thickBot="1" x14ac:dyDescent="0.3">
      <c r="A16" s="17"/>
      <c r="B16" s="18"/>
      <c r="C16" s="19"/>
      <c r="D16" s="19"/>
      <c r="E16" s="19"/>
      <c r="F16" s="20"/>
      <c r="G16" s="20"/>
      <c r="H16" s="20"/>
      <c r="I16" s="20"/>
      <c r="J16" s="20"/>
      <c r="K16" s="20"/>
      <c r="L16" s="20"/>
      <c r="M16" s="21"/>
      <c r="N16" s="18"/>
      <c r="O16" s="19"/>
      <c r="P16" s="19"/>
      <c r="Q16" s="19"/>
      <c r="R16" s="20"/>
      <c r="S16" s="20"/>
      <c r="T16" s="20"/>
      <c r="U16" s="20"/>
      <c r="V16" s="20"/>
      <c r="W16" s="20"/>
      <c r="X16" s="20"/>
      <c r="Y16" s="21"/>
      <c r="Z16" s="2"/>
      <c r="AA16" s="2"/>
      <c r="AB16" s="2"/>
      <c r="AC16" s="2"/>
    </row>
    <row r="17" spans="1:29" s="3" customFormat="1" ht="20.100000000000001" customHeight="1" x14ac:dyDescent="0.2">
      <c r="A17" s="1626" t="s">
        <v>15</v>
      </c>
      <c r="B17" s="1670">
        <v>170</v>
      </c>
      <c r="C17" s="1674" t="s">
        <v>16</v>
      </c>
      <c r="D17" s="1675"/>
      <c r="E17" s="1676"/>
      <c r="F17" s="1740"/>
      <c r="G17" s="1741"/>
      <c r="H17" s="1741"/>
      <c r="I17" s="1741"/>
      <c r="J17" s="1741"/>
      <c r="K17" s="1741"/>
      <c r="L17" s="1741"/>
      <c r="M17" s="1741"/>
      <c r="N17" s="1741"/>
      <c r="O17" s="1741"/>
      <c r="P17" s="1741"/>
      <c r="Q17" s="1742"/>
      <c r="R17" s="204" t="s">
        <v>6</v>
      </c>
      <c r="S17" s="1740"/>
      <c r="T17" s="1741"/>
      <c r="U17" s="1741"/>
      <c r="V17" s="1741"/>
      <c r="W17" s="1741"/>
      <c r="X17" s="1741"/>
      <c r="Y17" s="1743"/>
      <c r="Z17" s="2"/>
      <c r="AA17" s="2"/>
      <c r="AB17" s="2"/>
      <c r="AC17" s="2"/>
    </row>
    <row r="18" spans="1:29" s="3" customFormat="1" ht="20.100000000000001" customHeight="1" x14ac:dyDescent="0.2">
      <c r="A18" s="1627"/>
      <c r="B18" s="1636"/>
      <c r="C18" s="1640"/>
      <c r="D18" s="1641"/>
      <c r="E18" s="1642"/>
      <c r="F18" s="1744"/>
      <c r="G18" s="1745"/>
      <c r="H18" s="1745"/>
      <c r="I18" s="1745"/>
      <c r="J18" s="1745"/>
      <c r="K18" s="1745"/>
      <c r="L18" s="1745"/>
      <c r="M18" s="1745"/>
      <c r="N18" s="1745"/>
      <c r="O18" s="1745"/>
      <c r="P18" s="1745"/>
      <c r="Q18" s="1746"/>
      <c r="R18" s="209" t="s">
        <v>7</v>
      </c>
      <c r="S18" s="1747"/>
      <c r="T18" s="1748"/>
      <c r="U18" s="1748"/>
      <c r="V18" s="1748"/>
      <c r="W18" s="1748"/>
      <c r="X18" s="1748"/>
      <c r="Y18" s="1749"/>
      <c r="Z18" s="2"/>
      <c r="AA18" s="2"/>
      <c r="AB18" s="2"/>
      <c r="AC18" s="2"/>
    </row>
    <row r="19" spans="1:29" s="3" customFormat="1" ht="20.100000000000001" customHeight="1" x14ac:dyDescent="0.2">
      <c r="A19" s="1627"/>
      <c r="B19" s="1605"/>
      <c r="C19" s="1613" t="s">
        <v>2635</v>
      </c>
      <c r="D19" s="1613"/>
      <c r="E19" s="1613"/>
      <c r="F19" s="1608"/>
      <c r="G19" s="1608"/>
      <c r="H19" s="1608"/>
      <c r="I19" s="1608"/>
      <c r="J19" s="1608"/>
      <c r="K19" s="1608"/>
      <c r="L19" s="1608"/>
      <c r="M19" s="1608"/>
      <c r="N19" s="1608"/>
      <c r="O19" s="1608"/>
      <c r="P19" s="1608"/>
      <c r="Q19" s="1608"/>
      <c r="R19" s="1609" t="s">
        <v>2636</v>
      </c>
      <c r="S19" s="1610"/>
      <c r="T19" s="1611"/>
      <c r="U19" s="1611"/>
      <c r="V19" s="1611"/>
      <c r="W19" s="1611"/>
      <c r="X19" s="1611"/>
      <c r="Y19" s="1612"/>
      <c r="Z19" s="2"/>
      <c r="AA19" s="2"/>
      <c r="AB19" s="2"/>
      <c r="AC19" s="2"/>
    </row>
    <row r="20" spans="1:29" s="3" customFormat="1" ht="20.100000000000001" customHeight="1" thickBot="1" x14ac:dyDescent="0.25">
      <c r="A20" s="1628"/>
      <c r="B20" s="208"/>
      <c r="C20" s="1710" t="s">
        <v>2631</v>
      </c>
      <c r="D20" s="1710"/>
      <c r="E20" s="1710"/>
      <c r="F20" s="1710"/>
      <c r="G20" s="1710"/>
      <c r="H20" s="1710"/>
      <c r="I20" s="1665"/>
      <c r="J20" s="1665"/>
      <c r="K20" s="1665"/>
      <c r="L20" s="1665"/>
      <c r="M20" s="1665"/>
      <c r="N20" s="1665"/>
      <c r="O20" s="1756"/>
      <c r="P20" s="1750" t="s">
        <v>17</v>
      </c>
      <c r="Q20" s="1751"/>
      <c r="R20" s="1752"/>
      <c r="S20" s="1753"/>
      <c r="T20" s="1754"/>
      <c r="U20" s="1754"/>
      <c r="V20" s="1754"/>
      <c r="W20" s="1754"/>
      <c r="X20" s="1754"/>
      <c r="Y20" s="1755"/>
      <c r="Z20" s="2"/>
      <c r="AA20" s="2"/>
      <c r="AB20" s="2"/>
      <c r="AC20" s="2"/>
    </row>
    <row r="21" spans="1:29" s="3" customFormat="1" ht="20.100000000000001" customHeight="1" thickBot="1" x14ac:dyDescent="0.25">
      <c r="A21" s="22"/>
      <c r="B21" s="23"/>
      <c r="C21" s="19"/>
      <c r="D21" s="19"/>
      <c r="E21" s="19"/>
      <c r="F21" s="24"/>
      <c r="G21" s="24"/>
      <c r="H21" s="24"/>
      <c r="I21" s="24"/>
      <c r="J21" s="24"/>
      <c r="K21" s="24"/>
      <c r="L21" s="24"/>
      <c r="M21" s="24"/>
      <c r="N21" s="24"/>
      <c r="O21" s="24"/>
      <c r="P21" s="24"/>
      <c r="Q21" s="24"/>
      <c r="R21" s="25"/>
      <c r="S21" s="26"/>
      <c r="T21" s="26"/>
      <c r="U21" s="26"/>
      <c r="V21" s="26"/>
      <c r="W21" s="26"/>
      <c r="X21" s="26"/>
      <c r="Y21" s="26"/>
      <c r="Z21" s="2"/>
      <c r="AA21" s="2"/>
      <c r="AB21" s="2"/>
      <c r="AC21" s="2"/>
    </row>
    <row r="22" spans="1:29" s="3" customFormat="1" ht="20.100000000000001" customHeight="1" x14ac:dyDescent="0.2">
      <c r="A22" s="1712" t="s">
        <v>18</v>
      </c>
      <c r="B22" s="1670">
        <v>180</v>
      </c>
      <c r="C22" s="1674" t="s">
        <v>19</v>
      </c>
      <c r="D22" s="1675"/>
      <c r="E22" s="1676"/>
      <c r="F22" s="1715">
        <v>123</v>
      </c>
      <c r="G22" s="1716"/>
      <c r="H22" s="1716"/>
      <c r="I22" s="1716"/>
      <c r="J22" s="1716"/>
      <c r="K22" s="1716"/>
      <c r="L22" s="1716"/>
      <c r="M22" s="1716"/>
      <c r="N22" s="1716"/>
      <c r="O22" s="1716"/>
      <c r="P22" s="1716"/>
      <c r="Q22" s="1716"/>
      <c r="R22" s="1716"/>
      <c r="S22" s="1716"/>
      <c r="T22" s="1716"/>
      <c r="U22" s="1717"/>
      <c r="V22" s="1718" t="s">
        <v>20</v>
      </c>
      <c r="W22" s="1719"/>
      <c r="X22" s="1719"/>
      <c r="Y22" s="1720"/>
      <c r="Z22" s="2"/>
      <c r="AA22" s="2"/>
      <c r="AB22" s="2"/>
      <c r="AC22" s="2"/>
    </row>
    <row r="23" spans="1:29" s="3" customFormat="1" ht="20.100000000000001" customHeight="1" x14ac:dyDescent="0.2">
      <c r="A23" s="1713"/>
      <c r="B23" s="1636"/>
      <c r="C23" s="1640"/>
      <c r="D23" s="1641"/>
      <c r="E23" s="1642"/>
      <c r="F23" s="1721" t="s">
        <v>2247</v>
      </c>
      <c r="G23" s="1722"/>
      <c r="H23" s="1722"/>
      <c r="I23" s="1722"/>
      <c r="J23" s="1722"/>
      <c r="K23" s="1722"/>
      <c r="L23" s="1722"/>
      <c r="M23" s="1722"/>
      <c r="N23" s="1722"/>
      <c r="O23" s="1722"/>
      <c r="P23" s="1722"/>
      <c r="Q23" s="1722"/>
      <c r="R23" s="1722"/>
      <c r="S23" s="1722"/>
      <c r="T23" s="1722"/>
      <c r="U23" s="1723"/>
      <c r="V23" s="1724"/>
      <c r="W23" s="1725"/>
      <c r="X23" s="1725"/>
      <c r="Y23" s="1726"/>
      <c r="Z23" s="2"/>
      <c r="AA23" s="2"/>
      <c r="AB23" s="2"/>
      <c r="AC23" s="2"/>
    </row>
    <row r="24" spans="1:29" s="3" customFormat="1" ht="20.100000000000001" customHeight="1" x14ac:dyDescent="0.2">
      <c r="A24" s="1713"/>
      <c r="B24" s="1727">
        <v>190</v>
      </c>
      <c r="C24" s="1729" t="s">
        <v>21</v>
      </c>
      <c r="D24" s="1638"/>
      <c r="E24" s="1639"/>
      <c r="F24" s="1660"/>
      <c r="G24" s="1661"/>
      <c r="H24" s="1661"/>
      <c r="I24" s="1661"/>
      <c r="J24" s="1661"/>
      <c r="K24" s="1661"/>
      <c r="L24" s="1661"/>
      <c r="M24" s="1730"/>
      <c r="N24" s="1635">
        <v>200</v>
      </c>
      <c r="O24" s="1637" t="s">
        <v>22</v>
      </c>
      <c r="P24" s="1638"/>
      <c r="Q24" s="1639"/>
      <c r="R24" s="1643"/>
      <c r="S24" s="1644"/>
      <c r="T24" s="1644"/>
      <c r="U24" s="1644"/>
      <c r="V24" s="1644"/>
      <c r="W24" s="1644"/>
      <c r="X24" s="1644"/>
      <c r="Y24" s="14"/>
      <c r="Z24" s="2"/>
      <c r="AA24" s="2"/>
      <c r="AB24" s="2"/>
      <c r="AC24" s="2"/>
    </row>
    <row r="25" spans="1:29" s="3" customFormat="1" ht="20.100000000000001" customHeight="1" x14ac:dyDescent="0.25">
      <c r="A25" s="1713"/>
      <c r="B25" s="1728"/>
      <c r="C25" s="1733" t="s">
        <v>23</v>
      </c>
      <c r="D25" s="1737"/>
      <c r="E25" s="1737"/>
      <c r="F25" s="1737"/>
      <c r="G25" s="1734"/>
      <c r="H25" s="1738"/>
      <c r="I25" s="1738"/>
      <c r="J25" s="1738"/>
      <c r="K25" s="1738"/>
      <c r="L25" s="1738"/>
      <c r="M25" s="1739"/>
      <c r="N25" s="1636"/>
      <c r="O25" s="1640"/>
      <c r="P25" s="1641"/>
      <c r="Q25" s="1642"/>
      <c r="R25" s="1645"/>
      <c r="S25" s="1646"/>
      <c r="T25" s="1646"/>
      <c r="U25" s="1646"/>
      <c r="V25" s="1646"/>
      <c r="W25" s="1646"/>
      <c r="X25" s="1646"/>
      <c r="Y25" s="5"/>
      <c r="Z25" s="2"/>
      <c r="AA25" s="2"/>
      <c r="AB25" s="2"/>
      <c r="AC25" s="2"/>
    </row>
    <row r="26" spans="1:29" s="3" customFormat="1" ht="20.100000000000001" customHeight="1" thickBot="1" x14ac:dyDescent="0.25">
      <c r="A26" s="1714"/>
      <c r="B26" s="1709" t="s">
        <v>24</v>
      </c>
      <c r="C26" s="1710"/>
      <c r="D26" s="1710"/>
      <c r="E26" s="1710"/>
      <c r="F26" s="1710"/>
      <c r="G26" s="1710"/>
      <c r="H26" s="1710"/>
      <c r="I26" s="1710"/>
      <c r="J26" s="1710"/>
      <c r="K26" s="1710"/>
      <c r="L26" s="1710"/>
      <c r="M26" s="1710"/>
      <c r="N26" s="1710"/>
      <c r="O26" s="1710"/>
      <c r="P26" s="1710"/>
      <c r="Q26" s="1710"/>
      <c r="R26" s="1710"/>
      <c r="S26" s="1710"/>
      <c r="T26" s="1710"/>
      <c r="U26" s="1710"/>
      <c r="V26" s="1710"/>
      <c r="W26" s="1710"/>
      <c r="X26" s="1710"/>
      <c r="Y26" s="1711"/>
      <c r="Z26" s="2"/>
      <c r="AA26" s="2"/>
      <c r="AB26" s="2"/>
      <c r="AC26" s="2"/>
    </row>
    <row r="27" spans="1:29" s="3" customFormat="1" ht="20.100000000000001" customHeight="1" thickBot="1" x14ac:dyDescent="0.3">
      <c r="A27" s="27"/>
      <c r="B27" s="28"/>
      <c r="C27" s="29"/>
      <c r="D27" s="29"/>
      <c r="E27" s="29"/>
      <c r="F27" s="30"/>
      <c r="G27" s="30"/>
      <c r="H27" s="30"/>
      <c r="I27" s="30"/>
      <c r="J27" s="30"/>
      <c r="K27" s="30"/>
      <c r="L27" s="30"/>
      <c r="M27" s="31"/>
      <c r="N27" s="28"/>
      <c r="O27" s="29"/>
      <c r="P27" s="29"/>
      <c r="Q27" s="29"/>
      <c r="R27" s="30"/>
      <c r="S27" s="30"/>
      <c r="T27" s="30"/>
      <c r="U27" s="30"/>
      <c r="V27" s="30"/>
      <c r="W27" s="30"/>
      <c r="X27" s="30"/>
      <c r="Y27" s="31"/>
      <c r="Z27" s="2"/>
      <c r="AA27" s="2"/>
      <c r="AB27" s="2"/>
      <c r="AC27" s="2"/>
    </row>
    <row r="28" spans="1:29" s="3" customFormat="1" ht="20.100000000000001" customHeight="1" x14ac:dyDescent="0.2">
      <c r="A28" s="1626" t="s">
        <v>25</v>
      </c>
      <c r="B28" s="1670">
        <v>210</v>
      </c>
      <c r="C28" s="1674" t="s">
        <v>26</v>
      </c>
      <c r="D28" s="1675"/>
      <c r="E28" s="1676"/>
      <c r="F28" s="1684"/>
      <c r="G28" s="1672"/>
      <c r="H28" s="1672"/>
      <c r="I28" s="1672"/>
      <c r="J28" s="1672"/>
      <c r="K28" s="1672"/>
      <c r="L28" s="1672"/>
      <c r="M28" s="32"/>
      <c r="N28" s="1670">
        <v>220</v>
      </c>
      <c r="O28" s="1674" t="s">
        <v>27</v>
      </c>
      <c r="P28" s="1675"/>
      <c r="Q28" s="1676"/>
      <c r="R28" s="1684"/>
      <c r="S28" s="1672"/>
      <c r="T28" s="1672"/>
      <c r="U28" s="1672"/>
      <c r="V28" s="1672"/>
      <c r="W28" s="1672"/>
      <c r="X28" s="1672"/>
      <c r="Y28" s="33"/>
      <c r="Z28" s="2"/>
      <c r="AA28" s="2"/>
      <c r="AB28" s="2"/>
      <c r="AC28" s="2"/>
    </row>
    <row r="29" spans="1:29" s="3" customFormat="1" ht="20.100000000000001" customHeight="1" x14ac:dyDescent="0.25">
      <c r="A29" s="1627"/>
      <c r="B29" s="1636"/>
      <c r="C29" s="1640"/>
      <c r="D29" s="1641"/>
      <c r="E29" s="1642"/>
      <c r="F29" s="1645"/>
      <c r="G29" s="1646"/>
      <c r="H29" s="1646"/>
      <c r="I29" s="1646"/>
      <c r="J29" s="1646"/>
      <c r="K29" s="1646"/>
      <c r="L29" s="1646"/>
      <c r="M29" s="7"/>
      <c r="N29" s="1636"/>
      <c r="O29" s="1640"/>
      <c r="P29" s="1641"/>
      <c r="Q29" s="1642"/>
      <c r="R29" s="1645"/>
      <c r="S29" s="1646"/>
      <c r="T29" s="1646"/>
      <c r="U29" s="1646"/>
      <c r="V29" s="1646"/>
      <c r="W29" s="1646"/>
      <c r="X29" s="1646"/>
      <c r="Y29" s="5"/>
      <c r="Z29" s="2"/>
      <c r="AA29" s="2"/>
      <c r="AB29" s="2"/>
      <c r="AC29" s="2"/>
    </row>
    <row r="30" spans="1:29" s="3" customFormat="1" ht="20.100000000000001" customHeight="1" x14ac:dyDescent="0.2">
      <c r="A30" s="1627"/>
      <c r="B30" s="1635">
        <v>230</v>
      </c>
      <c r="C30" s="1637" t="s">
        <v>28</v>
      </c>
      <c r="D30" s="1638"/>
      <c r="E30" s="1639"/>
      <c r="F30" s="1660"/>
      <c r="G30" s="1661"/>
      <c r="H30" s="1661"/>
      <c r="I30" s="1661"/>
      <c r="J30" s="1661"/>
      <c r="K30" s="1661"/>
      <c r="L30" s="1661"/>
      <c r="M30" s="1661"/>
      <c r="N30" s="1661"/>
      <c r="O30" s="1661"/>
      <c r="P30" s="1661"/>
      <c r="Q30" s="1662"/>
      <c r="R30" s="210" t="s">
        <v>6</v>
      </c>
      <c r="S30" s="1660"/>
      <c r="T30" s="1661"/>
      <c r="U30" s="1661"/>
      <c r="V30" s="1661"/>
      <c r="W30" s="1661"/>
      <c r="X30" s="1661"/>
      <c r="Y30" s="1663"/>
      <c r="Z30" s="2"/>
      <c r="AA30" s="2"/>
      <c r="AB30" s="2"/>
      <c r="AC30" s="2"/>
    </row>
    <row r="31" spans="1:29" s="3" customFormat="1" ht="20.100000000000001" customHeight="1" thickBot="1" x14ac:dyDescent="0.25">
      <c r="A31" s="1628"/>
      <c r="B31" s="1649"/>
      <c r="C31" s="1650"/>
      <c r="D31" s="1651"/>
      <c r="E31" s="1652"/>
      <c r="F31" s="1664"/>
      <c r="G31" s="1665"/>
      <c r="H31" s="1665"/>
      <c r="I31" s="1665"/>
      <c r="J31" s="1665"/>
      <c r="K31" s="1665"/>
      <c r="L31" s="1665"/>
      <c r="M31" s="1665"/>
      <c r="N31" s="1665"/>
      <c r="O31" s="1665"/>
      <c r="P31" s="1665"/>
      <c r="Q31" s="1666"/>
      <c r="R31" s="211" t="s">
        <v>7</v>
      </c>
      <c r="S31" s="1667"/>
      <c r="T31" s="1668"/>
      <c r="U31" s="1668"/>
      <c r="V31" s="1668"/>
      <c r="W31" s="1668"/>
      <c r="X31" s="1668"/>
      <c r="Y31" s="1669"/>
      <c r="Z31" s="2"/>
      <c r="AA31" s="2"/>
      <c r="AB31" s="2"/>
      <c r="AC31" s="2"/>
    </row>
    <row r="32" spans="1:29" s="3" customFormat="1" ht="20.100000000000001" customHeight="1" thickBot="1" x14ac:dyDescent="0.25">
      <c r="A32" s="34"/>
      <c r="B32" s="35"/>
      <c r="C32" s="36"/>
      <c r="D32" s="36"/>
      <c r="E32" s="36"/>
      <c r="F32" s="37"/>
      <c r="G32" s="37"/>
      <c r="H32" s="37"/>
      <c r="I32" s="37"/>
      <c r="J32" s="37"/>
      <c r="K32" s="37"/>
      <c r="L32" s="37"/>
      <c r="M32" s="37"/>
      <c r="N32" s="37"/>
      <c r="O32" s="37"/>
      <c r="P32" s="37"/>
      <c r="Q32" s="37"/>
      <c r="R32" s="38"/>
      <c r="S32" s="37"/>
      <c r="T32" s="37"/>
      <c r="U32" s="37"/>
      <c r="V32" s="37"/>
      <c r="W32" s="37"/>
      <c r="X32" s="37"/>
      <c r="Y32" s="37"/>
      <c r="Z32" s="2"/>
      <c r="AA32" s="2"/>
      <c r="AB32" s="2"/>
      <c r="AC32" s="2"/>
    </row>
    <row r="33" spans="1:29" s="3" customFormat="1" ht="20.100000000000001" customHeight="1" x14ac:dyDescent="0.2">
      <c r="A33" s="1626" t="s">
        <v>29</v>
      </c>
      <c r="B33" s="1670">
        <v>240</v>
      </c>
      <c r="C33" s="1674" t="s">
        <v>30</v>
      </c>
      <c r="D33" s="1675"/>
      <c r="E33" s="1700"/>
      <c r="F33" s="1671"/>
      <c r="G33" s="1672"/>
      <c r="H33" s="1672"/>
      <c r="I33" s="1672"/>
      <c r="J33" s="1672"/>
      <c r="K33" s="1672"/>
      <c r="L33" s="1672"/>
      <c r="M33" s="32"/>
      <c r="N33" s="1670">
        <v>250</v>
      </c>
      <c r="O33" s="1674" t="s">
        <v>31</v>
      </c>
      <c r="P33" s="1675"/>
      <c r="Q33" s="1676"/>
      <c r="R33" s="1685"/>
      <c r="S33" s="1686"/>
      <c r="T33" s="1686"/>
      <c r="U33" s="1686"/>
      <c r="V33" s="1686"/>
      <c r="W33" s="1686"/>
      <c r="X33" s="1686"/>
      <c r="Y33" s="33"/>
      <c r="Z33" s="2"/>
      <c r="AA33" s="2"/>
      <c r="AB33" s="2"/>
      <c r="AC33" s="2"/>
    </row>
    <row r="34" spans="1:29" s="3" customFormat="1" ht="20.100000000000001" customHeight="1" x14ac:dyDescent="0.25">
      <c r="A34" s="1627"/>
      <c r="B34" s="1636"/>
      <c r="C34" s="1640"/>
      <c r="D34" s="1641"/>
      <c r="E34" s="1689"/>
      <c r="F34" s="1673"/>
      <c r="G34" s="1646"/>
      <c r="H34" s="1646"/>
      <c r="I34" s="1646"/>
      <c r="J34" s="1646"/>
      <c r="K34" s="1646"/>
      <c r="L34" s="1646"/>
      <c r="M34" s="7"/>
      <c r="N34" s="1636"/>
      <c r="O34" s="1640"/>
      <c r="P34" s="1641"/>
      <c r="Q34" s="1642"/>
      <c r="R34" s="1687"/>
      <c r="S34" s="1682"/>
      <c r="T34" s="1682"/>
      <c r="U34" s="1682"/>
      <c r="V34" s="1682"/>
      <c r="W34" s="1682"/>
      <c r="X34" s="1682"/>
      <c r="Y34" s="5"/>
      <c r="Z34" s="2"/>
      <c r="AA34" s="2"/>
      <c r="AB34" s="2"/>
      <c r="AC34" s="2"/>
    </row>
    <row r="35" spans="1:29" s="3" customFormat="1" ht="20.100000000000001" customHeight="1" x14ac:dyDescent="0.2">
      <c r="A35" s="1627"/>
      <c r="B35" s="1635">
        <v>260</v>
      </c>
      <c r="C35" s="1637" t="s">
        <v>32</v>
      </c>
      <c r="D35" s="1638"/>
      <c r="E35" s="1638"/>
      <c r="F35" s="1638"/>
      <c r="G35" s="1688"/>
      <c r="H35" s="1635">
        <v>265</v>
      </c>
      <c r="I35" s="1690" t="s">
        <v>1404</v>
      </c>
      <c r="J35" s="1691"/>
      <c r="K35" s="1691"/>
      <c r="L35" s="1691"/>
      <c r="M35" s="1692"/>
      <c r="N35" s="1696"/>
      <c r="O35" s="1691"/>
      <c r="P35" s="1691"/>
      <c r="Q35" s="1698"/>
      <c r="R35" s="1691"/>
      <c r="S35" s="1691"/>
      <c r="T35" s="1691"/>
      <c r="U35" s="1698"/>
      <c r="V35" s="1691"/>
      <c r="W35" s="1691"/>
      <c r="X35" s="1691"/>
      <c r="Y35" s="1703"/>
      <c r="Z35" s="2"/>
      <c r="AA35" s="2"/>
      <c r="AB35" s="2"/>
      <c r="AC35" s="2"/>
    </row>
    <row r="36" spans="1:29" s="3" customFormat="1" ht="20.100000000000001" customHeight="1" x14ac:dyDescent="0.2">
      <c r="A36" s="1627"/>
      <c r="B36" s="1677"/>
      <c r="C36" s="1640"/>
      <c r="D36" s="1641"/>
      <c r="E36" s="1641"/>
      <c r="F36" s="1641"/>
      <c r="G36" s="1689"/>
      <c r="H36" s="1677"/>
      <c r="I36" s="1693"/>
      <c r="J36" s="1694"/>
      <c r="K36" s="1694"/>
      <c r="L36" s="1694"/>
      <c r="M36" s="1695"/>
      <c r="N36" s="1697"/>
      <c r="O36" s="1694"/>
      <c r="P36" s="1694"/>
      <c r="Q36" s="1699"/>
      <c r="R36" s="1694"/>
      <c r="S36" s="1694"/>
      <c r="T36" s="1694"/>
      <c r="U36" s="1699"/>
      <c r="V36" s="1694"/>
      <c r="W36" s="1694"/>
      <c r="X36" s="1694"/>
      <c r="Y36" s="1704"/>
      <c r="Z36" s="2"/>
      <c r="AA36" s="2"/>
      <c r="AB36" s="2"/>
      <c r="AC36" s="2"/>
    </row>
    <row r="37" spans="1:29" s="3" customFormat="1" ht="20.100000000000001" customHeight="1" x14ac:dyDescent="0.2">
      <c r="A37" s="1627"/>
      <c r="B37" s="1677"/>
      <c r="C37" s="1705" t="s">
        <v>1405</v>
      </c>
      <c r="D37" s="1706"/>
      <c r="E37" s="1706"/>
      <c r="F37" s="1706"/>
      <c r="G37" s="1706"/>
      <c r="H37" s="1678"/>
      <c r="I37" s="1679"/>
      <c r="J37" s="1679"/>
      <c r="K37" s="1679"/>
      <c r="L37" s="1679"/>
      <c r="M37" s="1679"/>
      <c r="N37" s="1679"/>
      <c r="O37" s="1679"/>
      <c r="P37" s="1679"/>
      <c r="Q37" s="1679"/>
      <c r="R37" s="1679"/>
      <c r="S37" s="1679"/>
      <c r="T37" s="1679"/>
      <c r="U37" s="1679"/>
      <c r="V37" s="1679"/>
      <c r="W37" s="1679"/>
      <c r="X37" s="1679"/>
      <c r="Y37" s="1680"/>
      <c r="Z37" s="2"/>
      <c r="AA37" s="2"/>
      <c r="AB37" s="2"/>
      <c r="AC37" s="2"/>
    </row>
    <row r="38" spans="1:29" s="3" customFormat="1" ht="20.100000000000001" customHeight="1" x14ac:dyDescent="0.2">
      <c r="A38" s="1627"/>
      <c r="B38" s="214"/>
      <c r="C38" s="1707" t="s">
        <v>1406</v>
      </c>
      <c r="D38" s="1708"/>
      <c r="E38" s="1708"/>
      <c r="F38" s="1708"/>
      <c r="G38" s="1708"/>
      <c r="H38" s="1681"/>
      <c r="I38" s="1682"/>
      <c r="J38" s="1682"/>
      <c r="K38" s="1682"/>
      <c r="L38" s="1682"/>
      <c r="M38" s="1682"/>
      <c r="N38" s="1682"/>
      <c r="O38" s="1682"/>
      <c r="P38" s="1682"/>
      <c r="Q38" s="1682"/>
      <c r="R38" s="1682"/>
      <c r="S38" s="1682"/>
      <c r="T38" s="1682"/>
      <c r="U38" s="1682"/>
      <c r="V38" s="1682"/>
      <c r="W38" s="1682"/>
      <c r="X38" s="1682"/>
      <c r="Y38" s="1683"/>
      <c r="Z38" s="2"/>
      <c r="AA38" s="2"/>
      <c r="AB38" s="2"/>
      <c r="AC38" s="2"/>
    </row>
    <row r="39" spans="1:29" s="3" customFormat="1" ht="20.100000000000001" customHeight="1" thickBot="1" x14ac:dyDescent="0.25">
      <c r="A39" s="1628"/>
      <c r="B39" s="39"/>
      <c r="C39" s="1623"/>
      <c r="D39" s="1623"/>
      <c r="E39" s="1623"/>
      <c r="F39" s="1623"/>
      <c r="G39" s="1623"/>
      <c r="H39" s="1624"/>
      <c r="I39" s="1624"/>
      <c r="J39" s="1624"/>
      <c r="K39" s="1624"/>
      <c r="L39" s="1624"/>
      <c r="M39" s="1624"/>
      <c r="N39" s="1624"/>
      <c r="O39" s="1624"/>
      <c r="P39" s="1624"/>
      <c r="Q39" s="1624"/>
      <c r="R39" s="1625"/>
      <c r="S39" s="1625"/>
      <c r="T39" s="1625"/>
      <c r="U39" s="1701"/>
      <c r="V39" s="1701"/>
      <c r="W39" s="1701"/>
      <c r="X39" s="1701"/>
      <c r="Y39" s="1702"/>
      <c r="Z39" s="2"/>
      <c r="AA39" s="2"/>
      <c r="AB39" s="2"/>
      <c r="AC39" s="2"/>
    </row>
    <row r="40" spans="1:29" s="3" customFormat="1" ht="20.100000000000001" customHeight="1" thickBot="1" x14ac:dyDescent="0.25">
      <c r="A40" s="40"/>
      <c r="B40" s="41"/>
      <c r="C40" s="42"/>
      <c r="D40" s="42"/>
      <c r="E40" s="42"/>
      <c r="F40" s="40"/>
      <c r="G40" s="40"/>
      <c r="H40" s="40"/>
      <c r="I40" s="40"/>
      <c r="J40" s="40"/>
      <c r="K40" s="40"/>
      <c r="L40" s="40"/>
      <c r="M40" s="40"/>
      <c r="N40" s="43"/>
      <c r="O40" s="40"/>
      <c r="P40" s="40"/>
      <c r="Q40" s="40"/>
      <c r="R40" s="40"/>
      <c r="S40" s="43"/>
      <c r="T40" s="44"/>
      <c r="U40" s="44"/>
      <c r="V40" s="44"/>
      <c r="W40" s="44"/>
      <c r="X40" s="44"/>
      <c r="Y40" s="44"/>
      <c r="Z40" s="2"/>
      <c r="AA40" s="2"/>
      <c r="AB40" s="2"/>
      <c r="AC40" s="2"/>
    </row>
    <row r="41" spans="1:29" s="3" customFormat="1" ht="20.100000000000001" customHeight="1" x14ac:dyDescent="0.2">
      <c r="A41" s="1626" t="s">
        <v>35</v>
      </c>
      <c r="B41" s="1629" t="s">
        <v>36</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0"/>
      <c r="Y41" s="1631"/>
      <c r="Z41" s="2"/>
      <c r="AA41" s="2"/>
      <c r="AB41" s="2"/>
      <c r="AC41" s="2"/>
    </row>
    <row r="42" spans="1:29" s="3" customFormat="1" ht="20.100000000000001" customHeight="1" x14ac:dyDescent="0.2">
      <c r="A42" s="1627"/>
      <c r="B42" s="1632"/>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4"/>
      <c r="Z42" s="2"/>
      <c r="AA42" s="2"/>
      <c r="AB42" s="2"/>
      <c r="AC42" s="2"/>
    </row>
    <row r="43" spans="1:29" s="3" customFormat="1" ht="20.100000000000001" customHeight="1" x14ac:dyDescent="0.2">
      <c r="A43" s="1627"/>
      <c r="B43" s="1635">
        <v>310</v>
      </c>
      <c r="C43" s="1637" t="s">
        <v>37</v>
      </c>
      <c r="D43" s="1638"/>
      <c r="E43" s="1639"/>
      <c r="F43" s="1643"/>
      <c r="G43" s="1644"/>
      <c r="H43" s="1644"/>
      <c r="I43" s="1644"/>
      <c r="J43" s="1644"/>
      <c r="K43" s="1644"/>
      <c r="L43" s="1644"/>
      <c r="M43" s="45"/>
      <c r="N43" s="1647">
        <v>320</v>
      </c>
      <c r="O43" s="1637" t="s">
        <v>38</v>
      </c>
      <c r="P43" s="1638"/>
      <c r="Q43" s="1639"/>
      <c r="R43" s="1643"/>
      <c r="S43" s="1644"/>
      <c r="T43" s="1644"/>
      <c r="U43" s="1644"/>
      <c r="V43" s="1644"/>
      <c r="W43" s="1644"/>
      <c r="X43" s="1644"/>
      <c r="Y43" s="46"/>
      <c r="Z43" s="2"/>
      <c r="AA43" s="2"/>
      <c r="AB43" s="2"/>
      <c r="AC43" s="2"/>
    </row>
    <row r="44" spans="1:29" s="3" customFormat="1" ht="20.100000000000001" customHeight="1" x14ac:dyDescent="0.25">
      <c r="A44" s="1627"/>
      <c r="B44" s="1636"/>
      <c r="C44" s="1640"/>
      <c r="D44" s="1641"/>
      <c r="E44" s="1642"/>
      <c r="F44" s="1645"/>
      <c r="G44" s="1646"/>
      <c r="H44" s="1646"/>
      <c r="I44" s="1646"/>
      <c r="J44" s="1646"/>
      <c r="K44" s="1646"/>
      <c r="L44" s="1646"/>
      <c r="M44" s="47"/>
      <c r="N44" s="1648"/>
      <c r="O44" s="1640"/>
      <c r="P44" s="1641"/>
      <c r="Q44" s="1642"/>
      <c r="R44" s="1645"/>
      <c r="S44" s="1646"/>
      <c r="T44" s="1646"/>
      <c r="U44" s="1646"/>
      <c r="V44" s="1646"/>
      <c r="W44" s="1646"/>
      <c r="X44" s="1646"/>
      <c r="Y44" s="48"/>
      <c r="Z44" s="2"/>
      <c r="AA44" s="2"/>
      <c r="AB44" s="2"/>
      <c r="AC44" s="2"/>
    </row>
    <row r="45" spans="1:29" s="3" customFormat="1" ht="20.100000000000001" customHeight="1" x14ac:dyDescent="0.2">
      <c r="A45" s="1627"/>
      <c r="B45" s="1635">
        <v>330</v>
      </c>
      <c r="C45" s="1637" t="s">
        <v>39</v>
      </c>
      <c r="D45" s="1638"/>
      <c r="E45" s="1639"/>
      <c r="F45" s="1653"/>
      <c r="G45" s="1654"/>
      <c r="H45" s="1654"/>
      <c r="I45" s="1654"/>
      <c r="J45" s="1654"/>
      <c r="K45" s="1654"/>
      <c r="L45" s="1654"/>
      <c r="M45" s="6"/>
      <c r="N45" s="1647">
        <v>340</v>
      </c>
      <c r="O45" s="1637" t="s">
        <v>40</v>
      </c>
      <c r="P45" s="1638"/>
      <c r="Q45" s="1639"/>
      <c r="R45" s="1643"/>
      <c r="S45" s="1644"/>
      <c r="T45" s="1644"/>
      <c r="U45" s="1644"/>
      <c r="V45" s="1644"/>
      <c r="W45" s="1644"/>
      <c r="X45" s="1644"/>
      <c r="Y45" s="14"/>
      <c r="Z45" s="2"/>
      <c r="AA45" s="2"/>
      <c r="AB45" s="2"/>
      <c r="AC45" s="2"/>
    </row>
    <row r="46" spans="1:29" s="3" customFormat="1" ht="20.100000000000001" customHeight="1" thickBot="1" x14ac:dyDescent="0.3">
      <c r="A46" s="1628"/>
      <c r="B46" s="1649"/>
      <c r="C46" s="1650"/>
      <c r="D46" s="1651"/>
      <c r="E46" s="1652"/>
      <c r="F46" s="1655"/>
      <c r="G46" s="1656"/>
      <c r="H46" s="1656"/>
      <c r="I46" s="1656"/>
      <c r="J46" s="1656"/>
      <c r="K46" s="1656"/>
      <c r="L46" s="1656"/>
      <c r="M46" s="15"/>
      <c r="N46" s="1657"/>
      <c r="O46" s="1650"/>
      <c r="P46" s="1651"/>
      <c r="Q46" s="1652"/>
      <c r="R46" s="1658"/>
      <c r="S46" s="1659"/>
      <c r="T46" s="1659"/>
      <c r="U46" s="1659"/>
      <c r="V46" s="1659"/>
      <c r="W46" s="1659"/>
      <c r="X46" s="1659"/>
      <c r="Y46" s="16"/>
      <c r="Z46" s="2"/>
      <c r="AA46" s="2"/>
      <c r="AB46" s="2"/>
      <c r="AC46" s="2"/>
    </row>
  </sheetData>
  <sheetProtection sheet="1" formatCells="0" selectLockedCells="1"/>
  <mergeCells count="119">
    <mergeCell ref="G8:Q9"/>
    <mergeCell ref="C9:F9"/>
    <mergeCell ref="R13:S13"/>
    <mergeCell ref="V13:X13"/>
    <mergeCell ref="D1:H3"/>
    <mergeCell ref="I1:K1"/>
    <mergeCell ref="L1:N1"/>
    <mergeCell ref="O1:Y4"/>
    <mergeCell ref="I5:Y5"/>
    <mergeCell ref="A6:A15"/>
    <mergeCell ref="B6:B7"/>
    <mergeCell ref="C6:E7"/>
    <mergeCell ref="F6:Q6"/>
    <mergeCell ref="S6:Y6"/>
    <mergeCell ref="B10:B11"/>
    <mergeCell ref="C10:E11"/>
    <mergeCell ref="F10:L11"/>
    <mergeCell ref="N10:N11"/>
    <mergeCell ref="O10:P10"/>
    <mergeCell ref="R10:Y10"/>
    <mergeCell ref="O11:P11"/>
    <mergeCell ref="R11:Y11"/>
    <mergeCell ref="F7:Q7"/>
    <mergeCell ref="S7:Y7"/>
    <mergeCell ref="B8:B9"/>
    <mergeCell ref="C8:F8"/>
    <mergeCell ref="R8:Y9"/>
    <mergeCell ref="B14:B15"/>
    <mergeCell ref="C14:E15"/>
    <mergeCell ref="F14:L15"/>
    <mergeCell ref="N14:N15"/>
    <mergeCell ref="O14:Q15"/>
    <mergeCell ref="R14:X15"/>
    <mergeCell ref="A17:A20"/>
    <mergeCell ref="B17:B18"/>
    <mergeCell ref="C17:E18"/>
    <mergeCell ref="F17:Q17"/>
    <mergeCell ref="S17:Y17"/>
    <mergeCell ref="F18:Q18"/>
    <mergeCell ref="S18:Y18"/>
    <mergeCell ref="P20:R20"/>
    <mergeCell ref="S20:Y20"/>
    <mergeCell ref="C20:H20"/>
    <mergeCell ref="I20:O20"/>
    <mergeCell ref="B12:B13"/>
    <mergeCell ref="C12:D13"/>
    <mergeCell ref="F12:G12"/>
    <mergeCell ref="J12:L12"/>
    <mergeCell ref="R12:S12"/>
    <mergeCell ref="V12:X12"/>
    <mergeCell ref="F13:G13"/>
    <mergeCell ref="J13:L13"/>
    <mergeCell ref="N24:N25"/>
    <mergeCell ref="O24:Q25"/>
    <mergeCell ref="R24:X25"/>
    <mergeCell ref="C25:G25"/>
    <mergeCell ref="H25:M25"/>
    <mergeCell ref="B26:Y26"/>
    <mergeCell ref="A22:A26"/>
    <mergeCell ref="B22:B23"/>
    <mergeCell ref="C22:E23"/>
    <mergeCell ref="F22:U22"/>
    <mergeCell ref="V22:Y22"/>
    <mergeCell ref="F23:U23"/>
    <mergeCell ref="V23:Y23"/>
    <mergeCell ref="B24:B25"/>
    <mergeCell ref="C24:E24"/>
    <mergeCell ref="F24:M24"/>
    <mergeCell ref="A28:A31"/>
    <mergeCell ref="B28:B29"/>
    <mergeCell ref="C28:E29"/>
    <mergeCell ref="F28:L29"/>
    <mergeCell ref="N28:N29"/>
    <mergeCell ref="O28:Q29"/>
    <mergeCell ref="R33:X34"/>
    <mergeCell ref="C35:G36"/>
    <mergeCell ref="H35:H36"/>
    <mergeCell ref="I35:M36"/>
    <mergeCell ref="N35:N36"/>
    <mergeCell ref="O35:P36"/>
    <mergeCell ref="Q35:Q36"/>
    <mergeCell ref="R35:T36"/>
    <mergeCell ref="U35:U36"/>
    <mergeCell ref="C33:E34"/>
    <mergeCell ref="A33:A39"/>
    <mergeCell ref="U39:Y39"/>
    <mergeCell ref="V35:Y36"/>
    <mergeCell ref="C37:G37"/>
    <mergeCell ref="C38:G38"/>
    <mergeCell ref="R28:X29"/>
    <mergeCell ref="B30:B31"/>
    <mergeCell ref="C30:E31"/>
    <mergeCell ref="F30:Q30"/>
    <mergeCell ref="S30:Y30"/>
    <mergeCell ref="F31:Q31"/>
    <mergeCell ref="S31:Y31"/>
    <mergeCell ref="B33:B34"/>
    <mergeCell ref="F33:L34"/>
    <mergeCell ref="N33:N34"/>
    <mergeCell ref="O33:Q34"/>
    <mergeCell ref="B35:B37"/>
    <mergeCell ref="H37:Y38"/>
    <mergeCell ref="C39:G39"/>
    <mergeCell ref="H39:Q39"/>
    <mergeCell ref="R39:T39"/>
    <mergeCell ref="A41:A46"/>
    <mergeCell ref="B41:Y42"/>
    <mergeCell ref="B43:B44"/>
    <mergeCell ref="C43:E44"/>
    <mergeCell ref="F43:L44"/>
    <mergeCell ref="N43:N44"/>
    <mergeCell ref="O43:Q44"/>
    <mergeCell ref="R43:X44"/>
    <mergeCell ref="B45:B46"/>
    <mergeCell ref="C45:E46"/>
    <mergeCell ref="F45:L46"/>
    <mergeCell ref="N45:N46"/>
    <mergeCell ref="O45:Q46"/>
    <mergeCell ref="R45:X46"/>
  </mergeCells>
  <dataValidations count="6">
    <dataValidation type="list" allowBlank="1" showInputMessage="1" showErrorMessage="1" promptTitle="OPTIONS:" prompt="Select from list" sqref="R10" xr:uid="{85A475D0-594E-4DBF-BDF0-D7F24FDA7469}">
      <formula1>ValidEDDeviceClass</formula1>
    </dataValidation>
    <dataValidation type="list" showInputMessage="1" showErrorMessage="1" promptTitle="OPTIONS" prompt="Select from list" sqref="R11" xr:uid="{47BFE2B2-38DB-4AC5-AA24-FD2B21EECE5A}">
      <formula1>INDIRECT(SUBSTITUTE(SUBSTITUTE($R$10," ",""),"/",""))</formula1>
    </dataValidation>
    <dataValidation type="list" allowBlank="1" showInputMessage="1" showErrorMessage="1" promptTitle="OPTIONS:" prompt="Select from list" sqref="F14:L15" xr:uid="{BA9157B0-06F1-407A-85B0-7C1049585B21}">
      <formula1>Variance</formula1>
    </dataValidation>
    <dataValidation type="list" showInputMessage="1" showErrorMessage="1" promptTitle="OPTIONS:" prompt="Select from list" sqref="G8" xr:uid="{BE5C1380-0182-4703-845C-889EDCB7AE85}">
      <formula1>SubmissionType</formula1>
    </dataValidation>
    <dataValidation type="list" allowBlank="1" showInputMessage="1" showErrorMessage="1" promptTitle="OPTIONS:" prompt="Select from list" sqref="F24" xr:uid="{C295FE19-257A-477B-A1F0-52CB42EBB957}">
      <formula1>BuildingFunction</formula1>
    </dataValidation>
    <dataValidation type="date" operator="greaterThan" showInputMessage="1" showErrorMessage="1" sqref="F45" xr:uid="{014B82A6-0A30-4928-BC59-8B5FE3BA9C6F}">
      <formula1>36526</formula1>
    </dataValidation>
  </dataValidations>
  <printOptions horizontalCentered="1"/>
  <pageMargins left="0.75" right="0.75" top="0.375" bottom="0.625" header="0.25" footer="0.25"/>
  <pageSetup scale="80" orientation="portrait"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2</xdr:col>
                    <xdr:colOff>0</xdr:colOff>
                    <xdr:row>8</xdr:row>
                    <xdr:rowOff>0</xdr:rowOff>
                  </from>
                  <to>
                    <xdr:col>2</xdr:col>
                    <xdr:colOff>314325</xdr:colOff>
                    <xdr:row>9</xdr:row>
                    <xdr:rowOff>0</xdr:rowOff>
                  </to>
                </anchor>
              </controlPr>
            </control>
          </mc:Choice>
        </mc:AlternateContent>
        <mc:AlternateContent xmlns:mc="http://schemas.openxmlformats.org/markup-compatibility/2006">
          <mc:Choice Requires="x14">
            <control shapeId="1026" r:id="rId6" name="Option Button 2">
              <controlPr defaultSize="0" autoFill="0" autoLine="0" autoPict="0">
                <anchor moveWithCells="1">
                  <from>
                    <xdr:col>17</xdr:col>
                    <xdr:colOff>476250</xdr:colOff>
                    <xdr:row>25</xdr:row>
                    <xdr:rowOff>0</xdr:rowOff>
                  </from>
                  <to>
                    <xdr:col>22</xdr:col>
                    <xdr:colOff>123825</xdr:colOff>
                    <xdr:row>26</xdr:row>
                    <xdr:rowOff>0</xdr:rowOff>
                  </to>
                </anchor>
              </controlPr>
            </control>
          </mc:Choice>
        </mc:AlternateContent>
        <mc:AlternateContent xmlns:mc="http://schemas.openxmlformats.org/markup-compatibility/2006">
          <mc:Choice Requires="x14">
            <control shapeId="1027" r:id="rId7" name="Option Button 3">
              <controlPr defaultSize="0" autoFill="0" autoLine="0" autoPict="0">
                <anchor moveWithCells="1">
                  <from>
                    <xdr:col>14</xdr:col>
                    <xdr:colOff>819150</xdr:colOff>
                    <xdr:row>25</xdr:row>
                    <xdr:rowOff>0</xdr:rowOff>
                  </from>
                  <to>
                    <xdr:col>17</xdr:col>
                    <xdr:colOff>409575</xdr:colOff>
                    <xdr:row>26</xdr:row>
                    <xdr:rowOff>0</xdr:rowOff>
                  </to>
                </anchor>
              </controlPr>
            </control>
          </mc:Choice>
        </mc:AlternateContent>
        <mc:AlternateContent xmlns:mc="http://schemas.openxmlformats.org/markup-compatibility/2006">
          <mc:Choice Requires="x14">
            <control shapeId="1028" r:id="rId8" name="Option Button 4">
              <controlPr defaultSize="0" autoFill="0" autoLine="0" autoPict="0">
                <anchor moveWithCells="1">
                  <from>
                    <xdr:col>22</xdr:col>
                    <xdr:colOff>142875</xdr:colOff>
                    <xdr:row>25</xdr:row>
                    <xdr:rowOff>9525</xdr:rowOff>
                  </from>
                  <to>
                    <xdr:col>25</xdr:col>
                    <xdr:colOff>0</xdr:colOff>
                    <xdr:row>26</xdr:row>
                    <xdr:rowOff>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2</xdr:col>
                    <xdr:colOff>9525</xdr:colOff>
                    <xdr:row>24</xdr:row>
                    <xdr:rowOff>0</xdr:rowOff>
                  </from>
                  <to>
                    <xdr:col>2</xdr:col>
                    <xdr:colOff>314325</xdr:colOff>
                    <xdr:row>25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789BB-33DC-4073-894F-3CF8D67F9DC3}">
  <sheetPr syncVertical="1" syncRef="A1" transitionEvaluation="1" codeName="Sheet23">
    <tabColor rgb="FFCCFFCC"/>
    <pageSetUpPr fitToPage="1"/>
  </sheetPr>
  <dimension ref="A1:BP114"/>
  <sheetViews>
    <sheetView showGridLines="0" showZeros="0" view="pageBreakPreview" zoomScale="110" zoomScaleNormal="134" zoomScaleSheetLayoutView="110" workbookViewId="0">
      <selection activeCell="W1" sqref="W1:AS3"/>
    </sheetView>
  </sheetViews>
  <sheetFormatPr defaultColWidth="7.140625" defaultRowHeight="17.100000000000001" customHeight="1" x14ac:dyDescent="0.2"/>
  <cols>
    <col min="1" max="1" width="0.85546875" style="927" customWidth="1"/>
    <col min="2" max="2" width="2.28515625" style="927" customWidth="1"/>
    <col min="3" max="3" width="3.140625" style="927" customWidth="1"/>
    <col min="4" max="4" width="2.28515625" style="927" customWidth="1"/>
    <col min="5" max="5" width="2.42578125" style="927" customWidth="1"/>
    <col min="6" max="6" width="2.85546875" style="927" customWidth="1"/>
    <col min="7" max="23" width="2.28515625" style="927" customWidth="1"/>
    <col min="24" max="24" width="2.7109375" style="927" customWidth="1"/>
    <col min="25" max="51" width="2.28515625" style="927" customWidth="1"/>
    <col min="52" max="52" width="7.140625" style="927"/>
    <col min="53" max="68" width="5.42578125" style="927" hidden="1" customWidth="1"/>
    <col min="69" max="16384" width="7.140625" style="927"/>
  </cols>
  <sheetData>
    <row r="1" spans="2:68" ht="17.100000000000001" customHeight="1" x14ac:dyDescent="0.2">
      <c r="B1" s="928"/>
      <c r="C1" s="928"/>
      <c r="D1" s="1159"/>
      <c r="E1" s="1159"/>
      <c r="F1" s="1159"/>
      <c r="G1" s="4327" t="s">
        <v>2319</v>
      </c>
      <c r="H1" s="4327"/>
      <c r="I1" s="4327"/>
      <c r="J1" s="4327"/>
      <c r="K1" s="4327"/>
      <c r="L1" s="4327"/>
      <c r="M1" s="4327"/>
      <c r="N1" s="4327"/>
      <c r="O1" s="4327"/>
      <c r="P1" s="4327"/>
      <c r="S1" s="996"/>
      <c r="T1" s="984"/>
      <c r="W1" s="4103" t="s">
        <v>2250</v>
      </c>
      <c r="X1" s="4104"/>
      <c r="Y1" s="4104"/>
      <c r="Z1" s="4104"/>
      <c r="AA1" s="4104"/>
      <c r="AB1" s="4104"/>
      <c r="AC1" s="4104"/>
      <c r="AD1" s="4104"/>
      <c r="AE1" s="4104"/>
      <c r="AF1" s="4104"/>
      <c r="AG1" s="4104"/>
      <c r="AH1" s="4104"/>
      <c r="AI1" s="4104"/>
      <c r="AJ1" s="4104"/>
      <c r="AK1" s="4104"/>
      <c r="AL1" s="4104"/>
      <c r="AM1" s="4104"/>
      <c r="AN1" s="4104"/>
      <c r="AO1" s="4104"/>
      <c r="AP1" s="4104"/>
      <c r="AQ1" s="4104"/>
      <c r="AR1" s="4104"/>
      <c r="AS1" s="4104"/>
      <c r="AY1" s="934"/>
      <c r="BA1" s="984" t="s">
        <v>2071</v>
      </c>
      <c r="BB1" s="996"/>
      <c r="BC1" s="996"/>
      <c r="BD1" s="996"/>
      <c r="BF1" s="984" t="e">
        <f>+#REF!&amp;#REF!</f>
        <v>#VALUE!</v>
      </c>
    </row>
    <row r="2" spans="2:68" ht="17.100000000000001" customHeight="1" x14ac:dyDescent="0.2">
      <c r="B2" s="928"/>
      <c r="C2" s="928"/>
      <c r="D2" s="1159"/>
      <c r="E2" s="1159"/>
      <c r="F2" s="1159"/>
      <c r="G2" s="4327"/>
      <c r="H2" s="4327"/>
      <c r="I2" s="4327"/>
      <c r="J2" s="4327"/>
      <c r="K2" s="4327"/>
      <c r="L2" s="4327"/>
      <c r="M2" s="4327"/>
      <c r="N2" s="4327"/>
      <c r="O2" s="4327"/>
      <c r="P2" s="4327"/>
      <c r="S2" s="996"/>
      <c r="T2" s="984"/>
      <c r="W2" s="4104"/>
      <c r="X2" s="4104"/>
      <c r="Y2" s="4104"/>
      <c r="Z2" s="4104"/>
      <c r="AA2" s="4104"/>
      <c r="AB2" s="4104"/>
      <c r="AC2" s="4104"/>
      <c r="AD2" s="4104"/>
      <c r="AE2" s="4104"/>
      <c r="AF2" s="4104"/>
      <c r="AG2" s="4104"/>
      <c r="AH2" s="4104"/>
      <c r="AI2" s="4104"/>
      <c r="AJ2" s="4104"/>
      <c r="AK2" s="4104"/>
      <c r="AL2" s="4104"/>
      <c r="AM2" s="4104"/>
      <c r="AN2" s="4104"/>
      <c r="AO2" s="4104"/>
      <c r="AP2" s="4104"/>
      <c r="AQ2" s="4104"/>
      <c r="AR2" s="4104"/>
      <c r="AS2" s="4104"/>
      <c r="AU2" s="984"/>
      <c r="AV2" s="984"/>
      <c r="AW2" s="984"/>
      <c r="AX2" s="984"/>
    </row>
    <row r="3" spans="2:68" ht="17.100000000000001" customHeight="1" x14ac:dyDescent="0.2">
      <c r="B3" s="928"/>
      <c r="C3" s="928"/>
      <c r="D3" s="1159"/>
      <c r="E3" s="1159"/>
      <c r="F3" s="1159"/>
      <c r="G3" s="4327"/>
      <c r="H3" s="4327"/>
      <c r="I3" s="4327"/>
      <c r="J3" s="4327"/>
      <c r="K3" s="4327"/>
      <c r="L3" s="4327"/>
      <c r="M3" s="4327"/>
      <c r="N3" s="4327"/>
      <c r="O3" s="4327"/>
      <c r="P3" s="4327"/>
      <c r="S3" s="996"/>
      <c r="T3" s="984"/>
      <c r="W3" s="4104"/>
      <c r="X3" s="4104"/>
      <c r="Y3" s="4104"/>
      <c r="Z3" s="4104"/>
      <c r="AA3" s="4104"/>
      <c r="AB3" s="4104"/>
      <c r="AC3" s="4104"/>
      <c r="AD3" s="4104"/>
      <c r="AE3" s="4104"/>
      <c r="AF3" s="4104"/>
      <c r="AG3" s="4104"/>
      <c r="AH3" s="4104"/>
      <c r="AI3" s="4104"/>
      <c r="AJ3" s="4104"/>
      <c r="AK3" s="4104"/>
      <c r="AL3" s="4104"/>
      <c r="AM3" s="4104"/>
      <c r="AN3" s="4104"/>
      <c r="AO3" s="4104"/>
      <c r="AP3" s="4104"/>
      <c r="AQ3" s="4104"/>
      <c r="AR3" s="4104"/>
      <c r="AS3" s="4104"/>
      <c r="AT3" s="934"/>
      <c r="AU3" s="934"/>
      <c r="AV3" s="934"/>
      <c r="AW3" s="934"/>
      <c r="AX3" s="934"/>
      <c r="AY3" s="934"/>
    </row>
    <row r="4" spans="2:68" ht="17.100000000000001" customHeight="1" x14ac:dyDescent="0.25">
      <c r="B4" s="984"/>
      <c r="C4" s="1242" t="s">
        <v>2072</v>
      </c>
      <c r="D4" s="1159"/>
      <c r="E4" s="1159"/>
      <c r="F4" s="1159"/>
      <c r="G4" s="1160"/>
      <c r="H4" s="1159"/>
      <c r="I4" s="1159"/>
      <c r="J4" s="1159"/>
      <c r="L4" s="984"/>
      <c r="S4" s="996"/>
      <c r="T4" s="984"/>
      <c r="X4" s="1013" t="s">
        <v>1948</v>
      </c>
      <c r="Y4" s="1012"/>
      <c r="Z4" s="1012"/>
      <c r="AA4" s="1012"/>
      <c r="AB4" s="1012"/>
      <c r="AC4" s="1012"/>
      <c r="AD4" s="1012"/>
      <c r="AE4" s="1012"/>
      <c r="AF4" s="1012"/>
      <c r="AG4" s="1011"/>
      <c r="AH4" s="4105">
        <f>+M8</f>
        <v>0</v>
      </c>
      <c r="AI4" s="4106"/>
      <c r="AJ4" s="4106"/>
      <c r="AK4" s="4106"/>
      <c r="AL4" s="4106"/>
      <c r="AM4" s="4106"/>
      <c r="AN4" s="4106"/>
      <c r="AO4" s="4106"/>
      <c r="AP4" s="4106"/>
      <c r="AQ4" s="4106"/>
      <c r="AR4" s="4107"/>
      <c r="AT4" s="934"/>
      <c r="AU4" s="934"/>
      <c r="AV4" s="934"/>
      <c r="AW4" s="934"/>
      <c r="AX4" s="934"/>
      <c r="AY4" s="934"/>
    </row>
    <row r="5" spans="2:68" ht="17.100000000000001" customHeight="1" x14ac:dyDescent="0.2">
      <c r="B5" s="928"/>
      <c r="C5" s="1158" t="s">
        <v>2070</v>
      </c>
      <c r="E5" s="930"/>
      <c r="F5" s="930"/>
      <c r="G5" s="930"/>
      <c r="H5" s="1157"/>
      <c r="I5" s="930"/>
      <c r="J5" s="930"/>
      <c r="K5" s="930"/>
      <c r="L5" s="930"/>
      <c r="R5" s="1157"/>
      <c r="S5" s="1157"/>
      <c r="AI5" s="928"/>
      <c r="AJ5" s="928"/>
      <c r="AK5" s="928"/>
      <c r="AL5" s="928"/>
      <c r="AM5" s="928"/>
      <c r="AN5" s="928"/>
      <c r="AO5" s="4328"/>
      <c r="AP5" s="4328"/>
      <c r="AQ5" s="4328"/>
      <c r="AR5" s="4328"/>
      <c r="AS5" s="4328"/>
      <c r="AT5" s="939"/>
      <c r="AU5" s="934"/>
      <c r="AV5" s="934"/>
      <c r="AW5" s="934"/>
      <c r="AX5" s="934"/>
      <c r="AY5" s="934"/>
    </row>
    <row r="6" spans="2:68" ht="17.100000000000001" customHeight="1" x14ac:dyDescent="0.25">
      <c r="B6" s="928"/>
      <c r="C6" s="4114">
        <v>11</v>
      </c>
      <c r="D6" s="1156" t="s">
        <v>962</v>
      </c>
      <c r="E6" s="1102"/>
      <c r="F6" s="1102"/>
      <c r="G6" s="1102"/>
      <c r="H6" s="1102"/>
      <c r="I6" s="1102"/>
      <c r="J6" s="1102"/>
      <c r="K6" s="1102"/>
      <c r="L6" s="1102"/>
      <c r="M6" s="4329">
        <f>Application!G8</f>
        <v>0</v>
      </c>
      <c r="N6" s="4330"/>
      <c r="O6" s="4330"/>
      <c r="P6" s="4330"/>
      <c r="Q6" s="4330"/>
      <c r="R6" s="4330"/>
      <c r="S6" s="4330"/>
      <c r="T6" s="4330"/>
      <c r="U6" s="4330"/>
      <c r="V6" s="4330"/>
      <c r="W6" s="4330"/>
      <c r="X6" s="4330"/>
      <c r="Y6" s="4330"/>
      <c r="Z6" s="4330"/>
      <c r="AA6" s="4330"/>
      <c r="AB6" s="4330"/>
      <c r="AC6" s="4330"/>
      <c r="AD6" s="4330"/>
      <c r="AE6" s="4330"/>
      <c r="AF6" s="4330"/>
      <c r="AG6" s="4330"/>
      <c r="AH6" s="4333">
        <f>Application!R8</f>
        <v>0</v>
      </c>
      <c r="AI6" s="4349"/>
      <c r="AJ6" s="4349"/>
      <c r="AK6" s="4349"/>
      <c r="AL6" s="4349"/>
      <c r="AM6" s="4349"/>
      <c r="AN6" s="4349"/>
      <c r="AO6" s="4349"/>
      <c r="AP6" s="4349"/>
      <c r="AQ6" s="4349"/>
      <c r="AR6" s="4349"/>
      <c r="AS6" s="1155"/>
      <c r="AT6" s="939"/>
      <c r="AU6" s="934"/>
      <c r="AV6" s="934"/>
      <c r="AW6" s="934"/>
      <c r="AX6" s="934"/>
      <c r="AY6" s="934"/>
      <c r="BA6" s="4108">
        <v>27</v>
      </c>
      <c r="BB6" s="4109"/>
      <c r="BC6" s="935"/>
      <c r="BD6" s="953" t="s">
        <v>384</v>
      </c>
      <c r="BE6" s="935"/>
      <c r="BF6" s="935"/>
      <c r="BG6" s="935"/>
      <c r="BH6" s="935"/>
      <c r="BI6" s="935"/>
      <c r="BJ6" s="935"/>
      <c r="BK6" s="935"/>
      <c r="BL6" s="935"/>
      <c r="BM6" s="935"/>
      <c r="BN6" s="935"/>
      <c r="BO6" s="935"/>
      <c r="BP6" s="977"/>
    </row>
    <row r="7" spans="2:68" ht="17.100000000000001" customHeight="1" x14ac:dyDescent="0.2">
      <c r="C7" s="4116"/>
      <c r="D7" s="1106"/>
      <c r="E7" s="1102"/>
      <c r="F7" s="1102"/>
      <c r="G7" s="1102"/>
      <c r="H7" s="1102"/>
      <c r="I7" s="1102"/>
      <c r="J7" s="1102"/>
      <c r="K7" s="1102"/>
      <c r="L7" s="1102"/>
      <c r="M7" s="4331"/>
      <c r="N7" s="4332"/>
      <c r="O7" s="4332"/>
      <c r="P7" s="4332"/>
      <c r="Q7" s="4332"/>
      <c r="R7" s="4332"/>
      <c r="S7" s="4332"/>
      <c r="T7" s="4332"/>
      <c r="U7" s="4332"/>
      <c r="V7" s="4332"/>
      <c r="W7" s="4332"/>
      <c r="X7" s="4332"/>
      <c r="Y7" s="4332"/>
      <c r="Z7" s="4332"/>
      <c r="AA7" s="4332"/>
      <c r="AB7" s="4332"/>
      <c r="AC7" s="4332"/>
      <c r="AD7" s="4332"/>
      <c r="AE7" s="4332"/>
      <c r="AF7" s="4332"/>
      <c r="AG7" s="4332"/>
      <c r="AH7" s="4350"/>
      <c r="AI7" s="4350"/>
      <c r="AJ7" s="4350"/>
      <c r="AK7" s="4350"/>
      <c r="AL7" s="4350"/>
      <c r="AM7" s="4350"/>
      <c r="AN7" s="4350"/>
      <c r="AO7" s="4350"/>
      <c r="AP7" s="4350"/>
      <c r="AQ7" s="4350"/>
      <c r="AR7" s="4350"/>
      <c r="AS7" s="1149"/>
      <c r="AT7" s="939"/>
      <c r="AU7" s="934"/>
      <c r="AV7" s="934"/>
      <c r="AW7" s="934"/>
      <c r="AX7" s="934"/>
      <c r="AY7" s="934"/>
      <c r="BA7" s="1091"/>
      <c r="BC7" s="927" t="s">
        <v>2069</v>
      </c>
      <c r="BP7" s="1014"/>
    </row>
    <row r="8" spans="2:68" ht="17.100000000000001" customHeight="1" x14ac:dyDescent="0.2">
      <c r="B8" s="4308" t="s">
        <v>68</v>
      </c>
      <c r="C8" s="4114">
        <v>12</v>
      </c>
      <c r="D8" s="1102" t="s">
        <v>2068</v>
      </c>
      <c r="E8" s="1134"/>
      <c r="F8" s="1134"/>
      <c r="G8" s="1134"/>
      <c r="H8" s="1134"/>
      <c r="I8" s="1134"/>
      <c r="J8" s="1134"/>
      <c r="K8" s="1134"/>
      <c r="L8" s="1147"/>
      <c r="M8" s="4336">
        <f>Application!F10</f>
        <v>0</v>
      </c>
      <c r="N8" s="4337"/>
      <c r="O8" s="4337"/>
      <c r="P8" s="4337"/>
      <c r="Q8" s="4337"/>
      <c r="R8" s="4337"/>
      <c r="S8" s="4337"/>
      <c r="T8" s="4337"/>
      <c r="U8" s="4337"/>
      <c r="V8" s="4337"/>
      <c r="W8" s="1154"/>
      <c r="X8" s="4114">
        <v>13.1</v>
      </c>
      <c r="Y8" s="1102" t="s">
        <v>2067</v>
      </c>
      <c r="Z8" s="1102"/>
      <c r="AA8" s="1102"/>
      <c r="AB8" s="1102"/>
      <c r="AC8" s="1102"/>
      <c r="AD8" s="1102"/>
      <c r="AE8" s="1102"/>
      <c r="AF8" s="1102"/>
      <c r="AG8" s="1102"/>
      <c r="AH8" s="4370">
        <f>Application!R10</f>
        <v>0</v>
      </c>
      <c r="AI8" s="4371"/>
      <c r="AJ8" s="4371"/>
      <c r="AK8" s="4371"/>
      <c r="AL8" s="4371"/>
      <c r="AM8" s="4371"/>
      <c r="AN8" s="4371"/>
      <c r="AO8" s="4371"/>
      <c r="AP8" s="4371"/>
      <c r="AQ8" s="4371"/>
      <c r="AR8" s="1153"/>
      <c r="AS8" s="1152"/>
      <c r="AT8" s="934"/>
      <c r="AU8" s="934"/>
      <c r="AV8" s="934"/>
      <c r="AW8" s="934"/>
      <c r="AX8" s="934"/>
      <c r="AY8" s="934"/>
      <c r="BA8" s="1089"/>
      <c r="BC8" s="927" t="s">
        <v>2066</v>
      </c>
      <c r="BP8" s="1014"/>
    </row>
    <row r="9" spans="2:68" ht="17.100000000000001" customHeight="1" x14ac:dyDescent="0.2">
      <c r="B9" s="4308"/>
      <c r="C9" s="4116"/>
      <c r="D9" s="1106" t="s">
        <v>2065</v>
      </c>
      <c r="E9" s="1141"/>
      <c r="F9" s="1141"/>
      <c r="G9" s="1141"/>
      <c r="H9" s="1141"/>
      <c r="I9" s="1141"/>
      <c r="J9" s="1141"/>
      <c r="K9" s="1141"/>
      <c r="L9" s="1146"/>
      <c r="M9" s="4338"/>
      <c r="N9" s="4339"/>
      <c r="O9" s="4339"/>
      <c r="P9" s="4339"/>
      <c r="Q9" s="4339"/>
      <c r="R9" s="4339"/>
      <c r="S9" s="4339"/>
      <c r="T9" s="4339"/>
      <c r="U9" s="4339"/>
      <c r="V9" s="4339"/>
      <c r="W9" s="1151"/>
      <c r="X9" s="4116"/>
      <c r="Y9" s="1106"/>
      <c r="Z9" s="1141"/>
      <c r="AA9" s="1141"/>
      <c r="AB9" s="1141"/>
      <c r="AC9" s="1141"/>
      <c r="AD9" s="1141"/>
      <c r="AE9" s="1141"/>
      <c r="AF9" s="1141"/>
      <c r="AG9" s="1146"/>
      <c r="AH9" s="4338"/>
      <c r="AI9" s="4339"/>
      <c r="AJ9" s="4339"/>
      <c r="AK9" s="4339"/>
      <c r="AL9" s="4339"/>
      <c r="AM9" s="4339"/>
      <c r="AN9" s="4339"/>
      <c r="AO9" s="4339"/>
      <c r="AP9" s="4339"/>
      <c r="AQ9" s="4339"/>
      <c r="AR9" s="1150"/>
      <c r="AS9" s="1149"/>
      <c r="AT9" s="934"/>
      <c r="AU9" s="1030"/>
      <c r="AV9" s="1030"/>
      <c r="AW9" s="1030"/>
      <c r="AX9" s="1030"/>
      <c r="AY9" s="1030"/>
      <c r="AZ9" s="1030"/>
      <c r="BA9" s="1089"/>
      <c r="BC9" s="927" t="s">
        <v>2064</v>
      </c>
      <c r="BP9" s="1014"/>
    </row>
    <row r="10" spans="2:68" ht="17.100000000000001" customHeight="1" x14ac:dyDescent="0.2">
      <c r="B10" s="4308"/>
      <c r="C10" s="4114">
        <v>18.100000000000001</v>
      </c>
      <c r="D10" s="1102" t="s">
        <v>2063</v>
      </c>
      <c r="E10" s="1137"/>
      <c r="F10" s="1137"/>
      <c r="G10" s="1137"/>
      <c r="H10" s="1137"/>
      <c r="I10" s="1137"/>
      <c r="J10" s="1137"/>
      <c r="K10" s="1136"/>
      <c r="L10" s="1148" t="s">
        <v>73</v>
      </c>
      <c r="M10" s="4309"/>
      <c r="N10" s="4296"/>
      <c r="O10" s="4296"/>
      <c r="P10" s="4296"/>
      <c r="Q10" s="4296"/>
      <c r="R10" s="4296"/>
      <c r="S10" s="4296"/>
      <c r="T10" s="4296"/>
      <c r="U10" s="4296"/>
      <c r="V10" s="4296"/>
      <c r="W10" s="4297"/>
      <c r="X10" s="4114">
        <v>17</v>
      </c>
      <c r="Y10" s="1134" t="s">
        <v>2062</v>
      </c>
      <c r="Z10" s="1103"/>
      <c r="AA10" s="1134"/>
      <c r="AB10" s="1134"/>
      <c r="AC10" s="1134"/>
      <c r="AD10" s="1134"/>
      <c r="AE10" s="1134"/>
      <c r="AF10" s="1134"/>
      <c r="AG10" s="1147"/>
      <c r="AH10" s="4366"/>
      <c r="AI10" s="4367"/>
      <c r="AJ10" s="4367"/>
      <c r="AK10" s="4367"/>
      <c r="AL10" s="4367"/>
      <c r="AM10" s="4367"/>
      <c r="AN10" s="4367"/>
      <c r="AO10" s="4323" t="s">
        <v>2061</v>
      </c>
      <c r="AP10" s="4323"/>
      <c r="AQ10" s="4323"/>
      <c r="AR10" s="4323"/>
      <c r="AS10" s="4324"/>
      <c r="AT10" s="934"/>
      <c r="AU10" s="934"/>
      <c r="AV10" s="934"/>
      <c r="AW10" s="934"/>
      <c r="AX10" s="934"/>
      <c r="AY10" s="934"/>
      <c r="BA10" s="1089"/>
      <c r="BP10" s="1014"/>
    </row>
    <row r="11" spans="2:68" ht="17.100000000000001" customHeight="1" x14ac:dyDescent="0.25">
      <c r="B11" s="4308"/>
      <c r="C11" s="4116"/>
      <c r="D11" s="1131"/>
      <c r="E11" s="1106"/>
      <c r="F11" s="1106"/>
      <c r="G11" s="1106"/>
      <c r="H11" s="1106"/>
      <c r="I11" s="1106"/>
      <c r="J11" s="1106"/>
      <c r="K11" s="1130"/>
      <c r="L11" s="1129"/>
      <c r="M11" s="4310"/>
      <c r="N11" s="4311"/>
      <c r="O11" s="4311"/>
      <c r="P11" s="4311"/>
      <c r="Q11" s="4311"/>
      <c r="R11" s="4311"/>
      <c r="S11" s="4311"/>
      <c r="T11" s="4311"/>
      <c r="U11" s="4311"/>
      <c r="V11" s="4311"/>
      <c r="W11" s="4312"/>
      <c r="X11" s="4116"/>
      <c r="Y11" s="1102"/>
      <c r="Z11" s="1107"/>
      <c r="AA11" s="1141"/>
      <c r="AB11" s="1141"/>
      <c r="AC11" s="1141"/>
      <c r="AD11" s="1141"/>
      <c r="AE11" s="1141"/>
      <c r="AF11" s="1141"/>
      <c r="AG11" s="1146"/>
      <c r="AH11" s="4368"/>
      <c r="AI11" s="4369"/>
      <c r="AJ11" s="4369"/>
      <c r="AK11" s="4369"/>
      <c r="AL11" s="4369"/>
      <c r="AM11" s="4369"/>
      <c r="AN11" s="4369"/>
      <c r="AO11" s="4325" t="s">
        <v>2060</v>
      </c>
      <c r="AP11" s="4325"/>
      <c r="AQ11" s="4325"/>
      <c r="AR11" s="4325"/>
      <c r="AS11" s="4326"/>
      <c r="AT11" s="934"/>
      <c r="AU11" s="934"/>
      <c r="AV11" s="934"/>
      <c r="AW11" s="934"/>
      <c r="AX11" s="934"/>
      <c r="AY11" s="934"/>
      <c r="BA11" s="1088"/>
      <c r="BB11" s="930"/>
      <c r="BC11" s="1090" t="s">
        <v>2023</v>
      </c>
      <c r="BD11" s="930"/>
      <c r="BE11" s="930"/>
      <c r="BF11" s="930"/>
      <c r="BG11" s="930"/>
      <c r="BH11" s="930"/>
      <c r="BI11" s="930"/>
      <c r="BJ11" s="930"/>
      <c r="BK11" s="930"/>
      <c r="BL11" s="930"/>
      <c r="BM11" s="930"/>
      <c r="BN11" s="930"/>
      <c r="BO11" s="930"/>
      <c r="BP11" s="1087"/>
    </row>
    <row r="12" spans="2:68" ht="17.100000000000001" customHeight="1" x14ac:dyDescent="0.2">
      <c r="B12" s="4308"/>
      <c r="C12" s="4114">
        <v>18.2</v>
      </c>
      <c r="D12" s="1102" t="s">
        <v>2059</v>
      </c>
      <c r="E12" s="1137"/>
      <c r="F12" s="1137"/>
      <c r="G12" s="1137"/>
      <c r="H12" s="1137"/>
      <c r="I12" s="1137"/>
      <c r="J12" s="1137"/>
      <c r="K12" s="1136"/>
      <c r="L12" s="1135"/>
      <c r="M12" s="4309"/>
      <c r="N12" s="4296"/>
      <c r="O12" s="4296"/>
      <c r="P12" s="4296"/>
      <c r="Q12" s="4296"/>
      <c r="R12" s="4296"/>
      <c r="S12" s="4296"/>
      <c r="T12" s="4296"/>
      <c r="U12" s="4296"/>
      <c r="V12" s="4296"/>
      <c r="W12" s="4297"/>
      <c r="X12" s="4114">
        <v>19</v>
      </c>
      <c r="Y12" s="1134" t="s">
        <v>2058</v>
      </c>
      <c r="Z12" s="1103"/>
      <c r="AA12" s="1134"/>
      <c r="AB12" s="1134"/>
      <c r="AC12" s="1134"/>
      <c r="AD12" s="1134"/>
      <c r="AE12" s="1134"/>
      <c r="AF12" s="1134"/>
      <c r="AG12" s="1133" t="s">
        <v>2051</v>
      </c>
      <c r="AH12" s="4295"/>
      <c r="AI12" s="4296"/>
      <c r="AJ12" s="4296"/>
      <c r="AK12" s="4296"/>
      <c r="AL12" s="4296"/>
      <c r="AM12" s="4296"/>
      <c r="AN12" s="4296"/>
      <c r="AO12" s="1145"/>
      <c r="AP12" s="1144"/>
      <c r="AS12" s="1143" t="s">
        <v>1798</v>
      </c>
      <c r="AT12" s="934"/>
      <c r="AU12" s="934"/>
      <c r="AV12" s="934"/>
      <c r="AW12" s="934"/>
      <c r="AX12" s="934"/>
      <c r="AY12" s="934"/>
      <c r="BA12" s="4108">
        <v>32</v>
      </c>
      <c r="BB12" s="4109"/>
      <c r="BC12" s="935"/>
      <c r="BD12" s="953" t="s">
        <v>2038</v>
      </c>
      <c r="BE12" s="935"/>
      <c r="BF12" s="935"/>
      <c r="BG12" s="935"/>
      <c r="BH12" s="935"/>
      <c r="BI12" s="935"/>
      <c r="BJ12" s="935"/>
      <c r="BK12" s="935"/>
      <c r="BL12" s="935"/>
      <c r="BP12" s="1014"/>
    </row>
    <row r="13" spans="2:68" ht="17.100000000000001" customHeight="1" x14ac:dyDescent="0.2">
      <c r="B13" s="4308"/>
      <c r="C13" s="4116"/>
      <c r="D13" s="1106"/>
      <c r="E13" s="1106"/>
      <c r="F13" s="1106"/>
      <c r="G13" s="1106"/>
      <c r="H13" s="1106"/>
      <c r="I13" s="1106"/>
      <c r="J13" s="1106"/>
      <c r="K13" s="1130"/>
      <c r="L13" s="1142"/>
      <c r="M13" s="4310"/>
      <c r="N13" s="4311"/>
      <c r="O13" s="4311"/>
      <c r="P13" s="4311"/>
      <c r="Q13" s="4311"/>
      <c r="R13" s="4311"/>
      <c r="S13" s="4311"/>
      <c r="T13" s="4311"/>
      <c r="U13" s="4311"/>
      <c r="V13" s="4311"/>
      <c r="W13" s="4312"/>
      <c r="X13" s="4116"/>
      <c r="Y13" s="1134" t="s">
        <v>2057</v>
      </c>
      <c r="Z13" s="1107"/>
      <c r="AA13" s="1141"/>
      <c r="AB13" s="1141"/>
      <c r="AC13" s="1141"/>
      <c r="AD13" s="1141"/>
      <c r="AE13" s="1141"/>
      <c r="AF13" s="1141"/>
      <c r="AG13" s="1133" t="s">
        <v>2056</v>
      </c>
      <c r="AH13" s="4310"/>
      <c r="AI13" s="4311"/>
      <c r="AJ13" s="4311"/>
      <c r="AK13" s="4311"/>
      <c r="AL13" s="4311"/>
      <c r="AM13" s="4311"/>
      <c r="AN13" s="4311"/>
      <c r="AO13" s="1140"/>
      <c r="AP13" s="1139"/>
      <c r="AS13" s="1138" t="s">
        <v>1798</v>
      </c>
      <c r="AT13" s="934"/>
      <c r="AU13" s="934"/>
      <c r="AV13" s="933"/>
      <c r="AW13" s="933"/>
      <c r="AX13" s="934"/>
      <c r="AY13" s="934"/>
      <c r="BA13" s="1095"/>
      <c r="BB13" s="1094"/>
      <c r="BC13" s="927" t="s">
        <v>2055</v>
      </c>
      <c r="BD13" s="939"/>
      <c r="BP13" s="1014"/>
    </row>
    <row r="14" spans="2:68" ht="17.100000000000001" customHeight="1" x14ac:dyDescent="0.2">
      <c r="B14" s="4308"/>
      <c r="C14" s="4114">
        <v>19.100000000000001</v>
      </c>
      <c r="D14" s="1102" t="s">
        <v>2054</v>
      </c>
      <c r="E14" s="1137"/>
      <c r="F14" s="1137"/>
      <c r="G14" s="1137"/>
      <c r="H14" s="1137"/>
      <c r="I14" s="1137"/>
      <c r="J14" s="1137"/>
      <c r="K14" s="1136"/>
      <c r="L14" s="1135"/>
      <c r="M14" s="4309"/>
      <c r="N14" s="4296"/>
      <c r="O14" s="4296"/>
      <c r="P14" s="4296"/>
      <c r="Q14" s="4296"/>
      <c r="R14" s="4296"/>
      <c r="S14" s="4296"/>
      <c r="T14" s="4296"/>
      <c r="U14" s="4296"/>
      <c r="V14" s="4296"/>
      <c r="W14" s="4297"/>
      <c r="X14" s="4114" t="s">
        <v>2053</v>
      </c>
      <c r="Y14" s="1134" t="s">
        <v>2052</v>
      </c>
      <c r="Z14" s="1103"/>
      <c r="AA14" s="1134"/>
      <c r="AB14" s="1134"/>
      <c r="AC14" s="1134"/>
      <c r="AD14" s="1134"/>
      <c r="AE14" s="1134"/>
      <c r="AF14" s="1134"/>
      <c r="AG14" s="1133" t="s">
        <v>2051</v>
      </c>
      <c r="AH14" s="4345"/>
      <c r="AI14" s="4346"/>
      <c r="AJ14" s="4346"/>
      <c r="AK14" s="4346"/>
      <c r="AL14" s="4346"/>
      <c r="AM14" s="4346"/>
      <c r="AN14" s="4346"/>
      <c r="AO14" s="4346"/>
      <c r="AP14" s="4346"/>
      <c r="AQ14" s="4346"/>
      <c r="AR14" s="4346"/>
      <c r="AS14" s="1132"/>
      <c r="AT14" s="1119"/>
      <c r="AU14" s="934"/>
      <c r="AV14" s="934"/>
      <c r="AW14" s="934"/>
      <c r="AX14" s="934"/>
      <c r="AY14" s="934"/>
      <c r="BA14" s="1095"/>
      <c r="BB14" s="1094"/>
      <c r="BC14" s="927" t="s">
        <v>2037</v>
      </c>
      <c r="BD14" s="939"/>
      <c r="BP14" s="1014"/>
    </row>
    <row r="15" spans="2:68" ht="17.100000000000001" customHeight="1" x14ac:dyDescent="0.25">
      <c r="B15" s="4308"/>
      <c r="C15" s="4116"/>
      <c r="D15" s="1131"/>
      <c r="E15" s="1106"/>
      <c r="F15" s="1106"/>
      <c r="G15" s="1106"/>
      <c r="H15" s="1106"/>
      <c r="I15" s="1106"/>
      <c r="J15" s="1106"/>
      <c r="K15" s="1130"/>
      <c r="L15" s="1129" t="s">
        <v>300</v>
      </c>
      <c r="M15" s="4200"/>
      <c r="N15" s="4201"/>
      <c r="O15" s="4201"/>
      <c r="P15" s="4201"/>
      <c r="Q15" s="4201"/>
      <c r="R15" s="4201"/>
      <c r="S15" s="4201"/>
      <c r="T15" s="4201"/>
      <c r="U15" s="4201"/>
      <c r="V15" s="4201"/>
      <c r="W15" s="4202"/>
      <c r="X15" s="4115"/>
      <c r="Y15" s="1102" t="s">
        <v>2050</v>
      </c>
      <c r="Z15" s="1103"/>
      <c r="AA15" s="1103"/>
      <c r="AB15" s="1103"/>
      <c r="AC15" s="1103"/>
      <c r="AD15" s="1103"/>
      <c r="AE15" s="1103"/>
      <c r="AF15" s="1103"/>
      <c r="AG15" s="1128" t="s">
        <v>2049</v>
      </c>
      <c r="AH15" s="4289"/>
      <c r="AI15" s="4256"/>
      <c r="AJ15" s="4256"/>
      <c r="AK15" s="4256"/>
      <c r="AL15" s="4256"/>
      <c r="AM15" s="4256"/>
      <c r="AN15" s="4256"/>
      <c r="AO15" s="4256"/>
      <c r="AP15" s="4256"/>
      <c r="AQ15" s="4256"/>
      <c r="AR15" s="4256"/>
      <c r="AS15" s="1127"/>
      <c r="AT15" s="1119"/>
      <c r="AU15" s="934"/>
      <c r="AV15" s="934"/>
      <c r="AW15" s="934"/>
      <c r="AX15" s="934"/>
      <c r="AY15" s="934"/>
      <c r="BA15" s="1095"/>
      <c r="BB15" s="1094"/>
      <c r="BC15" s="927" t="s">
        <v>1119</v>
      </c>
      <c r="BD15" s="939"/>
      <c r="BP15" s="1014"/>
    </row>
    <row r="16" spans="2:68" ht="17.100000000000001" customHeight="1" x14ac:dyDescent="0.2">
      <c r="B16" s="1126"/>
      <c r="C16" s="1123"/>
      <c r="D16" s="1013" t="s">
        <v>2048</v>
      </c>
      <c r="E16" s="1125"/>
      <c r="F16" s="1125"/>
      <c r="G16" s="1125"/>
      <c r="H16" s="1125"/>
      <c r="I16" s="1125"/>
      <c r="J16" s="1125"/>
      <c r="K16" s="1125"/>
      <c r="L16" s="1124"/>
      <c r="M16" s="4344"/>
      <c r="N16" s="4344"/>
      <c r="O16" s="4344"/>
      <c r="P16" s="4344"/>
      <c r="Q16" s="4344"/>
      <c r="R16" s="4344"/>
      <c r="S16" s="4344"/>
      <c r="T16" s="4344"/>
      <c r="U16" s="4344"/>
      <c r="V16" s="4344"/>
      <c r="W16" s="4344"/>
      <c r="X16" s="1123"/>
      <c r="Y16" s="1080" t="s">
        <v>2047</v>
      </c>
      <c r="Z16" s="1122"/>
      <c r="AA16" s="1121"/>
      <c r="AB16" s="1121"/>
      <c r="AC16" s="1121"/>
      <c r="AD16" s="1121"/>
      <c r="AE16" s="1080"/>
      <c r="AF16" s="1080"/>
      <c r="AG16" s="1120"/>
      <c r="AH16" s="4347"/>
      <c r="AI16" s="4347"/>
      <c r="AJ16" s="4347"/>
      <c r="AK16" s="4347"/>
      <c r="AL16" s="4347"/>
      <c r="AM16" s="4347"/>
      <c r="AN16" s="4347"/>
      <c r="AO16" s="4347"/>
      <c r="AP16" s="4347"/>
      <c r="AQ16" s="4347"/>
      <c r="AR16" s="4347"/>
      <c r="AS16" s="4348"/>
      <c r="AT16" s="1119"/>
      <c r="AU16" s="934"/>
      <c r="AV16" s="934"/>
      <c r="AW16" s="934"/>
      <c r="AX16" s="934"/>
      <c r="AY16" s="934"/>
      <c r="BA16" s="1095"/>
      <c r="BB16" s="1094"/>
      <c r="BC16" s="927" t="s">
        <v>2046</v>
      </c>
      <c r="BD16" s="939"/>
      <c r="BP16" s="1014"/>
    </row>
    <row r="17" spans="1:68" ht="17.100000000000001" customHeight="1" x14ac:dyDescent="0.2">
      <c r="B17" s="4249" t="s">
        <v>2045</v>
      </c>
      <c r="C17" s="4114">
        <v>21</v>
      </c>
      <c r="D17" s="1111" t="s">
        <v>312</v>
      </c>
      <c r="E17" s="1111"/>
      <c r="F17" s="1111"/>
      <c r="G17" s="1111"/>
      <c r="H17" s="1111"/>
      <c r="I17" s="1111"/>
      <c r="J17" s="1111"/>
      <c r="K17" s="1118"/>
      <c r="L17" s="1117"/>
      <c r="M17" s="4305">
        <f>Application!F22</f>
        <v>123</v>
      </c>
      <c r="N17" s="4306"/>
      <c r="O17" s="4306"/>
      <c r="P17" s="4306"/>
      <c r="Q17" s="4306"/>
      <c r="R17" s="4306"/>
      <c r="S17" s="4306"/>
      <c r="T17" s="4306"/>
      <c r="U17" s="4306"/>
      <c r="V17" s="4306"/>
      <c r="W17" s="4306"/>
      <c r="X17" s="4306"/>
      <c r="Y17" s="4306"/>
      <c r="Z17" s="4306"/>
      <c r="AA17" s="4306"/>
      <c r="AB17" s="4306"/>
      <c r="AC17" s="4306"/>
      <c r="AD17" s="4306"/>
      <c r="AE17" s="4306"/>
      <c r="AF17" s="4306"/>
      <c r="AG17" s="4306"/>
      <c r="AH17" s="4306"/>
      <c r="AI17" s="4306"/>
      <c r="AJ17" s="4306"/>
      <c r="AK17" s="4306"/>
      <c r="AL17" s="4306"/>
      <c r="AM17" s="4306"/>
      <c r="AN17" s="4306"/>
      <c r="AO17" s="4306"/>
      <c r="AP17" s="4306"/>
      <c r="AQ17" s="4306"/>
      <c r="AR17" s="4306"/>
      <c r="AS17" s="4372"/>
      <c r="AT17" s="934"/>
      <c r="AU17" s="934"/>
      <c r="AV17" s="934"/>
      <c r="AW17" s="934"/>
      <c r="AX17" s="934"/>
      <c r="AY17" s="934"/>
      <c r="BA17" s="1095"/>
      <c r="BB17" s="1094"/>
      <c r="BC17" s="927" t="s">
        <v>2044</v>
      </c>
      <c r="BD17" s="939"/>
      <c r="BP17" s="1014"/>
    </row>
    <row r="18" spans="1:68" ht="17.100000000000001" customHeight="1" x14ac:dyDescent="0.2">
      <c r="A18" s="1092"/>
      <c r="B18" s="4249"/>
      <c r="C18" s="4115"/>
      <c r="D18" s="1102"/>
      <c r="E18" s="1102"/>
      <c r="F18" s="1102"/>
      <c r="G18" s="1102"/>
      <c r="H18" s="1102"/>
      <c r="I18" s="1102"/>
      <c r="J18" s="1102"/>
      <c r="K18" s="1116"/>
      <c r="L18" s="1115"/>
      <c r="M18" s="4352" t="str">
        <f>Application!F23</f>
        <v>any st</v>
      </c>
      <c r="N18" s="4353"/>
      <c r="O18" s="4353"/>
      <c r="P18" s="4353"/>
      <c r="Q18" s="4353"/>
      <c r="R18" s="4353"/>
      <c r="S18" s="4353"/>
      <c r="T18" s="4353"/>
      <c r="U18" s="4353"/>
      <c r="V18" s="4353"/>
      <c r="W18" s="4353"/>
      <c r="X18" s="4353"/>
      <c r="Y18" s="4353"/>
      <c r="Z18" s="4353"/>
      <c r="AA18" s="4353"/>
      <c r="AB18" s="4353"/>
      <c r="AC18" s="4353"/>
      <c r="AD18" s="4353"/>
      <c r="AE18" s="4353"/>
      <c r="AF18" s="4353"/>
      <c r="AG18" s="4353"/>
      <c r="AH18" s="4353"/>
      <c r="AI18" s="4353"/>
      <c r="AJ18" s="4353"/>
      <c r="AK18" s="4353"/>
      <c r="AL18" s="4353"/>
      <c r="AM18" s="4353"/>
      <c r="AN18" s="4353"/>
      <c r="AO18" s="4353"/>
      <c r="AP18" s="4353"/>
      <c r="AQ18" s="4353"/>
      <c r="AR18" s="4353"/>
      <c r="AS18" s="4354"/>
      <c r="AT18" s="934"/>
      <c r="AU18" s="934"/>
      <c r="AV18" s="934"/>
      <c r="AW18" s="934"/>
      <c r="AX18" s="934"/>
      <c r="AY18" s="934"/>
      <c r="BA18" s="1095"/>
      <c r="BB18" s="1094"/>
      <c r="BC18" s="1031"/>
      <c r="BD18" s="939"/>
      <c r="BP18" s="1014"/>
    </row>
    <row r="19" spans="1:68" ht="17.100000000000001" customHeight="1" x14ac:dyDescent="0.2">
      <c r="A19" s="1092"/>
      <c r="B19" s="4249" t="s">
        <v>2043</v>
      </c>
      <c r="C19" s="4114">
        <v>36</v>
      </c>
      <c r="D19" s="1114" t="s">
        <v>384</v>
      </c>
      <c r="E19" s="1111"/>
      <c r="F19" s="1111"/>
      <c r="G19" s="1111"/>
      <c r="H19" s="1111"/>
      <c r="I19" s="1111"/>
      <c r="J19" s="1113"/>
      <c r="K19" s="4275"/>
      <c r="L19" s="4276"/>
      <c r="M19" s="4276"/>
      <c r="N19" s="4276"/>
      <c r="O19" s="4276"/>
      <c r="P19" s="4277"/>
      <c r="Q19" s="4114" t="s">
        <v>2042</v>
      </c>
      <c r="R19" s="1111" t="s">
        <v>2041</v>
      </c>
      <c r="S19" s="1111"/>
      <c r="T19" s="1111"/>
      <c r="U19" s="1111"/>
      <c r="V19" s="1111"/>
      <c r="W19" s="1111"/>
      <c r="X19" s="1112" t="s">
        <v>2026</v>
      </c>
      <c r="Y19" s="4278"/>
      <c r="Z19" s="4279"/>
      <c r="AA19" s="4279"/>
      <c r="AB19" s="4279"/>
      <c r="AC19" s="4279"/>
      <c r="AD19" s="4279"/>
      <c r="AE19" s="4279"/>
      <c r="AF19" s="4280"/>
      <c r="AG19" s="4114">
        <v>28.2</v>
      </c>
      <c r="AH19" s="1111" t="s">
        <v>2040</v>
      </c>
      <c r="AI19" s="932"/>
      <c r="AJ19" s="1111"/>
      <c r="AK19" s="1111"/>
      <c r="AL19" s="1111"/>
      <c r="AM19" s="1111"/>
      <c r="AN19" s="4275"/>
      <c r="AO19" s="4276"/>
      <c r="AP19" s="4276"/>
      <c r="AQ19" s="4276"/>
      <c r="AR19" s="4276"/>
      <c r="AS19" s="4281"/>
      <c r="AT19" s="934"/>
      <c r="AU19" s="934"/>
      <c r="AV19" s="934"/>
      <c r="AW19" s="934"/>
      <c r="AX19" s="934"/>
      <c r="AY19" s="934"/>
      <c r="BA19" s="1091"/>
      <c r="BC19" s="1031" t="s">
        <v>2023</v>
      </c>
      <c r="BM19" s="930"/>
      <c r="BP19" s="1014"/>
    </row>
    <row r="20" spans="1:68" ht="17.100000000000001" customHeight="1" x14ac:dyDescent="0.2">
      <c r="A20" s="1092"/>
      <c r="B20" s="4249"/>
      <c r="C20" s="4116"/>
      <c r="D20" s="1110"/>
      <c r="E20" s="1106"/>
      <c r="F20" s="1106"/>
      <c r="G20" s="1106"/>
      <c r="H20" s="1106"/>
      <c r="I20" s="1106"/>
      <c r="J20" s="1109"/>
      <c r="K20" s="4253"/>
      <c r="L20" s="4254"/>
      <c r="M20" s="4254"/>
      <c r="N20" s="4254"/>
      <c r="O20" s="4254"/>
      <c r="P20" s="4255"/>
      <c r="Q20" s="4116"/>
      <c r="R20" s="1106" t="s">
        <v>82</v>
      </c>
      <c r="S20" s="1106"/>
      <c r="T20" s="1106"/>
      <c r="U20" s="1106"/>
      <c r="V20" s="1106"/>
      <c r="W20" s="1106"/>
      <c r="X20" s="1108" t="s">
        <v>1936</v>
      </c>
      <c r="Y20" s="4253"/>
      <c r="Z20" s="4254"/>
      <c r="AA20" s="4254"/>
      <c r="AB20" s="4254"/>
      <c r="AC20" s="4254"/>
      <c r="AD20" s="4254"/>
      <c r="AE20" s="4254"/>
      <c r="AF20" s="4255"/>
      <c r="AG20" s="4116"/>
      <c r="AH20" s="1106" t="s">
        <v>2039</v>
      </c>
      <c r="AI20" s="1107"/>
      <c r="AJ20" s="1106"/>
      <c r="AK20" s="1106"/>
      <c r="AL20" s="1106"/>
      <c r="AM20" s="1106"/>
      <c r="AN20" s="4253"/>
      <c r="AO20" s="4254"/>
      <c r="AP20" s="4254"/>
      <c r="AQ20" s="4254"/>
      <c r="AR20" s="4254"/>
      <c r="AS20" s="4282"/>
      <c r="AT20" s="934"/>
      <c r="AU20" s="934"/>
      <c r="AV20" s="934"/>
      <c r="AW20" s="934"/>
      <c r="AX20" s="934"/>
      <c r="AY20" s="934"/>
      <c r="BA20" s="4108">
        <v>33</v>
      </c>
      <c r="BB20" s="4109"/>
      <c r="BC20" s="935"/>
      <c r="BD20" s="953" t="s">
        <v>590</v>
      </c>
      <c r="BE20" s="935"/>
      <c r="BF20" s="935"/>
      <c r="BG20" s="935"/>
      <c r="BH20" s="935"/>
      <c r="BI20" s="935"/>
      <c r="BJ20" s="935"/>
      <c r="BK20" s="935"/>
      <c r="BL20" s="935"/>
      <c r="BM20" s="935"/>
      <c r="BN20" s="935"/>
      <c r="BO20" s="935"/>
      <c r="BP20" s="977"/>
    </row>
    <row r="21" spans="1:68" ht="17.100000000000001" customHeight="1" x14ac:dyDescent="0.2">
      <c r="A21" s="1092"/>
      <c r="B21" s="4249"/>
      <c r="C21" s="4114">
        <v>38</v>
      </c>
      <c r="D21" s="1105" t="s">
        <v>2038</v>
      </c>
      <c r="E21" s="1102"/>
      <c r="F21" s="1102"/>
      <c r="G21" s="1102"/>
      <c r="H21" s="1102"/>
      <c r="I21" s="1102"/>
      <c r="J21" s="1104"/>
      <c r="K21" s="4256" t="s">
        <v>2037</v>
      </c>
      <c r="L21" s="4256"/>
      <c r="M21" s="4256"/>
      <c r="N21" s="4256"/>
      <c r="O21" s="4256"/>
      <c r="P21" s="4257"/>
      <c r="Q21" s="4115">
        <v>33</v>
      </c>
      <c r="R21" s="1102" t="s">
        <v>2036</v>
      </c>
      <c r="S21" s="1102"/>
      <c r="T21" s="1102"/>
      <c r="U21" s="1102"/>
      <c r="V21" s="1102"/>
      <c r="W21" s="1102"/>
      <c r="X21" s="1102"/>
      <c r="Y21" s="4258"/>
      <c r="Z21" s="4256"/>
      <c r="AA21" s="4256"/>
      <c r="AB21" s="4256"/>
      <c r="AC21" s="4256"/>
      <c r="AD21" s="4256"/>
      <c r="AE21" s="4256"/>
      <c r="AF21" s="4257"/>
      <c r="AG21" s="4115"/>
      <c r="AH21" s="1102"/>
      <c r="AI21" s="1103"/>
      <c r="AJ21" s="1102"/>
      <c r="AK21" s="1102"/>
      <c r="AL21" s="1102"/>
      <c r="AM21" s="1102"/>
      <c r="AN21" s="4269"/>
      <c r="AO21" s="4270"/>
      <c r="AP21" s="4270"/>
      <c r="AQ21" s="4270"/>
      <c r="AR21" s="4270"/>
      <c r="AS21" s="4271"/>
      <c r="AT21" s="934"/>
      <c r="AU21" s="934"/>
      <c r="AV21" s="934"/>
      <c r="AW21" s="934"/>
      <c r="AX21" s="934"/>
      <c r="AY21" s="934"/>
      <c r="BA21" s="1095"/>
      <c r="BB21" s="1094"/>
      <c r="BC21" s="927" t="s">
        <v>2035</v>
      </c>
      <c r="BD21" s="939"/>
      <c r="BE21" s="1031" t="s">
        <v>2023</v>
      </c>
      <c r="BF21" s="927" t="s">
        <v>2034</v>
      </c>
      <c r="BP21" s="1014"/>
    </row>
    <row r="22" spans="1:68" ht="17.100000000000001" customHeight="1" x14ac:dyDescent="0.25">
      <c r="A22" s="1092"/>
      <c r="B22" s="4249"/>
      <c r="C22" s="4116"/>
      <c r="D22" s="1101"/>
      <c r="E22" s="1099"/>
      <c r="F22" s="1099"/>
      <c r="G22" s="1099"/>
      <c r="H22" s="1099"/>
      <c r="I22" s="1099"/>
      <c r="J22" s="1100"/>
      <c r="K22" s="4201"/>
      <c r="L22" s="4201"/>
      <c r="M22" s="4201"/>
      <c r="N22" s="4201"/>
      <c r="O22" s="4201"/>
      <c r="P22" s="4202"/>
      <c r="Q22" s="4116"/>
      <c r="R22" s="1099" t="s">
        <v>2033</v>
      </c>
      <c r="S22" s="1099"/>
      <c r="T22" s="1099"/>
      <c r="U22" s="1099"/>
      <c r="V22" s="1099"/>
      <c r="W22" s="1099"/>
      <c r="X22" s="1099"/>
      <c r="Y22" s="4200"/>
      <c r="Z22" s="4201"/>
      <c r="AA22" s="4201"/>
      <c r="AB22" s="4201"/>
      <c r="AC22" s="4201"/>
      <c r="AD22" s="4201"/>
      <c r="AE22" s="4201"/>
      <c r="AF22" s="4202"/>
      <c r="AG22" s="4116"/>
      <c r="AH22" s="1099"/>
      <c r="AI22" s="931"/>
      <c r="AJ22" s="1099"/>
      <c r="AK22" s="1099"/>
      <c r="AL22" s="1099"/>
      <c r="AM22" s="1099"/>
      <c r="AN22" s="4272"/>
      <c r="AO22" s="4273"/>
      <c r="AP22" s="4273"/>
      <c r="AQ22" s="4273"/>
      <c r="AR22" s="4273"/>
      <c r="AS22" s="4274"/>
      <c r="AT22" s="934"/>
      <c r="AU22" s="934"/>
      <c r="AV22" s="934"/>
      <c r="AW22" s="934"/>
      <c r="AX22" s="934"/>
      <c r="AY22" s="934"/>
      <c r="BA22" s="1095"/>
      <c r="BB22" s="1094"/>
      <c r="BC22" s="927" t="s">
        <v>2032</v>
      </c>
      <c r="BD22" s="939"/>
      <c r="BE22" s="1031" t="s">
        <v>2023</v>
      </c>
      <c r="BF22" s="927" t="s">
        <v>2031</v>
      </c>
      <c r="BP22" s="1014"/>
    </row>
    <row r="23" spans="1:68" ht="9.75" customHeight="1" x14ac:dyDescent="0.25">
      <c r="A23" s="1092"/>
      <c r="B23" s="944"/>
      <c r="C23" s="954"/>
      <c r="D23" s="1098"/>
      <c r="E23" s="953"/>
      <c r="F23" s="953"/>
      <c r="G23" s="953"/>
      <c r="H23" s="953"/>
      <c r="I23" s="953"/>
      <c r="J23" s="953"/>
      <c r="K23" s="1097"/>
      <c r="L23" s="1097"/>
      <c r="M23" s="1097"/>
      <c r="N23" s="1097"/>
      <c r="O23" s="1097"/>
      <c r="P23" s="1097"/>
      <c r="Q23" s="954"/>
      <c r="R23" s="953"/>
      <c r="S23" s="953"/>
      <c r="T23" s="953"/>
      <c r="U23" s="953"/>
      <c r="V23" s="953"/>
      <c r="W23" s="953"/>
      <c r="X23" s="953"/>
      <c r="Y23" s="1097"/>
      <c r="Z23" s="1097"/>
      <c r="AA23" s="1097"/>
      <c r="AB23" s="1097"/>
      <c r="AC23" s="1097"/>
      <c r="AD23" s="1097"/>
      <c r="AE23" s="1097"/>
      <c r="AF23" s="1097"/>
      <c r="AG23" s="954"/>
      <c r="AH23" s="953"/>
      <c r="AI23" s="935"/>
      <c r="AJ23" s="953"/>
      <c r="AK23" s="953"/>
      <c r="AL23" s="953"/>
      <c r="AM23" s="953"/>
      <c r="AN23" s="1096"/>
      <c r="AO23" s="1096"/>
      <c r="AP23" s="1096"/>
      <c r="AQ23" s="1096"/>
      <c r="AR23" s="1096"/>
      <c r="AS23" s="1096"/>
      <c r="AT23" s="934"/>
      <c r="AU23" s="934"/>
      <c r="AV23" s="934"/>
      <c r="AW23" s="934"/>
      <c r="AX23" s="934"/>
      <c r="AY23" s="934"/>
      <c r="BA23" s="1095"/>
      <c r="BB23" s="1094"/>
      <c r="BC23" s="927" t="s">
        <v>2030</v>
      </c>
      <c r="BD23" s="939"/>
      <c r="BE23" s="1031" t="s">
        <v>2023</v>
      </c>
      <c r="BF23" s="927" t="s">
        <v>2029</v>
      </c>
      <c r="BP23" s="1014"/>
    </row>
    <row r="24" spans="1:68" ht="17.100000000000001" customHeight="1" x14ac:dyDescent="0.2">
      <c r="A24" s="1092"/>
      <c r="B24" s="939"/>
      <c r="C24" s="1093" t="s">
        <v>2028</v>
      </c>
      <c r="D24" s="1072"/>
      <c r="E24" s="1069"/>
      <c r="F24" s="1069"/>
      <c r="G24" s="1069"/>
      <c r="H24" s="1069"/>
      <c r="I24" s="1069"/>
      <c r="J24" s="1069"/>
      <c r="K24" s="1069"/>
      <c r="L24" s="1069"/>
      <c r="M24" s="1069"/>
      <c r="N24" s="1069"/>
      <c r="O24" s="1069"/>
      <c r="P24" s="1068"/>
      <c r="Q24" s="939"/>
      <c r="R24" s="939"/>
      <c r="S24" s="939"/>
      <c r="T24" s="939"/>
      <c r="U24" s="939"/>
      <c r="V24" s="939"/>
      <c r="W24" s="939"/>
      <c r="X24" s="939"/>
      <c r="Y24" s="939"/>
      <c r="Z24" s="939"/>
      <c r="AA24" s="939"/>
      <c r="AB24" s="939"/>
      <c r="AC24" s="939"/>
      <c r="AD24" s="939"/>
      <c r="AE24" s="939"/>
      <c r="AF24" s="939"/>
      <c r="AG24" s="939"/>
      <c r="AH24" s="939"/>
      <c r="AI24" s="939"/>
      <c r="AJ24" s="939"/>
      <c r="AK24" s="939"/>
      <c r="AL24" s="939"/>
      <c r="AM24" s="939"/>
      <c r="AN24" s="939"/>
      <c r="AO24" s="939"/>
      <c r="AP24" s="939"/>
      <c r="AQ24" s="939"/>
      <c r="AR24" s="939"/>
      <c r="AS24" s="939"/>
      <c r="AT24" s="934"/>
      <c r="AU24" s="934"/>
      <c r="AV24" s="934"/>
      <c r="AW24" s="934"/>
      <c r="AX24" s="934"/>
      <c r="AY24" s="934"/>
      <c r="BA24" s="1091"/>
      <c r="BC24" s="927" t="s">
        <v>2027</v>
      </c>
      <c r="BE24" s="1031" t="s">
        <v>2023</v>
      </c>
      <c r="BF24" s="927" t="s">
        <v>1070</v>
      </c>
      <c r="BP24" s="1014"/>
    </row>
    <row r="25" spans="1:68" ht="24.95" customHeight="1" x14ac:dyDescent="0.2">
      <c r="A25" s="1092"/>
      <c r="B25" s="939"/>
      <c r="C25" s="1064" t="s">
        <v>2026</v>
      </c>
      <c r="D25" s="4364" t="s">
        <v>2025</v>
      </c>
      <c r="E25" s="4364"/>
      <c r="F25" s="4364"/>
      <c r="G25" s="4364"/>
      <c r="H25" s="4364"/>
      <c r="I25" s="4364"/>
      <c r="J25" s="4364"/>
      <c r="K25" s="4364"/>
      <c r="L25" s="4364"/>
      <c r="M25" s="4364"/>
      <c r="N25" s="4364"/>
      <c r="O25" s="4364"/>
      <c r="P25" s="4364"/>
      <c r="Q25" s="4358"/>
      <c r="R25" s="4359"/>
      <c r="S25" s="4359"/>
      <c r="T25" s="4359"/>
      <c r="U25" s="4359"/>
      <c r="V25" s="4359"/>
      <c r="W25" s="4359"/>
      <c r="X25" s="4359"/>
      <c r="Y25" s="4359"/>
      <c r="Z25" s="4359"/>
      <c r="AA25" s="4359"/>
      <c r="AB25" s="4359"/>
      <c r="AC25" s="4359"/>
      <c r="AD25" s="4359"/>
      <c r="AE25" s="4359"/>
      <c r="AF25" s="4359"/>
      <c r="AG25" s="4359"/>
      <c r="AH25" s="4359"/>
      <c r="AI25" s="4359"/>
      <c r="AJ25" s="4359"/>
      <c r="AK25" s="4359"/>
      <c r="AL25" s="4359"/>
      <c r="AM25" s="4359"/>
      <c r="AN25" s="4359"/>
      <c r="AO25" s="4359"/>
      <c r="AP25" s="4359"/>
      <c r="AQ25" s="4359"/>
      <c r="AR25" s="4359"/>
      <c r="AS25" s="4360"/>
      <c r="AT25" s="934"/>
      <c r="AU25" s="934"/>
      <c r="AV25" s="934"/>
      <c r="AW25" s="934"/>
      <c r="AX25" s="934"/>
      <c r="AY25" s="934"/>
      <c r="BA25" s="1091"/>
      <c r="BC25" s="927" t="s">
        <v>2024</v>
      </c>
      <c r="BE25" s="1031" t="s">
        <v>2023</v>
      </c>
      <c r="BF25" s="927" t="s">
        <v>1101</v>
      </c>
      <c r="BP25" s="1014"/>
    </row>
    <row r="26" spans="1:68" ht="24.95" customHeight="1" x14ac:dyDescent="0.2">
      <c r="B26" s="939"/>
      <c r="C26" s="1064" t="s">
        <v>2022</v>
      </c>
      <c r="D26" s="4364" t="s">
        <v>2021</v>
      </c>
      <c r="E26" s="4364"/>
      <c r="F26" s="4364"/>
      <c r="G26" s="4364"/>
      <c r="H26" s="4364"/>
      <c r="I26" s="4364"/>
      <c r="J26" s="4364"/>
      <c r="K26" s="4364"/>
      <c r="L26" s="4364"/>
      <c r="M26" s="4364"/>
      <c r="N26" s="4364"/>
      <c r="O26" s="4364"/>
      <c r="P26" s="4364"/>
      <c r="Q26" s="4358"/>
      <c r="R26" s="4359"/>
      <c r="S26" s="4359"/>
      <c r="T26" s="4359"/>
      <c r="U26" s="4359"/>
      <c r="V26" s="4359"/>
      <c r="W26" s="4359"/>
      <c r="X26" s="4359"/>
      <c r="Y26" s="4359"/>
      <c r="Z26" s="4359"/>
      <c r="AA26" s="4359"/>
      <c r="AB26" s="4359"/>
      <c r="AC26" s="4359"/>
      <c r="AD26" s="4359"/>
      <c r="AE26" s="4359"/>
      <c r="AF26" s="4359"/>
      <c r="AG26" s="4359"/>
      <c r="AH26" s="4359"/>
      <c r="AI26" s="4359"/>
      <c r="AJ26" s="4359"/>
      <c r="AK26" s="4359"/>
      <c r="AL26" s="4359"/>
      <c r="AM26" s="4359"/>
      <c r="AN26" s="4359"/>
      <c r="AO26" s="4359"/>
      <c r="AP26" s="4359"/>
      <c r="AQ26" s="4359"/>
      <c r="AR26" s="4359"/>
      <c r="AS26" s="4360"/>
      <c r="AT26" s="934"/>
      <c r="AU26" s="934"/>
      <c r="AV26" s="934"/>
      <c r="AW26" s="934"/>
      <c r="AX26" s="934"/>
      <c r="AY26" s="934"/>
      <c r="BA26" s="1091"/>
      <c r="BC26" s="927" t="s">
        <v>236</v>
      </c>
      <c r="BE26" s="1031"/>
      <c r="BP26" s="1014"/>
    </row>
    <row r="27" spans="1:68" ht="24.95" customHeight="1" x14ac:dyDescent="0.2">
      <c r="B27" s="939"/>
      <c r="C27" s="1064" t="s">
        <v>2020</v>
      </c>
      <c r="D27" s="4364" t="s">
        <v>2019</v>
      </c>
      <c r="E27" s="4364"/>
      <c r="F27" s="4364"/>
      <c r="G27" s="4364"/>
      <c r="H27" s="4364"/>
      <c r="I27" s="4364"/>
      <c r="J27" s="4364"/>
      <c r="K27" s="4364"/>
      <c r="L27" s="4364"/>
      <c r="M27" s="4364"/>
      <c r="N27" s="4364"/>
      <c r="O27" s="4364"/>
      <c r="P27" s="4364"/>
      <c r="Q27" s="4358"/>
      <c r="R27" s="4359"/>
      <c r="S27" s="4359"/>
      <c r="T27" s="4359"/>
      <c r="U27" s="4359"/>
      <c r="V27" s="4359"/>
      <c r="W27" s="4359"/>
      <c r="X27" s="4359"/>
      <c r="Y27" s="4359"/>
      <c r="Z27" s="4359"/>
      <c r="AA27" s="4359"/>
      <c r="AB27" s="4359"/>
      <c r="AC27" s="4359"/>
      <c r="AD27" s="4359"/>
      <c r="AE27" s="4359"/>
      <c r="AF27" s="4359"/>
      <c r="AG27" s="4359"/>
      <c r="AH27" s="4359"/>
      <c r="AI27" s="4359"/>
      <c r="AJ27" s="4359"/>
      <c r="AK27" s="4359"/>
      <c r="AL27" s="4359"/>
      <c r="AM27" s="4359"/>
      <c r="AN27" s="4359"/>
      <c r="AO27" s="4359"/>
      <c r="AP27" s="4359"/>
      <c r="AQ27" s="4359"/>
      <c r="AR27" s="4359"/>
      <c r="AS27" s="4360"/>
      <c r="AT27" s="934"/>
      <c r="AU27" s="934"/>
      <c r="AV27" s="934"/>
      <c r="AW27" s="934"/>
      <c r="AX27" s="934"/>
      <c r="AY27" s="934"/>
      <c r="BA27" s="1088"/>
      <c r="BB27" s="930"/>
      <c r="BC27" s="930"/>
      <c r="BD27" s="930"/>
      <c r="BE27" s="1090"/>
      <c r="BF27" s="930"/>
      <c r="BG27" s="930"/>
      <c r="BH27" s="930"/>
      <c r="BI27" s="930"/>
      <c r="BJ27" s="930"/>
      <c r="BK27" s="930"/>
      <c r="BL27" s="930"/>
      <c r="BM27" s="930"/>
      <c r="BN27" s="930"/>
      <c r="BO27" s="930"/>
      <c r="BP27" s="1087"/>
    </row>
    <row r="28" spans="1:68" ht="24.95" customHeight="1" x14ac:dyDescent="0.2">
      <c r="B28" s="939"/>
      <c r="C28" s="1064" t="s">
        <v>2018</v>
      </c>
      <c r="D28" s="4364" t="s">
        <v>2017</v>
      </c>
      <c r="E28" s="4364"/>
      <c r="F28" s="4364"/>
      <c r="G28" s="4364"/>
      <c r="H28" s="4364"/>
      <c r="I28" s="4364"/>
      <c r="J28" s="4364"/>
      <c r="K28" s="4364"/>
      <c r="L28" s="4364"/>
      <c r="M28" s="4364"/>
      <c r="N28" s="4364"/>
      <c r="O28" s="4364"/>
      <c r="P28" s="4364"/>
      <c r="Q28" s="4358"/>
      <c r="R28" s="4359"/>
      <c r="S28" s="4359"/>
      <c r="T28" s="4359"/>
      <c r="U28" s="4359"/>
      <c r="V28" s="4359"/>
      <c r="W28" s="4359"/>
      <c r="X28" s="4359"/>
      <c r="Y28" s="4359"/>
      <c r="Z28" s="4359"/>
      <c r="AA28" s="4359"/>
      <c r="AB28" s="4359"/>
      <c r="AC28" s="4359"/>
      <c r="AD28" s="4359"/>
      <c r="AE28" s="4359"/>
      <c r="AF28" s="4359"/>
      <c r="AG28" s="4359"/>
      <c r="AH28" s="4359"/>
      <c r="AI28" s="4359"/>
      <c r="AJ28" s="4359"/>
      <c r="AK28" s="4359"/>
      <c r="AL28" s="4359"/>
      <c r="AM28" s="4359"/>
      <c r="AN28" s="4359"/>
      <c r="AO28" s="4359"/>
      <c r="AP28" s="4359"/>
      <c r="AQ28" s="4359"/>
      <c r="AR28" s="4359"/>
      <c r="AS28" s="4360"/>
      <c r="AT28" s="934"/>
      <c r="AU28" s="934"/>
      <c r="AV28" s="934"/>
      <c r="AW28" s="934"/>
      <c r="AX28" s="934"/>
      <c r="AY28" s="934"/>
      <c r="BA28" s="4108"/>
      <c r="BB28" s="4109"/>
      <c r="BC28" s="935"/>
      <c r="BD28" s="953"/>
      <c r="BE28" s="935"/>
      <c r="BF28" s="935"/>
      <c r="BG28" s="935"/>
      <c r="BH28" s="935"/>
      <c r="BI28" s="935"/>
      <c r="BJ28" s="935"/>
      <c r="BK28" s="935"/>
      <c r="BL28" s="935"/>
      <c r="BM28" s="935"/>
      <c r="BP28" s="1014"/>
    </row>
    <row r="29" spans="1:68" ht="24.95" customHeight="1" x14ac:dyDescent="0.2">
      <c r="B29" s="939"/>
      <c r="C29" s="1064" t="s">
        <v>2016</v>
      </c>
      <c r="D29" s="4364" t="s">
        <v>2015</v>
      </c>
      <c r="E29" s="4364"/>
      <c r="F29" s="4364"/>
      <c r="G29" s="4364"/>
      <c r="H29" s="4364"/>
      <c r="I29" s="4364"/>
      <c r="J29" s="4364"/>
      <c r="K29" s="4364"/>
      <c r="L29" s="4364"/>
      <c r="M29" s="4364"/>
      <c r="N29" s="4364"/>
      <c r="O29" s="4364"/>
      <c r="P29" s="4364"/>
      <c r="Q29" s="4358"/>
      <c r="R29" s="4359"/>
      <c r="S29" s="4359"/>
      <c r="T29" s="4359"/>
      <c r="U29" s="4359"/>
      <c r="V29" s="4359"/>
      <c r="W29" s="4359"/>
      <c r="X29" s="4359"/>
      <c r="Y29" s="4359"/>
      <c r="Z29" s="4359"/>
      <c r="AA29" s="4359"/>
      <c r="AB29" s="4359"/>
      <c r="AC29" s="4359"/>
      <c r="AD29" s="4359"/>
      <c r="AE29" s="4359"/>
      <c r="AF29" s="4359"/>
      <c r="AG29" s="4359"/>
      <c r="AH29" s="4359"/>
      <c r="AI29" s="4359"/>
      <c r="AJ29" s="4359"/>
      <c r="AK29" s="4359"/>
      <c r="AL29" s="4359"/>
      <c r="AM29" s="4359"/>
      <c r="AN29" s="4359"/>
      <c r="AO29" s="4359"/>
      <c r="AP29" s="4359"/>
      <c r="AQ29" s="4359"/>
      <c r="AR29" s="4359"/>
      <c r="AS29" s="4360"/>
      <c r="AT29" s="934"/>
      <c r="AU29" s="934"/>
      <c r="AV29" s="934"/>
      <c r="AW29" s="934"/>
      <c r="AX29" s="934"/>
      <c r="AY29" s="934"/>
      <c r="BA29" s="1089"/>
      <c r="BP29" s="1014"/>
    </row>
    <row r="30" spans="1:68" ht="24.95" customHeight="1" x14ac:dyDescent="0.2">
      <c r="B30" s="1063"/>
      <c r="C30" s="1064" t="s">
        <v>2014</v>
      </c>
      <c r="D30" s="4364" t="s">
        <v>2013</v>
      </c>
      <c r="E30" s="4364"/>
      <c r="F30" s="4364"/>
      <c r="G30" s="4364"/>
      <c r="H30" s="4364"/>
      <c r="I30" s="4364"/>
      <c r="J30" s="4364"/>
      <c r="K30" s="4364"/>
      <c r="L30" s="4364"/>
      <c r="M30" s="4364"/>
      <c r="N30" s="4364"/>
      <c r="O30" s="4364"/>
      <c r="P30" s="4364"/>
      <c r="Q30" s="4358"/>
      <c r="R30" s="4359"/>
      <c r="S30" s="4359"/>
      <c r="T30" s="4359"/>
      <c r="U30" s="4359"/>
      <c r="V30" s="4359"/>
      <c r="W30" s="4359"/>
      <c r="X30" s="4359"/>
      <c r="Y30" s="4359"/>
      <c r="Z30" s="4359"/>
      <c r="AA30" s="4359"/>
      <c r="AB30" s="4359"/>
      <c r="AC30" s="4359"/>
      <c r="AD30" s="4359"/>
      <c r="AE30" s="4359"/>
      <c r="AF30" s="4359"/>
      <c r="AG30" s="4359"/>
      <c r="AH30" s="4359"/>
      <c r="AI30" s="4359"/>
      <c r="AJ30" s="4359"/>
      <c r="AK30" s="4359"/>
      <c r="AL30" s="4359"/>
      <c r="AM30" s="4359"/>
      <c r="AN30" s="4359"/>
      <c r="AO30" s="4359"/>
      <c r="AP30" s="4359"/>
      <c r="AQ30" s="4359"/>
      <c r="AR30" s="4359"/>
      <c r="AS30" s="4360"/>
      <c r="AT30" s="934"/>
      <c r="AU30" s="934"/>
      <c r="AV30" s="934"/>
      <c r="AW30" s="934"/>
      <c r="AX30" s="934"/>
      <c r="AY30" s="934"/>
      <c r="BA30" s="1089"/>
      <c r="BP30" s="1014"/>
    </row>
    <row r="31" spans="1:68" ht="24.95" customHeight="1" x14ac:dyDescent="0.2">
      <c r="B31" s="1063"/>
      <c r="C31" s="1064" t="s">
        <v>2012</v>
      </c>
      <c r="D31" s="4364" t="s">
        <v>2011</v>
      </c>
      <c r="E31" s="4364"/>
      <c r="F31" s="4364"/>
      <c r="G31" s="4364"/>
      <c r="H31" s="4364"/>
      <c r="I31" s="4364"/>
      <c r="J31" s="4364"/>
      <c r="K31" s="4364"/>
      <c r="L31" s="4364"/>
      <c r="M31" s="4364"/>
      <c r="N31" s="4364"/>
      <c r="O31" s="4364"/>
      <c r="P31" s="4364"/>
      <c r="Q31" s="4358"/>
      <c r="R31" s="4359"/>
      <c r="S31" s="4359"/>
      <c r="T31" s="4359"/>
      <c r="U31" s="4359"/>
      <c r="V31" s="4359"/>
      <c r="W31" s="4359"/>
      <c r="X31" s="4359"/>
      <c r="Y31" s="4359"/>
      <c r="Z31" s="4359"/>
      <c r="AA31" s="4359"/>
      <c r="AB31" s="4359"/>
      <c r="AC31" s="4359"/>
      <c r="AD31" s="4359"/>
      <c r="AE31" s="4359"/>
      <c r="AF31" s="4359"/>
      <c r="AG31" s="4359"/>
      <c r="AH31" s="4359"/>
      <c r="AI31" s="4359"/>
      <c r="AJ31" s="4359"/>
      <c r="AK31" s="4359"/>
      <c r="AL31" s="4359"/>
      <c r="AM31" s="4359"/>
      <c r="AN31" s="4359"/>
      <c r="AO31" s="4359"/>
      <c r="AP31" s="4359"/>
      <c r="AQ31" s="4359"/>
      <c r="AR31" s="4359"/>
      <c r="AS31" s="4360"/>
      <c r="AT31" s="934"/>
      <c r="AU31" s="934"/>
      <c r="AV31" s="934"/>
      <c r="AW31" s="934"/>
      <c r="AX31" s="934"/>
      <c r="AY31" s="934"/>
      <c r="BA31" s="1089"/>
      <c r="BP31" s="1014"/>
    </row>
    <row r="32" spans="1:68" ht="24.95" customHeight="1" x14ac:dyDescent="0.2">
      <c r="B32" s="1063"/>
      <c r="C32" s="1064" t="s">
        <v>2010</v>
      </c>
      <c r="D32" s="4364" t="s">
        <v>2009</v>
      </c>
      <c r="E32" s="4364"/>
      <c r="F32" s="4364"/>
      <c r="G32" s="4364"/>
      <c r="H32" s="4364"/>
      <c r="I32" s="4364"/>
      <c r="J32" s="4364"/>
      <c r="K32" s="4364"/>
      <c r="L32" s="4364"/>
      <c r="M32" s="4364"/>
      <c r="N32" s="4364"/>
      <c r="O32" s="4364"/>
      <c r="P32" s="4364"/>
      <c r="Q32" s="4358"/>
      <c r="R32" s="4359"/>
      <c r="S32" s="4359"/>
      <c r="T32" s="4359"/>
      <c r="U32" s="4359"/>
      <c r="V32" s="4359"/>
      <c r="W32" s="4359"/>
      <c r="X32" s="4359"/>
      <c r="Y32" s="4359"/>
      <c r="Z32" s="4359"/>
      <c r="AA32" s="4359"/>
      <c r="AB32" s="4359"/>
      <c r="AC32" s="4359"/>
      <c r="AD32" s="4359"/>
      <c r="AE32" s="4359"/>
      <c r="AF32" s="4359"/>
      <c r="AG32" s="4359"/>
      <c r="AH32" s="4359"/>
      <c r="AI32" s="4359"/>
      <c r="AJ32" s="4359"/>
      <c r="AK32" s="4359"/>
      <c r="AL32" s="4359"/>
      <c r="AM32" s="4359"/>
      <c r="AN32" s="4359"/>
      <c r="AO32" s="4359"/>
      <c r="AP32" s="4359"/>
      <c r="AQ32" s="4359"/>
      <c r="AR32" s="4359"/>
      <c r="AS32" s="4360"/>
      <c r="AT32" s="934"/>
      <c r="AU32" s="934"/>
      <c r="AV32" s="934"/>
      <c r="AW32" s="934"/>
      <c r="AX32" s="934"/>
      <c r="AY32" s="934"/>
      <c r="BA32" s="1089"/>
      <c r="BP32" s="1014"/>
    </row>
    <row r="33" spans="2:68" ht="24.95" customHeight="1" x14ac:dyDescent="0.2">
      <c r="B33" s="1063"/>
      <c r="C33" s="1064" t="s">
        <v>2008</v>
      </c>
      <c r="D33" s="4364" t="s">
        <v>2007</v>
      </c>
      <c r="E33" s="4364"/>
      <c r="F33" s="4364"/>
      <c r="G33" s="4364"/>
      <c r="H33" s="4364"/>
      <c r="I33" s="4364"/>
      <c r="J33" s="4364"/>
      <c r="K33" s="4364"/>
      <c r="L33" s="4364"/>
      <c r="M33" s="4364"/>
      <c r="N33" s="4364"/>
      <c r="O33" s="4364"/>
      <c r="P33" s="4364"/>
      <c r="Q33" s="4358"/>
      <c r="R33" s="4359"/>
      <c r="S33" s="4359"/>
      <c r="T33" s="4359"/>
      <c r="U33" s="4359"/>
      <c r="V33" s="4359"/>
      <c r="W33" s="4359"/>
      <c r="X33" s="4359"/>
      <c r="Y33" s="4359"/>
      <c r="Z33" s="4359"/>
      <c r="AA33" s="4359"/>
      <c r="AB33" s="4359"/>
      <c r="AC33" s="4359"/>
      <c r="AD33" s="4359"/>
      <c r="AE33" s="4359"/>
      <c r="AF33" s="4359"/>
      <c r="AG33" s="4359"/>
      <c r="AH33" s="4359"/>
      <c r="AI33" s="4359"/>
      <c r="AJ33" s="4359"/>
      <c r="AK33" s="4359"/>
      <c r="AL33" s="4359"/>
      <c r="AM33" s="4359"/>
      <c r="AN33" s="4359"/>
      <c r="AO33" s="4359"/>
      <c r="AP33" s="4359"/>
      <c r="AQ33" s="4359"/>
      <c r="AR33" s="4359"/>
      <c r="AS33" s="4360"/>
      <c r="AT33" s="934"/>
      <c r="AU33" s="934"/>
      <c r="AV33" s="934"/>
      <c r="AW33" s="934"/>
      <c r="AX33" s="934"/>
      <c r="AY33" s="934"/>
      <c r="BA33" s="1089"/>
      <c r="BP33" s="1014"/>
    </row>
    <row r="34" spans="2:68" ht="24.95" customHeight="1" x14ac:dyDescent="0.2">
      <c r="B34" s="1063"/>
      <c r="C34" s="1064" t="s">
        <v>2006</v>
      </c>
      <c r="D34" s="4364" t="s">
        <v>2005</v>
      </c>
      <c r="E34" s="4364"/>
      <c r="F34" s="4364"/>
      <c r="G34" s="4364"/>
      <c r="H34" s="4364"/>
      <c r="I34" s="4364"/>
      <c r="J34" s="4364"/>
      <c r="K34" s="4364"/>
      <c r="L34" s="4364"/>
      <c r="M34" s="4364"/>
      <c r="N34" s="4364"/>
      <c r="O34" s="4364"/>
      <c r="P34" s="4364"/>
      <c r="Q34" s="4358"/>
      <c r="R34" s="4359"/>
      <c r="S34" s="4359"/>
      <c r="T34" s="4359"/>
      <c r="U34" s="4359"/>
      <c r="V34" s="4359"/>
      <c r="W34" s="4359"/>
      <c r="X34" s="4359"/>
      <c r="Y34" s="4359"/>
      <c r="Z34" s="4359"/>
      <c r="AA34" s="4359"/>
      <c r="AB34" s="4359"/>
      <c r="AC34" s="4359"/>
      <c r="AD34" s="4359"/>
      <c r="AE34" s="4359"/>
      <c r="AF34" s="4359"/>
      <c r="AG34" s="4359"/>
      <c r="AH34" s="4359"/>
      <c r="AI34" s="4359"/>
      <c r="AJ34" s="4359"/>
      <c r="AK34" s="4359"/>
      <c r="AL34" s="4359"/>
      <c r="AM34" s="4359"/>
      <c r="AN34" s="4359"/>
      <c r="AO34" s="4359"/>
      <c r="AP34" s="4359"/>
      <c r="AQ34" s="4359"/>
      <c r="AR34" s="4359"/>
      <c r="AS34" s="4360"/>
      <c r="AT34" s="934"/>
      <c r="AU34" s="934"/>
      <c r="AV34" s="934"/>
      <c r="AW34" s="934"/>
      <c r="AX34" s="934"/>
      <c r="AY34" s="934"/>
      <c r="BA34" s="1088"/>
      <c r="BB34" s="930"/>
      <c r="BC34" s="930"/>
      <c r="BD34" s="930"/>
      <c r="BE34" s="930"/>
      <c r="BF34" s="930"/>
      <c r="BG34" s="930"/>
      <c r="BH34" s="930"/>
      <c r="BI34" s="930"/>
      <c r="BJ34" s="930"/>
      <c r="BK34" s="930"/>
      <c r="BL34" s="930"/>
      <c r="BM34" s="930"/>
      <c r="BN34" s="930"/>
      <c r="BO34" s="930"/>
      <c r="BP34" s="1087"/>
    </row>
    <row r="35" spans="2:68" ht="13.5" x14ac:dyDescent="0.25">
      <c r="B35" s="1063"/>
      <c r="C35" s="1086"/>
      <c r="D35" s="1085"/>
      <c r="E35" s="1085"/>
      <c r="F35" s="1085"/>
      <c r="G35" s="1085"/>
      <c r="H35" s="1085"/>
      <c r="I35" s="1085"/>
      <c r="J35" s="1085"/>
      <c r="K35" s="1085"/>
      <c r="L35" s="1085"/>
      <c r="M35" s="1085"/>
      <c r="N35" s="1085"/>
      <c r="O35" s="1085"/>
      <c r="P35" s="1085"/>
      <c r="Q35" s="939"/>
      <c r="R35" s="939"/>
      <c r="S35" s="939"/>
      <c r="T35" s="939"/>
      <c r="U35" s="939"/>
      <c r="V35" s="939"/>
      <c r="W35" s="939"/>
      <c r="X35" s="939"/>
      <c r="Y35" s="939"/>
      <c r="Z35" s="939"/>
      <c r="AA35" s="939"/>
      <c r="AB35" s="939"/>
      <c r="AC35" s="939"/>
      <c r="AD35" s="939"/>
      <c r="AE35" s="939"/>
      <c r="AF35" s="939"/>
      <c r="AG35" s="939"/>
      <c r="AH35" s="939"/>
      <c r="AI35" s="939"/>
      <c r="AJ35" s="939"/>
      <c r="AK35" s="939"/>
      <c r="AL35" s="939"/>
      <c r="AM35" s="939"/>
      <c r="AN35" s="939"/>
      <c r="AO35" s="939"/>
      <c r="AP35" s="939"/>
      <c r="AQ35" s="939"/>
      <c r="AR35" s="939"/>
      <c r="AS35" s="939"/>
      <c r="AT35" s="934"/>
      <c r="AU35" s="934"/>
      <c r="AV35" s="934"/>
      <c r="AW35" s="934"/>
      <c r="AX35" s="934"/>
      <c r="AY35" s="934"/>
      <c r="BC35" s="965"/>
    </row>
    <row r="36" spans="2:68" ht="17.25" customHeight="1" x14ac:dyDescent="0.2">
      <c r="B36" s="1063"/>
      <c r="C36" s="1084" t="s">
        <v>2004</v>
      </c>
      <c r="D36" s="935"/>
      <c r="E36" s="953"/>
      <c r="F36" s="953"/>
      <c r="G36" s="953"/>
      <c r="H36" s="953"/>
      <c r="I36" s="953"/>
      <c r="J36" s="953"/>
      <c r="K36" s="953"/>
      <c r="L36" s="953"/>
      <c r="M36" s="953"/>
      <c r="N36" s="953"/>
      <c r="O36" s="953"/>
      <c r="P36" s="1083"/>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P36" s="939"/>
      <c r="AQ36" s="939"/>
      <c r="AR36" s="939"/>
      <c r="AS36" s="939"/>
      <c r="AT36" s="934"/>
      <c r="AU36" s="934"/>
      <c r="AV36" s="934"/>
      <c r="AW36" s="934"/>
      <c r="AX36" s="934"/>
      <c r="AY36" s="934"/>
    </row>
    <row r="37" spans="2:68" ht="24.95" customHeight="1" x14ac:dyDescent="0.2">
      <c r="B37" s="1082"/>
      <c r="C37" s="1064" t="s">
        <v>2003</v>
      </c>
      <c r="D37" s="4361" t="s">
        <v>2001</v>
      </c>
      <c r="E37" s="4362"/>
      <c r="F37" s="4362"/>
      <c r="G37" s="4362"/>
      <c r="H37" s="4362"/>
      <c r="I37" s="4362"/>
      <c r="J37" s="4362"/>
      <c r="K37" s="4362"/>
      <c r="L37" s="4362"/>
      <c r="M37" s="4362"/>
      <c r="N37" s="4362"/>
      <c r="O37" s="4362"/>
      <c r="P37" s="4362"/>
      <c r="Q37" s="1081"/>
      <c r="R37" s="1012"/>
      <c r="S37" s="1012"/>
      <c r="T37" s="4363" t="s">
        <v>2002</v>
      </c>
      <c r="U37" s="4363"/>
      <c r="V37" s="4363"/>
      <c r="W37" s="4363"/>
      <c r="X37" s="4365" t="s">
        <v>2001</v>
      </c>
      <c r="Y37" s="4365"/>
      <c r="Z37" s="4365"/>
      <c r="AA37" s="4365"/>
      <c r="AB37" s="4365"/>
      <c r="AC37" s="4365"/>
      <c r="AD37" s="4365"/>
      <c r="AE37" s="4365"/>
      <c r="AF37" s="4365"/>
      <c r="AG37" s="4365"/>
      <c r="AH37" s="4365"/>
      <c r="AI37" s="4365"/>
      <c r="AJ37" s="4365"/>
      <c r="AK37" s="4365"/>
      <c r="AL37" s="4365"/>
      <c r="AM37" s="4363" t="s">
        <v>2000</v>
      </c>
      <c r="AN37" s="4363"/>
      <c r="AO37" s="4363"/>
      <c r="AP37" s="4363"/>
      <c r="AQ37" s="1080"/>
      <c r="AR37" s="1079"/>
      <c r="AS37" s="1078"/>
      <c r="AT37" s="934"/>
      <c r="AU37" s="934"/>
      <c r="AV37" s="934"/>
      <c r="AW37" s="934"/>
      <c r="AX37" s="934"/>
      <c r="AY37" s="934"/>
    </row>
    <row r="38" spans="2:68" ht="17.100000000000001" customHeight="1" x14ac:dyDescent="0.2">
      <c r="B38" s="1077"/>
      <c r="C38" s="1064" t="s">
        <v>1999</v>
      </c>
      <c r="D38" s="1013" t="s">
        <v>1998</v>
      </c>
      <c r="E38" s="1012"/>
      <c r="F38" s="1012"/>
      <c r="G38" s="1012"/>
      <c r="H38" s="1012"/>
      <c r="I38" s="1012"/>
      <c r="J38" s="1072"/>
      <c r="K38" s="1072"/>
      <c r="L38" s="1072"/>
      <c r="M38" s="1072"/>
      <c r="N38" s="1072"/>
      <c r="O38" s="1072"/>
      <c r="P38" s="1074" t="s">
        <v>75</v>
      </c>
      <c r="Q38" s="1073"/>
      <c r="R38" s="1072"/>
      <c r="S38" s="1072"/>
      <c r="T38" s="1072"/>
      <c r="U38" s="1072"/>
      <c r="V38" s="1072"/>
      <c r="W38" s="1071"/>
      <c r="X38" s="4351" t="s">
        <v>1997</v>
      </c>
      <c r="Y38" s="4351"/>
      <c r="Z38" s="4351"/>
      <c r="AA38" s="4351"/>
      <c r="AB38" s="4351"/>
      <c r="AC38" s="4351"/>
      <c r="AD38" s="4351"/>
      <c r="AE38" s="4351"/>
      <c r="AF38" s="4351"/>
      <c r="AG38" s="4351"/>
      <c r="AH38" s="4351"/>
      <c r="AI38" s="4351"/>
      <c r="AJ38" s="4351"/>
      <c r="AK38" s="4351"/>
      <c r="AL38" s="4351"/>
      <c r="AM38" s="1070"/>
      <c r="AN38" s="1072"/>
      <c r="AO38" s="1072"/>
      <c r="AP38" s="1072"/>
      <c r="AQ38" s="1076"/>
      <c r="AR38" s="1076"/>
      <c r="AS38" s="1075"/>
      <c r="AT38" s="934"/>
      <c r="AU38" s="934"/>
      <c r="AV38" s="934"/>
      <c r="AW38" s="934"/>
      <c r="AX38" s="934"/>
      <c r="AY38" s="934"/>
    </row>
    <row r="39" spans="2:68" ht="17.100000000000001" customHeight="1" x14ac:dyDescent="0.2">
      <c r="B39" s="939"/>
      <c r="C39" s="1064" t="s">
        <v>1996</v>
      </c>
      <c r="D39" s="1013" t="s">
        <v>1995</v>
      </c>
      <c r="E39" s="1012"/>
      <c r="F39" s="1012"/>
      <c r="G39" s="1012"/>
      <c r="H39" s="1012"/>
      <c r="I39" s="1012"/>
      <c r="J39" s="1072"/>
      <c r="K39" s="1072"/>
      <c r="L39" s="1072"/>
      <c r="M39" s="1072"/>
      <c r="N39" s="1072"/>
      <c r="O39" s="1072"/>
      <c r="P39" s="1074" t="s">
        <v>75</v>
      </c>
      <c r="Q39" s="1073"/>
      <c r="R39" s="1072"/>
      <c r="S39" s="1072"/>
      <c r="T39" s="1072"/>
      <c r="U39" s="1072"/>
      <c r="V39" s="1072"/>
      <c r="W39" s="1071"/>
      <c r="X39" s="4351" t="s">
        <v>1994</v>
      </c>
      <c r="Y39" s="4351"/>
      <c r="Z39" s="4351"/>
      <c r="AA39" s="4351"/>
      <c r="AB39" s="4351"/>
      <c r="AC39" s="4351"/>
      <c r="AD39" s="4351"/>
      <c r="AE39" s="4351"/>
      <c r="AF39" s="4351"/>
      <c r="AG39" s="4351"/>
      <c r="AH39" s="4351"/>
      <c r="AI39" s="4351"/>
      <c r="AJ39" s="4351"/>
      <c r="AK39" s="4351"/>
      <c r="AL39" s="4351"/>
      <c r="AM39" s="1070"/>
      <c r="AN39" s="1072"/>
      <c r="AO39" s="1072"/>
      <c r="AP39" s="1072"/>
      <c r="AQ39" s="1069"/>
      <c r="AR39" s="1069"/>
      <c r="AS39" s="1068"/>
    </row>
    <row r="40" spans="2:68" ht="17.100000000000001" customHeight="1" x14ac:dyDescent="0.2">
      <c r="B40" s="939"/>
      <c r="C40" s="939"/>
      <c r="Q40" s="1073"/>
      <c r="R40" s="1072"/>
      <c r="S40" s="1072"/>
      <c r="T40" s="1072"/>
      <c r="U40" s="1072"/>
      <c r="V40" s="1072"/>
      <c r="W40" s="1071"/>
      <c r="X40" s="4351" t="s">
        <v>1993</v>
      </c>
      <c r="Y40" s="4351"/>
      <c r="Z40" s="4351"/>
      <c r="AA40" s="4351"/>
      <c r="AB40" s="4351"/>
      <c r="AC40" s="4351"/>
      <c r="AD40" s="4351"/>
      <c r="AE40" s="4351"/>
      <c r="AF40" s="4351"/>
      <c r="AG40" s="4351"/>
      <c r="AH40" s="4351"/>
      <c r="AI40" s="4351"/>
      <c r="AJ40" s="4351"/>
      <c r="AK40" s="4351"/>
      <c r="AL40" s="4351"/>
      <c r="AM40" s="1070"/>
      <c r="AN40" s="1072"/>
      <c r="AO40" s="1072"/>
      <c r="AP40" s="1072"/>
      <c r="AQ40" s="1069"/>
      <c r="AR40" s="1069"/>
      <c r="AS40" s="1068"/>
      <c r="AT40" s="934"/>
      <c r="AU40" s="934"/>
      <c r="AV40" s="934"/>
      <c r="AW40" s="934"/>
      <c r="AX40" s="934"/>
      <c r="AY40" s="934"/>
    </row>
    <row r="41" spans="2:68" ht="17.100000000000001" customHeight="1" x14ac:dyDescent="0.2">
      <c r="B41" s="939"/>
      <c r="C41" s="939"/>
      <c r="Q41" s="1073"/>
      <c r="R41" s="1072"/>
      <c r="S41" s="1072"/>
      <c r="T41" s="1072"/>
      <c r="U41" s="1072"/>
      <c r="V41" s="1072"/>
      <c r="W41" s="1071"/>
      <c r="X41" s="4351" t="s">
        <v>1992</v>
      </c>
      <c r="Y41" s="4351"/>
      <c r="Z41" s="4351"/>
      <c r="AA41" s="4351"/>
      <c r="AB41" s="4351"/>
      <c r="AC41" s="4351"/>
      <c r="AD41" s="4351"/>
      <c r="AE41" s="4351"/>
      <c r="AF41" s="4351"/>
      <c r="AG41" s="4351"/>
      <c r="AH41" s="4351"/>
      <c r="AI41" s="4351"/>
      <c r="AJ41" s="4351"/>
      <c r="AK41" s="4351"/>
      <c r="AL41" s="4351"/>
      <c r="AM41" s="1070"/>
      <c r="AN41" s="1069"/>
      <c r="AO41" s="1069"/>
      <c r="AP41" s="1069"/>
      <c r="AQ41" s="1069"/>
      <c r="AR41" s="1069"/>
      <c r="AS41" s="1068"/>
      <c r="AT41" s="934"/>
      <c r="AU41" s="934"/>
      <c r="AV41" s="934"/>
      <c r="AW41" s="934"/>
      <c r="AX41" s="934"/>
      <c r="AY41" s="934"/>
    </row>
    <row r="42" spans="2:68" ht="17.100000000000001" customHeight="1" x14ac:dyDescent="0.2">
      <c r="B42" s="939"/>
      <c r="C42" s="939"/>
      <c r="E42" s="939"/>
      <c r="F42" s="939"/>
      <c r="Q42" s="1073"/>
      <c r="R42" s="1072"/>
      <c r="S42" s="1072"/>
      <c r="T42" s="1069"/>
      <c r="U42" s="1069"/>
      <c r="V42" s="1069"/>
      <c r="W42" s="1071"/>
      <c r="X42" s="4351" t="s">
        <v>1991</v>
      </c>
      <c r="Y42" s="4351"/>
      <c r="Z42" s="4351"/>
      <c r="AA42" s="4351"/>
      <c r="AB42" s="4351"/>
      <c r="AC42" s="4351"/>
      <c r="AD42" s="4351"/>
      <c r="AE42" s="4351"/>
      <c r="AF42" s="4351"/>
      <c r="AG42" s="4351"/>
      <c r="AH42" s="4351"/>
      <c r="AI42" s="4351"/>
      <c r="AJ42" s="4351"/>
      <c r="AK42" s="4351"/>
      <c r="AL42" s="4351"/>
      <c r="AM42" s="1070"/>
      <c r="AN42" s="1069"/>
      <c r="AO42" s="1069"/>
      <c r="AP42" s="1069"/>
      <c r="AQ42" s="1069"/>
      <c r="AR42" s="1069"/>
      <c r="AS42" s="1068"/>
      <c r="AT42" s="934"/>
      <c r="AU42" s="934"/>
      <c r="AV42" s="934"/>
      <c r="AW42" s="934"/>
      <c r="AX42" s="934"/>
      <c r="AY42" s="934"/>
    </row>
    <row r="43" spans="2:68" ht="17.100000000000001" customHeight="1" x14ac:dyDescent="0.2">
      <c r="B43" s="939"/>
      <c r="C43" s="939"/>
      <c r="E43" s="939"/>
      <c r="F43" s="939"/>
      <c r="Q43" s="1073"/>
      <c r="R43" s="1072"/>
      <c r="S43" s="1072"/>
      <c r="T43" s="1069"/>
      <c r="U43" s="1069"/>
      <c r="V43" s="1069"/>
      <c r="W43" s="1071"/>
      <c r="X43" s="4351" t="s">
        <v>1990</v>
      </c>
      <c r="Y43" s="4351"/>
      <c r="Z43" s="4351"/>
      <c r="AA43" s="4351"/>
      <c r="AB43" s="4351"/>
      <c r="AC43" s="4351"/>
      <c r="AD43" s="4351"/>
      <c r="AE43" s="4351"/>
      <c r="AF43" s="4351"/>
      <c r="AG43" s="4351"/>
      <c r="AH43" s="4351"/>
      <c r="AI43" s="4351"/>
      <c r="AJ43" s="4351"/>
      <c r="AK43" s="4351"/>
      <c r="AL43" s="4351"/>
      <c r="AM43" s="1070"/>
      <c r="AN43" s="1069"/>
      <c r="AO43" s="1069"/>
      <c r="AP43" s="1069"/>
      <c r="AQ43" s="1069"/>
      <c r="AR43" s="1069"/>
      <c r="AS43" s="1068"/>
      <c r="AT43" s="934"/>
      <c r="AU43" s="934"/>
      <c r="AV43" s="934"/>
      <c r="AW43" s="934"/>
      <c r="AX43" s="934"/>
      <c r="AY43" s="934"/>
    </row>
    <row r="44" spans="2:68" ht="24.95" customHeight="1" x14ac:dyDescent="0.2">
      <c r="B44" s="939"/>
      <c r="C44" s="1064" t="s">
        <v>1989</v>
      </c>
      <c r="D44" s="4355" t="s">
        <v>1988</v>
      </c>
      <c r="E44" s="4356"/>
      <c r="F44" s="4356"/>
      <c r="G44" s="4356"/>
      <c r="H44" s="4356"/>
      <c r="I44" s="4356"/>
      <c r="J44" s="4356"/>
      <c r="K44" s="4356"/>
      <c r="L44" s="4356"/>
      <c r="M44" s="4356"/>
      <c r="N44" s="4356"/>
      <c r="O44" s="4356"/>
      <c r="P44" s="4357"/>
      <c r="Q44" s="4358"/>
      <c r="R44" s="4359"/>
      <c r="S44" s="4359"/>
      <c r="T44" s="4359"/>
      <c r="U44" s="4359"/>
      <c r="V44" s="4359"/>
      <c r="W44" s="4359"/>
      <c r="X44" s="4359"/>
      <c r="Y44" s="4359"/>
      <c r="Z44" s="4359"/>
      <c r="AA44" s="4359"/>
      <c r="AB44" s="4359"/>
      <c r="AC44" s="4359"/>
      <c r="AD44" s="4359"/>
      <c r="AE44" s="4359"/>
      <c r="AF44" s="4359"/>
      <c r="AG44" s="4359"/>
      <c r="AH44" s="4359"/>
      <c r="AI44" s="4359"/>
      <c r="AJ44" s="4359"/>
      <c r="AK44" s="4359"/>
      <c r="AL44" s="4359"/>
      <c r="AM44" s="4359"/>
      <c r="AN44" s="4359"/>
      <c r="AO44" s="4359"/>
      <c r="AP44" s="4359"/>
      <c r="AQ44" s="4359"/>
      <c r="AR44" s="4359"/>
      <c r="AS44" s="4360"/>
      <c r="AT44" s="934"/>
      <c r="AV44" s="1060"/>
      <c r="AW44" s="1060"/>
      <c r="AX44" s="1060"/>
      <c r="AY44" s="934"/>
    </row>
    <row r="45" spans="2:68" ht="24.95" customHeight="1" x14ac:dyDescent="0.2">
      <c r="B45" s="939"/>
      <c r="C45" s="1064" t="s">
        <v>1987</v>
      </c>
      <c r="D45" s="4355" t="s">
        <v>1986</v>
      </c>
      <c r="E45" s="4356"/>
      <c r="F45" s="4356"/>
      <c r="G45" s="4356"/>
      <c r="H45" s="4356"/>
      <c r="I45" s="4356"/>
      <c r="J45" s="4356"/>
      <c r="K45" s="4356"/>
      <c r="L45" s="4356"/>
      <c r="M45" s="4356"/>
      <c r="N45" s="4356"/>
      <c r="O45" s="4356"/>
      <c r="P45" s="4357"/>
      <c r="Q45" s="4358"/>
      <c r="R45" s="4359"/>
      <c r="S45" s="4359"/>
      <c r="T45" s="4359"/>
      <c r="U45" s="4359"/>
      <c r="V45" s="4359"/>
      <c r="W45" s="4359"/>
      <c r="X45" s="4359"/>
      <c r="Y45" s="4359"/>
      <c r="Z45" s="4359"/>
      <c r="AA45" s="4359"/>
      <c r="AB45" s="4359"/>
      <c r="AC45" s="4359"/>
      <c r="AD45" s="4359"/>
      <c r="AE45" s="4359"/>
      <c r="AF45" s="4359"/>
      <c r="AG45" s="4359"/>
      <c r="AH45" s="4359"/>
      <c r="AI45" s="4359"/>
      <c r="AJ45" s="4359"/>
      <c r="AK45" s="4359"/>
      <c r="AL45" s="4359"/>
      <c r="AM45" s="4359"/>
      <c r="AN45" s="4359"/>
      <c r="AO45" s="4359"/>
      <c r="AP45" s="4359"/>
      <c r="AQ45" s="4359"/>
      <c r="AR45" s="4359"/>
      <c r="AS45" s="4360"/>
      <c r="AT45" s="934"/>
      <c r="AV45" s="1060"/>
      <c r="AW45" s="1060"/>
      <c r="AX45" s="1060"/>
      <c r="AY45" s="934"/>
    </row>
    <row r="46" spans="2:68" ht="18" customHeight="1" x14ac:dyDescent="0.2">
      <c r="B46" s="939"/>
      <c r="C46" s="1067"/>
      <c r="D46" s="1066"/>
      <c r="E46" s="1066"/>
      <c r="F46" s="1066"/>
      <c r="G46" s="1066"/>
      <c r="H46" s="1066"/>
      <c r="I46" s="1066"/>
      <c r="J46" s="1066"/>
      <c r="K46" s="1066"/>
      <c r="L46" s="1066"/>
      <c r="M46" s="1066"/>
      <c r="N46" s="1066"/>
      <c r="O46" s="1066"/>
      <c r="P46" s="1066"/>
      <c r="Q46" s="1065"/>
      <c r="R46" s="1065"/>
      <c r="S46" s="1065"/>
      <c r="T46" s="1065"/>
      <c r="U46" s="1065"/>
      <c r="V46" s="1065"/>
      <c r="W46" s="1065"/>
      <c r="X46" s="1065"/>
      <c r="Y46" s="1065"/>
      <c r="Z46" s="1065"/>
      <c r="AA46" s="1065"/>
      <c r="AB46" s="1065"/>
      <c r="AC46" s="1065"/>
      <c r="AD46" s="1065"/>
      <c r="AE46" s="1065"/>
      <c r="AF46" s="1065"/>
      <c r="AG46" s="1065"/>
      <c r="AH46" s="1065"/>
      <c r="AI46" s="1065"/>
      <c r="AJ46" s="1065"/>
      <c r="AK46" s="1065"/>
      <c r="AL46" s="1065"/>
      <c r="AM46" s="1065"/>
      <c r="AN46" s="1065"/>
      <c r="AO46" s="1065"/>
      <c r="AP46" s="1065"/>
      <c r="AQ46" s="1065"/>
      <c r="AR46" s="1065"/>
      <c r="AS46" s="1065"/>
      <c r="AT46" s="934"/>
      <c r="AV46" s="1060"/>
      <c r="AW46" s="1060"/>
      <c r="AX46" s="1060"/>
      <c r="AY46" s="934"/>
    </row>
    <row r="47" spans="2:68" ht="24.95" customHeight="1" x14ac:dyDescent="0.2">
      <c r="B47" s="1063"/>
      <c r="C47" s="1064"/>
      <c r="D47" s="4355" t="s">
        <v>1985</v>
      </c>
      <c r="E47" s="4356"/>
      <c r="F47" s="4356"/>
      <c r="G47" s="4356"/>
      <c r="H47" s="4356"/>
      <c r="I47" s="4356"/>
      <c r="J47" s="4356"/>
      <c r="K47" s="4356"/>
      <c r="L47" s="4356"/>
      <c r="M47" s="4356"/>
      <c r="N47" s="4356"/>
      <c r="O47" s="4356"/>
      <c r="P47" s="4357"/>
      <c r="Q47" s="4358"/>
      <c r="R47" s="4359"/>
      <c r="S47" s="4359"/>
      <c r="T47" s="4359"/>
      <c r="U47" s="4359"/>
      <c r="V47" s="4359"/>
      <c r="W47" s="4359"/>
      <c r="X47" s="4359"/>
      <c r="Y47" s="4359"/>
      <c r="Z47" s="4359"/>
      <c r="AA47" s="4359"/>
      <c r="AB47" s="4359"/>
      <c r="AC47" s="4359"/>
      <c r="AD47" s="4359"/>
      <c r="AE47" s="4359"/>
      <c r="AF47" s="4359"/>
      <c r="AG47" s="4359"/>
      <c r="AH47" s="4359"/>
      <c r="AI47" s="4359"/>
      <c r="AJ47" s="4359"/>
      <c r="AK47" s="4359"/>
      <c r="AL47" s="4359"/>
      <c r="AM47" s="4359"/>
      <c r="AN47" s="4359"/>
      <c r="AO47" s="4359"/>
      <c r="AP47" s="4359"/>
      <c r="AQ47" s="4359"/>
      <c r="AR47" s="4359"/>
      <c r="AS47" s="4360"/>
      <c r="AT47" s="928"/>
      <c r="AV47" s="4232"/>
      <c r="AW47" s="4232"/>
      <c r="AX47" s="1060"/>
      <c r="AY47" s="934"/>
    </row>
    <row r="48" spans="2:68" ht="9.75" customHeight="1" x14ac:dyDescent="0.2">
      <c r="B48" s="1063"/>
      <c r="C48" s="1062"/>
      <c r="D48" s="939"/>
      <c r="E48" s="939"/>
      <c r="F48" s="939"/>
      <c r="G48" s="939"/>
      <c r="H48" s="939"/>
      <c r="I48" s="939"/>
      <c r="J48" s="939"/>
      <c r="K48" s="1026"/>
      <c r="L48" s="939"/>
      <c r="M48" s="1026"/>
      <c r="N48" s="1026"/>
      <c r="O48" s="1026"/>
      <c r="P48" s="1026"/>
      <c r="AO48" s="1061"/>
      <c r="AP48" s="1061"/>
      <c r="AQ48" s="1061"/>
      <c r="AR48" s="1061"/>
      <c r="AS48" s="1061"/>
      <c r="AT48" s="934"/>
      <c r="AV48" s="4232"/>
      <c r="AW48" s="4232"/>
      <c r="AX48" s="1060"/>
      <c r="AY48" s="934"/>
    </row>
    <row r="49" spans="2:46" ht="17.100000000000001" customHeight="1" x14ac:dyDescent="0.2">
      <c r="C49" s="984" t="s">
        <v>1984</v>
      </c>
      <c r="F49" s="984" t="s">
        <v>127</v>
      </c>
      <c r="G49" s="984"/>
      <c r="H49" s="984"/>
      <c r="I49" s="987"/>
      <c r="J49" s="987"/>
      <c r="K49" s="987"/>
      <c r="L49" s="987"/>
      <c r="M49" s="986"/>
      <c r="N49" s="985"/>
      <c r="O49" s="985"/>
      <c r="P49" s="985"/>
      <c r="Q49" s="985"/>
      <c r="R49" s="985"/>
      <c r="S49" s="985"/>
      <c r="T49" s="985"/>
      <c r="U49" s="985"/>
      <c r="V49" s="985"/>
      <c r="W49" s="985"/>
      <c r="X49" s="990"/>
      <c r="Y49" s="992"/>
      <c r="Z49" s="987"/>
      <c r="AA49" s="987"/>
      <c r="AB49" s="987"/>
      <c r="AC49" s="987"/>
      <c r="AD49" s="987"/>
      <c r="AE49" s="987"/>
      <c r="AF49" s="987"/>
      <c r="AG49" s="987"/>
      <c r="AH49" s="991"/>
      <c r="AI49" s="991"/>
      <c r="AJ49" s="991"/>
      <c r="AK49" s="991"/>
      <c r="AL49" s="991"/>
      <c r="AM49" s="991"/>
      <c r="AN49" s="991"/>
      <c r="AO49" s="4170"/>
      <c r="AP49" s="4170"/>
      <c r="AQ49" s="4170"/>
      <c r="AR49" s="4170"/>
      <c r="AS49" s="4170"/>
    </row>
    <row r="50" spans="2:46" ht="17.100000000000001" customHeight="1" x14ac:dyDescent="0.2">
      <c r="B50" s="984"/>
      <c r="C50" s="4118" t="s">
        <v>1983</v>
      </c>
      <c r="D50" s="4119"/>
      <c r="E50" s="4119"/>
      <c r="F50" s="4119"/>
      <c r="G50" s="4119"/>
      <c r="H50" s="4119"/>
      <c r="I50" s="4119"/>
      <c r="J50" s="4119"/>
      <c r="K50" s="4119"/>
      <c r="L50" s="4119"/>
      <c r="M50" s="4119"/>
      <c r="N50" s="4119"/>
      <c r="O50" s="4119"/>
      <c r="P50" s="4119"/>
      <c r="Q50" s="4119"/>
      <c r="R50" s="4119"/>
      <c r="S50" s="4119"/>
      <c r="T50" s="4119"/>
      <c r="U50" s="4119"/>
      <c r="V50" s="4119"/>
      <c r="W50" s="4119"/>
      <c r="X50" s="4119"/>
      <c r="Y50" s="4119"/>
      <c r="Z50" s="4119"/>
      <c r="AA50" s="4119"/>
      <c r="AB50" s="4119"/>
      <c r="AC50" s="4119"/>
      <c r="AD50" s="4119"/>
      <c r="AE50" s="4119"/>
      <c r="AF50" s="4119"/>
      <c r="AG50" s="4119"/>
      <c r="AH50" s="4119"/>
      <c r="AI50" s="4119"/>
      <c r="AJ50" s="4119"/>
      <c r="AK50" s="4119"/>
      <c r="AL50" s="4119"/>
      <c r="AM50" s="4119"/>
      <c r="AN50" s="4119"/>
      <c r="AO50" s="4119"/>
      <c r="AP50" s="4119"/>
      <c r="AQ50" s="4119"/>
      <c r="AR50" s="4119"/>
      <c r="AS50" s="4120"/>
    </row>
    <row r="51" spans="2:46" ht="17.100000000000001" customHeight="1" x14ac:dyDescent="0.2">
      <c r="B51" s="984"/>
      <c r="C51" s="4124"/>
      <c r="D51" s="4125"/>
      <c r="E51" s="4125"/>
      <c r="F51" s="4125"/>
      <c r="G51" s="4125"/>
      <c r="H51" s="4125"/>
      <c r="I51" s="4125"/>
      <c r="J51" s="4125"/>
      <c r="K51" s="4125"/>
      <c r="L51" s="4125"/>
      <c r="M51" s="4125"/>
      <c r="N51" s="4125"/>
      <c r="O51" s="4125"/>
      <c r="P51" s="4125"/>
      <c r="Q51" s="4125"/>
      <c r="R51" s="4125"/>
      <c r="S51" s="4125"/>
      <c r="T51" s="4125"/>
      <c r="U51" s="4125"/>
      <c r="V51" s="4125"/>
      <c r="W51" s="4125"/>
      <c r="X51" s="4125"/>
      <c r="Y51" s="4125"/>
      <c r="Z51" s="4125"/>
      <c r="AA51" s="4125"/>
      <c r="AB51" s="4125"/>
      <c r="AC51" s="4125"/>
      <c r="AD51" s="4125"/>
      <c r="AE51" s="4125"/>
      <c r="AF51" s="4125"/>
      <c r="AG51" s="4125"/>
      <c r="AH51" s="4125"/>
      <c r="AI51" s="4125"/>
      <c r="AJ51" s="4125"/>
      <c r="AK51" s="4125"/>
      <c r="AL51" s="4125"/>
      <c r="AM51" s="4125"/>
      <c r="AN51" s="4125"/>
      <c r="AO51" s="4125"/>
      <c r="AP51" s="4125"/>
      <c r="AQ51" s="4125"/>
      <c r="AR51" s="4125"/>
      <c r="AS51" s="4126"/>
    </row>
    <row r="52" spans="2:46" ht="17.100000000000001" customHeight="1" x14ac:dyDescent="0.2">
      <c r="B52" s="984"/>
      <c r="C52" s="993"/>
      <c r="D52" s="1059"/>
      <c r="E52" s="1059"/>
      <c r="F52" s="1059"/>
      <c r="G52" s="1059"/>
      <c r="H52" s="1059"/>
      <c r="I52" s="1059"/>
      <c r="J52" s="1059"/>
      <c r="K52" s="1059"/>
      <c r="L52" s="1059"/>
      <c r="M52" s="1059"/>
      <c r="N52" s="1059"/>
      <c r="O52" s="1059"/>
      <c r="P52" s="1059"/>
      <c r="Q52" s="1059"/>
      <c r="R52" s="1059"/>
      <c r="S52" s="1059"/>
      <c r="T52" s="1059"/>
      <c r="U52" s="1059"/>
      <c r="V52" s="1059"/>
      <c r="W52" s="1059"/>
      <c r="X52" s="1059"/>
      <c r="Y52" s="1059"/>
      <c r="Z52" s="1059"/>
      <c r="AA52" s="1059"/>
      <c r="AB52" s="1059"/>
      <c r="AC52" s="1059"/>
      <c r="AD52" s="1059"/>
      <c r="AE52" s="1059"/>
      <c r="AF52" s="1059"/>
      <c r="AG52" s="1059"/>
      <c r="AH52" s="1059"/>
      <c r="AI52" s="1059"/>
      <c r="AJ52" s="1059"/>
      <c r="AK52" s="1059"/>
      <c r="AL52" s="1059"/>
      <c r="AM52" s="1059"/>
      <c r="AN52" s="1059"/>
      <c r="AO52" s="1059"/>
      <c r="AP52" s="1059"/>
      <c r="AQ52" s="1059"/>
      <c r="AR52" s="1059"/>
      <c r="AS52" s="1059"/>
    </row>
    <row r="53" spans="2:46" ht="17.100000000000001" customHeight="1" x14ac:dyDescent="0.2">
      <c r="B53" s="984"/>
      <c r="C53" s="4171" t="s">
        <v>1982</v>
      </c>
      <c r="D53" s="4171"/>
      <c r="E53" s="4171"/>
      <c r="F53" s="4172"/>
      <c r="G53" s="4173"/>
      <c r="H53" s="4174"/>
      <c r="I53" s="4175"/>
      <c r="J53" s="987"/>
      <c r="K53" s="987"/>
      <c r="L53" s="987"/>
      <c r="M53" s="986"/>
      <c r="N53" s="985"/>
      <c r="O53" s="985"/>
      <c r="P53" s="985"/>
      <c r="Q53" s="985"/>
      <c r="R53" s="985"/>
      <c r="S53" s="985"/>
      <c r="T53" s="985"/>
      <c r="U53" s="985"/>
      <c r="V53" s="985"/>
      <c r="W53" s="985"/>
      <c r="X53" s="990"/>
      <c r="Y53" s="4171" t="s">
        <v>1982</v>
      </c>
      <c r="Z53" s="4171"/>
      <c r="AA53" s="4171"/>
      <c r="AB53" s="4172"/>
      <c r="AC53" s="4173"/>
      <c r="AD53" s="4174"/>
      <c r="AE53" s="4175"/>
      <c r="AF53" s="987"/>
      <c r="AG53" s="987"/>
      <c r="AH53" s="987"/>
      <c r="AI53" s="986"/>
      <c r="AJ53" s="985"/>
      <c r="AK53" s="985"/>
      <c r="AL53" s="985"/>
      <c r="AM53" s="985"/>
      <c r="AN53" s="985"/>
      <c r="AO53" s="4170"/>
      <c r="AP53" s="4170"/>
      <c r="AQ53" s="4170"/>
      <c r="AR53" s="4170"/>
      <c r="AS53" s="4170"/>
      <c r="AT53" s="934"/>
    </row>
    <row r="54" spans="2:46" ht="17.100000000000001" customHeight="1" x14ac:dyDescent="0.2">
      <c r="B54" s="984"/>
      <c r="C54" s="4158"/>
      <c r="D54" s="4159"/>
      <c r="E54" s="4159"/>
      <c r="F54" s="4159"/>
      <c r="G54" s="4161"/>
      <c r="H54" s="4162"/>
      <c r="I54" s="4163"/>
      <c r="J54" s="1050" t="s">
        <v>1981</v>
      </c>
      <c r="K54" s="1049"/>
      <c r="L54" s="1049"/>
      <c r="M54" s="1048"/>
      <c r="N54" s="1047"/>
      <c r="O54" s="1047"/>
      <c r="P54" s="1047"/>
      <c r="Q54" s="1047"/>
      <c r="R54" s="1047"/>
      <c r="S54" s="1047"/>
      <c r="T54" s="1047"/>
      <c r="U54" s="1047"/>
      <c r="V54" s="1047"/>
      <c r="W54" s="1058"/>
      <c r="X54" s="1056"/>
      <c r="Y54" s="4158"/>
      <c r="Z54" s="4159"/>
      <c r="AA54" s="4159"/>
      <c r="AB54" s="4159"/>
      <c r="AC54" s="4161"/>
      <c r="AD54" s="4162"/>
      <c r="AE54" s="4163"/>
      <c r="AF54" s="1050" t="s">
        <v>1980</v>
      </c>
      <c r="AG54" s="1049"/>
      <c r="AH54" s="1049"/>
      <c r="AI54" s="1048"/>
      <c r="AJ54" s="1047"/>
      <c r="AK54" s="1047"/>
      <c r="AL54" s="1047"/>
      <c r="AM54" s="1047"/>
      <c r="AN54" s="1047"/>
      <c r="AO54" s="1047"/>
      <c r="AP54" s="1047"/>
      <c r="AQ54" s="1047"/>
      <c r="AR54" s="1047"/>
      <c r="AS54" s="1052"/>
      <c r="AT54" s="934"/>
    </row>
    <row r="55" spans="2:46" ht="17.100000000000001" customHeight="1" x14ac:dyDescent="0.2">
      <c r="B55" s="984"/>
      <c r="C55" s="4158"/>
      <c r="D55" s="4159"/>
      <c r="E55" s="4159"/>
      <c r="F55" s="4159"/>
      <c r="G55" s="4161"/>
      <c r="H55" s="4162"/>
      <c r="I55" s="4163"/>
      <c r="J55" s="1050" t="s">
        <v>1979</v>
      </c>
      <c r="K55" s="1049"/>
      <c r="L55" s="1049"/>
      <c r="M55" s="1048"/>
      <c r="N55" s="1047"/>
      <c r="O55" s="1047"/>
      <c r="P55" s="1047"/>
      <c r="Q55" s="1047"/>
      <c r="R55" s="1047"/>
      <c r="S55" s="1047"/>
      <c r="T55" s="1047"/>
      <c r="U55" s="1047"/>
      <c r="V55" s="1047"/>
      <c r="W55" s="1057"/>
      <c r="X55" s="1056"/>
      <c r="Y55" s="4158"/>
      <c r="Z55" s="4159"/>
      <c r="AA55" s="4159"/>
      <c r="AB55" s="4159"/>
      <c r="AC55" s="4161"/>
      <c r="AD55" s="4162"/>
      <c r="AE55" s="4163"/>
      <c r="AF55" s="1050" t="s">
        <v>1978</v>
      </c>
      <c r="AG55" s="1049"/>
      <c r="AH55" s="1049"/>
      <c r="AI55" s="1048"/>
      <c r="AJ55" s="1047"/>
      <c r="AK55" s="1047"/>
      <c r="AL55" s="1047"/>
      <c r="AM55" s="1047"/>
      <c r="AN55" s="1047"/>
      <c r="AO55" s="1047"/>
      <c r="AP55" s="1047"/>
      <c r="AQ55" s="1047"/>
      <c r="AR55" s="1047"/>
      <c r="AS55" s="1046"/>
      <c r="AT55" s="934"/>
    </row>
    <row r="56" spans="2:46" ht="17.100000000000001" customHeight="1" x14ac:dyDescent="0.2">
      <c r="B56" s="984"/>
      <c r="C56" s="4158"/>
      <c r="D56" s="4159"/>
      <c r="E56" s="4159"/>
      <c r="F56" s="4159"/>
      <c r="G56" s="4161"/>
      <c r="H56" s="4162"/>
      <c r="I56" s="4163"/>
      <c r="J56" s="1050" t="s">
        <v>1977</v>
      </c>
      <c r="K56" s="1049"/>
      <c r="L56" s="1049"/>
      <c r="M56" s="1048"/>
      <c r="N56" s="1047"/>
      <c r="O56" s="1047"/>
      <c r="P56" s="1047"/>
      <c r="Q56" s="1047"/>
      <c r="R56" s="1047"/>
      <c r="S56" s="1047"/>
      <c r="T56" s="1047"/>
      <c r="U56" s="1047"/>
      <c r="V56" s="1047"/>
      <c r="W56" s="1057"/>
      <c r="X56" s="1056"/>
      <c r="Y56" s="4158"/>
      <c r="Z56" s="4159"/>
      <c r="AA56" s="4159"/>
      <c r="AB56" s="4160"/>
      <c r="AC56" s="4161"/>
      <c r="AD56" s="4162"/>
      <c r="AE56" s="4163"/>
      <c r="AF56" s="1050" t="s">
        <v>1976</v>
      </c>
      <c r="AG56" s="1049"/>
      <c r="AH56" s="1049"/>
      <c r="AI56" s="1048"/>
      <c r="AJ56" s="1047"/>
      <c r="AK56" s="1047"/>
      <c r="AL56" s="1047"/>
      <c r="AM56" s="1047"/>
      <c r="AN56" s="1047"/>
      <c r="AO56" s="1047"/>
      <c r="AP56" s="1047"/>
      <c r="AQ56" s="1047"/>
      <c r="AR56" s="1047"/>
      <c r="AS56" s="1046"/>
      <c r="AT56" s="934"/>
    </row>
    <row r="57" spans="2:46" ht="17.100000000000001" customHeight="1" x14ac:dyDescent="0.2">
      <c r="B57" s="984"/>
      <c r="C57" s="4158"/>
      <c r="D57" s="4159"/>
      <c r="E57" s="4159"/>
      <c r="F57" s="4159"/>
      <c r="G57" s="4161"/>
      <c r="H57" s="4162"/>
      <c r="I57" s="4163"/>
      <c r="J57" s="1050" t="s">
        <v>1975</v>
      </c>
      <c r="K57" s="1049"/>
      <c r="L57" s="1049"/>
      <c r="M57" s="1048"/>
      <c r="N57" s="1047"/>
      <c r="O57" s="1047"/>
      <c r="P57" s="1047"/>
      <c r="Q57" s="1047"/>
      <c r="R57" s="1047"/>
      <c r="S57" s="1047"/>
      <c r="T57" s="1047"/>
      <c r="U57" s="1047"/>
      <c r="V57" s="1047"/>
      <c r="W57" s="1055"/>
      <c r="X57" s="1056"/>
      <c r="Y57" s="4158"/>
      <c r="Z57" s="4159"/>
      <c r="AA57" s="4159"/>
      <c r="AB57" s="4160"/>
      <c r="AC57" s="4161"/>
      <c r="AD57" s="4162"/>
      <c r="AE57" s="4163"/>
      <c r="AF57" s="1050" t="s">
        <v>1974</v>
      </c>
      <c r="AG57" s="1049"/>
      <c r="AH57" s="1049"/>
      <c r="AI57" s="1048"/>
      <c r="AJ57" s="1047"/>
      <c r="AK57" s="1047"/>
      <c r="AL57" s="1047"/>
      <c r="AM57" s="1047"/>
      <c r="AN57" s="1047"/>
      <c r="AO57" s="1047"/>
      <c r="AP57" s="1047"/>
      <c r="AQ57" s="1047"/>
      <c r="AR57" s="1047"/>
      <c r="AS57" s="1046"/>
      <c r="AT57" s="934"/>
    </row>
    <row r="58" spans="2:46" ht="17.100000000000001" customHeight="1" x14ac:dyDescent="0.2">
      <c r="B58" s="984"/>
      <c r="C58" s="4158"/>
      <c r="D58" s="4159"/>
      <c r="E58" s="4159"/>
      <c r="F58" s="4159"/>
      <c r="G58" s="4161"/>
      <c r="H58" s="4162"/>
      <c r="I58" s="4163"/>
      <c r="J58" s="1050" t="s">
        <v>1973</v>
      </c>
      <c r="K58" s="1049"/>
      <c r="L58" s="1049"/>
      <c r="M58" s="1048"/>
      <c r="N58" s="1047"/>
      <c r="O58" s="1047"/>
      <c r="P58" s="1047"/>
      <c r="Q58" s="1047"/>
      <c r="R58" s="1047"/>
      <c r="S58" s="1047"/>
      <c r="T58" s="1047"/>
      <c r="U58" s="1047"/>
      <c r="V58" s="1047"/>
      <c r="W58" s="1055"/>
      <c r="X58" s="990"/>
      <c r="Y58" s="4158"/>
      <c r="Z58" s="4159"/>
      <c r="AA58" s="4159"/>
      <c r="AB58" s="4160"/>
      <c r="AC58" s="4161"/>
      <c r="AD58" s="4162"/>
      <c r="AE58" s="4163"/>
      <c r="AF58" s="1050" t="s">
        <v>1972</v>
      </c>
      <c r="AG58" s="1049"/>
      <c r="AH58" s="1049"/>
      <c r="AI58" s="1048"/>
      <c r="AJ58" s="1047"/>
      <c r="AK58" s="1047"/>
      <c r="AL58" s="1047"/>
      <c r="AM58" s="1047"/>
      <c r="AN58" s="1047"/>
      <c r="AO58" s="1047"/>
      <c r="AP58" s="1047"/>
      <c r="AQ58" s="1047"/>
      <c r="AR58" s="1047"/>
      <c r="AS58" s="1046"/>
      <c r="AT58" s="934"/>
    </row>
    <row r="59" spans="2:46" ht="17.100000000000001" customHeight="1" x14ac:dyDescent="0.2">
      <c r="B59" s="984"/>
      <c r="C59" s="4158"/>
      <c r="D59" s="4159"/>
      <c r="E59" s="4159"/>
      <c r="F59" s="4159"/>
      <c r="G59" s="4161"/>
      <c r="H59" s="4162"/>
      <c r="I59" s="4163"/>
      <c r="J59" s="1050" t="s">
        <v>1971</v>
      </c>
      <c r="K59" s="1049"/>
      <c r="L59" s="1049"/>
      <c r="M59" s="1048"/>
      <c r="N59" s="1047"/>
      <c r="O59" s="1047"/>
      <c r="P59" s="1047"/>
      <c r="Q59" s="1047"/>
      <c r="R59" s="1047"/>
      <c r="S59" s="1047"/>
      <c r="T59" s="1047"/>
      <c r="U59" s="1047"/>
      <c r="V59" s="1047"/>
      <c r="W59" s="1046"/>
      <c r="X59" s="990"/>
      <c r="Y59" s="4158"/>
      <c r="Z59" s="4159"/>
      <c r="AA59" s="4159"/>
      <c r="AB59" s="4160"/>
      <c r="AC59" s="4167"/>
      <c r="AD59" s="4168"/>
      <c r="AE59" s="4169"/>
      <c r="AF59" s="1050" t="s">
        <v>1970</v>
      </c>
      <c r="AG59" s="1049"/>
      <c r="AH59" s="1049"/>
      <c r="AI59" s="1048"/>
      <c r="AJ59" s="1047"/>
      <c r="AK59" s="1047"/>
      <c r="AL59" s="1047"/>
      <c r="AM59" s="1047"/>
      <c r="AN59" s="1047"/>
      <c r="AO59" s="1047"/>
      <c r="AP59" s="1047"/>
      <c r="AQ59" s="1047"/>
      <c r="AR59" s="1054"/>
      <c r="AS59" s="1046"/>
      <c r="AT59" s="934"/>
    </row>
    <row r="60" spans="2:46" ht="17.100000000000001" customHeight="1" x14ac:dyDescent="0.2">
      <c r="B60" s="984"/>
      <c r="C60" s="4158"/>
      <c r="D60" s="4159"/>
      <c r="E60" s="4159"/>
      <c r="F60" s="4159"/>
      <c r="G60" s="4161"/>
      <c r="H60" s="4162"/>
      <c r="I60" s="4163"/>
      <c r="J60" s="1050" t="s">
        <v>1969</v>
      </c>
      <c r="K60" s="1049"/>
      <c r="L60" s="1049"/>
      <c r="M60" s="1048"/>
      <c r="N60" s="1047"/>
      <c r="O60" s="1047"/>
      <c r="P60" s="1047"/>
      <c r="Q60" s="1047"/>
      <c r="R60" s="1047"/>
      <c r="S60" s="1047"/>
      <c r="T60" s="1047"/>
      <c r="U60" s="1047"/>
      <c r="V60" s="1047"/>
      <c r="W60" s="1046"/>
      <c r="X60" s="990"/>
      <c r="Y60" s="4158"/>
      <c r="Z60" s="4159"/>
      <c r="AA60" s="4159"/>
      <c r="AB60" s="4160"/>
      <c r="AC60" s="4161"/>
      <c r="AD60" s="4162"/>
      <c r="AE60" s="4163"/>
      <c r="AF60" s="1050" t="s">
        <v>1968</v>
      </c>
      <c r="AG60" s="1049"/>
      <c r="AH60" s="1049"/>
      <c r="AI60" s="1048"/>
      <c r="AJ60" s="1047"/>
      <c r="AK60" s="1047"/>
      <c r="AL60" s="1047"/>
      <c r="AM60" s="1047"/>
      <c r="AN60" s="1047"/>
      <c r="AO60" s="1047"/>
      <c r="AP60" s="1047"/>
      <c r="AQ60" s="1047"/>
      <c r="AR60" s="1047"/>
      <c r="AS60" s="1053"/>
      <c r="AT60" s="934"/>
    </row>
    <row r="61" spans="2:46" ht="17.100000000000001" customHeight="1" x14ac:dyDescent="0.2">
      <c r="B61" s="984"/>
      <c r="C61" s="4158"/>
      <c r="D61" s="4159"/>
      <c r="E61" s="4159"/>
      <c r="F61" s="4159"/>
      <c r="G61" s="4161"/>
      <c r="H61" s="4162"/>
      <c r="I61" s="4163"/>
      <c r="J61" s="1050" t="s">
        <v>1967</v>
      </c>
      <c r="K61" s="1049"/>
      <c r="L61" s="1049"/>
      <c r="M61" s="1048"/>
      <c r="N61" s="1047"/>
      <c r="O61" s="1047"/>
      <c r="P61" s="1047"/>
      <c r="Q61" s="1047"/>
      <c r="R61" s="1047"/>
      <c r="S61" s="1047"/>
      <c r="T61" s="1047"/>
      <c r="U61" s="1047"/>
      <c r="V61" s="1047"/>
      <c r="W61" s="1046"/>
      <c r="X61" s="990"/>
      <c r="Y61" s="4158"/>
      <c r="Z61" s="4159"/>
      <c r="AA61" s="4159"/>
      <c r="AB61" s="4159"/>
      <c r="AC61" s="4164"/>
      <c r="AD61" s="4165"/>
      <c r="AE61" s="4166"/>
      <c r="AF61" s="1050" t="s">
        <v>1966</v>
      </c>
      <c r="AG61" s="1049"/>
      <c r="AH61" s="1049"/>
      <c r="AI61" s="1048"/>
      <c r="AJ61" s="1047"/>
      <c r="AK61" s="1047"/>
      <c r="AL61" s="1047"/>
      <c r="AM61" s="1047"/>
      <c r="AN61" s="1047"/>
      <c r="AO61" s="1047"/>
      <c r="AP61" s="1047"/>
      <c r="AQ61" s="1047"/>
      <c r="AR61" s="1047"/>
      <c r="AS61" s="1046"/>
      <c r="AT61" s="934"/>
    </row>
    <row r="62" spans="2:46" ht="17.100000000000001" customHeight="1" x14ac:dyDescent="0.2">
      <c r="B62" s="984"/>
      <c r="C62" s="4158"/>
      <c r="D62" s="4159"/>
      <c r="E62" s="4159"/>
      <c r="F62" s="4160"/>
      <c r="G62" s="4161"/>
      <c r="H62" s="4162"/>
      <c r="I62" s="4163"/>
      <c r="J62" s="1050" t="s">
        <v>1965</v>
      </c>
      <c r="K62" s="1049"/>
      <c r="L62" s="1049"/>
      <c r="M62" s="1048"/>
      <c r="N62" s="1047"/>
      <c r="O62" s="1047"/>
      <c r="P62" s="1047"/>
      <c r="Q62" s="1047"/>
      <c r="R62" s="1047"/>
      <c r="S62" s="1047"/>
      <c r="T62" s="1047"/>
      <c r="U62" s="1047"/>
      <c r="V62" s="1047"/>
      <c r="W62" s="1053"/>
      <c r="X62" s="990"/>
      <c r="Y62" s="4158"/>
      <c r="Z62" s="4159"/>
      <c r="AA62" s="4159"/>
      <c r="AB62" s="4159"/>
      <c r="AC62" s="4164"/>
      <c r="AD62" s="4165"/>
      <c r="AE62" s="4166"/>
      <c r="AF62" s="1050" t="s">
        <v>1964</v>
      </c>
      <c r="AG62" s="1049"/>
      <c r="AH62" s="1049"/>
      <c r="AI62" s="1048"/>
      <c r="AJ62" s="1047"/>
      <c r="AK62" s="1047"/>
      <c r="AL62" s="1047"/>
      <c r="AM62" s="1047"/>
      <c r="AN62" s="1047"/>
      <c r="AO62" s="1047"/>
      <c r="AP62" s="1047"/>
      <c r="AQ62" s="1047"/>
      <c r="AR62" s="1047"/>
      <c r="AS62" s="1046"/>
      <c r="AT62" s="934"/>
    </row>
    <row r="63" spans="2:46" ht="17.100000000000001" customHeight="1" x14ac:dyDescent="0.2">
      <c r="B63" s="984"/>
      <c r="C63" s="4158"/>
      <c r="D63" s="4159"/>
      <c r="E63" s="4159"/>
      <c r="F63" s="4160"/>
      <c r="G63" s="4161"/>
      <c r="H63" s="4162"/>
      <c r="I63" s="4163"/>
      <c r="J63" s="1050" t="s">
        <v>1963</v>
      </c>
      <c r="K63" s="1049"/>
      <c r="L63" s="1049"/>
      <c r="M63" s="1048"/>
      <c r="N63" s="1047"/>
      <c r="O63" s="1047"/>
      <c r="P63" s="1047"/>
      <c r="Q63" s="1047"/>
      <c r="R63" s="1047"/>
      <c r="S63" s="1047"/>
      <c r="T63" s="1047"/>
      <c r="U63" s="1047"/>
      <c r="V63" s="1047"/>
      <c r="W63" s="1052"/>
      <c r="X63" s="990"/>
      <c r="Y63" s="4158"/>
      <c r="Z63" s="4159"/>
      <c r="AA63" s="4159"/>
      <c r="AB63" s="4159"/>
      <c r="AC63" s="4164"/>
      <c r="AD63" s="4165"/>
      <c r="AE63" s="4166"/>
      <c r="AF63" s="1050" t="s">
        <v>1962</v>
      </c>
      <c r="AG63" s="1049"/>
      <c r="AH63" s="1049"/>
      <c r="AI63" s="1048"/>
      <c r="AJ63" s="1047"/>
      <c r="AK63" s="1047"/>
      <c r="AL63" s="1047"/>
      <c r="AM63" s="1047"/>
      <c r="AN63" s="1047"/>
      <c r="AO63" s="1047"/>
      <c r="AP63" s="1047"/>
      <c r="AQ63" s="1047"/>
      <c r="AR63" s="1047"/>
      <c r="AS63" s="1052"/>
      <c r="AT63" s="934"/>
    </row>
    <row r="64" spans="2:46" ht="17.100000000000001" customHeight="1" x14ac:dyDescent="0.2">
      <c r="B64" s="984"/>
      <c r="C64" s="4158"/>
      <c r="D64" s="4159"/>
      <c r="E64" s="4159"/>
      <c r="F64" s="4160"/>
      <c r="G64" s="4161"/>
      <c r="H64" s="4162"/>
      <c r="I64" s="4163"/>
      <c r="J64" s="1050" t="s">
        <v>1961</v>
      </c>
      <c r="K64" s="1049"/>
      <c r="L64" s="1049"/>
      <c r="M64" s="1048"/>
      <c r="N64" s="1047"/>
      <c r="O64" s="1047"/>
      <c r="P64" s="1047"/>
      <c r="Q64" s="1047"/>
      <c r="R64" s="1047"/>
      <c r="S64" s="1047"/>
      <c r="T64" s="1047"/>
      <c r="U64" s="1047"/>
      <c r="V64" s="1047"/>
      <c r="W64" s="1051"/>
      <c r="X64" s="990"/>
      <c r="Y64" s="4158"/>
      <c r="Z64" s="4159"/>
      <c r="AA64" s="4159"/>
      <c r="AB64" s="4159"/>
      <c r="AC64" s="4161"/>
      <c r="AD64" s="4162"/>
      <c r="AE64" s="4163"/>
      <c r="AF64" s="1050" t="s">
        <v>1960</v>
      </c>
      <c r="AG64" s="1049"/>
      <c r="AH64" s="1049"/>
      <c r="AI64" s="1048"/>
      <c r="AJ64" s="1047"/>
      <c r="AK64" s="1047"/>
      <c r="AL64" s="1047"/>
      <c r="AM64" s="1047"/>
      <c r="AN64" s="1047"/>
      <c r="AO64" s="1047"/>
      <c r="AP64" s="1047"/>
      <c r="AQ64" s="1047"/>
      <c r="AR64" s="1047"/>
      <c r="AS64" s="1051"/>
      <c r="AT64" s="934"/>
    </row>
    <row r="65" spans="2:48" ht="17.100000000000001" customHeight="1" x14ac:dyDescent="0.2">
      <c r="B65" s="984"/>
      <c r="C65" s="4158"/>
      <c r="D65" s="4159"/>
      <c r="E65" s="4159"/>
      <c r="F65" s="4160"/>
      <c r="G65" s="4161"/>
      <c r="H65" s="4162"/>
      <c r="I65" s="4163"/>
      <c r="J65" s="1050" t="s">
        <v>1959</v>
      </c>
      <c r="K65" s="1049"/>
      <c r="L65" s="1049"/>
      <c r="M65" s="1048"/>
      <c r="N65" s="1047"/>
      <c r="O65" s="1047"/>
      <c r="P65" s="1047"/>
      <c r="Q65" s="1047"/>
      <c r="R65" s="1047"/>
      <c r="S65" s="1047"/>
      <c r="T65" s="1047"/>
      <c r="U65" s="1047"/>
      <c r="V65" s="1047"/>
      <c r="W65" s="1046"/>
      <c r="X65" s="990"/>
      <c r="Y65" s="1045"/>
      <c r="Z65" s="1037"/>
      <c r="AA65" s="1044"/>
      <c r="AB65" s="1044"/>
      <c r="AC65" s="1043"/>
      <c r="AD65" s="1042"/>
      <c r="AE65" s="1037"/>
      <c r="AG65" s="1041"/>
      <c r="AH65" s="1041"/>
      <c r="AI65" s="1040"/>
      <c r="AJ65" s="1039"/>
      <c r="AK65" s="1037"/>
      <c r="AL65" s="1036"/>
      <c r="AM65" s="1036"/>
      <c r="AO65" s="1038"/>
      <c r="AP65" s="1037"/>
      <c r="AQ65" s="1036"/>
      <c r="AR65" s="1036"/>
      <c r="AS65" s="1035"/>
      <c r="AT65" s="934"/>
    </row>
    <row r="66" spans="2:48" ht="17.100000000000001" customHeight="1" x14ac:dyDescent="0.2">
      <c r="B66" s="984"/>
      <c r="C66" s="993"/>
      <c r="E66" s="984"/>
      <c r="F66" s="987"/>
      <c r="G66" s="984"/>
      <c r="H66" s="984"/>
      <c r="I66" s="987"/>
      <c r="J66" s="987"/>
      <c r="K66" s="987"/>
      <c r="L66" s="987"/>
      <c r="M66" s="986"/>
      <c r="N66" s="985"/>
      <c r="O66" s="985"/>
      <c r="P66" s="985"/>
      <c r="Q66" s="985"/>
      <c r="R66" s="985"/>
      <c r="S66" s="985"/>
      <c r="T66" s="985"/>
      <c r="U66" s="985"/>
      <c r="V66" s="985"/>
      <c r="W66" s="985"/>
      <c r="X66" s="990"/>
      <c r="Y66" s="992"/>
      <c r="Z66" s="987"/>
      <c r="AA66" s="987"/>
      <c r="AB66" s="987"/>
      <c r="AC66" s="987"/>
      <c r="AD66" s="1028"/>
      <c r="AE66" s="987"/>
      <c r="AF66" s="987"/>
      <c r="AG66" s="987"/>
      <c r="AH66" s="991"/>
      <c r="AI66" s="991"/>
      <c r="AJ66" s="991"/>
      <c r="AK66" s="991"/>
      <c r="AL66" s="991"/>
      <c r="AM66" s="991"/>
      <c r="AN66" s="991"/>
      <c r="AO66" s="991"/>
      <c r="AP66" s="939"/>
      <c r="AQ66" s="939"/>
      <c r="AR66" s="1010"/>
      <c r="AS66" s="1009"/>
      <c r="AT66" s="934"/>
    </row>
    <row r="67" spans="2:48" ht="17.100000000000001" customHeight="1" x14ac:dyDescent="0.2">
      <c r="C67" s="984" t="s">
        <v>1958</v>
      </c>
      <c r="D67" s="993"/>
      <c r="F67" s="984" t="s">
        <v>1957</v>
      </c>
      <c r="G67" s="984"/>
      <c r="H67" s="984"/>
      <c r="I67" s="987"/>
      <c r="J67" s="987"/>
      <c r="K67" s="987"/>
      <c r="L67" s="987"/>
      <c r="M67" s="986"/>
      <c r="N67" s="985"/>
      <c r="O67" s="985"/>
      <c r="P67" s="985"/>
      <c r="Q67" s="985"/>
      <c r="R67" s="985"/>
      <c r="S67" s="985"/>
      <c r="T67" s="985"/>
      <c r="U67" s="985"/>
      <c r="V67" s="985"/>
      <c r="W67" s="985"/>
      <c r="X67" s="990"/>
      <c r="Y67" s="992"/>
      <c r="Z67" s="987"/>
      <c r="AA67" s="987"/>
      <c r="AB67" s="987"/>
      <c r="AC67" s="987"/>
      <c r="AD67" s="1028"/>
      <c r="AE67" s="987"/>
      <c r="AF67" s="987"/>
      <c r="AG67" s="987"/>
      <c r="AH67" s="991"/>
      <c r="AI67" s="991"/>
      <c r="AJ67" s="991"/>
      <c r="AK67" s="991"/>
      <c r="AL67" s="991"/>
      <c r="AM67" s="991"/>
      <c r="AN67" s="991"/>
      <c r="AO67" s="991"/>
      <c r="AP67" s="939"/>
      <c r="AQ67" s="939"/>
      <c r="AR67" s="1010"/>
      <c r="AS67" s="1009"/>
      <c r="AT67" s="934"/>
    </row>
    <row r="68" spans="2:48" ht="17.100000000000001" customHeight="1" x14ac:dyDescent="0.2">
      <c r="B68" s="984"/>
      <c r="C68" s="4118" t="s">
        <v>1956</v>
      </c>
      <c r="D68" s="4119"/>
      <c r="E68" s="4119"/>
      <c r="F68" s="4119"/>
      <c r="G68" s="4119"/>
      <c r="H68" s="4119"/>
      <c r="I68" s="4119"/>
      <c r="J68" s="4119"/>
      <c r="K68" s="4119"/>
      <c r="L68" s="4119"/>
      <c r="M68" s="4119"/>
      <c r="N68" s="4119"/>
      <c r="O68" s="4119"/>
      <c r="P68" s="4119"/>
      <c r="Q68" s="4119"/>
      <c r="R68" s="4119"/>
      <c r="S68" s="4119"/>
      <c r="T68" s="4119"/>
      <c r="U68" s="4119"/>
      <c r="V68" s="4119"/>
      <c r="W68" s="4119"/>
      <c r="X68" s="4119"/>
      <c r="Y68" s="4119"/>
      <c r="Z68" s="4119"/>
      <c r="AA68" s="4119"/>
      <c r="AB68" s="4119"/>
      <c r="AC68" s="4119"/>
      <c r="AD68" s="4119"/>
      <c r="AE68" s="4119"/>
      <c r="AF68" s="4119"/>
      <c r="AG68" s="4119"/>
      <c r="AH68" s="4119"/>
      <c r="AI68" s="4119"/>
      <c r="AJ68" s="4119"/>
      <c r="AK68" s="4119"/>
      <c r="AL68" s="4119"/>
      <c r="AM68" s="4119"/>
      <c r="AN68" s="4119"/>
      <c r="AO68" s="4119"/>
      <c r="AP68" s="4119"/>
      <c r="AQ68" s="4119"/>
      <c r="AR68" s="4119"/>
      <c r="AS68" s="4120"/>
      <c r="AT68" s="934"/>
    </row>
    <row r="69" spans="2:48" ht="17.100000000000001" customHeight="1" x14ac:dyDescent="0.2">
      <c r="B69" s="984"/>
      <c r="C69" s="4124"/>
      <c r="D69" s="4125"/>
      <c r="E69" s="4125"/>
      <c r="F69" s="4125"/>
      <c r="G69" s="4125"/>
      <c r="H69" s="4125"/>
      <c r="I69" s="4125"/>
      <c r="J69" s="4125"/>
      <c r="K69" s="4125"/>
      <c r="L69" s="4125"/>
      <c r="M69" s="4125"/>
      <c r="N69" s="4125"/>
      <c r="O69" s="4125"/>
      <c r="P69" s="4125"/>
      <c r="Q69" s="4125"/>
      <c r="R69" s="4125"/>
      <c r="S69" s="4125"/>
      <c r="T69" s="4125"/>
      <c r="U69" s="4125"/>
      <c r="V69" s="4125"/>
      <c r="W69" s="4125"/>
      <c r="X69" s="4125"/>
      <c r="Y69" s="4125"/>
      <c r="Z69" s="4125"/>
      <c r="AA69" s="4125"/>
      <c r="AB69" s="4125"/>
      <c r="AC69" s="4125"/>
      <c r="AD69" s="4125"/>
      <c r="AE69" s="4125"/>
      <c r="AF69" s="4125"/>
      <c r="AG69" s="4125"/>
      <c r="AH69" s="4125"/>
      <c r="AI69" s="4125"/>
      <c r="AJ69" s="4125"/>
      <c r="AK69" s="4125"/>
      <c r="AL69" s="4125"/>
      <c r="AM69" s="4125"/>
      <c r="AN69" s="4125"/>
      <c r="AO69" s="4125"/>
      <c r="AP69" s="4125"/>
      <c r="AQ69" s="4125"/>
      <c r="AR69" s="4125"/>
      <c r="AS69" s="4126"/>
      <c r="AT69" s="934"/>
    </row>
    <row r="70" spans="2:48" ht="17.100000000000001" customHeight="1" x14ac:dyDescent="0.2">
      <c r="B70" s="984"/>
      <c r="C70" s="1034"/>
      <c r="D70" s="1034"/>
      <c r="E70" s="1034"/>
      <c r="F70" s="1034"/>
      <c r="G70" s="1034"/>
      <c r="H70" s="1034"/>
      <c r="I70" s="1034"/>
      <c r="J70" s="1034"/>
      <c r="K70" s="1034"/>
      <c r="L70" s="1034"/>
      <c r="M70" s="1034"/>
      <c r="N70" s="1034"/>
      <c r="O70" s="1034"/>
      <c r="P70" s="1034"/>
      <c r="Q70" s="1034"/>
      <c r="R70" s="1034"/>
      <c r="S70" s="1034"/>
      <c r="T70" s="1034"/>
      <c r="U70" s="1034"/>
      <c r="V70" s="1034"/>
      <c r="W70" s="1034"/>
      <c r="X70" s="1034"/>
      <c r="Y70" s="1034"/>
      <c r="Z70" s="1034"/>
      <c r="AA70" s="1034"/>
      <c r="AB70" s="1034"/>
      <c r="AC70" s="1034"/>
      <c r="AD70" s="1034"/>
      <c r="AE70" s="1034"/>
      <c r="AF70" s="1034"/>
      <c r="AG70" s="1034"/>
      <c r="AH70" s="1034"/>
      <c r="AI70" s="1034"/>
      <c r="AJ70" s="1034"/>
      <c r="AK70" s="1034"/>
      <c r="AL70" s="1034"/>
      <c r="AM70" s="1034"/>
      <c r="AN70" s="1034"/>
      <c r="AO70" s="1033"/>
      <c r="AP70" s="1033"/>
      <c r="AQ70" s="1033"/>
      <c r="AR70" s="1033"/>
      <c r="AS70" s="1033"/>
      <c r="AT70" s="934"/>
    </row>
    <row r="71" spans="2:48" ht="17.100000000000001" customHeight="1" x14ac:dyDescent="0.2">
      <c r="B71" s="993"/>
      <c r="E71" s="934" t="s">
        <v>1955</v>
      </c>
      <c r="G71" s="984"/>
      <c r="H71" s="987"/>
      <c r="J71" s="987"/>
      <c r="K71" s="987"/>
      <c r="L71" s="987"/>
      <c r="M71" s="986"/>
      <c r="N71" s="985"/>
      <c r="P71" s="985"/>
      <c r="Q71" s="985"/>
      <c r="R71" s="934" t="s">
        <v>1954</v>
      </c>
      <c r="S71" s="985"/>
      <c r="T71" s="987"/>
      <c r="V71" s="984"/>
      <c r="W71" s="987"/>
      <c r="Y71" s="987"/>
      <c r="Z71" s="987"/>
      <c r="AA71" s="987"/>
      <c r="AB71" s="986"/>
      <c r="AD71" s="4374"/>
      <c r="AE71" s="4374"/>
      <c r="AF71" s="4374"/>
      <c r="AG71" s="4374"/>
      <c r="AH71" s="4374"/>
      <c r="AI71" s="4374"/>
      <c r="AJ71" s="4374"/>
      <c r="AK71" s="4374"/>
      <c r="AL71" s="4374"/>
      <c r="AM71" s="4374"/>
      <c r="AN71" s="4374"/>
      <c r="AQ71" s="985"/>
      <c r="AR71" s="4138" t="s">
        <v>236</v>
      </c>
      <c r="AS71" s="4139"/>
      <c r="AT71" s="934"/>
    </row>
    <row r="72" spans="2:48" ht="17.100000000000001" customHeight="1" x14ac:dyDescent="0.2">
      <c r="B72" s="984"/>
      <c r="C72" s="1241"/>
      <c r="D72" s="4117"/>
      <c r="E72" s="4117"/>
      <c r="F72" s="4117"/>
      <c r="G72" s="4117"/>
      <c r="H72" s="4117"/>
      <c r="I72" s="4117"/>
      <c r="J72" s="4117"/>
      <c r="K72" s="4117"/>
      <c r="L72" s="4117"/>
      <c r="M72" s="4117"/>
      <c r="N72" s="4117"/>
      <c r="O72" s="4117"/>
      <c r="P72" s="4117"/>
      <c r="Q72" s="4117"/>
      <c r="R72" s="4117"/>
      <c r="S72" s="4117"/>
      <c r="T72" s="4117"/>
      <c r="U72" s="4117"/>
      <c r="V72" s="4117"/>
      <c r="W72" s="4117"/>
      <c r="Y72" s="1241"/>
      <c r="Z72" s="4117"/>
      <c r="AA72" s="4117"/>
      <c r="AB72" s="4117"/>
      <c r="AC72" s="4117"/>
      <c r="AD72" s="4117"/>
      <c r="AE72" s="4117"/>
      <c r="AF72" s="4117"/>
      <c r="AG72" s="4117"/>
      <c r="AH72" s="4117"/>
      <c r="AI72" s="4117"/>
      <c r="AJ72" s="4117"/>
      <c r="AK72" s="4117"/>
      <c r="AL72" s="4117"/>
      <c r="AM72" s="4117"/>
      <c r="AN72" s="4117"/>
      <c r="AO72" s="4117"/>
      <c r="AP72" s="4117"/>
      <c r="AQ72" s="4117"/>
      <c r="AR72" s="4117"/>
      <c r="AS72" s="4117"/>
    </row>
    <row r="73" spans="2:48" ht="17.100000000000001" customHeight="1" x14ac:dyDescent="0.2">
      <c r="C73" s="984" t="s">
        <v>1953</v>
      </c>
      <c r="D73" s="993"/>
      <c r="F73" s="984" t="s">
        <v>1952</v>
      </c>
      <c r="G73" s="984"/>
      <c r="H73" s="984"/>
      <c r="I73" s="987"/>
      <c r="J73" s="987"/>
      <c r="K73" s="987"/>
      <c r="L73" s="987"/>
      <c r="M73" s="1029"/>
      <c r="N73" s="985"/>
      <c r="O73" s="985"/>
      <c r="P73" s="985"/>
      <c r="Q73" s="985"/>
      <c r="R73" s="985"/>
      <c r="S73" s="985"/>
      <c r="T73" s="985"/>
      <c r="U73" s="985"/>
      <c r="V73" s="985"/>
      <c r="W73" s="985"/>
      <c r="X73" s="990"/>
      <c r="Y73" s="992"/>
      <c r="Z73" s="987"/>
      <c r="AA73" s="987"/>
      <c r="AB73" s="987"/>
      <c r="AC73" s="987"/>
      <c r="AD73" s="1028"/>
      <c r="AE73" s="987"/>
      <c r="AF73" s="987"/>
      <c r="AG73" s="987"/>
      <c r="AH73" s="991"/>
      <c r="AI73" s="991"/>
      <c r="AJ73" s="991"/>
      <c r="AK73" s="991"/>
      <c r="AL73" s="991"/>
      <c r="AM73" s="991"/>
      <c r="AN73" s="991"/>
      <c r="AO73" s="991"/>
      <c r="AP73" s="939"/>
      <c r="AQ73" s="939"/>
      <c r="AR73" s="1010"/>
      <c r="AS73" s="1009"/>
      <c r="AT73" s="934"/>
    </row>
    <row r="74" spans="2:48" ht="17.100000000000001" customHeight="1" x14ac:dyDescent="0.2">
      <c r="C74" s="4127" t="s">
        <v>1951</v>
      </c>
      <c r="D74" s="4127"/>
      <c r="E74" s="4127"/>
      <c r="F74" s="4127"/>
      <c r="G74" s="4127"/>
      <c r="H74" s="4127"/>
      <c r="I74" s="4127"/>
      <c r="J74" s="4127"/>
      <c r="K74" s="4127"/>
      <c r="L74" s="4127"/>
      <c r="M74" s="4127"/>
      <c r="N74" s="4127"/>
      <c r="O74" s="4127"/>
      <c r="P74" s="4127"/>
      <c r="Q74" s="4127"/>
      <c r="R74" s="4127"/>
      <c r="S74" s="4127"/>
      <c r="T74" s="4127"/>
      <c r="U74" s="4127"/>
      <c r="V74" s="4127"/>
      <c r="W74" s="4127"/>
      <c r="X74" s="4127"/>
      <c r="Y74" s="4127"/>
      <c r="Z74" s="4127"/>
      <c r="AA74" s="4127"/>
      <c r="AB74" s="4127"/>
      <c r="AC74" s="4127"/>
      <c r="AD74" s="4127"/>
      <c r="AE74" s="4127"/>
      <c r="AF74" s="4127"/>
      <c r="AG74" s="4127"/>
      <c r="AH74" s="4127"/>
      <c r="AI74" s="4127"/>
      <c r="AJ74" s="4127"/>
      <c r="AK74" s="4127"/>
      <c r="AL74" s="4127"/>
      <c r="AM74" s="4127"/>
      <c r="AN74" s="4127"/>
      <c r="AO74" s="4127"/>
      <c r="AP74" s="4127"/>
      <c r="AQ74" s="4127"/>
      <c r="AR74" s="4127"/>
      <c r="AS74" s="4127"/>
      <c r="AT74" s="973"/>
    </row>
    <row r="75" spans="2:48" ht="17.100000000000001" customHeight="1" x14ac:dyDescent="0.2">
      <c r="B75" s="940"/>
      <c r="C75" s="4127"/>
      <c r="D75" s="4127"/>
      <c r="E75" s="4127"/>
      <c r="F75" s="4127"/>
      <c r="G75" s="4127"/>
      <c r="H75" s="4127"/>
      <c r="I75" s="4127"/>
      <c r="J75" s="4127"/>
      <c r="K75" s="4127"/>
      <c r="L75" s="4127"/>
      <c r="M75" s="4127"/>
      <c r="N75" s="4127"/>
      <c r="O75" s="4127"/>
      <c r="P75" s="4127"/>
      <c r="Q75" s="4127"/>
      <c r="R75" s="4127"/>
      <c r="S75" s="4127"/>
      <c r="T75" s="4127"/>
      <c r="U75" s="4127"/>
      <c r="V75" s="4127"/>
      <c r="W75" s="4127"/>
      <c r="X75" s="4127"/>
      <c r="Y75" s="4127"/>
      <c r="Z75" s="4127"/>
      <c r="AA75" s="4127"/>
      <c r="AB75" s="4127"/>
      <c r="AC75" s="4127"/>
      <c r="AD75" s="4127"/>
      <c r="AE75" s="4127"/>
      <c r="AF75" s="4127"/>
      <c r="AG75" s="4127"/>
      <c r="AH75" s="4127"/>
      <c r="AI75" s="4127"/>
      <c r="AJ75" s="4127"/>
      <c r="AK75" s="4127"/>
      <c r="AL75" s="4127"/>
      <c r="AM75" s="4127"/>
      <c r="AN75" s="4127"/>
      <c r="AO75" s="4127"/>
      <c r="AP75" s="4127"/>
      <c r="AQ75" s="4127"/>
      <c r="AR75" s="4127"/>
      <c r="AS75" s="4127"/>
      <c r="AT75" s="962"/>
    </row>
    <row r="76" spans="2:48" ht="17.100000000000001" customHeight="1" x14ac:dyDescent="0.2">
      <c r="B76" s="940"/>
      <c r="AT76" s="962"/>
    </row>
    <row r="77" spans="2:48" ht="17.100000000000001" customHeight="1" x14ac:dyDescent="0.2">
      <c r="B77" s="993"/>
      <c r="E77" s="934" t="s">
        <v>1950</v>
      </c>
      <c r="G77" s="984"/>
      <c r="H77" s="987"/>
      <c r="J77" s="987"/>
      <c r="K77" s="987"/>
      <c r="L77" s="987"/>
      <c r="M77" s="986"/>
      <c r="N77" s="985"/>
      <c r="P77" s="985"/>
      <c r="Q77" s="985"/>
      <c r="R77" s="934" t="s">
        <v>1949</v>
      </c>
      <c r="S77" s="985"/>
      <c r="T77" s="987"/>
      <c r="V77" s="984"/>
      <c r="W77" s="987"/>
      <c r="Y77" s="987"/>
      <c r="Z77" s="987"/>
      <c r="AA77" s="987"/>
      <c r="AB77" s="986"/>
      <c r="AD77" s="1027"/>
      <c r="AE77" s="4373"/>
      <c r="AF77" s="4373"/>
      <c r="AG77" s="4373"/>
      <c r="AH77" s="4373"/>
      <c r="AI77" s="4373"/>
      <c r="AJ77" s="4373"/>
      <c r="AK77" s="4373"/>
      <c r="AL77" s="4373"/>
      <c r="AM77" s="4373"/>
      <c r="AN77" s="4373"/>
      <c r="AO77" s="4373"/>
      <c r="AQ77" s="985"/>
      <c r="AR77" s="4138" t="s">
        <v>236</v>
      </c>
      <c r="AS77" s="4139"/>
      <c r="AT77" s="934"/>
    </row>
    <row r="78" spans="2:48" ht="17.100000000000001" customHeight="1" x14ac:dyDescent="0.25">
      <c r="B78" s="940"/>
      <c r="F78" s="962"/>
      <c r="G78" s="962"/>
      <c r="I78" s="1025"/>
      <c r="J78" s="1024"/>
      <c r="K78" s="1023"/>
      <c r="L78" s="1023"/>
      <c r="M78" s="1023"/>
      <c r="N78" s="1023"/>
      <c r="O78" s="1020"/>
      <c r="P78" s="1019"/>
      <c r="Q78" s="1019"/>
      <c r="R78" s="1021"/>
      <c r="S78" s="1020"/>
      <c r="T78" s="1020"/>
      <c r="V78" s="1020"/>
      <c r="W78" s="1020"/>
      <c r="X78" s="1020"/>
      <c r="Y78" s="1020"/>
      <c r="Z78" s="1019"/>
      <c r="AA78" s="1019"/>
      <c r="AB78" s="1022"/>
      <c r="AC78" s="1017"/>
      <c r="AD78" s="1018"/>
      <c r="AE78" s="1017"/>
      <c r="AF78" s="1017"/>
      <c r="AG78" s="1017"/>
      <c r="AH78" s="1017"/>
      <c r="AI78" s="1017"/>
      <c r="AJ78" s="1017"/>
      <c r="AK78" s="1017"/>
      <c r="AL78" s="968"/>
      <c r="AM78" s="968"/>
      <c r="AN78" s="968"/>
      <c r="AO78" s="968"/>
      <c r="AP78" s="968"/>
      <c r="AQ78" s="1017"/>
      <c r="AR78" s="1016"/>
      <c r="AS78" s="1016"/>
      <c r="AT78" s="1015"/>
    </row>
    <row r="79" spans="2:48" ht="17.100000000000001" customHeight="1" x14ac:dyDescent="0.2">
      <c r="C79" s="984" t="s">
        <v>1947</v>
      </c>
      <c r="D79" s="993"/>
      <c r="F79" s="984" t="s">
        <v>1946</v>
      </c>
      <c r="G79" s="984"/>
      <c r="H79" s="984"/>
      <c r="I79" s="987"/>
      <c r="J79" s="987"/>
      <c r="K79" s="987"/>
      <c r="L79" s="987"/>
      <c r="M79" s="986"/>
      <c r="N79" s="985"/>
      <c r="O79" s="985"/>
      <c r="P79" s="985"/>
      <c r="Q79" s="985"/>
      <c r="R79" s="985"/>
      <c r="S79" s="985"/>
      <c r="T79" s="985"/>
      <c r="U79" s="985"/>
      <c r="V79" s="985"/>
      <c r="W79" s="985"/>
      <c r="X79" s="990"/>
      <c r="Y79" s="992"/>
      <c r="Z79" s="987"/>
      <c r="AA79" s="987"/>
      <c r="AB79" s="987"/>
      <c r="AC79" s="987"/>
      <c r="AD79" s="987"/>
      <c r="AE79" s="987"/>
      <c r="AF79" s="987"/>
      <c r="AG79" s="987"/>
      <c r="AH79" s="991"/>
      <c r="AI79" s="991"/>
      <c r="AJ79" s="991"/>
      <c r="AK79" s="991"/>
      <c r="AL79" s="991"/>
      <c r="AM79" s="991"/>
      <c r="AN79" s="991"/>
      <c r="AO79" s="4117"/>
      <c r="AP79" s="4117"/>
      <c r="AQ79" s="4117"/>
      <c r="AR79" s="4117"/>
      <c r="AS79" s="4117"/>
      <c r="AU79" s="934"/>
      <c r="AV79" s="934"/>
    </row>
    <row r="80" spans="2:48" ht="17.100000000000001" customHeight="1" x14ac:dyDescent="0.2">
      <c r="C80" s="4118" t="s">
        <v>1945</v>
      </c>
      <c r="D80" s="4119"/>
      <c r="E80" s="4119"/>
      <c r="F80" s="4119"/>
      <c r="G80" s="4119"/>
      <c r="H80" s="4119"/>
      <c r="I80" s="4119"/>
      <c r="J80" s="4119"/>
      <c r="K80" s="4119"/>
      <c r="L80" s="4119"/>
      <c r="M80" s="4119"/>
      <c r="N80" s="4119"/>
      <c r="O80" s="4119"/>
      <c r="P80" s="4119"/>
      <c r="Q80" s="4119"/>
      <c r="R80" s="4119"/>
      <c r="S80" s="4119"/>
      <c r="T80" s="4119"/>
      <c r="U80" s="4119"/>
      <c r="V80" s="4119"/>
      <c r="W80" s="4119"/>
      <c r="X80" s="4119"/>
      <c r="Y80" s="4119"/>
      <c r="Z80" s="4119"/>
      <c r="AA80" s="4119"/>
      <c r="AB80" s="4119"/>
      <c r="AC80" s="4119"/>
      <c r="AD80" s="4119"/>
      <c r="AE80" s="4119"/>
      <c r="AF80" s="4119"/>
      <c r="AG80" s="4119"/>
      <c r="AH80" s="4119"/>
      <c r="AI80" s="4119"/>
      <c r="AJ80" s="4119"/>
      <c r="AK80" s="4119"/>
      <c r="AL80" s="4119"/>
      <c r="AM80" s="4119"/>
      <c r="AN80" s="4119"/>
      <c r="AO80" s="4119"/>
      <c r="AP80" s="4119"/>
      <c r="AQ80" s="4119"/>
      <c r="AR80" s="4119"/>
      <c r="AS80" s="4120"/>
      <c r="AT80" s="939"/>
      <c r="AU80" s="934"/>
      <c r="AV80" s="934"/>
    </row>
    <row r="81" spans="2:48" ht="17.100000000000001" customHeight="1" x14ac:dyDescent="0.2">
      <c r="C81" s="4121"/>
      <c r="D81" s="4122"/>
      <c r="E81" s="4122"/>
      <c r="F81" s="4122"/>
      <c r="G81" s="4122"/>
      <c r="H81" s="4122"/>
      <c r="I81" s="4122"/>
      <c r="J81" s="4122"/>
      <c r="K81" s="4122"/>
      <c r="L81" s="4122"/>
      <c r="M81" s="4122"/>
      <c r="N81" s="4122"/>
      <c r="O81" s="4122"/>
      <c r="P81" s="4122"/>
      <c r="Q81" s="4122"/>
      <c r="R81" s="4122"/>
      <c r="S81" s="4122"/>
      <c r="T81" s="4122"/>
      <c r="U81" s="4122"/>
      <c r="V81" s="4122"/>
      <c r="W81" s="4122"/>
      <c r="X81" s="4122"/>
      <c r="Y81" s="4122"/>
      <c r="Z81" s="4122"/>
      <c r="AA81" s="4122"/>
      <c r="AB81" s="4122"/>
      <c r="AC81" s="4122"/>
      <c r="AD81" s="4122"/>
      <c r="AE81" s="4122"/>
      <c r="AF81" s="4122"/>
      <c r="AG81" s="4122"/>
      <c r="AH81" s="4122"/>
      <c r="AI81" s="4122"/>
      <c r="AJ81" s="4122"/>
      <c r="AK81" s="4122"/>
      <c r="AL81" s="4122"/>
      <c r="AM81" s="4122"/>
      <c r="AN81" s="4122"/>
      <c r="AO81" s="4122"/>
      <c r="AP81" s="4122"/>
      <c r="AQ81" s="4122"/>
      <c r="AR81" s="4122"/>
      <c r="AS81" s="4123"/>
      <c r="AT81" s="929"/>
      <c r="AU81" s="934"/>
      <c r="AV81" s="934"/>
    </row>
    <row r="82" spans="2:48" ht="17.100000000000001" customHeight="1" x14ac:dyDescent="0.2">
      <c r="C82" s="1008"/>
      <c r="D82" s="1007"/>
      <c r="E82" s="1007"/>
      <c r="F82" s="1007"/>
      <c r="G82" s="1007"/>
      <c r="H82" s="1007"/>
      <c r="I82" s="1007"/>
      <c r="J82" s="1007"/>
      <c r="K82" s="1007"/>
      <c r="L82" s="1007"/>
      <c r="M82" s="1007"/>
      <c r="N82" s="1007"/>
      <c r="O82" s="1007"/>
      <c r="P82" s="1007"/>
      <c r="Q82" s="1007"/>
      <c r="R82" s="1007"/>
      <c r="S82" s="1007"/>
      <c r="T82" s="1007"/>
      <c r="U82" s="1007"/>
      <c r="V82" s="1007"/>
      <c r="W82" s="1007"/>
      <c r="X82" s="1007"/>
      <c r="Y82" s="1007"/>
      <c r="Z82" s="1007"/>
      <c r="AA82" s="1007"/>
      <c r="AB82" s="1007"/>
      <c r="AC82" s="1007"/>
      <c r="AD82" s="1007"/>
      <c r="AE82" s="1007"/>
      <c r="AF82" s="1007"/>
      <c r="AG82" s="1007"/>
      <c r="AH82" s="1007"/>
      <c r="AI82" s="1007"/>
      <c r="AJ82" s="1007"/>
      <c r="AK82" s="1007"/>
      <c r="AL82" s="1007"/>
      <c r="AM82" s="1007"/>
      <c r="AN82" s="1007"/>
      <c r="AO82" s="1007"/>
      <c r="AP82" s="1007"/>
      <c r="AQ82" s="1007"/>
      <c r="AR82" s="1007"/>
      <c r="AS82" s="1006"/>
      <c r="AT82" s="996"/>
      <c r="AU82" s="934"/>
      <c r="AV82" s="934"/>
    </row>
    <row r="83" spans="2:48" ht="17.100000000000001" customHeight="1" x14ac:dyDescent="0.2">
      <c r="C83" s="971"/>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75"/>
      <c r="AT83" s="996"/>
      <c r="AU83" s="934"/>
      <c r="AV83" s="934"/>
    </row>
    <row r="84" spans="2:48" ht="17.100000000000001" customHeight="1" x14ac:dyDescent="0.2">
      <c r="C84" s="971"/>
      <c r="D84" s="968"/>
      <c r="E84" s="1004"/>
      <c r="F84" s="1004"/>
      <c r="G84" s="968"/>
      <c r="H84" s="968"/>
      <c r="I84" s="968"/>
      <c r="J84" s="968"/>
      <c r="K84" s="968"/>
      <c r="L84" s="968"/>
      <c r="M84" s="968"/>
      <c r="N84" s="968"/>
      <c r="O84" s="968"/>
      <c r="P84" s="968"/>
      <c r="Q84" s="980"/>
      <c r="R84" s="1005"/>
      <c r="S84" s="1004"/>
      <c r="T84" s="1004"/>
      <c r="U84" s="1004"/>
      <c r="V84" s="968"/>
      <c r="W84" s="968"/>
      <c r="X84" s="968"/>
      <c r="Y84" s="968"/>
      <c r="Z84" s="968"/>
      <c r="AA84" s="968"/>
      <c r="AB84" s="1002"/>
      <c r="AC84" s="1002"/>
      <c r="AD84" s="1002"/>
      <c r="AE84" s="1002"/>
      <c r="AF84" s="980"/>
      <c r="AG84" s="968"/>
      <c r="AH84" s="1003"/>
      <c r="AI84" s="1003"/>
      <c r="AJ84" s="1003"/>
      <c r="AK84" s="968"/>
      <c r="AL84" s="968"/>
      <c r="AM84" s="968"/>
      <c r="AN84" s="968"/>
      <c r="AO84" s="968"/>
      <c r="AP84" s="1002"/>
      <c r="AQ84" s="1002"/>
      <c r="AR84" s="1002"/>
      <c r="AS84" s="1001"/>
      <c r="AT84" s="996"/>
      <c r="AU84" s="934"/>
      <c r="AV84" s="934"/>
    </row>
    <row r="85" spans="2:48" ht="17.100000000000001" customHeight="1" x14ac:dyDescent="0.2">
      <c r="C85" s="971"/>
      <c r="D85" s="968"/>
      <c r="E85" s="1004"/>
      <c r="F85" s="1004"/>
      <c r="G85" s="968"/>
      <c r="H85" s="968"/>
      <c r="I85" s="968"/>
      <c r="J85" s="968"/>
      <c r="K85" s="968"/>
      <c r="L85" s="968"/>
      <c r="M85" s="968"/>
      <c r="N85" s="968"/>
      <c r="O85" s="968"/>
      <c r="P85" s="968"/>
      <c r="Q85" s="980"/>
      <c r="R85" s="1005"/>
      <c r="S85" s="1004"/>
      <c r="T85" s="1004"/>
      <c r="U85" s="1004"/>
      <c r="V85" s="968"/>
      <c r="W85" s="968"/>
      <c r="X85" s="968"/>
      <c r="Y85" s="968"/>
      <c r="Z85" s="968"/>
      <c r="AA85" s="968"/>
      <c r="AB85" s="1002"/>
      <c r="AC85" s="1002"/>
      <c r="AD85" s="1002"/>
      <c r="AE85" s="1002"/>
      <c r="AF85" s="980"/>
      <c r="AG85" s="968"/>
      <c r="AH85" s="1003"/>
      <c r="AI85" s="1003"/>
      <c r="AJ85" s="1003"/>
      <c r="AK85" s="968"/>
      <c r="AL85" s="968"/>
      <c r="AM85" s="968"/>
      <c r="AN85" s="968"/>
      <c r="AO85" s="968"/>
      <c r="AP85" s="1002"/>
      <c r="AQ85" s="1002"/>
      <c r="AR85" s="1002"/>
      <c r="AS85" s="1001"/>
      <c r="AT85" s="996"/>
      <c r="AU85" s="934"/>
      <c r="AV85" s="934"/>
    </row>
    <row r="86" spans="2:48" ht="17.100000000000001" customHeight="1" x14ac:dyDescent="0.2">
      <c r="C86" s="979"/>
      <c r="D86" s="978"/>
      <c r="E86" s="999"/>
      <c r="F86" s="999"/>
      <c r="G86" s="978"/>
      <c r="H86" s="978"/>
      <c r="I86" s="978"/>
      <c r="J86" s="978"/>
      <c r="K86" s="978"/>
      <c r="L86" s="998"/>
      <c r="M86" s="998"/>
      <c r="N86" s="998"/>
      <c r="O86" s="998"/>
      <c r="P86" s="998"/>
      <c r="Q86" s="1000"/>
      <c r="R86" s="978"/>
      <c r="S86" s="999"/>
      <c r="T86" s="999"/>
      <c r="U86" s="999"/>
      <c r="V86" s="978"/>
      <c r="W86" s="978"/>
      <c r="X86" s="978"/>
      <c r="Y86" s="978"/>
      <c r="Z86" s="978"/>
      <c r="AA86" s="978"/>
      <c r="AB86" s="998"/>
      <c r="AC86" s="998"/>
      <c r="AD86" s="998"/>
      <c r="AE86" s="998"/>
      <c r="AF86" s="1000"/>
      <c r="AG86" s="978"/>
      <c r="AH86" s="999"/>
      <c r="AI86" s="999"/>
      <c r="AJ86" s="999"/>
      <c r="AK86" s="978"/>
      <c r="AL86" s="978"/>
      <c r="AM86" s="978"/>
      <c r="AN86" s="978"/>
      <c r="AO86" s="978"/>
      <c r="AP86" s="978"/>
      <c r="AQ86" s="998"/>
      <c r="AR86" s="998"/>
      <c r="AS86" s="997"/>
      <c r="AT86" s="996"/>
      <c r="AU86" s="934"/>
      <c r="AV86" s="934"/>
    </row>
    <row r="87" spans="2:48" ht="17.100000000000001" customHeight="1" x14ac:dyDescent="0.2">
      <c r="B87" s="984"/>
      <c r="C87" s="989"/>
      <c r="D87" s="989"/>
      <c r="E87" s="989"/>
      <c r="F87" s="989"/>
      <c r="G87" s="988"/>
      <c r="H87" s="988"/>
      <c r="I87" s="988"/>
      <c r="J87" s="939"/>
      <c r="K87" s="987"/>
      <c r="L87" s="987"/>
      <c r="M87" s="986"/>
      <c r="N87" s="985"/>
      <c r="O87" s="985"/>
      <c r="P87" s="985"/>
      <c r="Q87" s="985"/>
      <c r="R87" s="985"/>
      <c r="S87" s="985"/>
      <c r="T87" s="985"/>
      <c r="U87" s="985"/>
      <c r="V87" s="985"/>
      <c r="W87" s="995"/>
      <c r="X87" s="990"/>
      <c r="Y87" s="989"/>
      <c r="Z87" s="989"/>
      <c r="AA87" s="989"/>
      <c r="AB87" s="989"/>
      <c r="AC87" s="988"/>
      <c r="AD87" s="988"/>
      <c r="AE87" s="988"/>
      <c r="AF87" s="939"/>
      <c r="AG87" s="987"/>
      <c r="AH87" s="987"/>
      <c r="AI87" s="986"/>
      <c r="AJ87" s="985"/>
      <c r="AK87" s="985"/>
      <c r="AL87" s="985"/>
      <c r="AM87" s="985"/>
      <c r="AN87" s="985"/>
      <c r="AO87" s="985"/>
      <c r="AP87" s="985"/>
      <c r="AQ87" s="985"/>
      <c r="AR87" s="985"/>
      <c r="AS87" s="994"/>
      <c r="AT87" s="934"/>
      <c r="AU87" s="934"/>
      <c r="AV87" s="934"/>
    </row>
    <row r="88" spans="2:48" ht="17.100000000000001" customHeight="1" x14ac:dyDescent="0.2">
      <c r="B88" s="984"/>
      <c r="C88" s="984" t="s">
        <v>1944</v>
      </c>
      <c r="D88" s="993"/>
      <c r="F88" s="984" t="s">
        <v>1943</v>
      </c>
      <c r="G88" s="984"/>
      <c r="H88" s="984"/>
      <c r="I88" s="987"/>
      <c r="J88" s="987"/>
      <c r="K88" s="987"/>
      <c r="L88" s="987"/>
      <c r="M88" s="986"/>
      <c r="N88" s="985"/>
      <c r="O88" s="985"/>
      <c r="P88" s="985"/>
      <c r="Q88" s="985"/>
      <c r="R88" s="985"/>
      <c r="S88" s="985"/>
      <c r="T88" s="985"/>
      <c r="U88" s="985"/>
      <c r="V88" s="985"/>
      <c r="W88" s="985"/>
      <c r="X88" s="990"/>
      <c r="Y88" s="992"/>
      <c r="Z88" s="987"/>
      <c r="AA88" s="987"/>
      <c r="AB88" s="987"/>
      <c r="AC88" s="987"/>
      <c r="AD88" s="987"/>
      <c r="AE88" s="987"/>
      <c r="AF88" s="987"/>
      <c r="AG88" s="987"/>
      <c r="AH88" s="991"/>
      <c r="AI88" s="991"/>
      <c r="AJ88" s="991"/>
      <c r="AK88" s="991"/>
      <c r="AL88" s="991"/>
      <c r="AM88" s="991"/>
      <c r="AN88" s="4117"/>
      <c r="AO88" s="4117"/>
      <c r="AP88" s="4117"/>
      <c r="AQ88" s="4117"/>
      <c r="AR88" s="4117"/>
      <c r="AS88" s="934"/>
      <c r="AT88" s="934"/>
      <c r="AU88" s="934"/>
    </row>
    <row r="89" spans="2:48" ht="17.100000000000001" customHeight="1" x14ac:dyDescent="0.2">
      <c r="B89" s="984"/>
      <c r="C89" s="4118" t="s">
        <v>1942</v>
      </c>
      <c r="D89" s="4119"/>
      <c r="E89" s="4119"/>
      <c r="F89" s="4119"/>
      <c r="G89" s="4119"/>
      <c r="H89" s="4119"/>
      <c r="I89" s="4119"/>
      <c r="J89" s="4119"/>
      <c r="K89" s="4119"/>
      <c r="L89" s="4119"/>
      <c r="M89" s="4119"/>
      <c r="N89" s="4119"/>
      <c r="O89" s="4119"/>
      <c r="P89" s="4119"/>
      <c r="Q89" s="4119"/>
      <c r="R89" s="4119"/>
      <c r="S89" s="4119"/>
      <c r="T89" s="4119"/>
      <c r="U89" s="4119"/>
      <c r="V89" s="4119"/>
      <c r="W89" s="4119"/>
      <c r="X89" s="4119"/>
      <c r="Y89" s="4119"/>
      <c r="Z89" s="4119"/>
      <c r="AA89" s="4119"/>
      <c r="AB89" s="4119"/>
      <c r="AC89" s="4119"/>
      <c r="AD89" s="4119"/>
      <c r="AE89" s="4119"/>
      <c r="AF89" s="4119"/>
      <c r="AG89" s="4119"/>
      <c r="AH89" s="4119"/>
      <c r="AI89" s="4119"/>
      <c r="AJ89" s="4119"/>
      <c r="AK89" s="4119"/>
      <c r="AL89" s="4119"/>
      <c r="AM89" s="4119"/>
      <c r="AN89" s="4119"/>
      <c r="AO89" s="4119"/>
      <c r="AP89" s="4119"/>
      <c r="AQ89" s="4119"/>
      <c r="AR89" s="4119"/>
      <c r="AS89" s="4120"/>
      <c r="AT89" s="934"/>
      <c r="AU89" s="934"/>
    </row>
    <row r="90" spans="2:48" ht="17.100000000000001" customHeight="1" x14ac:dyDescent="0.2">
      <c r="B90" s="984"/>
      <c r="C90" s="4124"/>
      <c r="D90" s="4125"/>
      <c r="E90" s="4125"/>
      <c r="F90" s="4125"/>
      <c r="G90" s="4125"/>
      <c r="H90" s="4125"/>
      <c r="I90" s="4125"/>
      <c r="J90" s="4125"/>
      <c r="K90" s="4125"/>
      <c r="L90" s="4125"/>
      <c r="M90" s="4125"/>
      <c r="N90" s="4125"/>
      <c r="O90" s="4125"/>
      <c r="P90" s="4125"/>
      <c r="Q90" s="4125"/>
      <c r="R90" s="4125"/>
      <c r="S90" s="4125"/>
      <c r="T90" s="4125"/>
      <c r="U90" s="4125"/>
      <c r="V90" s="4125"/>
      <c r="W90" s="4125"/>
      <c r="X90" s="4125"/>
      <c r="Y90" s="4125"/>
      <c r="Z90" s="4125"/>
      <c r="AA90" s="4125"/>
      <c r="AB90" s="4125"/>
      <c r="AC90" s="4125"/>
      <c r="AD90" s="4125"/>
      <c r="AE90" s="4125"/>
      <c r="AF90" s="4125"/>
      <c r="AG90" s="4125"/>
      <c r="AH90" s="4125"/>
      <c r="AI90" s="4125"/>
      <c r="AJ90" s="4125"/>
      <c r="AK90" s="4125"/>
      <c r="AL90" s="4125"/>
      <c r="AM90" s="4125"/>
      <c r="AN90" s="4125"/>
      <c r="AO90" s="4125"/>
      <c r="AP90" s="4125"/>
      <c r="AQ90" s="4125"/>
      <c r="AR90" s="4125"/>
      <c r="AS90" s="4126"/>
      <c r="AT90" s="934"/>
      <c r="AU90" s="934"/>
    </row>
    <row r="91" spans="2:48" ht="17.100000000000001" customHeight="1" x14ac:dyDescent="0.2">
      <c r="B91" s="984"/>
      <c r="C91" s="989"/>
      <c r="D91" s="989"/>
      <c r="E91" s="989"/>
      <c r="F91" s="989"/>
      <c r="G91" s="988"/>
      <c r="H91" s="988"/>
      <c r="I91" s="988"/>
      <c r="J91" s="939"/>
      <c r="K91" s="987"/>
      <c r="L91" s="987"/>
      <c r="M91" s="986"/>
      <c r="N91" s="985"/>
      <c r="O91" s="985"/>
      <c r="P91" s="985"/>
      <c r="Q91" s="985"/>
      <c r="R91" s="985"/>
      <c r="S91" s="985"/>
      <c r="T91" s="985"/>
      <c r="U91" s="985"/>
      <c r="V91" s="985"/>
      <c r="W91" s="973"/>
      <c r="X91" s="990"/>
      <c r="Y91" s="989"/>
      <c r="Z91" s="989"/>
      <c r="AA91" s="989"/>
      <c r="AB91" s="989"/>
      <c r="AC91" s="988"/>
      <c r="AD91" s="988"/>
      <c r="AE91" s="988"/>
      <c r="AF91" s="939"/>
      <c r="AG91" s="987"/>
      <c r="AH91" s="987"/>
      <c r="AI91" s="986"/>
      <c r="AJ91" s="985"/>
      <c r="AK91" s="985"/>
      <c r="AL91" s="985"/>
      <c r="AM91" s="985"/>
      <c r="AN91" s="985"/>
      <c r="AO91" s="985"/>
      <c r="AP91" s="985"/>
      <c r="AQ91" s="985"/>
      <c r="AR91" s="973"/>
      <c r="AS91" s="934"/>
      <c r="AT91" s="934"/>
      <c r="AU91" s="934"/>
    </row>
    <row r="92" spans="2:48" ht="17.100000000000001" customHeight="1" x14ac:dyDescent="0.2">
      <c r="B92" s="984"/>
      <c r="C92" s="4114">
        <v>189</v>
      </c>
      <c r="D92" s="936" t="s">
        <v>1941</v>
      </c>
      <c r="E92" s="935"/>
      <c r="F92" s="935"/>
      <c r="G92" s="935"/>
      <c r="H92" s="935"/>
      <c r="I92" s="935"/>
      <c r="J92" s="935"/>
      <c r="K92" s="935"/>
      <c r="L92" s="935"/>
      <c r="M92" s="935"/>
      <c r="N92" s="935"/>
      <c r="O92" s="935"/>
      <c r="P92" s="935"/>
      <c r="Q92" s="935"/>
      <c r="R92" s="935"/>
      <c r="S92" s="935"/>
      <c r="T92" s="935"/>
      <c r="U92" s="935"/>
      <c r="V92" s="935"/>
      <c r="W92" s="935"/>
      <c r="X92" s="935"/>
      <c r="Y92" s="935"/>
      <c r="Z92" s="935"/>
      <c r="AA92" s="935"/>
      <c r="AB92" s="935"/>
      <c r="AC92" s="935"/>
      <c r="AD92" s="935"/>
      <c r="AE92" s="935"/>
      <c r="AF92" s="935"/>
      <c r="AG92" s="935"/>
      <c r="AH92" s="935"/>
      <c r="AI92" s="935"/>
      <c r="AJ92" s="935"/>
      <c r="AK92" s="935"/>
      <c r="AL92" s="935"/>
      <c r="AM92" s="935"/>
      <c r="AN92" s="935"/>
      <c r="AO92" s="935"/>
      <c r="AP92" s="935"/>
      <c r="AQ92" s="935"/>
      <c r="AR92" s="935"/>
      <c r="AS92" s="934"/>
      <c r="AT92" s="934"/>
      <c r="AU92" s="934"/>
    </row>
    <row r="93" spans="2:48" ht="17.100000000000001" customHeight="1" x14ac:dyDescent="0.2">
      <c r="B93" s="984"/>
      <c r="C93" s="4115"/>
      <c r="D93" s="971"/>
      <c r="E93" s="968"/>
      <c r="F93" s="968"/>
      <c r="G93" s="968"/>
      <c r="H93" s="968"/>
      <c r="I93" s="968"/>
      <c r="J93" s="968"/>
      <c r="K93" s="968"/>
      <c r="L93" s="968"/>
      <c r="M93" s="968"/>
      <c r="N93" s="968"/>
      <c r="O93" s="968"/>
      <c r="P93" s="968"/>
      <c r="Q93" s="968"/>
      <c r="R93" s="968"/>
      <c r="S93" s="968"/>
      <c r="T93" s="968"/>
      <c r="U93" s="968"/>
      <c r="V93" s="968"/>
      <c r="W93" s="968"/>
      <c r="X93" s="968"/>
      <c r="Y93" s="968"/>
      <c r="Z93" s="968"/>
      <c r="AA93" s="968"/>
      <c r="AB93" s="968"/>
      <c r="AC93" s="968"/>
      <c r="AD93" s="968"/>
      <c r="AE93" s="968"/>
      <c r="AF93" s="968"/>
      <c r="AG93" s="968"/>
      <c r="AH93" s="968"/>
      <c r="AI93" s="968"/>
      <c r="AJ93" s="968"/>
      <c r="AK93" s="968"/>
      <c r="AL93" s="968"/>
      <c r="AM93" s="968"/>
      <c r="AN93" s="968"/>
      <c r="AO93" s="968"/>
      <c r="AP93" s="968"/>
      <c r="AQ93" s="968"/>
      <c r="AR93" s="968"/>
      <c r="AS93" s="929"/>
      <c r="AT93" s="934"/>
      <c r="AU93" s="934"/>
    </row>
    <row r="94" spans="2:48" ht="17.100000000000001" customHeight="1" x14ac:dyDescent="0.2">
      <c r="B94" s="984"/>
      <c r="C94" s="4115"/>
      <c r="D94" s="971"/>
      <c r="E94" s="968"/>
      <c r="F94" s="968"/>
      <c r="G94" s="968"/>
      <c r="H94" s="968"/>
      <c r="I94" s="968"/>
      <c r="J94" s="968"/>
      <c r="K94" s="968"/>
      <c r="L94" s="968"/>
      <c r="M94" s="968"/>
      <c r="N94" s="968"/>
      <c r="O94" s="968"/>
      <c r="P94" s="968"/>
      <c r="Q94" s="968"/>
      <c r="R94" s="968"/>
      <c r="S94" s="968"/>
      <c r="T94" s="968"/>
      <c r="U94" s="968"/>
      <c r="V94" s="968"/>
      <c r="W94" s="968"/>
      <c r="X94" s="968"/>
      <c r="Y94" s="968"/>
      <c r="Z94" s="968"/>
      <c r="AA94" s="968"/>
      <c r="AB94" s="968"/>
      <c r="AC94" s="968"/>
      <c r="AD94" s="968"/>
      <c r="AE94" s="968"/>
      <c r="AF94" s="968"/>
      <c r="AG94" s="968"/>
      <c r="AH94" s="968"/>
      <c r="AI94" s="968"/>
      <c r="AJ94" s="968"/>
      <c r="AK94" s="968"/>
      <c r="AL94" s="968"/>
      <c r="AM94" s="968"/>
      <c r="AN94" s="968"/>
      <c r="AO94" s="968"/>
      <c r="AP94" s="968"/>
      <c r="AQ94" s="968"/>
      <c r="AR94" s="968"/>
      <c r="AS94" s="983"/>
    </row>
    <row r="95" spans="2:48" ht="17.100000000000001" customHeight="1" x14ac:dyDescent="0.2">
      <c r="B95" s="4128" t="s">
        <v>139</v>
      </c>
      <c r="C95" s="4115"/>
      <c r="D95" s="971"/>
      <c r="E95" s="968"/>
      <c r="F95" s="968"/>
      <c r="G95" s="982"/>
      <c r="H95" s="982"/>
      <c r="I95" s="981"/>
      <c r="J95" s="968"/>
      <c r="K95" s="968"/>
      <c r="L95" s="968"/>
      <c r="M95" s="968"/>
      <c r="N95" s="968"/>
      <c r="O95" s="968"/>
      <c r="P95" s="968"/>
      <c r="Q95" s="968"/>
      <c r="R95" s="968"/>
      <c r="S95" s="968"/>
      <c r="T95" s="968"/>
      <c r="U95" s="968"/>
      <c r="V95" s="968"/>
      <c r="W95" s="963"/>
      <c r="X95" s="963"/>
      <c r="Y95" s="968"/>
      <c r="Z95" s="980"/>
      <c r="AA95" s="980"/>
      <c r="AB95" s="968"/>
      <c r="AC95" s="968"/>
      <c r="AD95" s="968"/>
      <c r="AE95" s="968"/>
      <c r="AF95" s="968"/>
      <c r="AG95" s="968"/>
      <c r="AH95" s="968"/>
      <c r="AI95" s="968"/>
      <c r="AJ95" s="968"/>
      <c r="AK95" s="968"/>
      <c r="AL95" s="968"/>
      <c r="AM95" s="968"/>
      <c r="AN95" s="968"/>
      <c r="AO95" s="968"/>
      <c r="AP95" s="968"/>
      <c r="AQ95" s="968"/>
      <c r="AR95" s="968"/>
      <c r="AS95" s="929"/>
    </row>
    <row r="96" spans="2:48" ht="17.100000000000001" customHeight="1" x14ac:dyDescent="0.2">
      <c r="B96" s="4128"/>
      <c r="C96" s="4115"/>
      <c r="D96" s="971"/>
      <c r="E96" s="968"/>
      <c r="F96" s="968"/>
      <c r="G96" s="968"/>
      <c r="H96" s="968"/>
      <c r="I96" s="968"/>
      <c r="J96" s="968"/>
      <c r="K96" s="967"/>
      <c r="L96" s="967"/>
      <c r="M96" s="967"/>
      <c r="N96" s="967"/>
      <c r="O96" s="967"/>
      <c r="P96" s="967"/>
      <c r="Q96" s="969"/>
      <c r="R96" s="968"/>
      <c r="S96" s="968"/>
      <c r="T96" s="968"/>
      <c r="U96" s="968"/>
      <c r="V96" s="968"/>
      <c r="W96" s="967"/>
      <c r="X96" s="967"/>
      <c r="Y96" s="967"/>
      <c r="Z96" s="967"/>
      <c r="AA96" s="967"/>
      <c r="AB96" s="968"/>
      <c r="AC96" s="968"/>
      <c r="AD96" s="968"/>
      <c r="AE96" s="968"/>
      <c r="AF96" s="968"/>
      <c r="AG96" s="968"/>
      <c r="AH96" s="968"/>
      <c r="AI96" s="968"/>
      <c r="AJ96" s="968"/>
      <c r="AK96" s="968"/>
      <c r="AL96" s="968"/>
      <c r="AM96" s="968"/>
      <c r="AN96" s="968"/>
      <c r="AO96" s="968"/>
      <c r="AP96" s="968"/>
      <c r="AQ96" s="968"/>
      <c r="AR96" s="968"/>
      <c r="AS96" s="929"/>
    </row>
    <row r="97" spans="2:47" ht="17.100000000000001" customHeight="1" x14ac:dyDescent="0.2">
      <c r="B97" s="4128"/>
      <c r="C97" s="4115"/>
      <c r="D97" s="971"/>
      <c r="E97" s="968"/>
      <c r="F97" s="968"/>
      <c r="G97" s="968"/>
      <c r="H97" s="968"/>
      <c r="I97" s="968"/>
      <c r="J97" s="968"/>
      <c r="K97" s="967"/>
      <c r="L97" s="967"/>
      <c r="M97" s="967"/>
      <c r="N97" s="967"/>
      <c r="O97" s="967"/>
      <c r="P97" s="967"/>
      <c r="Q97" s="969"/>
      <c r="R97" s="968"/>
      <c r="S97" s="968"/>
      <c r="T97" s="968"/>
      <c r="U97" s="968"/>
      <c r="V97" s="968"/>
      <c r="W97" s="967"/>
      <c r="X97" s="967"/>
      <c r="Y97" s="967"/>
      <c r="Z97" s="967"/>
      <c r="AA97" s="967"/>
      <c r="AB97" s="968"/>
      <c r="AC97" s="968"/>
      <c r="AD97" s="968"/>
      <c r="AE97" s="968"/>
      <c r="AF97" s="968"/>
      <c r="AG97" s="968"/>
      <c r="AH97" s="968"/>
      <c r="AI97" s="968"/>
      <c r="AJ97" s="968"/>
      <c r="AK97" s="968"/>
      <c r="AL97" s="968"/>
      <c r="AM97" s="968"/>
      <c r="AN97" s="968"/>
      <c r="AO97" s="968"/>
      <c r="AP97" s="968"/>
      <c r="AQ97" s="968"/>
      <c r="AR97" s="968"/>
      <c r="AS97" s="929"/>
    </row>
    <row r="98" spans="2:47" ht="17.100000000000001" customHeight="1" x14ac:dyDescent="0.2">
      <c r="B98" s="4128"/>
      <c r="C98" s="4115"/>
      <c r="D98" s="971"/>
      <c r="E98" s="968"/>
      <c r="F98" s="968"/>
      <c r="G98" s="968"/>
      <c r="H98" s="968"/>
      <c r="I98" s="968"/>
      <c r="J98" s="968"/>
      <c r="K98" s="967"/>
      <c r="L98" s="967"/>
      <c r="M98" s="967"/>
      <c r="N98" s="967"/>
      <c r="O98" s="967"/>
      <c r="P98" s="967"/>
      <c r="Q98" s="969"/>
      <c r="R98" s="968"/>
      <c r="S98" s="968"/>
      <c r="T98" s="968"/>
      <c r="U98" s="968"/>
      <c r="V98" s="968"/>
      <c r="W98" s="967"/>
      <c r="X98" s="967"/>
      <c r="Y98" s="967"/>
      <c r="Z98" s="967"/>
      <c r="AA98" s="967"/>
      <c r="AB98" s="968"/>
      <c r="AC98" s="968"/>
      <c r="AD98" s="968"/>
      <c r="AE98" s="968"/>
      <c r="AF98" s="968"/>
      <c r="AG98" s="968"/>
      <c r="AH98" s="968"/>
      <c r="AI98" s="968"/>
      <c r="AJ98" s="968"/>
      <c r="AK98" s="968"/>
      <c r="AL98" s="968"/>
      <c r="AM98" s="968"/>
      <c r="AN98" s="968"/>
      <c r="AO98" s="968"/>
      <c r="AP98" s="968"/>
      <c r="AQ98" s="968"/>
      <c r="AR98" s="968"/>
      <c r="AS98" s="929"/>
    </row>
    <row r="99" spans="2:47" ht="17.100000000000001" customHeight="1" x14ac:dyDescent="0.2">
      <c r="B99" s="4128"/>
      <c r="C99" s="4115"/>
      <c r="D99" s="971"/>
      <c r="E99" s="968"/>
      <c r="F99" s="968"/>
      <c r="G99" s="968"/>
      <c r="H99" s="968"/>
      <c r="I99" s="968"/>
      <c r="J99" s="968"/>
      <c r="K99" s="967"/>
      <c r="L99" s="967"/>
      <c r="M99" s="967"/>
      <c r="N99" s="967"/>
      <c r="O99" s="967"/>
      <c r="P99" s="967"/>
      <c r="Q99" s="969"/>
      <c r="R99" s="968"/>
      <c r="S99" s="968"/>
      <c r="T99" s="968"/>
      <c r="U99" s="968"/>
      <c r="V99" s="968"/>
      <c r="W99" s="967"/>
      <c r="X99" s="967"/>
      <c r="Y99" s="967"/>
      <c r="Z99" s="967"/>
      <c r="AA99" s="967"/>
      <c r="AB99" s="968"/>
      <c r="AC99" s="968"/>
      <c r="AD99" s="968"/>
      <c r="AE99" s="968"/>
      <c r="AF99" s="968"/>
      <c r="AG99" s="968"/>
      <c r="AH99" s="968"/>
      <c r="AI99" s="968"/>
      <c r="AJ99" s="968"/>
      <c r="AK99" s="968"/>
      <c r="AL99" s="968"/>
      <c r="AM99" s="968"/>
      <c r="AN99" s="968"/>
      <c r="AO99" s="968"/>
      <c r="AP99" s="968"/>
      <c r="AQ99" s="968"/>
      <c r="AR99" s="968"/>
      <c r="AS99" s="929"/>
      <c r="AT99" s="934"/>
      <c r="AU99" s="933"/>
    </row>
    <row r="100" spans="2:47" ht="17.100000000000001" customHeight="1" x14ac:dyDescent="0.2">
      <c r="B100" s="4128"/>
      <c r="C100" s="4115"/>
      <c r="D100" s="971"/>
      <c r="E100" s="968"/>
      <c r="F100" s="968"/>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c r="AL100" s="968"/>
      <c r="AM100" s="968"/>
      <c r="AN100" s="968"/>
      <c r="AO100" s="968"/>
      <c r="AP100" s="968"/>
      <c r="AQ100" s="968"/>
      <c r="AR100" s="968"/>
      <c r="AS100" s="929"/>
      <c r="AT100" s="934"/>
      <c r="AU100" s="933"/>
    </row>
    <row r="101" spans="2:47" ht="17.100000000000001" customHeight="1" x14ac:dyDescent="0.2">
      <c r="B101" s="4128"/>
      <c r="C101" s="4115"/>
      <c r="D101" s="971"/>
      <c r="E101" s="968"/>
      <c r="F101" s="968"/>
      <c r="G101" s="968"/>
      <c r="H101" s="968"/>
      <c r="I101" s="968"/>
      <c r="J101" s="968"/>
      <c r="K101" s="968"/>
      <c r="L101" s="968"/>
      <c r="M101" s="968"/>
      <c r="N101" s="968"/>
      <c r="O101" s="968"/>
      <c r="P101" s="968"/>
      <c r="Q101" s="968"/>
      <c r="R101" s="968"/>
      <c r="S101" s="968"/>
      <c r="T101" s="968"/>
      <c r="U101" s="968"/>
      <c r="V101" s="968"/>
      <c r="W101" s="968"/>
      <c r="X101" s="968"/>
      <c r="Y101" s="968"/>
      <c r="Z101" s="968"/>
      <c r="AA101" s="968"/>
      <c r="AB101" s="968"/>
      <c r="AC101" s="968"/>
      <c r="AD101" s="968"/>
      <c r="AE101" s="968"/>
      <c r="AF101" s="968"/>
      <c r="AG101" s="968"/>
      <c r="AH101" s="968"/>
      <c r="AI101" s="968"/>
      <c r="AJ101" s="968"/>
      <c r="AK101" s="968"/>
      <c r="AL101" s="968"/>
      <c r="AM101" s="968"/>
      <c r="AN101" s="968"/>
      <c r="AO101" s="968"/>
      <c r="AP101" s="968"/>
      <c r="AQ101" s="968"/>
      <c r="AR101" s="968"/>
      <c r="AS101" s="929"/>
      <c r="AT101" s="934"/>
      <c r="AU101" s="933"/>
    </row>
    <row r="102" spans="2:47" ht="17.100000000000001" customHeight="1" x14ac:dyDescent="0.2">
      <c r="B102" s="4128"/>
      <c r="C102" s="4115"/>
      <c r="D102" s="971"/>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29"/>
      <c r="AT102" s="934"/>
      <c r="AU102" s="933"/>
    </row>
    <row r="103" spans="2:47" ht="17.100000000000001" customHeight="1" x14ac:dyDescent="0.2">
      <c r="B103" s="4128"/>
      <c r="C103" s="4116"/>
      <c r="D103" s="979"/>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29"/>
      <c r="AT103" s="934"/>
      <c r="AU103" s="933"/>
    </row>
    <row r="104" spans="2:47" ht="17.100000000000001" customHeight="1" x14ac:dyDescent="0.2">
      <c r="B104" s="4129" t="s">
        <v>1940</v>
      </c>
      <c r="C104" s="4130">
        <v>191</v>
      </c>
      <c r="D104" s="936" t="s">
        <v>1939</v>
      </c>
      <c r="E104" s="935"/>
      <c r="F104" s="935"/>
      <c r="G104" s="935"/>
      <c r="H104" s="935"/>
      <c r="I104" s="935"/>
      <c r="J104" s="935"/>
      <c r="K104" s="935"/>
      <c r="L104" s="935"/>
      <c r="M104" s="935"/>
      <c r="N104" s="935"/>
      <c r="O104" s="935"/>
      <c r="P104" s="935"/>
      <c r="Q104" s="935"/>
      <c r="R104" s="935"/>
      <c r="S104" s="935"/>
      <c r="T104" s="935"/>
      <c r="U104" s="935"/>
      <c r="V104" s="935"/>
      <c r="W104" s="935"/>
      <c r="X104" s="935"/>
      <c r="Y104" s="935"/>
      <c r="Z104" s="977"/>
      <c r="AA104" s="4114" t="s">
        <v>1938</v>
      </c>
      <c r="AB104" s="953" t="s">
        <v>1772</v>
      </c>
      <c r="AC104" s="935"/>
      <c r="AD104" s="977"/>
      <c r="AE104" s="935"/>
      <c r="AF104" s="953"/>
      <c r="AG104" s="935"/>
      <c r="AH104" s="935"/>
      <c r="AI104" s="935"/>
      <c r="AJ104" s="935"/>
      <c r="AK104" s="935"/>
      <c r="AL104" s="935"/>
      <c r="AM104" s="976"/>
      <c r="AN104" s="4133" t="s">
        <v>1937</v>
      </c>
      <c r="AO104" s="4133"/>
      <c r="AP104" s="4133"/>
      <c r="AQ104" s="4133"/>
      <c r="AR104" s="4134"/>
      <c r="AS104" s="4134"/>
      <c r="AT104" s="934"/>
      <c r="AU104" s="933"/>
    </row>
    <row r="105" spans="2:47" ht="17.100000000000001" customHeight="1" x14ac:dyDescent="0.25">
      <c r="B105" s="4129"/>
      <c r="C105" s="4131"/>
      <c r="D105" s="971"/>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75"/>
      <c r="AA105" s="4115"/>
      <c r="AB105" s="941"/>
      <c r="AC105" s="4111" t="s">
        <v>1936</v>
      </c>
      <c r="AD105" s="4111"/>
      <c r="AE105" s="974" t="s">
        <v>136</v>
      </c>
      <c r="AF105" s="928"/>
      <c r="AG105" s="939"/>
      <c r="AH105" s="939"/>
      <c r="AI105" s="939"/>
      <c r="AJ105" s="939"/>
      <c r="AK105" s="939"/>
      <c r="AL105" s="973"/>
      <c r="AM105" s="972"/>
      <c r="AN105" s="4135"/>
      <c r="AO105" s="4135"/>
      <c r="AP105" s="4135"/>
      <c r="AQ105" s="4135"/>
      <c r="AR105" s="4135"/>
      <c r="AS105" s="4135"/>
      <c r="AT105" s="934"/>
      <c r="AU105" s="933"/>
    </row>
    <row r="106" spans="2:47" ht="17.100000000000001" customHeight="1" x14ac:dyDescent="0.25">
      <c r="B106" s="4129"/>
      <c r="C106" s="4131"/>
      <c r="D106" s="971"/>
      <c r="E106" s="968"/>
      <c r="F106" s="968"/>
      <c r="G106" s="968"/>
      <c r="H106" s="968"/>
      <c r="I106" s="968"/>
      <c r="J106" s="968"/>
      <c r="K106" s="968"/>
      <c r="L106" s="968"/>
      <c r="M106" s="968"/>
      <c r="N106" s="968"/>
      <c r="O106" s="968"/>
      <c r="P106" s="968"/>
      <c r="Q106" s="968"/>
      <c r="R106" s="968"/>
      <c r="S106" s="968"/>
      <c r="T106" s="968"/>
      <c r="U106" s="968"/>
      <c r="V106" s="968"/>
      <c r="W106" s="968"/>
      <c r="X106" s="968"/>
      <c r="Y106" s="968"/>
      <c r="Z106" s="975"/>
      <c r="AA106" s="4115"/>
      <c r="AB106" s="941"/>
      <c r="AC106" s="4136" t="s">
        <v>1935</v>
      </c>
      <c r="AD106" s="4136"/>
      <c r="AE106" s="974" t="s">
        <v>1934</v>
      </c>
      <c r="AF106" s="939"/>
      <c r="AG106" s="939"/>
      <c r="AH106" s="939"/>
      <c r="AI106" s="939"/>
      <c r="AJ106" s="939"/>
      <c r="AK106" s="939"/>
      <c r="AL106" s="973"/>
      <c r="AM106" s="972"/>
      <c r="AN106" s="4110"/>
      <c r="AO106" s="4110"/>
      <c r="AP106" s="4110"/>
      <c r="AQ106" s="4110"/>
      <c r="AR106" s="4110"/>
      <c r="AS106" s="4110"/>
      <c r="AT106" s="934"/>
      <c r="AU106" s="933"/>
    </row>
    <row r="107" spans="2:47" ht="17.100000000000001" customHeight="1" x14ac:dyDescent="0.25">
      <c r="B107" s="4129"/>
      <c r="C107" s="4131"/>
      <c r="D107" s="971"/>
      <c r="E107" s="968"/>
      <c r="F107" s="968"/>
      <c r="G107" s="968"/>
      <c r="H107" s="968"/>
      <c r="I107" s="968"/>
      <c r="J107" s="968"/>
      <c r="K107" s="968"/>
      <c r="L107" s="968"/>
      <c r="M107" s="968"/>
      <c r="N107" s="968"/>
      <c r="O107" s="968"/>
      <c r="P107" s="968"/>
      <c r="Q107" s="968"/>
      <c r="R107" s="968"/>
      <c r="S107" s="968"/>
      <c r="T107" s="968"/>
      <c r="U107" s="968"/>
      <c r="V107" s="968"/>
      <c r="W107" s="968"/>
      <c r="X107" s="968"/>
      <c r="Y107" s="968"/>
      <c r="Z107" s="975"/>
      <c r="AA107" s="4115"/>
      <c r="AB107" s="941"/>
      <c r="AC107" s="4111" t="s">
        <v>1933</v>
      </c>
      <c r="AD107" s="4111"/>
      <c r="AE107" s="974" t="s">
        <v>803</v>
      </c>
      <c r="AF107" s="939"/>
      <c r="AG107" s="939"/>
      <c r="AH107" s="939"/>
      <c r="AI107" s="939"/>
      <c r="AJ107" s="939"/>
      <c r="AK107" s="939"/>
      <c r="AL107" s="973"/>
      <c r="AM107" s="972"/>
      <c r="AN107" s="4110"/>
      <c r="AO107" s="4110"/>
      <c r="AP107" s="4110"/>
      <c r="AQ107" s="4110"/>
      <c r="AR107" s="4110"/>
      <c r="AS107" s="4110"/>
      <c r="AT107" s="934"/>
      <c r="AU107" s="933"/>
    </row>
    <row r="108" spans="2:47" ht="17.100000000000001" customHeight="1" x14ac:dyDescent="0.25">
      <c r="B108" s="4129"/>
      <c r="C108" s="4131"/>
      <c r="D108" s="971"/>
      <c r="E108" s="968"/>
      <c r="F108" s="968"/>
      <c r="G108" s="968"/>
      <c r="H108" s="968"/>
      <c r="I108" s="968"/>
      <c r="J108" s="970"/>
      <c r="K108" s="967"/>
      <c r="L108" s="967"/>
      <c r="M108" s="967"/>
      <c r="N108" s="967"/>
      <c r="O108" s="967"/>
      <c r="P108" s="967"/>
      <c r="Q108" s="969"/>
      <c r="R108" s="968"/>
      <c r="S108" s="968"/>
      <c r="T108" s="968"/>
      <c r="U108" s="968"/>
      <c r="V108" s="968"/>
      <c r="W108" s="967"/>
      <c r="X108" s="967"/>
      <c r="Y108" s="967"/>
      <c r="Z108" s="966"/>
      <c r="AA108" s="4115"/>
      <c r="AB108" s="941"/>
      <c r="AC108" s="4111" t="s">
        <v>1932</v>
      </c>
      <c r="AD108" s="4111"/>
      <c r="AE108" s="965" t="s">
        <v>1931</v>
      </c>
      <c r="AF108" s="964"/>
      <c r="AH108" s="963"/>
      <c r="AI108" s="963"/>
      <c r="AJ108" s="962"/>
      <c r="AK108" s="962"/>
      <c r="AL108" s="962"/>
      <c r="AM108" s="962"/>
      <c r="AN108" s="962"/>
      <c r="AO108" s="962"/>
      <c r="AP108" s="962"/>
      <c r="AQ108" s="962"/>
      <c r="AR108" s="962"/>
      <c r="AS108" s="962"/>
      <c r="AT108" s="934"/>
      <c r="AU108" s="933"/>
    </row>
    <row r="109" spans="2:47" ht="17.100000000000001" customHeight="1" x14ac:dyDescent="0.2">
      <c r="B109" s="4129"/>
      <c r="C109" s="4131"/>
      <c r="D109" s="950"/>
      <c r="E109" s="941"/>
      <c r="F109" s="941"/>
      <c r="G109" s="941"/>
      <c r="H109" s="941"/>
      <c r="I109" s="941"/>
      <c r="J109" s="941"/>
      <c r="K109" s="958"/>
      <c r="L109" s="958"/>
      <c r="M109" s="958"/>
      <c r="N109" s="958"/>
      <c r="O109" s="958"/>
      <c r="P109" s="958"/>
      <c r="Q109" s="959"/>
      <c r="R109" s="941"/>
      <c r="S109" s="941"/>
      <c r="T109" s="941"/>
      <c r="U109" s="941"/>
      <c r="V109" s="941"/>
      <c r="W109" s="958"/>
      <c r="X109" s="958"/>
      <c r="Y109" s="958"/>
      <c r="Z109" s="961"/>
      <c r="AA109" s="4115"/>
      <c r="AT109" s="934"/>
      <c r="AU109" s="933"/>
    </row>
    <row r="110" spans="2:47" ht="17.100000000000001" customHeight="1" x14ac:dyDescent="0.2">
      <c r="B110" s="4129"/>
      <c r="C110" s="4131"/>
      <c r="D110" s="950"/>
      <c r="E110" s="941"/>
      <c r="F110" s="941"/>
      <c r="G110" s="941"/>
      <c r="H110" s="941"/>
      <c r="I110" s="941"/>
      <c r="J110" s="941"/>
      <c r="K110" s="958"/>
      <c r="L110" s="958"/>
      <c r="M110" s="958"/>
      <c r="N110" s="958"/>
      <c r="O110" s="958"/>
      <c r="P110" s="960"/>
      <c r="Q110" s="959"/>
      <c r="R110" s="941"/>
      <c r="S110" s="941"/>
      <c r="T110" s="941"/>
      <c r="U110" s="941"/>
      <c r="V110" s="941"/>
      <c r="W110" s="958"/>
      <c r="X110" s="958"/>
      <c r="Y110" s="958"/>
      <c r="Z110" s="957"/>
      <c r="AA110" s="4116"/>
      <c r="AB110" s="930"/>
      <c r="AC110" s="930"/>
      <c r="AD110" s="930"/>
      <c r="AE110" s="930"/>
      <c r="AF110" s="930"/>
      <c r="AG110" s="930"/>
      <c r="AH110" s="930"/>
      <c r="AI110" s="930"/>
      <c r="AJ110" s="930"/>
      <c r="AK110" s="930"/>
      <c r="AL110" s="930"/>
      <c r="AM110" s="930"/>
      <c r="AN110" s="930"/>
      <c r="AO110" s="930"/>
      <c r="AP110" s="930"/>
      <c r="AQ110" s="930"/>
      <c r="AR110" s="930"/>
      <c r="AS110" s="930"/>
      <c r="AT110" s="934"/>
      <c r="AU110" s="933"/>
    </row>
    <row r="111" spans="2:47" ht="17.100000000000001" customHeight="1" x14ac:dyDescent="0.2">
      <c r="B111" s="4129"/>
      <c r="C111" s="4131"/>
      <c r="D111" s="950"/>
      <c r="E111" s="941"/>
      <c r="F111" s="941"/>
      <c r="G111" s="941"/>
      <c r="H111" s="941"/>
      <c r="I111" s="941"/>
      <c r="J111" s="941"/>
      <c r="K111" s="958"/>
      <c r="L111" s="958"/>
      <c r="M111" s="958"/>
      <c r="N111" s="958"/>
      <c r="O111" s="958"/>
      <c r="P111" s="960"/>
      <c r="Q111" s="959"/>
      <c r="R111" s="941"/>
      <c r="S111" s="941"/>
      <c r="T111" s="941"/>
      <c r="U111" s="941"/>
      <c r="V111" s="941"/>
      <c r="W111" s="958"/>
      <c r="X111" s="958"/>
      <c r="Y111" s="958"/>
      <c r="Z111" s="957"/>
      <c r="AA111" s="4114">
        <v>194</v>
      </c>
      <c r="AB111" s="956" t="s">
        <v>1930</v>
      </c>
      <c r="AC111" s="955"/>
      <c r="AD111" s="955"/>
      <c r="AE111" s="954"/>
      <c r="AF111" s="953"/>
      <c r="AG111" s="935"/>
      <c r="AH111" s="952"/>
      <c r="AI111" s="952"/>
      <c r="AJ111" s="952"/>
      <c r="AK111" s="952"/>
      <c r="AL111" s="952"/>
      <c r="AM111" s="952"/>
      <c r="AN111" s="952"/>
      <c r="AO111" s="952"/>
      <c r="AP111" s="952"/>
      <c r="AQ111" s="952"/>
      <c r="AR111" s="951" t="s">
        <v>1929</v>
      </c>
      <c r="AS111" s="937"/>
      <c r="AT111" s="934"/>
      <c r="AU111" s="933"/>
    </row>
    <row r="112" spans="2:47" ht="17.100000000000001" customHeight="1" x14ac:dyDescent="0.2">
      <c r="B112" s="4129"/>
      <c r="C112" s="4131"/>
      <c r="D112" s="950"/>
      <c r="E112" s="941"/>
      <c r="F112" s="941"/>
      <c r="G112" s="941"/>
      <c r="H112" s="941"/>
      <c r="I112" s="941"/>
      <c r="J112" s="941"/>
      <c r="K112" s="941"/>
      <c r="L112" s="941"/>
      <c r="M112" s="943"/>
      <c r="N112" s="943"/>
      <c r="O112" s="943"/>
      <c r="P112" s="943"/>
      <c r="Q112" s="943"/>
      <c r="R112" s="943"/>
      <c r="S112" s="943"/>
      <c r="T112" s="941"/>
      <c r="U112" s="941"/>
      <c r="V112" s="941"/>
      <c r="W112" s="941"/>
      <c r="X112" s="941"/>
      <c r="Y112" s="941"/>
      <c r="Z112" s="949"/>
      <c r="AA112" s="4115"/>
      <c r="AB112" s="942" t="s">
        <v>1928</v>
      </c>
      <c r="AC112" s="941"/>
      <c r="AD112" s="941"/>
      <c r="AE112" s="940"/>
      <c r="AF112" s="939"/>
      <c r="AH112" s="937"/>
      <c r="AI112" s="937"/>
      <c r="AJ112" s="937"/>
      <c r="AK112" s="937"/>
      <c r="AL112" s="937"/>
      <c r="AM112" s="937"/>
      <c r="AN112" s="937"/>
      <c r="AO112" s="937"/>
      <c r="AP112" s="937"/>
      <c r="AQ112" s="937"/>
      <c r="AR112" s="938" t="s">
        <v>1927</v>
      </c>
      <c r="AS112" s="937"/>
      <c r="AT112" s="934"/>
      <c r="AU112" s="933"/>
    </row>
    <row r="113" spans="2:47" ht="17.100000000000001" customHeight="1" x14ac:dyDescent="0.2">
      <c r="B113" s="4129"/>
      <c r="C113" s="4131"/>
      <c r="D113" s="950"/>
      <c r="E113" s="941"/>
      <c r="F113" s="941"/>
      <c r="G113" s="941"/>
      <c r="H113" s="941"/>
      <c r="I113" s="941"/>
      <c r="J113" s="941"/>
      <c r="K113" s="941"/>
      <c r="L113" s="941"/>
      <c r="M113" s="943"/>
      <c r="N113" s="943"/>
      <c r="O113" s="943"/>
      <c r="P113" s="943"/>
      <c r="Q113" s="943"/>
      <c r="R113" s="943"/>
      <c r="S113" s="943"/>
      <c r="T113" s="941"/>
      <c r="U113" s="941"/>
      <c r="V113" s="941"/>
      <c r="W113" s="941"/>
      <c r="X113" s="941"/>
      <c r="Y113" s="941"/>
      <c r="Z113" s="949"/>
      <c r="AA113" s="4115"/>
      <c r="AT113" s="934"/>
      <c r="AU113" s="933"/>
    </row>
    <row r="114" spans="2:47" ht="17.100000000000001" customHeight="1" x14ac:dyDescent="0.2">
      <c r="B114" s="4129"/>
      <c r="C114" s="4132"/>
      <c r="D114" s="948"/>
      <c r="E114" s="946"/>
      <c r="F114" s="946"/>
      <c r="G114" s="946"/>
      <c r="H114" s="946"/>
      <c r="I114" s="946"/>
      <c r="J114" s="946"/>
      <c r="K114" s="946"/>
      <c r="L114" s="946"/>
      <c r="M114" s="947"/>
      <c r="N114" s="947"/>
      <c r="O114" s="947"/>
      <c r="P114" s="947"/>
      <c r="Q114" s="947"/>
      <c r="R114" s="947"/>
      <c r="S114" s="947"/>
      <c r="T114" s="946"/>
      <c r="U114" s="946"/>
      <c r="V114" s="946"/>
      <c r="W114" s="946"/>
      <c r="X114" s="946"/>
      <c r="Y114" s="946"/>
      <c r="Z114" s="945"/>
      <c r="AA114" s="4116"/>
      <c r="AB114" s="930"/>
      <c r="AC114" s="930"/>
      <c r="AD114" s="930"/>
      <c r="AE114" s="930"/>
      <c r="AF114" s="930"/>
      <c r="AG114" s="930"/>
      <c r="AH114" s="930"/>
      <c r="AI114" s="930"/>
      <c r="AJ114" s="930"/>
      <c r="AK114" s="930"/>
      <c r="AL114" s="930"/>
      <c r="AM114" s="930"/>
      <c r="AN114" s="930"/>
      <c r="AO114" s="930"/>
      <c r="AP114" s="930"/>
      <c r="AQ114" s="930"/>
      <c r="AR114" s="930"/>
      <c r="AT114" s="934"/>
      <c r="AU114" s="933"/>
    </row>
  </sheetData>
  <sheetProtection algorithmName="SHA-512" hashValue="5AW5DSB1Si1ldosUjlJe0wM/ezQinDHLH3vF8JCrYwit4zY3Jm1iTvOr/t0/k4Vwud0x0Iu9ZuvbUVxQ05ypRQ==" saltValue="vrniwdHBxd3xlt5QKtvH9w==" spinCount="100000" sheet="1" objects="1" scenarios="1"/>
  <mergeCells count="172">
    <mergeCell ref="AN88:AR88"/>
    <mergeCell ref="C89:AS90"/>
    <mergeCell ref="C92:C103"/>
    <mergeCell ref="B95:B103"/>
    <mergeCell ref="B104:B114"/>
    <mergeCell ref="C104:C114"/>
    <mergeCell ref="AA104:AA110"/>
    <mergeCell ref="AN104:AS104"/>
    <mergeCell ref="AC105:AD105"/>
    <mergeCell ref="AN105:AS105"/>
    <mergeCell ref="AC106:AD106"/>
    <mergeCell ref="AN106:AS106"/>
    <mergeCell ref="AC107:AD107"/>
    <mergeCell ref="AN107:AS107"/>
    <mergeCell ref="AC108:AD108"/>
    <mergeCell ref="AA111:AA114"/>
    <mergeCell ref="AO49:AS49"/>
    <mergeCell ref="C50:AS51"/>
    <mergeCell ref="C53:F53"/>
    <mergeCell ref="AO79:AS79"/>
    <mergeCell ref="G53:I53"/>
    <mergeCell ref="Y53:AB53"/>
    <mergeCell ref="AC53:AE53"/>
    <mergeCell ref="AO53:AS53"/>
    <mergeCell ref="C80:AS81"/>
    <mergeCell ref="C56:F56"/>
    <mergeCell ref="G56:I56"/>
    <mergeCell ref="Y56:AB56"/>
    <mergeCell ref="AC56:AE56"/>
    <mergeCell ref="C57:F57"/>
    <mergeCell ref="G57:I57"/>
    <mergeCell ref="Y57:AB57"/>
    <mergeCell ref="AC57:AE57"/>
    <mergeCell ref="C54:F54"/>
    <mergeCell ref="G54:I54"/>
    <mergeCell ref="Y54:AB54"/>
    <mergeCell ref="AC54:AE54"/>
    <mergeCell ref="C55:F55"/>
    <mergeCell ref="G55:I55"/>
    <mergeCell ref="Y55:AB55"/>
    <mergeCell ref="AC55:AE55"/>
    <mergeCell ref="C60:F60"/>
    <mergeCell ref="G60:I60"/>
    <mergeCell ref="Y60:AB60"/>
    <mergeCell ref="AC60:AE60"/>
    <mergeCell ref="C61:F61"/>
    <mergeCell ref="G61:I61"/>
    <mergeCell ref="Y61:AB61"/>
    <mergeCell ref="AC61:AE61"/>
    <mergeCell ref="C58:F58"/>
    <mergeCell ref="G58:I58"/>
    <mergeCell ref="Y58:AB58"/>
    <mergeCell ref="AC58:AE58"/>
    <mergeCell ref="C59:F59"/>
    <mergeCell ref="G59:I59"/>
    <mergeCell ref="Y59:AB59"/>
    <mergeCell ref="AC59:AE59"/>
    <mergeCell ref="C64:F64"/>
    <mergeCell ref="G64:I64"/>
    <mergeCell ref="Y64:AB64"/>
    <mergeCell ref="AC64:AE64"/>
    <mergeCell ref="C65:F65"/>
    <mergeCell ref="G65:I65"/>
    <mergeCell ref="C62:F62"/>
    <mergeCell ref="G62:I62"/>
    <mergeCell ref="Y62:AB62"/>
    <mergeCell ref="AC62:AE62"/>
    <mergeCell ref="C63:F63"/>
    <mergeCell ref="G63:I63"/>
    <mergeCell ref="Y63:AB63"/>
    <mergeCell ref="AC63:AE63"/>
    <mergeCell ref="AE77:AO77"/>
    <mergeCell ref="AR77:AS77"/>
    <mergeCell ref="D72:G72"/>
    <mergeCell ref="H72:W72"/>
    <mergeCell ref="Z72:AC72"/>
    <mergeCell ref="AD72:AS72"/>
    <mergeCell ref="C74:AS75"/>
    <mergeCell ref="C68:AS69"/>
    <mergeCell ref="AD71:AN71"/>
    <mergeCell ref="AR71:AS71"/>
    <mergeCell ref="B19:B22"/>
    <mergeCell ref="B8:B15"/>
    <mergeCell ref="Q30:AS30"/>
    <mergeCell ref="Q31:AS31"/>
    <mergeCell ref="AH12:AN12"/>
    <mergeCell ref="AH13:AN13"/>
    <mergeCell ref="AH10:AN10"/>
    <mergeCell ref="AH11:AN11"/>
    <mergeCell ref="X14:X15"/>
    <mergeCell ref="C17:C18"/>
    <mergeCell ref="C12:C13"/>
    <mergeCell ref="X12:X13"/>
    <mergeCell ref="M8:V9"/>
    <mergeCell ref="AH8:AQ9"/>
    <mergeCell ref="AO10:AS10"/>
    <mergeCell ref="AO11:AS11"/>
    <mergeCell ref="M17:AS17"/>
    <mergeCell ref="AV47:AW47"/>
    <mergeCell ref="AV48:AW48"/>
    <mergeCell ref="D32:P32"/>
    <mergeCell ref="D33:P33"/>
    <mergeCell ref="D34:P34"/>
    <mergeCell ref="D44:P44"/>
    <mergeCell ref="C19:C20"/>
    <mergeCell ref="BA28:BB28"/>
    <mergeCell ref="BA6:BB6"/>
    <mergeCell ref="BA12:BB12"/>
    <mergeCell ref="BA20:BB20"/>
    <mergeCell ref="D28:P28"/>
    <mergeCell ref="Q27:AS27"/>
    <mergeCell ref="D25:P25"/>
    <mergeCell ref="Q25:AS25"/>
    <mergeCell ref="AN21:AS22"/>
    <mergeCell ref="C8:C9"/>
    <mergeCell ref="Q28:AS28"/>
    <mergeCell ref="Q29:AS29"/>
    <mergeCell ref="X8:X9"/>
    <mergeCell ref="C10:C11"/>
    <mergeCell ref="X10:X11"/>
    <mergeCell ref="M12:W13"/>
    <mergeCell ref="C21:C22"/>
    <mergeCell ref="D45:P45"/>
    <mergeCell ref="D47:P47"/>
    <mergeCell ref="Q44:AS44"/>
    <mergeCell ref="Q45:AS45"/>
    <mergeCell ref="Y20:AF20"/>
    <mergeCell ref="Y21:AF22"/>
    <mergeCell ref="Q21:Q22"/>
    <mergeCell ref="D37:P37"/>
    <mergeCell ref="T37:W37"/>
    <mergeCell ref="Q26:AS26"/>
    <mergeCell ref="D29:P29"/>
    <mergeCell ref="D30:P30"/>
    <mergeCell ref="D31:P31"/>
    <mergeCell ref="D26:P26"/>
    <mergeCell ref="D27:P27"/>
    <mergeCell ref="Q47:AS47"/>
    <mergeCell ref="Q32:AS32"/>
    <mergeCell ref="Q33:AS33"/>
    <mergeCell ref="Q34:AS34"/>
    <mergeCell ref="AM37:AP37"/>
    <mergeCell ref="X37:AL37"/>
    <mergeCell ref="X42:AL42"/>
    <mergeCell ref="X43:AL43"/>
    <mergeCell ref="AN19:AS20"/>
    <mergeCell ref="X38:AL38"/>
    <mergeCell ref="X39:AL39"/>
    <mergeCell ref="X40:AL40"/>
    <mergeCell ref="X41:AL41"/>
    <mergeCell ref="M18:AS18"/>
    <mergeCell ref="AG19:AG20"/>
    <mergeCell ref="K19:P20"/>
    <mergeCell ref="K21:P22"/>
    <mergeCell ref="AG21:AG22"/>
    <mergeCell ref="Q19:Q20"/>
    <mergeCell ref="Y19:AF19"/>
    <mergeCell ref="W1:AS3"/>
    <mergeCell ref="AH4:AR4"/>
    <mergeCell ref="B17:B18"/>
    <mergeCell ref="M10:W11"/>
    <mergeCell ref="M14:W15"/>
    <mergeCell ref="M16:W16"/>
    <mergeCell ref="AH14:AR14"/>
    <mergeCell ref="AH15:AR15"/>
    <mergeCell ref="AH16:AS16"/>
    <mergeCell ref="C14:C15"/>
    <mergeCell ref="AO5:AS5"/>
    <mergeCell ref="AH6:AR7"/>
    <mergeCell ref="C6:C7"/>
    <mergeCell ref="M6:AG7"/>
    <mergeCell ref="G1:P3"/>
  </mergeCells>
  <dataValidations count="8">
    <dataValidation type="list" allowBlank="1" showInputMessage="1" showErrorMessage="1" promptTitle="OPTIONS:" prompt="Select From List" sqref="K109 WVS983135 WLW983135 WCA983135 VSE983135 VII983135 UYM983135 UOQ983135 UEU983135 TUY983135 TLC983135 TBG983135 SRK983135 SHO983135 RXS983135 RNW983135 REA983135 QUE983135 QKI983135 QAM983135 PQQ983135 PGU983135 OWY983135 ONC983135 ODG983135 NTK983135 NJO983135 MZS983135 MPW983135 MGA983135 LWE983135 LMI983135 LCM983135 KSQ983135 KIU983135 JYY983135 JPC983135 JFG983135 IVK983135 ILO983135 IBS983135 HRW983135 HIA983135 GYE983135 GOI983135 GEM983135 FUQ983135 FKU983135 FAY983135 ERC983135 EHG983135 DXK983135 DNO983135 DDS983135 CTW983135 CKA983135 CAE983135 BQI983135 BGM983135 AWQ983135 AMU983135 ACY983135 TC983135 JG983135 K983135 WVS917599 WLW917599 WCA917599 VSE917599 VII917599 UYM917599 UOQ917599 UEU917599 TUY917599 TLC917599 TBG917599 SRK917599 SHO917599 RXS917599 RNW917599 REA917599 QUE917599 QKI917599 QAM917599 PQQ917599 PGU917599 OWY917599 ONC917599 ODG917599 NTK917599 NJO917599 MZS917599 MPW917599 MGA917599 LWE917599 LMI917599 LCM917599 KSQ917599 KIU917599 JYY917599 JPC917599 JFG917599 IVK917599 ILO917599 IBS917599 HRW917599 HIA917599 GYE917599 GOI917599 GEM917599 FUQ917599 FKU917599 FAY917599 ERC917599 EHG917599 DXK917599 DNO917599 DDS917599 CTW917599 CKA917599 CAE917599 BQI917599 BGM917599 AWQ917599 AMU917599 ACY917599 TC917599 JG917599 K917599 WVS852063 WLW852063 WCA852063 VSE852063 VII852063 UYM852063 UOQ852063 UEU852063 TUY852063 TLC852063 TBG852063 SRK852063 SHO852063 RXS852063 RNW852063 REA852063 QUE852063 QKI852063 QAM852063 PQQ852063 PGU852063 OWY852063 ONC852063 ODG852063 NTK852063 NJO852063 MZS852063 MPW852063 MGA852063 LWE852063 LMI852063 LCM852063 KSQ852063 KIU852063 JYY852063 JPC852063 JFG852063 IVK852063 ILO852063 IBS852063 HRW852063 HIA852063 GYE852063 GOI852063 GEM852063 FUQ852063 FKU852063 FAY852063 ERC852063 EHG852063 DXK852063 DNO852063 DDS852063 CTW852063 CKA852063 CAE852063 BQI852063 BGM852063 AWQ852063 AMU852063 ACY852063 TC852063 JG852063 K852063 WVS786527 WLW786527 WCA786527 VSE786527 VII786527 UYM786527 UOQ786527 UEU786527 TUY786527 TLC786527 TBG786527 SRK786527 SHO786527 RXS786527 RNW786527 REA786527 QUE786527 QKI786527 QAM786527 PQQ786527 PGU786527 OWY786527 ONC786527 ODG786527 NTK786527 NJO786527 MZS786527 MPW786527 MGA786527 LWE786527 LMI786527 LCM786527 KSQ786527 KIU786527 JYY786527 JPC786527 JFG786527 IVK786527 ILO786527 IBS786527 HRW786527 HIA786527 GYE786527 GOI786527 GEM786527 FUQ786527 FKU786527 FAY786527 ERC786527 EHG786527 DXK786527 DNO786527 DDS786527 CTW786527 CKA786527 CAE786527 BQI786527 BGM786527 AWQ786527 AMU786527 ACY786527 TC786527 JG786527 K786527 WVS720991 WLW720991 WCA720991 VSE720991 VII720991 UYM720991 UOQ720991 UEU720991 TUY720991 TLC720991 TBG720991 SRK720991 SHO720991 RXS720991 RNW720991 REA720991 QUE720991 QKI720991 QAM720991 PQQ720991 PGU720991 OWY720991 ONC720991 ODG720991 NTK720991 NJO720991 MZS720991 MPW720991 MGA720991 LWE720991 LMI720991 LCM720991 KSQ720991 KIU720991 JYY720991 JPC720991 JFG720991 IVK720991 ILO720991 IBS720991 HRW720991 HIA720991 GYE720991 GOI720991 GEM720991 FUQ720991 FKU720991 FAY720991 ERC720991 EHG720991 DXK720991 DNO720991 DDS720991 CTW720991 CKA720991 CAE720991 BQI720991 BGM720991 AWQ720991 AMU720991 ACY720991 TC720991 JG720991 K720991 WVS655455 WLW655455 WCA655455 VSE655455 VII655455 UYM655455 UOQ655455 UEU655455 TUY655455 TLC655455 TBG655455 SRK655455 SHO655455 RXS655455 RNW655455 REA655455 QUE655455 QKI655455 QAM655455 PQQ655455 PGU655455 OWY655455 ONC655455 ODG655455 NTK655455 NJO655455 MZS655455 MPW655455 MGA655455 LWE655455 LMI655455 LCM655455 KSQ655455 KIU655455 JYY655455 JPC655455 JFG655455 IVK655455 ILO655455 IBS655455 HRW655455 HIA655455 GYE655455 GOI655455 GEM655455 FUQ655455 FKU655455 FAY655455 ERC655455 EHG655455 DXK655455 DNO655455 DDS655455 CTW655455 CKA655455 CAE655455 BQI655455 BGM655455 AWQ655455 AMU655455 ACY655455 TC655455 JG655455 K655455 WVS589919 WLW589919 WCA589919 VSE589919 VII589919 UYM589919 UOQ589919 UEU589919 TUY589919 TLC589919 TBG589919 SRK589919 SHO589919 RXS589919 RNW589919 REA589919 QUE589919 QKI589919 QAM589919 PQQ589919 PGU589919 OWY589919 ONC589919 ODG589919 NTK589919 NJO589919 MZS589919 MPW589919 MGA589919 LWE589919 LMI589919 LCM589919 KSQ589919 KIU589919 JYY589919 JPC589919 JFG589919 IVK589919 ILO589919 IBS589919 HRW589919 HIA589919 GYE589919 GOI589919 GEM589919 FUQ589919 FKU589919 FAY589919 ERC589919 EHG589919 DXK589919 DNO589919 DDS589919 CTW589919 CKA589919 CAE589919 BQI589919 BGM589919 AWQ589919 AMU589919 ACY589919 TC589919 JG589919 K589919 WVS524383 WLW524383 WCA524383 VSE524383 VII524383 UYM524383 UOQ524383 UEU524383 TUY524383 TLC524383 TBG524383 SRK524383 SHO524383 RXS524383 RNW524383 REA524383 QUE524383 QKI524383 QAM524383 PQQ524383 PGU524383 OWY524383 ONC524383 ODG524383 NTK524383 NJO524383 MZS524383 MPW524383 MGA524383 LWE524383 LMI524383 LCM524383 KSQ524383 KIU524383 JYY524383 JPC524383 JFG524383 IVK524383 ILO524383 IBS524383 HRW524383 HIA524383 GYE524383 GOI524383 GEM524383 FUQ524383 FKU524383 FAY524383 ERC524383 EHG524383 DXK524383 DNO524383 DDS524383 CTW524383 CKA524383 CAE524383 BQI524383 BGM524383 AWQ524383 AMU524383 ACY524383 TC524383 JG524383 K524383 WVS458847 WLW458847 WCA458847 VSE458847 VII458847 UYM458847 UOQ458847 UEU458847 TUY458847 TLC458847 TBG458847 SRK458847 SHO458847 RXS458847 RNW458847 REA458847 QUE458847 QKI458847 QAM458847 PQQ458847 PGU458847 OWY458847 ONC458847 ODG458847 NTK458847 NJO458847 MZS458847 MPW458847 MGA458847 LWE458847 LMI458847 LCM458847 KSQ458847 KIU458847 JYY458847 JPC458847 JFG458847 IVK458847 ILO458847 IBS458847 HRW458847 HIA458847 GYE458847 GOI458847 GEM458847 FUQ458847 FKU458847 FAY458847 ERC458847 EHG458847 DXK458847 DNO458847 DDS458847 CTW458847 CKA458847 CAE458847 BQI458847 BGM458847 AWQ458847 AMU458847 ACY458847 TC458847 JG458847 K458847 WVS393311 WLW393311 WCA393311 VSE393311 VII393311 UYM393311 UOQ393311 UEU393311 TUY393311 TLC393311 TBG393311 SRK393311 SHO393311 RXS393311 RNW393311 REA393311 QUE393311 QKI393311 QAM393311 PQQ393311 PGU393311 OWY393311 ONC393311 ODG393311 NTK393311 NJO393311 MZS393311 MPW393311 MGA393311 LWE393311 LMI393311 LCM393311 KSQ393311 KIU393311 JYY393311 JPC393311 JFG393311 IVK393311 ILO393311 IBS393311 HRW393311 HIA393311 GYE393311 GOI393311 GEM393311 FUQ393311 FKU393311 FAY393311 ERC393311 EHG393311 DXK393311 DNO393311 DDS393311 CTW393311 CKA393311 CAE393311 BQI393311 BGM393311 AWQ393311 AMU393311 ACY393311 TC393311 JG393311 K393311 WVS327775 WLW327775 WCA327775 VSE327775 VII327775 UYM327775 UOQ327775 UEU327775 TUY327775 TLC327775 TBG327775 SRK327775 SHO327775 RXS327775 RNW327775 REA327775 QUE327775 QKI327775 QAM327775 PQQ327775 PGU327775 OWY327775 ONC327775 ODG327775 NTK327775 NJO327775 MZS327775 MPW327775 MGA327775 LWE327775 LMI327775 LCM327775 KSQ327775 KIU327775 JYY327775 JPC327775 JFG327775 IVK327775 ILO327775 IBS327775 HRW327775 HIA327775 GYE327775 GOI327775 GEM327775 FUQ327775 FKU327775 FAY327775 ERC327775 EHG327775 DXK327775 DNO327775 DDS327775 CTW327775 CKA327775 CAE327775 BQI327775 BGM327775 AWQ327775 AMU327775 ACY327775 TC327775 JG327775 K327775 WVS262239 WLW262239 WCA262239 VSE262239 VII262239 UYM262239 UOQ262239 UEU262239 TUY262239 TLC262239 TBG262239 SRK262239 SHO262239 RXS262239 RNW262239 REA262239 QUE262239 QKI262239 QAM262239 PQQ262239 PGU262239 OWY262239 ONC262239 ODG262239 NTK262239 NJO262239 MZS262239 MPW262239 MGA262239 LWE262239 LMI262239 LCM262239 KSQ262239 KIU262239 JYY262239 JPC262239 JFG262239 IVK262239 ILO262239 IBS262239 HRW262239 HIA262239 GYE262239 GOI262239 GEM262239 FUQ262239 FKU262239 FAY262239 ERC262239 EHG262239 DXK262239 DNO262239 DDS262239 CTW262239 CKA262239 CAE262239 BQI262239 BGM262239 AWQ262239 AMU262239 ACY262239 TC262239 JG262239 K262239 WVS196703 WLW196703 WCA196703 VSE196703 VII196703 UYM196703 UOQ196703 UEU196703 TUY196703 TLC196703 TBG196703 SRK196703 SHO196703 RXS196703 RNW196703 REA196703 QUE196703 QKI196703 QAM196703 PQQ196703 PGU196703 OWY196703 ONC196703 ODG196703 NTK196703 NJO196703 MZS196703 MPW196703 MGA196703 LWE196703 LMI196703 LCM196703 KSQ196703 KIU196703 JYY196703 JPC196703 JFG196703 IVK196703 ILO196703 IBS196703 HRW196703 HIA196703 GYE196703 GOI196703 GEM196703 FUQ196703 FKU196703 FAY196703 ERC196703 EHG196703 DXK196703 DNO196703 DDS196703 CTW196703 CKA196703 CAE196703 BQI196703 BGM196703 AWQ196703 AMU196703 ACY196703 TC196703 JG196703 K196703 WVS131167 WLW131167 WCA131167 VSE131167 VII131167 UYM131167 UOQ131167 UEU131167 TUY131167 TLC131167 TBG131167 SRK131167 SHO131167 RXS131167 RNW131167 REA131167 QUE131167 QKI131167 QAM131167 PQQ131167 PGU131167 OWY131167 ONC131167 ODG131167 NTK131167 NJO131167 MZS131167 MPW131167 MGA131167 LWE131167 LMI131167 LCM131167 KSQ131167 KIU131167 JYY131167 JPC131167 JFG131167 IVK131167 ILO131167 IBS131167 HRW131167 HIA131167 GYE131167 GOI131167 GEM131167 FUQ131167 FKU131167 FAY131167 ERC131167 EHG131167 DXK131167 DNO131167 DDS131167 CTW131167 CKA131167 CAE131167 BQI131167 BGM131167 AWQ131167 AMU131167 ACY131167 TC131167 JG131167 K131167 WVS65631 WLW65631 WCA65631 VSE65631 VII65631 UYM65631 UOQ65631 UEU65631 TUY65631 TLC65631 TBG65631 SRK65631 SHO65631 RXS65631 RNW65631 REA65631 QUE65631 QKI65631 QAM65631 PQQ65631 PGU65631 OWY65631 ONC65631 ODG65631 NTK65631 NJO65631 MZS65631 MPW65631 MGA65631 LWE65631 LMI65631 LCM65631 KSQ65631 KIU65631 JYY65631 JPC65631 JFG65631 IVK65631 ILO65631 IBS65631 HRW65631 HIA65631 GYE65631 GOI65631 GEM65631 FUQ65631 FKU65631 FAY65631 ERC65631 EHG65631 DXK65631 DNO65631 DDS65631 CTW65631 CKA65631 CAE65631 BQI65631 BGM65631 AWQ65631 AMU65631 ACY65631 TC65631 JG65631 K65631 WVS109 WLW109 WCA109 VSE109 VII109 UYM109 UOQ109 UEU109 TUY109 TLC109 TBG109 SRK109 SHO109 RXS109 RNW109 REA109 QUE109 QKI109 QAM109 PQQ109 PGU109 OWY109 ONC109 ODG109 NTK109 NJO109 MZS109 MPW109 MGA109 LWE109 LMI109 LCM109 KSQ109 KIU109 JYY109 JPC109 JFG109 IVK109 ILO109 IBS109 HRW109 HIA109 GYE109 GOI109 GEM109 FUQ109 FKU109 FAY109 ERC109 EHG109 DXK109 DNO109 DDS109 CTW109 CKA109 CAE109 BQI109 BGM109 AWQ109 AMU109 ACY109 TC109 JG109" xr:uid="{D6A3A0AC-DFD3-44FC-8E0B-734699941870}">
      <formula1>$E$72:$E$77</formula1>
    </dataValidation>
    <dataValidation type="list" allowBlank="1" showInputMessage="1" showErrorMessage="1" promptTitle="OPTIONS:" prompt="Select From List" sqref="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W65638:X65647 JS65638:JT65647 TO65638:TP65647 ADK65638:ADL65647 ANG65638:ANH65647 AXC65638:AXD65647 BGY65638:BGZ65647 BQU65638:BQV65647 CAQ65638:CAR65647 CKM65638:CKN65647 CUI65638:CUJ65647 DEE65638:DEF65647 DOA65638:DOB65647 DXW65638:DXX65647 EHS65638:EHT65647 ERO65638:ERP65647 FBK65638:FBL65647 FLG65638:FLH65647 FVC65638:FVD65647 GEY65638:GEZ65647 GOU65638:GOV65647 GYQ65638:GYR65647 HIM65638:HIN65647 HSI65638:HSJ65647 ICE65638:ICF65647 IMA65638:IMB65647 IVW65638:IVX65647 JFS65638:JFT65647 JPO65638:JPP65647 JZK65638:JZL65647 KJG65638:KJH65647 KTC65638:KTD65647 LCY65638:LCZ65647 LMU65638:LMV65647 LWQ65638:LWR65647 MGM65638:MGN65647 MQI65638:MQJ65647 NAE65638:NAF65647 NKA65638:NKB65647 NTW65638:NTX65647 ODS65638:ODT65647 ONO65638:ONP65647 OXK65638:OXL65647 PHG65638:PHH65647 PRC65638:PRD65647 QAY65638:QAZ65647 QKU65638:QKV65647 QUQ65638:QUR65647 REM65638:REN65647 ROI65638:ROJ65647 RYE65638:RYF65647 SIA65638:SIB65647 SRW65638:SRX65647 TBS65638:TBT65647 TLO65638:TLP65647 TVK65638:TVL65647 UFG65638:UFH65647 UPC65638:UPD65647 UYY65638:UYZ65647 VIU65638:VIV65647 VSQ65638:VSR65647 WCM65638:WCN65647 WMI65638:WMJ65647 WWE65638:WWF65647 W131174:X131183 JS131174:JT131183 TO131174:TP131183 ADK131174:ADL131183 ANG131174:ANH131183 AXC131174:AXD131183 BGY131174:BGZ131183 BQU131174:BQV131183 CAQ131174:CAR131183 CKM131174:CKN131183 CUI131174:CUJ131183 DEE131174:DEF131183 DOA131174:DOB131183 DXW131174:DXX131183 EHS131174:EHT131183 ERO131174:ERP131183 FBK131174:FBL131183 FLG131174:FLH131183 FVC131174:FVD131183 GEY131174:GEZ131183 GOU131174:GOV131183 GYQ131174:GYR131183 HIM131174:HIN131183 HSI131174:HSJ131183 ICE131174:ICF131183 IMA131174:IMB131183 IVW131174:IVX131183 JFS131174:JFT131183 JPO131174:JPP131183 JZK131174:JZL131183 KJG131174:KJH131183 KTC131174:KTD131183 LCY131174:LCZ131183 LMU131174:LMV131183 LWQ131174:LWR131183 MGM131174:MGN131183 MQI131174:MQJ131183 NAE131174:NAF131183 NKA131174:NKB131183 NTW131174:NTX131183 ODS131174:ODT131183 ONO131174:ONP131183 OXK131174:OXL131183 PHG131174:PHH131183 PRC131174:PRD131183 QAY131174:QAZ131183 QKU131174:QKV131183 QUQ131174:QUR131183 REM131174:REN131183 ROI131174:ROJ131183 RYE131174:RYF131183 SIA131174:SIB131183 SRW131174:SRX131183 TBS131174:TBT131183 TLO131174:TLP131183 TVK131174:TVL131183 UFG131174:UFH131183 UPC131174:UPD131183 UYY131174:UYZ131183 VIU131174:VIV131183 VSQ131174:VSR131183 WCM131174:WCN131183 WMI131174:WMJ131183 WWE131174:WWF131183 W196710:X196719 JS196710:JT196719 TO196710:TP196719 ADK196710:ADL196719 ANG196710:ANH196719 AXC196710:AXD196719 BGY196710:BGZ196719 BQU196710:BQV196719 CAQ196710:CAR196719 CKM196710:CKN196719 CUI196710:CUJ196719 DEE196710:DEF196719 DOA196710:DOB196719 DXW196710:DXX196719 EHS196710:EHT196719 ERO196710:ERP196719 FBK196710:FBL196719 FLG196710:FLH196719 FVC196710:FVD196719 GEY196710:GEZ196719 GOU196710:GOV196719 GYQ196710:GYR196719 HIM196710:HIN196719 HSI196710:HSJ196719 ICE196710:ICF196719 IMA196710:IMB196719 IVW196710:IVX196719 JFS196710:JFT196719 JPO196710:JPP196719 JZK196710:JZL196719 KJG196710:KJH196719 KTC196710:KTD196719 LCY196710:LCZ196719 LMU196710:LMV196719 LWQ196710:LWR196719 MGM196710:MGN196719 MQI196710:MQJ196719 NAE196710:NAF196719 NKA196710:NKB196719 NTW196710:NTX196719 ODS196710:ODT196719 ONO196710:ONP196719 OXK196710:OXL196719 PHG196710:PHH196719 PRC196710:PRD196719 QAY196710:QAZ196719 QKU196710:QKV196719 QUQ196710:QUR196719 REM196710:REN196719 ROI196710:ROJ196719 RYE196710:RYF196719 SIA196710:SIB196719 SRW196710:SRX196719 TBS196710:TBT196719 TLO196710:TLP196719 TVK196710:TVL196719 UFG196710:UFH196719 UPC196710:UPD196719 UYY196710:UYZ196719 VIU196710:VIV196719 VSQ196710:VSR196719 WCM196710:WCN196719 WMI196710:WMJ196719 WWE196710:WWF196719 W262246:X262255 JS262246:JT262255 TO262246:TP262255 ADK262246:ADL262255 ANG262246:ANH262255 AXC262246:AXD262255 BGY262246:BGZ262255 BQU262246:BQV262255 CAQ262246:CAR262255 CKM262246:CKN262255 CUI262246:CUJ262255 DEE262246:DEF262255 DOA262246:DOB262255 DXW262246:DXX262255 EHS262246:EHT262255 ERO262246:ERP262255 FBK262246:FBL262255 FLG262246:FLH262255 FVC262246:FVD262255 GEY262246:GEZ262255 GOU262246:GOV262255 GYQ262246:GYR262255 HIM262246:HIN262255 HSI262246:HSJ262255 ICE262246:ICF262255 IMA262246:IMB262255 IVW262246:IVX262255 JFS262246:JFT262255 JPO262246:JPP262255 JZK262246:JZL262255 KJG262246:KJH262255 KTC262246:KTD262255 LCY262246:LCZ262255 LMU262246:LMV262255 LWQ262246:LWR262255 MGM262246:MGN262255 MQI262246:MQJ262255 NAE262246:NAF262255 NKA262246:NKB262255 NTW262246:NTX262255 ODS262246:ODT262255 ONO262246:ONP262255 OXK262246:OXL262255 PHG262246:PHH262255 PRC262246:PRD262255 QAY262246:QAZ262255 QKU262246:QKV262255 QUQ262246:QUR262255 REM262246:REN262255 ROI262246:ROJ262255 RYE262246:RYF262255 SIA262246:SIB262255 SRW262246:SRX262255 TBS262246:TBT262255 TLO262246:TLP262255 TVK262246:TVL262255 UFG262246:UFH262255 UPC262246:UPD262255 UYY262246:UYZ262255 VIU262246:VIV262255 VSQ262246:VSR262255 WCM262246:WCN262255 WMI262246:WMJ262255 WWE262246:WWF262255 W327782:X327791 JS327782:JT327791 TO327782:TP327791 ADK327782:ADL327791 ANG327782:ANH327791 AXC327782:AXD327791 BGY327782:BGZ327791 BQU327782:BQV327791 CAQ327782:CAR327791 CKM327782:CKN327791 CUI327782:CUJ327791 DEE327782:DEF327791 DOA327782:DOB327791 DXW327782:DXX327791 EHS327782:EHT327791 ERO327782:ERP327791 FBK327782:FBL327791 FLG327782:FLH327791 FVC327782:FVD327791 GEY327782:GEZ327791 GOU327782:GOV327791 GYQ327782:GYR327791 HIM327782:HIN327791 HSI327782:HSJ327791 ICE327782:ICF327791 IMA327782:IMB327791 IVW327782:IVX327791 JFS327782:JFT327791 JPO327782:JPP327791 JZK327782:JZL327791 KJG327782:KJH327791 KTC327782:KTD327791 LCY327782:LCZ327791 LMU327782:LMV327791 LWQ327782:LWR327791 MGM327782:MGN327791 MQI327782:MQJ327791 NAE327782:NAF327791 NKA327782:NKB327791 NTW327782:NTX327791 ODS327782:ODT327791 ONO327782:ONP327791 OXK327782:OXL327791 PHG327782:PHH327791 PRC327782:PRD327791 QAY327782:QAZ327791 QKU327782:QKV327791 QUQ327782:QUR327791 REM327782:REN327791 ROI327782:ROJ327791 RYE327782:RYF327791 SIA327782:SIB327791 SRW327782:SRX327791 TBS327782:TBT327791 TLO327782:TLP327791 TVK327782:TVL327791 UFG327782:UFH327791 UPC327782:UPD327791 UYY327782:UYZ327791 VIU327782:VIV327791 VSQ327782:VSR327791 WCM327782:WCN327791 WMI327782:WMJ327791 WWE327782:WWF327791 W393318:X393327 JS393318:JT393327 TO393318:TP393327 ADK393318:ADL393327 ANG393318:ANH393327 AXC393318:AXD393327 BGY393318:BGZ393327 BQU393318:BQV393327 CAQ393318:CAR393327 CKM393318:CKN393327 CUI393318:CUJ393327 DEE393318:DEF393327 DOA393318:DOB393327 DXW393318:DXX393327 EHS393318:EHT393327 ERO393318:ERP393327 FBK393318:FBL393327 FLG393318:FLH393327 FVC393318:FVD393327 GEY393318:GEZ393327 GOU393318:GOV393327 GYQ393318:GYR393327 HIM393318:HIN393327 HSI393318:HSJ393327 ICE393318:ICF393327 IMA393318:IMB393327 IVW393318:IVX393327 JFS393318:JFT393327 JPO393318:JPP393327 JZK393318:JZL393327 KJG393318:KJH393327 KTC393318:KTD393327 LCY393318:LCZ393327 LMU393318:LMV393327 LWQ393318:LWR393327 MGM393318:MGN393327 MQI393318:MQJ393327 NAE393318:NAF393327 NKA393318:NKB393327 NTW393318:NTX393327 ODS393318:ODT393327 ONO393318:ONP393327 OXK393318:OXL393327 PHG393318:PHH393327 PRC393318:PRD393327 QAY393318:QAZ393327 QKU393318:QKV393327 QUQ393318:QUR393327 REM393318:REN393327 ROI393318:ROJ393327 RYE393318:RYF393327 SIA393318:SIB393327 SRW393318:SRX393327 TBS393318:TBT393327 TLO393318:TLP393327 TVK393318:TVL393327 UFG393318:UFH393327 UPC393318:UPD393327 UYY393318:UYZ393327 VIU393318:VIV393327 VSQ393318:VSR393327 WCM393318:WCN393327 WMI393318:WMJ393327 WWE393318:WWF393327 W458854:X458863 JS458854:JT458863 TO458854:TP458863 ADK458854:ADL458863 ANG458854:ANH458863 AXC458854:AXD458863 BGY458854:BGZ458863 BQU458854:BQV458863 CAQ458854:CAR458863 CKM458854:CKN458863 CUI458854:CUJ458863 DEE458854:DEF458863 DOA458854:DOB458863 DXW458854:DXX458863 EHS458854:EHT458863 ERO458854:ERP458863 FBK458854:FBL458863 FLG458854:FLH458863 FVC458854:FVD458863 GEY458854:GEZ458863 GOU458854:GOV458863 GYQ458854:GYR458863 HIM458854:HIN458863 HSI458854:HSJ458863 ICE458854:ICF458863 IMA458854:IMB458863 IVW458854:IVX458863 JFS458854:JFT458863 JPO458854:JPP458863 JZK458854:JZL458863 KJG458854:KJH458863 KTC458854:KTD458863 LCY458854:LCZ458863 LMU458854:LMV458863 LWQ458854:LWR458863 MGM458854:MGN458863 MQI458854:MQJ458863 NAE458854:NAF458863 NKA458854:NKB458863 NTW458854:NTX458863 ODS458854:ODT458863 ONO458854:ONP458863 OXK458854:OXL458863 PHG458854:PHH458863 PRC458854:PRD458863 QAY458854:QAZ458863 QKU458854:QKV458863 QUQ458854:QUR458863 REM458854:REN458863 ROI458854:ROJ458863 RYE458854:RYF458863 SIA458854:SIB458863 SRW458854:SRX458863 TBS458854:TBT458863 TLO458854:TLP458863 TVK458854:TVL458863 UFG458854:UFH458863 UPC458854:UPD458863 UYY458854:UYZ458863 VIU458854:VIV458863 VSQ458854:VSR458863 WCM458854:WCN458863 WMI458854:WMJ458863 WWE458854:WWF458863 W524390:X524399 JS524390:JT524399 TO524390:TP524399 ADK524390:ADL524399 ANG524390:ANH524399 AXC524390:AXD524399 BGY524390:BGZ524399 BQU524390:BQV524399 CAQ524390:CAR524399 CKM524390:CKN524399 CUI524390:CUJ524399 DEE524390:DEF524399 DOA524390:DOB524399 DXW524390:DXX524399 EHS524390:EHT524399 ERO524390:ERP524399 FBK524390:FBL524399 FLG524390:FLH524399 FVC524390:FVD524399 GEY524390:GEZ524399 GOU524390:GOV524399 GYQ524390:GYR524399 HIM524390:HIN524399 HSI524390:HSJ524399 ICE524390:ICF524399 IMA524390:IMB524399 IVW524390:IVX524399 JFS524390:JFT524399 JPO524390:JPP524399 JZK524390:JZL524399 KJG524390:KJH524399 KTC524390:KTD524399 LCY524390:LCZ524399 LMU524390:LMV524399 LWQ524390:LWR524399 MGM524390:MGN524399 MQI524390:MQJ524399 NAE524390:NAF524399 NKA524390:NKB524399 NTW524390:NTX524399 ODS524390:ODT524399 ONO524390:ONP524399 OXK524390:OXL524399 PHG524390:PHH524399 PRC524390:PRD524399 QAY524390:QAZ524399 QKU524390:QKV524399 QUQ524390:QUR524399 REM524390:REN524399 ROI524390:ROJ524399 RYE524390:RYF524399 SIA524390:SIB524399 SRW524390:SRX524399 TBS524390:TBT524399 TLO524390:TLP524399 TVK524390:TVL524399 UFG524390:UFH524399 UPC524390:UPD524399 UYY524390:UYZ524399 VIU524390:VIV524399 VSQ524390:VSR524399 WCM524390:WCN524399 WMI524390:WMJ524399 WWE524390:WWF524399 W589926:X589935 JS589926:JT589935 TO589926:TP589935 ADK589926:ADL589935 ANG589926:ANH589935 AXC589926:AXD589935 BGY589926:BGZ589935 BQU589926:BQV589935 CAQ589926:CAR589935 CKM589926:CKN589935 CUI589926:CUJ589935 DEE589926:DEF589935 DOA589926:DOB589935 DXW589926:DXX589935 EHS589926:EHT589935 ERO589926:ERP589935 FBK589926:FBL589935 FLG589926:FLH589935 FVC589926:FVD589935 GEY589926:GEZ589935 GOU589926:GOV589935 GYQ589926:GYR589935 HIM589926:HIN589935 HSI589926:HSJ589935 ICE589926:ICF589935 IMA589926:IMB589935 IVW589926:IVX589935 JFS589926:JFT589935 JPO589926:JPP589935 JZK589926:JZL589935 KJG589926:KJH589935 KTC589926:KTD589935 LCY589926:LCZ589935 LMU589926:LMV589935 LWQ589926:LWR589935 MGM589926:MGN589935 MQI589926:MQJ589935 NAE589926:NAF589935 NKA589926:NKB589935 NTW589926:NTX589935 ODS589926:ODT589935 ONO589926:ONP589935 OXK589926:OXL589935 PHG589926:PHH589935 PRC589926:PRD589935 QAY589926:QAZ589935 QKU589926:QKV589935 QUQ589926:QUR589935 REM589926:REN589935 ROI589926:ROJ589935 RYE589926:RYF589935 SIA589926:SIB589935 SRW589926:SRX589935 TBS589926:TBT589935 TLO589926:TLP589935 TVK589926:TVL589935 UFG589926:UFH589935 UPC589926:UPD589935 UYY589926:UYZ589935 VIU589926:VIV589935 VSQ589926:VSR589935 WCM589926:WCN589935 WMI589926:WMJ589935 WWE589926:WWF589935 W655462:X655471 JS655462:JT655471 TO655462:TP655471 ADK655462:ADL655471 ANG655462:ANH655471 AXC655462:AXD655471 BGY655462:BGZ655471 BQU655462:BQV655471 CAQ655462:CAR655471 CKM655462:CKN655471 CUI655462:CUJ655471 DEE655462:DEF655471 DOA655462:DOB655471 DXW655462:DXX655471 EHS655462:EHT655471 ERO655462:ERP655471 FBK655462:FBL655471 FLG655462:FLH655471 FVC655462:FVD655471 GEY655462:GEZ655471 GOU655462:GOV655471 GYQ655462:GYR655471 HIM655462:HIN655471 HSI655462:HSJ655471 ICE655462:ICF655471 IMA655462:IMB655471 IVW655462:IVX655471 JFS655462:JFT655471 JPO655462:JPP655471 JZK655462:JZL655471 KJG655462:KJH655471 KTC655462:KTD655471 LCY655462:LCZ655471 LMU655462:LMV655471 LWQ655462:LWR655471 MGM655462:MGN655471 MQI655462:MQJ655471 NAE655462:NAF655471 NKA655462:NKB655471 NTW655462:NTX655471 ODS655462:ODT655471 ONO655462:ONP655471 OXK655462:OXL655471 PHG655462:PHH655471 PRC655462:PRD655471 QAY655462:QAZ655471 QKU655462:QKV655471 QUQ655462:QUR655471 REM655462:REN655471 ROI655462:ROJ655471 RYE655462:RYF655471 SIA655462:SIB655471 SRW655462:SRX655471 TBS655462:TBT655471 TLO655462:TLP655471 TVK655462:TVL655471 UFG655462:UFH655471 UPC655462:UPD655471 UYY655462:UYZ655471 VIU655462:VIV655471 VSQ655462:VSR655471 WCM655462:WCN655471 WMI655462:WMJ655471 WWE655462:WWF655471 W720998:X721007 JS720998:JT721007 TO720998:TP721007 ADK720998:ADL721007 ANG720998:ANH721007 AXC720998:AXD721007 BGY720998:BGZ721007 BQU720998:BQV721007 CAQ720998:CAR721007 CKM720998:CKN721007 CUI720998:CUJ721007 DEE720998:DEF721007 DOA720998:DOB721007 DXW720998:DXX721007 EHS720998:EHT721007 ERO720998:ERP721007 FBK720998:FBL721007 FLG720998:FLH721007 FVC720998:FVD721007 GEY720998:GEZ721007 GOU720998:GOV721007 GYQ720998:GYR721007 HIM720998:HIN721007 HSI720998:HSJ721007 ICE720998:ICF721007 IMA720998:IMB721007 IVW720998:IVX721007 JFS720998:JFT721007 JPO720998:JPP721007 JZK720998:JZL721007 KJG720998:KJH721007 KTC720998:KTD721007 LCY720998:LCZ721007 LMU720998:LMV721007 LWQ720998:LWR721007 MGM720998:MGN721007 MQI720998:MQJ721007 NAE720998:NAF721007 NKA720998:NKB721007 NTW720998:NTX721007 ODS720998:ODT721007 ONO720998:ONP721007 OXK720998:OXL721007 PHG720998:PHH721007 PRC720998:PRD721007 QAY720998:QAZ721007 QKU720998:QKV721007 QUQ720998:QUR721007 REM720998:REN721007 ROI720998:ROJ721007 RYE720998:RYF721007 SIA720998:SIB721007 SRW720998:SRX721007 TBS720998:TBT721007 TLO720998:TLP721007 TVK720998:TVL721007 UFG720998:UFH721007 UPC720998:UPD721007 UYY720998:UYZ721007 VIU720998:VIV721007 VSQ720998:VSR721007 WCM720998:WCN721007 WMI720998:WMJ721007 WWE720998:WWF721007 W786534:X786543 JS786534:JT786543 TO786534:TP786543 ADK786534:ADL786543 ANG786534:ANH786543 AXC786534:AXD786543 BGY786534:BGZ786543 BQU786534:BQV786543 CAQ786534:CAR786543 CKM786534:CKN786543 CUI786534:CUJ786543 DEE786534:DEF786543 DOA786534:DOB786543 DXW786534:DXX786543 EHS786534:EHT786543 ERO786534:ERP786543 FBK786534:FBL786543 FLG786534:FLH786543 FVC786534:FVD786543 GEY786534:GEZ786543 GOU786534:GOV786543 GYQ786534:GYR786543 HIM786534:HIN786543 HSI786534:HSJ786543 ICE786534:ICF786543 IMA786534:IMB786543 IVW786534:IVX786543 JFS786534:JFT786543 JPO786534:JPP786543 JZK786534:JZL786543 KJG786534:KJH786543 KTC786534:KTD786543 LCY786534:LCZ786543 LMU786534:LMV786543 LWQ786534:LWR786543 MGM786534:MGN786543 MQI786534:MQJ786543 NAE786534:NAF786543 NKA786534:NKB786543 NTW786534:NTX786543 ODS786534:ODT786543 ONO786534:ONP786543 OXK786534:OXL786543 PHG786534:PHH786543 PRC786534:PRD786543 QAY786534:QAZ786543 QKU786534:QKV786543 QUQ786534:QUR786543 REM786534:REN786543 ROI786534:ROJ786543 RYE786534:RYF786543 SIA786534:SIB786543 SRW786534:SRX786543 TBS786534:TBT786543 TLO786534:TLP786543 TVK786534:TVL786543 UFG786534:UFH786543 UPC786534:UPD786543 UYY786534:UYZ786543 VIU786534:VIV786543 VSQ786534:VSR786543 WCM786534:WCN786543 WMI786534:WMJ786543 WWE786534:WWF786543 W852070:X852079 JS852070:JT852079 TO852070:TP852079 ADK852070:ADL852079 ANG852070:ANH852079 AXC852070:AXD852079 BGY852070:BGZ852079 BQU852070:BQV852079 CAQ852070:CAR852079 CKM852070:CKN852079 CUI852070:CUJ852079 DEE852070:DEF852079 DOA852070:DOB852079 DXW852070:DXX852079 EHS852070:EHT852079 ERO852070:ERP852079 FBK852070:FBL852079 FLG852070:FLH852079 FVC852070:FVD852079 GEY852070:GEZ852079 GOU852070:GOV852079 GYQ852070:GYR852079 HIM852070:HIN852079 HSI852070:HSJ852079 ICE852070:ICF852079 IMA852070:IMB852079 IVW852070:IVX852079 JFS852070:JFT852079 JPO852070:JPP852079 JZK852070:JZL852079 KJG852070:KJH852079 KTC852070:KTD852079 LCY852070:LCZ852079 LMU852070:LMV852079 LWQ852070:LWR852079 MGM852070:MGN852079 MQI852070:MQJ852079 NAE852070:NAF852079 NKA852070:NKB852079 NTW852070:NTX852079 ODS852070:ODT852079 ONO852070:ONP852079 OXK852070:OXL852079 PHG852070:PHH852079 PRC852070:PRD852079 QAY852070:QAZ852079 QKU852070:QKV852079 QUQ852070:QUR852079 REM852070:REN852079 ROI852070:ROJ852079 RYE852070:RYF852079 SIA852070:SIB852079 SRW852070:SRX852079 TBS852070:TBT852079 TLO852070:TLP852079 TVK852070:TVL852079 UFG852070:UFH852079 UPC852070:UPD852079 UYY852070:UYZ852079 VIU852070:VIV852079 VSQ852070:VSR852079 WCM852070:WCN852079 WMI852070:WMJ852079 WWE852070:WWF852079 W917606:X917615 JS917606:JT917615 TO917606:TP917615 ADK917606:ADL917615 ANG917606:ANH917615 AXC917606:AXD917615 BGY917606:BGZ917615 BQU917606:BQV917615 CAQ917606:CAR917615 CKM917606:CKN917615 CUI917606:CUJ917615 DEE917606:DEF917615 DOA917606:DOB917615 DXW917606:DXX917615 EHS917606:EHT917615 ERO917606:ERP917615 FBK917606:FBL917615 FLG917606:FLH917615 FVC917606:FVD917615 GEY917606:GEZ917615 GOU917606:GOV917615 GYQ917606:GYR917615 HIM917606:HIN917615 HSI917606:HSJ917615 ICE917606:ICF917615 IMA917606:IMB917615 IVW917606:IVX917615 JFS917606:JFT917615 JPO917606:JPP917615 JZK917606:JZL917615 KJG917606:KJH917615 KTC917606:KTD917615 LCY917606:LCZ917615 LMU917606:LMV917615 LWQ917606:LWR917615 MGM917606:MGN917615 MQI917606:MQJ917615 NAE917606:NAF917615 NKA917606:NKB917615 NTW917606:NTX917615 ODS917606:ODT917615 ONO917606:ONP917615 OXK917606:OXL917615 PHG917606:PHH917615 PRC917606:PRD917615 QAY917606:QAZ917615 QKU917606:QKV917615 QUQ917606:QUR917615 REM917606:REN917615 ROI917606:ROJ917615 RYE917606:RYF917615 SIA917606:SIB917615 SRW917606:SRX917615 TBS917606:TBT917615 TLO917606:TLP917615 TVK917606:TVL917615 UFG917606:UFH917615 UPC917606:UPD917615 UYY917606:UYZ917615 VIU917606:VIV917615 VSQ917606:VSR917615 WCM917606:WCN917615 WMI917606:WMJ917615 WWE917606:WWF917615 W983142:X983151 JS983142:JT983151 TO983142:TP983151 ADK983142:ADL983151 ANG983142:ANH983151 AXC983142:AXD983151 BGY983142:BGZ983151 BQU983142:BQV983151 CAQ983142:CAR983151 CKM983142:CKN983151 CUI983142:CUJ983151 DEE983142:DEF983151 DOA983142:DOB983151 DXW983142:DXX983151 EHS983142:EHT983151 ERO983142:ERP983151 FBK983142:FBL983151 FLG983142:FLH983151 FVC983142:FVD983151 GEY983142:GEZ983151 GOU983142:GOV983151 GYQ983142:GYR983151 HIM983142:HIN983151 HSI983142:HSJ983151 ICE983142:ICF983151 IMA983142:IMB983151 IVW983142:IVX983151 JFS983142:JFT983151 JPO983142:JPP983151 JZK983142:JZL983151 KJG983142:KJH983151 KTC983142:KTD983151 LCY983142:LCZ983151 LMU983142:LMV983151 LWQ983142:LWR983151 MGM983142:MGN983151 MQI983142:MQJ983151 NAE983142:NAF983151 NKA983142:NKB983151 NTW983142:NTX983151 ODS983142:ODT983151 ONO983142:ONP983151 OXK983142:OXL983151 PHG983142:PHH983151 PRC983142:PRD983151 QAY983142:QAZ983151 QKU983142:QKV983151 QUQ983142:QUR983151 REM983142:REN983151 ROI983142:ROJ983151 RYE983142:RYF983151 SIA983142:SIB983151 SRW983142:SRX983151 TBS983142:TBT983151 TLO983142:TLP983151 TVK983142:TVL983151 UFG983142:UFH983151 UPC983142:UPD983151 UYY983142:UYZ983151 VIU983142:VIV983151 VSQ983142:VSR983151 WCM983142:WCN983151 WMI983142:WMJ983151 WWE983142:WWF983151" xr:uid="{1ED77EFC-B2EE-4028-AA11-AF4B444936F1}">
      <formula1>"Yes, No, "</formula1>
    </dataValidation>
    <dataValidation type="list" allowBlank="1" showInputMessage="1" showErrorMessage="1" promptTitle="OPTIONS:" prompt="Select From List" sqref="K19:P20 JG19:JL20 TC19:TH20 ACY19:ADD20 AMU19:AMZ20 AWQ19:AWV20 BGM19:BGR20 BQI19:BQN20 CAE19:CAJ20 CKA19:CKF20 CTW19:CUB20 DDS19:DDX20 DNO19:DNT20 DXK19:DXP20 EHG19:EHL20 ERC19:ERH20 FAY19:FBD20 FKU19:FKZ20 FUQ19:FUV20 GEM19:GER20 GOI19:GON20 GYE19:GYJ20 HIA19:HIF20 HRW19:HSB20 IBS19:IBX20 ILO19:ILT20 IVK19:IVP20 JFG19:JFL20 JPC19:JPH20 JYY19:JZD20 KIU19:KIZ20 KSQ19:KSV20 LCM19:LCR20 LMI19:LMN20 LWE19:LWJ20 MGA19:MGF20 MPW19:MQB20 MZS19:MZX20 NJO19:NJT20 NTK19:NTP20 ODG19:ODL20 ONC19:ONH20 OWY19:OXD20 PGU19:PGZ20 PQQ19:PQV20 QAM19:QAR20 QKI19:QKN20 QUE19:QUJ20 REA19:REF20 RNW19:ROB20 RXS19:RXX20 SHO19:SHT20 SRK19:SRP20 TBG19:TBL20 TLC19:TLH20 TUY19:TVD20 UEU19:UEZ20 UOQ19:UOV20 UYM19:UYR20 VII19:VIN20 VSE19:VSJ20 WCA19:WCF20 WLW19:WMB20 WVS19:WVX20 K65513:P65514 JG65513:JL65514 TC65513:TH65514 ACY65513:ADD65514 AMU65513:AMZ65514 AWQ65513:AWV65514 BGM65513:BGR65514 BQI65513:BQN65514 CAE65513:CAJ65514 CKA65513:CKF65514 CTW65513:CUB65514 DDS65513:DDX65514 DNO65513:DNT65514 DXK65513:DXP65514 EHG65513:EHL65514 ERC65513:ERH65514 FAY65513:FBD65514 FKU65513:FKZ65514 FUQ65513:FUV65514 GEM65513:GER65514 GOI65513:GON65514 GYE65513:GYJ65514 HIA65513:HIF65514 HRW65513:HSB65514 IBS65513:IBX65514 ILO65513:ILT65514 IVK65513:IVP65514 JFG65513:JFL65514 JPC65513:JPH65514 JYY65513:JZD65514 KIU65513:KIZ65514 KSQ65513:KSV65514 LCM65513:LCR65514 LMI65513:LMN65514 LWE65513:LWJ65514 MGA65513:MGF65514 MPW65513:MQB65514 MZS65513:MZX65514 NJO65513:NJT65514 NTK65513:NTP65514 ODG65513:ODL65514 ONC65513:ONH65514 OWY65513:OXD65514 PGU65513:PGZ65514 PQQ65513:PQV65514 QAM65513:QAR65514 QKI65513:QKN65514 QUE65513:QUJ65514 REA65513:REF65514 RNW65513:ROB65514 RXS65513:RXX65514 SHO65513:SHT65514 SRK65513:SRP65514 TBG65513:TBL65514 TLC65513:TLH65514 TUY65513:TVD65514 UEU65513:UEZ65514 UOQ65513:UOV65514 UYM65513:UYR65514 VII65513:VIN65514 VSE65513:VSJ65514 WCA65513:WCF65514 WLW65513:WMB65514 WVS65513:WVX65514 K131049:P131050 JG131049:JL131050 TC131049:TH131050 ACY131049:ADD131050 AMU131049:AMZ131050 AWQ131049:AWV131050 BGM131049:BGR131050 BQI131049:BQN131050 CAE131049:CAJ131050 CKA131049:CKF131050 CTW131049:CUB131050 DDS131049:DDX131050 DNO131049:DNT131050 DXK131049:DXP131050 EHG131049:EHL131050 ERC131049:ERH131050 FAY131049:FBD131050 FKU131049:FKZ131050 FUQ131049:FUV131050 GEM131049:GER131050 GOI131049:GON131050 GYE131049:GYJ131050 HIA131049:HIF131050 HRW131049:HSB131050 IBS131049:IBX131050 ILO131049:ILT131050 IVK131049:IVP131050 JFG131049:JFL131050 JPC131049:JPH131050 JYY131049:JZD131050 KIU131049:KIZ131050 KSQ131049:KSV131050 LCM131049:LCR131050 LMI131049:LMN131050 LWE131049:LWJ131050 MGA131049:MGF131050 MPW131049:MQB131050 MZS131049:MZX131050 NJO131049:NJT131050 NTK131049:NTP131050 ODG131049:ODL131050 ONC131049:ONH131050 OWY131049:OXD131050 PGU131049:PGZ131050 PQQ131049:PQV131050 QAM131049:QAR131050 QKI131049:QKN131050 QUE131049:QUJ131050 REA131049:REF131050 RNW131049:ROB131050 RXS131049:RXX131050 SHO131049:SHT131050 SRK131049:SRP131050 TBG131049:TBL131050 TLC131049:TLH131050 TUY131049:TVD131050 UEU131049:UEZ131050 UOQ131049:UOV131050 UYM131049:UYR131050 VII131049:VIN131050 VSE131049:VSJ131050 WCA131049:WCF131050 WLW131049:WMB131050 WVS131049:WVX131050 K196585:P196586 JG196585:JL196586 TC196585:TH196586 ACY196585:ADD196586 AMU196585:AMZ196586 AWQ196585:AWV196586 BGM196585:BGR196586 BQI196585:BQN196586 CAE196585:CAJ196586 CKA196585:CKF196586 CTW196585:CUB196586 DDS196585:DDX196586 DNO196585:DNT196586 DXK196585:DXP196586 EHG196585:EHL196586 ERC196585:ERH196586 FAY196585:FBD196586 FKU196585:FKZ196586 FUQ196585:FUV196586 GEM196585:GER196586 GOI196585:GON196586 GYE196585:GYJ196586 HIA196585:HIF196586 HRW196585:HSB196586 IBS196585:IBX196586 ILO196585:ILT196586 IVK196585:IVP196586 JFG196585:JFL196586 JPC196585:JPH196586 JYY196585:JZD196586 KIU196585:KIZ196586 KSQ196585:KSV196586 LCM196585:LCR196586 LMI196585:LMN196586 LWE196585:LWJ196586 MGA196585:MGF196586 MPW196585:MQB196586 MZS196585:MZX196586 NJO196585:NJT196586 NTK196585:NTP196586 ODG196585:ODL196586 ONC196585:ONH196586 OWY196585:OXD196586 PGU196585:PGZ196586 PQQ196585:PQV196586 QAM196585:QAR196586 QKI196585:QKN196586 QUE196585:QUJ196586 REA196585:REF196586 RNW196585:ROB196586 RXS196585:RXX196586 SHO196585:SHT196586 SRK196585:SRP196586 TBG196585:TBL196586 TLC196585:TLH196586 TUY196585:TVD196586 UEU196585:UEZ196586 UOQ196585:UOV196586 UYM196585:UYR196586 VII196585:VIN196586 VSE196585:VSJ196586 WCA196585:WCF196586 WLW196585:WMB196586 WVS196585:WVX196586 K262121:P262122 JG262121:JL262122 TC262121:TH262122 ACY262121:ADD262122 AMU262121:AMZ262122 AWQ262121:AWV262122 BGM262121:BGR262122 BQI262121:BQN262122 CAE262121:CAJ262122 CKA262121:CKF262122 CTW262121:CUB262122 DDS262121:DDX262122 DNO262121:DNT262122 DXK262121:DXP262122 EHG262121:EHL262122 ERC262121:ERH262122 FAY262121:FBD262122 FKU262121:FKZ262122 FUQ262121:FUV262122 GEM262121:GER262122 GOI262121:GON262122 GYE262121:GYJ262122 HIA262121:HIF262122 HRW262121:HSB262122 IBS262121:IBX262122 ILO262121:ILT262122 IVK262121:IVP262122 JFG262121:JFL262122 JPC262121:JPH262122 JYY262121:JZD262122 KIU262121:KIZ262122 KSQ262121:KSV262122 LCM262121:LCR262122 LMI262121:LMN262122 LWE262121:LWJ262122 MGA262121:MGF262122 MPW262121:MQB262122 MZS262121:MZX262122 NJO262121:NJT262122 NTK262121:NTP262122 ODG262121:ODL262122 ONC262121:ONH262122 OWY262121:OXD262122 PGU262121:PGZ262122 PQQ262121:PQV262122 QAM262121:QAR262122 QKI262121:QKN262122 QUE262121:QUJ262122 REA262121:REF262122 RNW262121:ROB262122 RXS262121:RXX262122 SHO262121:SHT262122 SRK262121:SRP262122 TBG262121:TBL262122 TLC262121:TLH262122 TUY262121:TVD262122 UEU262121:UEZ262122 UOQ262121:UOV262122 UYM262121:UYR262122 VII262121:VIN262122 VSE262121:VSJ262122 WCA262121:WCF262122 WLW262121:WMB262122 WVS262121:WVX262122 K327657:P327658 JG327657:JL327658 TC327657:TH327658 ACY327657:ADD327658 AMU327657:AMZ327658 AWQ327657:AWV327658 BGM327657:BGR327658 BQI327657:BQN327658 CAE327657:CAJ327658 CKA327657:CKF327658 CTW327657:CUB327658 DDS327657:DDX327658 DNO327657:DNT327658 DXK327657:DXP327658 EHG327657:EHL327658 ERC327657:ERH327658 FAY327657:FBD327658 FKU327657:FKZ327658 FUQ327657:FUV327658 GEM327657:GER327658 GOI327657:GON327658 GYE327657:GYJ327658 HIA327657:HIF327658 HRW327657:HSB327658 IBS327657:IBX327658 ILO327657:ILT327658 IVK327657:IVP327658 JFG327657:JFL327658 JPC327657:JPH327658 JYY327657:JZD327658 KIU327657:KIZ327658 KSQ327657:KSV327658 LCM327657:LCR327658 LMI327657:LMN327658 LWE327657:LWJ327658 MGA327657:MGF327658 MPW327657:MQB327658 MZS327657:MZX327658 NJO327657:NJT327658 NTK327657:NTP327658 ODG327657:ODL327658 ONC327657:ONH327658 OWY327657:OXD327658 PGU327657:PGZ327658 PQQ327657:PQV327658 QAM327657:QAR327658 QKI327657:QKN327658 QUE327657:QUJ327658 REA327657:REF327658 RNW327657:ROB327658 RXS327657:RXX327658 SHO327657:SHT327658 SRK327657:SRP327658 TBG327657:TBL327658 TLC327657:TLH327658 TUY327657:TVD327658 UEU327657:UEZ327658 UOQ327657:UOV327658 UYM327657:UYR327658 VII327657:VIN327658 VSE327657:VSJ327658 WCA327657:WCF327658 WLW327657:WMB327658 WVS327657:WVX327658 K393193:P393194 JG393193:JL393194 TC393193:TH393194 ACY393193:ADD393194 AMU393193:AMZ393194 AWQ393193:AWV393194 BGM393193:BGR393194 BQI393193:BQN393194 CAE393193:CAJ393194 CKA393193:CKF393194 CTW393193:CUB393194 DDS393193:DDX393194 DNO393193:DNT393194 DXK393193:DXP393194 EHG393193:EHL393194 ERC393193:ERH393194 FAY393193:FBD393194 FKU393193:FKZ393194 FUQ393193:FUV393194 GEM393193:GER393194 GOI393193:GON393194 GYE393193:GYJ393194 HIA393193:HIF393194 HRW393193:HSB393194 IBS393193:IBX393194 ILO393193:ILT393194 IVK393193:IVP393194 JFG393193:JFL393194 JPC393193:JPH393194 JYY393193:JZD393194 KIU393193:KIZ393194 KSQ393193:KSV393194 LCM393193:LCR393194 LMI393193:LMN393194 LWE393193:LWJ393194 MGA393193:MGF393194 MPW393193:MQB393194 MZS393193:MZX393194 NJO393193:NJT393194 NTK393193:NTP393194 ODG393193:ODL393194 ONC393193:ONH393194 OWY393193:OXD393194 PGU393193:PGZ393194 PQQ393193:PQV393194 QAM393193:QAR393194 QKI393193:QKN393194 QUE393193:QUJ393194 REA393193:REF393194 RNW393193:ROB393194 RXS393193:RXX393194 SHO393193:SHT393194 SRK393193:SRP393194 TBG393193:TBL393194 TLC393193:TLH393194 TUY393193:TVD393194 UEU393193:UEZ393194 UOQ393193:UOV393194 UYM393193:UYR393194 VII393193:VIN393194 VSE393193:VSJ393194 WCA393193:WCF393194 WLW393193:WMB393194 WVS393193:WVX393194 K458729:P458730 JG458729:JL458730 TC458729:TH458730 ACY458729:ADD458730 AMU458729:AMZ458730 AWQ458729:AWV458730 BGM458729:BGR458730 BQI458729:BQN458730 CAE458729:CAJ458730 CKA458729:CKF458730 CTW458729:CUB458730 DDS458729:DDX458730 DNO458729:DNT458730 DXK458729:DXP458730 EHG458729:EHL458730 ERC458729:ERH458730 FAY458729:FBD458730 FKU458729:FKZ458730 FUQ458729:FUV458730 GEM458729:GER458730 GOI458729:GON458730 GYE458729:GYJ458730 HIA458729:HIF458730 HRW458729:HSB458730 IBS458729:IBX458730 ILO458729:ILT458730 IVK458729:IVP458730 JFG458729:JFL458730 JPC458729:JPH458730 JYY458729:JZD458730 KIU458729:KIZ458730 KSQ458729:KSV458730 LCM458729:LCR458730 LMI458729:LMN458730 LWE458729:LWJ458730 MGA458729:MGF458730 MPW458729:MQB458730 MZS458729:MZX458730 NJO458729:NJT458730 NTK458729:NTP458730 ODG458729:ODL458730 ONC458729:ONH458730 OWY458729:OXD458730 PGU458729:PGZ458730 PQQ458729:PQV458730 QAM458729:QAR458730 QKI458729:QKN458730 QUE458729:QUJ458730 REA458729:REF458730 RNW458729:ROB458730 RXS458729:RXX458730 SHO458729:SHT458730 SRK458729:SRP458730 TBG458729:TBL458730 TLC458729:TLH458730 TUY458729:TVD458730 UEU458729:UEZ458730 UOQ458729:UOV458730 UYM458729:UYR458730 VII458729:VIN458730 VSE458729:VSJ458730 WCA458729:WCF458730 WLW458729:WMB458730 WVS458729:WVX458730 K524265:P524266 JG524265:JL524266 TC524265:TH524266 ACY524265:ADD524266 AMU524265:AMZ524266 AWQ524265:AWV524266 BGM524265:BGR524266 BQI524265:BQN524266 CAE524265:CAJ524266 CKA524265:CKF524266 CTW524265:CUB524266 DDS524265:DDX524266 DNO524265:DNT524266 DXK524265:DXP524266 EHG524265:EHL524266 ERC524265:ERH524266 FAY524265:FBD524266 FKU524265:FKZ524266 FUQ524265:FUV524266 GEM524265:GER524266 GOI524265:GON524266 GYE524265:GYJ524266 HIA524265:HIF524266 HRW524265:HSB524266 IBS524265:IBX524266 ILO524265:ILT524266 IVK524265:IVP524266 JFG524265:JFL524266 JPC524265:JPH524266 JYY524265:JZD524266 KIU524265:KIZ524266 KSQ524265:KSV524266 LCM524265:LCR524266 LMI524265:LMN524266 LWE524265:LWJ524266 MGA524265:MGF524266 MPW524265:MQB524266 MZS524265:MZX524266 NJO524265:NJT524266 NTK524265:NTP524266 ODG524265:ODL524266 ONC524265:ONH524266 OWY524265:OXD524266 PGU524265:PGZ524266 PQQ524265:PQV524266 QAM524265:QAR524266 QKI524265:QKN524266 QUE524265:QUJ524266 REA524265:REF524266 RNW524265:ROB524266 RXS524265:RXX524266 SHO524265:SHT524266 SRK524265:SRP524266 TBG524265:TBL524266 TLC524265:TLH524266 TUY524265:TVD524266 UEU524265:UEZ524266 UOQ524265:UOV524266 UYM524265:UYR524266 VII524265:VIN524266 VSE524265:VSJ524266 WCA524265:WCF524266 WLW524265:WMB524266 WVS524265:WVX524266 K589801:P589802 JG589801:JL589802 TC589801:TH589802 ACY589801:ADD589802 AMU589801:AMZ589802 AWQ589801:AWV589802 BGM589801:BGR589802 BQI589801:BQN589802 CAE589801:CAJ589802 CKA589801:CKF589802 CTW589801:CUB589802 DDS589801:DDX589802 DNO589801:DNT589802 DXK589801:DXP589802 EHG589801:EHL589802 ERC589801:ERH589802 FAY589801:FBD589802 FKU589801:FKZ589802 FUQ589801:FUV589802 GEM589801:GER589802 GOI589801:GON589802 GYE589801:GYJ589802 HIA589801:HIF589802 HRW589801:HSB589802 IBS589801:IBX589802 ILO589801:ILT589802 IVK589801:IVP589802 JFG589801:JFL589802 JPC589801:JPH589802 JYY589801:JZD589802 KIU589801:KIZ589802 KSQ589801:KSV589802 LCM589801:LCR589802 LMI589801:LMN589802 LWE589801:LWJ589802 MGA589801:MGF589802 MPW589801:MQB589802 MZS589801:MZX589802 NJO589801:NJT589802 NTK589801:NTP589802 ODG589801:ODL589802 ONC589801:ONH589802 OWY589801:OXD589802 PGU589801:PGZ589802 PQQ589801:PQV589802 QAM589801:QAR589802 QKI589801:QKN589802 QUE589801:QUJ589802 REA589801:REF589802 RNW589801:ROB589802 RXS589801:RXX589802 SHO589801:SHT589802 SRK589801:SRP589802 TBG589801:TBL589802 TLC589801:TLH589802 TUY589801:TVD589802 UEU589801:UEZ589802 UOQ589801:UOV589802 UYM589801:UYR589802 VII589801:VIN589802 VSE589801:VSJ589802 WCA589801:WCF589802 WLW589801:WMB589802 WVS589801:WVX589802 K655337:P655338 JG655337:JL655338 TC655337:TH655338 ACY655337:ADD655338 AMU655337:AMZ655338 AWQ655337:AWV655338 BGM655337:BGR655338 BQI655337:BQN655338 CAE655337:CAJ655338 CKA655337:CKF655338 CTW655337:CUB655338 DDS655337:DDX655338 DNO655337:DNT655338 DXK655337:DXP655338 EHG655337:EHL655338 ERC655337:ERH655338 FAY655337:FBD655338 FKU655337:FKZ655338 FUQ655337:FUV655338 GEM655337:GER655338 GOI655337:GON655338 GYE655337:GYJ655338 HIA655337:HIF655338 HRW655337:HSB655338 IBS655337:IBX655338 ILO655337:ILT655338 IVK655337:IVP655338 JFG655337:JFL655338 JPC655337:JPH655338 JYY655337:JZD655338 KIU655337:KIZ655338 KSQ655337:KSV655338 LCM655337:LCR655338 LMI655337:LMN655338 LWE655337:LWJ655338 MGA655337:MGF655338 MPW655337:MQB655338 MZS655337:MZX655338 NJO655337:NJT655338 NTK655337:NTP655338 ODG655337:ODL655338 ONC655337:ONH655338 OWY655337:OXD655338 PGU655337:PGZ655338 PQQ655337:PQV655338 QAM655337:QAR655338 QKI655337:QKN655338 QUE655337:QUJ655338 REA655337:REF655338 RNW655337:ROB655338 RXS655337:RXX655338 SHO655337:SHT655338 SRK655337:SRP655338 TBG655337:TBL655338 TLC655337:TLH655338 TUY655337:TVD655338 UEU655337:UEZ655338 UOQ655337:UOV655338 UYM655337:UYR655338 VII655337:VIN655338 VSE655337:VSJ655338 WCA655337:WCF655338 WLW655337:WMB655338 WVS655337:WVX655338 K720873:P720874 JG720873:JL720874 TC720873:TH720874 ACY720873:ADD720874 AMU720873:AMZ720874 AWQ720873:AWV720874 BGM720873:BGR720874 BQI720873:BQN720874 CAE720873:CAJ720874 CKA720873:CKF720874 CTW720873:CUB720874 DDS720873:DDX720874 DNO720873:DNT720874 DXK720873:DXP720874 EHG720873:EHL720874 ERC720873:ERH720874 FAY720873:FBD720874 FKU720873:FKZ720874 FUQ720873:FUV720874 GEM720873:GER720874 GOI720873:GON720874 GYE720873:GYJ720874 HIA720873:HIF720874 HRW720873:HSB720874 IBS720873:IBX720874 ILO720873:ILT720874 IVK720873:IVP720874 JFG720873:JFL720874 JPC720873:JPH720874 JYY720873:JZD720874 KIU720873:KIZ720874 KSQ720873:KSV720874 LCM720873:LCR720874 LMI720873:LMN720874 LWE720873:LWJ720874 MGA720873:MGF720874 MPW720873:MQB720874 MZS720873:MZX720874 NJO720873:NJT720874 NTK720873:NTP720874 ODG720873:ODL720874 ONC720873:ONH720874 OWY720873:OXD720874 PGU720873:PGZ720874 PQQ720873:PQV720874 QAM720873:QAR720874 QKI720873:QKN720874 QUE720873:QUJ720874 REA720873:REF720874 RNW720873:ROB720874 RXS720873:RXX720874 SHO720873:SHT720874 SRK720873:SRP720874 TBG720873:TBL720874 TLC720873:TLH720874 TUY720873:TVD720874 UEU720873:UEZ720874 UOQ720873:UOV720874 UYM720873:UYR720874 VII720873:VIN720874 VSE720873:VSJ720874 WCA720873:WCF720874 WLW720873:WMB720874 WVS720873:WVX720874 K786409:P786410 JG786409:JL786410 TC786409:TH786410 ACY786409:ADD786410 AMU786409:AMZ786410 AWQ786409:AWV786410 BGM786409:BGR786410 BQI786409:BQN786410 CAE786409:CAJ786410 CKA786409:CKF786410 CTW786409:CUB786410 DDS786409:DDX786410 DNO786409:DNT786410 DXK786409:DXP786410 EHG786409:EHL786410 ERC786409:ERH786410 FAY786409:FBD786410 FKU786409:FKZ786410 FUQ786409:FUV786410 GEM786409:GER786410 GOI786409:GON786410 GYE786409:GYJ786410 HIA786409:HIF786410 HRW786409:HSB786410 IBS786409:IBX786410 ILO786409:ILT786410 IVK786409:IVP786410 JFG786409:JFL786410 JPC786409:JPH786410 JYY786409:JZD786410 KIU786409:KIZ786410 KSQ786409:KSV786410 LCM786409:LCR786410 LMI786409:LMN786410 LWE786409:LWJ786410 MGA786409:MGF786410 MPW786409:MQB786410 MZS786409:MZX786410 NJO786409:NJT786410 NTK786409:NTP786410 ODG786409:ODL786410 ONC786409:ONH786410 OWY786409:OXD786410 PGU786409:PGZ786410 PQQ786409:PQV786410 QAM786409:QAR786410 QKI786409:QKN786410 QUE786409:QUJ786410 REA786409:REF786410 RNW786409:ROB786410 RXS786409:RXX786410 SHO786409:SHT786410 SRK786409:SRP786410 TBG786409:TBL786410 TLC786409:TLH786410 TUY786409:TVD786410 UEU786409:UEZ786410 UOQ786409:UOV786410 UYM786409:UYR786410 VII786409:VIN786410 VSE786409:VSJ786410 WCA786409:WCF786410 WLW786409:WMB786410 WVS786409:WVX786410 K851945:P851946 JG851945:JL851946 TC851945:TH851946 ACY851945:ADD851946 AMU851945:AMZ851946 AWQ851945:AWV851946 BGM851945:BGR851946 BQI851945:BQN851946 CAE851945:CAJ851946 CKA851945:CKF851946 CTW851945:CUB851946 DDS851945:DDX851946 DNO851945:DNT851946 DXK851945:DXP851946 EHG851945:EHL851946 ERC851945:ERH851946 FAY851945:FBD851946 FKU851945:FKZ851946 FUQ851945:FUV851946 GEM851945:GER851946 GOI851945:GON851946 GYE851945:GYJ851946 HIA851945:HIF851946 HRW851945:HSB851946 IBS851945:IBX851946 ILO851945:ILT851946 IVK851945:IVP851946 JFG851945:JFL851946 JPC851945:JPH851946 JYY851945:JZD851946 KIU851945:KIZ851946 KSQ851945:KSV851946 LCM851945:LCR851946 LMI851945:LMN851946 LWE851945:LWJ851946 MGA851945:MGF851946 MPW851945:MQB851946 MZS851945:MZX851946 NJO851945:NJT851946 NTK851945:NTP851946 ODG851945:ODL851946 ONC851945:ONH851946 OWY851945:OXD851946 PGU851945:PGZ851946 PQQ851945:PQV851946 QAM851945:QAR851946 QKI851945:QKN851946 QUE851945:QUJ851946 REA851945:REF851946 RNW851945:ROB851946 RXS851945:RXX851946 SHO851945:SHT851946 SRK851945:SRP851946 TBG851945:TBL851946 TLC851945:TLH851946 TUY851945:TVD851946 UEU851945:UEZ851946 UOQ851945:UOV851946 UYM851945:UYR851946 VII851945:VIN851946 VSE851945:VSJ851946 WCA851945:WCF851946 WLW851945:WMB851946 WVS851945:WVX851946 K917481:P917482 JG917481:JL917482 TC917481:TH917482 ACY917481:ADD917482 AMU917481:AMZ917482 AWQ917481:AWV917482 BGM917481:BGR917482 BQI917481:BQN917482 CAE917481:CAJ917482 CKA917481:CKF917482 CTW917481:CUB917482 DDS917481:DDX917482 DNO917481:DNT917482 DXK917481:DXP917482 EHG917481:EHL917482 ERC917481:ERH917482 FAY917481:FBD917482 FKU917481:FKZ917482 FUQ917481:FUV917482 GEM917481:GER917482 GOI917481:GON917482 GYE917481:GYJ917482 HIA917481:HIF917482 HRW917481:HSB917482 IBS917481:IBX917482 ILO917481:ILT917482 IVK917481:IVP917482 JFG917481:JFL917482 JPC917481:JPH917482 JYY917481:JZD917482 KIU917481:KIZ917482 KSQ917481:KSV917482 LCM917481:LCR917482 LMI917481:LMN917482 LWE917481:LWJ917482 MGA917481:MGF917482 MPW917481:MQB917482 MZS917481:MZX917482 NJO917481:NJT917482 NTK917481:NTP917482 ODG917481:ODL917482 ONC917481:ONH917482 OWY917481:OXD917482 PGU917481:PGZ917482 PQQ917481:PQV917482 QAM917481:QAR917482 QKI917481:QKN917482 QUE917481:QUJ917482 REA917481:REF917482 RNW917481:ROB917482 RXS917481:RXX917482 SHO917481:SHT917482 SRK917481:SRP917482 TBG917481:TBL917482 TLC917481:TLH917482 TUY917481:TVD917482 UEU917481:UEZ917482 UOQ917481:UOV917482 UYM917481:UYR917482 VII917481:VIN917482 VSE917481:VSJ917482 WCA917481:WCF917482 WLW917481:WMB917482 WVS917481:WVX917482 K983017:P983018 JG983017:JL983018 TC983017:TH983018 ACY983017:ADD983018 AMU983017:AMZ983018 AWQ983017:AWV983018 BGM983017:BGR983018 BQI983017:BQN983018 CAE983017:CAJ983018 CKA983017:CKF983018 CTW983017:CUB983018 DDS983017:DDX983018 DNO983017:DNT983018 DXK983017:DXP983018 EHG983017:EHL983018 ERC983017:ERH983018 FAY983017:FBD983018 FKU983017:FKZ983018 FUQ983017:FUV983018 GEM983017:GER983018 GOI983017:GON983018 GYE983017:GYJ983018 HIA983017:HIF983018 HRW983017:HSB983018 IBS983017:IBX983018 ILO983017:ILT983018 IVK983017:IVP983018 JFG983017:JFL983018 JPC983017:JPH983018 JYY983017:JZD983018 KIU983017:KIZ983018 KSQ983017:KSV983018 LCM983017:LCR983018 LMI983017:LMN983018 LWE983017:LWJ983018 MGA983017:MGF983018 MPW983017:MQB983018 MZS983017:MZX983018 NJO983017:NJT983018 NTK983017:NTP983018 ODG983017:ODL983018 ONC983017:ONH983018 OWY983017:OXD983018 PGU983017:PGZ983018 PQQ983017:PQV983018 QAM983017:QAR983018 QKI983017:QKN983018 QUE983017:QUJ983018 REA983017:REF983018 RNW983017:ROB983018 RXS983017:RXX983018 SHO983017:SHT983018 SRK983017:SRP983018 TBG983017:TBL983018 TLC983017:TLH983018 TUY983017:TVD983018 UEU983017:UEZ983018 UOQ983017:UOV983018 UYM983017:UYR983018 VII983017:VIN983018 VSE983017:VSJ983018 WCA983017:WCF983018 WLW983017:WMB983018 WVS983017:WVX983018" xr:uid="{D79FCF27-F312-4EAE-BFF1-FABEDE16FCF4}">
      <formula1>$BC$6:$BC$11</formula1>
    </dataValidation>
    <dataValidation type="list" allowBlank="1" showInputMessage="1" showErrorMessage="1" sqref="Y21 JU21 TQ21 ADM21 ANI21 AXE21 BHA21 BQW21 CAS21 CKO21 CUK21 DEG21 DOC21 DXY21 EHU21 ERQ21 FBM21 FLI21 FVE21 GFA21 GOW21 GYS21 HIO21 HSK21 ICG21 IMC21 IVY21 JFU21 JPQ21 JZM21 KJI21 KTE21 LDA21 LMW21 LWS21 MGO21 MQK21 NAG21 NKC21 NTY21 ODU21 ONQ21 OXM21 PHI21 PRE21 QBA21 QKW21 QUS21 REO21 ROK21 RYG21 SIC21 SRY21 TBU21 TLQ21 TVM21 UFI21 UPE21 UZA21 VIW21 VSS21 WCO21 WMK21 WWG21 Y65515 JU65515 TQ65515 ADM65515 ANI65515 AXE65515 BHA65515 BQW65515 CAS65515 CKO65515 CUK65515 DEG65515 DOC65515 DXY65515 EHU65515 ERQ65515 FBM65515 FLI65515 FVE65515 GFA65515 GOW65515 GYS65515 HIO65515 HSK65515 ICG65515 IMC65515 IVY65515 JFU65515 JPQ65515 JZM65515 KJI65515 KTE65515 LDA65515 LMW65515 LWS65515 MGO65515 MQK65515 NAG65515 NKC65515 NTY65515 ODU65515 ONQ65515 OXM65515 PHI65515 PRE65515 QBA65515 QKW65515 QUS65515 REO65515 ROK65515 RYG65515 SIC65515 SRY65515 TBU65515 TLQ65515 TVM65515 UFI65515 UPE65515 UZA65515 VIW65515 VSS65515 WCO65515 WMK65515 WWG65515 Y131051 JU131051 TQ131051 ADM131051 ANI131051 AXE131051 BHA131051 BQW131051 CAS131051 CKO131051 CUK131051 DEG131051 DOC131051 DXY131051 EHU131051 ERQ131051 FBM131051 FLI131051 FVE131051 GFA131051 GOW131051 GYS131051 HIO131051 HSK131051 ICG131051 IMC131051 IVY131051 JFU131051 JPQ131051 JZM131051 KJI131051 KTE131051 LDA131051 LMW131051 LWS131051 MGO131051 MQK131051 NAG131051 NKC131051 NTY131051 ODU131051 ONQ131051 OXM131051 PHI131051 PRE131051 QBA131051 QKW131051 QUS131051 REO131051 ROK131051 RYG131051 SIC131051 SRY131051 TBU131051 TLQ131051 TVM131051 UFI131051 UPE131051 UZA131051 VIW131051 VSS131051 WCO131051 WMK131051 WWG131051 Y196587 JU196587 TQ196587 ADM196587 ANI196587 AXE196587 BHA196587 BQW196587 CAS196587 CKO196587 CUK196587 DEG196587 DOC196587 DXY196587 EHU196587 ERQ196587 FBM196587 FLI196587 FVE196587 GFA196587 GOW196587 GYS196587 HIO196587 HSK196587 ICG196587 IMC196587 IVY196587 JFU196587 JPQ196587 JZM196587 KJI196587 KTE196587 LDA196587 LMW196587 LWS196587 MGO196587 MQK196587 NAG196587 NKC196587 NTY196587 ODU196587 ONQ196587 OXM196587 PHI196587 PRE196587 QBA196587 QKW196587 QUS196587 REO196587 ROK196587 RYG196587 SIC196587 SRY196587 TBU196587 TLQ196587 TVM196587 UFI196587 UPE196587 UZA196587 VIW196587 VSS196587 WCO196587 WMK196587 WWG196587 Y262123 JU262123 TQ262123 ADM262123 ANI262123 AXE262123 BHA262123 BQW262123 CAS262123 CKO262123 CUK262123 DEG262123 DOC262123 DXY262123 EHU262123 ERQ262123 FBM262123 FLI262123 FVE262123 GFA262123 GOW262123 GYS262123 HIO262123 HSK262123 ICG262123 IMC262123 IVY262123 JFU262123 JPQ262123 JZM262123 KJI262123 KTE262123 LDA262123 LMW262123 LWS262123 MGO262123 MQK262123 NAG262123 NKC262123 NTY262123 ODU262123 ONQ262123 OXM262123 PHI262123 PRE262123 QBA262123 QKW262123 QUS262123 REO262123 ROK262123 RYG262123 SIC262123 SRY262123 TBU262123 TLQ262123 TVM262123 UFI262123 UPE262123 UZA262123 VIW262123 VSS262123 WCO262123 WMK262123 WWG262123 Y327659 JU327659 TQ327659 ADM327659 ANI327659 AXE327659 BHA327659 BQW327659 CAS327659 CKO327659 CUK327659 DEG327659 DOC327659 DXY327659 EHU327659 ERQ327659 FBM327659 FLI327659 FVE327659 GFA327659 GOW327659 GYS327659 HIO327659 HSK327659 ICG327659 IMC327659 IVY327659 JFU327659 JPQ327659 JZM327659 KJI327659 KTE327659 LDA327659 LMW327659 LWS327659 MGO327659 MQK327659 NAG327659 NKC327659 NTY327659 ODU327659 ONQ327659 OXM327659 PHI327659 PRE327659 QBA327659 QKW327659 QUS327659 REO327659 ROK327659 RYG327659 SIC327659 SRY327659 TBU327659 TLQ327659 TVM327659 UFI327659 UPE327659 UZA327659 VIW327659 VSS327659 WCO327659 WMK327659 WWG327659 Y393195 JU393195 TQ393195 ADM393195 ANI393195 AXE393195 BHA393195 BQW393195 CAS393195 CKO393195 CUK393195 DEG393195 DOC393195 DXY393195 EHU393195 ERQ393195 FBM393195 FLI393195 FVE393195 GFA393195 GOW393195 GYS393195 HIO393195 HSK393195 ICG393195 IMC393195 IVY393195 JFU393195 JPQ393195 JZM393195 KJI393195 KTE393195 LDA393195 LMW393195 LWS393195 MGO393195 MQK393195 NAG393195 NKC393195 NTY393195 ODU393195 ONQ393195 OXM393195 PHI393195 PRE393195 QBA393195 QKW393195 QUS393195 REO393195 ROK393195 RYG393195 SIC393195 SRY393195 TBU393195 TLQ393195 TVM393195 UFI393195 UPE393195 UZA393195 VIW393195 VSS393195 WCO393195 WMK393195 WWG393195 Y458731 JU458731 TQ458731 ADM458731 ANI458731 AXE458731 BHA458731 BQW458731 CAS458731 CKO458731 CUK458731 DEG458731 DOC458731 DXY458731 EHU458731 ERQ458731 FBM458731 FLI458731 FVE458731 GFA458731 GOW458731 GYS458731 HIO458731 HSK458731 ICG458731 IMC458731 IVY458731 JFU458731 JPQ458731 JZM458731 KJI458731 KTE458731 LDA458731 LMW458731 LWS458731 MGO458731 MQK458731 NAG458731 NKC458731 NTY458731 ODU458731 ONQ458731 OXM458731 PHI458731 PRE458731 QBA458731 QKW458731 QUS458731 REO458731 ROK458731 RYG458731 SIC458731 SRY458731 TBU458731 TLQ458731 TVM458731 UFI458731 UPE458731 UZA458731 VIW458731 VSS458731 WCO458731 WMK458731 WWG458731 Y524267 JU524267 TQ524267 ADM524267 ANI524267 AXE524267 BHA524267 BQW524267 CAS524267 CKO524267 CUK524267 DEG524267 DOC524267 DXY524267 EHU524267 ERQ524267 FBM524267 FLI524267 FVE524267 GFA524267 GOW524267 GYS524267 HIO524267 HSK524267 ICG524267 IMC524267 IVY524267 JFU524267 JPQ524267 JZM524267 KJI524267 KTE524267 LDA524267 LMW524267 LWS524267 MGO524267 MQK524267 NAG524267 NKC524267 NTY524267 ODU524267 ONQ524267 OXM524267 PHI524267 PRE524267 QBA524267 QKW524267 QUS524267 REO524267 ROK524267 RYG524267 SIC524267 SRY524267 TBU524267 TLQ524267 TVM524267 UFI524267 UPE524267 UZA524267 VIW524267 VSS524267 WCO524267 WMK524267 WWG524267 Y589803 JU589803 TQ589803 ADM589803 ANI589803 AXE589803 BHA589803 BQW589803 CAS589803 CKO589803 CUK589803 DEG589803 DOC589803 DXY589803 EHU589803 ERQ589803 FBM589803 FLI589803 FVE589803 GFA589803 GOW589803 GYS589803 HIO589803 HSK589803 ICG589803 IMC589803 IVY589803 JFU589803 JPQ589803 JZM589803 KJI589803 KTE589803 LDA589803 LMW589803 LWS589803 MGO589803 MQK589803 NAG589803 NKC589803 NTY589803 ODU589803 ONQ589803 OXM589803 PHI589803 PRE589803 QBA589803 QKW589803 QUS589803 REO589803 ROK589803 RYG589803 SIC589803 SRY589803 TBU589803 TLQ589803 TVM589803 UFI589803 UPE589803 UZA589803 VIW589803 VSS589803 WCO589803 WMK589803 WWG589803 Y655339 JU655339 TQ655339 ADM655339 ANI655339 AXE655339 BHA655339 BQW655339 CAS655339 CKO655339 CUK655339 DEG655339 DOC655339 DXY655339 EHU655339 ERQ655339 FBM655339 FLI655339 FVE655339 GFA655339 GOW655339 GYS655339 HIO655339 HSK655339 ICG655339 IMC655339 IVY655339 JFU655339 JPQ655339 JZM655339 KJI655339 KTE655339 LDA655339 LMW655339 LWS655339 MGO655339 MQK655339 NAG655339 NKC655339 NTY655339 ODU655339 ONQ655339 OXM655339 PHI655339 PRE655339 QBA655339 QKW655339 QUS655339 REO655339 ROK655339 RYG655339 SIC655339 SRY655339 TBU655339 TLQ655339 TVM655339 UFI655339 UPE655339 UZA655339 VIW655339 VSS655339 WCO655339 WMK655339 WWG655339 Y720875 JU720875 TQ720875 ADM720875 ANI720875 AXE720875 BHA720875 BQW720875 CAS720875 CKO720875 CUK720875 DEG720875 DOC720875 DXY720875 EHU720875 ERQ720875 FBM720875 FLI720875 FVE720875 GFA720875 GOW720875 GYS720875 HIO720875 HSK720875 ICG720875 IMC720875 IVY720875 JFU720875 JPQ720875 JZM720875 KJI720875 KTE720875 LDA720875 LMW720875 LWS720875 MGO720875 MQK720875 NAG720875 NKC720875 NTY720875 ODU720875 ONQ720875 OXM720875 PHI720875 PRE720875 QBA720875 QKW720875 QUS720875 REO720875 ROK720875 RYG720875 SIC720875 SRY720875 TBU720875 TLQ720875 TVM720875 UFI720875 UPE720875 UZA720875 VIW720875 VSS720875 WCO720875 WMK720875 WWG720875 Y786411 JU786411 TQ786411 ADM786411 ANI786411 AXE786411 BHA786411 BQW786411 CAS786411 CKO786411 CUK786411 DEG786411 DOC786411 DXY786411 EHU786411 ERQ786411 FBM786411 FLI786411 FVE786411 GFA786411 GOW786411 GYS786411 HIO786411 HSK786411 ICG786411 IMC786411 IVY786411 JFU786411 JPQ786411 JZM786411 KJI786411 KTE786411 LDA786411 LMW786411 LWS786411 MGO786411 MQK786411 NAG786411 NKC786411 NTY786411 ODU786411 ONQ786411 OXM786411 PHI786411 PRE786411 QBA786411 QKW786411 QUS786411 REO786411 ROK786411 RYG786411 SIC786411 SRY786411 TBU786411 TLQ786411 TVM786411 UFI786411 UPE786411 UZA786411 VIW786411 VSS786411 WCO786411 WMK786411 WWG786411 Y851947 JU851947 TQ851947 ADM851947 ANI851947 AXE851947 BHA851947 BQW851947 CAS851947 CKO851947 CUK851947 DEG851947 DOC851947 DXY851947 EHU851947 ERQ851947 FBM851947 FLI851947 FVE851947 GFA851947 GOW851947 GYS851947 HIO851947 HSK851947 ICG851947 IMC851947 IVY851947 JFU851947 JPQ851947 JZM851947 KJI851947 KTE851947 LDA851947 LMW851947 LWS851947 MGO851947 MQK851947 NAG851947 NKC851947 NTY851947 ODU851947 ONQ851947 OXM851947 PHI851947 PRE851947 QBA851947 QKW851947 QUS851947 REO851947 ROK851947 RYG851947 SIC851947 SRY851947 TBU851947 TLQ851947 TVM851947 UFI851947 UPE851947 UZA851947 VIW851947 VSS851947 WCO851947 WMK851947 WWG851947 Y917483 JU917483 TQ917483 ADM917483 ANI917483 AXE917483 BHA917483 BQW917483 CAS917483 CKO917483 CUK917483 DEG917483 DOC917483 DXY917483 EHU917483 ERQ917483 FBM917483 FLI917483 FVE917483 GFA917483 GOW917483 GYS917483 HIO917483 HSK917483 ICG917483 IMC917483 IVY917483 JFU917483 JPQ917483 JZM917483 KJI917483 KTE917483 LDA917483 LMW917483 LWS917483 MGO917483 MQK917483 NAG917483 NKC917483 NTY917483 ODU917483 ONQ917483 OXM917483 PHI917483 PRE917483 QBA917483 QKW917483 QUS917483 REO917483 ROK917483 RYG917483 SIC917483 SRY917483 TBU917483 TLQ917483 TVM917483 UFI917483 UPE917483 UZA917483 VIW917483 VSS917483 WCO917483 WMK917483 WWG917483 Y983019 JU983019 TQ983019 ADM983019 ANI983019 AXE983019 BHA983019 BQW983019 CAS983019 CKO983019 CUK983019 DEG983019 DOC983019 DXY983019 EHU983019 ERQ983019 FBM983019 FLI983019 FVE983019 GFA983019 GOW983019 GYS983019 HIO983019 HSK983019 ICG983019 IMC983019 IVY983019 JFU983019 JPQ983019 JZM983019 KJI983019 KTE983019 LDA983019 LMW983019 LWS983019 MGO983019 MQK983019 NAG983019 NKC983019 NTY983019 ODU983019 ONQ983019 OXM983019 PHI983019 PRE983019 QBA983019 QKW983019 QUS983019 REO983019 ROK983019 RYG983019 SIC983019 SRY983019 TBU983019 TLQ983019 TVM983019 UFI983019 UPE983019 UZA983019 VIW983019 VSS983019 WCO983019 WMK983019 WWG983019" xr:uid="{39A54B70-EC0F-4B08-B7C2-705FA5505622}">
      <formula1>$BC$20:$BC$27</formula1>
    </dataValidation>
    <dataValidation type="list" allowBlank="1" showInputMessage="1" showErrorMessage="1" promptTitle="OPTIONS:" prompt="Select From List" sqref="K21:P23 JG21:JL23 TC21:TH23 ACY21:ADD23 AMU21:AMZ23 AWQ21:AWV23 BGM21:BGR23 BQI21:BQN23 CAE21:CAJ23 CKA21:CKF23 CTW21:CUB23 DDS21:DDX23 DNO21:DNT23 DXK21:DXP23 EHG21:EHL23 ERC21:ERH23 FAY21:FBD23 FKU21:FKZ23 FUQ21:FUV23 GEM21:GER23 GOI21:GON23 GYE21:GYJ23 HIA21:HIF23 HRW21:HSB23 IBS21:IBX23 ILO21:ILT23 IVK21:IVP23 JFG21:JFL23 JPC21:JPH23 JYY21:JZD23 KIU21:KIZ23 KSQ21:KSV23 LCM21:LCR23 LMI21:LMN23 LWE21:LWJ23 MGA21:MGF23 MPW21:MQB23 MZS21:MZX23 NJO21:NJT23 NTK21:NTP23 ODG21:ODL23 ONC21:ONH23 OWY21:OXD23 PGU21:PGZ23 PQQ21:PQV23 QAM21:QAR23 QKI21:QKN23 QUE21:QUJ23 REA21:REF23 RNW21:ROB23 RXS21:RXX23 SHO21:SHT23 SRK21:SRP23 TBG21:TBL23 TLC21:TLH23 TUY21:TVD23 UEU21:UEZ23 UOQ21:UOV23 UYM21:UYR23 VII21:VIN23 VSE21:VSJ23 WCA21:WCF23 WLW21:WMB23 WVS21:WVX23 K65515:P65517 JG65515:JL65517 TC65515:TH65517 ACY65515:ADD65517 AMU65515:AMZ65517 AWQ65515:AWV65517 BGM65515:BGR65517 BQI65515:BQN65517 CAE65515:CAJ65517 CKA65515:CKF65517 CTW65515:CUB65517 DDS65515:DDX65517 DNO65515:DNT65517 DXK65515:DXP65517 EHG65515:EHL65517 ERC65515:ERH65517 FAY65515:FBD65517 FKU65515:FKZ65517 FUQ65515:FUV65517 GEM65515:GER65517 GOI65515:GON65517 GYE65515:GYJ65517 HIA65515:HIF65517 HRW65515:HSB65517 IBS65515:IBX65517 ILO65515:ILT65517 IVK65515:IVP65517 JFG65515:JFL65517 JPC65515:JPH65517 JYY65515:JZD65517 KIU65515:KIZ65517 KSQ65515:KSV65517 LCM65515:LCR65517 LMI65515:LMN65517 LWE65515:LWJ65517 MGA65515:MGF65517 MPW65515:MQB65517 MZS65515:MZX65517 NJO65515:NJT65517 NTK65515:NTP65517 ODG65515:ODL65517 ONC65515:ONH65517 OWY65515:OXD65517 PGU65515:PGZ65517 PQQ65515:PQV65517 QAM65515:QAR65517 QKI65515:QKN65517 QUE65515:QUJ65517 REA65515:REF65517 RNW65515:ROB65517 RXS65515:RXX65517 SHO65515:SHT65517 SRK65515:SRP65517 TBG65515:TBL65517 TLC65515:TLH65517 TUY65515:TVD65517 UEU65515:UEZ65517 UOQ65515:UOV65517 UYM65515:UYR65517 VII65515:VIN65517 VSE65515:VSJ65517 WCA65515:WCF65517 WLW65515:WMB65517 WVS65515:WVX65517 K131051:P131053 JG131051:JL131053 TC131051:TH131053 ACY131051:ADD131053 AMU131051:AMZ131053 AWQ131051:AWV131053 BGM131051:BGR131053 BQI131051:BQN131053 CAE131051:CAJ131053 CKA131051:CKF131053 CTW131051:CUB131053 DDS131051:DDX131053 DNO131051:DNT131053 DXK131051:DXP131053 EHG131051:EHL131053 ERC131051:ERH131053 FAY131051:FBD131053 FKU131051:FKZ131053 FUQ131051:FUV131053 GEM131051:GER131053 GOI131051:GON131053 GYE131051:GYJ131053 HIA131051:HIF131053 HRW131051:HSB131053 IBS131051:IBX131053 ILO131051:ILT131053 IVK131051:IVP131053 JFG131051:JFL131053 JPC131051:JPH131053 JYY131051:JZD131053 KIU131051:KIZ131053 KSQ131051:KSV131053 LCM131051:LCR131053 LMI131051:LMN131053 LWE131051:LWJ131053 MGA131051:MGF131053 MPW131051:MQB131053 MZS131051:MZX131053 NJO131051:NJT131053 NTK131051:NTP131053 ODG131051:ODL131053 ONC131051:ONH131053 OWY131051:OXD131053 PGU131051:PGZ131053 PQQ131051:PQV131053 QAM131051:QAR131053 QKI131051:QKN131053 QUE131051:QUJ131053 REA131051:REF131053 RNW131051:ROB131053 RXS131051:RXX131053 SHO131051:SHT131053 SRK131051:SRP131053 TBG131051:TBL131053 TLC131051:TLH131053 TUY131051:TVD131053 UEU131051:UEZ131053 UOQ131051:UOV131053 UYM131051:UYR131053 VII131051:VIN131053 VSE131051:VSJ131053 WCA131051:WCF131053 WLW131051:WMB131053 WVS131051:WVX131053 K196587:P196589 JG196587:JL196589 TC196587:TH196589 ACY196587:ADD196589 AMU196587:AMZ196589 AWQ196587:AWV196589 BGM196587:BGR196589 BQI196587:BQN196589 CAE196587:CAJ196589 CKA196587:CKF196589 CTW196587:CUB196589 DDS196587:DDX196589 DNO196587:DNT196589 DXK196587:DXP196589 EHG196587:EHL196589 ERC196587:ERH196589 FAY196587:FBD196589 FKU196587:FKZ196589 FUQ196587:FUV196589 GEM196587:GER196589 GOI196587:GON196589 GYE196587:GYJ196589 HIA196587:HIF196589 HRW196587:HSB196589 IBS196587:IBX196589 ILO196587:ILT196589 IVK196587:IVP196589 JFG196587:JFL196589 JPC196587:JPH196589 JYY196587:JZD196589 KIU196587:KIZ196589 KSQ196587:KSV196589 LCM196587:LCR196589 LMI196587:LMN196589 LWE196587:LWJ196589 MGA196587:MGF196589 MPW196587:MQB196589 MZS196587:MZX196589 NJO196587:NJT196589 NTK196587:NTP196589 ODG196587:ODL196589 ONC196587:ONH196589 OWY196587:OXD196589 PGU196587:PGZ196589 PQQ196587:PQV196589 QAM196587:QAR196589 QKI196587:QKN196589 QUE196587:QUJ196589 REA196587:REF196589 RNW196587:ROB196589 RXS196587:RXX196589 SHO196587:SHT196589 SRK196587:SRP196589 TBG196587:TBL196589 TLC196587:TLH196589 TUY196587:TVD196589 UEU196587:UEZ196589 UOQ196587:UOV196589 UYM196587:UYR196589 VII196587:VIN196589 VSE196587:VSJ196589 WCA196587:WCF196589 WLW196587:WMB196589 WVS196587:WVX196589 K262123:P262125 JG262123:JL262125 TC262123:TH262125 ACY262123:ADD262125 AMU262123:AMZ262125 AWQ262123:AWV262125 BGM262123:BGR262125 BQI262123:BQN262125 CAE262123:CAJ262125 CKA262123:CKF262125 CTW262123:CUB262125 DDS262123:DDX262125 DNO262123:DNT262125 DXK262123:DXP262125 EHG262123:EHL262125 ERC262123:ERH262125 FAY262123:FBD262125 FKU262123:FKZ262125 FUQ262123:FUV262125 GEM262123:GER262125 GOI262123:GON262125 GYE262123:GYJ262125 HIA262123:HIF262125 HRW262123:HSB262125 IBS262123:IBX262125 ILO262123:ILT262125 IVK262123:IVP262125 JFG262123:JFL262125 JPC262123:JPH262125 JYY262123:JZD262125 KIU262123:KIZ262125 KSQ262123:KSV262125 LCM262123:LCR262125 LMI262123:LMN262125 LWE262123:LWJ262125 MGA262123:MGF262125 MPW262123:MQB262125 MZS262123:MZX262125 NJO262123:NJT262125 NTK262123:NTP262125 ODG262123:ODL262125 ONC262123:ONH262125 OWY262123:OXD262125 PGU262123:PGZ262125 PQQ262123:PQV262125 QAM262123:QAR262125 QKI262123:QKN262125 QUE262123:QUJ262125 REA262123:REF262125 RNW262123:ROB262125 RXS262123:RXX262125 SHO262123:SHT262125 SRK262123:SRP262125 TBG262123:TBL262125 TLC262123:TLH262125 TUY262123:TVD262125 UEU262123:UEZ262125 UOQ262123:UOV262125 UYM262123:UYR262125 VII262123:VIN262125 VSE262123:VSJ262125 WCA262123:WCF262125 WLW262123:WMB262125 WVS262123:WVX262125 K327659:P327661 JG327659:JL327661 TC327659:TH327661 ACY327659:ADD327661 AMU327659:AMZ327661 AWQ327659:AWV327661 BGM327659:BGR327661 BQI327659:BQN327661 CAE327659:CAJ327661 CKA327659:CKF327661 CTW327659:CUB327661 DDS327659:DDX327661 DNO327659:DNT327661 DXK327659:DXP327661 EHG327659:EHL327661 ERC327659:ERH327661 FAY327659:FBD327661 FKU327659:FKZ327661 FUQ327659:FUV327661 GEM327659:GER327661 GOI327659:GON327661 GYE327659:GYJ327661 HIA327659:HIF327661 HRW327659:HSB327661 IBS327659:IBX327661 ILO327659:ILT327661 IVK327659:IVP327661 JFG327659:JFL327661 JPC327659:JPH327661 JYY327659:JZD327661 KIU327659:KIZ327661 KSQ327659:KSV327661 LCM327659:LCR327661 LMI327659:LMN327661 LWE327659:LWJ327661 MGA327659:MGF327661 MPW327659:MQB327661 MZS327659:MZX327661 NJO327659:NJT327661 NTK327659:NTP327661 ODG327659:ODL327661 ONC327659:ONH327661 OWY327659:OXD327661 PGU327659:PGZ327661 PQQ327659:PQV327661 QAM327659:QAR327661 QKI327659:QKN327661 QUE327659:QUJ327661 REA327659:REF327661 RNW327659:ROB327661 RXS327659:RXX327661 SHO327659:SHT327661 SRK327659:SRP327661 TBG327659:TBL327661 TLC327659:TLH327661 TUY327659:TVD327661 UEU327659:UEZ327661 UOQ327659:UOV327661 UYM327659:UYR327661 VII327659:VIN327661 VSE327659:VSJ327661 WCA327659:WCF327661 WLW327659:WMB327661 WVS327659:WVX327661 K393195:P393197 JG393195:JL393197 TC393195:TH393197 ACY393195:ADD393197 AMU393195:AMZ393197 AWQ393195:AWV393197 BGM393195:BGR393197 BQI393195:BQN393197 CAE393195:CAJ393197 CKA393195:CKF393197 CTW393195:CUB393197 DDS393195:DDX393197 DNO393195:DNT393197 DXK393195:DXP393197 EHG393195:EHL393197 ERC393195:ERH393197 FAY393195:FBD393197 FKU393195:FKZ393197 FUQ393195:FUV393197 GEM393195:GER393197 GOI393195:GON393197 GYE393195:GYJ393197 HIA393195:HIF393197 HRW393195:HSB393197 IBS393195:IBX393197 ILO393195:ILT393197 IVK393195:IVP393197 JFG393195:JFL393197 JPC393195:JPH393197 JYY393195:JZD393197 KIU393195:KIZ393197 KSQ393195:KSV393197 LCM393195:LCR393197 LMI393195:LMN393197 LWE393195:LWJ393197 MGA393195:MGF393197 MPW393195:MQB393197 MZS393195:MZX393197 NJO393195:NJT393197 NTK393195:NTP393197 ODG393195:ODL393197 ONC393195:ONH393197 OWY393195:OXD393197 PGU393195:PGZ393197 PQQ393195:PQV393197 QAM393195:QAR393197 QKI393195:QKN393197 QUE393195:QUJ393197 REA393195:REF393197 RNW393195:ROB393197 RXS393195:RXX393197 SHO393195:SHT393197 SRK393195:SRP393197 TBG393195:TBL393197 TLC393195:TLH393197 TUY393195:TVD393197 UEU393195:UEZ393197 UOQ393195:UOV393197 UYM393195:UYR393197 VII393195:VIN393197 VSE393195:VSJ393197 WCA393195:WCF393197 WLW393195:WMB393197 WVS393195:WVX393197 K458731:P458733 JG458731:JL458733 TC458731:TH458733 ACY458731:ADD458733 AMU458731:AMZ458733 AWQ458731:AWV458733 BGM458731:BGR458733 BQI458731:BQN458733 CAE458731:CAJ458733 CKA458731:CKF458733 CTW458731:CUB458733 DDS458731:DDX458733 DNO458731:DNT458733 DXK458731:DXP458733 EHG458731:EHL458733 ERC458731:ERH458733 FAY458731:FBD458733 FKU458731:FKZ458733 FUQ458731:FUV458733 GEM458731:GER458733 GOI458731:GON458733 GYE458731:GYJ458733 HIA458731:HIF458733 HRW458731:HSB458733 IBS458731:IBX458733 ILO458731:ILT458733 IVK458731:IVP458733 JFG458731:JFL458733 JPC458731:JPH458733 JYY458731:JZD458733 KIU458731:KIZ458733 KSQ458731:KSV458733 LCM458731:LCR458733 LMI458731:LMN458733 LWE458731:LWJ458733 MGA458731:MGF458733 MPW458731:MQB458733 MZS458731:MZX458733 NJO458731:NJT458733 NTK458731:NTP458733 ODG458731:ODL458733 ONC458731:ONH458733 OWY458731:OXD458733 PGU458731:PGZ458733 PQQ458731:PQV458733 QAM458731:QAR458733 QKI458731:QKN458733 QUE458731:QUJ458733 REA458731:REF458733 RNW458731:ROB458733 RXS458731:RXX458733 SHO458731:SHT458733 SRK458731:SRP458733 TBG458731:TBL458733 TLC458731:TLH458733 TUY458731:TVD458733 UEU458731:UEZ458733 UOQ458731:UOV458733 UYM458731:UYR458733 VII458731:VIN458733 VSE458731:VSJ458733 WCA458731:WCF458733 WLW458731:WMB458733 WVS458731:WVX458733 K524267:P524269 JG524267:JL524269 TC524267:TH524269 ACY524267:ADD524269 AMU524267:AMZ524269 AWQ524267:AWV524269 BGM524267:BGR524269 BQI524267:BQN524269 CAE524267:CAJ524269 CKA524267:CKF524269 CTW524267:CUB524269 DDS524267:DDX524269 DNO524267:DNT524269 DXK524267:DXP524269 EHG524267:EHL524269 ERC524267:ERH524269 FAY524267:FBD524269 FKU524267:FKZ524269 FUQ524267:FUV524269 GEM524267:GER524269 GOI524267:GON524269 GYE524267:GYJ524269 HIA524267:HIF524269 HRW524267:HSB524269 IBS524267:IBX524269 ILO524267:ILT524269 IVK524267:IVP524269 JFG524267:JFL524269 JPC524267:JPH524269 JYY524267:JZD524269 KIU524267:KIZ524269 KSQ524267:KSV524269 LCM524267:LCR524269 LMI524267:LMN524269 LWE524267:LWJ524269 MGA524267:MGF524269 MPW524267:MQB524269 MZS524267:MZX524269 NJO524267:NJT524269 NTK524267:NTP524269 ODG524267:ODL524269 ONC524267:ONH524269 OWY524267:OXD524269 PGU524267:PGZ524269 PQQ524267:PQV524269 QAM524267:QAR524269 QKI524267:QKN524269 QUE524267:QUJ524269 REA524267:REF524269 RNW524267:ROB524269 RXS524267:RXX524269 SHO524267:SHT524269 SRK524267:SRP524269 TBG524267:TBL524269 TLC524267:TLH524269 TUY524267:TVD524269 UEU524267:UEZ524269 UOQ524267:UOV524269 UYM524267:UYR524269 VII524267:VIN524269 VSE524267:VSJ524269 WCA524267:WCF524269 WLW524267:WMB524269 WVS524267:WVX524269 K589803:P589805 JG589803:JL589805 TC589803:TH589805 ACY589803:ADD589805 AMU589803:AMZ589805 AWQ589803:AWV589805 BGM589803:BGR589805 BQI589803:BQN589805 CAE589803:CAJ589805 CKA589803:CKF589805 CTW589803:CUB589805 DDS589803:DDX589805 DNO589803:DNT589805 DXK589803:DXP589805 EHG589803:EHL589805 ERC589803:ERH589805 FAY589803:FBD589805 FKU589803:FKZ589805 FUQ589803:FUV589805 GEM589803:GER589805 GOI589803:GON589805 GYE589803:GYJ589805 HIA589803:HIF589805 HRW589803:HSB589805 IBS589803:IBX589805 ILO589803:ILT589805 IVK589803:IVP589805 JFG589803:JFL589805 JPC589803:JPH589805 JYY589803:JZD589805 KIU589803:KIZ589805 KSQ589803:KSV589805 LCM589803:LCR589805 LMI589803:LMN589805 LWE589803:LWJ589805 MGA589803:MGF589805 MPW589803:MQB589805 MZS589803:MZX589805 NJO589803:NJT589805 NTK589803:NTP589805 ODG589803:ODL589805 ONC589803:ONH589805 OWY589803:OXD589805 PGU589803:PGZ589805 PQQ589803:PQV589805 QAM589803:QAR589805 QKI589803:QKN589805 QUE589803:QUJ589805 REA589803:REF589805 RNW589803:ROB589805 RXS589803:RXX589805 SHO589803:SHT589805 SRK589803:SRP589805 TBG589803:TBL589805 TLC589803:TLH589805 TUY589803:TVD589805 UEU589803:UEZ589805 UOQ589803:UOV589805 UYM589803:UYR589805 VII589803:VIN589805 VSE589803:VSJ589805 WCA589803:WCF589805 WLW589803:WMB589805 WVS589803:WVX589805 K655339:P655341 JG655339:JL655341 TC655339:TH655341 ACY655339:ADD655341 AMU655339:AMZ655341 AWQ655339:AWV655341 BGM655339:BGR655341 BQI655339:BQN655341 CAE655339:CAJ655341 CKA655339:CKF655341 CTW655339:CUB655341 DDS655339:DDX655341 DNO655339:DNT655341 DXK655339:DXP655341 EHG655339:EHL655341 ERC655339:ERH655341 FAY655339:FBD655341 FKU655339:FKZ655341 FUQ655339:FUV655341 GEM655339:GER655341 GOI655339:GON655341 GYE655339:GYJ655341 HIA655339:HIF655341 HRW655339:HSB655341 IBS655339:IBX655341 ILO655339:ILT655341 IVK655339:IVP655341 JFG655339:JFL655341 JPC655339:JPH655341 JYY655339:JZD655341 KIU655339:KIZ655341 KSQ655339:KSV655341 LCM655339:LCR655341 LMI655339:LMN655341 LWE655339:LWJ655341 MGA655339:MGF655341 MPW655339:MQB655341 MZS655339:MZX655341 NJO655339:NJT655341 NTK655339:NTP655341 ODG655339:ODL655341 ONC655339:ONH655341 OWY655339:OXD655341 PGU655339:PGZ655341 PQQ655339:PQV655341 QAM655339:QAR655341 QKI655339:QKN655341 QUE655339:QUJ655341 REA655339:REF655341 RNW655339:ROB655341 RXS655339:RXX655341 SHO655339:SHT655341 SRK655339:SRP655341 TBG655339:TBL655341 TLC655339:TLH655341 TUY655339:TVD655341 UEU655339:UEZ655341 UOQ655339:UOV655341 UYM655339:UYR655341 VII655339:VIN655341 VSE655339:VSJ655341 WCA655339:WCF655341 WLW655339:WMB655341 WVS655339:WVX655341 K720875:P720877 JG720875:JL720877 TC720875:TH720877 ACY720875:ADD720877 AMU720875:AMZ720877 AWQ720875:AWV720877 BGM720875:BGR720877 BQI720875:BQN720877 CAE720875:CAJ720877 CKA720875:CKF720877 CTW720875:CUB720877 DDS720875:DDX720877 DNO720875:DNT720877 DXK720875:DXP720877 EHG720875:EHL720877 ERC720875:ERH720877 FAY720875:FBD720877 FKU720875:FKZ720877 FUQ720875:FUV720877 GEM720875:GER720877 GOI720875:GON720877 GYE720875:GYJ720877 HIA720875:HIF720877 HRW720875:HSB720877 IBS720875:IBX720877 ILO720875:ILT720877 IVK720875:IVP720877 JFG720875:JFL720877 JPC720875:JPH720877 JYY720875:JZD720877 KIU720875:KIZ720877 KSQ720875:KSV720877 LCM720875:LCR720877 LMI720875:LMN720877 LWE720875:LWJ720877 MGA720875:MGF720877 MPW720875:MQB720877 MZS720875:MZX720877 NJO720875:NJT720877 NTK720875:NTP720877 ODG720875:ODL720877 ONC720875:ONH720877 OWY720875:OXD720877 PGU720875:PGZ720877 PQQ720875:PQV720877 QAM720875:QAR720877 QKI720875:QKN720877 QUE720875:QUJ720877 REA720875:REF720877 RNW720875:ROB720877 RXS720875:RXX720877 SHO720875:SHT720877 SRK720875:SRP720877 TBG720875:TBL720877 TLC720875:TLH720877 TUY720875:TVD720877 UEU720875:UEZ720877 UOQ720875:UOV720877 UYM720875:UYR720877 VII720875:VIN720877 VSE720875:VSJ720877 WCA720875:WCF720877 WLW720875:WMB720877 WVS720875:WVX720877 K786411:P786413 JG786411:JL786413 TC786411:TH786413 ACY786411:ADD786413 AMU786411:AMZ786413 AWQ786411:AWV786413 BGM786411:BGR786413 BQI786411:BQN786413 CAE786411:CAJ786413 CKA786411:CKF786413 CTW786411:CUB786413 DDS786411:DDX786413 DNO786411:DNT786413 DXK786411:DXP786413 EHG786411:EHL786413 ERC786411:ERH786413 FAY786411:FBD786413 FKU786411:FKZ786413 FUQ786411:FUV786413 GEM786411:GER786413 GOI786411:GON786413 GYE786411:GYJ786413 HIA786411:HIF786413 HRW786411:HSB786413 IBS786411:IBX786413 ILO786411:ILT786413 IVK786411:IVP786413 JFG786411:JFL786413 JPC786411:JPH786413 JYY786411:JZD786413 KIU786411:KIZ786413 KSQ786411:KSV786413 LCM786411:LCR786413 LMI786411:LMN786413 LWE786411:LWJ786413 MGA786411:MGF786413 MPW786411:MQB786413 MZS786411:MZX786413 NJO786411:NJT786413 NTK786411:NTP786413 ODG786411:ODL786413 ONC786411:ONH786413 OWY786411:OXD786413 PGU786411:PGZ786413 PQQ786411:PQV786413 QAM786411:QAR786413 QKI786411:QKN786413 QUE786411:QUJ786413 REA786411:REF786413 RNW786411:ROB786413 RXS786411:RXX786413 SHO786411:SHT786413 SRK786411:SRP786413 TBG786411:TBL786413 TLC786411:TLH786413 TUY786411:TVD786413 UEU786411:UEZ786413 UOQ786411:UOV786413 UYM786411:UYR786413 VII786411:VIN786413 VSE786411:VSJ786413 WCA786411:WCF786413 WLW786411:WMB786413 WVS786411:WVX786413 K851947:P851949 JG851947:JL851949 TC851947:TH851949 ACY851947:ADD851949 AMU851947:AMZ851949 AWQ851947:AWV851949 BGM851947:BGR851949 BQI851947:BQN851949 CAE851947:CAJ851949 CKA851947:CKF851949 CTW851947:CUB851949 DDS851947:DDX851949 DNO851947:DNT851949 DXK851947:DXP851949 EHG851947:EHL851949 ERC851947:ERH851949 FAY851947:FBD851949 FKU851947:FKZ851949 FUQ851947:FUV851949 GEM851947:GER851949 GOI851947:GON851949 GYE851947:GYJ851949 HIA851947:HIF851949 HRW851947:HSB851949 IBS851947:IBX851949 ILO851947:ILT851949 IVK851947:IVP851949 JFG851947:JFL851949 JPC851947:JPH851949 JYY851947:JZD851949 KIU851947:KIZ851949 KSQ851947:KSV851949 LCM851947:LCR851949 LMI851947:LMN851949 LWE851947:LWJ851949 MGA851947:MGF851949 MPW851947:MQB851949 MZS851947:MZX851949 NJO851947:NJT851949 NTK851947:NTP851949 ODG851947:ODL851949 ONC851947:ONH851949 OWY851947:OXD851949 PGU851947:PGZ851949 PQQ851947:PQV851949 QAM851947:QAR851949 QKI851947:QKN851949 QUE851947:QUJ851949 REA851947:REF851949 RNW851947:ROB851949 RXS851947:RXX851949 SHO851947:SHT851949 SRK851947:SRP851949 TBG851947:TBL851949 TLC851947:TLH851949 TUY851947:TVD851949 UEU851947:UEZ851949 UOQ851947:UOV851949 UYM851947:UYR851949 VII851947:VIN851949 VSE851947:VSJ851949 WCA851947:WCF851949 WLW851947:WMB851949 WVS851947:WVX851949 K917483:P917485 JG917483:JL917485 TC917483:TH917485 ACY917483:ADD917485 AMU917483:AMZ917485 AWQ917483:AWV917485 BGM917483:BGR917485 BQI917483:BQN917485 CAE917483:CAJ917485 CKA917483:CKF917485 CTW917483:CUB917485 DDS917483:DDX917485 DNO917483:DNT917485 DXK917483:DXP917485 EHG917483:EHL917485 ERC917483:ERH917485 FAY917483:FBD917485 FKU917483:FKZ917485 FUQ917483:FUV917485 GEM917483:GER917485 GOI917483:GON917485 GYE917483:GYJ917485 HIA917483:HIF917485 HRW917483:HSB917485 IBS917483:IBX917485 ILO917483:ILT917485 IVK917483:IVP917485 JFG917483:JFL917485 JPC917483:JPH917485 JYY917483:JZD917485 KIU917483:KIZ917485 KSQ917483:KSV917485 LCM917483:LCR917485 LMI917483:LMN917485 LWE917483:LWJ917485 MGA917483:MGF917485 MPW917483:MQB917485 MZS917483:MZX917485 NJO917483:NJT917485 NTK917483:NTP917485 ODG917483:ODL917485 ONC917483:ONH917485 OWY917483:OXD917485 PGU917483:PGZ917485 PQQ917483:PQV917485 QAM917483:QAR917485 QKI917483:QKN917485 QUE917483:QUJ917485 REA917483:REF917485 RNW917483:ROB917485 RXS917483:RXX917485 SHO917483:SHT917485 SRK917483:SRP917485 TBG917483:TBL917485 TLC917483:TLH917485 TUY917483:TVD917485 UEU917483:UEZ917485 UOQ917483:UOV917485 UYM917483:UYR917485 VII917483:VIN917485 VSE917483:VSJ917485 WCA917483:WCF917485 WLW917483:WMB917485 WVS917483:WVX917485 K983019:P983021 JG983019:JL983021 TC983019:TH983021 ACY983019:ADD983021 AMU983019:AMZ983021 AWQ983019:AWV983021 BGM983019:BGR983021 BQI983019:BQN983021 CAE983019:CAJ983021 CKA983019:CKF983021 CTW983019:CUB983021 DDS983019:DDX983021 DNO983019:DNT983021 DXK983019:DXP983021 EHG983019:EHL983021 ERC983019:ERH983021 FAY983019:FBD983021 FKU983019:FKZ983021 FUQ983019:FUV983021 GEM983019:GER983021 GOI983019:GON983021 GYE983019:GYJ983021 HIA983019:HIF983021 HRW983019:HSB983021 IBS983019:IBX983021 ILO983019:ILT983021 IVK983019:IVP983021 JFG983019:JFL983021 JPC983019:JPH983021 JYY983019:JZD983021 KIU983019:KIZ983021 KSQ983019:KSV983021 LCM983019:LCR983021 LMI983019:LMN983021 LWE983019:LWJ983021 MGA983019:MGF983021 MPW983019:MQB983021 MZS983019:MZX983021 NJO983019:NJT983021 NTK983019:NTP983021 ODG983019:ODL983021 ONC983019:ONH983021 OWY983019:OXD983021 PGU983019:PGZ983021 PQQ983019:PQV983021 QAM983019:QAR983021 QKI983019:QKN983021 QUE983019:QUJ983021 REA983019:REF983021 RNW983019:ROB983021 RXS983019:RXX983021 SHO983019:SHT983021 SRK983019:SRP983021 TBG983019:TBL983021 TLC983019:TLH983021 TUY983019:TVD983021 UEU983019:UEZ983021 UOQ983019:UOV983021 UYM983019:UYR983021 VII983019:VIN983021 VSE983019:VSJ983021 WCA983019:WCF983021 WLW983019:WMB983021 WVS983019:WVX983021" xr:uid="{70A6C55B-5408-4393-A307-8C28C72F7961}">
      <formula1>$BC$12:$BC$19</formula1>
    </dataValidation>
    <dataValidation type="list" allowBlank="1" showInputMessage="1" showErrorMessage="1" sqref="M16:W16 JI16:JS16 TE16:TO16 ADA16:ADK16 AMW16:ANG16 AWS16:AXC16 BGO16:BGY16 BQK16:BQU16 CAG16:CAQ16 CKC16:CKM16 CTY16:CUI16 DDU16:DEE16 DNQ16:DOA16 DXM16:DXW16 EHI16:EHS16 ERE16:ERO16 FBA16:FBK16 FKW16:FLG16 FUS16:FVC16 GEO16:GEY16 GOK16:GOU16 GYG16:GYQ16 HIC16:HIM16 HRY16:HSI16 IBU16:ICE16 ILQ16:IMA16 IVM16:IVW16 JFI16:JFS16 JPE16:JPO16 JZA16:JZK16 KIW16:KJG16 KSS16:KTC16 LCO16:LCY16 LMK16:LMU16 LWG16:LWQ16 MGC16:MGM16 MPY16:MQI16 MZU16:NAE16 NJQ16:NKA16 NTM16:NTW16 ODI16:ODS16 ONE16:ONO16 OXA16:OXK16 PGW16:PHG16 PQS16:PRC16 QAO16:QAY16 QKK16:QKU16 QUG16:QUQ16 REC16:REM16 RNY16:ROI16 RXU16:RYE16 SHQ16:SIA16 SRM16:SRW16 TBI16:TBS16 TLE16:TLO16 TVA16:TVK16 UEW16:UFG16 UOS16:UPC16 UYO16:UYY16 VIK16:VIU16 VSG16:VSQ16 WCC16:WCM16 WLY16:WMI16 WVU16:WWE16 M65510:W65510 JI65510:JS65510 TE65510:TO65510 ADA65510:ADK65510 AMW65510:ANG65510 AWS65510:AXC65510 BGO65510:BGY65510 BQK65510:BQU65510 CAG65510:CAQ65510 CKC65510:CKM65510 CTY65510:CUI65510 DDU65510:DEE65510 DNQ65510:DOA65510 DXM65510:DXW65510 EHI65510:EHS65510 ERE65510:ERO65510 FBA65510:FBK65510 FKW65510:FLG65510 FUS65510:FVC65510 GEO65510:GEY65510 GOK65510:GOU65510 GYG65510:GYQ65510 HIC65510:HIM65510 HRY65510:HSI65510 IBU65510:ICE65510 ILQ65510:IMA65510 IVM65510:IVW65510 JFI65510:JFS65510 JPE65510:JPO65510 JZA65510:JZK65510 KIW65510:KJG65510 KSS65510:KTC65510 LCO65510:LCY65510 LMK65510:LMU65510 LWG65510:LWQ65510 MGC65510:MGM65510 MPY65510:MQI65510 MZU65510:NAE65510 NJQ65510:NKA65510 NTM65510:NTW65510 ODI65510:ODS65510 ONE65510:ONO65510 OXA65510:OXK65510 PGW65510:PHG65510 PQS65510:PRC65510 QAO65510:QAY65510 QKK65510:QKU65510 QUG65510:QUQ65510 REC65510:REM65510 RNY65510:ROI65510 RXU65510:RYE65510 SHQ65510:SIA65510 SRM65510:SRW65510 TBI65510:TBS65510 TLE65510:TLO65510 TVA65510:TVK65510 UEW65510:UFG65510 UOS65510:UPC65510 UYO65510:UYY65510 VIK65510:VIU65510 VSG65510:VSQ65510 WCC65510:WCM65510 WLY65510:WMI65510 WVU65510:WWE65510 M131046:W131046 JI131046:JS131046 TE131046:TO131046 ADA131046:ADK131046 AMW131046:ANG131046 AWS131046:AXC131046 BGO131046:BGY131046 BQK131046:BQU131046 CAG131046:CAQ131046 CKC131046:CKM131046 CTY131046:CUI131046 DDU131046:DEE131046 DNQ131046:DOA131046 DXM131046:DXW131046 EHI131046:EHS131046 ERE131046:ERO131046 FBA131046:FBK131046 FKW131046:FLG131046 FUS131046:FVC131046 GEO131046:GEY131046 GOK131046:GOU131046 GYG131046:GYQ131046 HIC131046:HIM131046 HRY131046:HSI131046 IBU131046:ICE131046 ILQ131046:IMA131046 IVM131046:IVW131046 JFI131046:JFS131046 JPE131046:JPO131046 JZA131046:JZK131046 KIW131046:KJG131046 KSS131046:KTC131046 LCO131046:LCY131046 LMK131046:LMU131046 LWG131046:LWQ131046 MGC131046:MGM131046 MPY131046:MQI131046 MZU131046:NAE131046 NJQ131046:NKA131046 NTM131046:NTW131046 ODI131046:ODS131046 ONE131046:ONO131046 OXA131046:OXK131046 PGW131046:PHG131046 PQS131046:PRC131046 QAO131046:QAY131046 QKK131046:QKU131046 QUG131046:QUQ131046 REC131046:REM131046 RNY131046:ROI131046 RXU131046:RYE131046 SHQ131046:SIA131046 SRM131046:SRW131046 TBI131046:TBS131046 TLE131046:TLO131046 TVA131046:TVK131046 UEW131046:UFG131046 UOS131046:UPC131046 UYO131046:UYY131046 VIK131046:VIU131046 VSG131046:VSQ131046 WCC131046:WCM131046 WLY131046:WMI131046 WVU131046:WWE131046 M196582:W196582 JI196582:JS196582 TE196582:TO196582 ADA196582:ADK196582 AMW196582:ANG196582 AWS196582:AXC196582 BGO196582:BGY196582 BQK196582:BQU196582 CAG196582:CAQ196582 CKC196582:CKM196582 CTY196582:CUI196582 DDU196582:DEE196582 DNQ196582:DOA196582 DXM196582:DXW196582 EHI196582:EHS196582 ERE196582:ERO196582 FBA196582:FBK196582 FKW196582:FLG196582 FUS196582:FVC196582 GEO196582:GEY196582 GOK196582:GOU196582 GYG196582:GYQ196582 HIC196582:HIM196582 HRY196582:HSI196582 IBU196582:ICE196582 ILQ196582:IMA196582 IVM196582:IVW196582 JFI196582:JFS196582 JPE196582:JPO196582 JZA196582:JZK196582 KIW196582:KJG196582 KSS196582:KTC196582 LCO196582:LCY196582 LMK196582:LMU196582 LWG196582:LWQ196582 MGC196582:MGM196582 MPY196582:MQI196582 MZU196582:NAE196582 NJQ196582:NKA196582 NTM196582:NTW196582 ODI196582:ODS196582 ONE196582:ONO196582 OXA196582:OXK196582 PGW196582:PHG196582 PQS196582:PRC196582 QAO196582:QAY196582 QKK196582:QKU196582 QUG196582:QUQ196582 REC196582:REM196582 RNY196582:ROI196582 RXU196582:RYE196582 SHQ196582:SIA196582 SRM196582:SRW196582 TBI196582:TBS196582 TLE196582:TLO196582 TVA196582:TVK196582 UEW196582:UFG196582 UOS196582:UPC196582 UYO196582:UYY196582 VIK196582:VIU196582 VSG196582:VSQ196582 WCC196582:WCM196582 WLY196582:WMI196582 WVU196582:WWE196582 M262118:W262118 JI262118:JS262118 TE262118:TO262118 ADA262118:ADK262118 AMW262118:ANG262118 AWS262118:AXC262118 BGO262118:BGY262118 BQK262118:BQU262118 CAG262118:CAQ262118 CKC262118:CKM262118 CTY262118:CUI262118 DDU262118:DEE262118 DNQ262118:DOA262118 DXM262118:DXW262118 EHI262118:EHS262118 ERE262118:ERO262118 FBA262118:FBK262118 FKW262118:FLG262118 FUS262118:FVC262118 GEO262118:GEY262118 GOK262118:GOU262118 GYG262118:GYQ262118 HIC262118:HIM262118 HRY262118:HSI262118 IBU262118:ICE262118 ILQ262118:IMA262118 IVM262118:IVW262118 JFI262118:JFS262118 JPE262118:JPO262118 JZA262118:JZK262118 KIW262118:KJG262118 KSS262118:KTC262118 LCO262118:LCY262118 LMK262118:LMU262118 LWG262118:LWQ262118 MGC262118:MGM262118 MPY262118:MQI262118 MZU262118:NAE262118 NJQ262118:NKA262118 NTM262118:NTW262118 ODI262118:ODS262118 ONE262118:ONO262118 OXA262118:OXK262118 PGW262118:PHG262118 PQS262118:PRC262118 QAO262118:QAY262118 QKK262118:QKU262118 QUG262118:QUQ262118 REC262118:REM262118 RNY262118:ROI262118 RXU262118:RYE262118 SHQ262118:SIA262118 SRM262118:SRW262118 TBI262118:TBS262118 TLE262118:TLO262118 TVA262118:TVK262118 UEW262118:UFG262118 UOS262118:UPC262118 UYO262118:UYY262118 VIK262118:VIU262118 VSG262118:VSQ262118 WCC262118:WCM262118 WLY262118:WMI262118 WVU262118:WWE262118 M327654:W327654 JI327654:JS327654 TE327654:TO327654 ADA327654:ADK327654 AMW327654:ANG327654 AWS327654:AXC327654 BGO327654:BGY327654 BQK327654:BQU327654 CAG327654:CAQ327654 CKC327654:CKM327654 CTY327654:CUI327654 DDU327654:DEE327654 DNQ327654:DOA327654 DXM327654:DXW327654 EHI327654:EHS327654 ERE327654:ERO327654 FBA327654:FBK327654 FKW327654:FLG327654 FUS327654:FVC327654 GEO327654:GEY327654 GOK327654:GOU327654 GYG327654:GYQ327654 HIC327654:HIM327654 HRY327654:HSI327654 IBU327654:ICE327654 ILQ327654:IMA327654 IVM327654:IVW327654 JFI327654:JFS327654 JPE327654:JPO327654 JZA327654:JZK327654 KIW327654:KJG327654 KSS327654:KTC327654 LCO327654:LCY327654 LMK327654:LMU327654 LWG327654:LWQ327654 MGC327654:MGM327654 MPY327654:MQI327654 MZU327654:NAE327654 NJQ327654:NKA327654 NTM327654:NTW327654 ODI327654:ODS327654 ONE327654:ONO327654 OXA327654:OXK327654 PGW327654:PHG327654 PQS327654:PRC327654 QAO327654:QAY327654 QKK327654:QKU327654 QUG327654:QUQ327654 REC327654:REM327654 RNY327654:ROI327654 RXU327654:RYE327654 SHQ327654:SIA327654 SRM327654:SRW327654 TBI327654:TBS327654 TLE327654:TLO327654 TVA327654:TVK327654 UEW327654:UFG327654 UOS327654:UPC327654 UYO327654:UYY327654 VIK327654:VIU327654 VSG327654:VSQ327654 WCC327654:WCM327654 WLY327654:WMI327654 WVU327654:WWE327654 M393190:W393190 JI393190:JS393190 TE393190:TO393190 ADA393190:ADK393190 AMW393190:ANG393190 AWS393190:AXC393190 BGO393190:BGY393190 BQK393190:BQU393190 CAG393190:CAQ393190 CKC393190:CKM393190 CTY393190:CUI393190 DDU393190:DEE393190 DNQ393190:DOA393190 DXM393190:DXW393190 EHI393190:EHS393190 ERE393190:ERO393190 FBA393190:FBK393190 FKW393190:FLG393190 FUS393190:FVC393190 GEO393190:GEY393190 GOK393190:GOU393190 GYG393190:GYQ393190 HIC393190:HIM393190 HRY393190:HSI393190 IBU393190:ICE393190 ILQ393190:IMA393190 IVM393190:IVW393190 JFI393190:JFS393190 JPE393190:JPO393190 JZA393190:JZK393190 KIW393190:KJG393190 KSS393190:KTC393190 LCO393190:LCY393190 LMK393190:LMU393190 LWG393190:LWQ393190 MGC393190:MGM393190 MPY393190:MQI393190 MZU393190:NAE393190 NJQ393190:NKA393190 NTM393190:NTW393190 ODI393190:ODS393190 ONE393190:ONO393190 OXA393190:OXK393190 PGW393190:PHG393190 PQS393190:PRC393190 QAO393190:QAY393190 QKK393190:QKU393190 QUG393190:QUQ393190 REC393190:REM393190 RNY393190:ROI393190 RXU393190:RYE393190 SHQ393190:SIA393190 SRM393190:SRW393190 TBI393190:TBS393190 TLE393190:TLO393190 TVA393190:TVK393190 UEW393190:UFG393190 UOS393190:UPC393190 UYO393190:UYY393190 VIK393190:VIU393190 VSG393190:VSQ393190 WCC393190:WCM393190 WLY393190:WMI393190 WVU393190:WWE393190 M458726:W458726 JI458726:JS458726 TE458726:TO458726 ADA458726:ADK458726 AMW458726:ANG458726 AWS458726:AXC458726 BGO458726:BGY458726 BQK458726:BQU458726 CAG458726:CAQ458726 CKC458726:CKM458726 CTY458726:CUI458726 DDU458726:DEE458726 DNQ458726:DOA458726 DXM458726:DXW458726 EHI458726:EHS458726 ERE458726:ERO458726 FBA458726:FBK458726 FKW458726:FLG458726 FUS458726:FVC458726 GEO458726:GEY458726 GOK458726:GOU458726 GYG458726:GYQ458726 HIC458726:HIM458726 HRY458726:HSI458726 IBU458726:ICE458726 ILQ458726:IMA458726 IVM458726:IVW458726 JFI458726:JFS458726 JPE458726:JPO458726 JZA458726:JZK458726 KIW458726:KJG458726 KSS458726:KTC458726 LCO458726:LCY458726 LMK458726:LMU458726 LWG458726:LWQ458726 MGC458726:MGM458726 MPY458726:MQI458726 MZU458726:NAE458726 NJQ458726:NKA458726 NTM458726:NTW458726 ODI458726:ODS458726 ONE458726:ONO458726 OXA458726:OXK458726 PGW458726:PHG458726 PQS458726:PRC458726 QAO458726:QAY458726 QKK458726:QKU458726 QUG458726:QUQ458726 REC458726:REM458726 RNY458726:ROI458726 RXU458726:RYE458726 SHQ458726:SIA458726 SRM458726:SRW458726 TBI458726:TBS458726 TLE458726:TLO458726 TVA458726:TVK458726 UEW458726:UFG458726 UOS458726:UPC458726 UYO458726:UYY458726 VIK458726:VIU458726 VSG458726:VSQ458726 WCC458726:WCM458726 WLY458726:WMI458726 WVU458726:WWE458726 M524262:W524262 JI524262:JS524262 TE524262:TO524262 ADA524262:ADK524262 AMW524262:ANG524262 AWS524262:AXC524262 BGO524262:BGY524262 BQK524262:BQU524262 CAG524262:CAQ524262 CKC524262:CKM524262 CTY524262:CUI524262 DDU524262:DEE524262 DNQ524262:DOA524262 DXM524262:DXW524262 EHI524262:EHS524262 ERE524262:ERO524262 FBA524262:FBK524262 FKW524262:FLG524262 FUS524262:FVC524262 GEO524262:GEY524262 GOK524262:GOU524262 GYG524262:GYQ524262 HIC524262:HIM524262 HRY524262:HSI524262 IBU524262:ICE524262 ILQ524262:IMA524262 IVM524262:IVW524262 JFI524262:JFS524262 JPE524262:JPO524262 JZA524262:JZK524262 KIW524262:KJG524262 KSS524262:KTC524262 LCO524262:LCY524262 LMK524262:LMU524262 LWG524262:LWQ524262 MGC524262:MGM524262 MPY524262:MQI524262 MZU524262:NAE524262 NJQ524262:NKA524262 NTM524262:NTW524262 ODI524262:ODS524262 ONE524262:ONO524262 OXA524262:OXK524262 PGW524262:PHG524262 PQS524262:PRC524262 QAO524262:QAY524262 QKK524262:QKU524262 QUG524262:QUQ524262 REC524262:REM524262 RNY524262:ROI524262 RXU524262:RYE524262 SHQ524262:SIA524262 SRM524262:SRW524262 TBI524262:TBS524262 TLE524262:TLO524262 TVA524262:TVK524262 UEW524262:UFG524262 UOS524262:UPC524262 UYO524262:UYY524262 VIK524262:VIU524262 VSG524262:VSQ524262 WCC524262:WCM524262 WLY524262:WMI524262 WVU524262:WWE524262 M589798:W589798 JI589798:JS589798 TE589798:TO589798 ADA589798:ADK589798 AMW589798:ANG589798 AWS589798:AXC589798 BGO589798:BGY589798 BQK589798:BQU589798 CAG589798:CAQ589798 CKC589798:CKM589798 CTY589798:CUI589798 DDU589798:DEE589798 DNQ589798:DOA589798 DXM589798:DXW589798 EHI589798:EHS589798 ERE589798:ERO589798 FBA589798:FBK589798 FKW589798:FLG589798 FUS589798:FVC589798 GEO589798:GEY589798 GOK589798:GOU589798 GYG589798:GYQ589798 HIC589798:HIM589798 HRY589798:HSI589798 IBU589798:ICE589798 ILQ589798:IMA589798 IVM589798:IVW589798 JFI589798:JFS589798 JPE589798:JPO589798 JZA589798:JZK589798 KIW589798:KJG589798 KSS589798:KTC589798 LCO589798:LCY589798 LMK589798:LMU589798 LWG589798:LWQ589798 MGC589798:MGM589798 MPY589798:MQI589798 MZU589798:NAE589798 NJQ589798:NKA589798 NTM589798:NTW589798 ODI589798:ODS589798 ONE589798:ONO589798 OXA589798:OXK589798 PGW589798:PHG589798 PQS589798:PRC589798 QAO589798:QAY589798 QKK589798:QKU589798 QUG589798:QUQ589798 REC589798:REM589798 RNY589798:ROI589798 RXU589798:RYE589798 SHQ589798:SIA589798 SRM589798:SRW589798 TBI589798:TBS589798 TLE589798:TLO589798 TVA589798:TVK589798 UEW589798:UFG589798 UOS589798:UPC589798 UYO589798:UYY589798 VIK589798:VIU589798 VSG589798:VSQ589798 WCC589798:WCM589798 WLY589798:WMI589798 WVU589798:WWE589798 M655334:W655334 JI655334:JS655334 TE655334:TO655334 ADA655334:ADK655334 AMW655334:ANG655334 AWS655334:AXC655334 BGO655334:BGY655334 BQK655334:BQU655334 CAG655334:CAQ655334 CKC655334:CKM655334 CTY655334:CUI655334 DDU655334:DEE655334 DNQ655334:DOA655334 DXM655334:DXW655334 EHI655334:EHS655334 ERE655334:ERO655334 FBA655334:FBK655334 FKW655334:FLG655334 FUS655334:FVC655334 GEO655334:GEY655334 GOK655334:GOU655334 GYG655334:GYQ655334 HIC655334:HIM655334 HRY655334:HSI655334 IBU655334:ICE655334 ILQ655334:IMA655334 IVM655334:IVW655334 JFI655334:JFS655334 JPE655334:JPO655334 JZA655334:JZK655334 KIW655334:KJG655334 KSS655334:KTC655334 LCO655334:LCY655334 LMK655334:LMU655334 LWG655334:LWQ655334 MGC655334:MGM655334 MPY655334:MQI655334 MZU655334:NAE655334 NJQ655334:NKA655334 NTM655334:NTW655334 ODI655334:ODS655334 ONE655334:ONO655334 OXA655334:OXK655334 PGW655334:PHG655334 PQS655334:PRC655334 QAO655334:QAY655334 QKK655334:QKU655334 QUG655334:QUQ655334 REC655334:REM655334 RNY655334:ROI655334 RXU655334:RYE655334 SHQ655334:SIA655334 SRM655334:SRW655334 TBI655334:TBS655334 TLE655334:TLO655334 TVA655334:TVK655334 UEW655334:UFG655334 UOS655334:UPC655334 UYO655334:UYY655334 VIK655334:VIU655334 VSG655334:VSQ655334 WCC655334:WCM655334 WLY655334:WMI655334 WVU655334:WWE655334 M720870:W720870 JI720870:JS720870 TE720870:TO720870 ADA720870:ADK720870 AMW720870:ANG720870 AWS720870:AXC720870 BGO720870:BGY720870 BQK720870:BQU720870 CAG720870:CAQ720870 CKC720870:CKM720870 CTY720870:CUI720870 DDU720870:DEE720870 DNQ720870:DOA720870 DXM720870:DXW720870 EHI720870:EHS720870 ERE720870:ERO720870 FBA720870:FBK720870 FKW720870:FLG720870 FUS720870:FVC720870 GEO720870:GEY720870 GOK720870:GOU720870 GYG720870:GYQ720870 HIC720870:HIM720870 HRY720870:HSI720870 IBU720870:ICE720870 ILQ720870:IMA720870 IVM720870:IVW720870 JFI720870:JFS720870 JPE720870:JPO720870 JZA720870:JZK720870 KIW720870:KJG720870 KSS720870:KTC720870 LCO720870:LCY720870 LMK720870:LMU720870 LWG720870:LWQ720870 MGC720870:MGM720870 MPY720870:MQI720870 MZU720870:NAE720870 NJQ720870:NKA720870 NTM720870:NTW720870 ODI720870:ODS720870 ONE720870:ONO720870 OXA720870:OXK720870 PGW720870:PHG720870 PQS720870:PRC720870 QAO720870:QAY720870 QKK720870:QKU720870 QUG720870:QUQ720870 REC720870:REM720870 RNY720870:ROI720870 RXU720870:RYE720870 SHQ720870:SIA720870 SRM720870:SRW720870 TBI720870:TBS720870 TLE720870:TLO720870 TVA720870:TVK720870 UEW720870:UFG720870 UOS720870:UPC720870 UYO720870:UYY720870 VIK720870:VIU720870 VSG720870:VSQ720870 WCC720870:WCM720870 WLY720870:WMI720870 WVU720870:WWE720870 M786406:W786406 JI786406:JS786406 TE786406:TO786406 ADA786406:ADK786406 AMW786406:ANG786406 AWS786406:AXC786406 BGO786406:BGY786406 BQK786406:BQU786406 CAG786406:CAQ786406 CKC786406:CKM786406 CTY786406:CUI786406 DDU786406:DEE786406 DNQ786406:DOA786406 DXM786406:DXW786406 EHI786406:EHS786406 ERE786406:ERO786406 FBA786406:FBK786406 FKW786406:FLG786406 FUS786406:FVC786406 GEO786406:GEY786406 GOK786406:GOU786406 GYG786406:GYQ786406 HIC786406:HIM786406 HRY786406:HSI786406 IBU786406:ICE786406 ILQ786406:IMA786406 IVM786406:IVW786406 JFI786406:JFS786406 JPE786406:JPO786406 JZA786406:JZK786406 KIW786406:KJG786406 KSS786406:KTC786406 LCO786406:LCY786406 LMK786406:LMU786406 LWG786406:LWQ786406 MGC786406:MGM786406 MPY786406:MQI786406 MZU786406:NAE786406 NJQ786406:NKA786406 NTM786406:NTW786406 ODI786406:ODS786406 ONE786406:ONO786406 OXA786406:OXK786406 PGW786406:PHG786406 PQS786406:PRC786406 QAO786406:QAY786406 QKK786406:QKU786406 QUG786406:QUQ786406 REC786406:REM786406 RNY786406:ROI786406 RXU786406:RYE786406 SHQ786406:SIA786406 SRM786406:SRW786406 TBI786406:TBS786406 TLE786406:TLO786406 TVA786406:TVK786406 UEW786406:UFG786406 UOS786406:UPC786406 UYO786406:UYY786406 VIK786406:VIU786406 VSG786406:VSQ786406 WCC786406:WCM786406 WLY786406:WMI786406 WVU786406:WWE786406 M851942:W851942 JI851942:JS851942 TE851942:TO851942 ADA851942:ADK851942 AMW851942:ANG851942 AWS851942:AXC851942 BGO851942:BGY851942 BQK851942:BQU851942 CAG851942:CAQ851942 CKC851942:CKM851942 CTY851942:CUI851942 DDU851942:DEE851942 DNQ851942:DOA851942 DXM851942:DXW851942 EHI851942:EHS851942 ERE851942:ERO851942 FBA851942:FBK851942 FKW851942:FLG851942 FUS851942:FVC851942 GEO851942:GEY851942 GOK851942:GOU851942 GYG851942:GYQ851942 HIC851942:HIM851942 HRY851942:HSI851942 IBU851942:ICE851942 ILQ851942:IMA851942 IVM851942:IVW851942 JFI851942:JFS851942 JPE851942:JPO851942 JZA851942:JZK851942 KIW851942:KJG851942 KSS851942:KTC851942 LCO851942:LCY851942 LMK851942:LMU851942 LWG851942:LWQ851942 MGC851942:MGM851942 MPY851942:MQI851942 MZU851942:NAE851942 NJQ851942:NKA851942 NTM851942:NTW851942 ODI851942:ODS851942 ONE851942:ONO851942 OXA851942:OXK851942 PGW851942:PHG851942 PQS851942:PRC851942 QAO851942:QAY851942 QKK851942:QKU851942 QUG851942:QUQ851942 REC851942:REM851942 RNY851942:ROI851942 RXU851942:RYE851942 SHQ851942:SIA851942 SRM851942:SRW851942 TBI851942:TBS851942 TLE851942:TLO851942 TVA851942:TVK851942 UEW851942:UFG851942 UOS851942:UPC851942 UYO851942:UYY851942 VIK851942:VIU851942 VSG851942:VSQ851942 WCC851942:WCM851942 WLY851942:WMI851942 WVU851942:WWE851942 M917478:W917478 JI917478:JS917478 TE917478:TO917478 ADA917478:ADK917478 AMW917478:ANG917478 AWS917478:AXC917478 BGO917478:BGY917478 BQK917478:BQU917478 CAG917478:CAQ917478 CKC917478:CKM917478 CTY917478:CUI917478 DDU917478:DEE917478 DNQ917478:DOA917478 DXM917478:DXW917478 EHI917478:EHS917478 ERE917478:ERO917478 FBA917478:FBK917478 FKW917478:FLG917478 FUS917478:FVC917478 GEO917478:GEY917478 GOK917478:GOU917478 GYG917478:GYQ917478 HIC917478:HIM917478 HRY917478:HSI917478 IBU917478:ICE917478 ILQ917478:IMA917478 IVM917478:IVW917478 JFI917478:JFS917478 JPE917478:JPO917478 JZA917478:JZK917478 KIW917478:KJG917478 KSS917478:KTC917478 LCO917478:LCY917478 LMK917478:LMU917478 LWG917478:LWQ917478 MGC917478:MGM917478 MPY917478:MQI917478 MZU917478:NAE917478 NJQ917478:NKA917478 NTM917478:NTW917478 ODI917478:ODS917478 ONE917478:ONO917478 OXA917478:OXK917478 PGW917478:PHG917478 PQS917478:PRC917478 QAO917478:QAY917478 QKK917478:QKU917478 QUG917478:QUQ917478 REC917478:REM917478 RNY917478:ROI917478 RXU917478:RYE917478 SHQ917478:SIA917478 SRM917478:SRW917478 TBI917478:TBS917478 TLE917478:TLO917478 TVA917478:TVK917478 UEW917478:UFG917478 UOS917478:UPC917478 UYO917478:UYY917478 VIK917478:VIU917478 VSG917478:VSQ917478 WCC917478:WCM917478 WLY917478:WMI917478 WVU917478:WWE917478 M983014:W983014 JI983014:JS983014 TE983014:TO983014 ADA983014:ADK983014 AMW983014:ANG983014 AWS983014:AXC983014 BGO983014:BGY983014 BQK983014:BQU983014 CAG983014:CAQ983014 CKC983014:CKM983014 CTY983014:CUI983014 DDU983014:DEE983014 DNQ983014:DOA983014 DXM983014:DXW983014 EHI983014:EHS983014 ERE983014:ERO983014 FBA983014:FBK983014 FKW983014:FLG983014 FUS983014:FVC983014 GEO983014:GEY983014 GOK983014:GOU983014 GYG983014:GYQ983014 HIC983014:HIM983014 HRY983014:HSI983014 IBU983014:ICE983014 ILQ983014:IMA983014 IVM983014:IVW983014 JFI983014:JFS983014 JPE983014:JPO983014 JZA983014:JZK983014 KIW983014:KJG983014 KSS983014:KTC983014 LCO983014:LCY983014 LMK983014:LMU983014 LWG983014:LWQ983014 MGC983014:MGM983014 MPY983014:MQI983014 MZU983014:NAE983014 NJQ983014:NKA983014 NTM983014:NTW983014 ODI983014:ODS983014 ONE983014:ONO983014 OXA983014:OXK983014 PGW983014:PHG983014 PQS983014:PRC983014 QAO983014:QAY983014 QKK983014:QKU983014 QUG983014:QUQ983014 REC983014:REM983014 RNY983014:ROI983014 RXU983014:RYE983014 SHQ983014:SIA983014 SRM983014:SRW983014 TBI983014:TBS983014 TLE983014:TLO983014 TVA983014:TVK983014 UEW983014:UFG983014 UOS983014:UPC983014 UYO983014:UYY983014 VIK983014:VIU983014 VSG983014:VSQ983014 WCC983014:WCM983014 WLY983014:WMI983014 WVU983014:WWE983014" xr:uid="{9E263487-5955-43B1-85AA-B1991B8CD56C}">
      <formula1>"Up Conveyor Only, Down Conveyor Only, n/a, -,    "</formula1>
    </dataValidation>
    <dataValidation type="list" allowBlank="1" showInputMessage="1" showErrorMessage="1" sqref="AH16:AS16 KD16:KO16 TZ16:UK16 ADV16:AEG16 ANR16:AOC16 AXN16:AXY16 BHJ16:BHU16 BRF16:BRQ16 CBB16:CBM16 CKX16:CLI16 CUT16:CVE16 DEP16:DFA16 DOL16:DOW16 DYH16:DYS16 EID16:EIO16 ERZ16:ESK16 FBV16:FCG16 FLR16:FMC16 FVN16:FVY16 GFJ16:GFU16 GPF16:GPQ16 GZB16:GZM16 HIX16:HJI16 HST16:HTE16 ICP16:IDA16 IML16:IMW16 IWH16:IWS16 JGD16:JGO16 JPZ16:JQK16 JZV16:KAG16 KJR16:KKC16 KTN16:KTY16 LDJ16:LDU16 LNF16:LNQ16 LXB16:LXM16 MGX16:MHI16 MQT16:MRE16 NAP16:NBA16 NKL16:NKW16 NUH16:NUS16 OED16:OEO16 ONZ16:OOK16 OXV16:OYG16 PHR16:PIC16 PRN16:PRY16 QBJ16:QBU16 QLF16:QLQ16 QVB16:QVM16 REX16:RFI16 ROT16:RPE16 RYP16:RZA16 SIL16:SIW16 SSH16:SSS16 TCD16:TCO16 TLZ16:TMK16 TVV16:TWG16 UFR16:UGC16 UPN16:UPY16 UZJ16:UZU16 VJF16:VJQ16 VTB16:VTM16 WCX16:WDI16 WMT16:WNE16 WWP16:WXA16 AH65510:AS65510 KD65510:KO65510 TZ65510:UK65510 ADV65510:AEG65510 ANR65510:AOC65510 AXN65510:AXY65510 BHJ65510:BHU65510 BRF65510:BRQ65510 CBB65510:CBM65510 CKX65510:CLI65510 CUT65510:CVE65510 DEP65510:DFA65510 DOL65510:DOW65510 DYH65510:DYS65510 EID65510:EIO65510 ERZ65510:ESK65510 FBV65510:FCG65510 FLR65510:FMC65510 FVN65510:FVY65510 GFJ65510:GFU65510 GPF65510:GPQ65510 GZB65510:GZM65510 HIX65510:HJI65510 HST65510:HTE65510 ICP65510:IDA65510 IML65510:IMW65510 IWH65510:IWS65510 JGD65510:JGO65510 JPZ65510:JQK65510 JZV65510:KAG65510 KJR65510:KKC65510 KTN65510:KTY65510 LDJ65510:LDU65510 LNF65510:LNQ65510 LXB65510:LXM65510 MGX65510:MHI65510 MQT65510:MRE65510 NAP65510:NBA65510 NKL65510:NKW65510 NUH65510:NUS65510 OED65510:OEO65510 ONZ65510:OOK65510 OXV65510:OYG65510 PHR65510:PIC65510 PRN65510:PRY65510 QBJ65510:QBU65510 QLF65510:QLQ65510 QVB65510:QVM65510 REX65510:RFI65510 ROT65510:RPE65510 RYP65510:RZA65510 SIL65510:SIW65510 SSH65510:SSS65510 TCD65510:TCO65510 TLZ65510:TMK65510 TVV65510:TWG65510 UFR65510:UGC65510 UPN65510:UPY65510 UZJ65510:UZU65510 VJF65510:VJQ65510 VTB65510:VTM65510 WCX65510:WDI65510 WMT65510:WNE65510 WWP65510:WXA65510 AH131046:AS131046 KD131046:KO131046 TZ131046:UK131046 ADV131046:AEG131046 ANR131046:AOC131046 AXN131046:AXY131046 BHJ131046:BHU131046 BRF131046:BRQ131046 CBB131046:CBM131046 CKX131046:CLI131046 CUT131046:CVE131046 DEP131046:DFA131046 DOL131046:DOW131046 DYH131046:DYS131046 EID131046:EIO131046 ERZ131046:ESK131046 FBV131046:FCG131046 FLR131046:FMC131046 FVN131046:FVY131046 GFJ131046:GFU131046 GPF131046:GPQ131046 GZB131046:GZM131046 HIX131046:HJI131046 HST131046:HTE131046 ICP131046:IDA131046 IML131046:IMW131046 IWH131046:IWS131046 JGD131046:JGO131046 JPZ131046:JQK131046 JZV131046:KAG131046 KJR131046:KKC131046 KTN131046:KTY131046 LDJ131046:LDU131046 LNF131046:LNQ131046 LXB131046:LXM131046 MGX131046:MHI131046 MQT131046:MRE131046 NAP131046:NBA131046 NKL131046:NKW131046 NUH131046:NUS131046 OED131046:OEO131046 ONZ131046:OOK131046 OXV131046:OYG131046 PHR131046:PIC131046 PRN131046:PRY131046 QBJ131046:QBU131046 QLF131046:QLQ131046 QVB131046:QVM131046 REX131046:RFI131046 ROT131046:RPE131046 RYP131046:RZA131046 SIL131046:SIW131046 SSH131046:SSS131046 TCD131046:TCO131046 TLZ131046:TMK131046 TVV131046:TWG131046 UFR131046:UGC131046 UPN131046:UPY131046 UZJ131046:UZU131046 VJF131046:VJQ131046 VTB131046:VTM131046 WCX131046:WDI131046 WMT131046:WNE131046 WWP131046:WXA131046 AH196582:AS196582 KD196582:KO196582 TZ196582:UK196582 ADV196582:AEG196582 ANR196582:AOC196582 AXN196582:AXY196582 BHJ196582:BHU196582 BRF196582:BRQ196582 CBB196582:CBM196582 CKX196582:CLI196582 CUT196582:CVE196582 DEP196582:DFA196582 DOL196582:DOW196582 DYH196582:DYS196582 EID196582:EIO196582 ERZ196582:ESK196582 FBV196582:FCG196582 FLR196582:FMC196582 FVN196582:FVY196582 GFJ196582:GFU196582 GPF196582:GPQ196582 GZB196582:GZM196582 HIX196582:HJI196582 HST196582:HTE196582 ICP196582:IDA196582 IML196582:IMW196582 IWH196582:IWS196582 JGD196582:JGO196582 JPZ196582:JQK196582 JZV196582:KAG196582 KJR196582:KKC196582 KTN196582:KTY196582 LDJ196582:LDU196582 LNF196582:LNQ196582 LXB196582:LXM196582 MGX196582:MHI196582 MQT196582:MRE196582 NAP196582:NBA196582 NKL196582:NKW196582 NUH196582:NUS196582 OED196582:OEO196582 ONZ196582:OOK196582 OXV196582:OYG196582 PHR196582:PIC196582 PRN196582:PRY196582 QBJ196582:QBU196582 QLF196582:QLQ196582 QVB196582:QVM196582 REX196582:RFI196582 ROT196582:RPE196582 RYP196582:RZA196582 SIL196582:SIW196582 SSH196582:SSS196582 TCD196582:TCO196582 TLZ196582:TMK196582 TVV196582:TWG196582 UFR196582:UGC196582 UPN196582:UPY196582 UZJ196582:UZU196582 VJF196582:VJQ196582 VTB196582:VTM196582 WCX196582:WDI196582 WMT196582:WNE196582 WWP196582:WXA196582 AH262118:AS262118 KD262118:KO262118 TZ262118:UK262118 ADV262118:AEG262118 ANR262118:AOC262118 AXN262118:AXY262118 BHJ262118:BHU262118 BRF262118:BRQ262118 CBB262118:CBM262118 CKX262118:CLI262118 CUT262118:CVE262118 DEP262118:DFA262118 DOL262118:DOW262118 DYH262118:DYS262118 EID262118:EIO262118 ERZ262118:ESK262118 FBV262118:FCG262118 FLR262118:FMC262118 FVN262118:FVY262118 GFJ262118:GFU262118 GPF262118:GPQ262118 GZB262118:GZM262118 HIX262118:HJI262118 HST262118:HTE262118 ICP262118:IDA262118 IML262118:IMW262118 IWH262118:IWS262118 JGD262118:JGO262118 JPZ262118:JQK262118 JZV262118:KAG262118 KJR262118:KKC262118 KTN262118:KTY262118 LDJ262118:LDU262118 LNF262118:LNQ262118 LXB262118:LXM262118 MGX262118:MHI262118 MQT262118:MRE262118 NAP262118:NBA262118 NKL262118:NKW262118 NUH262118:NUS262118 OED262118:OEO262118 ONZ262118:OOK262118 OXV262118:OYG262118 PHR262118:PIC262118 PRN262118:PRY262118 QBJ262118:QBU262118 QLF262118:QLQ262118 QVB262118:QVM262118 REX262118:RFI262118 ROT262118:RPE262118 RYP262118:RZA262118 SIL262118:SIW262118 SSH262118:SSS262118 TCD262118:TCO262118 TLZ262118:TMK262118 TVV262118:TWG262118 UFR262118:UGC262118 UPN262118:UPY262118 UZJ262118:UZU262118 VJF262118:VJQ262118 VTB262118:VTM262118 WCX262118:WDI262118 WMT262118:WNE262118 WWP262118:WXA262118 AH327654:AS327654 KD327654:KO327654 TZ327654:UK327654 ADV327654:AEG327654 ANR327654:AOC327654 AXN327654:AXY327654 BHJ327654:BHU327654 BRF327654:BRQ327654 CBB327654:CBM327654 CKX327654:CLI327654 CUT327654:CVE327654 DEP327654:DFA327654 DOL327654:DOW327654 DYH327654:DYS327654 EID327654:EIO327654 ERZ327654:ESK327654 FBV327654:FCG327654 FLR327654:FMC327654 FVN327654:FVY327654 GFJ327654:GFU327654 GPF327654:GPQ327654 GZB327654:GZM327654 HIX327654:HJI327654 HST327654:HTE327654 ICP327654:IDA327654 IML327654:IMW327654 IWH327654:IWS327654 JGD327654:JGO327654 JPZ327654:JQK327654 JZV327654:KAG327654 KJR327654:KKC327654 KTN327654:KTY327654 LDJ327654:LDU327654 LNF327654:LNQ327654 LXB327654:LXM327654 MGX327654:MHI327654 MQT327654:MRE327654 NAP327654:NBA327654 NKL327654:NKW327654 NUH327654:NUS327654 OED327654:OEO327654 ONZ327654:OOK327654 OXV327654:OYG327654 PHR327654:PIC327654 PRN327654:PRY327654 QBJ327654:QBU327654 QLF327654:QLQ327654 QVB327654:QVM327654 REX327654:RFI327654 ROT327654:RPE327654 RYP327654:RZA327654 SIL327654:SIW327654 SSH327654:SSS327654 TCD327654:TCO327654 TLZ327654:TMK327654 TVV327654:TWG327654 UFR327654:UGC327654 UPN327654:UPY327654 UZJ327654:UZU327654 VJF327654:VJQ327654 VTB327654:VTM327654 WCX327654:WDI327654 WMT327654:WNE327654 WWP327654:WXA327654 AH393190:AS393190 KD393190:KO393190 TZ393190:UK393190 ADV393190:AEG393190 ANR393190:AOC393190 AXN393190:AXY393190 BHJ393190:BHU393190 BRF393190:BRQ393190 CBB393190:CBM393190 CKX393190:CLI393190 CUT393190:CVE393190 DEP393190:DFA393190 DOL393190:DOW393190 DYH393190:DYS393190 EID393190:EIO393190 ERZ393190:ESK393190 FBV393190:FCG393190 FLR393190:FMC393190 FVN393190:FVY393190 GFJ393190:GFU393190 GPF393190:GPQ393190 GZB393190:GZM393190 HIX393190:HJI393190 HST393190:HTE393190 ICP393190:IDA393190 IML393190:IMW393190 IWH393190:IWS393190 JGD393190:JGO393190 JPZ393190:JQK393190 JZV393190:KAG393190 KJR393190:KKC393190 KTN393190:KTY393190 LDJ393190:LDU393190 LNF393190:LNQ393190 LXB393190:LXM393190 MGX393190:MHI393190 MQT393190:MRE393190 NAP393190:NBA393190 NKL393190:NKW393190 NUH393190:NUS393190 OED393190:OEO393190 ONZ393190:OOK393190 OXV393190:OYG393190 PHR393190:PIC393190 PRN393190:PRY393190 QBJ393190:QBU393190 QLF393190:QLQ393190 QVB393190:QVM393190 REX393190:RFI393190 ROT393190:RPE393190 RYP393190:RZA393190 SIL393190:SIW393190 SSH393190:SSS393190 TCD393190:TCO393190 TLZ393190:TMK393190 TVV393190:TWG393190 UFR393190:UGC393190 UPN393190:UPY393190 UZJ393190:UZU393190 VJF393190:VJQ393190 VTB393190:VTM393190 WCX393190:WDI393190 WMT393190:WNE393190 WWP393190:WXA393190 AH458726:AS458726 KD458726:KO458726 TZ458726:UK458726 ADV458726:AEG458726 ANR458726:AOC458726 AXN458726:AXY458726 BHJ458726:BHU458726 BRF458726:BRQ458726 CBB458726:CBM458726 CKX458726:CLI458726 CUT458726:CVE458726 DEP458726:DFA458726 DOL458726:DOW458726 DYH458726:DYS458726 EID458726:EIO458726 ERZ458726:ESK458726 FBV458726:FCG458726 FLR458726:FMC458726 FVN458726:FVY458726 GFJ458726:GFU458726 GPF458726:GPQ458726 GZB458726:GZM458726 HIX458726:HJI458726 HST458726:HTE458726 ICP458726:IDA458726 IML458726:IMW458726 IWH458726:IWS458726 JGD458726:JGO458726 JPZ458726:JQK458726 JZV458726:KAG458726 KJR458726:KKC458726 KTN458726:KTY458726 LDJ458726:LDU458726 LNF458726:LNQ458726 LXB458726:LXM458726 MGX458726:MHI458726 MQT458726:MRE458726 NAP458726:NBA458726 NKL458726:NKW458726 NUH458726:NUS458726 OED458726:OEO458726 ONZ458726:OOK458726 OXV458726:OYG458726 PHR458726:PIC458726 PRN458726:PRY458726 QBJ458726:QBU458726 QLF458726:QLQ458726 QVB458726:QVM458726 REX458726:RFI458726 ROT458726:RPE458726 RYP458726:RZA458726 SIL458726:SIW458726 SSH458726:SSS458726 TCD458726:TCO458726 TLZ458726:TMK458726 TVV458726:TWG458726 UFR458726:UGC458726 UPN458726:UPY458726 UZJ458726:UZU458726 VJF458726:VJQ458726 VTB458726:VTM458726 WCX458726:WDI458726 WMT458726:WNE458726 WWP458726:WXA458726 AH524262:AS524262 KD524262:KO524262 TZ524262:UK524262 ADV524262:AEG524262 ANR524262:AOC524262 AXN524262:AXY524262 BHJ524262:BHU524262 BRF524262:BRQ524262 CBB524262:CBM524262 CKX524262:CLI524262 CUT524262:CVE524262 DEP524262:DFA524262 DOL524262:DOW524262 DYH524262:DYS524262 EID524262:EIO524262 ERZ524262:ESK524262 FBV524262:FCG524262 FLR524262:FMC524262 FVN524262:FVY524262 GFJ524262:GFU524262 GPF524262:GPQ524262 GZB524262:GZM524262 HIX524262:HJI524262 HST524262:HTE524262 ICP524262:IDA524262 IML524262:IMW524262 IWH524262:IWS524262 JGD524262:JGO524262 JPZ524262:JQK524262 JZV524262:KAG524262 KJR524262:KKC524262 KTN524262:KTY524262 LDJ524262:LDU524262 LNF524262:LNQ524262 LXB524262:LXM524262 MGX524262:MHI524262 MQT524262:MRE524262 NAP524262:NBA524262 NKL524262:NKW524262 NUH524262:NUS524262 OED524262:OEO524262 ONZ524262:OOK524262 OXV524262:OYG524262 PHR524262:PIC524262 PRN524262:PRY524262 QBJ524262:QBU524262 QLF524262:QLQ524262 QVB524262:QVM524262 REX524262:RFI524262 ROT524262:RPE524262 RYP524262:RZA524262 SIL524262:SIW524262 SSH524262:SSS524262 TCD524262:TCO524262 TLZ524262:TMK524262 TVV524262:TWG524262 UFR524262:UGC524262 UPN524262:UPY524262 UZJ524262:UZU524262 VJF524262:VJQ524262 VTB524262:VTM524262 WCX524262:WDI524262 WMT524262:WNE524262 WWP524262:WXA524262 AH589798:AS589798 KD589798:KO589798 TZ589798:UK589798 ADV589798:AEG589798 ANR589798:AOC589798 AXN589798:AXY589798 BHJ589798:BHU589798 BRF589798:BRQ589798 CBB589798:CBM589798 CKX589798:CLI589798 CUT589798:CVE589798 DEP589798:DFA589798 DOL589798:DOW589798 DYH589798:DYS589798 EID589798:EIO589798 ERZ589798:ESK589798 FBV589798:FCG589798 FLR589798:FMC589798 FVN589798:FVY589798 GFJ589798:GFU589798 GPF589798:GPQ589798 GZB589798:GZM589798 HIX589798:HJI589798 HST589798:HTE589798 ICP589798:IDA589798 IML589798:IMW589798 IWH589798:IWS589798 JGD589798:JGO589798 JPZ589798:JQK589798 JZV589798:KAG589798 KJR589798:KKC589798 KTN589798:KTY589798 LDJ589798:LDU589798 LNF589798:LNQ589798 LXB589798:LXM589798 MGX589798:MHI589798 MQT589798:MRE589798 NAP589798:NBA589798 NKL589798:NKW589798 NUH589798:NUS589798 OED589798:OEO589798 ONZ589798:OOK589798 OXV589798:OYG589798 PHR589798:PIC589798 PRN589798:PRY589798 QBJ589798:QBU589798 QLF589798:QLQ589798 QVB589798:QVM589798 REX589798:RFI589798 ROT589798:RPE589798 RYP589798:RZA589798 SIL589798:SIW589798 SSH589798:SSS589798 TCD589798:TCO589798 TLZ589798:TMK589798 TVV589798:TWG589798 UFR589798:UGC589798 UPN589798:UPY589798 UZJ589798:UZU589798 VJF589798:VJQ589798 VTB589798:VTM589798 WCX589798:WDI589798 WMT589798:WNE589798 WWP589798:WXA589798 AH655334:AS655334 KD655334:KO655334 TZ655334:UK655334 ADV655334:AEG655334 ANR655334:AOC655334 AXN655334:AXY655334 BHJ655334:BHU655334 BRF655334:BRQ655334 CBB655334:CBM655334 CKX655334:CLI655334 CUT655334:CVE655334 DEP655334:DFA655334 DOL655334:DOW655334 DYH655334:DYS655334 EID655334:EIO655334 ERZ655334:ESK655334 FBV655334:FCG655334 FLR655334:FMC655334 FVN655334:FVY655334 GFJ655334:GFU655334 GPF655334:GPQ655334 GZB655334:GZM655334 HIX655334:HJI655334 HST655334:HTE655334 ICP655334:IDA655334 IML655334:IMW655334 IWH655334:IWS655334 JGD655334:JGO655334 JPZ655334:JQK655334 JZV655334:KAG655334 KJR655334:KKC655334 KTN655334:KTY655334 LDJ655334:LDU655334 LNF655334:LNQ655334 LXB655334:LXM655334 MGX655334:MHI655334 MQT655334:MRE655334 NAP655334:NBA655334 NKL655334:NKW655334 NUH655334:NUS655334 OED655334:OEO655334 ONZ655334:OOK655334 OXV655334:OYG655334 PHR655334:PIC655334 PRN655334:PRY655334 QBJ655334:QBU655334 QLF655334:QLQ655334 QVB655334:QVM655334 REX655334:RFI655334 ROT655334:RPE655334 RYP655334:RZA655334 SIL655334:SIW655334 SSH655334:SSS655334 TCD655334:TCO655334 TLZ655334:TMK655334 TVV655334:TWG655334 UFR655334:UGC655334 UPN655334:UPY655334 UZJ655334:UZU655334 VJF655334:VJQ655334 VTB655334:VTM655334 WCX655334:WDI655334 WMT655334:WNE655334 WWP655334:WXA655334 AH720870:AS720870 KD720870:KO720870 TZ720870:UK720870 ADV720870:AEG720870 ANR720870:AOC720870 AXN720870:AXY720870 BHJ720870:BHU720870 BRF720870:BRQ720870 CBB720870:CBM720870 CKX720870:CLI720870 CUT720870:CVE720870 DEP720870:DFA720870 DOL720870:DOW720870 DYH720870:DYS720870 EID720870:EIO720870 ERZ720870:ESK720870 FBV720870:FCG720870 FLR720870:FMC720870 FVN720870:FVY720870 GFJ720870:GFU720870 GPF720870:GPQ720870 GZB720870:GZM720870 HIX720870:HJI720870 HST720870:HTE720870 ICP720870:IDA720870 IML720870:IMW720870 IWH720870:IWS720870 JGD720870:JGO720870 JPZ720870:JQK720870 JZV720870:KAG720870 KJR720870:KKC720870 KTN720870:KTY720870 LDJ720870:LDU720870 LNF720870:LNQ720870 LXB720870:LXM720870 MGX720870:MHI720870 MQT720870:MRE720870 NAP720870:NBA720870 NKL720870:NKW720870 NUH720870:NUS720870 OED720870:OEO720870 ONZ720870:OOK720870 OXV720870:OYG720870 PHR720870:PIC720870 PRN720870:PRY720870 QBJ720870:QBU720870 QLF720870:QLQ720870 QVB720870:QVM720870 REX720870:RFI720870 ROT720870:RPE720870 RYP720870:RZA720870 SIL720870:SIW720870 SSH720870:SSS720870 TCD720870:TCO720870 TLZ720870:TMK720870 TVV720870:TWG720870 UFR720870:UGC720870 UPN720870:UPY720870 UZJ720870:UZU720870 VJF720870:VJQ720870 VTB720870:VTM720870 WCX720870:WDI720870 WMT720870:WNE720870 WWP720870:WXA720870 AH786406:AS786406 KD786406:KO786406 TZ786406:UK786406 ADV786406:AEG786406 ANR786406:AOC786406 AXN786406:AXY786406 BHJ786406:BHU786406 BRF786406:BRQ786406 CBB786406:CBM786406 CKX786406:CLI786406 CUT786406:CVE786406 DEP786406:DFA786406 DOL786406:DOW786406 DYH786406:DYS786406 EID786406:EIO786406 ERZ786406:ESK786406 FBV786406:FCG786406 FLR786406:FMC786406 FVN786406:FVY786406 GFJ786406:GFU786406 GPF786406:GPQ786406 GZB786406:GZM786406 HIX786406:HJI786406 HST786406:HTE786406 ICP786406:IDA786406 IML786406:IMW786406 IWH786406:IWS786406 JGD786406:JGO786406 JPZ786406:JQK786406 JZV786406:KAG786406 KJR786406:KKC786406 KTN786406:KTY786406 LDJ786406:LDU786406 LNF786406:LNQ786406 LXB786406:LXM786406 MGX786406:MHI786406 MQT786406:MRE786406 NAP786406:NBA786406 NKL786406:NKW786406 NUH786406:NUS786406 OED786406:OEO786406 ONZ786406:OOK786406 OXV786406:OYG786406 PHR786406:PIC786406 PRN786406:PRY786406 QBJ786406:QBU786406 QLF786406:QLQ786406 QVB786406:QVM786406 REX786406:RFI786406 ROT786406:RPE786406 RYP786406:RZA786406 SIL786406:SIW786406 SSH786406:SSS786406 TCD786406:TCO786406 TLZ786406:TMK786406 TVV786406:TWG786406 UFR786406:UGC786406 UPN786406:UPY786406 UZJ786406:UZU786406 VJF786406:VJQ786406 VTB786406:VTM786406 WCX786406:WDI786406 WMT786406:WNE786406 WWP786406:WXA786406 AH851942:AS851942 KD851942:KO851942 TZ851942:UK851942 ADV851942:AEG851942 ANR851942:AOC851942 AXN851942:AXY851942 BHJ851942:BHU851942 BRF851942:BRQ851942 CBB851942:CBM851942 CKX851942:CLI851942 CUT851942:CVE851942 DEP851942:DFA851942 DOL851942:DOW851942 DYH851942:DYS851942 EID851942:EIO851942 ERZ851942:ESK851942 FBV851942:FCG851942 FLR851942:FMC851942 FVN851942:FVY851942 GFJ851942:GFU851942 GPF851942:GPQ851942 GZB851942:GZM851942 HIX851942:HJI851942 HST851942:HTE851942 ICP851942:IDA851942 IML851942:IMW851942 IWH851942:IWS851942 JGD851942:JGO851942 JPZ851942:JQK851942 JZV851942:KAG851942 KJR851942:KKC851942 KTN851942:KTY851942 LDJ851942:LDU851942 LNF851942:LNQ851942 LXB851942:LXM851942 MGX851942:MHI851942 MQT851942:MRE851942 NAP851942:NBA851942 NKL851942:NKW851942 NUH851942:NUS851942 OED851942:OEO851942 ONZ851942:OOK851942 OXV851942:OYG851942 PHR851942:PIC851942 PRN851942:PRY851942 QBJ851942:QBU851942 QLF851942:QLQ851942 QVB851942:QVM851942 REX851942:RFI851942 ROT851942:RPE851942 RYP851942:RZA851942 SIL851942:SIW851942 SSH851942:SSS851942 TCD851942:TCO851942 TLZ851942:TMK851942 TVV851942:TWG851942 UFR851942:UGC851942 UPN851942:UPY851942 UZJ851942:UZU851942 VJF851942:VJQ851942 VTB851942:VTM851942 WCX851942:WDI851942 WMT851942:WNE851942 WWP851942:WXA851942 AH917478:AS917478 KD917478:KO917478 TZ917478:UK917478 ADV917478:AEG917478 ANR917478:AOC917478 AXN917478:AXY917478 BHJ917478:BHU917478 BRF917478:BRQ917478 CBB917478:CBM917478 CKX917478:CLI917478 CUT917478:CVE917478 DEP917478:DFA917478 DOL917478:DOW917478 DYH917478:DYS917478 EID917478:EIO917478 ERZ917478:ESK917478 FBV917478:FCG917478 FLR917478:FMC917478 FVN917478:FVY917478 GFJ917478:GFU917478 GPF917478:GPQ917478 GZB917478:GZM917478 HIX917478:HJI917478 HST917478:HTE917478 ICP917478:IDA917478 IML917478:IMW917478 IWH917478:IWS917478 JGD917478:JGO917478 JPZ917478:JQK917478 JZV917478:KAG917478 KJR917478:KKC917478 KTN917478:KTY917478 LDJ917478:LDU917478 LNF917478:LNQ917478 LXB917478:LXM917478 MGX917478:MHI917478 MQT917478:MRE917478 NAP917478:NBA917478 NKL917478:NKW917478 NUH917478:NUS917478 OED917478:OEO917478 ONZ917478:OOK917478 OXV917478:OYG917478 PHR917478:PIC917478 PRN917478:PRY917478 QBJ917478:QBU917478 QLF917478:QLQ917478 QVB917478:QVM917478 REX917478:RFI917478 ROT917478:RPE917478 RYP917478:RZA917478 SIL917478:SIW917478 SSH917478:SSS917478 TCD917478:TCO917478 TLZ917478:TMK917478 TVV917478:TWG917478 UFR917478:UGC917478 UPN917478:UPY917478 UZJ917478:UZU917478 VJF917478:VJQ917478 VTB917478:VTM917478 WCX917478:WDI917478 WMT917478:WNE917478 WWP917478:WXA917478 AH983014:AS983014 KD983014:KO983014 TZ983014:UK983014 ADV983014:AEG983014 ANR983014:AOC983014 AXN983014:AXY983014 BHJ983014:BHU983014 BRF983014:BRQ983014 CBB983014:CBM983014 CKX983014:CLI983014 CUT983014:CVE983014 DEP983014:DFA983014 DOL983014:DOW983014 DYH983014:DYS983014 EID983014:EIO983014 ERZ983014:ESK983014 FBV983014:FCG983014 FLR983014:FMC983014 FVN983014:FVY983014 GFJ983014:GFU983014 GPF983014:GPQ983014 GZB983014:GZM983014 HIX983014:HJI983014 HST983014:HTE983014 ICP983014:IDA983014 IML983014:IMW983014 IWH983014:IWS983014 JGD983014:JGO983014 JPZ983014:JQK983014 JZV983014:KAG983014 KJR983014:KKC983014 KTN983014:KTY983014 LDJ983014:LDU983014 LNF983014:LNQ983014 LXB983014:LXM983014 MGX983014:MHI983014 MQT983014:MRE983014 NAP983014:NBA983014 NKL983014:NKW983014 NUH983014:NUS983014 OED983014:OEO983014 ONZ983014:OOK983014 OXV983014:OYG983014 PHR983014:PIC983014 PRN983014:PRY983014 QBJ983014:QBU983014 QLF983014:QLQ983014 QVB983014:QVM983014 REX983014:RFI983014 ROT983014:RPE983014 RYP983014:RZA983014 SIL983014:SIW983014 SSH983014:SSS983014 TCD983014:TCO983014 TLZ983014:TMK983014 TVV983014:TWG983014 UFR983014:UGC983014 UPN983014:UPY983014 UZJ983014:UZU983014 VJF983014:VJQ983014 VTB983014:VTM983014 WCX983014:WDI983014 WMT983014:WNE983014 WWP983014:WXA983014" xr:uid="{E2D6186C-2229-4133-BC8C-2315E25A6225}">
      <formula1>"Left of Corresponding Escalator, Right of Corresponding Escalator, n/a,-,    "</formula1>
    </dataValidation>
    <dataValidation type="list" allowBlank="1" showInputMessage="1" showErrorMessage="1" sqref="M12:U13 JI12:JQ13 TE12:TM13 ADA12:ADI13 AMW12:ANE13 AWS12:AXA13 BGO12:BGW13 BQK12:BQS13 CAG12:CAO13 CKC12:CKK13 CTY12:CUG13 DDU12:DEC13 DNQ12:DNY13 DXM12:DXU13 EHI12:EHQ13 ERE12:ERM13 FBA12:FBI13 FKW12:FLE13 FUS12:FVA13 GEO12:GEW13 GOK12:GOS13 GYG12:GYO13 HIC12:HIK13 HRY12:HSG13 IBU12:ICC13 ILQ12:ILY13 IVM12:IVU13 JFI12:JFQ13 JPE12:JPM13 JZA12:JZI13 KIW12:KJE13 KSS12:KTA13 LCO12:LCW13 LMK12:LMS13 LWG12:LWO13 MGC12:MGK13 MPY12:MQG13 MZU12:NAC13 NJQ12:NJY13 NTM12:NTU13 ODI12:ODQ13 ONE12:ONM13 OXA12:OXI13 PGW12:PHE13 PQS12:PRA13 QAO12:QAW13 QKK12:QKS13 QUG12:QUO13 REC12:REK13 RNY12:ROG13 RXU12:RYC13 SHQ12:SHY13 SRM12:SRU13 TBI12:TBQ13 TLE12:TLM13 TVA12:TVI13 UEW12:UFE13 UOS12:UPA13 UYO12:UYW13 VIK12:VIS13 VSG12:VSO13 WCC12:WCK13 WLY12:WMG13 WVU12:WWC13 M65506:U65507 JI65506:JQ65507 TE65506:TM65507 ADA65506:ADI65507 AMW65506:ANE65507 AWS65506:AXA65507 BGO65506:BGW65507 BQK65506:BQS65507 CAG65506:CAO65507 CKC65506:CKK65507 CTY65506:CUG65507 DDU65506:DEC65507 DNQ65506:DNY65507 DXM65506:DXU65507 EHI65506:EHQ65507 ERE65506:ERM65507 FBA65506:FBI65507 FKW65506:FLE65507 FUS65506:FVA65507 GEO65506:GEW65507 GOK65506:GOS65507 GYG65506:GYO65507 HIC65506:HIK65507 HRY65506:HSG65507 IBU65506:ICC65507 ILQ65506:ILY65507 IVM65506:IVU65507 JFI65506:JFQ65507 JPE65506:JPM65507 JZA65506:JZI65507 KIW65506:KJE65507 KSS65506:KTA65507 LCO65506:LCW65507 LMK65506:LMS65507 LWG65506:LWO65507 MGC65506:MGK65507 MPY65506:MQG65507 MZU65506:NAC65507 NJQ65506:NJY65507 NTM65506:NTU65507 ODI65506:ODQ65507 ONE65506:ONM65507 OXA65506:OXI65507 PGW65506:PHE65507 PQS65506:PRA65507 QAO65506:QAW65507 QKK65506:QKS65507 QUG65506:QUO65507 REC65506:REK65507 RNY65506:ROG65507 RXU65506:RYC65507 SHQ65506:SHY65507 SRM65506:SRU65507 TBI65506:TBQ65507 TLE65506:TLM65507 TVA65506:TVI65507 UEW65506:UFE65507 UOS65506:UPA65507 UYO65506:UYW65507 VIK65506:VIS65507 VSG65506:VSO65507 WCC65506:WCK65507 WLY65506:WMG65507 WVU65506:WWC65507 M131042:U131043 JI131042:JQ131043 TE131042:TM131043 ADA131042:ADI131043 AMW131042:ANE131043 AWS131042:AXA131043 BGO131042:BGW131043 BQK131042:BQS131043 CAG131042:CAO131043 CKC131042:CKK131043 CTY131042:CUG131043 DDU131042:DEC131043 DNQ131042:DNY131043 DXM131042:DXU131043 EHI131042:EHQ131043 ERE131042:ERM131043 FBA131042:FBI131043 FKW131042:FLE131043 FUS131042:FVA131043 GEO131042:GEW131043 GOK131042:GOS131043 GYG131042:GYO131043 HIC131042:HIK131043 HRY131042:HSG131043 IBU131042:ICC131043 ILQ131042:ILY131043 IVM131042:IVU131043 JFI131042:JFQ131043 JPE131042:JPM131043 JZA131042:JZI131043 KIW131042:KJE131043 KSS131042:KTA131043 LCO131042:LCW131043 LMK131042:LMS131043 LWG131042:LWO131043 MGC131042:MGK131043 MPY131042:MQG131043 MZU131042:NAC131043 NJQ131042:NJY131043 NTM131042:NTU131043 ODI131042:ODQ131043 ONE131042:ONM131043 OXA131042:OXI131043 PGW131042:PHE131043 PQS131042:PRA131043 QAO131042:QAW131043 QKK131042:QKS131043 QUG131042:QUO131043 REC131042:REK131043 RNY131042:ROG131043 RXU131042:RYC131043 SHQ131042:SHY131043 SRM131042:SRU131043 TBI131042:TBQ131043 TLE131042:TLM131043 TVA131042:TVI131043 UEW131042:UFE131043 UOS131042:UPA131043 UYO131042:UYW131043 VIK131042:VIS131043 VSG131042:VSO131043 WCC131042:WCK131043 WLY131042:WMG131043 WVU131042:WWC131043 M196578:U196579 JI196578:JQ196579 TE196578:TM196579 ADA196578:ADI196579 AMW196578:ANE196579 AWS196578:AXA196579 BGO196578:BGW196579 BQK196578:BQS196579 CAG196578:CAO196579 CKC196578:CKK196579 CTY196578:CUG196579 DDU196578:DEC196579 DNQ196578:DNY196579 DXM196578:DXU196579 EHI196578:EHQ196579 ERE196578:ERM196579 FBA196578:FBI196579 FKW196578:FLE196579 FUS196578:FVA196579 GEO196578:GEW196579 GOK196578:GOS196579 GYG196578:GYO196579 HIC196578:HIK196579 HRY196578:HSG196579 IBU196578:ICC196579 ILQ196578:ILY196579 IVM196578:IVU196579 JFI196578:JFQ196579 JPE196578:JPM196579 JZA196578:JZI196579 KIW196578:KJE196579 KSS196578:KTA196579 LCO196578:LCW196579 LMK196578:LMS196579 LWG196578:LWO196579 MGC196578:MGK196579 MPY196578:MQG196579 MZU196578:NAC196579 NJQ196578:NJY196579 NTM196578:NTU196579 ODI196578:ODQ196579 ONE196578:ONM196579 OXA196578:OXI196579 PGW196578:PHE196579 PQS196578:PRA196579 QAO196578:QAW196579 QKK196578:QKS196579 QUG196578:QUO196579 REC196578:REK196579 RNY196578:ROG196579 RXU196578:RYC196579 SHQ196578:SHY196579 SRM196578:SRU196579 TBI196578:TBQ196579 TLE196578:TLM196579 TVA196578:TVI196579 UEW196578:UFE196579 UOS196578:UPA196579 UYO196578:UYW196579 VIK196578:VIS196579 VSG196578:VSO196579 WCC196578:WCK196579 WLY196578:WMG196579 WVU196578:WWC196579 M262114:U262115 JI262114:JQ262115 TE262114:TM262115 ADA262114:ADI262115 AMW262114:ANE262115 AWS262114:AXA262115 BGO262114:BGW262115 BQK262114:BQS262115 CAG262114:CAO262115 CKC262114:CKK262115 CTY262114:CUG262115 DDU262114:DEC262115 DNQ262114:DNY262115 DXM262114:DXU262115 EHI262114:EHQ262115 ERE262114:ERM262115 FBA262114:FBI262115 FKW262114:FLE262115 FUS262114:FVA262115 GEO262114:GEW262115 GOK262114:GOS262115 GYG262114:GYO262115 HIC262114:HIK262115 HRY262114:HSG262115 IBU262114:ICC262115 ILQ262114:ILY262115 IVM262114:IVU262115 JFI262114:JFQ262115 JPE262114:JPM262115 JZA262114:JZI262115 KIW262114:KJE262115 KSS262114:KTA262115 LCO262114:LCW262115 LMK262114:LMS262115 LWG262114:LWO262115 MGC262114:MGK262115 MPY262114:MQG262115 MZU262114:NAC262115 NJQ262114:NJY262115 NTM262114:NTU262115 ODI262114:ODQ262115 ONE262114:ONM262115 OXA262114:OXI262115 PGW262114:PHE262115 PQS262114:PRA262115 QAO262114:QAW262115 QKK262114:QKS262115 QUG262114:QUO262115 REC262114:REK262115 RNY262114:ROG262115 RXU262114:RYC262115 SHQ262114:SHY262115 SRM262114:SRU262115 TBI262114:TBQ262115 TLE262114:TLM262115 TVA262114:TVI262115 UEW262114:UFE262115 UOS262114:UPA262115 UYO262114:UYW262115 VIK262114:VIS262115 VSG262114:VSO262115 WCC262114:WCK262115 WLY262114:WMG262115 WVU262114:WWC262115 M327650:U327651 JI327650:JQ327651 TE327650:TM327651 ADA327650:ADI327651 AMW327650:ANE327651 AWS327650:AXA327651 BGO327650:BGW327651 BQK327650:BQS327651 CAG327650:CAO327651 CKC327650:CKK327651 CTY327650:CUG327651 DDU327650:DEC327651 DNQ327650:DNY327651 DXM327650:DXU327651 EHI327650:EHQ327651 ERE327650:ERM327651 FBA327650:FBI327651 FKW327650:FLE327651 FUS327650:FVA327651 GEO327650:GEW327651 GOK327650:GOS327651 GYG327650:GYO327651 HIC327650:HIK327651 HRY327650:HSG327651 IBU327650:ICC327651 ILQ327650:ILY327651 IVM327650:IVU327651 JFI327650:JFQ327651 JPE327650:JPM327651 JZA327650:JZI327651 KIW327650:KJE327651 KSS327650:KTA327651 LCO327650:LCW327651 LMK327650:LMS327651 LWG327650:LWO327651 MGC327650:MGK327651 MPY327650:MQG327651 MZU327650:NAC327651 NJQ327650:NJY327651 NTM327650:NTU327651 ODI327650:ODQ327651 ONE327650:ONM327651 OXA327650:OXI327651 PGW327650:PHE327651 PQS327650:PRA327651 QAO327650:QAW327651 QKK327650:QKS327651 QUG327650:QUO327651 REC327650:REK327651 RNY327650:ROG327651 RXU327650:RYC327651 SHQ327650:SHY327651 SRM327650:SRU327651 TBI327650:TBQ327651 TLE327650:TLM327651 TVA327650:TVI327651 UEW327650:UFE327651 UOS327650:UPA327651 UYO327650:UYW327651 VIK327650:VIS327651 VSG327650:VSO327651 WCC327650:WCK327651 WLY327650:WMG327651 WVU327650:WWC327651 M393186:U393187 JI393186:JQ393187 TE393186:TM393187 ADA393186:ADI393187 AMW393186:ANE393187 AWS393186:AXA393187 BGO393186:BGW393187 BQK393186:BQS393187 CAG393186:CAO393187 CKC393186:CKK393187 CTY393186:CUG393187 DDU393186:DEC393187 DNQ393186:DNY393187 DXM393186:DXU393187 EHI393186:EHQ393187 ERE393186:ERM393187 FBA393186:FBI393187 FKW393186:FLE393187 FUS393186:FVA393187 GEO393186:GEW393187 GOK393186:GOS393187 GYG393186:GYO393187 HIC393186:HIK393187 HRY393186:HSG393187 IBU393186:ICC393187 ILQ393186:ILY393187 IVM393186:IVU393187 JFI393186:JFQ393187 JPE393186:JPM393187 JZA393186:JZI393187 KIW393186:KJE393187 KSS393186:KTA393187 LCO393186:LCW393187 LMK393186:LMS393187 LWG393186:LWO393187 MGC393186:MGK393187 MPY393186:MQG393187 MZU393186:NAC393187 NJQ393186:NJY393187 NTM393186:NTU393187 ODI393186:ODQ393187 ONE393186:ONM393187 OXA393186:OXI393187 PGW393186:PHE393187 PQS393186:PRA393187 QAO393186:QAW393187 QKK393186:QKS393187 QUG393186:QUO393187 REC393186:REK393187 RNY393186:ROG393187 RXU393186:RYC393187 SHQ393186:SHY393187 SRM393186:SRU393187 TBI393186:TBQ393187 TLE393186:TLM393187 TVA393186:TVI393187 UEW393186:UFE393187 UOS393186:UPA393187 UYO393186:UYW393187 VIK393186:VIS393187 VSG393186:VSO393187 WCC393186:WCK393187 WLY393186:WMG393187 WVU393186:WWC393187 M458722:U458723 JI458722:JQ458723 TE458722:TM458723 ADA458722:ADI458723 AMW458722:ANE458723 AWS458722:AXA458723 BGO458722:BGW458723 BQK458722:BQS458723 CAG458722:CAO458723 CKC458722:CKK458723 CTY458722:CUG458723 DDU458722:DEC458723 DNQ458722:DNY458723 DXM458722:DXU458723 EHI458722:EHQ458723 ERE458722:ERM458723 FBA458722:FBI458723 FKW458722:FLE458723 FUS458722:FVA458723 GEO458722:GEW458723 GOK458722:GOS458723 GYG458722:GYO458723 HIC458722:HIK458723 HRY458722:HSG458723 IBU458722:ICC458723 ILQ458722:ILY458723 IVM458722:IVU458723 JFI458722:JFQ458723 JPE458722:JPM458723 JZA458722:JZI458723 KIW458722:KJE458723 KSS458722:KTA458723 LCO458722:LCW458723 LMK458722:LMS458723 LWG458722:LWO458723 MGC458722:MGK458723 MPY458722:MQG458723 MZU458722:NAC458723 NJQ458722:NJY458723 NTM458722:NTU458723 ODI458722:ODQ458723 ONE458722:ONM458723 OXA458722:OXI458723 PGW458722:PHE458723 PQS458722:PRA458723 QAO458722:QAW458723 QKK458722:QKS458723 QUG458722:QUO458723 REC458722:REK458723 RNY458722:ROG458723 RXU458722:RYC458723 SHQ458722:SHY458723 SRM458722:SRU458723 TBI458722:TBQ458723 TLE458722:TLM458723 TVA458722:TVI458723 UEW458722:UFE458723 UOS458722:UPA458723 UYO458722:UYW458723 VIK458722:VIS458723 VSG458722:VSO458723 WCC458722:WCK458723 WLY458722:WMG458723 WVU458722:WWC458723 M524258:U524259 JI524258:JQ524259 TE524258:TM524259 ADA524258:ADI524259 AMW524258:ANE524259 AWS524258:AXA524259 BGO524258:BGW524259 BQK524258:BQS524259 CAG524258:CAO524259 CKC524258:CKK524259 CTY524258:CUG524259 DDU524258:DEC524259 DNQ524258:DNY524259 DXM524258:DXU524259 EHI524258:EHQ524259 ERE524258:ERM524259 FBA524258:FBI524259 FKW524258:FLE524259 FUS524258:FVA524259 GEO524258:GEW524259 GOK524258:GOS524259 GYG524258:GYO524259 HIC524258:HIK524259 HRY524258:HSG524259 IBU524258:ICC524259 ILQ524258:ILY524259 IVM524258:IVU524259 JFI524258:JFQ524259 JPE524258:JPM524259 JZA524258:JZI524259 KIW524258:KJE524259 KSS524258:KTA524259 LCO524258:LCW524259 LMK524258:LMS524259 LWG524258:LWO524259 MGC524258:MGK524259 MPY524258:MQG524259 MZU524258:NAC524259 NJQ524258:NJY524259 NTM524258:NTU524259 ODI524258:ODQ524259 ONE524258:ONM524259 OXA524258:OXI524259 PGW524258:PHE524259 PQS524258:PRA524259 QAO524258:QAW524259 QKK524258:QKS524259 QUG524258:QUO524259 REC524258:REK524259 RNY524258:ROG524259 RXU524258:RYC524259 SHQ524258:SHY524259 SRM524258:SRU524259 TBI524258:TBQ524259 TLE524258:TLM524259 TVA524258:TVI524259 UEW524258:UFE524259 UOS524258:UPA524259 UYO524258:UYW524259 VIK524258:VIS524259 VSG524258:VSO524259 WCC524258:WCK524259 WLY524258:WMG524259 WVU524258:WWC524259 M589794:U589795 JI589794:JQ589795 TE589794:TM589795 ADA589794:ADI589795 AMW589794:ANE589795 AWS589794:AXA589795 BGO589794:BGW589795 BQK589794:BQS589795 CAG589794:CAO589795 CKC589794:CKK589795 CTY589794:CUG589795 DDU589794:DEC589795 DNQ589794:DNY589795 DXM589794:DXU589795 EHI589794:EHQ589795 ERE589794:ERM589795 FBA589794:FBI589795 FKW589794:FLE589795 FUS589794:FVA589795 GEO589794:GEW589795 GOK589794:GOS589795 GYG589794:GYO589795 HIC589794:HIK589795 HRY589794:HSG589795 IBU589794:ICC589795 ILQ589794:ILY589795 IVM589794:IVU589795 JFI589794:JFQ589795 JPE589794:JPM589795 JZA589794:JZI589795 KIW589794:KJE589795 KSS589794:KTA589795 LCO589794:LCW589795 LMK589794:LMS589795 LWG589794:LWO589795 MGC589794:MGK589795 MPY589794:MQG589795 MZU589794:NAC589795 NJQ589794:NJY589795 NTM589794:NTU589795 ODI589794:ODQ589795 ONE589794:ONM589795 OXA589794:OXI589795 PGW589794:PHE589795 PQS589794:PRA589795 QAO589794:QAW589795 QKK589794:QKS589795 QUG589794:QUO589795 REC589794:REK589795 RNY589794:ROG589795 RXU589794:RYC589795 SHQ589794:SHY589795 SRM589794:SRU589795 TBI589794:TBQ589795 TLE589794:TLM589795 TVA589794:TVI589795 UEW589794:UFE589795 UOS589794:UPA589795 UYO589794:UYW589795 VIK589794:VIS589795 VSG589794:VSO589795 WCC589794:WCK589795 WLY589794:WMG589795 WVU589794:WWC589795 M655330:U655331 JI655330:JQ655331 TE655330:TM655331 ADA655330:ADI655331 AMW655330:ANE655331 AWS655330:AXA655331 BGO655330:BGW655331 BQK655330:BQS655331 CAG655330:CAO655331 CKC655330:CKK655331 CTY655330:CUG655331 DDU655330:DEC655331 DNQ655330:DNY655331 DXM655330:DXU655331 EHI655330:EHQ655331 ERE655330:ERM655331 FBA655330:FBI655331 FKW655330:FLE655331 FUS655330:FVA655331 GEO655330:GEW655331 GOK655330:GOS655331 GYG655330:GYO655331 HIC655330:HIK655331 HRY655330:HSG655331 IBU655330:ICC655331 ILQ655330:ILY655331 IVM655330:IVU655331 JFI655330:JFQ655331 JPE655330:JPM655331 JZA655330:JZI655331 KIW655330:KJE655331 KSS655330:KTA655331 LCO655330:LCW655331 LMK655330:LMS655331 LWG655330:LWO655331 MGC655330:MGK655331 MPY655330:MQG655331 MZU655330:NAC655331 NJQ655330:NJY655331 NTM655330:NTU655331 ODI655330:ODQ655331 ONE655330:ONM655331 OXA655330:OXI655331 PGW655330:PHE655331 PQS655330:PRA655331 QAO655330:QAW655331 QKK655330:QKS655331 QUG655330:QUO655331 REC655330:REK655331 RNY655330:ROG655331 RXU655330:RYC655331 SHQ655330:SHY655331 SRM655330:SRU655331 TBI655330:TBQ655331 TLE655330:TLM655331 TVA655330:TVI655331 UEW655330:UFE655331 UOS655330:UPA655331 UYO655330:UYW655331 VIK655330:VIS655331 VSG655330:VSO655331 WCC655330:WCK655331 WLY655330:WMG655331 WVU655330:WWC655331 M720866:U720867 JI720866:JQ720867 TE720866:TM720867 ADA720866:ADI720867 AMW720866:ANE720867 AWS720866:AXA720867 BGO720866:BGW720867 BQK720866:BQS720867 CAG720866:CAO720867 CKC720866:CKK720867 CTY720866:CUG720867 DDU720866:DEC720867 DNQ720866:DNY720867 DXM720866:DXU720867 EHI720866:EHQ720867 ERE720866:ERM720867 FBA720866:FBI720867 FKW720866:FLE720867 FUS720866:FVA720867 GEO720866:GEW720867 GOK720866:GOS720867 GYG720866:GYO720867 HIC720866:HIK720867 HRY720866:HSG720867 IBU720866:ICC720867 ILQ720866:ILY720867 IVM720866:IVU720867 JFI720866:JFQ720867 JPE720866:JPM720867 JZA720866:JZI720867 KIW720866:KJE720867 KSS720866:KTA720867 LCO720866:LCW720867 LMK720866:LMS720867 LWG720866:LWO720867 MGC720866:MGK720867 MPY720866:MQG720867 MZU720866:NAC720867 NJQ720866:NJY720867 NTM720866:NTU720867 ODI720866:ODQ720867 ONE720866:ONM720867 OXA720866:OXI720867 PGW720866:PHE720867 PQS720866:PRA720867 QAO720866:QAW720867 QKK720866:QKS720867 QUG720866:QUO720867 REC720866:REK720867 RNY720866:ROG720867 RXU720866:RYC720867 SHQ720866:SHY720867 SRM720866:SRU720867 TBI720866:TBQ720867 TLE720866:TLM720867 TVA720866:TVI720867 UEW720866:UFE720867 UOS720866:UPA720867 UYO720866:UYW720867 VIK720866:VIS720867 VSG720866:VSO720867 WCC720866:WCK720867 WLY720866:WMG720867 WVU720866:WWC720867 M786402:U786403 JI786402:JQ786403 TE786402:TM786403 ADA786402:ADI786403 AMW786402:ANE786403 AWS786402:AXA786403 BGO786402:BGW786403 BQK786402:BQS786403 CAG786402:CAO786403 CKC786402:CKK786403 CTY786402:CUG786403 DDU786402:DEC786403 DNQ786402:DNY786403 DXM786402:DXU786403 EHI786402:EHQ786403 ERE786402:ERM786403 FBA786402:FBI786403 FKW786402:FLE786403 FUS786402:FVA786403 GEO786402:GEW786403 GOK786402:GOS786403 GYG786402:GYO786403 HIC786402:HIK786403 HRY786402:HSG786403 IBU786402:ICC786403 ILQ786402:ILY786403 IVM786402:IVU786403 JFI786402:JFQ786403 JPE786402:JPM786403 JZA786402:JZI786403 KIW786402:KJE786403 KSS786402:KTA786403 LCO786402:LCW786403 LMK786402:LMS786403 LWG786402:LWO786403 MGC786402:MGK786403 MPY786402:MQG786403 MZU786402:NAC786403 NJQ786402:NJY786403 NTM786402:NTU786403 ODI786402:ODQ786403 ONE786402:ONM786403 OXA786402:OXI786403 PGW786402:PHE786403 PQS786402:PRA786403 QAO786402:QAW786403 QKK786402:QKS786403 QUG786402:QUO786403 REC786402:REK786403 RNY786402:ROG786403 RXU786402:RYC786403 SHQ786402:SHY786403 SRM786402:SRU786403 TBI786402:TBQ786403 TLE786402:TLM786403 TVA786402:TVI786403 UEW786402:UFE786403 UOS786402:UPA786403 UYO786402:UYW786403 VIK786402:VIS786403 VSG786402:VSO786403 WCC786402:WCK786403 WLY786402:WMG786403 WVU786402:WWC786403 M851938:U851939 JI851938:JQ851939 TE851938:TM851939 ADA851938:ADI851939 AMW851938:ANE851939 AWS851938:AXA851939 BGO851938:BGW851939 BQK851938:BQS851939 CAG851938:CAO851939 CKC851938:CKK851939 CTY851938:CUG851939 DDU851938:DEC851939 DNQ851938:DNY851939 DXM851938:DXU851939 EHI851938:EHQ851939 ERE851938:ERM851939 FBA851938:FBI851939 FKW851938:FLE851939 FUS851938:FVA851939 GEO851938:GEW851939 GOK851938:GOS851939 GYG851938:GYO851939 HIC851938:HIK851939 HRY851938:HSG851939 IBU851938:ICC851939 ILQ851938:ILY851939 IVM851938:IVU851939 JFI851938:JFQ851939 JPE851938:JPM851939 JZA851938:JZI851939 KIW851938:KJE851939 KSS851938:KTA851939 LCO851938:LCW851939 LMK851938:LMS851939 LWG851938:LWO851939 MGC851938:MGK851939 MPY851938:MQG851939 MZU851938:NAC851939 NJQ851938:NJY851939 NTM851938:NTU851939 ODI851938:ODQ851939 ONE851938:ONM851939 OXA851938:OXI851939 PGW851938:PHE851939 PQS851938:PRA851939 QAO851938:QAW851939 QKK851938:QKS851939 QUG851938:QUO851939 REC851938:REK851939 RNY851938:ROG851939 RXU851938:RYC851939 SHQ851938:SHY851939 SRM851938:SRU851939 TBI851938:TBQ851939 TLE851938:TLM851939 TVA851938:TVI851939 UEW851938:UFE851939 UOS851938:UPA851939 UYO851938:UYW851939 VIK851938:VIS851939 VSG851938:VSO851939 WCC851938:WCK851939 WLY851938:WMG851939 WVU851938:WWC851939 M917474:U917475 JI917474:JQ917475 TE917474:TM917475 ADA917474:ADI917475 AMW917474:ANE917475 AWS917474:AXA917475 BGO917474:BGW917475 BQK917474:BQS917475 CAG917474:CAO917475 CKC917474:CKK917475 CTY917474:CUG917475 DDU917474:DEC917475 DNQ917474:DNY917475 DXM917474:DXU917475 EHI917474:EHQ917475 ERE917474:ERM917475 FBA917474:FBI917475 FKW917474:FLE917475 FUS917474:FVA917475 GEO917474:GEW917475 GOK917474:GOS917475 GYG917474:GYO917475 HIC917474:HIK917475 HRY917474:HSG917475 IBU917474:ICC917475 ILQ917474:ILY917475 IVM917474:IVU917475 JFI917474:JFQ917475 JPE917474:JPM917475 JZA917474:JZI917475 KIW917474:KJE917475 KSS917474:KTA917475 LCO917474:LCW917475 LMK917474:LMS917475 LWG917474:LWO917475 MGC917474:MGK917475 MPY917474:MQG917475 MZU917474:NAC917475 NJQ917474:NJY917475 NTM917474:NTU917475 ODI917474:ODQ917475 ONE917474:ONM917475 OXA917474:OXI917475 PGW917474:PHE917475 PQS917474:PRA917475 QAO917474:QAW917475 QKK917474:QKS917475 QUG917474:QUO917475 REC917474:REK917475 RNY917474:ROG917475 RXU917474:RYC917475 SHQ917474:SHY917475 SRM917474:SRU917475 TBI917474:TBQ917475 TLE917474:TLM917475 TVA917474:TVI917475 UEW917474:UFE917475 UOS917474:UPA917475 UYO917474:UYW917475 VIK917474:VIS917475 VSG917474:VSO917475 WCC917474:WCK917475 WLY917474:WMG917475 WVU917474:WWC917475 M983010:U983011 JI983010:JQ983011 TE983010:TM983011 ADA983010:ADI983011 AMW983010:ANE983011 AWS983010:AXA983011 BGO983010:BGW983011 BQK983010:BQS983011 CAG983010:CAO983011 CKC983010:CKK983011 CTY983010:CUG983011 DDU983010:DEC983011 DNQ983010:DNY983011 DXM983010:DXU983011 EHI983010:EHQ983011 ERE983010:ERM983011 FBA983010:FBI983011 FKW983010:FLE983011 FUS983010:FVA983011 GEO983010:GEW983011 GOK983010:GOS983011 GYG983010:GYO983011 HIC983010:HIK983011 HRY983010:HSG983011 IBU983010:ICC983011 ILQ983010:ILY983011 IVM983010:IVU983011 JFI983010:JFQ983011 JPE983010:JPM983011 JZA983010:JZI983011 KIW983010:KJE983011 KSS983010:KTA983011 LCO983010:LCW983011 LMK983010:LMS983011 LWG983010:LWO983011 MGC983010:MGK983011 MPY983010:MQG983011 MZU983010:NAC983011 NJQ983010:NJY983011 NTM983010:NTU983011 ODI983010:ODQ983011 ONE983010:ONM983011 OXA983010:OXI983011 PGW983010:PHE983011 PQS983010:PRA983011 QAO983010:QAW983011 QKK983010:QKS983011 QUG983010:QUO983011 REC983010:REK983011 RNY983010:ROG983011 RXU983010:RYC983011 SHQ983010:SHY983011 SRM983010:SRU983011 TBI983010:TBQ983011 TLE983010:TLM983011 TVA983010:TVI983011 UEW983010:UFE983011 UOS983010:UPA983011 UYO983010:UYW983011 VIK983010:VIS983011 VSG983010:VSO983011 WCC983010:WCK983011 WLY983010:WMG983011 WVU983010:WWC983011" xr:uid="{046DD44F-3EF4-4B68-8728-117AD1FD0514}">
      <formula1>"No, Yes : see attached write-up, N/A, - , "</formula1>
    </dataValidation>
  </dataValidations>
  <printOptions horizontalCentered="1" verticalCentered="1"/>
  <pageMargins left="0.23622047244094491" right="0.23622047244094491" top="0.23622047244094491" bottom="0.23622047244094491" header="0" footer="0"/>
  <pageSetup fitToHeight="0" orientation="portrait" verticalDpi="300" r:id="rId1"/>
  <headerFooter alignWithMargins="0"/>
  <rowBreaks count="2" manualBreakCount="2">
    <brk id="35" max="44" man="1"/>
    <brk id="72"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20</xdr:col>
                    <xdr:colOff>47625</xdr:colOff>
                    <xdr:row>36</xdr:row>
                    <xdr:rowOff>304800</xdr:rowOff>
                  </from>
                  <to>
                    <xdr:col>22</xdr:col>
                    <xdr:colOff>38100</xdr:colOff>
                    <xdr:row>38</xdr:row>
                    <xdr:rowOff>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47625</xdr:colOff>
                    <xdr:row>37</xdr:row>
                    <xdr:rowOff>200025</xdr:rowOff>
                  </from>
                  <to>
                    <xdr:col>22</xdr:col>
                    <xdr:colOff>38100</xdr:colOff>
                    <xdr:row>39</xdr:row>
                    <xdr:rowOff>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20</xdr:col>
                    <xdr:colOff>47625</xdr:colOff>
                    <xdr:row>38</xdr:row>
                    <xdr:rowOff>200025</xdr:rowOff>
                  </from>
                  <to>
                    <xdr:col>22</xdr:col>
                    <xdr:colOff>38100</xdr:colOff>
                    <xdr:row>40</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20</xdr:col>
                    <xdr:colOff>47625</xdr:colOff>
                    <xdr:row>39</xdr:row>
                    <xdr:rowOff>200025</xdr:rowOff>
                  </from>
                  <to>
                    <xdr:col>22</xdr:col>
                    <xdr:colOff>38100</xdr:colOff>
                    <xdr:row>41</xdr:row>
                    <xdr:rowOff>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20</xdr:col>
                    <xdr:colOff>47625</xdr:colOff>
                    <xdr:row>40</xdr:row>
                    <xdr:rowOff>200025</xdr:rowOff>
                  </from>
                  <to>
                    <xdr:col>22</xdr:col>
                    <xdr:colOff>38100</xdr:colOff>
                    <xdr:row>42</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20</xdr:col>
                    <xdr:colOff>47625</xdr:colOff>
                    <xdr:row>41</xdr:row>
                    <xdr:rowOff>200025</xdr:rowOff>
                  </from>
                  <to>
                    <xdr:col>22</xdr:col>
                    <xdr:colOff>38100</xdr:colOff>
                    <xdr:row>43</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39</xdr:col>
                    <xdr:colOff>85725</xdr:colOff>
                    <xdr:row>36</xdr:row>
                    <xdr:rowOff>304800</xdr:rowOff>
                  </from>
                  <to>
                    <xdr:col>41</xdr:col>
                    <xdr:colOff>76200</xdr:colOff>
                    <xdr:row>38</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39</xdr:col>
                    <xdr:colOff>85725</xdr:colOff>
                    <xdr:row>37</xdr:row>
                    <xdr:rowOff>200025</xdr:rowOff>
                  </from>
                  <to>
                    <xdr:col>41</xdr:col>
                    <xdr:colOff>76200</xdr:colOff>
                    <xdr:row>39</xdr:row>
                    <xdr:rowOff>0</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39</xdr:col>
                    <xdr:colOff>85725</xdr:colOff>
                    <xdr:row>38</xdr:row>
                    <xdr:rowOff>200025</xdr:rowOff>
                  </from>
                  <to>
                    <xdr:col>41</xdr:col>
                    <xdr:colOff>76200</xdr:colOff>
                    <xdr:row>40</xdr:row>
                    <xdr:rowOff>0</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39</xdr:col>
                    <xdr:colOff>85725</xdr:colOff>
                    <xdr:row>39</xdr:row>
                    <xdr:rowOff>200025</xdr:rowOff>
                  </from>
                  <to>
                    <xdr:col>41</xdr:col>
                    <xdr:colOff>76200</xdr:colOff>
                    <xdr:row>41</xdr:row>
                    <xdr:rowOff>0</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39</xdr:col>
                    <xdr:colOff>85725</xdr:colOff>
                    <xdr:row>40</xdr:row>
                    <xdr:rowOff>200025</xdr:rowOff>
                  </from>
                  <to>
                    <xdr:col>41</xdr:col>
                    <xdr:colOff>76200</xdr:colOff>
                    <xdr:row>42</xdr:row>
                    <xdr:rowOff>0</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39</xdr:col>
                    <xdr:colOff>85725</xdr:colOff>
                    <xdr:row>41</xdr:row>
                    <xdr:rowOff>200025</xdr:rowOff>
                  </from>
                  <to>
                    <xdr:col>41</xdr:col>
                    <xdr:colOff>76200</xdr:colOff>
                    <xdr:row>43</xdr:row>
                    <xdr:rowOff>0</xdr:rowOff>
                  </to>
                </anchor>
              </controlPr>
            </control>
          </mc:Choice>
        </mc:AlternateContent>
        <mc:AlternateContent xmlns:mc="http://schemas.openxmlformats.org/markup-compatibility/2006">
          <mc:Choice Requires="x14">
            <control shapeId="33805" r:id="rId16" name="Option Button 13">
              <controlPr defaultSize="0" autoFill="0" autoLine="0" autoPict="0">
                <anchor moveWithCells="1">
                  <from>
                    <xdr:col>2</xdr:col>
                    <xdr:colOff>0</xdr:colOff>
                    <xdr:row>69</xdr:row>
                    <xdr:rowOff>200025</xdr:rowOff>
                  </from>
                  <to>
                    <xdr:col>3</xdr:col>
                    <xdr:colOff>114300</xdr:colOff>
                    <xdr:row>71</xdr:row>
                    <xdr:rowOff>0</xdr:rowOff>
                  </to>
                </anchor>
              </controlPr>
            </control>
          </mc:Choice>
        </mc:AlternateContent>
        <mc:AlternateContent xmlns:mc="http://schemas.openxmlformats.org/markup-compatibility/2006">
          <mc:Choice Requires="x14">
            <control shapeId="33806" r:id="rId17" name="Option Button 14">
              <controlPr defaultSize="0" autoFill="0" autoLine="0" autoPict="0">
                <anchor moveWithCells="1">
                  <from>
                    <xdr:col>15</xdr:col>
                    <xdr:colOff>0</xdr:colOff>
                    <xdr:row>69</xdr:row>
                    <xdr:rowOff>200025</xdr:rowOff>
                  </from>
                  <to>
                    <xdr:col>16</xdr:col>
                    <xdr:colOff>152400</xdr:colOff>
                    <xdr:row>71</xdr:row>
                    <xdr:rowOff>0</xdr:rowOff>
                  </to>
                </anchor>
              </controlPr>
            </control>
          </mc:Choice>
        </mc:AlternateContent>
        <mc:AlternateContent xmlns:mc="http://schemas.openxmlformats.org/markup-compatibility/2006">
          <mc:Choice Requires="x14">
            <control shapeId="33807" r:id="rId18" name="Option Button 15">
              <controlPr defaultSize="0" autoFill="0" autoLine="0" autoPict="0">
                <anchor moveWithCells="1">
                  <from>
                    <xdr:col>42</xdr:col>
                    <xdr:colOff>0</xdr:colOff>
                    <xdr:row>69</xdr:row>
                    <xdr:rowOff>190500</xdr:rowOff>
                  </from>
                  <to>
                    <xdr:col>44</xdr:col>
                    <xdr:colOff>9525</xdr:colOff>
                    <xdr:row>71</xdr:row>
                    <xdr:rowOff>0</xdr:rowOff>
                  </to>
                </anchor>
              </controlPr>
            </control>
          </mc:Choice>
        </mc:AlternateContent>
        <mc:AlternateContent xmlns:mc="http://schemas.openxmlformats.org/markup-compatibility/2006">
          <mc:Choice Requires="x14">
            <control shapeId="33808" r:id="rId19" name="Group Box 16">
              <controlPr defaultSize="0" autoFill="0" autoPict="0">
                <anchor moveWithCells="1">
                  <from>
                    <xdr:col>2</xdr:col>
                    <xdr:colOff>0</xdr:colOff>
                    <xdr:row>69</xdr:row>
                    <xdr:rowOff>171450</xdr:rowOff>
                  </from>
                  <to>
                    <xdr:col>44</xdr:col>
                    <xdr:colOff>9525</xdr:colOff>
                    <xdr:row>71</xdr:row>
                    <xdr:rowOff>0</xdr:rowOff>
                  </to>
                </anchor>
              </controlPr>
            </control>
          </mc:Choice>
        </mc:AlternateContent>
        <mc:AlternateContent xmlns:mc="http://schemas.openxmlformats.org/markup-compatibility/2006">
          <mc:Choice Requires="x14">
            <control shapeId="33809" r:id="rId20" name="Option Button 17">
              <controlPr defaultSize="0" autoFill="0" autoLine="0" autoPict="0">
                <anchor moveWithCells="1">
                  <from>
                    <xdr:col>2</xdr:col>
                    <xdr:colOff>0</xdr:colOff>
                    <xdr:row>75</xdr:row>
                    <xdr:rowOff>200025</xdr:rowOff>
                  </from>
                  <to>
                    <xdr:col>3</xdr:col>
                    <xdr:colOff>114300</xdr:colOff>
                    <xdr:row>77</xdr:row>
                    <xdr:rowOff>0</xdr:rowOff>
                  </to>
                </anchor>
              </controlPr>
            </control>
          </mc:Choice>
        </mc:AlternateContent>
        <mc:AlternateContent xmlns:mc="http://schemas.openxmlformats.org/markup-compatibility/2006">
          <mc:Choice Requires="x14">
            <control shapeId="33810" r:id="rId21" name="Option Button 18">
              <controlPr defaultSize="0" autoFill="0" autoLine="0" autoPict="0">
                <anchor moveWithCells="1">
                  <from>
                    <xdr:col>15</xdr:col>
                    <xdr:colOff>0</xdr:colOff>
                    <xdr:row>75</xdr:row>
                    <xdr:rowOff>200025</xdr:rowOff>
                  </from>
                  <to>
                    <xdr:col>16</xdr:col>
                    <xdr:colOff>152400</xdr:colOff>
                    <xdr:row>77</xdr:row>
                    <xdr:rowOff>0</xdr:rowOff>
                  </to>
                </anchor>
              </controlPr>
            </control>
          </mc:Choice>
        </mc:AlternateContent>
        <mc:AlternateContent xmlns:mc="http://schemas.openxmlformats.org/markup-compatibility/2006">
          <mc:Choice Requires="x14">
            <control shapeId="33811" r:id="rId22" name="Option Button 19">
              <controlPr defaultSize="0" autoFill="0" autoLine="0" autoPict="0">
                <anchor moveWithCells="1">
                  <from>
                    <xdr:col>42</xdr:col>
                    <xdr:colOff>0</xdr:colOff>
                    <xdr:row>75</xdr:row>
                    <xdr:rowOff>190500</xdr:rowOff>
                  </from>
                  <to>
                    <xdr:col>44</xdr:col>
                    <xdr:colOff>9525</xdr:colOff>
                    <xdr:row>77</xdr:row>
                    <xdr:rowOff>0</xdr:rowOff>
                  </to>
                </anchor>
              </controlPr>
            </control>
          </mc:Choice>
        </mc:AlternateContent>
        <mc:AlternateContent xmlns:mc="http://schemas.openxmlformats.org/markup-compatibility/2006">
          <mc:Choice Requires="x14">
            <control shapeId="33812" r:id="rId23" name="Group Box 20">
              <controlPr defaultSize="0" autoFill="0" autoPict="0">
                <anchor moveWithCells="1">
                  <from>
                    <xdr:col>2</xdr:col>
                    <xdr:colOff>0</xdr:colOff>
                    <xdr:row>75</xdr:row>
                    <xdr:rowOff>171450</xdr:rowOff>
                  </from>
                  <to>
                    <xdr:col>44</xdr:col>
                    <xdr:colOff>9525</xdr:colOff>
                    <xdr:row>77</xdr:row>
                    <xdr:rowOff>0</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27</xdr:col>
                    <xdr:colOff>28575</xdr:colOff>
                    <xdr:row>104</xdr:row>
                    <xdr:rowOff>0</xdr:rowOff>
                  </from>
                  <to>
                    <xdr:col>28</xdr:col>
                    <xdr:colOff>133350</xdr:colOff>
                    <xdr:row>105</xdr:row>
                    <xdr:rowOff>0</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27</xdr:col>
                    <xdr:colOff>38100</xdr:colOff>
                    <xdr:row>104</xdr:row>
                    <xdr:rowOff>190500</xdr:rowOff>
                  </from>
                  <to>
                    <xdr:col>28</xdr:col>
                    <xdr:colOff>142875</xdr:colOff>
                    <xdr:row>105</xdr:row>
                    <xdr:rowOff>180975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27</xdr:col>
                    <xdr:colOff>38100</xdr:colOff>
                    <xdr:row>105</xdr:row>
                    <xdr:rowOff>200025</xdr:rowOff>
                  </from>
                  <to>
                    <xdr:col>28</xdr:col>
                    <xdr:colOff>142875</xdr:colOff>
                    <xdr:row>106</xdr:row>
                    <xdr:rowOff>190500</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27</xdr:col>
                    <xdr:colOff>38100</xdr:colOff>
                    <xdr:row>106</xdr:row>
                    <xdr:rowOff>200025</xdr:rowOff>
                  </from>
                  <to>
                    <xdr:col>28</xdr:col>
                    <xdr:colOff>142875</xdr:colOff>
                    <xdr:row>107</xdr:row>
                    <xdr:rowOff>190500</xdr:rowOff>
                  </to>
                </anchor>
              </controlPr>
            </control>
          </mc:Choice>
        </mc:AlternateContent>
        <mc:AlternateContent xmlns:mc="http://schemas.openxmlformats.org/markup-compatibility/2006">
          <mc:Choice Requires="x14">
            <control shapeId="33817" r:id="rId28" name="Option Button 25">
              <controlPr defaultSize="0" autoFill="0" autoLine="0" autoPict="0">
                <anchor moveWithCells="1">
                  <from>
                    <xdr:col>41</xdr:col>
                    <xdr:colOff>66675</xdr:colOff>
                    <xdr:row>110</xdr:row>
                    <xdr:rowOff>19050</xdr:rowOff>
                  </from>
                  <to>
                    <xdr:col>43</xdr:col>
                    <xdr:colOff>9525</xdr:colOff>
                    <xdr:row>111</xdr:row>
                    <xdr:rowOff>9525</xdr:rowOff>
                  </to>
                </anchor>
              </controlPr>
            </control>
          </mc:Choice>
        </mc:AlternateContent>
        <mc:AlternateContent xmlns:mc="http://schemas.openxmlformats.org/markup-compatibility/2006">
          <mc:Choice Requires="x14">
            <control shapeId="33818" r:id="rId29" name="Option Button 26">
              <controlPr defaultSize="0" autoFill="0" autoLine="0" autoPict="0">
                <anchor moveWithCells="1">
                  <from>
                    <xdr:col>41</xdr:col>
                    <xdr:colOff>66675</xdr:colOff>
                    <xdr:row>111</xdr:row>
                    <xdr:rowOff>0</xdr:rowOff>
                  </from>
                  <to>
                    <xdr:col>43</xdr:col>
                    <xdr:colOff>9525</xdr:colOff>
                    <xdr:row>111</xdr:row>
                    <xdr:rowOff>200025</xdr:rowOff>
                  </to>
                </anchor>
              </controlPr>
            </control>
          </mc:Choice>
        </mc:AlternateContent>
        <mc:AlternateContent xmlns:mc="http://schemas.openxmlformats.org/markup-compatibility/2006">
          <mc:Choice Requires="x14">
            <control shapeId="33819" r:id="rId30" name="Option Button 27">
              <controlPr defaultSize="0" autoFill="0" autoLine="0" autoPict="0">
                <anchor moveWithCells="1">
                  <from>
                    <xdr:col>45</xdr:col>
                    <xdr:colOff>66675</xdr:colOff>
                    <xdr:row>112</xdr:row>
                    <xdr:rowOff>0</xdr:rowOff>
                  </from>
                  <to>
                    <xdr:col>47</xdr:col>
                    <xdr:colOff>9525</xdr:colOff>
                    <xdr:row>112</xdr:row>
                    <xdr:rowOff>200025</xdr:rowOff>
                  </to>
                </anchor>
              </controlPr>
            </control>
          </mc:Choice>
        </mc:AlternateContent>
        <mc:AlternateContent xmlns:mc="http://schemas.openxmlformats.org/markup-compatibility/2006">
          <mc:Choice Requires="x14">
            <control shapeId="33820" r:id="rId31" name="Option Button 28">
              <controlPr defaultSize="0" autoFill="0" autoLine="0" autoPict="0">
                <anchor moveWithCells="1">
                  <from>
                    <xdr:col>41</xdr:col>
                    <xdr:colOff>66675</xdr:colOff>
                    <xdr:row>113</xdr:row>
                    <xdr:rowOff>0</xdr:rowOff>
                  </from>
                  <to>
                    <xdr:col>43</xdr:col>
                    <xdr:colOff>9525</xdr:colOff>
                    <xdr:row>113</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80BE1CC7-099B-4FE2-AE1C-5E4C37578105}">
          <x14:formula1>
            <xm:f>"Provided, no, N/A,-, "</xm:f>
          </x14:formula1>
          <xm:sqref>Y54:AB54 JU54:JX54 TQ54:TT54 ADM54:ADP54 ANI54:ANL54 AXE54:AXH54 BHA54:BHD54 BQW54:BQZ54 CAS54:CAV54 CKO54:CKR54 CUK54:CUN54 DEG54:DEJ54 DOC54:DOF54 DXY54:DYB54 EHU54:EHX54 ERQ54:ERT54 FBM54:FBP54 FLI54:FLL54 FVE54:FVH54 GFA54:GFD54 GOW54:GOZ54 GYS54:GYV54 HIO54:HIR54 HSK54:HSN54 ICG54:ICJ54 IMC54:IMF54 IVY54:IWB54 JFU54:JFX54 JPQ54:JPT54 JZM54:JZP54 KJI54:KJL54 KTE54:KTH54 LDA54:LDD54 LMW54:LMZ54 LWS54:LWV54 MGO54:MGR54 MQK54:MQN54 NAG54:NAJ54 NKC54:NKF54 NTY54:NUB54 ODU54:ODX54 ONQ54:ONT54 OXM54:OXP54 PHI54:PHL54 PRE54:PRH54 QBA54:QBD54 QKW54:QKZ54 QUS54:QUV54 REO54:RER54 ROK54:RON54 RYG54:RYJ54 SIC54:SIF54 SRY54:SSB54 TBU54:TBX54 TLQ54:TLT54 TVM54:TVP54 UFI54:UFL54 UPE54:UPH54 UZA54:UZD54 VIW54:VIZ54 VSS54:VSV54 WCO54:WCR54 WMK54:WMN54 WWG54:WWJ54 Y65551:AB65551 JU65551:JX65551 TQ65551:TT65551 ADM65551:ADP65551 ANI65551:ANL65551 AXE65551:AXH65551 BHA65551:BHD65551 BQW65551:BQZ65551 CAS65551:CAV65551 CKO65551:CKR65551 CUK65551:CUN65551 DEG65551:DEJ65551 DOC65551:DOF65551 DXY65551:DYB65551 EHU65551:EHX65551 ERQ65551:ERT65551 FBM65551:FBP65551 FLI65551:FLL65551 FVE65551:FVH65551 GFA65551:GFD65551 GOW65551:GOZ65551 GYS65551:GYV65551 HIO65551:HIR65551 HSK65551:HSN65551 ICG65551:ICJ65551 IMC65551:IMF65551 IVY65551:IWB65551 JFU65551:JFX65551 JPQ65551:JPT65551 JZM65551:JZP65551 KJI65551:KJL65551 KTE65551:KTH65551 LDA65551:LDD65551 LMW65551:LMZ65551 LWS65551:LWV65551 MGO65551:MGR65551 MQK65551:MQN65551 NAG65551:NAJ65551 NKC65551:NKF65551 NTY65551:NUB65551 ODU65551:ODX65551 ONQ65551:ONT65551 OXM65551:OXP65551 PHI65551:PHL65551 PRE65551:PRH65551 QBA65551:QBD65551 QKW65551:QKZ65551 QUS65551:QUV65551 REO65551:RER65551 ROK65551:RON65551 RYG65551:RYJ65551 SIC65551:SIF65551 SRY65551:SSB65551 TBU65551:TBX65551 TLQ65551:TLT65551 TVM65551:TVP65551 UFI65551:UFL65551 UPE65551:UPH65551 UZA65551:UZD65551 VIW65551:VIZ65551 VSS65551:VSV65551 WCO65551:WCR65551 WMK65551:WMN65551 WWG65551:WWJ65551 Y131087:AB131087 JU131087:JX131087 TQ131087:TT131087 ADM131087:ADP131087 ANI131087:ANL131087 AXE131087:AXH131087 BHA131087:BHD131087 BQW131087:BQZ131087 CAS131087:CAV131087 CKO131087:CKR131087 CUK131087:CUN131087 DEG131087:DEJ131087 DOC131087:DOF131087 DXY131087:DYB131087 EHU131087:EHX131087 ERQ131087:ERT131087 FBM131087:FBP131087 FLI131087:FLL131087 FVE131087:FVH131087 GFA131087:GFD131087 GOW131087:GOZ131087 GYS131087:GYV131087 HIO131087:HIR131087 HSK131087:HSN131087 ICG131087:ICJ131087 IMC131087:IMF131087 IVY131087:IWB131087 JFU131087:JFX131087 JPQ131087:JPT131087 JZM131087:JZP131087 KJI131087:KJL131087 KTE131087:KTH131087 LDA131087:LDD131087 LMW131087:LMZ131087 LWS131087:LWV131087 MGO131087:MGR131087 MQK131087:MQN131087 NAG131087:NAJ131087 NKC131087:NKF131087 NTY131087:NUB131087 ODU131087:ODX131087 ONQ131087:ONT131087 OXM131087:OXP131087 PHI131087:PHL131087 PRE131087:PRH131087 QBA131087:QBD131087 QKW131087:QKZ131087 QUS131087:QUV131087 REO131087:RER131087 ROK131087:RON131087 RYG131087:RYJ131087 SIC131087:SIF131087 SRY131087:SSB131087 TBU131087:TBX131087 TLQ131087:TLT131087 TVM131087:TVP131087 UFI131087:UFL131087 UPE131087:UPH131087 UZA131087:UZD131087 VIW131087:VIZ131087 VSS131087:VSV131087 WCO131087:WCR131087 WMK131087:WMN131087 WWG131087:WWJ131087 Y196623:AB196623 JU196623:JX196623 TQ196623:TT196623 ADM196623:ADP196623 ANI196623:ANL196623 AXE196623:AXH196623 BHA196623:BHD196623 BQW196623:BQZ196623 CAS196623:CAV196623 CKO196623:CKR196623 CUK196623:CUN196623 DEG196623:DEJ196623 DOC196623:DOF196623 DXY196623:DYB196623 EHU196623:EHX196623 ERQ196623:ERT196623 FBM196623:FBP196623 FLI196623:FLL196623 FVE196623:FVH196623 GFA196623:GFD196623 GOW196623:GOZ196623 GYS196623:GYV196623 HIO196623:HIR196623 HSK196623:HSN196623 ICG196623:ICJ196623 IMC196623:IMF196623 IVY196623:IWB196623 JFU196623:JFX196623 JPQ196623:JPT196623 JZM196623:JZP196623 KJI196623:KJL196623 KTE196623:KTH196623 LDA196623:LDD196623 LMW196623:LMZ196623 LWS196623:LWV196623 MGO196623:MGR196623 MQK196623:MQN196623 NAG196623:NAJ196623 NKC196623:NKF196623 NTY196623:NUB196623 ODU196623:ODX196623 ONQ196623:ONT196623 OXM196623:OXP196623 PHI196623:PHL196623 PRE196623:PRH196623 QBA196623:QBD196623 QKW196623:QKZ196623 QUS196623:QUV196623 REO196623:RER196623 ROK196623:RON196623 RYG196623:RYJ196623 SIC196623:SIF196623 SRY196623:SSB196623 TBU196623:TBX196623 TLQ196623:TLT196623 TVM196623:TVP196623 UFI196623:UFL196623 UPE196623:UPH196623 UZA196623:UZD196623 VIW196623:VIZ196623 VSS196623:VSV196623 WCO196623:WCR196623 WMK196623:WMN196623 WWG196623:WWJ196623 Y262159:AB262159 JU262159:JX262159 TQ262159:TT262159 ADM262159:ADP262159 ANI262159:ANL262159 AXE262159:AXH262159 BHA262159:BHD262159 BQW262159:BQZ262159 CAS262159:CAV262159 CKO262159:CKR262159 CUK262159:CUN262159 DEG262159:DEJ262159 DOC262159:DOF262159 DXY262159:DYB262159 EHU262159:EHX262159 ERQ262159:ERT262159 FBM262159:FBP262159 FLI262159:FLL262159 FVE262159:FVH262159 GFA262159:GFD262159 GOW262159:GOZ262159 GYS262159:GYV262159 HIO262159:HIR262159 HSK262159:HSN262159 ICG262159:ICJ262159 IMC262159:IMF262159 IVY262159:IWB262159 JFU262159:JFX262159 JPQ262159:JPT262159 JZM262159:JZP262159 KJI262159:KJL262159 KTE262159:KTH262159 LDA262159:LDD262159 LMW262159:LMZ262159 LWS262159:LWV262159 MGO262159:MGR262159 MQK262159:MQN262159 NAG262159:NAJ262159 NKC262159:NKF262159 NTY262159:NUB262159 ODU262159:ODX262159 ONQ262159:ONT262159 OXM262159:OXP262159 PHI262159:PHL262159 PRE262159:PRH262159 QBA262159:QBD262159 QKW262159:QKZ262159 QUS262159:QUV262159 REO262159:RER262159 ROK262159:RON262159 RYG262159:RYJ262159 SIC262159:SIF262159 SRY262159:SSB262159 TBU262159:TBX262159 TLQ262159:TLT262159 TVM262159:TVP262159 UFI262159:UFL262159 UPE262159:UPH262159 UZA262159:UZD262159 VIW262159:VIZ262159 VSS262159:VSV262159 WCO262159:WCR262159 WMK262159:WMN262159 WWG262159:WWJ262159 Y327695:AB327695 JU327695:JX327695 TQ327695:TT327695 ADM327695:ADP327695 ANI327695:ANL327695 AXE327695:AXH327695 BHA327695:BHD327695 BQW327695:BQZ327695 CAS327695:CAV327695 CKO327695:CKR327695 CUK327695:CUN327695 DEG327695:DEJ327695 DOC327695:DOF327695 DXY327695:DYB327695 EHU327695:EHX327695 ERQ327695:ERT327695 FBM327695:FBP327695 FLI327695:FLL327695 FVE327695:FVH327695 GFA327695:GFD327695 GOW327695:GOZ327695 GYS327695:GYV327695 HIO327695:HIR327695 HSK327695:HSN327695 ICG327695:ICJ327695 IMC327695:IMF327695 IVY327695:IWB327695 JFU327695:JFX327695 JPQ327695:JPT327695 JZM327695:JZP327695 KJI327695:KJL327695 KTE327695:KTH327695 LDA327695:LDD327695 LMW327695:LMZ327695 LWS327695:LWV327695 MGO327695:MGR327695 MQK327695:MQN327695 NAG327695:NAJ327695 NKC327695:NKF327695 NTY327695:NUB327695 ODU327695:ODX327695 ONQ327695:ONT327695 OXM327695:OXP327695 PHI327695:PHL327695 PRE327695:PRH327695 QBA327695:QBD327695 QKW327695:QKZ327695 QUS327695:QUV327695 REO327695:RER327695 ROK327695:RON327695 RYG327695:RYJ327695 SIC327695:SIF327695 SRY327695:SSB327695 TBU327695:TBX327695 TLQ327695:TLT327695 TVM327695:TVP327695 UFI327695:UFL327695 UPE327695:UPH327695 UZA327695:UZD327695 VIW327695:VIZ327695 VSS327695:VSV327695 WCO327695:WCR327695 WMK327695:WMN327695 WWG327695:WWJ327695 Y393231:AB393231 JU393231:JX393231 TQ393231:TT393231 ADM393231:ADP393231 ANI393231:ANL393231 AXE393231:AXH393231 BHA393231:BHD393231 BQW393231:BQZ393231 CAS393231:CAV393231 CKO393231:CKR393231 CUK393231:CUN393231 DEG393231:DEJ393231 DOC393231:DOF393231 DXY393231:DYB393231 EHU393231:EHX393231 ERQ393231:ERT393231 FBM393231:FBP393231 FLI393231:FLL393231 FVE393231:FVH393231 GFA393231:GFD393231 GOW393231:GOZ393231 GYS393231:GYV393231 HIO393231:HIR393231 HSK393231:HSN393231 ICG393231:ICJ393231 IMC393231:IMF393231 IVY393231:IWB393231 JFU393231:JFX393231 JPQ393231:JPT393231 JZM393231:JZP393231 KJI393231:KJL393231 KTE393231:KTH393231 LDA393231:LDD393231 LMW393231:LMZ393231 LWS393231:LWV393231 MGO393231:MGR393231 MQK393231:MQN393231 NAG393231:NAJ393231 NKC393231:NKF393231 NTY393231:NUB393231 ODU393231:ODX393231 ONQ393231:ONT393231 OXM393231:OXP393231 PHI393231:PHL393231 PRE393231:PRH393231 QBA393231:QBD393231 QKW393231:QKZ393231 QUS393231:QUV393231 REO393231:RER393231 ROK393231:RON393231 RYG393231:RYJ393231 SIC393231:SIF393231 SRY393231:SSB393231 TBU393231:TBX393231 TLQ393231:TLT393231 TVM393231:TVP393231 UFI393231:UFL393231 UPE393231:UPH393231 UZA393231:UZD393231 VIW393231:VIZ393231 VSS393231:VSV393231 WCO393231:WCR393231 WMK393231:WMN393231 WWG393231:WWJ393231 Y458767:AB458767 JU458767:JX458767 TQ458767:TT458767 ADM458767:ADP458767 ANI458767:ANL458767 AXE458767:AXH458767 BHA458767:BHD458767 BQW458767:BQZ458767 CAS458767:CAV458767 CKO458767:CKR458767 CUK458767:CUN458767 DEG458767:DEJ458767 DOC458767:DOF458767 DXY458767:DYB458767 EHU458767:EHX458767 ERQ458767:ERT458767 FBM458767:FBP458767 FLI458767:FLL458767 FVE458767:FVH458767 GFA458767:GFD458767 GOW458767:GOZ458767 GYS458767:GYV458767 HIO458767:HIR458767 HSK458767:HSN458767 ICG458767:ICJ458767 IMC458767:IMF458767 IVY458767:IWB458767 JFU458767:JFX458767 JPQ458767:JPT458767 JZM458767:JZP458767 KJI458767:KJL458767 KTE458767:KTH458767 LDA458767:LDD458767 LMW458767:LMZ458767 LWS458767:LWV458767 MGO458767:MGR458767 MQK458767:MQN458767 NAG458767:NAJ458767 NKC458767:NKF458767 NTY458767:NUB458767 ODU458767:ODX458767 ONQ458767:ONT458767 OXM458767:OXP458767 PHI458767:PHL458767 PRE458767:PRH458767 QBA458767:QBD458767 QKW458767:QKZ458767 QUS458767:QUV458767 REO458767:RER458767 ROK458767:RON458767 RYG458767:RYJ458767 SIC458767:SIF458767 SRY458767:SSB458767 TBU458767:TBX458767 TLQ458767:TLT458767 TVM458767:TVP458767 UFI458767:UFL458767 UPE458767:UPH458767 UZA458767:UZD458767 VIW458767:VIZ458767 VSS458767:VSV458767 WCO458767:WCR458767 WMK458767:WMN458767 WWG458767:WWJ458767 Y524303:AB524303 JU524303:JX524303 TQ524303:TT524303 ADM524303:ADP524303 ANI524303:ANL524303 AXE524303:AXH524303 BHA524303:BHD524303 BQW524303:BQZ524303 CAS524303:CAV524303 CKO524303:CKR524303 CUK524303:CUN524303 DEG524303:DEJ524303 DOC524303:DOF524303 DXY524303:DYB524303 EHU524303:EHX524303 ERQ524303:ERT524303 FBM524303:FBP524303 FLI524303:FLL524303 FVE524303:FVH524303 GFA524303:GFD524303 GOW524303:GOZ524303 GYS524303:GYV524303 HIO524303:HIR524303 HSK524303:HSN524303 ICG524303:ICJ524303 IMC524303:IMF524303 IVY524303:IWB524303 JFU524303:JFX524303 JPQ524303:JPT524303 JZM524303:JZP524303 KJI524303:KJL524303 KTE524303:KTH524303 LDA524303:LDD524303 LMW524303:LMZ524303 LWS524303:LWV524303 MGO524303:MGR524303 MQK524303:MQN524303 NAG524303:NAJ524303 NKC524303:NKF524303 NTY524303:NUB524303 ODU524303:ODX524303 ONQ524303:ONT524303 OXM524303:OXP524303 PHI524303:PHL524303 PRE524303:PRH524303 QBA524303:QBD524303 QKW524303:QKZ524303 QUS524303:QUV524303 REO524303:RER524303 ROK524303:RON524303 RYG524303:RYJ524303 SIC524303:SIF524303 SRY524303:SSB524303 TBU524303:TBX524303 TLQ524303:TLT524303 TVM524303:TVP524303 UFI524303:UFL524303 UPE524303:UPH524303 UZA524303:UZD524303 VIW524303:VIZ524303 VSS524303:VSV524303 WCO524303:WCR524303 WMK524303:WMN524303 WWG524303:WWJ524303 Y589839:AB589839 JU589839:JX589839 TQ589839:TT589839 ADM589839:ADP589839 ANI589839:ANL589839 AXE589839:AXH589839 BHA589839:BHD589839 BQW589839:BQZ589839 CAS589839:CAV589839 CKO589839:CKR589839 CUK589839:CUN589839 DEG589839:DEJ589839 DOC589839:DOF589839 DXY589839:DYB589839 EHU589839:EHX589839 ERQ589839:ERT589839 FBM589839:FBP589839 FLI589839:FLL589839 FVE589839:FVH589839 GFA589839:GFD589839 GOW589839:GOZ589839 GYS589839:GYV589839 HIO589839:HIR589839 HSK589839:HSN589839 ICG589839:ICJ589839 IMC589839:IMF589839 IVY589839:IWB589839 JFU589839:JFX589839 JPQ589839:JPT589839 JZM589839:JZP589839 KJI589839:KJL589839 KTE589839:KTH589839 LDA589839:LDD589839 LMW589839:LMZ589839 LWS589839:LWV589839 MGO589839:MGR589839 MQK589839:MQN589839 NAG589839:NAJ589839 NKC589839:NKF589839 NTY589839:NUB589839 ODU589839:ODX589839 ONQ589839:ONT589839 OXM589839:OXP589839 PHI589839:PHL589839 PRE589839:PRH589839 QBA589839:QBD589839 QKW589839:QKZ589839 QUS589839:QUV589839 REO589839:RER589839 ROK589839:RON589839 RYG589839:RYJ589839 SIC589839:SIF589839 SRY589839:SSB589839 TBU589839:TBX589839 TLQ589839:TLT589839 TVM589839:TVP589839 UFI589839:UFL589839 UPE589839:UPH589839 UZA589839:UZD589839 VIW589839:VIZ589839 VSS589839:VSV589839 WCO589839:WCR589839 WMK589839:WMN589839 WWG589839:WWJ589839 Y655375:AB655375 JU655375:JX655375 TQ655375:TT655375 ADM655375:ADP655375 ANI655375:ANL655375 AXE655375:AXH655375 BHA655375:BHD655375 BQW655375:BQZ655375 CAS655375:CAV655375 CKO655375:CKR655375 CUK655375:CUN655375 DEG655375:DEJ655375 DOC655375:DOF655375 DXY655375:DYB655375 EHU655375:EHX655375 ERQ655375:ERT655375 FBM655375:FBP655375 FLI655375:FLL655375 FVE655375:FVH655375 GFA655375:GFD655375 GOW655375:GOZ655375 GYS655375:GYV655375 HIO655375:HIR655375 HSK655375:HSN655375 ICG655375:ICJ655375 IMC655375:IMF655375 IVY655375:IWB655375 JFU655375:JFX655375 JPQ655375:JPT655375 JZM655375:JZP655375 KJI655375:KJL655375 KTE655375:KTH655375 LDA655375:LDD655375 LMW655375:LMZ655375 LWS655375:LWV655375 MGO655375:MGR655375 MQK655375:MQN655375 NAG655375:NAJ655375 NKC655375:NKF655375 NTY655375:NUB655375 ODU655375:ODX655375 ONQ655375:ONT655375 OXM655375:OXP655375 PHI655375:PHL655375 PRE655375:PRH655375 QBA655375:QBD655375 QKW655375:QKZ655375 QUS655375:QUV655375 REO655375:RER655375 ROK655375:RON655375 RYG655375:RYJ655375 SIC655375:SIF655375 SRY655375:SSB655375 TBU655375:TBX655375 TLQ655375:TLT655375 TVM655375:TVP655375 UFI655375:UFL655375 UPE655375:UPH655375 UZA655375:UZD655375 VIW655375:VIZ655375 VSS655375:VSV655375 WCO655375:WCR655375 WMK655375:WMN655375 WWG655375:WWJ655375 Y720911:AB720911 JU720911:JX720911 TQ720911:TT720911 ADM720911:ADP720911 ANI720911:ANL720911 AXE720911:AXH720911 BHA720911:BHD720911 BQW720911:BQZ720911 CAS720911:CAV720911 CKO720911:CKR720911 CUK720911:CUN720911 DEG720911:DEJ720911 DOC720911:DOF720911 DXY720911:DYB720911 EHU720911:EHX720911 ERQ720911:ERT720911 FBM720911:FBP720911 FLI720911:FLL720911 FVE720911:FVH720911 GFA720911:GFD720911 GOW720911:GOZ720911 GYS720911:GYV720911 HIO720911:HIR720911 HSK720911:HSN720911 ICG720911:ICJ720911 IMC720911:IMF720911 IVY720911:IWB720911 JFU720911:JFX720911 JPQ720911:JPT720911 JZM720911:JZP720911 KJI720911:KJL720911 KTE720911:KTH720911 LDA720911:LDD720911 LMW720911:LMZ720911 LWS720911:LWV720911 MGO720911:MGR720911 MQK720911:MQN720911 NAG720911:NAJ720911 NKC720911:NKF720911 NTY720911:NUB720911 ODU720911:ODX720911 ONQ720911:ONT720911 OXM720911:OXP720911 PHI720911:PHL720911 PRE720911:PRH720911 QBA720911:QBD720911 QKW720911:QKZ720911 QUS720911:QUV720911 REO720911:RER720911 ROK720911:RON720911 RYG720911:RYJ720911 SIC720911:SIF720911 SRY720911:SSB720911 TBU720911:TBX720911 TLQ720911:TLT720911 TVM720911:TVP720911 UFI720911:UFL720911 UPE720911:UPH720911 UZA720911:UZD720911 VIW720911:VIZ720911 VSS720911:VSV720911 WCO720911:WCR720911 WMK720911:WMN720911 WWG720911:WWJ720911 Y786447:AB786447 JU786447:JX786447 TQ786447:TT786447 ADM786447:ADP786447 ANI786447:ANL786447 AXE786447:AXH786447 BHA786447:BHD786447 BQW786447:BQZ786447 CAS786447:CAV786447 CKO786447:CKR786447 CUK786447:CUN786447 DEG786447:DEJ786447 DOC786447:DOF786447 DXY786447:DYB786447 EHU786447:EHX786447 ERQ786447:ERT786447 FBM786447:FBP786447 FLI786447:FLL786447 FVE786447:FVH786447 GFA786447:GFD786447 GOW786447:GOZ786447 GYS786447:GYV786447 HIO786447:HIR786447 HSK786447:HSN786447 ICG786447:ICJ786447 IMC786447:IMF786447 IVY786447:IWB786447 JFU786447:JFX786447 JPQ786447:JPT786447 JZM786447:JZP786447 KJI786447:KJL786447 KTE786447:KTH786447 LDA786447:LDD786447 LMW786447:LMZ786447 LWS786447:LWV786447 MGO786447:MGR786447 MQK786447:MQN786447 NAG786447:NAJ786447 NKC786447:NKF786447 NTY786447:NUB786447 ODU786447:ODX786447 ONQ786447:ONT786447 OXM786447:OXP786447 PHI786447:PHL786447 PRE786447:PRH786447 QBA786447:QBD786447 QKW786447:QKZ786447 QUS786447:QUV786447 REO786447:RER786447 ROK786447:RON786447 RYG786447:RYJ786447 SIC786447:SIF786447 SRY786447:SSB786447 TBU786447:TBX786447 TLQ786447:TLT786447 TVM786447:TVP786447 UFI786447:UFL786447 UPE786447:UPH786447 UZA786447:UZD786447 VIW786447:VIZ786447 VSS786447:VSV786447 WCO786447:WCR786447 WMK786447:WMN786447 WWG786447:WWJ786447 Y851983:AB851983 JU851983:JX851983 TQ851983:TT851983 ADM851983:ADP851983 ANI851983:ANL851983 AXE851983:AXH851983 BHA851983:BHD851983 BQW851983:BQZ851983 CAS851983:CAV851983 CKO851983:CKR851983 CUK851983:CUN851983 DEG851983:DEJ851983 DOC851983:DOF851983 DXY851983:DYB851983 EHU851983:EHX851983 ERQ851983:ERT851983 FBM851983:FBP851983 FLI851983:FLL851983 FVE851983:FVH851983 GFA851983:GFD851983 GOW851983:GOZ851983 GYS851983:GYV851983 HIO851983:HIR851983 HSK851983:HSN851983 ICG851983:ICJ851983 IMC851983:IMF851983 IVY851983:IWB851983 JFU851983:JFX851983 JPQ851983:JPT851983 JZM851983:JZP851983 KJI851983:KJL851983 KTE851983:KTH851983 LDA851983:LDD851983 LMW851983:LMZ851983 LWS851983:LWV851983 MGO851983:MGR851983 MQK851983:MQN851983 NAG851983:NAJ851983 NKC851983:NKF851983 NTY851983:NUB851983 ODU851983:ODX851983 ONQ851983:ONT851983 OXM851983:OXP851983 PHI851983:PHL851983 PRE851983:PRH851983 QBA851983:QBD851983 QKW851983:QKZ851983 QUS851983:QUV851983 REO851983:RER851983 ROK851983:RON851983 RYG851983:RYJ851983 SIC851983:SIF851983 SRY851983:SSB851983 TBU851983:TBX851983 TLQ851983:TLT851983 TVM851983:TVP851983 UFI851983:UFL851983 UPE851983:UPH851983 UZA851983:UZD851983 VIW851983:VIZ851983 VSS851983:VSV851983 WCO851983:WCR851983 WMK851983:WMN851983 WWG851983:WWJ851983 Y917519:AB917519 JU917519:JX917519 TQ917519:TT917519 ADM917519:ADP917519 ANI917519:ANL917519 AXE917519:AXH917519 BHA917519:BHD917519 BQW917519:BQZ917519 CAS917519:CAV917519 CKO917519:CKR917519 CUK917519:CUN917519 DEG917519:DEJ917519 DOC917519:DOF917519 DXY917519:DYB917519 EHU917519:EHX917519 ERQ917519:ERT917519 FBM917519:FBP917519 FLI917519:FLL917519 FVE917519:FVH917519 GFA917519:GFD917519 GOW917519:GOZ917519 GYS917519:GYV917519 HIO917519:HIR917519 HSK917519:HSN917519 ICG917519:ICJ917519 IMC917519:IMF917519 IVY917519:IWB917519 JFU917519:JFX917519 JPQ917519:JPT917519 JZM917519:JZP917519 KJI917519:KJL917519 KTE917519:KTH917519 LDA917519:LDD917519 LMW917519:LMZ917519 LWS917519:LWV917519 MGO917519:MGR917519 MQK917519:MQN917519 NAG917519:NAJ917519 NKC917519:NKF917519 NTY917519:NUB917519 ODU917519:ODX917519 ONQ917519:ONT917519 OXM917519:OXP917519 PHI917519:PHL917519 PRE917519:PRH917519 QBA917519:QBD917519 QKW917519:QKZ917519 QUS917519:QUV917519 REO917519:RER917519 ROK917519:RON917519 RYG917519:RYJ917519 SIC917519:SIF917519 SRY917519:SSB917519 TBU917519:TBX917519 TLQ917519:TLT917519 TVM917519:TVP917519 UFI917519:UFL917519 UPE917519:UPH917519 UZA917519:UZD917519 VIW917519:VIZ917519 VSS917519:VSV917519 WCO917519:WCR917519 WMK917519:WMN917519 WWG917519:WWJ917519 Y983055:AB983055 JU983055:JX983055 TQ983055:TT983055 ADM983055:ADP983055 ANI983055:ANL983055 AXE983055:AXH983055 BHA983055:BHD983055 BQW983055:BQZ983055 CAS983055:CAV983055 CKO983055:CKR983055 CUK983055:CUN983055 DEG983055:DEJ983055 DOC983055:DOF983055 DXY983055:DYB983055 EHU983055:EHX983055 ERQ983055:ERT983055 FBM983055:FBP983055 FLI983055:FLL983055 FVE983055:FVH983055 GFA983055:GFD983055 GOW983055:GOZ983055 GYS983055:GYV983055 HIO983055:HIR983055 HSK983055:HSN983055 ICG983055:ICJ983055 IMC983055:IMF983055 IVY983055:IWB983055 JFU983055:JFX983055 JPQ983055:JPT983055 JZM983055:JZP983055 KJI983055:KJL983055 KTE983055:KTH983055 LDA983055:LDD983055 LMW983055:LMZ983055 LWS983055:LWV983055 MGO983055:MGR983055 MQK983055:MQN983055 NAG983055:NAJ983055 NKC983055:NKF983055 NTY983055:NUB983055 ODU983055:ODX983055 ONQ983055:ONT983055 OXM983055:OXP983055 PHI983055:PHL983055 PRE983055:PRH983055 QBA983055:QBD983055 QKW983055:QKZ983055 QUS983055:QUV983055 REO983055:RER983055 ROK983055:RON983055 RYG983055:RYJ983055 SIC983055:SIF983055 SRY983055:SSB983055 TBU983055:TBX983055 TLQ983055:TLT983055 TVM983055:TVP983055 UFI983055:UFL983055 UPE983055:UPH983055 UZA983055:UZD983055 VIW983055:VIZ983055 VSS983055:VSV983055 WCO983055:WCR983055 WMK983055:WMN983055 WWG983055:WWJ983055 X54:X57 JT54:JT57 TP54:TP57 ADL54:ADL57 ANH54:ANH57 AXD54:AXD57 BGZ54:BGZ57 BQV54:BQV57 CAR54:CAR57 CKN54:CKN57 CUJ54:CUJ57 DEF54:DEF57 DOB54:DOB57 DXX54:DXX57 EHT54:EHT57 ERP54:ERP57 FBL54:FBL57 FLH54:FLH57 FVD54:FVD57 GEZ54:GEZ57 GOV54:GOV57 GYR54:GYR57 HIN54:HIN57 HSJ54:HSJ57 ICF54:ICF57 IMB54:IMB57 IVX54:IVX57 JFT54:JFT57 JPP54:JPP57 JZL54:JZL57 KJH54:KJH57 KTD54:KTD57 LCZ54:LCZ57 LMV54:LMV57 LWR54:LWR57 MGN54:MGN57 MQJ54:MQJ57 NAF54:NAF57 NKB54:NKB57 NTX54:NTX57 ODT54:ODT57 ONP54:ONP57 OXL54:OXL57 PHH54:PHH57 PRD54:PRD57 QAZ54:QAZ57 QKV54:QKV57 QUR54:QUR57 REN54:REN57 ROJ54:ROJ57 RYF54:RYF57 SIB54:SIB57 SRX54:SRX57 TBT54:TBT57 TLP54:TLP57 TVL54:TVL57 UFH54:UFH57 UPD54:UPD57 UYZ54:UYZ57 VIV54:VIV57 VSR54:VSR57 WCN54:WCN57 WMJ54:WMJ57 WWF54:WWF57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Z61:AB64 JV61:JX64 TR61:TT64 ADN61:ADP64 ANJ61:ANL64 AXF61:AXH64 BHB61:BHD64 BQX61:BQZ64 CAT61:CAV64 CKP61:CKR64 CUL61:CUN64 DEH61:DEJ64 DOD61:DOF64 DXZ61:DYB64 EHV61:EHX64 ERR61:ERT64 FBN61:FBP64 FLJ61:FLL64 FVF61:FVH64 GFB61:GFD64 GOX61:GOZ64 GYT61:GYV64 HIP61:HIR64 HSL61:HSN64 ICH61:ICJ64 IMD61:IMF64 IVZ61:IWB64 JFV61:JFX64 JPR61:JPT64 JZN61:JZP64 KJJ61:KJL64 KTF61:KTH64 LDB61:LDD64 LMX61:LMZ64 LWT61:LWV64 MGP61:MGR64 MQL61:MQN64 NAH61:NAJ64 NKD61:NKF64 NTZ61:NUB64 ODV61:ODX64 ONR61:ONT64 OXN61:OXP64 PHJ61:PHL64 PRF61:PRH64 QBB61:QBD64 QKX61:QKZ64 QUT61:QUV64 REP61:RER64 ROL61:RON64 RYH61:RYJ64 SID61:SIF64 SRZ61:SSB64 TBV61:TBX64 TLR61:TLT64 TVN61:TVP64 UFJ61:UFL64 UPF61:UPH64 UZB61:UZD64 VIX61:VIZ64 VST61:VSV64 WCP61:WCR64 WML61:WMN64 WWH61:WWJ64 Z65558:AB65561 JV65558:JX65561 TR65558:TT65561 ADN65558:ADP65561 ANJ65558:ANL65561 AXF65558:AXH65561 BHB65558:BHD65561 BQX65558:BQZ65561 CAT65558:CAV65561 CKP65558:CKR65561 CUL65558:CUN65561 DEH65558:DEJ65561 DOD65558:DOF65561 DXZ65558:DYB65561 EHV65558:EHX65561 ERR65558:ERT65561 FBN65558:FBP65561 FLJ65558:FLL65561 FVF65558:FVH65561 GFB65558:GFD65561 GOX65558:GOZ65561 GYT65558:GYV65561 HIP65558:HIR65561 HSL65558:HSN65561 ICH65558:ICJ65561 IMD65558:IMF65561 IVZ65558:IWB65561 JFV65558:JFX65561 JPR65558:JPT65561 JZN65558:JZP65561 KJJ65558:KJL65561 KTF65558:KTH65561 LDB65558:LDD65561 LMX65558:LMZ65561 LWT65558:LWV65561 MGP65558:MGR65561 MQL65558:MQN65561 NAH65558:NAJ65561 NKD65558:NKF65561 NTZ65558:NUB65561 ODV65558:ODX65561 ONR65558:ONT65561 OXN65558:OXP65561 PHJ65558:PHL65561 PRF65558:PRH65561 QBB65558:QBD65561 QKX65558:QKZ65561 QUT65558:QUV65561 REP65558:RER65561 ROL65558:RON65561 RYH65558:RYJ65561 SID65558:SIF65561 SRZ65558:SSB65561 TBV65558:TBX65561 TLR65558:TLT65561 TVN65558:TVP65561 UFJ65558:UFL65561 UPF65558:UPH65561 UZB65558:UZD65561 VIX65558:VIZ65561 VST65558:VSV65561 WCP65558:WCR65561 WML65558:WMN65561 WWH65558:WWJ65561 Z131094:AB131097 JV131094:JX131097 TR131094:TT131097 ADN131094:ADP131097 ANJ131094:ANL131097 AXF131094:AXH131097 BHB131094:BHD131097 BQX131094:BQZ131097 CAT131094:CAV131097 CKP131094:CKR131097 CUL131094:CUN131097 DEH131094:DEJ131097 DOD131094:DOF131097 DXZ131094:DYB131097 EHV131094:EHX131097 ERR131094:ERT131097 FBN131094:FBP131097 FLJ131094:FLL131097 FVF131094:FVH131097 GFB131094:GFD131097 GOX131094:GOZ131097 GYT131094:GYV131097 HIP131094:HIR131097 HSL131094:HSN131097 ICH131094:ICJ131097 IMD131094:IMF131097 IVZ131094:IWB131097 JFV131094:JFX131097 JPR131094:JPT131097 JZN131094:JZP131097 KJJ131094:KJL131097 KTF131094:KTH131097 LDB131094:LDD131097 LMX131094:LMZ131097 LWT131094:LWV131097 MGP131094:MGR131097 MQL131094:MQN131097 NAH131094:NAJ131097 NKD131094:NKF131097 NTZ131094:NUB131097 ODV131094:ODX131097 ONR131094:ONT131097 OXN131094:OXP131097 PHJ131094:PHL131097 PRF131094:PRH131097 QBB131094:QBD131097 QKX131094:QKZ131097 QUT131094:QUV131097 REP131094:RER131097 ROL131094:RON131097 RYH131094:RYJ131097 SID131094:SIF131097 SRZ131094:SSB131097 TBV131094:TBX131097 TLR131094:TLT131097 TVN131094:TVP131097 UFJ131094:UFL131097 UPF131094:UPH131097 UZB131094:UZD131097 VIX131094:VIZ131097 VST131094:VSV131097 WCP131094:WCR131097 WML131094:WMN131097 WWH131094:WWJ131097 Z196630:AB196633 JV196630:JX196633 TR196630:TT196633 ADN196630:ADP196633 ANJ196630:ANL196633 AXF196630:AXH196633 BHB196630:BHD196633 BQX196630:BQZ196633 CAT196630:CAV196633 CKP196630:CKR196633 CUL196630:CUN196633 DEH196630:DEJ196633 DOD196630:DOF196633 DXZ196630:DYB196633 EHV196630:EHX196633 ERR196630:ERT196633 FBN196630:FBP196633 FLJ196630:FLL196633 FVF196630:FVH196633 GFB196630:GFD196633 GOX196630:GOZ196633 GYT196630:GYV196633 HIP196630:HIR196633 HSL196630:HSN196633 ICH196630:ICJ196633 IMD196630:IMF196633 IVZ196630:IWB196633 JFV196630:JFX196633 JPR196630:JPT196633 JZN196630:JZP196633 KJJ196630:KJL196633 KTF196630:KTH196633 LDB196630:LDD196633 LMX196630:LMZ196633 LWT196630:LWV196633 MGP196630:MGR196633 MQL196630:MQN196633 NAH196630:NAJ196633 NKD196630:NKF196633 NTZ196630:NUB196633 ODV196630:ODX196633 ONR196630:ONT196633 OXN196630:OXP196633 PHJ196630:PHL196633 PRF196630:PRH196633 QBB196630:QBD196633 QKX196630:QKZ196633 QUT196630:QUV196633 REP196630:RER196633 ROL196630:RON196633 RYH196630:RYJ196633 SID196630:SIF196633 SRZ196630:SSB196633 TBV196630:TBX196633 TLR196630:TLT196633 TVN196630:TVP196633 UFJ196630:UFL196633 UPF196630:UPH196633 UZB196630:UZD196633 VIX196630:VIZ196633 VST196630:VSV196633 WCP196630:WCR196633 WML196630:WMN196633 WWH196630:WWJ196633 Z262166:AB262169 JV262166:JX262169 TR262166:TT262169 ADN262166:ADP262169 ANJ262166:ANL262169 AXF262166:AXH262169 BHB262166:BHD262169 BQX262166:BQZ262169 CAT262166:CAV262169 CKP262166:CKR262169 CUL262166:CUN262169 DEH262166:DEJ262169 DOD262166:DOF262169 DXZ262166:DYB262169 EHV262166:EHX262169 ERR262166:ERT262169 FBN262166:FBP262169 FLJ262166:FLL262169 FVF262166:FVH262169 GFB262166:GFD262169 GOX262166:GOZ262169 GYT262166:GYV262169 HIP262166:HIR262169 HSL262166:HSN262169 ICH262166:ICJ262169 IMD262166:IMF262169 IVZ262166:IWB262169 JFV262166:JFX262169 JPR262166:JPT262169 JZN262166:JZP262169 KJJ262166:KJL262169 KTF262166:KTH262169 LDB262166:LDD262169 LMX262166:LMZ262169 LWT262166:LWV262169 MGP262166:MGR262169 MQL262166:MQN262169 NAH262166:NAJ262169 NKD262166:NKF262169 NTZ262166:NUB262169 ODV262166:ODX262169 ONR262166:ONT262169 OXN262166:OXP262169 PHJ262166:PHL262169 PRF262166:PRH262169 QBB262166:QBD262169 QKX262166:QKZ262169 QUT262166:QUV262169 REP262166:RER262169 ROL262166:RON262169 RYH262166:RYJ262169 SID262166:SIF262169 SRZ262166:SSB262169 TBV262166:TBX262169 TLR262166:TLT262169 TVN262166:TVP262169 UFJ262166:UFL262169 UPF262166:UPH262169 UZB262166:UZD262169 VIX262166:VIZ262169 VST262166:VSV262169 WCP262166:WCR262169 WML262166:WMN262169 WWH262166:WWJ262169 Z327702:AB327705 JV327702:JX327705 TR327702:TT327705 ADN327702:ADP327705 ANJ327702:ANL327705 AXF327702:AXH327705 BHB327702:BHD327705 BQX327702:BQZ327705 CAT327702:CAV327705 CKP327702:CKR327705 CUL327702:CUN327705 DEH327702:DEJ327705 DOD327702:DOF327705 DXZ327702:DYB327705 EHV327702:EHX327705 ERR327702:ERT327705 FBN327702:FBP327705 FLJ327702:FLL327705 FVF327702:FVH327705 GFB327702:GFD327705 GOX327702:GOZ327705 GYT327702:GYV327705 HIP327702:HIR327705 HSL327702:HSN327705 ICH327702:ICJ327705 IMD327702:IMF327705 IVZ327702:IWB327705 JFV327702:JFX327705 JPR327702:JPT327705 JZN327702:JZP327705 KJJ327702:KJL327705 KTF327702:KTH327705 LDB327702:LDD327705 LMX327702:LMZ327705 LWT327702:LWV327705 MGP327702:MGR327705 MQL327702:MQN327705 NAH327702:NAJ327705 NKD327702:NKF327705 NTZ327702:NUB327705 ODV327702:ODX327705 ONR327702:ONT327705 OXN327702:OXP327705 PHJ327702:PHL327705 PRF327702:PRH327705 QBB327702:QBD327705 QKX327702:QKZ327705 QUT327702:QUV327705 REP327702:RER327705 ROL327702:RON327705 RYH327702:RYJ327705 SID327702:SIF327705 SRZ327702:SSB327705 TBV327702:TBX327705 TLR327702:TLT327705 TVN327702:TVP327705 UFJ327702:UFL327705 UPF327702:UPH327705 UZB327702:UZD327705 VIX327702:VIZ327705 VST327702:VSV327705 WCP327702:WCR327705 WML327702:WMN327705 WWH327702:WWJ327705 Z393238:AB393241 JV393238:JX393241 TR393238:TT393241 ADN393238:ADP393241 ANJ393238:ANL393241 AXF393238:AXH393241 BHB393238:BHD393241 BQX393238:BQZ393241 CAT393238:CAV393241 CKP393238:CKR393241 CUL393238:CUN393241 DEH393238:DEJ393241 DOD393238:DOF393241 DXZ393238:DYB393241 EHV393238:EHX393241 ERR393238:ERT393241 FBN393238:FBP393241 FLJ393238:FLL393241 FVF393238:FVH393241 GFB393238:GFD393241 GOX393238:GOZ393241 GYT393238:GYV393241 HIP393238:HIR393241 HSL393238:HSN393241 ICH393238:ICJ393241 IMD393238:IMF393241 IVZ393238:IWB393241 JFV393238:JFX393241 JPR393238:JPT393241 JZN393238:JZP393241 KJJ393238:KJL393241 KTF393238:KTH393241 LDB393238:LDD393241 LMX393238:LMZ393241 LWT393238:LWV393241 MGP393238:MGR393241 MQL393238:MQN393241 NAH393238:NAJ393241 NKD393238:NKF393241 NTZ393238:NUB393241 ODV393238:ODX393241 ONR393238:ONT393241 OXN393238:OXP393241 PHJ393238:PHL393241 PRF393238:PRH393241 QBB393238:QBD393241 QKX393238:QKZ393241 QUT393238:QUV393241 REP393238:RER393241 ROL393238:RON393241 RYH393238:RYJ393241 SID393238:SIF393241 SRZ393238:SSB393241 TBV393238:TBX393241 TLR393238:TLT393241 TVN393238:TVP393241 UFJ393238:UFL393241 UPF393238:UPH393241 UZB393238:UZD393241 VIX393238:VIZ393241 VST393238:VSV393241 WCP393238:WCR393241 WML393238:WMN393241 WWH393238:WWJ393241 Z458774:AB458777 JV458774:JX458777 TR458774:TT458777 ADN458774:ADP458777 ANJ458774:ANL458777 AXF458774:AXH458777 BHB458774:BHD458777 BQX458774:BQZ458777 CAT458774:CAV458777 CKP458774:CKR458777 CUL458774:CUN458777 DEH458774:DEJ458777 DOD458774:DOF458777 DXZ458774:DYB458777 EHV458774:EHX458777 ERR458774:ERT458777 FBN458774:FBP458777 FLJ458774:FLL458777 FVF458774:FVH458777 GFB458774:GFD458777 GOX458774:GOZ458777 GYT458774:GYV458777 HIP458774:HIR458777 HSL458774:HSN458777 ICH458774:ICJ458777 IMD458774:IMF458777 IVZ458774:IWB458777 JFV458774:JFX458777 JPR458774:JPT458777 JZN458774:JZP458777 KJJ458774:KJL458777 KTF458774:KTH458777 LDB458774:LDD458777 LMX458774:LMZ458777 LWT458774:LWV458777 MGP458774:MGR458777 MQL458774:MQN458777 NAH458774:NAJ458777 NKD458774:NKF458777 NTZ458774:NUB458777 ODV458774:ODX458777 ONR458774:ONT458777 OXN458774:OXP458777 PHJ458774:PHL458777 PRF458774:PRH458777 QBB458774:QBD458777 QKX458774:QKZ458777 QUT458774:QUV458777 REP458774:RER458777 ROL458774:RON458777 RYH458774:RYJ458777 SID458774:SIF458777 SRZ458774:SSB458777 TBV458774:TBX458777 TLR458774:TLT458777 TVN458774:TVP458777 UFJ458774:UFL458777 UPF458774:UPH458777 UZB458774:UZD458777 VIX458774:VIZ458777 VST458774:VSV458777 WCP458774:WCR458777 WML458774:WMN458777 WWH458774:WWJ458777 Z524310:AB524313 JV524310:JX524313 TR524310:TT524313 ADN524310:ADP524313 ANJ524310:ANL524313 AXF524310:AXH524313 BHB524310:BHD524313 BQX524310:BQZ524313 CAT524310:CAV524313 CKP524310:CKR524313 CUL524310:CUN524313 DEH524310:DEJ524313 DOD524310:DOF524313 DXZ524310:DYB524313 EHV524310:EHX524313 ERR524310:ERT524313 FBN524310:FBP524313 FLJ524310:FLL524313 FVF524310:FVH524313 GFB524310:GFD524313 GOX524310:GOZ524313 GYT524310:GYV524313 HIP524310:HIR524313 HSL524310:HSN524313 ICH524310:ICJ524313 IMD524310:IMF524313 IVZ524310:IWB524313 JFV524310:JFX524313 JPR524310:JPT524313 JZN524310:JZP524313 KJJ524310:KJL524313 KTF524310:KTH524313 LDB524310:LDD524313 LMX524310:LMZ524313 LWT524310:LWV524313 MGP524310:MGR524313 MQL524310:MQN524313 NAH524310:NAJ524313 NKD524310:NKF524313 NTZ524310:NUB524313 ODV524310:ODX524313 ONR524310:ONT524313 OXN524310:OXP524313 PHJ524310:PHL524313 PRF524310:PRH524313 QBB524310:QBD524313 QKX524310:QKZ524313 QUT524310:QUV524313 REP524310:RER524313 ROL524310:RON524313 RYH524310:RYJ524313 SID524310:SIF524313 SRZ524310:SSB524313 TBV524310:TBX524313 TLR524310:TLT524313 TVN524310:TVP524313 UFJ524310:UFL524313 UPF524310:UPH524313 UZB524310:UZD524313 VIX524310:VIZ524313 VST524310:VSV524313 WCP524310:WCR524313 WML524310:WMN524313 WWH524310:WWJ524313 Z589846:AB589849 JV589846:JX589849 TR589846:TT589849 ADN589846:ADP589849 ANJ589846:ANL589849 AXF589846:AXH589849 BHB589846:BHD589849 BQX589846:BQZ589849 CAT589846:CAV589849 CKP589846:CKR589849 CUL589846:CUN589849 DEH589846:DEJ589849 DOD589846:DOF589849 DXZ589846:DYB589849 EHV589846:EHX589849 ERR589846:ERT589849 FBN589846:FBP589849 FLJ589846:FLL589849 FVF589846:FVH589849 GFB589846:GFD589849 GOX589846:GOZ589849 GYT589846:GYV589849 HIP589846:HIR589849 HSL589846:HSN589849 ICH589846:ICJ589849 IMD589846:IMF589849 IVZ589846:IWB589849 JFV589846:JFX589849 JPR589846:JPT589849 JZN589846:JZP589849 KJJ589846:KJL589849 KTF589846:KTH589849 LDB589846:LDD589849 LMX589846:LMZ589849 LWT589846:LWV589849 MGP589846:MGR589849 MQL589846:MQN589849 NAH589846:NAJ589849 NKD589846:NKF589849 NTZ589846:NUB589849 ODV589846:ODX589849 ONR589846:ONT589849 OXN589846:OXP589849 PHJ589846:PHL589849 PRF589846:PRH589849 QBB589846:QBD589849 QKX589846:QKZ589849 QUT589846:QUV589849 REP589846:RER589849 ROL589846:RON589849 RYH589846:RYJ589849 SID589846:SIF589849 SRZ589846:SSB589849 TBV589846:TBX589849 TLR589846:TLT589849 TVN589846:TVP589849 UFJ589846:UFL589849 UPF589846:UPH589849 UZB589846:UZD589849 VIX589846:VIZ589849 VST589846:VSV589849 WCP589846:WCR589849 WML589846:WMN589849 WWH589846:WWJ589849 Z655382:AB655385 JV655382:JX655385 TR655382:TT655385 ADN655382:ADP655385 ANJ655382:ANL655385 AXF655382:AXH655385 BHB655382:BHD655385 BQX655382:BQZ655385 CAT655382:CAV655385 CKP655382:CKR655385 CUL655382:CUN655385 DEH655382:DEJ655385 DOD655382:DOF655385 DXZ655382:DYB655385 EHV655382:EHX655385 ERR655382:ERT655385 FBN655382:FBP655385 FLJ655382:FLL655385 FVF655382:FVH655385 GFB655382:GFD655385 GOX655382:GOZ655385 GYT655382:GYV655385 HIP655382:HIR655385 HSL655382:HSN655385 ICH655382:ICJ655385 IMD655382:IMF655385 IVZ655382:IWB655385 JFV655382:JFX655385 JPR655382:JPT655385 JZN655382:JZP655385 KJJ655382:KJL655385 KTF655382:KTH655385 LDB655382:LDD655385 LMX655382:LMZ655385 LWT655382:LWV655385 MGP655382:MGR655385 MQL655382:MQN655385 NAH655382:NAJ655385 NKD655382:NKF655385 NTZ655382:NUB655385 ODV655382:ODX655385 ONR655382:ONT655385 OXN655382:OXP655385 PHJ655382:PHL655385 PRF655382:PRH655385 QBB655382:QBD655385 QKX655382:QKZ655385 QUT655382:QUV655385 REP655382:RER655385 ROL655382:RON655385 RYH655382:RYJ655385 SID655382:SIF655385 SRZ655382:SSB655385 TBV655382:TBX655385 TLR655382:TLT655385 TVN655382:TVP655385 UFJ655382:UFL655385 UPF655382:UPH655385 UZB655382:UZD655385 VIX655382:VIZ655385 VST655382:VSV655385 WCP655382:WCR655385 WML655382:WMN655385 WWH655382:WWJ655385 Z720918:AB720921 JV720918:JX720921 TR720918:TT720921 ADN720918:ADP720921 ANJ720918:ANL720921 AXF720918:AXH720921 BHB720918:BHD720921 BQX720918:BQZ720921 CAT720918:CAV720921 CKP720918:CKR720921 CUL720918:CUN720921 DEH720918:DEJ720921 DOD720918:DOF720921 DXZ720918:DYB720921 EHV720918:EHX720921 ERR720918:ERT720921 FBN720918:FBP720921 FLJ720918:FLL720921 FVF720918:FVH720921 GFB720918:GFD720921 GOX720918:GOZ720921 GYT720918:GYV720921 HIP720918:HIR720921 HSL720918:HSN720921 ICH720918:ICJ720921 IMD720918:IMF720921 IVZ720918:IWB720921 JFV720918:JFX720921 JPR720918:JPT720921 JZN720918:JZP720921 KJJ720918:KJL720921 KTF720918:KTH720921 LDB720918:LDD720921 LMX720918:LMZ720921 LWT720918:LWV720921 MGP720918:MGR720921 MQL720918:MQN720921 NAH720918:NAJ720921 NKD720918:NKF720921 NTZ720918:NUB720921 ODV720918:ODX720921 ONR720918:ONT720921 OXN720918:OXP720921 PHJ720918:PHL720921 PRF720918:PRH720921 QBB720918:QBD720921 QKX720918:QKZ720921 QUT720918:QUV720921 REP720918:RER720921 ROL720918:RON720921 RYH720918:RYJ720921 SID720918:SIF720921 SRZ720918:SSB720921 TBV720918:TBX720921 TLR720918:TLT720921 TVN720918:TVP720921 UFJ720918:UFL720921 UPF720918:UPH720921 UZB720918:UZD720921 VIX720918:VIZ720921 VST720918:VSV720921 WCP720918:WCR720921 WML720918:WMN720921 WWH720918:WWJ720921 Z786454:AB786457 JV786454:JX786457 TR786454:TT786457 ADN786454:ADP786457 ANJ786454:ANL786457 AXF786454:AXH786457 BHB786454:BHD786457 BQX786454:BQZ786457 CAT786454:CAV786457 CKP786454:CKR786457 CUL786454:CUN786457 DEH786454:DEJ786457 DOD786454:DOF786457 DXZ786454:DYB786457 EHV786454:EHX786457 ERR786454:ERT786457 FBN786454:FBP786457 FLJ786454:FLL786457 FVF786454:FVH786457 GFB786454:GFD786457 GOX786454:GOZ786457 GYT786454:GYV786457 HIP786454:HIR786457 HSL786454:HSN786457 ICH786454:ICJ786457 IMD786454:IMF786457 IVZ786454:IWB786457 JFV786454:JFX786457 JPR786454:JPT786457 JZN786454:JZP786457 KJJ786454:KJL786457 KTF786454:KTH786457 LDB786454:LDD786457 LMX786454:LMZ786457 LWT786454:LWV786457 MGP786454:MGR786457 MQL786454:MQN786457 NAH786454:NAJ786457 NKD786454:NKF786457 NTZ786454:NUB786457 ODV786454:ODX786457 ONR786454:ONT786457 OXN786454:OXP786457 PHJ786454:PHL786457 PRF786454:PRH786457 QBB786454:QBD786457 QKX786454:QKZ786457 QUT786454:QUV786457 REP786454:RER786457 ROL786454:RON786457 RYH786454:RYJ786457 SID786454:SIF786457 SRZ786454:SSB786457 TBV786454:TBX786457 TLR786454:TLT786457 TVN786454:TVP786457 UFJ786454:UFL786457 UPF786454:UPH786457 UZB786454:UZD786457 VIX786454:VIZ786457 VST786454:VSV786457 WCP786454:WCR786457 WML786454:WMN786457 WWH786454:WWJ786457 Z851990:AB851993 JV851990:JX851993 TR851990:TT851993 ADN851990:ADP851993 ANJ851990:ANL851993 AXF851990:AXH851993 BHB851990:BHD851993 BQX851990:BQZ851993 CAT851990:CAV851993 CKP851990:CKR851993 CUL851990:CUN851993 DEH851990:DEJ851993 DOD851990:DOF851993 DXZ851990:DYB851993 EHV851990:EHX851993 ERR851990:ERT851993 FBN851990:FBP851993 FLJ851990:FLL851993 FVF851990:FVH851993 GFB851990:GFD851993 GOX851990:GOZ851993 GYT851990:GYV851993 HIP851990:HIR851993 HSL851990:HSN851993 ICH851990:ICJ851993 IMD851990:IMF851993 IVZ851990:IWB851993 JFV851990:JFX851993 JPR851990:JPT851993 JZN851990:JZP851993 KJJ851990:KJL851993 KTF851990:KTH851993 LDB851990:LDD851993 LMX851990:LMZ851993 LWT851990:LWV851993 MGP851990:MGR851993 MQL851990:MQN851993 NAH851990:NAJ851993 NKD851990:NKF851993 NTZ851990:NUB851993 ODV851990:ODX851993 ONR851990:ONT851993 OXN851990:OXP851993 PHJ851990:PHL851993 PRF851990:PRH851993 QBB851990:QBD851993 QKX851990:QKZ851993 QUT851990:QUV851993 REP851990:RER851993 ROL851990:RON851993 RYH851990:RYJ851993 SID851990:SIF851993 SRZ851990:SSB851993 TBV851990:TBX851993 TLR851990:TLT851993 TVN851990:TVP851993 UFJ851990:UFL851993 UPF851990:UPH851993 UZB851990:UZD851993 VIX851990:VIZ851993 VST851990:VSV851993 WCP851990:WCR851993 WML851990:WMN851993 WWH851990:WWJ851993 Z917526:AB917529 JV917526:JX917529 TR917526:TT917529 ADN917526:ADP917529 ANJ917526:ANL917529 AXF917526:AXH917529 BHB917526:BHD917529 BQX917526:BQZ917529 CAT917526:CAV917529 CKP917526:CKR917529 CUL917526:CUN917529 DEH917526:DEJ917529 DOD917526:DOF917529 DXZ917526:DYB917529 EHV917526:EHX917529 ERR917526:ERT917529 FBN917526:FBP917529 FLJ917526:FLL917529 FVF917526:FVH917529 GFB917526:GFD917529 GOX917526:GOZ917529 GYT917526:GYV917529 HIP917526:HIR917529 HSL917526:HSN917529 ICH917526:ICJ917529 IMD917526:IMF917529 IVZ917526:IWB917529 JFV917526:JFX917529 JPR917526:JPT917529 JZN917526:JZP917529 KJJ917526:KJL917529 KTF917526:KTH917529 LDB917526:LDD917529 LMX917526:LMZ917529 LWT917526:LWV917529 MGP917526:MGR917529 MQL917526:MQN917529 NAH917526:NAJ917529 NKD917526:NKF917529 NTZ917526:NUB917529 ODV917526:ODX917529 ONR917526:ONT917529 OXN917526:OXP917529 PHJ917526:PHL917529 PRF917526:PRH917529 QBB917526:QBD917529 QKX917526:QKZ917529 QUT917526:QUV917529 REP917526:RER917529 ROL917526:RON917529 RYH917526:RYJ917529 SID917526:SIF917529 SRZ917526:SSB917529 TBV917526:TBX917529 TLR917526:TLT917529 TVN917526:TVP917529 UFJ917526:UFL917529 UPF917526:UPH917529 UZB917526:UZD917529 VIX917526:VIZ917529 VST917526:VSV917529 WCP917526:WCR917529 WML917526:WMN917529 WWH917526:WWJ917529 Z983062:AB983065 JV983062:JX983065 TR983062:TT983065 ADN983062:ADP983065 ANJ983062:ANL983065 AXF983062:AXH983065 BHB983062:BHD983065 BQX983062:BQZ983065 CAT983062:CAV983065 CKP983062:CKR983065 CUL983062:CUN983065 DEH983062:DEJ983065 DOD983062:DOF983065 DXZ983062:DYB983065 EHV983062:EHX983065 ERR983062:ERT983065 FBN983062:FBP983065 FLJ983062:FLL983065 FVF983062:FVH983065 GFB983062:GFD983065 GOX983062:GOZ983065 GYT983062:GYV983065 HIP983062:HIR983065 HSL983062:HSN983065 ICH983062:ICJ983065 IMD983062:IMF983065 IVZ983062:IWB983065 JFV983062:JFX983065 JPR983062:JPT983065 JZN983062:JZP983065 KJJ983062:KJL983065 KTF983062:KTH983065 LDB983062:LDD983065 LMX983062:LMZ983065 LWT983062:LWV983065 MGP983062:MGR983065 MQL983062:MQN983065 NAH983062:NAJ983065 NKD983062:NKF983065 NTZ983062:NUB983065 ODV983062:ODX983065 ONR983062:ONT983065 OXN983062:OXP983065 PHJ983062:PHL983065 PRF983062:PRH983065 QBB983062:QBD983065 QKX983062:QKZ983065 QUT983062:QUV983065 REP983062:RER983065 ROL983062:RON983065 RYH983062:RYJ983065 SID983062:SIF983065 SRZ983062:SSB983065 TBV983062:TBX983065 TLR983062:TLT983065 TVN983062:TVP983065 UFJ983062:UFL983065 UPF983062:UPH983065 UZB983062:UZD983065 VIX983062:VIZ983065 VST983062:VSV983065 WCP983062:WCR983065 WML983062:WMN983065 WWH983062:WWJ983065 Z55:AB55 JV55:JX55 TR55:TT55 ADN55:ADP55 ANJ55:ANL55 AXF55:AXH55 BHB55:BHD55 BQX55:BQZ55 CAT55:CAV55 CKP55:CKR55 CUL55:CUN55 DEH55:DEJ55 DOD55:DOF55 DXZ55:DYB55 EHV55:EHX55 ERR55:ERT55 FBN55:FBP55 FLJ55:FLL55 FVF55:FVH55 GFB55:GFD55 GOX55:GOZ55 GYT55:GYV55 HIP55:HIR55 HSL55:HSN55 ICH55:ICJ55 IMD55:IMF55 IVZ55:IWB55 JFV55:JFX55 JPR55:JPT55 JZN55:JZP55 KJJ55:KJL55 KTF55:KTH55 LDB55:LDD55 LMX55:LMZ55 LWT55:LWV55 MGP55:MGR55 MQL55:MQN55 NAH55:NAJ55 NKD55:NKF55 NTZ55:NUB55 ODV55:ODX55 ONR55:ONT55 OXN55:OXP55 PHJ55:PHL55 PRF55:PRH55 QBB55:QBD55 QKX55:QKZ55 QUT55:QUV55 REP55:RER55 ROL55:RON55 RYH55:RYJ55 SID55:SIF55 SRZ55:SSB55 TBV55:TBX55 TLR55:TLT55 TVN55:TVP55 UFJ55:UFL55 UPF55:UPH55 UZB55:UZD55 VIX55:VIZ55 VST55:VSV55 WCP55:WCR55 WML55:WMN55 WWH55:WWJ55 Z65552:AB65552 JV65552:JX65552 TR65552:TT65552 ADN65552:ADP65552 ANJ65552:ANL65552 AXF65552:AXH65552 BHB65552:BHD65552 BQX65552:BQZ65552 CAT65552:CAV65552 CKP65552:CKR65552 CUL65552:CUN65552 DEH65552:DEJ65552 DOD65552:DOF65552 DXZ65552:DYB65552 EHV65552:EHX65552 ERR65552:ERT65552 FBN65552:FBP65552 FLJ65552:FLL65552 FVF65552:FVH65552 GFB65552:GFD65552 GOX65552:GOZ65552 GYT65552:GYV65552 HIP65552:HIR65552 HSL65552:HSN65552 ICH65552:ICJ65552 IMD65552:IMF65552 IVZ65552:IWB65552 JFV65552:JFX65552 JPR65552:JPT65552 JZN65552:JZP65552 KJJ65552:KJL65552 KTF65552:KTH65552 LDB65552:LDD65552 LMX65552:LMZ65552 LWT65552:LWV65552 MGP65552:MGR65552 MQL65552:MQN65552 NAH65552:NAJ65552 NKD65552:NKF65552 NTZ65552:NUB65552 ODV65552:ODX65552 ONR65552:ONT65552 OXN65552:OXP65552 PHJ65552:PHL65552 PRF65552:PRH65552 QBB65552:QBD65552 QKX65552:QKZ65552 QUT65552:QUV65552 REP65552:RER65552 ROL65552:RON65552 RYH65552:RYJ65552 SID65552:SIF65552 SRZ65552:SSB65552 TBV65552:TBX65552 TLR65552:TLT65552 TVN65552:TVP65552 UFJ65552:UFL65552 UPF65552:UPH65552 UZB65552:UZD65552 VIX65552:VIZ65552 VST65552:VSV65552 WCP65552:WCR65552 WML65552:WMN65552 WWH65552:WWJ65552 Z131088:AB131088 JV131088:JX131088 TR131088:TT131088 ADN131088:ADP131088 ANJ131088:ANL131088 AXF131088:AXH131088 BHB131088:BHD131088 BQX131088:BQZ131088 CAT131088:CAV131088 CKP131088:CKR131088 CUL131088:CUN131088 DEH131088:DEJ131088 DOD131088:DOF131088 DXZ131088:DYB131088 EHV131088:EHX131088 ERR131088:ERT131088 FBN131088:FBP131088 FLJ131088:FLL131088 FVF131088:FVH131088 GFB131088:GFD131088 GOX131088:GOZ131088 GYT131088:GYV131088 HIP131088:HIR131088 HSL131088:HSN131088 ICH131088:ICJ131088 IMD131088:IMF131088 IVZ131088:IWB131088 JFV131088:JFX131088 JPR131088:JPT131088 JZN131088:JZP131088 KJJ131088:KJL131088 KTF131088:KTH131088 LDB131088:LDD131088 LMX131088:LMZ131088 LWT131088:LWV131088 MGP131088:MGR131088 MQL131088:MQN131088 NAH131088:NAJ131088 NKD131088:NKF131088 NTZ131088:NUB131088 ODV131088:ODX131088 ONR131088:ONT131088 OXN131088:OXP131088 PHJ131088:PHL131088 PRF131088:PRH131088 QBB131088:QBD131088 QKX131088:QKZ131088 QUT131088:QUV131088 REP131088:RER131088 ROL131088:RON131088 RYH131088:RYJ131088 SID131088:SIF131088 SRZ131088:SSB131088 TBV131088:TBX131088 TLR131088:TLT131088 TVN131088:TVP131088 UFJ131088:UFL131088 UPF131088:UPH131088 UZB131088:UZD131088 VIX131088:VIZ131088 VST131088:VSV131088 WCP131088:WCR131088 WML131088:WMN131088 WWH131088:WWJ131088 Z196624:AB196624 JV196624:JX196624 TR196624:TT196624 ADN196624:ADP196624 ANJ196624:ANL196624 AXF196624:AXH196624 BHB196624:BHD196624 BQX196624:BQZ196624 CAT196624:CAV196624 CKP196624:CKR196624 CUL196624:CUN196624 DEH196624:DEJ196624 DOD196624:DOF196624 DXZ196624:DYB196624 EHV196624:EHX196624 ERR196624:ERT196624 FBN196624:FBP196624 FLJ196624:FLL196624 FVF196624:FVH196624 GFB196624:GFD196624 GOX196624:GOZ196624 GYT196624:GYV196624 HIP196624:HIR196624 HSL196624:HSN196624 ICH196624:ICJ196624 IMD196624:IMF196624 IVZ196624:IWB196624 JFV196624:JFX196624 JPR196624:JPT196624 JZN196624:JZP196624 KJJ196624:KJL196624 KTF196624:KTH196624 LDB196624:LDD196624 LMX196624:LMZ196624 LWT196624:LWV196624 MGP196624:MGR196624 MQL196624:MQN196624 NAH196624:NAJ196624 NKD196624:NKF196624 NTZ196624:NUB196624 ODV196624:ODX196624 ONR196624:ONT196624 OXN196624:OXP196624 PHJ196624:PHL196624 PRF196624:PRH196624 QBB196624:QBD196624 QKX196624:QKZ196624 QUT196624:QUV196624 REP196624:RER196624 ROL196624:RON196624 RYH196624:RYJ196624 SID196624:SIF196624 SRZ196624:SSB196624 TBV196624:TBX196624 TLR196624:TLT196624 TVN196624:TVP196624 UFJ196624:UFL196624 UPF196624:UPH196624 UZB196624:UZD196624 VIX196624:VIZ196624 VST196624:VSV196624 WCP196624:WCR196624 WML196624:WMN196624 WWH196624:WWJ196624 Z262160:AB262160 JV262160:JX262160 TR262160:TT262160 ADN262160:ADP262160 ANJ262160:ANL262160 AXF262160:AXH262160 BHB262160:BHD262160 BQX262160:BQZ262160 CAT262160:CAV262160 CKP262160:CKR262160 CUL262160:CUN262160 DEH262160:DEJ262160 DOD262160:DOF262160 DXZ262160:DYB262160 EHV262160:EHX262160 ERR262160:ERT262160 FBN262160:FBP262160 FLJ262160:FLL262160 FVF262160:FVH262160 GFB262160:GFD262160 GOX262160:GOZ262160 GYT262160:GYV262160 HIP262160:HIR262160 HSL262160:HSN262160 ICH262160:ICJ262160 IMD262160:IMF262160 IVZ262160:IWB262160 JFV262160:JFX262160 JPR262160:JPT262160 JZN262160:JZP262160 KJJ262160:KJL262160 KTF262160:KTH262160 LDB262160:LDD262160 LMX262160:LMZ262160 LWT262160:LWV262160 MGP262160:MGR262160 MQL262160:MQN262160 NAH262160:NAJ262160 NKD262160:NKF262160 NTZ262160:NUB262160 ODV262160:ODX262160 ONR262160:ONT262160 OXN262160:OXP262160 PHJ262160:PHL262160 PRF262160:PRH262160 QBB262160:QBD262160 QKX262160:QKZ262160 QUT262160:QUV262160 REP262160:RER262160 ROL262160:RON262160 RYH262160:RYJ262160 SID262160:SIF262160 SRZ262160:SSB262160 TBV262160:TBX262160 TLR262160:TLT262160 TVN262160:TVP262160 UFJ262160:UFL262160 UPF262160:UPH262160 UZB262160:UZD262160 VIX262160:VIZ262160 VST262160:VSV262160 WCP262160:WCR262160 WML262160:WMN262160 WWH262160:WWJ262160 Z327696:AB327696 JV327696:JX327696 TR327696:TT327696 ADN327696:ADP327696 ANJ327696:ANL327696 AXF327696:AXH327696 BHB327696:BHD327696 BQX327696:BQZ327696 CAT327696:CAV327696 CKP327696:CKR327696 CUL327696:CUN327696 DEH327696:DEJ327696 DOD327696:DOF327696 DXZ327696:DYB327696 EHV327696:EHX327696 ERR327696:ERT327696 FBN327696:FBP327696 FLJ327696:FLL327696 FVF327696:FVH327696 GFB327696:GFD327696 GOX327696:GOZ327696 GYT327696:GYV327696 HIP327696:HIR327696 HSL327696:HSN327696 ICH327696:ICJ327696 IMD327696:IMF327696 IVZ327696:IWB327696 JFV327696:JFX327696 JPR327696:JPT327696 JZN327696:JZP327696 KJJ327696:KJL327696 KTF327696:KTH327696 LDB327696:LDD327696 LMX327696:LMZ327696 LWT327696:LWV327696 MGP327696:MGR327696 MQL327696:MQN327696 NAH327696:NAJ327696 NKD327696:NKF327696 NTZ327696:NUB327696 ODV327696:ODX327696 ONR327696:ONT327696 OXN327696:OXP327696 PHJ327696:PHL327696 PRF327696:PRH327696 QBB327696:QBD327696 QKX327696:QKZ327696 QUT327696:QUV327696 REP327696:RER327696 ROL327696:RON327696 RYH327696:RYJ327696 SID327696:SIF327696 SRZ327696:SSB327696 TBV327696:TBX327696 TLR327696:TLT327696 TVN327696:TVP327696 UFJ327696:UFL327696 UPF327696:UPH327696 UZB327696:UZD327696 VIX327696:VIZ327696 VST327696:VSV327696 WCP327696:WCR327696 WML327696:WMN327696 WWH327696:WWJ327696 Z393232:AB393232 JV393232:JX393232 TR393232:TT393232 ADN393232:ADP393232 ANJ393232:ANL393232 AXF393232:AXH393232 BHB393232:BHD393232 BQX393232:BQZ393232 CAT393232:CAV393232 CKP393232:CKR393232 CUL393232:CUN393232 DEH393232:DEJ393232 DOD393232:DOF393232 DXZ393232:DYB393232 EHV393232:EHX393232 ERR393232:ERT393232 FBN393232:FBP393232 FLJ393232:FLL393232 FVF393232:FVH393232 GFB393232:GFD393232 GOX393232:GOZ393232 GYT393232:GYV393232 HIP393232:HIR393232 HSL393232:HSN393232 ICH393232:ICJ393232 IMD393232:IMF393232 IVZ393232:IWB393232 JFV393232:JFX393232 JPR393232:JPT393232 JZN393232:JZP393232 KJJ393232:KJL393232 KTF393232:KTH393232 LDB393232:LDD393232 LMX393232:LMZ393232 LWT393232:LWV393232 MGP393232:MGR393232 MQL393232:MQN393232 NAH393232:NAJ393232 NKD393232:NKF393232 NTZ393232:NUB393232 ODV393232:ODX393232 ONR393232:ONT393232 OXN393232:OXP393232 PHJ393232:PHL393232 PRF393232:PRH393232 QBB393232:QBD393232 QKX393232:QKZ393232 QUT393232:QUV393232 REP393232:RER393232 ROL393232:RON393232 RYH393232:RYJ393232 SID393232:SIF393232 SRZ393232:SSB393232 TBV393232:TBX393232 TLR393232:TLT393232 TVN393232:TVP393232 UFJ393232:UFL393232 UPF393232:UPH393232 UZB393232:UZD393232 VIX393232:VIZ393232 VST393232:VSV393232 WCP393232:WCR393232 WML393232:WMN393232 WWH393232:WWJ393232 Z458768:AB458768 JV458768:JX458768 TR458768:TT458768 ADN458768:ADP458768 ANJ458768:ANL458768 AXF458768:AXH458768 BHB458768:BHD458768 BQX458768:BQZ458768 CAT458768:CAV458768 CKP458768:CKR458768 CUL458768:CUN458768 DEH458768:DEJ458768 DOD458768:DOF458768 DXZ458768:DYB458768 EHV458768:EHX458768 ERR458768:ERT458768 FBN458768:FBP458768 FLJ458768:FLL458768 FVF458768:FVH458768 GFB458768:GFD458768 GOX458768:GOZ458768 GYT458768:GYV458768 HIP458768:HIR458768 HSL458768:HSN458768 ICH458768:ICJ458768 IMD458768:IMF458768 IVZ458768:IWB458768 JFV458768:JFX458768 JPR458768:JPT458768 JZN458768:JZP458768 KJJ458768:KJL458768 KTF458768:KTH458768 LDB458768:LDD458768 LMX458768:LMZ458768 LWT458768:LWV458768 MGP458768:MGR458768 MQL458768:MQN458768 NAH458768:NAJ458768 NKD458768:NKF458768 NTZ458768:NUB458768 ODV458768:ODX458768 ONR458768:ONT458768 OXN458768:OXP458768 PHJ458768:PHL458768 PRF458768:PRH458768 QBB458768:QBD458768 QKX458768:QKZ458768 QUT458768:QUV458768 REP458768:RER458768 ROL458768:RON458768 RYH458768:RYJ458768 SID458768:SIF458768 SRZ458768:SSB458768 TBV458768:TBX458768 TLR458768:TLT458768 TVN458768:TVP458768 UFJ458768:UFL458768 UPF458768:UPH458768 UZB458768:UZD458768 VIX458768:VIZ458768 VST458768:VSV458768 WCP458768:WCR458768 WML458768:WMN458768 WWH458768:WWJ458768 Z524304:AB524304 JV524304:JX524304 TR524304:TT524304 ADN524304:ADP524304 ANJ524304:ANL524304 AXF524304:AXH524304 BHB524304:BHD524304 BQX524304:BQZ524304 CAT524304:CAV524304 CKP524304:CKR524304 CUL524304:CUN524304 DEH524304:DEJ524304 DOD524304:DOF524304 DXZ524304:DYB524304 EHV524304:EHX524304 ERR524304:ERT524304 FBN524304:FBP524304 FLJ524304:FLL524304 FVF524304:FVH524304 GFB524304:GFD524304 GOX524304:GOZ524304 GYT524304:GYV524304 HIP524304:HIR524304 HSL524304:HSN524304 ICH524304:ICJ524304 IMD524304:IMF524304 IVZ524304:IWB524304 JFV524304:JFX524304 JPR524304:JPT524304 JZN524304:JZP524304 KJJ524304:KJL524304 KTF524304:KTH524304 LDB524304:LDD524304 LMX524304:LMZ524304 LWT524304:LWV524304 MGP524304:MGR524304 MQL524304:MQN524304 NAH524304:NAJ524304 NKD524304:NKF524304 NTZ524304:NUB524304 ODV524304:ODX524304 ONR524304:ONT524304 OXN524304:OXP524304 PHJ524304:PHL524304 PRF524304:PRH524304 QBB524304:QBD524304 QKX524304:QKZ524304 QUT524304:QUV524304 REP524304:RER524304 ROL524304:RON524304 RYH524304:RYJ524304 SID524304:SIF524304 SRZ524304:SSB524304 TBV524304:TBX524304 TLR524304:TLT524304 TVN524304:TVP524304 UFJ524304:UFL524304 UPF524304:UPH524304 UZB524304:UZD524304 VIX524304:VIZ524304 VST524304:VSV524304 WCP524304:WCR524304 WML524304:WMN524304 WWH524304:WWJ524304 Z589840:AB589840 JV589840:JX589840 TR589840:TT589840 ADN589840:ADP589840 ANJ589840:ANL589840 AXF589840:AXH589840 BHB589840:BHD589840 BQX589840:BQZ589840 CAT589840:CAV589840 CKP589840:CKR589840 CUL589840:CUN589840 DEH589840:DEJ589840 DOD589840:DOF589840 DXZ589840:DYB589840 EHV589840:EHX589840 ERR589840:ERT589840 FBN589840:FBP589840 FLJ589840:FLL589840 FVF589840:FVH589840 GFB589840:GFD589840 GOX589840:GOZ589840 GYT589840:GYV589840 HIP589840:HIR589840 HSL589840:HSN589840 ICH589840:ICJ589840 IMD589840:IMF589840 IVZ589840:IWB589840 JFV589840:JFX589840 JPR589840:JPT589840 JZN589840:JZP589840 KJJ589840:KJL589840 KTF589840:KTH589840 LDB589840:LDD589840 LMX589840:LMZ589840 LWT589840:LWV589840 MGP589840:MGR589840 MQL589840:MQN589840 NAH589840:NAJ589840 NKD589840:NKF589840 NTZ589840:NUB589840 ODV589840:ODX589840 ONR589840:ONT589840 OXN589840:OXP589840 PHJ589840:PHL589840 PRF589840:PRH589840 QBB589840:QBD589840 QKX589840:QKZ589840 QUT589840:QUV589840 REP589840:RER589840 ROL589840:RON589840 RYH589840:RYJ589840 SID589840:SIF589840 SRZ589840:SSB589840 TBV589840:TBX589840 TLR589840:TLT589840 TVN589840:TVP589840 UFJ589840:UFL589840 UPF589840:UPH589840 UZB589840:UZD589840 VIX589840:VIZ589840 VST589840:VSV589840 WCP589840:WCR589840 WML589840:WMN589840 WWH589840:WWJ589840 Z655376:AB655376 JV655376:JX655376 TR655376:TT655376 ADN655376:ADP655376 ANJ655376:ANL655376 AXF655376:AXH655376 BHB655376:BHD655376 BQX655376:BQZ655376 CAT655376:CAV655376 CKP655376:CKR655376 CUL655376:CUN655376 DEH655376:DEJ655376 DOD655376:DOF655376 DXZ655376:DYB655376 EHV655376:EHX655376 ERR655376:ERT655376 FBN655376:FBP655376 FLJ655376:FLL655376 FVF655376:FVH655376 GFB655376:GFD655376 GOX655376:GOZ655376 GYT655376:GYV655376 HIP655376:HIR655376 HSL655376:HSN655376 ICH655376:ICJ655376 IMD655376:IMF655376 IVZ655376:IWB655376 JFV655376:JFX655376 JPR655376:JPT655376 JZN655376:JZP655376 KJJ655376:KJL655376 KTF655376:KTH655376 LDB655376:LDD655376 LMX655376:LMZ655376 LWT655376:LWV655376 MGP655376:MGR655376 MQL655376:MQN655376 NAH655376:NAJ655376 NKD655376:NKF655376 NTZ655376:NUB655376 ODV655376:ODX655376 ONR655376:ONT655376 OXN655376:OXP655376 PHJ655376:PHL655376 PRF655376:PRH655376 QBB655376:QBD655376 QKX655376:QKZ655376 QUT655376:QUV655376 REP655376:RER655376 ROL655376:RON655376 RYH655376:RYJ655376 SID655376:SIF655376 SRZ655376:SSB655376 TBV655376:TBX655376 TLR655376:TLT655376 TVN655376:TVP655376 UFJ655376:UFL655376 UPF655376:UPH655376 UZB655376:UZD655376 VIX655376:VIZ655376 VST655376:VSV655376 WCP655376:WCR655376 WML655376:WMN655376 WWH655376:WWJ655376 Z720912:AB720912 JV720912:JX720912 TR720912:TT720912 ADN720912:ADP720912 ANJ720912:ANL720912 AXF720912:AXH720912 BHB720912:BHD720912 BQX720912:BQZ720912 CAT720912:CAV720912 CKP720912:CKR720912 CUL720912:CUN720912 DEH720912:DEJ720912 DOD720912:DOF720912 DXZ720912:DYB720912 EHV720912:EHX720912 ERR720912:ERT720912 FBN720912:FBP720912 FLJ720912:FLL720912 FVF720912:FVH720912 GFB720912:GFD720912 GOX720912:GOZ720912 GYT720912:GYV720912 HIP720912:HIR720912 HSL720912:HSN720912 ICH720912:ICJ720912 IMD720912:IMF720912 IVZ720912:IWB720912 JFV720912:JFX720912 JPR720912:JPT720912 JZN720912:JZP720912 KJJ720912:KJL720912 KTF720912:KTH720912 LDB720912:LDD720912 LMX720912:LMZ720912 LWT720912:LWV720912 MGP720912:MGR720912 MQL720912:MQN720912 NAH720912:NAJ720912 NKD720912:NKF720912 NTZ720912:NUB720912 ODV720912:ODX720912 ONR720912:ONT720912 OXN720912:OXP720912 PHJ720912:PHL720912 PRF720912:PRH720912 QBB720912:QBD720912 QKX720912:QKZ720912 QUT720912:QUV720912 REP720912:RER720912 ROL720912:RON720912 RYH720912:RYJ720912 SID720912:SIF720912 SRZ720912:SSB720912 TBV720912:TBX720912 TLR720912:TLT720912 TVN720912:TVP720912 UFJ720912:UFL720912 UPF720912:UPH720912 UZB720912:UZD720912 VIX720912:VIZ720912 VST720912:VSV720912 WCP720912:WCR720912 WML720912:WMN720912 WWH720912:WWJ720912 Z786448:AB786448 JV786448:JX786448 TR786448:TT786448 ADN786448:ADP786448 ANJ786448:ANL786448 AXF786448:AXH786448 BHB786448:BHD786448 BQX786448:BQZ786448 CAT786448:CAV786448 CKP786448:CKR786448 CUL786448:CUN786448 DEH786448:DEJ786448 DOD786448:DOF786448 DXZ786448:DYB786448 EHV786448:EHX786448 ERR786448:ERT786448 FBN786448:FBP786448 FLJ786448:FLL786448 FVF786448:FVH786448 GFB786448:GFD786448 GOX786448:GOZ786448 GYT786448:GYV786448 HIP786448:HIR786448 HSL786448:HSN786448 ICH786448:ICJ786448 IMD786448:IMF786448 IVZ786448:IWB786448 JFV786448:JFX786448 JPR786448:JPT786448 JZN786448:JZP786448 KJJ786448:KJL786448 KTF786448:KTH786448 LDB786448:LDD786448 LMX786448:LMZ786448 LWT786448:LWV786448 MGP786448:MGR786448 MQL786448:MQN786448 NAH786448:NAJ786448 NKD786448:NKF786448 NTZ786448:NUB786448 ODV786448:ODX786448 ONR786448:ONT786448 OXN786448:OXP786448 PHJ786448:PHL786448 PRF786448:PRH786448 QBB786448:QBD786448 QKX786448:QKZ786448 QUT786448:QUV786448 REP786448:RER786448 ROL786448:RON786448 RYH786448:RYJ786448 SID786448:SIF786448 SRZ786448:SSB786448 TBV786448:TBX786448 TLR786448:TLT786448 TVN786448:TVP786448 UFJ786448:UFL786448 UPF786448:UPH786448 UZB786448:UZD786448 VIX786448:VIZ786448 VST786448:VSV786448 WCP786448:WCR786448 WML786448:WMN786448 WWH786448:WWJ786448 Z851984:AB851984 JV851984:JX851984 TR851984:TT851984 ADN851984:ADP851984 ANJ851984:ANL851984 AXF851984:AXH851984 BHB851984:BHD851984 BQX851984:BQZ851984 CAT851984:CAV851984 CKP851984:CKR851984 CUL851984:CUN851984 DEH851984:DEJ851984 DOD851984:DOF851984 DXZ851984:DYB851984 EHV851984:EHX851984 ERR851984:ERT851984 FBN851984:FBP851984 FLJ851984:FLL851984 FVF851984:FVH851984 GFB851984:GFD851984 GOX851984:GOZ851984 GYT851984:GYV851984 HIP851984:HIR851984 HSL851984:HSN851984 ICH851984:ICJ851984 IMD851984:IMF851984 IVZ851984:IWB851984 JFV851984:JFX851984 JPR851984:JPT851984 JZN851984:JZP851984 KJJ851984:KJL851984 KTF851984:KTH851984 LDB851984:LDD851984 LMX851984:LMZ851984 LWT851984:LWV851984 MGP851984:MGR851984 MQL851984:MQN851984 NAH851984:NAJ851984 NKD851984:NKF851984 NTZ851984:NUB851984 ODV851984:ODX851984 ONR851984:ONT851984 OXN851984:OXP851984 PHJ851984:PHL851984 PRF851984:PRH851984 QBB851984:QBD851984 QKX851984:QKZ851984 QUT851984:QUV851984 REP851984:RER851984 ROL851984:RON851984 RYH851984:RYJ851984 SID851984:SIF851984 SRZ851984:SSB851984 TBV851984:TBX851984 TLR851984:TLT851984 TVN851984:TVP851984 UFJ851984:UFL851984 UPF851984:UPH851984 UZB851984:UZD851984 VIX851984:VIZ851984 VST851984:VSV851984 WCP851984:WCR851984 WML851984:WMN851984 WWH851984:WWJ851984 Z917520:AB917520 JV917520:JX917520 TR917520:TT917520 ADN917520:ADP917520 ANJ917520:ANL917520 AXF917520:AXH917520 BHB917520:BHD917520 BQX917520:BQZ917520 CAT917520:CAV917520 CKP917520:CKR917520 CUL917520:CUN917520 DEH917520:DEJ917520 DOD917520:DOF917520 DXZ917520:DYB917520 EHV917520:EHX917520 ERR917520:ERT917520 FBN917520:FBP917520 FLJ917520:FLL917520 FVF917520:FVH917520 GFB917520:GFD917520 GOX917520:GOZ917520 GYT917520:GYV917520 HIP917520:HIR917520 HSL917520:HSN917520 ICH917520:ICJ917520 IMD917520:IMF917520 IVZ917520:IWB917520 JFV917520:JFX917520 JPR917520:JPT917520 JZN917520:JZP917520 KJJ917520:KJL917520 KTF917520:KTH917520 LDB917520:LDD917520 LMX917520:LMZ917520 LWT917520:LWV917520 MGP917520:MGR917520 MQL917520:MQN917520 NAH917520:NAJ917520 NKD917520:NKF917520 NTZ917520:NUB917520 ODV917520:ODX917520 ONR917520:ONT917520 OXN917520:OXP917520 PHJ917520:PHL917520 PRF917520:PRH917520 QBB917520:QBD917520 QKX917520:QKZ917520 QUT917520:QUV917520 REP917520:RER917520 ROL917520:RON917520 RYH917520:RYJ917520 SID917520:SIF917520 SRZ917520:SSB917520 TBV917520:TBX917520 TLR917520:TLT917520 TVN917520:TVP917520 UFJ917520:UFL917520 UPF917520:UPH917520 UZB917520:UZD917520 VIX917520:VIZ917520 VST917520:VSV917520 WCP917520:WCR917520 WML917520:WMN917520 WWH917520:WWJ917520 Z983056:AB983056 JV983056:JX983056 TR983056:TT983056 ADN983056:ADP983056 ANJ983056:ANL983056 AXF983056:AXH983056 BHB983056:BHD983056 BQX983056:BQZ983056 CAT983056:CAV983056 CKP983056:CKR983056 CUL983056:CUN983056 DEH983056:DEJ983056 DOD983056:DOF983056 DXZ983056:DYB983056 EHV983056:EHX983056 ERR983056:ERT983056 FBN983056:FBP983056 FLJ983056:FLL983056 FVF983056:FVH983056 GFB983056:GFD983056 GOX983056:GOZ983056 GYT983056:GYV983056 HIP983056:HIR983056 HSL983056:HSN983056 ICH983056:ICJ983056 IMD983056:IMF983056 IVZ983056:IWB983056 JFV983056:JFX983056 JPR983056:JPT983056 JZN983056:JZP983056 KJJ983056:KJL983056 KTF983056:KTH983056 LDB983056:LDD983056 LMX983056:LMZ983056 LWT983056:LWV983056 MGP983056:MGR983056 MQL983056:MQN983056 NAH983056:NAJ983056 NKD983056:NKF983056 NTZ983056:NUB983056 ODV983056:ODX983056 ONR983056:ONT983056 OXN983056:OXP983056 PHJ983056:PHL983056 PRF983056:PRH983056 QBB983056:QBD983056 QKX983056:QKZ983056 QUT983056:QUV983056 REP983056:RER983056 ROL983056:RON983056 RYH983056:RYJ983056 SID983056:SIF983056 SRZ983056:SSB983056 TBV983056:TBX983056 TLR983056:TLT983056 TVN983056:TVP983056 UFJ983056:UFL983056 UPF983056:UPH983056 UZB983056:UZD983056 VIX983056:VIZ983056 VST983056:VSV983056 WCP983056:WCR983056 WML983056:WMN983056 WWH983056:WWJ983056 C62:C65 IY62:IY65 SU62:SU65 ACQ62:ACQ65 AMM62:AMM65 AWI62:AWI65 BGE62:BGE65 BQA62:BQA65 BZW62:BZW65 CJS62:CJS65 CTO62:CTO65 DDK62:DDK65 DNG62:DNG65 DXC62:DXC65 EGY62:EGY65 EQU62:EQU65 FAQ62:FAQ65 FKM62:FKM65 FUI62:FUI65 GEE62:GEE65 GOA62:GOA65 GXW62:GXW65 HHS62:HHS65 HRO62:HRO65 IBK62:IBK65 ILG62:ILG65 IVC62:IVC65 JEY62:JEY65 JOU62:JOU65 JYQ62:JYQ65 KIM62:KIM65 KSI62:KSI65 LCE62:LCE65 LMA62:LMA65 LVW62:LVW65 MFS62:MFS65 MPO62:MPO65 MZK62:MZK65 NJG62:NJG65 NTC62:NTC65 OCY62:OCY65 OMU62:OMU65 OWQ62:OWQ65 PGM62:PGM65 PQI62:PQI65 QAE62:QAE65 QKA62:QKA65 QTW62:QTW65 RDS62:RDS65 RNO62:RNO65 RXK62:RXK65 SHG62:SHG65 SRC62:SRC65 TAY62:TAY65 TKU62:TKU65 TUQ62:TUQ65 UEM62:UEM65 UOI62:UOI65 UYE62:UYE65 VIA62:VIA65 VRW62:VRW65 WBS62:WBS65 WLO62:WLO65 WVK62:WVK65 C65559:C65562 IY65559:IY65562 SU65559:SU65562 ACQ65559:ACQ65562 AMM65559:AMM65562 AWI65559:AWI65562 BGE65559:BGE65562 BQA65559:BQA65562 BZW65559:BZW65562 CJS65559:CJS65562 CTO65559:CTO65562 DDK65559:DDK65562 DNG65559:DNG65562 DXC65559:DXC65562 EGY65559:EGY65562 EQU65559:EQU65562 FAQ65559:FAQ65562 FKM65559:FKM65562 FUI65559:FUI65562 GEE65559:GEE65562 GOA65559:GOA65562 GXW65559:GXW65562 HHS65559:HHS65562 HRO65559:HRO65562 IBK65559:IBK65562 ILG65559:ILG65562 IVC65559:IVC65562 JEY65559:JEY65562 JOU65559:JOU65562 JYQ65559:JYQ65562 KIM65559:KIM65562 KSI65559:KSI65562 LCE65559:LCE65562 LMA65559:LMA65562 LVW65559:LVW65562 MFS65559:MFS65562 MPO65559:MPO65562 MZK65559:MZK65562 NJG65559:NJG65562 NTC65559:NTC65562 OCY65559:OCY65562 OMU65559:OMU65562 OWQ65559:OWQ65562 PGM65559:PGM65562 PQI65559:PQI65562 QAE65559:QAE65562 QKA65559:QKA65562 QTW65559:QTW65562 RDS65559:RDS65562 RNO65559:RNO65562 RXK65559:RXK65562 SHG65559:SHG65562 SRC65559:SRC65562 TAY65559:TAY65562 TKU65559:TKU65562 TUQ65559:TUQ65562 UEM65559:UEM65562 UOI65559:UOI65562 UYE65559:UYE65562 VIA65559:VIA65562 VRW65559:VRW65562 WBS65559:WBS65562 WLO65559:WLO65562 WVK65559:WVK65562 C131095:C131098 IY131095:IY131098 SU131095:SU131098 ACQ131095:ACQ131098 AMM131095:AMM131098 AWI131095:AWI131098 BGE131095:BGE131098 BQA131095:BQA131098 BZW131095:BZW131098 CJS131095:CJS131098 CTO131095:CTO131098 DDK131095:DDK131098 DNG131095:DNG131098 DXC131095:DXC131098 EGY131095:EGY131098 EQU131095:EQU131098 FAQ131095:FAQ131098 FKM131095:FKM131098 FUI131095:FUI131098 GEE131095:GEE131098 GOA131095:GOA131098 GXW131095:GXW131098 HHS131095:HHS131098 HRO131095:HRO131098 IBK131095:IBK131098 ILG131095:ILG131098 IVC131095:IVC131098 JEY131095:JEY131098 JOU131095:JOU131098 JYQ131095:JYQ131098 KIM131095:KIM131098 KSI131095:KSI131098 LCE131095:LCE131098 LMA131095:LMA131098 LVW131095:LVW131098 MFS131095:MFS131098 MPO131095:MPO131098 MZK131095:MZK131098 NJG131095:NJG131098 NTC131095:NTC131098 OCY131095:OCY131098 OMU131095:OMU131098 OWQ131095:OWQ131098 PGM131095:PGM131098 PQI131095:PQI131098 QAE131095:QAE131098 QKA131095:QKA131098 QTW131095:QTW131098 RDS131095:RDS131098 RNO131095:RNO131098 RXK131095:RXK131098 SHG131095:SHG131098 SRC131095:SRC131098 TAY131095:TAY131098 TKU131095:TKU131098 TUQ131095:TUQ131098 UEM131095:UEM131098 UOI131095:UOI131098 UYE131095:UYE131098 VIA131095:VIA131098 VRW131095:VRW131098 WBS131095:WBS131098 WLO131095:WLO131098 WVK131095:WVK131098 C196631:C196634 IY196631:IY196634 SU196631:SU196634 ACQ196631:ACQ196634 AMM196631:AMM196634 AWI196631:AWI196634 BGE196631:BGE196634 BQA196631:BQA196634 BZW196631:BZW196634 CJS196631:CJS196634 CTO196631:CTO196634 DDK196631:DDK196634 DNG196631:DNG196634 DXC196631:DXC196634 EGY196631:EGY196634 EQU196631:EQU196634 FAQ196631:FAQ196634 FKM196631:FKM196634 FUI196631:FUI196634 GEE196631:GEE196634 GOA196631:GOA196634 GXW196631:GXW196634 HHS196631:HHS196634 HRO196631:HRO196634 IBK196631:IBK196634 ILG196631:ILG196634 IVC196631:IVC196634 JEY196631:JEY196634 JOU196631:JOU196634 JYQ196631:JYQ196634 KIM196631:KIM196634 KSI196631:KSI196634 LCE196631:LCE196634 LMA196631:LMA196634 LVW196631:LVW196634 MFS196631:MFS196634 MPO196631:MPO196634 MZK196631:MZK196634 NJG196631:NJG196634 NTC196631:NTC196634 OCY196631:OCY196634 OMU196631:OMU196634 OWQ196631:OWQ196634 PGM196631:PGM196634 PQI196631:PQI196634 QAE196631:QAE196634 QKA196631:QKA196634 QTW196631:QTW196634 RDS196631:RDS196634 RNO196631:RNO196634 RXK196631:RXK196634 SHG196631:SHG196634 SRC196631:SRC196634 TAY196631:TAY196634 TKU196631:TKU196634 TUQ196631:TUQ196634 UEM196631:UEM196634 UOI196631:UOI196634 UYE196631:UYE196634 VIA196631:VIA196634 VRW196631:VRW196634 WBS196631:WBS196634 WLO196631:WLO196634 WVK196631:WVK196634 C262167:C262170 IY262167:IY262170 SU262167:SU262170 ACQ262167:ACQ262170 AMM262167:AMM262170 AWI262167:AWI262170 BGE262167:BGE262170 BQA262167:BQA262170 BZW262167:BZW262170 CJS262167:CJS262170 CTO262167:CTO262170 DDK262167:DDK262170 DNG262167:DNG262170 DXC262167:DXC262170 EGY262167:EGY262170 EQU262167:EQU262170 FAQ262167:FAQ262170 FKM262167:FKM262170 FUI262167:FUI262170 GEE262167:GEE262170 GOA262167:GOA262170 GXW262167:GXW262170 HHS262167:HHS262170 HRO262167:HRO262170 IBK262167:IBK262170 ILG262167:ILG262170 IVC262167:IVC262170 JEY262167:JEY262170 JOU262167:JOU262170 JYQ262167:JYQ262170 KIM262167:KIM262170 KSI262167:KSI262170 LCE262167:LCE262170 LMA262167:LMA262170 LVW262167:LVW262170 MFS262167:MFS262170 MPO262167:MPO262170 MZK262167:MZK262170 NJG262167:NJG262170 NTC262167:NTC262170 OCY262167:OCY262170 OMU262167:OMU262170 OWQ262167:OWQ262170 PGM262167:PGM262170 PQI262167:PQI262170 QAE262167:QAE262170 QKA262167:QKA262170 QTW262167:QTW262170 RDS262167:RDS262170 RNO262167:RNO262170 RXK262167:RXK262170 SHG262167:SHG262170 SRC262167:SRC262170 TAY262167:TAY262170 TKU262167:TKU262170 TUQ262167:TUQ262170 UEM262167:UEM262170 UOI262167:UOI262170 UYE262167:UYE262170 VIA262167:VIA262170 VRW262167:VRW262170 WBS262167:WBS262170 WLO262167:WLO262170 WVK262167:WVK262170 C327703:C327706 IY327703:IY327706 SU327703:SU327706 ACQ327703:ACQ327706 AMM327703:AMM327706 AWI327703:AWI327706 BGE327703:BGE327706 BQA327703:BQA327706 BZW327703:BZW327706 CJS327703:CJS327706 CTO327703:CTO327706 DDK327703:DDK327706 DNG327703:DNG327706 DXC327703:DXC327706 EGY327703:EGY327706 EQU327703:EQU327706 FAQ327703:FAQ327706 FKM327703:FKM327706 FUI327703:FUI327706 GEE327703:GEE327706 GOA327703:GOA327706 GXW327703:GXW327706 HHS327703:HHS327706 HRO327703:HRO327706 IBK327703:IBK327706 ILG327703:ILG327706 IVC327703:IVC327706 JEY327703:JEY327706 JOU327703:JOU327706 JYQ327703:JYQ327706 KIM327703:KIM327706 KSI327703:KSI327706 LCE327703:LCE327706 LMA327703:LMA327706 LVW327703:LVW327706 MFS327703:MFS327706 MPO327703:MPO327706 MZK327703:MZK327706 NJG327703:NJG327706 NTC327703:NTC327706 OCY327703:OCY327706 OMU327703:OMU327706 OWQ327703:OWQ327706 PGM327703:PGM327706 PQI327703:PQI327706 QAE327703:QAE327706 QKA327703:QKA327706 QTW327703:QTW327706 RDS327703:RDS327706 RNO327703:RNO327706 RXK327703:RXK327706 SHG327703:SHG327706 SRC327703:SRC327706 TAY327703:TAY327706 TKU327703:TKU327706 TUQ327703:TUQ327706 UEM327703:UEM327706 UOI327703:UOI327706 UYE327703:UYE327706 VIA327703:VIA327706 VRW327703:VRW327706 WBS327703:WBS327706 WLO327703:WLO327706 WVK327703:WVK327706 C393239:C393242 IY393239:IY393242 SU393239:SU393242 ACQ393239:ACQ393242 AMM393239:AMM393242 AWI393239:AWI393242 BGE393239:BGE393242 BQA393239:BQA393242 BZW393239:BZW393242 CJS393239:CJS393242 CTO393239:CTO393242 DDK393239:DDK393242 DNG393239:DNG393242 DXC393239:DXC393242 EGY393239:EGY393242 EQU393239:EQU393242 FAQ393239:FAQ393242 FKM393239:FKM393242 FUI393239:FUI393242 GEE393239:GEE393242 GOA393239:GOA393242 GXW393239:GXW393242 HHS393239:HHS393242 HRO393239:HRO393242 IBK393239:IBK393242 ILG393239:ILG393242 IVC393239:IVC393242 JEY393239:JEY393242 JOU393239:JOU393242 JYQ393239:JYQ393242 KIM393239:KIM393242 KSI393239:KSI393242 LCE393239:LCE393242 LMA393239:LMA393242 LVW393239:LVW393242 MFS393239:MFS393242 MPO393239:MPO393242 MZK393239:MZK393242 NJG393239:NJG393242 NTC393239:NTC393242 OCY393239:OCY393242 OMU393239:OMU393242 OWQ393239:OWQ393242 PGM393239:PGM393242 PQI393239:PQI393242 QAE393239:QAE393242 QKA393239:QKA393242 QTW393239:QTW393242 RDS393239:RDS393242 RNO393239:RNO393242 RXK393239:RXK393242 SHG393239:SHG393242 SRC393239:SRC393242 TAY393239:TAY393242 TKU393239:TKU393242 TUQ393239:TUQ393242 UEM393239:UEM393242 UOI393239:UOI393242 UYE393239:UYE393242 VIA393239:VIA393242 VRW393239:VRW393242 WBS393239:WBS393242 WLO393239:WLO393242 WVK393239:WVK393242 C458775:C458778 IY458775:IY458778 SU458775:SU458778 ACQ458775:ACQ458778 AMM458775:AMM458778 AWI458775:AWI458778 BGE458775:BGE458778 BQA458775:BQA458778 BZW458775:BZW458778 CJS458775:CJS458778 CTO458775:CTO458778 DDK458775:DDK458778 DNG458775:DNG458778 DXC458775:DXC458778 EGY458775:EGY458778 EQU458775:EQU458778 FAQ458775:FAQ458778 FKM458775:FKM458778 FUI458775:FUI458778 GEE458775:GEE458778 GOA458775:GOA458778 GXW458775:GXW458778 HHS458775:HHS458778 HRO458775:HRO458778 IBK458775:IBK458778 ILG458775:ILG458778 IVC458775:IVC458778 JEY458775:JEY458778 JOU458775:JOU458778 JYQ458775:JYQ458778 KIM458775:KIM458778 KSI458775:KSI458778 LCE458775:LCE458778 LMA458775:LMA458778 LVW458775:LVW458778 MFS458775:MFS458778 MPO458775:MPO458778 MZK458775:MZK458778 NJG458775:NJG458778 NTC458775:NTC458778 OCY458775:OCY458778 OMU458775:OMU458778 OWQ458775:OWQ458778 PGM458775:PGM458778 PQI458775:PQI458778 QAE458775:QAE458778 QKA458775:QKA458778 QTW458775:QTW458778 RDS458775:RDS458778 RNO458775:RNO458778 RXK458775:RXK458778 SHG458775:SHG458778 SRC458775:SRC458778 TAY458775:TAY458778 TKU458775:TKU458778 TUQ458775:TUQ458778 UEM458775:UEM458778 UOI458775:UOI458778 UYE458775:UYE458778 VIA458775:VIA458778 VRW458775:VRW458778 WBS458775:WBS458778 WLO458775:WLO458778 WVK458775:WVK458778 C524311:C524314 IY524311:IY524314 SU524311:SU524314 ACQ524311:ACQ524314 AMM524311:AMM524314 AWI524311:AWI524314 BGE524311:BGE524314 BQA524311:BQA524314 BZW524311:BZW524314 CJS524311:CJS524314 CTO524311:CTO524314 DDK524311:DDK524314 DNG524311:DNG524314 DXC524311:DXC524314 EGY524311:EGY524314 EQU524311:EQU524314 FAQ524311:FAQ524314 FKM524311:FKM524314 FUI524311:FUI524314 GEE524311:GEE524314 GOA524311:GOA524314 GXW524311:GXW524314 HHS524311:HHS524314 HRO524311:HRO524314 IBK524311:IBK524314 ILG524311:ILG524314 IVC524311:IVC524314 JEY524311:JEY524314 JOU524311:JOU524314 JYQ524311:JYQ524314 KIM524311:KIM524314 KSI524311:KSI524314 LCE524311:LCE524314 LMA524311:LMA524314 LVW524311:LVW524314 MFS524311:MFS524314 MPO524311:MPO524314 MZK524311:MZK524314 NJG524311:NJG524314 NTC524311:NTC524314 OCY524311:OCY524314 OMU524311:OMU524314 OWQ524311:OWQ524314 PGM524311:PGM524314 PQI524311:PQI524314 QAE524311:QAE524314 QKA524311:QKA524314 QTW524311:QTW524314 RDS524311:RDS524314 RNO524311:RNO524314 RXK524311:RXK524314 SHG524311:SHG524314 SRC524311:SRC524314 TAY524311:TAY524314 TKU524311:TKU524314 TUQ524311:TUQ524314 UEM524311:UEM524314 UOI524311:UOI524314 UYE524311:UYE524314 VIA524311:VIA524314 VRW524311:VRW524314 WBS524311:WBS524314 WLO524311:WLO524314 WVK524311:WVK524314 C589847:C589850 IY589847:IY589850 SU589847:SU589850 ACQ589847:ACQ589850 AMM589847:AMM589850 AWI589847:AWI589850 BGE589847:BGE589850 BQA589847:BQA589850 BZW589847:BZW589850 CJS589847:CJS589850 CTO589847:CTO589850 DDK589847:DDK589850 DNG589847:DNG589850 DXC589847:DXC589850 EGY589847:EGY589850 EQU589847:EQU589850 FAQ589847:FAQ589850 FKM589847:FKM589850 FUI589847:FUI589850 GEE589847:GEE589850 GOA589847:GOA589850 GXW589847:GXW589850 HHS589847:HHS589850 HRO589847:HRO589850 IBK589847:IBK589850 ILG589847:ILG589850 IVC589847:IVC589850 JEY589847:JEY589850 JOU589847:JOU589850 JYQ589847:JYQ589850 KIM589847:KIM589850 KSI589847:KSI589850 LCE589847:LCE589850 LMA589847:LMA589850 LVW589847:LVW589850 MFS589847:MFS589850 MPO589847:MPO589850 MZK589847:MZK589850 NJG589847:NJG589850 NTC589847:NTC589850 OCY589847:OCY589850 OMU589847:OMU589850 OWQ589847:OWQ589850 PGM589847:PGM589850 PQI589847:PQI589850 QAE589847:QAE589850 QKA589847:QKA589850 QTW589847:QTW589850 RDS589847:RDS589850 RNO589847:RNO589850 RXK589847:RXK589850 SHG589847:SHG589850 SRC589847:SRC589850 TAY589847:TAY589850 TKU589847:TKU589850 TUQ589847:TUQ589850 UEM589847:UEM589850 UOI589847:UOI589850 UYE589847:UYE589850 VIA589847:VIA589850 VRW589847:VRW589850 WBS589847:WBS589850 WLO589847:WLO589850 WVK589847:WVK589850 C655383:C655386 IY655383:IY655386 SU655383:SU655386 ACQ655383:ACQ655386 AMM655383:AMM655386 AWI655383:AWI655386 BGE655383:BGE655386 BQA655383:BQA655386 BZW655383:BZW655386 CJS655383:CJS655386 CTO655383:CTO655386 DDK655383:DDK655386 DNG655383:DNG655386 DXC655383:DXC655386 EGY655383:EGY655386 EQU655383:EQU655386 FAQ655383:FAQ655386 FKM655383:FKM655386 FUI655383:FUI655386 GEE655383:GEE655386 GOA655383:GOA655386 GXW655383:GXW655386 HHS655383:HHS655386 HRO655383:HRO655386 IBK655383:IBK655386 ILG655383:ILG655386 IVC655383:IVC655386 JEY655383:JEY655386 JOU655383:JOU655386 JYQ655383:JYQ655386 KIM655383:KIM655386 KSI655383:KSI655386 LCE655383:LCE655386 LMA655383:LMA655386 LVW655383:LVW655386 MFS655383:MFS655386 MPO655383:MPO655386 MZK655383:MZK655386 NJG655383:NJG655386 NTC655383:NTC655386 OCY655383:OCY655386 OMU655383:OMU655386 OWQ655383:OWQ655386 PGM655383:PGM655386 PQI655383:PQI655386 QAE655383:QAE655386 QKA655383:QKA655386 QTW655383:QTW655386 RDS655383:RDS655386 RNO655383:RNO655386 RXK655383:RXK655386 SHG655383:SHG655386 SRC655383:SRC655386 TAY655383:TAY655386 TKU655383:TKU655386 TUQ655383:TUQ655386 UEM655383:UEM655386 UOI655383:UOI655386 UYE655383:UYE655386 VIA655383:VIA655386 VRW655383:VRW655386 WBS655383:WBS655386 WLO655383:WLO655386 WVK655383:WVK655386 C720919:C720922 IY720919:IY720922 SU720919:SU720922 ACQ720919:ACQ720922 AMM720919:AMM720922 AWI720919:AWI720922 BGE720919:BGE720922 BQA720919:BQA720922 BZW720919:BZW720922 CJS720919:CJS720922 CTO720919:CTO720922 DDK720919:DDK720922 DNG720919:DNG720922 DXC720919:DXC720922 EGY720919:EGY720922 EQU720919:EQU720922 FAQ720919:FAQ720922 FKM720919:FKM720922 FUI720919:FUI720922 GEE720919:GEE720922 GOA720919:GOA720922 GXW720919:GXW720922 HHS720919:HHS720922 HRO720919:HRO720922 IBK720919:IBK720922 ILG720919:ILG720922 IVC720919:IVC720922 JEY720919:JEY720922 JOU720919:JOU720922 JYQ720919:JYQ720922 KIM720919:KIM720922 KSI720919:KSI720922 LCE720919:LCE720922 LMA720919:LMA720922 LVW720919:LVW720922 MFS720919:MFS720922 MPO720919:MPO720922 MZK720919:MZK720922 NJG720919:NJG720922 NTC720919:NTC720922 OCY720919:OCY720922 OMU720919:OMU720922 OWQ720919:OWQ720922 PGM720919:PGM720922 PQI720919:PQI720922 QAE720919:QAE720922 QKA720919:QKA720922 QTW720919:QTW720922 RDS720919:RDS720922 RNO720919:RNO720922 RXK720919:RXK720922 SHG720919:SHG720922 SRC720919:SRC720922 TAY720919:TAY720922 TKU720919:TKU720922 TUQ720919:TUQ720922 UEM720919:UEM720922 UOI720919:UOI720922 UYE720919:UYE720922 VIA720919:VIA720922 VRW720919:VRW720922 WBS720919:WBS720922 WLO720919:WLO720922 WVK720919:WVK720922 C786455:C786458 IY786455:IY786458 SU786455:SU786458 ACQ786455:ACQ786458 AMM786455:AMM786458 AWI786455:AWI786458 BGE786455:BGE786458 BQA786455:BQA786458 BZW786455:BZW786458 CJS786455:CJS786458 CTO786455:CTO786458 DDK786455:DDK786458 DNG786455:DNG786458 DXC786455:DXC786458 EGY786455:EGY786458 EQU786455:EQU786458 FAQ786455:FAQ786458 FKM786455:FKM786458 FUI786455:FUI786458 GEE786455:GEE786458 GOA786455:GOA786458 GXW786455:GXW786458 HHS786455:HHS786458 HRO786455:HRO786458 IBK786455:IBK786458 ILG786455:ILG786458 IVC786455:IVC786458 JEY786455:JEY786458 JOU786455:JOU786458 JYQ786455:JYQ786458 KIM786455:KIM786458 KSI786455:KSI786458 LCE786455:LCE786458 LMA786455:LMA786458 LVW786455:LVW786458 MFS786455:MFS786458 MPO786455:MPO786458 MZK786455:MZK786458 NJG786455:NJG786458 NTC786455:NTC786458 OCY786455:OCY786458 OMU786455:OMU786458 OWQ786455:OWQ786458 PGM786455:PGM786458 PQI786455:PQI786458 QAE786455:QAE786458 QKA786455:QKA786458 QTW786455:QTW786458 RDS786455:RDS786458 RNO786455:RNO786458 RXK786455:RXK786458 SHG786455:SHG786458 SRC786455:SRC786458 TAY786455:TAY786458 TKU786455:TKU786458 TUQ786455:TUQ786458 UEM786455:UEM786458 UOI786455:UOI786458 UYE786455:UYE786458 VIA786455:VIA786458 VRW786455:VRW786458 WBS786455:WBS786458 WLO786455:WLO786458 WVK786455:WVK786458 C851991:C851994 IY851991:IY851994 SU851991:SU851994 ACQ851991:ACQ851994 AMM851991:AMM851994 AWI851991:AWI851994 BGE851991:BGE851994 BQA851991:BQA851994 BZW851991:BZW851994 CJS851991:CJS851994 CTO851991:CTO851994 DDK851991:DDK851994 DNG851991:DNG851994 DXC851991:DXC851994 EGY851991:EGY851994 EQU851991:EQU851994 FAQ851991:FAQ851994 FKM851991:FKM851994 FUI851991:FUI851994 GEE851991:GEE851994 GOA851991:GOA851994 GXW851991:GXW851994 HHS851991:HHS851994 HRO851991:HRO851994 IBK851991:IBK851994 ILG851991:ILG851994 IVC851991:IVC851994 JEY851991:JEY851994 JOU851991:JOU851994 JYQ851991:JYQ851994 KIM851991:KIM851994 KSI851991:KSI851994 LCE851991:LCE851994 LMA851991:LMA851994 LVW851991:LVW851994 MFS851991:MFS851994 MPO851991:MPO851994 MZK851991:MZK851994 NJG851991:NJG851994 NTC851991:NTC851994 OCY851991:OCY851994 OMU851991:OMU851994 OWQ851991:OWQ851994 PGM851991:PGM851994 PQI851991:PQI851994 QAE851991:QAE851994 QKA851991:QKA851994 QTW851991:QTW851994 RDS851991:RDS851994 RNO851991:RNO851994 RXK851991:RXK851994 SHG851991:SHG851994 SRC851991:SRC851994 TAY851991:TAY851994 TKU851991:TKU851994 TUQ851991:TUQ851994 UEM851991:UEM851994 UOI851991:UOI851994 UYE851991:UYE851994 VIA851991:VIA851994 VRW851991:VRW851994 WBS851991:WBS851994 WLO851991:WLO851994 WVK851991:WVK851994 C917527:C917530 IY917527:IY917530 SU917527:SU917530 ACQ917527:ACQ917530 AMM917527:AMM917530 AWI917527:AWI917530 BGE917527:BGE917530 BQA917527:BQA917530 BZW917527:BZW917530 CJS917527:CJS917530 CTO917527:CTO917530 DDK917527:DDK917530 DNG917527:DNG917530 DXC917527:DXC917530 EGY917527:EGY917530 EQU917527:EQU917530 FAQ917527:FAQ917530 FKM917527:FKM917530 FUI917527:FUI917530 GEE917527:GEE917530 GOA917527:GOA917530 GXW917527:GXW917530 HHS917527:HHS917530 HRO917527:HRO917530 IBK917527:IBK917530 ILG917527:ILG917530 IVC917527:IVC917530 JEY917527:JEY917530 JOU917527:JOU917530 JYQ917527:JYQ917530 KIM917527:KIM917530 KSI917527:KSI917530 LCE917527:LCE917530 LMA917527:LMA917530 LVW917527:LVW917530 MFS917527:MFS917530 MPO917527:MPO917530 MZK917527:MZK917530 NJG917527:NJG917530 NTC917527:NTC917530 OCY917527:OCY917530 OMU917527:OMU917530 OWQ917527:OWQ917530 PGM917527:PGM917530 PQI917527:PQI917530 QAE917527:QAE917530 QKA917527:QKA917530 QTW917527:QTW917530 RDS917527:RDS917530 RNO917527:RNO917530 RXK917527:RXK917530 SHG917527:SHG917530 SRC917527:SRC917530 TAY917527:TAY917530 TKU917527:TKU917530 TUQ917527:TUQ917530 UEM917527:UEM917530 UOI917527:UOI917530 UYE917527:UYE917530 VIA917527:VIA917530 VRW917527:VRW917530 WBS917527:WBS917530 WLO917527:WLO917530 WVK917527:WVK917530 C983063:C983066 IY983063:IY983066 SU983063:SU983066 ACQ983063:ACQ983066 AMM983063:AMM983066 AWI983063:AWI983066 BGE983063:BGE983066 BQA983063:BQA983066 BZW983063:BZW983066 CJS983063:CJS983066 CTO983063:CTO983066 DDK983063:DDK983066 DNG983063:DNG983066 DXC983063:DXC983066 EGY983063:EGY983066 EQU983063:EQU983066 FAQ983063:FAQ983066 FKM983063:FKM983066 FUI983063:FUI983066 GEE983063:GEE983066 GOA983063:GOA983066 GXW983063:GXW983066 HHS983063:HHS983066 HRO983063:HRO983066 IBK983063:IBK983066 ILG983063:ILG983066 IVC983063:IVC983066 JEY983063:JEY983066 JOU983063:JOU983066 JYQ983063:JYQ983066 KIM983063:KIM983066 KSI983063:KSI983066 LCE983063:LCE983066 LMA983063:LMA983066 LVW983063:LVW983066 MFS983063:MFS983066 MPO983063:MPO983066 MZK983063:MZK983066 NJG983063:NJG983066 NTC983063:NTC983066 OCY983063:OCY983066 OMU983063:OMU983066 OWQ983063:OWQ983066 PGM983063:PGM983066 PQI983063:PQI983066 QAE983063:QAE983066 QKA983063:QKA983066 QTW983063:QTW983066 RDS983063:RDS983066 RNO983063:RNO983066 RXK983063:RXK983066 SHG983063:SHG983066 SRC983063:SRC983066 TAY983063:TAY983066 TKU983063:TKU983066 TUQ983063:TUQ983066 UEM983063:UEM983066 UOI983063:UOI983066 UYE983063:UYE983066 VIA983063:VIA983066 VRW983063:VRW983066 WBS983063:WBS983066 WLO983063:WLO983066 WVK983063:WVK983066 C54:F61 IY54:JB61 SU54:SX61 ACQ54:ACT61 AMM54:AMP61 AWI54:AWL61 BGE54:BGH61 BQA54:BQD61 BZW54:BZZ61 CJS54:CJV61 CTO54:CTR61 DDK54:DDN61 DNG54:DNJ61 DXC54:DXF61 EGY54:EHB61 EQU54:EQX61 FAQ54:FAT61 FKM54:FKP61 FUI54:FUL61 GEE54:GEH61 GOA54:GOD61 GXW54:GXZ61 HHS54:HHV61 HRO54:HRR61 IBK54:IBN61 ILG54:ILJ61 IVC54:IVF61 JEY54:JFB61 JOU54:JOX61 JYQ54:JYT61 KIM54:KIP61 KSI54:KSL61 LCE54:LCH61 LMA54:LMD61 LVW54:LVZ61 MFS54:MFV61 MPO54:MPR61 MZK54:MZN61 NJG54:NJJ61 NTC54:NTF61 OCY54:ODB61 OMU54:OMX61 OWQ54:OWT61 PGM54:PGP61 PQI54:PQL61 QAE54:QAH61 QKA54:QKD61 QTW54:QTZ61 RDS54:RDV61 RNO54:RNR61 RXK54:RXN61 SHG54:SHJ61 SRC54:SRF61 TAY54:TBB61 TKU54:TKX61 TUQ54:TUT61 UEM54:UEP61 UOI54:UOL61 UYE54:UYH61 VIA54:VID61 VRW54:VRZ61 WBS54:WBV61 WLO54:WLR61 WVK54:WVN61 C65551:F65558 IY65551:JB65558 SU65551:SX65558 ACQ65551:ACT65558 AMM65551:AMP65558 AWI65551:AWL65558 BGE65551:BGH65558 BQA65551:BQD65558 BZW65551:BZZ65558 CJS65551:CJV65558 CTO65551:CTR65558 DDK65551:DDN65558 DNG65551:DNJ65558 DXC65551:DXF65558 EGY65551:EHB65558 EQU65551:EQX65558 FAQ65551:FAT65558 FKM65551:FKP65558 FUI65551:FUL65558 GEE65551:GEH65558 GOA65551:GOD65558 GXW65551:GXZ65558 HHS65551:HHV65558 HRO65551:HRR65558 IBK65551:IBN65558 ILG65551:ILJ65558 IVC65551:IVF65558 JEY65551:JFB65558 JOU65551:JOX65558 JYQ65551:JYT65558 KIM65551:KIP65558 KSI65551:KSL65558 LCE65551:LCH65558 LMA65551:LMD65558 LVW65551:LVZ65558 MFS65551:MFV65558 MPO65551:MPR65558 MZK65551:MZN65558 NJG65551:NJJ65558 NTC65551:NTF65558 OCY65551:ODB65558 OMU65551:OMX65558 OWQ65551:OWT65558 PGM65551:PGP65558 PQI65551:PQL65558 QAE65551:QAH65558 QKA65551:QKD65558 QTW65551:QTZ65558 RDS65551:RDV65558 RNO65551:RNR65558 RXK65551:RXN65558 SHG65551:SHJ65558 SRC65551:SRF65558 TAY65551:TBB65558 TKU65551:TKX65558 TUQ65551:TUT65558 UEM65551:UEP65558 UOI65551:UOL65558 UYE65551:UYH65558 VIA65551:VID65558 VRW65551:VRZ65558 WBS65551:WBV65558 WLO65551:WLR65558 WVK65551:WVN65558 C131087:F131094 IY131087:JB131094 SU131087:SX131094 ACQ131087:ACT131094 AMM131087:AMP131094 AWI131087:AWL131094 BGE131087:BGH131094 BQA131087:BQD131094 BZW131087:BZZ131094 CJS131087:CJV131094 CTO131087:CTR131094 DDK131087:DDN131094 DNG131087:DNJ131094 DXC131087:DXF131094 EGY131087:EHB131094 EQU131087:EQX131094 FAQ131087:FAT131094 FKM131087:FKP131094 FUI131087:FUL131094 GEE131087:GEH131094 GOA131087:GOD131094 GXW131087:GXZ131094 HHS131087:HHV131094 HRO131087:HRR131094 IBK131087:IBN131094 ILG131087:ILJ131094 IVC131087:IVF131094 JEY131087:JFB131094 JOU131087:JOX131094 JYQ131087:JYT131094 KIM131087:KIP131094 KSI131087:KSL131094 LCE131087:LCH131094 LMA131087:LMD131094 LVW131087:LVZ131094 MFS131087:MFV131094 MPO131087:MPR131094 MZK131087:MZN131094 NJG131087:NJJ131094 NTC131087:NTF131094 OCY131087:ODB131094 OMU131087:OMX131094 OWQ131087:OWT131094 PGM131087:PGP131094 PQI131087:PQL131094 QAE131087:QAH131094 QKA131087:QKD131094 QTW131087:QTZ131094 RDS131087:RDV131094 RNO131087:RNR131094 RXK131087:RXN131094 SHG131087:SHJ131094 SRC131087:SRF131094 TAY131087:TBB131094 TKU131087:TKX131094 TUQ131087:TUT131094 UEM131087:UEP131094 UOI131087:UOL131094 UYE131087:UYH131094 VIA131087:VID131094 VRW131087:VRZ131094 WBS131087:WBV131094 WLO131087:WLR131094 WVK131087:WVN131094 C196623:F196630 IY196623:JB196630 SU196623:SX196630 ACQ196623:ACT196630 AMM196623:AMP196630 AWI196623:AWL196630 BGE196623:BGH196630 BQA196623:BQD196630 BZW196623:BZZ196630 CJS196623:CJV196630 CTO196623:CTR196630 DDK196623:DDN196630 DNG196623:DNJ196630 DXC196623:DXF196630 EGY196623:EHB196630 EQU196623:EQX196630 FAQ196623:FAT196630 FKM196623:FKP196630 FUI196623:FUL196630 GEE196623:GEH196630 GOA196623:GOD196630 GXW196623:GXZ196630 HHS196623:HHV196630 HRO196623:HRR196630 IBK196623:IBN196630 ILG196623:ILJ196630 IVC196623:IVF196630 JEY196623:JFB196630 JOU196623:JOX196630 JYQ196623:JYT196630 KIM196623:KIP196630 KSI196623:KSL196630 LCE196623:LCH196630 LMA196623:LMD196630 LVW196623:LVZ196630 MFS196623:MFV196630 MPO196623:MPR196630 MZK196623:MZN196630 NJG196623:NJJ196630 NTC196623:NTF196630 OCY196623:ODB196630 OMU196623:OMX196630 OWQ196623:OWT196630 PGM196623:PGP196630 PQI196623:PQL196630 QAE196623:QAH196630 QKA196623:QKD196630 QTW196623:QTZ196630 RDS196623:RDV196630 RNO196623:RNR196630 RXK196623:RXN196630 SHG196623:SHJ196630 SRC196623:SRF196630 TAY196623:TBB196630 TKU196623:TKX196630 TUQ196623:TUT196630 UEM196623:UEP196630 UOI196623:UOL196630 UYE196623:UYH196630 VIA196623:VID196630 VRW196623:VRZ196630 WBS196623:WBV196630 WLO196623:WLR196630 WVK196623:WVN196630 C262159:F262166 IY262159:JB262166 SU262159:SX262166 ACQ262159:ACT262166 AMM262159:AMP262166 AWI262159:AWL262166 BGE262159:BGH262166 BQA262159:BQD262166 BZW262159:BZZ262166 CJS262159:CJV262166 CTO262159:CTR262166 DDK262159:DDN262166 DNG262159:DNJ262166 DXC262159:DXF262166 EGY262159:EHB262166 EQU262159:EQX262166 FAQ262159:FAT262166 FKM262159:FKP262166 FUI262159:FUL262166 GEE262159:GEH262166 GOA262159:GOD262166 GXW262159:GXZ262166 HHS262159:HHV262166 HRO262159:HRR262166 IBK262159:IBN262166 ILG262159:ILJ262166 IVC262159:IVF262166 JEY262159:JFB262166 JOU262159:JOX262166 JYQ262159:JYT262166 KIM262159:KIP262166 KSI262159:KSL262166 LCE262159:LCH262166 LMA262159:LMD262166 LVW262159:LVZ262166 MFS262159:MFV262166 MPO262159:MPR262166 MZK262159:MZN262166 NJG262159:NJJ262166 NTC262159:NTF262166 OCY262159:ODB262166 OMU262159:OMX262166 OWQ262159:OWT262166 PGM262159:PGP262166 PQI262159:PQL262166 QAE262159:QAH262166 QKA262159:QKD262166 QTW262159:QTZ262166 RDS262159:RDV262166 RNO262159:RNR262166 RXK262159:RXN262166 SHG262159:SHJ262166 SRC262159:SRF262166 TAY262159:TBB262166 TKU262159:TKX262166 TUQ262159:TUT262166 UEM262159:UEP262166 UOI262159:UOL262166 UYE262159:UYH262166 VIA262159:VID262166 VRW262159:VRZ262166 WBS262159:WBV262166 WLO262159:WLR262166 WVK262159:WVN262166 C327695:F327702 IY327695:JB327702 SU327695:SX327702 ACQ327695:ACT327702 AMM327695:AMP327702 AWI327695:AWL327702 BGE327695:BGH327702 BQA327695:BQD327702 BZW327695:BZZ327702 CJS327695:CJV327702 CTO327695:CTR327702 DDK327695:DDN327702 DNG327695:DNJ327702 DXC327695:DXF327702 EGY327695:EHB327702 EQU327695:EQX327702 FAQ327695:FAT327702 FKM327695:FKP327702 FUI327695:FUL327702 GEE327695:GEH327702 GOA327695:GOD327702 GXW327695:GXZ327702 HHS327695:HHV327702 HRO327695:HRR327702 IBK327695:IBN327702 ILG327695:ILJ327702 IVC327695:IVF327702 JEY327695:JFB327702 JOU327695:JOX327702 JYQ327695:JYT327702 KIM327695:KIP327702 KSI327695:KSL327702 LCE327695:LCH327702 LMA327695:LMD327702 LVW327695:LVZ327702 MFS327695:MFV327702 MPO327695:MPR327702 MZK327695:MZN327702 NJG327695:NJJ327702 NTC327695:NTF327702 OCY327695:ODB327702 OMU327695:OMX327702 OWQ327695:OWT327702 PGM327695:PGP327702 PQI327695:PQL327702 QAE327695:QAH327702 QKA327695:QKD327702 QTW327695:QTZ327702 RDS327695:RDV327702 RNO327695:RNR327702 RXK327695:RXN327702 SHG327695:SHJ327702 SRC327695:SRF327702 TAY327695:TBB327702 TKU327695:TKX327702 TUQ327695:TUT327702 UEM327695:UEP327702 UOI327695:UOL327702 UYE327695:UYH327702 VIA327695:VID327702 VRW327695:VRZ327702 WBS327695:WBV327702 WLO327695:WLR327702 WVK327695:WVN327702 C393231:F393238 IY393231:JB393238 SU393231:SX393238 ACQ393231:ACT393238 AMM393231:AMP393238 AWI393231:AWL393238 BGE393231:BGH393238 BQA393231:BQD393238 BZW393231:BZZ393238 CJS393231:CJV393238 CTO393231:CTR393238 DDK393231:DDN393238 DNG393231:DNJ393238 DXC393231:DXF393238 EGY393231:EHB393238 EQU393231:EQX393238 FAQ393231:FAT393238 FKM393231:FKP393238 FUI393231:FUL393238 GEE393231:GEH393238 GOA393231:GOD393238 GXW393231:GXZ393238 HHS393231:HHV393238 HRO393231:HRR393238 IBK393231:IBN393238 ILG393231:ILJ393238 IVC393231:IVF393238 JEY393231:JFB393238 JOU393231:JOX393238 JYQ393231:JYT393238 KIM393231:KIP393238 KSI393231:KSL393238 LCE393231:LCH393238 LMA393231:LMD393238 LVW393231:LVZ393238 MFS393231:MFV393238 MPO393231:MPR393238 MZK393231:MZN393238 NJG393231:NJJ393238 NTC393231:NTF393238 OCY393231:ODB393238 OMU393231:OMX393238 OWQ393231:OWT393238 PGM393231:PGP393238 PQI393231:PQL393238 QAE393231:QAH393238 QKA393231:QKD393238 QTW393231:QTZ393238 RDS393231:RDV393238 RNO393231:RNR393238 RXK393231:RXN393238 SHG393231:SHJ393238 SRC393231:SRF393238 TAY393231:TBB393238 TKU393231:TKX393238 TUQ393231:TUT393238 UEM393231:UEP393238 UOI393231:UOL393238 UYE393231:UYH393238 VIA393231:VID393238 VRW393231:VRZ393238 WBS393231:WBV393238 WLO393231:WLR393238 WVK393231:WVN393238 C458767:F458774 IY458767:JB458774 SU458767:SX458774 ACQ458767:ACT458774 AMM458767:AMP458774 AWI458767:AWL458774 BGE458767:BGH458774 BQA458767:BQD458774 BZW458767:BZZ458774 CJS458767:CJV458774 CTO458767:CTR458774 DDK458767:DDN458774 DNG458767:DNJ458774 DXC458767:DXF458774 EGY458767:EHB458774 EQU458767:EQX458774 FAQ458767:FAT458774 FKM458767:FKP458774 FUI458767:FUL458774 GEE458767:GEH458774 GOA458767:GOD458774 GXW458767:GXZ458774 HHS458767:HHV458774 HRO458767:HRR458774 IBK458767:IBN458774 ILG458767:ILJ458774 IVC458767:IVF458774 JEY458767:JFB458774 JOU458767:JOX458774 JYQ458767:JYT458774 KIM458767:KIP458774 KSI458767:KSL458774 LCE458767:LCH458774 LMA458767:LMD458774 LVW458767:LVZ458774 MFS458767:MFV458774 MPO458767:MPR458774 MZK458767:MZN458774 NJG458767:NJJ458774 NTC458767:NTF458774 OCY458767:ODB458774 OMU458767:OMX458774 OWQ458767:OWT458774 PGM458767:PGP458774 PQI458767:PQL458774 QAE458767:QAH458774 QKA458767:QKD458774 QTW458767:QTZ458774 RDS458767:RDV458774 RNO458767:RNR458774 RXK458767:RXN458774 SHG458767:SHJ458774 SRC458767:SRF458774 TAY458767:TBB458774 TKU458767:TKX458774 TUQ458767:TUT458774 UEM458767:UEP458774 UOI458767:UOL458774 UYE458767:UYH458774 VIA458767:VID458774 VRW458767:VRZ458774 WBS458767:WBV458774 WLO458767:WLR458774 WVK458767:WVN458774 C524303:F524310 IY524303:JB524310 SU524303:SX524310 ACQ524303:ACT524310 AMM524303:AMP524310 AWI524303:AWL524310 BGE524303:BGH524310 BQA524303:BQD524310 BZW524303:BZZ524310 CJS524303:CJV524310 CTO524303:CTR524310 DDK524303:DDN524310 DNG524303:DNJ524310 DXC524303:DXF524310 EGY524303:EHB524310 EQU524303:EQX524310 FAQ524303:FAT524310 FKM524303:FKP524310 FUI524303:FUL524310 GEE524303:GEH524310 GOA524303:GOD524310 GXW524303:GXZ524310 HHS524303:HHV524310 HRO524303:HRR524310 IBK524303:IBN524310 ILG524303:ILJ524310 IVC524303:IVF524310 JEY524303:JFB524310 JOU524303:JOX524310 JYQ524303:JYT524310 KIM524303:KIP524310 KSI524303:KSL524310 LCE524303:LCH524310 LMA524303:LMD524310 LVW524303:LVZ524310 MFS524303:MFV524310 MPO524303:MPR524310 MZK524303:MZN524310 NJG524303:NJJ524310 NTC524303:NTF524310 OCY524303:ODB524310 OMU524303:OMX524310 OWQ524303:OWT524310 PGM524303:PGP524310 PQI524303:PQL524310 QAE524303:QAH524310 QKA524303:QKD524310 QTW524303:QTZ524310 RDS524303:RDV524310 RNO524303:RNR524310 RXK524303:RXN524310 SHG524303:SHJ524310 SRC524303:SRF524310 TAY524303:TBB524310 TKU524303:TKX524310 TUQ524303:TUT524310 UEM524303:UEP524310 UOI524303:UOL524310 UYE524303:UYH524310 VIA524303:VID524310 VRW524303:VRZ524310 WBS524303:WBV524310 WLO524303:WLR524310 WVK524303:WVN524310 C589839:F589846 IY589839:JB589846 SU589839:SX589846 ACQ589839:ACT589846 AMM589839:AMP589846 AWI589839:AWL589846 BGE589839:BGH589846 BQA589839:BQD589846 BZW589839:BZZ589846 CJS589839:CJV589846 CTO589839:CTR589846 DDK589839:DDN589846 DNG589839:DNJ589846 DXC589839:DXF589846 EGY589839:EHB589846 EQU589839:EQX589846 FAQ589839:FAT589846 FKM589839:FKP589846 FUI589839:FUL589846 GEE589839:GEH589846 GOA589839:GOD589846 GXW589839:GXZ589846 HHS589839:HHV589846 HRO589839:HRR589846 IBK589839:IBN589846 ILG589839:ILJ589846 IVC589839:IVF589846 JEY589839:JFB589846 JOU589839:JOX589846 JYQ589839:JYT589846 KIM589839:KIP589846 KSI589839:KSL589846 LCE589839:LCH589846 LMA589839:LMD589846 LVW589839:LVZ589846 MFS589839:MFV589846 MPO589839:MPR589846 MZK589839:MZN589846 NJG589839:NJJ589846 NTC589839:NTF589846 OCY589839:ODB589846 OMU589839:OMX589846 OWQ589839:OWT589846 PGM589839:PGP589846 PQI589839:PQL589846 QAE589839:QAH589846 QKA589839:QKD589846 QTW589839:QTZ589846 RDS589839:RDV589846 RNO589839:RNR589846 RXK589839:RXN589846 SHG589839:SHJ589846 SRC589839:SRF589846 TAY589839:TBB589846 TKU589839:TKX589846 TUQ589839:TUT589846 UEM589839:UEP589846 UOI589839:UOL589846 UYE589839:UYH589846 VIA589839:VID589846 VRW589839:VRZ589846 WBS589839:WBV589846 WLO589839:WLR589846 WVK589839:WVN589846 C655375:F655382 IY655375:JB655382 SU655375:SX655382 ACQ655375:ACT655382 AMM655375:AMP655382 AWI655375:AWL655382 BGE655375:BGH655382 BQA655375:BQD655382 BZW655375:BZZ655382 CJS655375:CJV655382 CTO655375:CTR655382 DDK655375:DDN655382 DNG655375:DNJ655382 DXC655375:DXF655382 EGY655375:EHB655382 EQU655375:EQX655382 FAQ655375:FAT655382 FKM655375:FKP655382 FUI655375:FUL655382 GEE655375:GEH655382 GOA655375:GOD655382 GXW655375:GXZ655382 HHS655375:HHV655382 HRO655375:HRR655382 IBK655375:IBN655382 ILG655375:ILJ655382 IVC655375:IVF655382 JEY655375:JFB655382 JOU655375:JOX655382 JYQ655375:JYT655382 KIM655375:KIP655382 KSI655375:KSL655382 LCE655375:LCH655382 LMA655375:LMD655382 LVW655375:LVZ655382 MFS655375:MFV655382 MPO655375:MPR655382 MZK655375:MZN655382 NJG655375:NJJ655382 NTC655375:NTF655382 OCY655375:ODB655382 OMU655375:OMX655382 OWQ655375:OWT655382 PGM655375:PGP655382 PQI655375:PQL655382 QAE655375:QAH655382 QKA655375:QKD655382 QTW655375:QTZ655382 RDS655375:RDV655382 RNO655375:RNR655382 RXK655375:RXN655382 SHG655375:SHJ655382 SRC655375:SRF655382 TAY655375:TBB655382 TKU655375:TKX655382 TUQ655375:TUT655382 UEM655375:UEP655382 UOI655375:UOL655382 UYE655375:UYH655382 VIA655375:VID655382 VRW655375:VRZ655382 WBS655375:WBV655382 WLO655375:WLR655382 WVK655375:WVN655382 C720911:F720918 IY720911:JB720918 SU720911:SX720918 ACQ720911:ACT720918 AMM720911:AMP720918 AWI720911:AWL720918 BGE720911:BGH720918 BQA720911:BQD720918 BZW720911:BZZ720918 CJS720911:CJV720918 CTO720911:CTR720918 DDK720911:DDN720918 DNG720911:DNJ720918 DXC720911:DXF720918 EGY720911:EHB720918 EQU720911:EQX720918 FAQ720911:FAT720918 FKM720911:FKP720918 FUI720911:FUL720918 GEE720911:GEH720918 GOA720911:GOD720918 GXW720911:GXZ720918 HHS720911:HHV720918 HRO720911:HRR720918 IBK720911:IBN720918 ILG720911:ILJ720918 IVC720911:IVF720918 JEY720911:JFB720918 JOU720911:JOX720918 JYQ720911:JYT720918 KIM720911:KIP720918 KSI720911:KSL720918 LCE720911:LCH720918 LMA720911:LMD720918 LVW720911:LVZ720918 MFS720911:MFV720918 MPO720911:MPR720918 MZK720911:MZN720918 NJG720911:NJJ720918 NTC720911:NTF720918 OCY720911:ODB720918 OMU720911:OMX720918 OWQ720911:OWT720918 PGM720911:PGP720918 PQI720911:PQL720918 QAE720911:QAH720918 QKA720911:QKD720918 QTW720911:QTZ720918 RDS720911:RDV720918 RNO720911:RNR720918 RXK720911:RXN720918 SHG720911:SHJ720918 SRC720911:SRF720918 TAY720911:TBB720918 TKU720911:TKX720918 TUQ720911:TUT720918 UEM720911:UEP720918 UOI720911:UOL720918 UYE720911:UYH720918 VIA720911:VID720918 VRW720911:VRZ720918 WBS720911:WBV720918 WLO720911:WLR720918 WVK720911:WVN720918 C786447:F786454 IY786447:JB786454 SU786447:SX786454 ACQ786447:ACT786454 AMM786447:AMP786454 AWI786447:AWL786454 BGE786447:BGH786454 BQA786447:BQD786454 BZW786447:BZZ786454 CJS786447:CJV786454 CTO786447:CTR786454 DDK786447:DDN786454 DNG786447:DNJ786454 DXC786447:DXF786454 EGY786447:EHB786454 EQU786447:EQX786454 FAQ786447:FAT786454 FKM786447:FKP786454 FUI786447:FUL786454 GEE786447:GEH786454 GOA786447:GOD786454 GXW786447:GXZ786454 HHS786447:HHV786454 HRO786447:HRR786454 IBK786447:IBN786454 ILG786447:ILJ786454 IVC786447:IVF786454 JEY786447:JFB786454 JOU786447:JOX786454 JYQ786447:JYT786454 KIM786447:KIP786454 KSI786447:KSL786454 LCE786447:LCH786454 LMA786447:LMD786454 LVW786447:LVZ786454 MFS786447:MFV786454 MPO786447:MPR786454 MZK786447:MZN786454 NJG786447:NJJ786454 NTC786447:NTF786454 OCY786447:ODB786454 OMU786447:OMX786454 OWQ786447:OWT786454 PGM786447:PGP786454 PQI786447:PQL786454 QAE786447:QAH786454 QKA786447:QKD786454 QTW786447:QTZ786454 RDS786447:RDV786454 RNO786447:RNR786454 RXK786447:RXN786454 SHG786447:SHJ786454 SRC786447:SRF786454 TAY786447:TBB786454 TKU786447:TKX786454 TUQ786447:TUT786454 UEM786447:UEP786454 UOI786447:UOL786454 UYE786447:UYH786454 VIA786447:VID786454 VRW786447:VRZ786454 WBS786447:WBV786454 WLO786447:WLR786454 WVK786447:WVN786454 C851983:F851990 IY851983:JB851990 SU851983:SX851990 ACQ851983:ACT851990 AMM851983:AMP851990 AWI851983:AWL851990 BGE851983:BGH851990 BQA851983:BQD851990 BZW851983:BZZ851990 CJS851983:CJV851990 CTO851983:CTR851990 DDK851983:DDN851990 DNG851983:DNJ851990 DXC851983:DXF851990 EGY851983:EHB851990 EQU851983:EQX851990 FAQ851983:FAT851990 FKM851983:FKP851990 FUI851983:FUL851990 GEE851983:GEH851990 GOA851983:GOD851990 GXW851983:GXZ851990 HHS851983:HHV851990 HRO851983:HRR851990 IBK851983:IBN851990 ILG851983:ILJ851990 IVC851983:IVF851990 JEY851983:JFB851990 JOU851983:JOX851990 JYQ851983:JYT851990 KIM851983:KIP851990 KSI851983:KSL851990 LCE851983:LCH851990 LMA851983:LMD851990 LVW851983:LVZ851990 MFS851983:MFV851990 MPO851983:MPR851990 MZK851983:MZN851990 NJG851983:NJJ851990 NTC851983:NTF851990 OCY851983:ODB851990 OMU851983:OMX851990 OWQ851983:OWT851990 PGM851983:PGP851990 PQI851983:PQL851990 QAE851983:QAH851990 QKA851983:QKD851990 QTW851983:QTZ851990 RDS851983:RDV851990 RNO851983:RNR851990 RXK851983:RXN851990 SHG851983:SHJ851990 SRC851983:SRF851990 TAY851983:TBB851990 TKU851983:TKX851990 TUQ851983:TUT851990 UEM851983:UEP851990 UOI851983:UOL851990 UYE851983:UYH851990 VIA851983:VID851990 VRW851983:VRZ851990 WBS851983:WBV851990 WLO851983:WLR851990 WVK851983:WVN851990 C917519:F917526 IY917519:JB917526 SU917519:SX917526 ACQ917519:ACT917526 AMM917519:AMP917526 AWI917519:AWL917526 BGE917519:BGH917526 BQA917519:BQD917526 BZW917519:BZZ917526 CJS917519:CJV917526 CTO917519:CTR917526 DDK917519:DDN917526 DNG917519:DNJ917526 DXC917519:DXF917526 EGY917519:EHB917526 EQU917519:EQX917526 FAQ917519:FAT917526 FKM917519:FKP917526 FUI917519:FUL917526 GEE917519:GEH917526 GOA917519:GOD917526 GXW917519:GXZ917526 HHS917519:HHV917526 HRO917519:HRR917526 IBK917519:IBN917526 ILG917519:ILJ917526 IVC917519:IVF917526 JEY917519:JFB917526 JOU917519:JOX917526 JYQ917519:JYT917526 KIM917519:KIP917526 KSI917519:KSL917526 LCE917519:LCH917526 LMA917519:LMD917526 LVW917519:LVZ917526 MFS917519:MFV917526 MPO917519:MPR917526 MZK917519:MZN917526 NJG917519:NJJ917526 NTC917519:NTF917526 OCY917519:ODB917526 OMU917519:OMX917526 OWQ917519:OWT917526 PGM917519:PGP917526 PQI917519:PQL917526 QAE917519:QAH917526 QKA917519:QKD917526 QTW917519:QTZ917526 RDS917519:RDV917526 RNO917519:RNR917526 RXK917519:RXN917526 SHG917519:SHJ917526 SRC917519:SRF917526 TAY917519:TBB917526 TKU917519:TKX917526 TUQ917519:TUT917526 UEM917519:UEP917526 UOI917519:UOL917526 UYE917519:UYH917526 VIA917519:VID917526 VRW917519:VRZ917526 WBS917519:WBV917526 WLO917519:WLR917526 WVK917519:WVN917526 C983055:F983062 IY983055:JB983062 SU983055:SX983062 ACQ983055:ACT983062 AMM983055:AMP983062 AWI983055:AWL983062 BGE983055:BGH983062 BQA983055:BQD983062 BZW983055:BZZ983062 CJS983055:CJV983062 CTO983055:CTR983062 DDK983055:DDN983062 DNG983055:DNJ983062 DXC983055:DXF983062 EGY983055:EHB983062 EQU983055:EQX983062 FAQ983055:FAT983062 FKM983055:FKP983062 FUI983055:FUL983062 GEE983055:GEH983062 GOA983055:GOD983062 GXW983055:GXZ983062 HHS983055:HHV983062 HRO983055:HRR983062 IBK983055:IBN983062 ILG983055:ILJ983062 IVC983055:IVF983062 JEY983055:JFB983062 JOU983055:JOX983062 JYQ983055:JYT983062 KIM983055:KIP983062 KSI983055:KSL983062 LCE983055:LCH983062 LMA983055:LMD983062 LVW983055:LVZ983062 MFS983055:MFV983062 MPO983055:MPR983062 MZK983055:MZN983062 NJG983055:NJJ983062 NTC983055:NTF983062 OCY983055:ODB983062 OMU983055:OMX983062 OWQ983055:OWT983062 PGM983055:PGP983062 PQI983055:PQL983062 QAE983055:QAH983062 QKA983055:QKD983062 QTW983055:QTZ983062 RDS983055:RDV983062 RNO983055:RNR983062 RXK983055:RXN983062 SHG983055:SHJ983062 SRC983055:SRF983062 TAY983055:TBB983062 TKU983055:TKX983062 TUQ983055:TUT983062 UEM983055:UEP983062 UOI983055:UOL983062 UYE983055:UYH983062 VIA983055:VID983062 VRW983055:VRZ983062 WBS983055:WBV983062 WLO983055:WLR983062 WVK983055:WVN983062 Y55:Y64 JU55:JU64 TQ55:TQ64 ADM55:ADM64 ANI55:ANI64 AXE55:AXE64 BHA55:BHA64 BQW55:BQW64 CAS55:CAS64 CKO55:CKO64 CUK55:CUK64 DEG55:DEG64 DOC55:DOC64 DXY55:DXY64 EHU55:EHU64 ERQ55:ERQ64 FBM55:FBM64 FLI55:FLI64 FVE55:FVE64 GFA55:GFA64 GOW55:GOW64 GYS55:GYS64 HIO55:HIO64 HSK55:HSK64 ICG55:ICG64 IMC55:IMC64 IVY55:IVY64 JFU55:JFU64 JPQ55:JPQ64 JZM55:JZM64 KJI55:KJI64 KTE55:KTE64 LDA55:LDA64 LMW55:LMW64 LWS55:LWS64 MGO55:MGO64 MQK55:MQK64 NAG55:NAG64 NKC55:NKC64 NTY55:NTY64 ODU55:ODU64 ONQ55:ONQ64 OXM55:OXM64 PHI55:PHI64 PRE55:PRE64 QBA55:QBA64 QKW55:QKW64 QUS55:QUS64 REO55:REO64 ROK55:ROK64 RYG55:RYG64 SIC55:SIC64 SRY55:SRY64 TBU55:TBU64 TLQ55:TLQ64 TVM55:TVM64 UFI55:UFI64 UPE55:UPE64 UZA55:UZA64 VIW55:VIW64 VSS55:VSS64 WCO55:WCO64 WMK55:WMK64 WWG55:WWG64 Y65552:Y65561 JU65552:JU65561 TQ65552:TQ65561 ADM65552:ADM65561 ANI65552:ANI65561 AXE65552:AXE65561 BHA65552:BHA65561 BQW65552:BQW65561 CAS65552:CAS65561 CKO65552:CKO65561 CUK65552:CUK65561 DEG65552:DEG65561 DOC65552:DOC65561 DXY65552:DXY65561 EHU65552:EHU65561 ERQ65552:ERQ65561 FBM65552:FBM65561 FLI65552:FLI65561 FVE65552:FVE65561 GFA65552:GFA65561 GOW65552:GOW65561 GYS65552:GYS65561 HIO65552:HIO65561 HSK65552:HSK65561 ICG65552:ICG65561 IMC65552:IMC65561 IVY65552:IVY65561 JFU65552:JFU65561 JPQ65552:JPQ65561 JZM65552:JZM65561 KJI65552:KJI65561 KTE65552:KTE65561 LDA65552:LDA65561 LMW65552:LMW65561 LWS65552:LWS65561 MGO65552:MGO65561 MQK65552:MQK65561 NAG65552:NAG65561 NKC65552:NKC65561 NTY65552:NTY65561 ODU65552:ODU65561 ONQ65552:ONQ65561 OXM65552:OXM65561 PHI65552:PHI65561 PRE65552:PRE65561 QBA65552:QBA65561 QKW65552:QKW65561 QUS65552:QUS65561 REO65552:REO65561 ROK65552:ROK65561 RYG65552:RYG65561 SIC65552:SIC65561 SRY65552:SRY65561 TBU65552:TBU65561 TLQ65552:TLQ65561 TVM65552:TVM65561 UFI65552:UFI65561 UPE65552:UPE65561 UZA65552:UZA65561 VIW65552:VIW65561 VSS65552:VSS65561 WCO65552:WCO65561 WMK65552:WMK65561 WWG65552:WWG65561 Y131088:Y131097 JU131088:JU131097 TQ131088:TQ131097 ADM131088:ADM131097 ANI131088:ANI131097 AXE131088:AXE131097 BHA131088:BHA131097 BQW131088:BQW131097 CAS131088:CAS131097 CKO131088:CKO131097 CUK131088:CUK131097 DEG131088:DEG131097 DOC131088:DOC131097 DXY131088:DXY131097 EHU131088:EHU131097 ERQ131088:ERQ131097 FBM131088:FBM131097 FLI131088:FLI131097 FVE131088:FVE131097 GFA131088:GFA131097 GOW131088:GOW131097 GYS131088:GYS131097 HIO131088:HIO131097 HSK131088:HSK131097 ICG131088:ICG131097 IMC131088:IMC131097 IVY131088:IVY131097 JFU131088:JFU131097 JPQ131088:JPQ131097 JZM131088:JZM131097 KJI131088:KJI131097 KTE131088:KTE131097 LDA131088:LDA131097 LMW131088:LMW131097 LWS131088:LWS131097 MGO131088:MGO131097 MQK131088:MQK131097 NAG131088:NAG131097 NKC131088:NKC131097 NTY131088:NTY131097 ODU131088:ODU131097 ONQ131088:ONQ131097 OXM131088:OXM131097 PHI131088:PHI131097 PRE131088:PRE131097 QBA131088:QBA131097 QKW131088:QKW131097 QUS131088:QUS131097 REO131088:REO131097 ROK131088:ROK131097 RYG131088:RYG131097 SIC131088:SIC131097 SRY131088:SRY131097 TBU131088:TBU131097 TLQ131088:TLQ131097 TVM131088:TVM131097 UFI131088:UFI131097 UPE131088:UPE131097 UZA131088:UZA131097 VIW131088:VIW131097 VSS131088:VSS131097 WCO131088:WCO131097 WMK131088:WMK131097 WWG131088:WWG131097 Y196624:Y196633 JU196624:JU196633 TQ196624:TQ196633 ADM196624:ADM196633 ANI196624:ANI196633 AXE196624:AXE196633 BHA196624:BHA196633 BQW196624:BQW196633 CAS196624:CAS196633 CKO196624:CKO196633 CUK196624:CUK196633 DEG196624:DEG196633 DOC196624:DOC196633 DXY196624:DXY196633 EHU196624:EHU196633 ERQ196624:ERQ196633 FBM196624:FBM196633 FLI196624:FLI196633 FVE196624:FVE196633 GFA196624:GFA196633 GOW196624:GOW196633 GYS196624:GYS196633 HIO196624:HIO196633 HSK196624:HSK196633 ICG196624:ICG196633 IMC196624:IMC196633 IVY196624:IVY196633 JFU196624:JFU196633 JPQ196624:JPQ196633 JZM196624:JZM196633 KJI196624:KJI196633 KTE196624:KTE196633 LDA196624:LDA196633 LMW196624:LMW196633 LWS196624:LWS196633 MGO196624:MGO196633 MQK196624:MQK196633 NAG196624:NAG196633 NKC196624:NKC196633 NTY196624:NTY196633 ODU196624:ODU196633 ONQ196624:ONQ196633 OXM196624:OXM196633 PHI196624:PHI196633 PRE196624:PRE196633 QBA196624:QBA196633 QKW196624:QKW196633 QUS196624:QUS196633 REO196624:REO196633 ROK196624:ROK196633 RYG196624:RYG196633 SIC196624:SIC196633 SRY196624:SRY196633 TBU196624:TBU196633 TLQ196624:TLQ196633 TVM196624:TVM196633 UFI196624:UFI196633 UPE196624:UPE196633 UZA196624:UZA196633 VIW196624:VIW196633 VSS196624:VSS196633 WCO196624:WCO196633 WMK196624:WMK196633 WWG196624:WWG196633 Y262160:Y262169 JU262160:JU262169 TQ262160:TQ262169 ADM262160:ADM262169 ANI262160:ANI262169 AXE262160:AXE262169 BHA262160:BHA262169 BQW262160:BQW262169 CAS262160:CAS262169 CKO262160:CKO262169 CUK262160:CUK262169 DEG262160:DEG262169 DOC262160:DOC262169 DXY262160:DXY262169 EHU262160:EHU262169 ERQ262160:ERQ262169 FBM262160:FBM262169 FLI262160:FLI262169 FVE262160:FVE262169 GFA262160:GFA262169 GOW262160:GOW262169 GYS262160:GYS262169 HIO262160:HIO262169 HSK262160:HSK262169 ICG262160:ICG262169 IMC262160:IMC262169 IVY262160:IVY262169 JFU262160:JFU262169 JPQ262160:JPQ262169 JZM262160:JZM262169 KJI262160:KJI262169 KTE262160:KTE262169 LDA262160:LDA262169 LMW262160:LMW262169 LWS262160:LWS262169 MGO262160:MGO262169 MQK262160:MQK262169 NAG262160:NAG262169 NKC262160:NKC262169 NTY262160:NTY262169 ODU262160:ODU262169 ONQ262160:ONQ262169 OXM262160:OXM262169 PHI262160:PHI262169 PRE262160:PRE262169 QBA262160:QBA262169 QKW262160:QKW262169 QUS262160:QUS262169 REO262160:REO262169 ROK262160:ROK262169 RYG262160:RYG262169 SIC262160:SIC262169 SRY262160:SRY262169 TBU262160:TBU262169 TLQ262160:TLQ262169 TVM262160:TVM262169 UFI262160:UFI262169 UPE262160:UPE262169 UZA262160:UZA262169 VIW262160:VIW262169 VSS262160:VSS262169 WCO262160:WCO262169 WMK262160:WMK262169 WWG262160:WWG262169 Y327696:Y327705 JU327696:JU327705 TQ327696:TQ327705 ADM327696:ADM327705 ANI327696:ANI327705 AXE327696:AXE327705 BHA327696:BHA327705 BQW327696:BQW327705 CAS327696:CAS327705 CKO327696:CKO327705 CUK327696:CUK327705 DEG327696:DEG327705 DOC327696:DOC327705 DXY327696:DXY327705 EHU327696:EHU327705 ERQ327696:ERQ327705 FBM327696:FBM327705 FLI327696:FLI327705 FVE327696:FVE327705 GFA327696:GFA327705 GOW327696:GOW327705 GYS327696:GYS327705 HIO327696:HIO327705 HSK327696:HSK327705 ICG327696:ICG327705 IMC327696:IMC327705 IVY327696:IVY327705 JFU327696:JFU327705 JPQ327696:JPQ327705 JZM327696:JZM327705 KJI327696:KJI327705 KTE327696:KTE327705 LDA327696:LDA327705 LMW327696:LMW327705 LWS327696:LWS327705 MGO327696:MGO327705 MQK327696:MQK327705 NAG327696:NAG327705 NKC327696:NKC327705 NTY327696:NTY327705 ODU327696:ODU327705 ONQ327696:ONQ327705 OXM327696:OXM327705 PHI327696:PHI327705 PRE327696:PRE327705 QBA327696:QBA327705 QKW327696:QKW327705 QUS327696:QUS327705 REO327696:REO327705 ROK327696:ROK327705 RYG327696:RYG327705 SIC327696:SIC327705 SRY327696:SRY327705 TBU327696:TBU327705 TLQ327696:TLQ327705 TVM327696:TVM327705 UFI327696:UFI327705 UPE327696:UPE327705 UZA327696:UZA327705 VIW327696:VIW327705 VSS327696:VSS327705 WCO327696:WCO327705 WMK327696:WMK327705 WWG327696:WWG327705 Y393232:Y393241 JU393232:JU393241 TQ393232:TQ393241 ADM393232:ADM393241 ANI393232:ANI393241 AXE393232:AXE393241 BHA393232:BHA393241 BQW393232:BQW393241 CAS393232:CAS393241 CKO393232:CKO393241 CUK393232:CUK393241 DEG393232:DEG393241 DOC393232:DOC393241 DXY393232:DXY393241 EHU393232:EHU393241 ERQ393232:ERQ393241 FBM393232:FBM393241 FLI393232:FLI393241 FVE393232:FVE393241 GFA393232:GFA393241 GOW393232:GOW393241 GYS393232:GYS393241 HIO393232:HIO393241 HSK393232:HSK393241 ICG393232:ICG393241 IMC393232:IMC393241 IVY393232:IVY393241 JFU393232:JFU393241 JPQ393232:JPQ393241 JZM393232:JZM393241 KJI393232:KJI393241 KTE393232:KTE393241 LDA393232:LDA393241 LMW393232:LMW393241 LWS393232:LWS393241 MGO393232:MGO393241 MQK393232:MQK393241 NAG393232:NAG393241 NKC393232:NKC393241 NTY393232:NTY393241 ODU393232:ODU393241 ONQ393232:ONQ393241 OXM393232:OXM393241 PHI393232:PHI393241 PRE393232:PRE393241 QBA393232:QBA393241 QKW393232:QKW393241 QUS393232:QUS393241 REO393232:REO393241 ROK393232:ROK393241 RYG393232:RYG393241 SIC393232:SIC393241 SRY393232:SRY393241 TBU393232:TBU393241 TLQ393232:TLQ393241 TVM393232:TVM393241 UFI393232:UFI393241 UPE393232:UPE393241 UZA393232:UZA393241 VIW393232:VIW393241 VSS393232:VSS393241 WCO393232:WCO393241 WMK393232:WMK393241 WWG393232:WWG393241 Y458768:Y458777 JU458768:JU458777 TQ458768:TQ458777 ADM458768:ADM458777 ANI458768:ANI458777 AXE458768:AXE458777 BHA458768:BHA458777 BQW458768:BQW458777 CAS458768:CAS458777 CKO458768:CKO458777 CUK458768:CUK458777 DEG458768:DEG458777 DOC458768:DOC458777 DXY458768:DXY458777 EHU458768:EHU458777 ERQ458768:ERQ458777 FBM458768:FBM458777 FLI458768:FLI458777 FVE458768:FVE458777 GFA458768:GFA458777 GOW458768:GOW458777 GYS458768:GYS458777 HIO458768:HIO458777 HSK458768:HSK458777 ICG458768:ICG458777 IMC458768:IMC458777 IVY458768:IVY458777 JFU458768:JFU458777 JPQ458768:JPQ458777 JZM458768:JZM458777 KJI458768:KJI458777 KTE458768:KTE458777 LDA458768:LDA458777 LMW458768:LMW458777 LWS458768:LWS458777 MGO458768:MGO458777 MQK458768:MQK458777 NAG458768:NAG458777 NKC458768:NKC458777 NTY458768:NTY458777 ODU458768:ODU458777 ONQ458768:ONQ458777 OXM458768:OXM458777 PHI458768:PHI458777 PRE458768:PRE458777 QBA458768:QBA458777 QKW458768:QKW458777 QUS458768:QUS458777 REO458768:REO458777 ROK458768:ROK458777 RYG458768:RYG458777 SIC458768:SIC458777 SRY458768:SRY458777 TBU458768:TBU458777 TLQ458768:TLQ458777 TVM458768:TVM458777 UFI458768:UFI458777 UPE458768:UPE458777 UZA458768:UZA458777 VIW458768:VIW458777 VSS458768:VSS458777 WCO458768:WCO458777 WMK458768:WMK458777 WWG458768:WWG458777 Y524304:Y524313 JU524304:JU524313 TQ524304:TQ524313 ADM524304:ADM524313 ANI524304:ANI524313 AXE524304:AXE524313 BHA524304:BHA524313 BQW524304:BQW524313 CAS524304:CAS524313 CKO524304:CKO524313 CUK524304:CUK524313 DEG524304:DEG524313 DOC524304:DOC524313 DXY524304:DXY524313 EHU524304:EHU524313 ERQ524304:ERQ524313 FBM524304:FBM524313 FLI524304:FLI524313 FVE524304:FVE524313 GFA524304:GFA524313 GOW524304:GOW524313 GYS524304:GYS524313 HIO524304:HIO524313 HSK524304:HSK524313 ICG524304:ICG524313 IMC524304:IMC524313 IVY524304:IVY524313 JFU524304:JFU524313 JPQ524304:JPQ524313 JZM524304:JZM524313 KJI524304:KJI524313 KTE524304:KTE524313 LDA524304:LDA524313 LMW524304:LMW524313 LWS524304:LWS524313 MGO524304:MGO524313 MQK524304:MQK524313 NAG524304:NAG524313 NKC524304:NKC524313 NTY524304:NTY524313 ODU524304:ODU524313 ONQ524304:ONQ524313 OXM524304:OXM524313 PHI524304:PHI524313 PRE524304:PRE524313 QBA524304:QBA524313 QKW524304:QKW524313 QUS524304:QUS524313 REO524304:REO524313 ROK524304:ROK524313 RYG524304:RYG524313 SIC524304:SIC524313 SRY524304:SRY524313 TBU524304:TBU524313 TLQ524304:TLQ524313 TVM524304:TVM524313 UFI524304:UFI524313 UPE524304:UPE524313 UZA524304:UZA524313 VIW524304:VIW524313 VSS524304:VSS524313 WCO524304:WCO524313 WMK524304:WMK524313 WWG524304:WWG524313 Y589840:Y589849 JU589840:JU589849 TQ589840:TQ589849 ADM589840:ADM589849 ANI589840:ANI589849 AXE589840:AXE589849 BHA589840:BHA589849 BQW589840:BQW589849 CAS589840:CAS589849 CKO589840:CKO589849 CUK589840:CUK589849 DEG589840:DEG589849 DOC589840:DOC589849 DXY589840:DXY589849 EHU589840:EHU589849 ERQ589840:ERQ589849 FBM589840:FBM589849 FLI589840:FLI589849 FVE589840:FVE589849 GFA589840:GFA589849 GOW589840:GOW589849 GYS589840:GYS589849 HIO589840:HIO589849 HSK589840:HSK589849 ICG589840:ICG589849 IMC589840:IMC589849 IVY589840:IVY589849 JFU589840:JFU589849 JPQ589840:JPQ589849 JZM589840:JZM589849 KJI589840:KJI589849 KTE589840:KTE589849 LDA589840:LDA589849 LMW589840:LMW589849 LWS589840:LWS589849 MGO589840:MGO589849 MQK589840:MQK589849 NAG589840:NAG589849 NKC589840:NKC589849 NTY589840:NTY589849 ODU589840:ODU589849 ONQ589840:ONQ589849 OXM589840:OXM589849 PHI589840:PHI589849 PRE589840:PRE589849 QBA589840:QBA589849 QKW589840:QKW589849 QUS589840:QUS589849 REO589840:REO589849 ROK589840:ROK589849 RYG589840:RYG589849 SIC589840:SIC589849 SRY589840:SRY589849 TBU589840:TBU589849 TLQ589840:TLQ589849 TVM589840:TVM589849 UFI589840:UFI589849 UPE589840:UPE589849 UZA589840:UZA589849 VIW589840:VIW589849 VSS589840:VSS589849 WCO589840:WCO589849 WMK589840:WMK589849 WWG589840:WWG589849 Y655376:Y655385 JU655376:JU655385 TQ655376:TQ655385 ADM655376:ADM655385 ANI655376:ANI655385 AXE655376:AXE655385 BHA655376:BHA655385 BQW655376:BQW655385 CAS655376:CAS655385 CKO655376:CKO655385 CUK655376:CUK655385 DEG655376:DEG655385 DOC655376:DOC655385 DXY655376:DXY655385 EHU655376:EHU655385 ERQ655376:ERQ655385 FBM655376:FBM655385 FLI655376:FLI655385 FVE655376:FVE655385 GFA655376:GFA655385 GOW655376:GOW655385 GYS655376:GYS655385 HIO655376:HIO655385 HSK655376:HSK655385 ICG655376:ICG655385 IMC655376:IMC655385 IVY655376:IVY655385 JFU655376:JFU655385 JPQ655376:JPQ655385 JZM655376:JZM655385 KJI655376:KJI655385 KTE655376:KTE655385 LDA655376:LDA655385 LMW655376:LMW655385 LWS655376:LWS655385 MGO655376:MGO655385 MQK655376:MQK655385 NAG655376:NAG655385 NKC655376:NKC655385 NTY655376:NTY655385 ODU655376:ODU655385 ONQ655376:ONQ655385 OXM655376:OXM655385 PHI655376:PHI655385 PRE655376:PRE655385 QBA655376:QBA655385 QKW655376:QKW655385 QUS655376:QUS655385 REO655376:REO655385 ROK655376:ROK655385 RYG655376:RYG655385 SIC655376:SIC655385 SRY655376:SRY655385 TBU655376:TBU655385 TLQ655376:TLQ655385 TVM655376:TVM655385 UFI655376:UFI655385 UPE655376:UPE655385 UZA655376:UZA655385 VIW655376:VIW655385 VSS655376:VSS655385 WCO655376:WCO655385 WMK655376:WMK655385 WWG655376:WWG655385 Y720912:Y720921 JU720912:JU720921 TQ720912:TQ720921 ADM720912:ADM720921 ANI720912:ANI720921 AXE720912:AXE720921 BHA720912:BHA720921 BQW720912:BQW720921 CAS720912:CAS720921 CKO720912:CKO720921 CUK720912:CUK720921 DEG720912:DEG720921 DOC720912:DOC720921 DXY720912:DXY720921 EHU720912:EHU720921 ERQ720912:ERQ720921 FBM720912:FBM720921 FLI720912:FLI720921 FVE720912:FVE720921 GFA720912:GFA720921 GOW720912:GOW720921 GYS720912:GYS720921 HIO720912:HIO720921 HSK720912:HSK720921 ICG720912:ICG720921 IMC720912:IMC720921 IVY720912:IVY720921 JFU720912:JFU720921 JPQ720912:JPQ720921 JZM720912:JZM720921 KJI720912:KJI720921 KTE720912:KTE720921 LDA720912:LDA720921 LMW720912:LMW720921 LWS720912:LWS720921 MGO720912:MGO720921 MQK720912:MQK720921 NAG720912:NAG720921 NKC720912:NKC720921 NTY720912:NTY720921 ODU720912:ODU720921 ONQ720912:ONQ720921 OXM720912:OXM720921 PHI720912:PHI720921 PRE720912:PRE720921 QBA720912:QBA720921 QKW720912:QKW720921 QUS720912:QUS720921 REO720912:REO720921 ROK720912:ROK720921 RYG720912:RYG720921 SIC720912:SIC720921 SRY720912:SRY720921 TBU720912:TBU720921 TLQ720912:TLQ720921 TVM720912:TVM720921 UFI720912:UFI720921 UPE720912:UPE720921 UZA720912:UZA720921 VIW720912:VIW720921 VSS720912:VSS720921 WCO720912:WCO720921 WMK720912:WMK720921 WWG720912:WWG720921 Y786448:Y786457 JU786448:JU786457 TQ786448:TQ786457 ADM786448:ADM786457 ANI786448:ANI786457 AXE786448:AXE786457 BHA786448:BHA786457 BQW786448:BQW786457 CAS786448:CAS786457 CKO786448:CKO786457 CUK786448:CUK786457 DEG786448:DEG786457 DOC786448:DOC786457 DXY786448:DXY786457 EHU786448:EHU786457 ERQ786448:ERQ786457 FBM786448:FBM786457 FLI786448:FLI786457 FVE786448:FVE786457 GFA786448:GFA786457 GOW786448:GOW786457 GYS786448:GYS786457 HIO786448:HIO786457 HSK786448:HSK786457 ICG786448:ICG786457 IMC786448:IMC786457 IVY786448:IVY786457 JFU786448:JFU786457 JPQ786448:JPQ786457 JZM786448:JZM786457 KJI786448:KJI786457 KTE786448:KTE786457 LDA786448:LDA786457 LMW786448:LMW786457 LWS786448:LWS786457 MGO786448:MGO786457 MQK786448:MQK786457 NAG786448:NAG786457 NKC786448:NKC786457 NTY786448:NTY786457 ODU786448:ODU786457 ONQ786448:ONQ786457 OXM786448:OXM786457 PHI786448:PHI786457 PRE786448:PRE786457 QBA786448:QBA786457 QKW786448:QKW786457 QUS786448:QUS786457 REO786448:REO786457 ROK786448:ROK786457 RYG786448:RYG786457 SIC786448:SIC786457 SRY786448:SRY786457 TBU786448:TBU786457 TLQ786448:TLQ786457 TVM786448:TVM786457 UFI786448:UFI786457 UPE786448:UPE786457 UZA786448:UZA786457 VIW786448:VIW786457 VSS786448:VSS786457 WCO786448:WCO786457 WMK786448:WMK786457 WWG786448:WWG786457 Y851984:Y851993 JU851984:JU851993 TQ851984:TQ851993 ADM851984:ADM851993 ANI851984:ANI851993 AXE851984:AXE851993 BHA851984:BHA851993 BQW851984:BQW851993 CAS851984:CAS851993 CKO851984:CKO851993 CUK851984:CUK851993 DEG851984:DEG851993 DOC851984:DOC851993 DXY851984:DXY851993 EHU851984:EHU851993 ERQ851984:ERQ851993 FBM851984:FBM851993 FLI851984:FLI851993 FVE851984:FVE851993 GFA851984:GFA851993 GOW851984:GOW851993 GYS851984:GYS851993 HIO851984:HIO851993 HSK851984:HSK851993 ICG851984:ICG851993 IMC851984:IMC851993 IVY851984:IVY851993 JFU851984:JFU851993 JPQ851984:JPQ851993 JZM851984:JZM851993 KJI851984:KJI851993 KTE851984:KTE851993 LDA851984:LDA851993 LMW851984:LMW851993 LWS851984:LWS851993 MGO851984:MGO851993 MQK851984:MQK851993 NAG851984:NAG851993 NKC851984:NKC851993 NTY851984:NTY851993 ODU851984:ODU851993 ONQ851984:ONQ851993 OXM851984:OXM851993 PHI851984:PHI851993 PRE851984:PRE851993 QBA851984:QBA851993 QKW851984:QKW851993 QUS851984:QUS851993 REO851984:REO851993 ROK851984:ROK851993 RYG851984:RYG851993 SIC851984:SIC851993 SRY851984:SRY851993 TBU851984:TBU851993 TLQ851984:TLQ851993 TVM851984:TVM851993 UFI851984:UFI851993 UPE851984:UPE851993 UZA851984:UZA851993 VIW851984:VIW851993 VSS851984:VSS851993 WCO851984:WCO851993 WMK851984:WMK851993 WWG851984:WWG851993 Y917520:Y917529 JU917520:JU917529 TQ917520:TQ917529 ADM917520:ADM917529 ANI917520:ANI917529 AXE917520:AXE917529 BHA917520:BHA917529 BQW917520:BQW917529 CAS917520:CAS917529 CKO917520:CKO917529 CUK917520:CUK917529 DEG917520:DEG917529 DOC917520:DOC917529 DXY917520:DXY917529 EHU917520:EHU917529 ERQ917520:ERQ917529 FBM917520:FBM917529 FLI917520:FLI917529 FVE917520:FVE917529 GFA917520:GFA917529 GOW917520:GOW917529 GYS917520:GYS917529 HIO917520:HIO917529 HSK917520:HSK917529 ICG917520:ICG917529 IMC917520:IMC917529 IVY917520:IVY917529 JFU917520:JFU917529 JPQ917520:JPQ917529 JZM917520:JZM917529 KJI917520:KJI917529 KTE917520:KTE917529 LDA917520:LDA917529 LMW917520:LMW917529 LWS917520:LWS917529 MGO917520:MGO917529 MQK917520:MQK917529 NAG917520:NAG917529 NKC917520:NKC917529 NTY917520:NTY917529 ODU917520:ODU917529 ONQ917520:ONQ917529 OXM917520:OXM917529 PHI917520:PHI917529 PRE917520:PRE917529 QBA917520:QBA917529 QKW917520:QKW917529 QUS917520:QUS917529 REO917520:REO917529 ROK917520:ROK917529 RYG917520:RYG917529 SIC917520:SIC917529 SRY917520:SRY917529 TBU917520:TBU917529 TLQ917520:TLQ917529 TVM917520:TVM917529 UFI917520:UFI917529 UPE917520:UPE917529 UZA917520:UZA917529 VIW917520:VIW917529 VSS917520:VSS917529 WCO917520:WCO917529 WMK917520:WMK917529 WWG917520:WWG917529 Y983056:Y983065 JU983056:JU983065 TQ983056:TQ983065 ADM983056:ADM983065 ANI983056:ANI983065 AXE983056:AXE983065 BHA983056:BHA983065 BQW983056:BQW983065 CAS983056:CAS983065 CKO983056:CKO983065 CUK983056:CUK983065 DEG983056:DEG983065 DOC983056:DOC983065 DXY983056:DXY983065 EHU983056:EHU983065 ERQ983056:ERQ983065 FBM983056:FBM983065 FLI983056:FLI983065 FVE983056:FVE983065 GFA983056:GFA983065 GOW983056:GOW983065 GYS983056:GYS983065 HIO983056:HIO983065 HSK983056:HSK983065 ICG983056:ICG983065 IMC983056:IMC983065 IVY983056:IVY983065 JFU983056:JFU983065 JPQ983056:JPQ983065 JZM983056:JZM983065 KJI983056:KJI983065 KTE983056:KTE983065 LDA983056:LDA983065 LMW983056:LMW983065 LWS983056:LWS983065 MGO983056:MGO983065 MQK983056:MQK983065 NAG983056:NAG983065 NKC983056:NKC983065 NTY983056:NTY983065 ODU983056:ODU983065 ONQ983056:ONQ983065 OXM983056:OXM983065 PHI983056:PHI983065 PRE983056:PRE983065 QBA983056:QBA983065 QKW983056:QKW983065 QUS983056:QUS983065 REO983056:REO983065 ROK983056:ROK983065 RYG983056:RYG983065 SIC983056:SIC983065 SRY983056:SRY983065 TBU983056:TBU983065 TLQ983056:TLQ983065 TVM983056:TVM983065 UFI983056:UFI983065 UPE983056:UPE983065 UZA983056:UZA983065 VIW983056:VIW983065 VSS983056:VSS983065 WCO983056:WCO983065 WMK983056:WMK983065 WWG983056:WWG983065 Y91:AB91 JU91:JX91 TQ91:TT91 ADM91:ADP91 ANI91:ANL91 AXE91:AXH91 BHA91:BHD91 BQW91:BQZ91 CAS91:CAV91 CKO91:CKR91 CUK91:CUN91 DEG91:DEJ91 DOC91:DOF91 DXY91:DYB91 EHU91:EHX91 ERQ91:ERT91 FBM91:FBP91 FLI91:FLL91 FVE91:FVH91 GFA91:GFD91 GOW91:GOZ91 GYS91:GYV91 HIO91:HIR91 HSK91:HSN91 ICG91:ICJ91 IMC91:IMF91 IVY91:IWB91 JFU91:JFX91 JPQ91:JPT91 JZM91:JZP91 KJI91:KJL91 KTE91:KTH91 LDA91:LDD91 LMW91:LMZ91 LWS91:LWV91 MGO91:MGR91 MQK91:MQN91 NAG91:NAJ91 NKC91:NKF91 NTY91:NUB91 ODU91:ODX91 ONQ91:ONT91 OXM91:OXP91 PHI91:PHL91 PRE91:PRH91 QBA91:QBD91 QKW91:QKZ91 QUS91:QUV91 REO91:RER91 ROK91:RON91 RYG91:RYJ91 SIC91:SIF91 SRY91:SSB91 TBU91:TBX91 TLQ91:TLT91 TVM91:TVP91 UFI91:UFL91 UPE91:UPH91 UZA91:UZD91 VIW91:VIZ91 VSS91:VSV91 WCO91:WCR91 WMK91:WMN91 WWG91:WWJ91 Y65611:AB65611 JU65611:JX65611 TQ65611:TT65611 ADM65611:ADP65611 ANI65611:ANL65611 AXE65611:AXH65611 BHA65611:BHD65611 BQW65611:BQZ65611 CAS65611:CAV65611 CKO65611:CKR65611 CUK65611:CUN65611 DEG65611:DEJ65611 DOC65611:DOF65611 DXY65611:DYB65611 EHU65611:EHX65611 ERQ65611:ERT65611 FBM65611:FBP65611 FLI65611:FLL65611 FVE65611:FVH65611 GFA65611:GFD65611 GOW65611:GOZ65611 GYS65611:GYV65611 HIO65611:HIR65611 HSK65611:HSN65611 ICG65611:ICJ65611 IMC65611:IMF65611 IVY65611:IWB65611 JFU65611:JFX65611 JPQ65611:JPT65611 JZM65611:JZP65611 KJI65611:KJL65611 KTE65611:KTH65611 LDA65611:LDD65611 LMW65611:LMZ65611 LWS65611:LWV65611 MGO65611:MGR65611 MQK65611:MQN65611 NAG65611:NAJ65611 NKC65611:NKF65611 NTY65611:NUB65611 ODU65611:ODX65611 ONQ65611:ONT65611 OXM65611:OXP65611 PHI65611:PHL65611 PRE65611:PRH65611 QBA65611:QBD65611 QKW65611:QKZ65611 QUS65611:QUV65611 REO65611:RER65611 ROK65611:RON65611 RYG65611:RYJ65611 SIC65611:SIF65611 SRY65611:SSB65611 TBU65611:TBX65611 TLQ65611:TLT65611 TVM65611:TVP65611 UFI65611:UFL65611 UPE65611:UPH65611 UZA65611:UZD65611 VIW65611:VIZ65611 VSS65611:VSV65611 WCO65611:WCR65611 WMK65611:WMN65611 WWG65611:WWJ65611 Y131147:AB131147 JU131147:JX131147 TQ131147:TT131147 ADM131147:ADP131147 ANI131147:ANL131147 AXE131147:AXH131147 BHA131147:BHD131147 BQW131147:BQZ131147 CAS131147:CAV131147 CKO131147:CKR131147 CUK131147:CUN131147 DEG131147:DEJ131147 DOC131147:DOF131147 DXY131147:DYB131147 EHU131147:EHX131147 ERQ131147:ERT131147 FBM131147:FBP131147 FLI131147:FLL131147 FVE131147:FVH131147 GFA131147:GFD131147 GOW131147:GOZ131147 GYS131147:GYV131147 HIO131147:HIR131147 HSK131147:HSN131147 ICG131147:ICJ131147 IMC131147:IMF131147 IVY131147:IWB131147 JFU131147:JFX131147 JPQ131147:JPT131147 JZM131147:JZP131147 KJI131147:KJL131147 KTE131147:KTH131147 LDA131147:LDD131147 LMW131147:LMZ131147 LWS131147:LWV131147 MGO131147:MGR131147 MQK131147:MQN131147 NAG131147:NAJ131147 NKC131147:NKF131147 NTY131147:NUB131147 ODU131147:ODX131147 ONQ131147:ONT131147 OXM131147:OXP131147 PHI131147:PHL131147 PRE131147:PRH131147 QBA131147:QBD131147 QKW131147:QKZ131147 QUS131147:QUV131147 REO131147:RER131147 ROK131147:RON131147 RYG131147:RYJ131147 SIC131147:SIF131147 SRY131147:SSB131147 TBU131147:TBX131147 TLQ131147:TLT131147 TVM131147:TVP131147 UFI131147:UFL131147 UPE131147:UPH131147 UZA131147:UZD131147 VIW131147:VIZ131147 VSS131147:VSV131147 WCO131147:WCR131147 WMK131147:WMN131147 WWG131147:WWJ131147 Y196683:AB196683 JU196683:JX196683 TQ196683:TT196683 ADM196683:ADP196683 ANI196683:ANL196683 AXE196683:AXH196683 BHA196683:BHD196683 BQW196683:BQZ196683 CAS196683:CAV196683 CKO196683:CKR196683 CUK196683:CUN196683 DEG196683:DEJ196683 DOC196683:DOF196683 DXY196683:DYB196683 EHU196683:EHX196683 ERQ196683:ERT196683 FBM196683:FBP196683 FLI196683:FLL196683 FVE196683:FVH196683 GFA196683:GFD196683 GOW196683:GOZ196683 GYS196683:GYV196683 HIO196683:HIR196683 HSK196683:HSN196683 ICG196683:ICJ196683 IMC196683:IMF196683 IVY196683:IWB196683 JFU196683:JFX196683 JPQ196683:JPT196683 JZM196683:JZP196683 KJI196683:KJL196683 KTE196683:KTH196683 LDA196683:LDD196683 LMW196683:LMZ196683 LWS196683:LWV196683 MGO196683:MGR196683 MQK196683:MQN196683 NAG196683:NAJ196683 NKC196683:NKF196683 NTY196683:NUB196683 ODU196683:ODX196683 ONQ196683:ONT196683 OXM196683:OXP196683 PHI196683:PHL196683 PRE196683:PRH196683 QBA196683:QBD196683 QKW196683:QKZ196683 QUS196683:QUV196683 REO196683:RER196683 ROK196683:RON196683 RYG196683:RYJ196683 SIC196683:SIF196683 SRY196683:SSB196683 TBU196683:TBX196683 TLQ196683:TLT196683 TVM196683:TVP196683 UFI196683:UFL196683 UPE196683:UPH196683 UZA196683:UZD196683 VIW196683:VIZ196683 VSS196683:VSV196683 WCO196683:WCR196683 WMK196683:WMN196683 WWG196683:WWJ196683 Y262219:AB262219 JU262219:JX262219 TQ262219:TT262219 ADM262219:ADP262219 ANI262219:ANL262219 AXE262219:AXH262219 BHA262219:BHD262219 BQW262219:BQZ262219 CAS262219:CAV262219 CKO262219:CKR262219 CUK262219:CUN262219 DEG262219:DEJ262219 DOC262219:DOF262219 DXY262219:DYB262219 EHU262219:EHX262219 ERQ262219:ERT262219 FBM262219:FBP262219 FLI262219:FLL262219 FVE262219:FVH262219 GFA262219:GFD262219 GOW262219:GOZ262219 GYS262219:GYV262219 HIO262219:HIR262219 HSK262219:HSN262219 ICG262219:ICJ262219 IMC262219:IMF262219 IVY262219:IWB262219 JFU262219:JFX262219 JPQ262219:JPT262219 JZM262219:JZP262219 KJI262219:KJL262219 KTE262219:KTH262219 LDA262219:LDD262219 LMW262219:LMZ262219 LWS262219:LWV262219 MGO262219:MGR262219 MQK262219:MQN262219 NAG262219:NAJ262219 NKC262219:NKF262219 NTY262219:NUB262219 ODU262219:ODX262219 ONQ262219:ONT262219 OXM262219:OXP262219 PHI262219:PHL262219 PRE262219:PRH262219 QBA262219:QBD262219 QKW262219:QKZ262219 QUS262219:QUV262219 REO262219:RER262219 ROK262219:RON262219 RYG262219:RYJ262219 SIC262219:SIF262219 SRY262219:SSB262219 TBU262219:TBX262219 TLQ262219:TLT262219 TVM262219:TVP262219 UFI262219:UFL262219 UPE262219:UPH262219 UZA262219:UZD262219 VIW262219:VIZ262219 VSS262219:VSV262219 WCO262219:WCR262219 WMK262219:WMN262219 WWG262219:WWJ262219 Y327755:AB327755 JU327755:JX327755 TQ327755:TT327755 ADM327755:ADP327755 ANI327755:ANL327755 AXE327755:AXH327755 BHA327755:BHD327755 BQW327755:BQZ327755 CAS327755:CAV327755 CKO327755:CKR327755 CUK327755:CUN327755 DEG327755:DEJ327755 DOC327755:DOF327755 DXY327755:DYB327755 EHU327755:EHX327755 ERQ327755:ERT327755 FBM327755:FBP327755 FLI327755:FLL327755 FVE327755:FVH327755 GFA327755:GFD327755 GOW327755:GOZ327755 GYS327755:GYV327755 HIO327755:HIR327755 HSK327755:HSN327755 ICG327755:ICJ327755 IMC327755:IMF327755 IVY327755:IWB327755 JFU327755:JFX327755 JPQ327755:JPT327755 JZM327755:JZP327755 KJI327755:KJL327755 KTE327755:KTH327755 LDA327755:LDD327755 LMW327755:LMZ327755 LWS327755:LWV327755 MGO327755:MGR327755 MQK327755:MQN327755 NAG327755:NAJ327755 NKC327755:NKF327755 NTY327755:NUB327755 ODU327755:ODX327755 ONQ327755:ONT327755 OXM327755:OXP327755 PHI327755:PHL327755 PRE327755:PRH327755 QBA327755:QBD327755 QKW327755:QKZ327755 QUS327755:QUV327755 REO327755:RER327755 ROK327755:RON327755 RYG327755:RYJ327755 SIC327755:SIF327755 SRY327755:SSB327755 TBU327755:TBX327755 TLQ327755:TLT327755 TVM327755:TVP327755 UFI327755:UFL327755 UPE327755:UPH327755 UZA327755:UZD327755 VIW327755:VIZ327755 VSS327755:VSV327755 WCO327755:WCR327755 WMK327755:WMN327755 WWG327755:WWJ327755 Y393291:AB393291 JU393291:JX393291 TQ393291:TT393291 ADM393291:ADP393291 ANI393291:ANL393291 AXE393291:AXH393291 BHA393291:BHD393291 BQW393291:BQZ393291 CAS393291:CAV393291 CKO393291:CKR393291 CUK393291:CUN393291 DEG393291:DEJ393291 DOC393291:DOF393291 DXY393291:DYB393291 EHU393291:EHX393291 ERQ393291:ERT393291 FBM393291:FBP393291 FLI393291:FLL393291 FVE393291:FVH393291 GFA393291:GFD393291 GOW393291:GOZ393291 GYS393291:GYV393291 HIO393291:HIR393291 HSK393291:HSN393291 ICG393291:ICJ393291 IMC393291:IMF393291 IVY393291:IWB393291 JFU393291:JFX393291 JPQ393291:JPT393291 JZM393291:JZP393291 KJI393291:KJL393291 KTE393291:KTH393291 LDA393291:LDD393291 LMW393291:LMZ393291 LWS393291:LWV393291 MGO393291:MGR393291 MQK393291:MQN393291 NAG393291:NAJ393291 NKC393291:NKF393291 NTY393291:NUB393291 ODU393291:ODX393291 ONQ393291:ONT393291 OXM393291:OXP393291 PHI393291:PHL393291 PRE393291:PRH393291 QBA393291:QBD393291 QKW393291:QKZ393291 QUS393291:QUV393291 REO393291:RER393291 ROK393291:RON393291 RYG393291:RYJ393291 SIC393291:SIF393291 SRY393291:SSB393291 TBU393291:TBX393291 TLQ393291:TLT393291 TVM393291:TVP393291 UFI393291:UFL393291 UPE393291:UPH393291 UZA393291:UZD393291 VIW393291:VIZ393291 VSS393291:VSV393291 WCO393291:WCR393291 WMK393291:WMN393291 WWG393291:WWJ393291 Y458827:AB458827 JU458827:JX458827 TQ458827:TT458827 ADM458827:ADP458827 ANI458827:ANL458827 AXE458827:AXH458827 BHA458827:BHD458827 BQW458827:BQZ458827 CAS458827:CAV458827 CKO458827:CKR458827 CUK458827:CUN458827 DEG458827:DEJ458827 DOC458827:DOF458827 DXY458827:DYB458827 EHU458827:EHX458827 ERQ458827:ERT458827 FBM458827:FBP458827 FLI458827:FLL458827 FVE458827:FVH458827 GFA458827:GFD458827 GOW458827:GOZ458827 GYS458827:GYV458827 HIO458827:HIR458827 HSK458827:HSN458827 ICG458827:ICJ458827 IMC458827:IMF458827 IVY458827:IWB458827 JFU458827:JFX458827 JPQ458827:JPT458827 JZM458827:JZP458827 KJI458827:KJL458827 KTE458827:KTH458827 LDA458827:LDD458827 LMW458827:LMZ458827 LWS458827:LWV458827 MGO458827:MGR458827 MQK458827:MQN458827 NAG458827:NAJ458827 NKC458827:NKF458827 NTY458827:NUB458827 ODU458827:ODX458827 ONQ458827:ONT458827 OXM458827:OXP458827 PHI458827:PHL458827 PRE458827:PRH458827 QBA458827:QBD458827 QKW458827:QKZ458827 QUS458827:QUV458827 REO458827:RER458827 ROK458827:RON458827 RYG458827:RYJ458827 SIC458827:SIF458827 SRY458827:SSB458827 TBU458827:TBX458827 TLQ458827:TLT458827 TVM458827:TVP458827 UFI458827:UFL458827 UPE458827:UPH458827 UZA458827:UZD458827 VIW458827:VIZ458827 VSS458827:VSV458827 WCO458827:WCR458827 WMK458827:WMN458827 WWG458827:WWJ458827 Y524363:AB524363 JU524363:JX524363 TQ524363:TT524363 ADM524363:ADP524363 ANI524363:ANL524363 AXE524363:AXH524363 BHA524363:BHD524363 BQW524363:BQZ524363 CAS524363:CAV524363 CKO524363:CKR524363 CUK524363:CUN524363 DEG524363:DEJ524363 DOC524363:DOF524363 DXY524363:DYB524363 EHU524363:EHX524363 ERQ524363:ERT524363 FBM524363:FBP524363 FLI524363:FLL524363 FVE524363:FVH524363 GFA524363:GFD524363 GOW524363:GOZ524363 GYS524363:GYV524363 HIO524363:HIR524363 HSK524363:HSN524363 ICG524363:ICJ524363 IMC524363:IMF524363 IVY524363:IWB524363 JFU524363:JFX524363 JPQ524363:JPT524363 JZM524363:JZP524363 KJI524363:KJL524363 KTE524363:KTH524363 LDA524363:LDD524363 LMW524363:LMZ524363 LWS524363:LWV524363 MGO524363:MGR524363 MQK524363:MQN524363 NAG524363:NAJ524363 NKC524363:NKF524363 NTY524363:NUB524363 ODU524363:ODX524363 ONQ524363:ONT524363 OXM524363:OXP524363 PHI524363:PHL524363 PRE524363:PRH524363 QBA524363:QBD524363 QKW524363:QKZ524363 QUS524363:QUV524363 REO524363:RER524363 ROK524363:RON524363 RYG524363:RYJ524363 SIC524363:SIF524363 SRY524363:SSB524363 TBU524363:TBX524363 TLQ524363:TLT524363 TVM524363:TVP524363 UFI524363:UFL524363 UPE524363:UPH524363 UZA524363:UZD524363 VIW524363:VIZ524363 VSS524363:VSV524363 WCO524363:WCR524363 WMK524363:WMN524363 WWG524363:WWJ524363 Y589899:AB589899 JU589899:JX589899 TQ589899:TT589899 ADM589899:ADP589899 ANI589899:ANL589899 AXE589899:AXH589899 BHA589899:BHD589899 BQW589899:BQZ589899 CAS589899:CAV589899 CKO589899:CKR589899 CUK589899:CUN589899 DEG589899:DEJ589899 DOC589899:DOF589899 DXY589899:DYB589899 EHU589899:EHX589899 ERQ589899:ERT589899 FBM589899:FBP589899 FLI589899:FLL589899 FVE589899:FVH589899 GFA589899:GFD589899 GOW589899:GOZ589899 GYS589899:GYV589899 HIO589899:HIR589899 HSK589899:HSN589899 ICG589899:ICJ589899 IMC589899:IMF589899 IVY589899:IWB589899 JFU589899:JFX589899 JPQ589899:JPT589899 JZM589899:JZP589899 KJI589899:KJL589899 KTE589899:KTH589899 LDA589899:LDD589899 LMW589899:LMZ589899 LWS589899:LWV589899 MGO589899:MGR589899 MQK589899:MQN589899 NAG589899:NAJ589899 NKC589899:NKF589899 NTY589899:NUB589899 ODU589899:ODX589899 ONQ589899:ONT589899 OXM589899:OXP589899 PHI589899:PHL589899 PRE589899:PRH589899 QBA589899:QBD589899 QKW589899:QKZ589899 QUS589899:QUV589899 REO589899:RER589899 ROK589899:RON589899 RYG589899:RYJ589899 SIC589899:SIF589899 SRY589899:SSB589899 TBU589899:TBX589899 TLQ589899:TLT589899 TVM589899:TVP589899 UFI589899:UFL589899 UPE589899:UPH589899 UZA589899:UZD589899 VIW589899:VIZ589899 VSS589899:VSV589899 WCO589899:WCR589899 WMK589899:WMN589899 WWG589899:WWJ589899 Y655435:AB655435 JU655435:JX655435 TQ655435:TT655435 ADM655435:ADP655435 ANI655435:ANL655435 AXE655435:AXH655435 BHA655435:BHD655435 BQW655435:BQZ655435 CAS655435:CAV655435 CKO655435:CKR655435 CUK655435:CUN655435 DEG655435:DEJ655435 DOC655435:DOF655435 DXY655435:DYB655435 EHU655435:EHX655435 ERQ655435:ERT655435 FBM655435:FBP655435 FLI655435:FLL655435 FVE655435:FVH655435 GFA655435:GFD655435 GOW655435:GOZ655435 GYS655435:GYV655435 HIO655435:HIR655435 HSK655435:HSN655435 ICG655435:ICJ655435 IMC655435:IMF655435 IVY655435:IWB655435 JFU655435:JFX655435 JPQ655435:JPT655435 JZM655435:JZP655435 KJI655435:KJL655435 KTE655435:KTH655435 LDA655435:LDD655435 LMW655435:LMZ655435 LWS655435:LWV655435 MGO655435:MGR655435 MQK655435:MQN655435 NAG655435:NAJ655435 NKC655435:NKF655435 NTY655435:NUB655435 ODU655435:ODX655435 ONQ655435:ONT655435 OXM655435:OXP655435 PHI655435:PHL655435 PRE655435:PRH655435 QBA655435:QBD655435 QKW655435:QKZ655435 QUS655435:QUV655435 REO655435:RER655435 ROK655435:RON655435 RYG655435:RYJ655435 SIC655435:SIF655435 SRY655435:SSB655435 TBU655435:TBX655435 TLQ655435:TLT655435 TVM655435:TVP655435 UFI655435:UFL655435 UPE655435:UPH655435 UZA655435:UZD655435 VIW655435:VIZ655435 VSS655435:VSV655435 WCO655435:WCR655435 WMK655435:WMN655435 WWG655435:WWJ655435 Y720971:AB720971 JU720971:JX720971 TQ720971:TT720971 ADM720971:ADP720971 ANI720971:ANL720971 AXE720971:AXH720971 BHA720971:BHD720971 BQW720971:BQZ720971 CAS720971:CAV720971 CKO720971:CKR720971 CUK720971:CUN720971 DEG720971:DEJ720971 DOC720971:DOF720971 DXY720971:DYB720971 EHU720971:EHX720971 ERQ720971:ERT720971 FBM720971:FBP720971 FLI720971:FLL720971 FVE720971:FVH720971 GFA720971:GFD720971 GOW720971:GOZ720971 GYS720971:GYV720971 HIO720971:HIR720971 HSK720971:HSN720971 ICG720971:ICJ720971 IMC720971:IMF720971 IVY720971:IWB720971 JFU720971:JFX720971 JPQ720971:JPT720971 JZM720971:JZP720971 KJI720971:KJL720971 KTE720971:KTH720971 LDA720971:LDD720971 LMW720971:LMZ720971 LWS720971:LWV720971 MGO720971:MGR720971 MQK720971:MQN720971 NAG720971:NAJ720971 NKC720971:NKF720971 NTY720971:NUB720971 ODU720971:ODX720971 ONQ720971:ONT720971 OXM720971:OXP720971 PHI720971:PHL720971 PRE720971:PRH720971 QBA720971:QBD720971 QKW720971:QKZ720971 QUS720971:QUV720971 REO720971:RER720971 ROK720971:RON720971 RYG720971:RYJ720971 SIC720971:SIF720971 SRY720971:SSB720971 TBU720971:TBX720971 TLQ720971:TLT720971 TVM720971:TVP720971 UFI720971:UFL720971 UPE720971:UPH720971 UZA720971:UZD720971 VIW720971:VIZ720971 VSS720971:VSV720971 WCO720971:WCR720971 WMK720971:WMN720971 WWG720971:WWJ720971 Y786507:AB786507 JU786507:JX786507 TQ786507:TT786507 ADM786507:ADP786507 ANI786507:ANL786507 AXE786507:AXH786507 BHA786507:BHD786507 BQW786507:BQZ786507 CAS786507:CAV786507 CKO786507:CKR786507 CUK786507:CUN786507 DEG786507:DEJ786507 DOC786507:DOF786507 DXY786507:DYB786507 EHU786507:EHX786507 ERQ786507:ERT786507 FBM786507:FBP786507 FLI786507:FLL786507 FVE786507:FVH786507 GFA786507:GFD786507 GOW786507:GOZ786507 GYS786507:GYV786507 HIO786507:HIR786507 HSK786507:HSN786507 ICG786507:ICJ786507 IMC786507:IMF786507 IVY786507:IWB786507 JFU786507:JFX786507 JPQ786507:JPT786507 JZM786507:JZP786507 KJI786507:KJL786507 KTE786507:KTH786507 LDA786507:LDD786507 LMW786507:LMZ786507 LWS786507:LWV786507 MGO786507:MGR786507 MQK786507:MQN786507 NAG786507:NAJ786507 NKC786507:NKF786507 NTY786507:NUB786507 ODU786507:ODX786507 ONQ786507:ONT786507 OXM786507:OXP786507 PHI786507:PHL786507 PRE786507:PRH786507 QBA786507:QBD786507 QKW786507:QKZ786507 QUS786507:QUV786507 REO786507:RER786507 ROK786507:RON786507 RYG786507:RYJ786507 SIC786507:SIF786507 SRY786507:SSB786507 TBU786507:TBX786507 TLQ786507:TLT786507 TVM786507:TVP786507 UFI786507:UFL786507 UPE786507:UPH786507 UZA786507:UZD786507 VIW786507:VIZ786507 VSS786507:VSV786507 WCO786507:WCR786507 WMK786507:WMN786507 WWG786507:WWJ786507 Y852043:AB852043 JU852043:JX852043 TQ852043:TT852043 ADM852043:ADP852043 ANI852043:ANL852043 AXE852043:AXH852043 BHA852043:BHD852043 BQW852043:BQZ852043 CAS852043:CAV852043 CKO852043:CKR852043 CUK852043:CUN852043 DEG852043:DEJ852043 DOC852043:DOF852043 DXY852043:DYB852043 EHU852043:EHX852043 ERQ852043:ERT852043 FBM852043:FBP852043 FLI852043:FLL852043 FVE852043:FVH852043 GFA852043:GFD852043 GOW852043:GOZ852043 GYS852043:GYV852043 HIO852043:HIR852043 HSK852043:HSN852043 ICG852043:ICJ852043 IMC852043:IMF852043 IVY852043:IWB852043 JFU852043:JFX852043 JPQ852043:JPT852043 JZM852043:JZP852043 KJI852043:KJL852043 KTE852043:KTH852043 LDA852043:LDD852043 LMW852043:LMZ852043 LWS852043:LWV852043 MGO852043:MGR852043 MQK852043:MQN852043 NAG852043:NAJ852043 NKC852043:NKF852043 NTY852043:NUB852043 ODU852043:ODX852043 ONQ852043:ONT852043 OXM852043:OXP852043 PHI852043:PHL852043 PRE852043:PRH852043 QBA852043:QBD852043 QKW852043:QKZ852043 QUS852043:QUV852043 REO852043:RER852043 ROK852043:RON852043 RYG852043:RYJ852043 SIC852043:SIF852043 SRY852043:SSB852043 TBU852043:TBX852043 TLQ852043:TLT852043 TVM852043:TVP852043 UFI852043:UFL852043 UPE852043:UPH852043 UZA852043:UZD852043 VIW852043:VIZ852043 VSS852043:VSV852043 WCO852043:WCR852043 WMK852043:WMN852043 WWG852043:WWJ852043 Y917579:AB917579 JU917579:JX917579 TQ917579:TT917579 ADM917579:ADP917579 ANI917579:ANL917579 AXE917579:AXH917579 BHA917579:BHD917579 BQW917579:BQZ917579 CAS917579:CAV917579 CKO917579:CKR917579 CUK917579:CUN917579 DEG917579:DEJ917579 DOC917579:DOF917579 DXY917579:DYB917579 EHU917579:EHX917579 ERQ917579:ERT917579 FBM917579:FBP917579 FLI917579:FLL917579 FVE917579:FVH917579 GFA917579:GFD917579 GOW917579:GOZ917579 GYS917579:GYV917579 HIO917579:HIR917579 HSK917579:HSN917579 ICG917579:ICJ917579 IMC917579:IMF917579 IVY917579:IWB917579 JFU917579:JFX917579 JPQ917579:JPT917579 JZM917579:JZP917579 KJI917579:KJL917579 KTE917579:KTH917579 LDA917579:LDD917579 LMW917579:LMZ917579 LWS917579:LWV917579 MGO917579:MGR917579 MQK917579:MQN917579 NAG917579:NAJ917579 NKC917579:NKF917579 NTY917579:NUB917579 ODU917579:ODX917579 ONQ917579:ONT917579 OXM917579:OXP917579 PHI917579:PHL917579 PRE917579:PRH917579 QBA917579:QBD917579 QKW917579:QKZ917579 QUS917579:QUV917579 REO917579:RER917579 ROK917579:RON917579 RYG917579:RYJ917579 SIC917579:SIF917579 SRY917579:SSB917579 TBU917579:TBX917579 TLQ917579:TLT917579 TVM917579:TVP917579 UFI917579:UFL917579 UPE917579:UPH917579 UZA917579:UZD917579 VIW917579:VIZ917579 VSS917579:VSV917579 WCO917579:WCR917579 WMK917579:WMN917579 WWG917579:WWJ917579 Y983115:AB983115 JU983115:JX983115 TQ983115:TT983115 ADM983115:ADP983115 ANI983115:ANL983115 AXE983115:AXH983115 BHA983115:BHD983115 BQW983115:BQZ983115 CAS983115:CAV983115 CKO983115:CKR983115 CUK983115:CUN983115 DEG983115:DEJ983115 DOC983115:DOF983115 DXY983115:DYB983115 EHU983115:EHX983115 ERQ983115:ERT983115 FBM983115:FBP983115 FLI983115:FLL983115 FVE983115:FVH983115 GFA983115:GFD983115 GOW983115:GOZ983115 GYS983115:GYV983115 HIO983115:HIR983115 HSK983115:HSN983115 ICG983115:ICJ983115 IMC983115:IMF983115 IVY983115:IWB983115 JFU983115:JFX983115 JPQ983115:JPT983115 JZM983115:JZP983115 KJI983115:KJL983115 KTE983115:KTH983115 LDA983115:LDD983115 LMW983115:LMZ983115 LWS983115:LWV983115 MGO983115:MGR983115 MQK983115:MQN983115 NAG983115:NAJ983115 NKC983115:NKF983115 NTY983115:NUB983115 ODU983115:ODX983115 ONQ983115:ONT983115 OXM983115:OXP983115 PHI983115:PHL983115 PRE983115:PRH983115 QBA983115:QBD983115 QKW983115:QKZ983115 QUS983115:QUV983115 REO983115:RER983115 ROK983115:RON983115 RYG983115:RYJ983115 SIC983115:SIF983115 SRY983115:SSB983115 TBU983115:TBX983115 TLQ983115:TLT983115 TVM983115:TVP983115 UFI983115:UFL983115 UPE983115:UPH983115 UZA983115:UZD983115 VIW983115:VIZ983115 VSS983115:VSV983115 WCO983115:WCR983115 WMK983115:WMN983115 WWG983115:WWJ983115 C91 IY91 SU91 ACQ91 AMM91 AWI91 BGE91 BQA91 BZW91 CJS91 CTO91 DDK91 DNG91 DXC91 EGY91 EQU91 FAQ91 FKM91 FUI91 GEE91 GOA91 GXW91 HHS91 HRO91 IBK91 ILG91 IVC91 JEY91 JOU91 JYQ91 KIM91 KSI91 LCE91 LMA91 LVW91 MFS91 MPO91 MZK91 NJG91 NTC91 OCY91 OMU91 OWQ91 PGM91 PQI91 QAE91 QKA91 QTW91 RDS91 RNO91 RXK91 SHG91 SRC91 TAY91 TKU91 TUQ91 UEM91 UOI91 UYE91 VIA91 VRW91 WBS91 WLO91 WVK91 C65611 IY65611 SU65611 ACQ65611 AMM65611 AWI65611 BGE65611 BQA65611 BZW65611 CJS65611 CTO65611 DDK65611 DNG65611 DXC65611 EGY65611 EQU65611 FAQ65611 FKM65611 FUI65611 GEE65611 GOA65611 GXW65611 HHS65611 HRO65611 IBK65611 ILG65611 IVC65611 JEY65611 JOU65611 JYQ65611 KIM65611 KSI65611 LCE65611 LMA65611 LVW65611 MFS65611 MPO65611 MZK65611 NJG65611 NTC65611 OCY65611 OMU65611 OWQ65611 PGM65611 PQI65611 QAE65611 QKA65611 QTW65611 RDS65611 RNO65611 RXK65611 SHG65611 SRC65611 TAY65611 TKU65611 TUQ65611 UEM65611 UOI65611 UYE65611 VIA65611 VRW65611 WBS65611 WLO65611 WVK65611 C131147 IY131147 SU131147 ACQ131147 AMM131147 AWI131147 BGE131147 BQA131147 BZW131147 CJS131147 CTO131147 DDK131147 DNG131147 DXC131147 EGY131147 EQU131147 FAQ131147 FKM131147 FUI131147 GEE131147 GOA131147 GXW131147 HHS131147 HRO131147 IBK131147 ILG131147 IVC131147 JEY131147 JOU131147 JYQ131147 KIM131147 KSI131147 LCE131147 LMA131147 LVW131147 MFS131147 MPO131147 MZK131147 NJG131147 NTC131147 OCY131147 OMU131147 OWQ131147 PGM131147 PQI131147 QAE131147 QKA131147 QTW131147 RDS131147 RNO131147 RXK131147 SHG131147 SRC131147 TAY131147 TKU131147 TUQ131147 UEM131147 UOI131147 UYE131147 VIA131147 VRW131147 WBS131147 WLO131147 WVK131147 C196683 IY196683 SU196683 ACQ196683 AMM196683 AWI196683 BGE196683 BQA196683 BZW196683 CJS196683 CTO196683 DDK196683 DNG196683 DXC196683 EGY196683 EQU196683 FAQ196683 FKM196683 FUI196683 GEE196683 GOA196683 GXW196683 HHS196683 HRO196683 IBK196683 ILG196683 IVC196683 JEY196683 JOU196683 JYQ196683 KIM196683 KSI196683 LCE196683 LMA196683 LVW196683 MFS196683 MPO196683 MZK196683 NJG196683 NTC196683 OCY196683 OMU196683 OWQ196683 PGM196683 PQI196683 QAE196683 QKA196683 QTW196683 RDS196683 RNO196683 RXK196683 SHG196683 SRC196683 TAY196683 TKU196683 TUQ196683 UEM196683 UOI196683 UYE196683 VIA196683 VRW196683 WBS196683 WLO196683 WVK196683 C262219 IY262219 SU262219 ACQ262219 AMM262219 AWI262219 BGE262219 BQA262219 BZW262219 CJS262219 CTO262219 DDK262219 DNG262219 DXC262219 EGY262219 EQU262219 FAQ262219 FKM262219 FUI262219 GEE262219 GOA262219 GXW262219 HHS262219 HRO262219 IBK262219 ILG262219 IVC262219 JEY262219 JOU262219 JYQ262219 KIM262219 KSI262219 LCE262219 LMA262219 LVW262219 MFS262219 MPO262219 MZK262219 NJG262219 NTC262219 OCY262219 OMU262219 OWQ262219 PGM262219 PQI262219 QAE262219 QKA262219 QTW262219 RDS262219 RNO262219 RXK262219 SHG262219 SRC262219 TAY262219 TKU262219 TUQ262219 UEM262219 UOI262219 UYE262219 VIA262219 VRW262219 WBS262219 WLO262219 WVK262219 C327755 IY327755 SU327755 ACQ327755 AMM327755 AWI327755 BGE327755 BQA327755 BZW327755 CJS327755 CTO327755 DDK327755 DNG327755 DXC327755 EGY327755 EQU327755 FAQ327755 FKM327755 FUI327755 GEE327755 GOA327755 GXW327755 HHS327755 HRO327755 IBK327755 ILG327755 IVC327755 JEY327755 JOU327755 JYQ327755 KIM327755 KSI327755 LCE327755 LMA327755 LVW327755 MFS327755 MPO327755 MZK327755 NJG327755 NTC327755 OCY327755 OMU327755 OWQ327755 PGM327755 PQI327755 QAE327755 QKA327755 QTW327755 RDS327755 RNO327755 RXK327755 SHG327755 SRC327755 TAY327755 TKU327755 TUQ327755 UEM327755 UOI327755 UYE327755 VIA327755 VRW327755 WBS327755 WLO327755 WVK327755 C393291 IY393291 SU393291 ACQ393291 AMM393291 AWI393291 BGE393291 BQA393291 BZW393291 CJS393291 CTO393291 DDK393291 DNG393291 DXC393291 EGY393291 EQU393291 FAQ393291 FKM393291 FUI393291 GEE393291 GOA393291 GXW393291 HHS393291 HRO393291 IBK393291 ILG393291 IVC393291 JEY393291 JOU393291 JYQ393291 KIM393291 KSI393291 LCE393291 LMA393291 LVW393291 MFS393291 MPO393291 MZK393291 NJG393291 NTC393291 OCY393291 OMU393291 OWQ393291 PGM393291 PQI393291 QAE393291 QKA393291 QTW393291 RDS393291 RNO393291 RXK393291 SHG393291 SRC393291 TAY393291 TKU393291 TUQ393291 UEM393291 UOI393291 UYE393291 VIA393291 VRW393291 WBS393291 WLO393291 WVK393291 C458827 IY458827 SU458827 ACQ458827 AMM458827 AWI458827 BGE458827 BQA458827 BZW458827 CJS458827 CTO458827 DDK458827 DNG458827 DXC458827 EGY458827 EQU458827 FAQ458827 FKM458827 FUI458827 GEE458827 GOA458827 GXW458827 HHS458827 HRO458827 IBK458827 ILG458827 IVC458827 JEY458827 JOU458827 JYQ458827 KIM458827 KSI458827 LCE458827 LMA458827 LVW458827 MFS458827 MPO458827 MZK458827 NJG458827 NTC458827 OCY458827 OMU458827 OWQ458827 PGM458827 PQI458827 QAE458827 QKA458827 QTW458827 RDS458827 RNO458827 RXK458827 SHG458827 SRC458827 TAY458827 TKU458827 TUQ458827 UEM458827 UOI458827 UYE458827 VIA458827 VRW458827 WBS458827 WLO458827 WVK458827 C524363 IY524363 SU524363 ACQ524363 AMM524363 AWI524363 BGE524363 BQA524363 BZW524363 CJS524363 CTO524363 DDK524363 DNG524363 DXC524363 EGY524363 EQU524363 FAQ524363 FKM524363 FUI524363 GEE524363 GOA524363 GXW524363 HHS524363 HRO524363 IBK524363 ILG524363 IVC524363 JEY524363 JOU524363 JYQ524363 KIM524363 KSI524363 LCE524363 LMA524363 LVW524363 MFS524363 MPO524363 MZK524363 NJG524363 NTC524363 OCY524363 OMU524363 OWQ524363 PGM524363 PQI524363 QAE524363 QKA524363 QTW524363 RDS524363 RNO524363 RXK524363 SHG524363 SRC524363 TAY524363 TKU524363 TUQ524363 UEM524363 UOI524363 UYE524363 VIA524363 VRW524363 WBS524363 WLO524363 WVK524363 C589899 IY589899 SU589899 ACQ589899 AMM589899 AWI589899 BGE589899 BQA589899 BZW589899 CJS589899 CTO589899 DDK589899 DNG589899 DXC589899 EGY589899 EQU589899 FAQ589899 FKM589899 FUI589899 GEE589899 GOA589899 GXW589899 HHS589899 HRO589899 IBK589899 ILG589899 IVC589899 JEY589899 JOU589899 JYQ589899 KIM589899 KSI589899 LCE589899 LMA589899 LVW589899 MFS589899 MPO589899 MZK589899 NJG589899 NTC589899 OCY589899 OMU589899 OWQ589899 PGM589899 PQI589899 QAE589899 QKA589899 QTW589899 RDS589899 RNO589899 RXK589899 SHG589899 SRC589899 TAY589899 TKU589899 TUQ589899 UEM589899 UOI589899 UYE589899 VIA589899 VRW589899 WBS589899 WLO589899 WVK589899 C655435 IY655435 SU655435 ACQ655435 AMM655435 AWI655435 BGE655435 BQA655435 BZW655435 CJS655435 CTO655435 DDK655435 DNG655435 DXC655435 EGY655435 EQU655435 FAQ655435 FKM655435 FUI655435 GEE655435 GOA655435 GXW655435 HHS655435 HRO655435 IBK655435 ILG655435 IVC655435 JEY655435 JOU655435 JYQ655435 KIM655435 KSI655435 LCE655435 LMA655435 LVW655435 MFS655435 MPO655435 MZK655435 NJG655435 NTC655435 OCY655435 OMU655435 OWQ655435 PGM655435 PQI655435 QAE655435 QKA655435 QTW655435 RDS655435 RNO655435 RXK655435 SHG655435 SRC655435 TAY655435 TKU655435 TUQ655435 UEM655435 UOI655435 UYE655435 VIA655435 VRW655435 WBS655435 WLO655435 WVK655435 C720971 IY720971 SU720971 ACQ720971 AMM720971 AWI720971 BGE720971 BQA720971 BZW720971 CJS720971 CTO720971 DDK720971 DNG720971 DXC720971 EGY720971 EQU720971 FAQ720971 FKM720971 FUI720971 GEE720971 GOA720971 GXW720971 HHS720971 HRO720971 IBK720971 ILG720971 IVC720971 JEY720971 JOU720971 JYQ720971 KIM720971 KSI720971 LCE720971 LMA720971 LVW720971 MFS720971 MPO720971 MZK720971 NJG720971 NTC720971 OCY720971 OMU720971 OWQ720971 PGM720971 PQI720971 QAE720971 QKA720971 QTW720971 RDS720971 RNO720971 RXK720971 SHG720971 SRC720971 TAY720971 TKU720971 TUQ720971 UEM720971 UOI720971 UYE720971 VIA720971 VRW720971 WBS720971 WLO720971 WVK720971 C786507 IY786507 SU786507 ACQ786507 AMM786507 AWI786507 BGE786507 BQA786507 BZW786507 CJS786507 CTO786507 DDK786507 DNG786507 DXC786507 EGY786507 EQU786507 FAQ786507 FKM786507 FUI786507 GEE786507 GOA786507 GXW786507 HHS786507 HRO786507 IBK786507 ILG786507 IVC786507 JEY786507 JOU786507 JYQ786507 KIM786507 KSI786507 LCE786507 LMA786507 LVW786507 MFS786507 MPO786507 MZK786507 NJG786507 NTC786507 OCY786507 OMU786507 OWQ786507 PGM786507 PQI786507 QAE786507 QKA786507 QTW786507 RDS786507 RNO786507 RXK786507 SHG786507 SRC786507 TAY786507 TKU786507 TUQ786507 UEM786507 UOI786507 UYE786507 VIA786507 VRW786507 WBS786507 WLO786507 WVK786507 C852043 IY852043 SU852043 ACQ852043 AMM852043 AWI852043 BGE852043 BQA852043 BZW852043 CJS852043 CTO852043 DDK852043 DNG852043 DXC852043 EGY852043 EQU852043 FAQ852043 FKM852043 FUI852043 GEE852043 GOA852043 GXW852043 HHS852043 HRO852043 IBK852043 ILG852043 IVC852043 JEY852043 JOU852043 JYQ852043 KIM852043 KSI852043 LCE852043 LMA852043 LVW852043 MFS852043 MPO852043 MZK852043 NJG852043 NTC852043 OCY852043 OMU852043 OWQ852043 PGM852043 PQI852043 QAE852043 QKA852043 QTW852043 RDS852043 RNO852043 RXK852043 SHG852043 SRC852043 TAY852043 TKU852043 TUQ852043 UEM852043 UOI852043 UYE852043 VIA852043 VRW852043 WBS852043 WLO852043 WVK852043 C917579 IY917579 SU917579 ACQ917579 AMM917579 AWI917579 BGE917579 BQA917579 BZW917579 CJS917579 CTO917579 DDK917579 DNG917579 DXC917579 EGY917579 EQU917579 FAQ917579 FKM917579 FUI917579 GEE917579 GOA917579 GXW917579 HHS917579 HRO917579 IBK917579 ILG917579 IVC917579 JEY917579 JOU917579 JYQ917579 KIM917579 KSI917579 LCE917579 LMA917579 LVW917579 MFS917579 MPO917579 MZK917579 NJG917579 NTC917579 OCY917579 OMU917579 OWQ917579 PGM917579 PQI917579 QAE917579 QKA917579 QTW917579 RDS917579 RNO917579 RXK917579 SHG917579 SRC917579 TAY917579 TKU917579 TUQ917579 UEM917579 UOI917579 UYE917579 VIA917579 VRW917579 WBS917579 WLO917579 WVK917579 C983115 IY983115 SU983115 ACQ983115 AMM983115 AWI983115 BGE983115 BQA983115 BZW983115 CJS983115 CTO983115 DDK983115 DNG983115 DXC983115 EGY983115 EQU983115 FAQ983115 FKM983115 FUI983115 GEE983115 GOA983115 GXW983115 HHS983115 HRO983115 IBK983115 ILG983115 IVC983115 JEY983115 JOU983115 JYQ983115 KIM983115 KSI983115 LCE983115 LMA983115 LVW983115 MFS983115 MPO983115 MZK983115 NJG983115 NTC983115 OCY983115 OMU983115 OWQ983115 PGM983115 PQI983115 QAE983115 QKA983115 QTW983115 RDS983115 RNO983115 RXK983115 SHG983115 SRC983115 TAY983115 TKU983115 TUQ983115 UEM983115 UOI983115 UYE983115 VIA983115 VRW983115 WBS983115 WLO983115 WVK983115 Y87 JU87 TQ87 ADM87 ANI87 AXE87 BHA87 BQW87 CAS87 CKO87 CUK87 DEG87 DOC87 DXY87 EHU87 ERQ87 FBM87 FLI87 FVE87 GFA87 GOW87 GYS87 HIO87 HSK87 ICG87 IMC87 IVY87 JFU87 JPQ87 JZM87 KJI87 KTE87 LDA87 LMW87 LWS87 MGO87 MQK87 NAG87 NKC87 NTY87 ODU87 ONQ87 OXM87 PHI87 PRE87 QBA87 QKW87 QUS87 REO87 ROK87 RYG87 SIC87 SRY87 TBU87 TLQ87 TVM87 UFI87 UPE87 UZA87 VIW87 VSS87 WCO87 WMK87 WWG87 Y65607 JU65607 TQ65607 ADM65607 ANI65607 AXE65607 BHA65607 BQW65607 CAS65607 CKO65607 CUK65607 DEG65607 DOC65607 DXY65607 EHU65607 ERQ65607 FBM65607 FLI65607 FVE65607 GFA65607 GOW65607 GYS65607 HIO65607 HSK65607 ICG65607 IMC65607 IVY65607 JFU65607 JPQ65607 JZM65607 KJI65607 KTE65607 LDA65607 LMW65607 LWS65607 MGO65607 MQK65607 NAG65607 NKC65607 NTY65607 ODU65607 ONQ65607 OXM65607 PHI65607 PRE65607 QBA65607 QKW65607 QUS65607 REO65607 ROK65607 RYG65607 SIC65607 SRY65607 TBU65607 TLQ65607 TVM65607 UFI65607 UPE65607 UZA65607 VIW65607 VSS65607 WCO65607 WMK65607 WWG65607 Y131143 JU131143 TQ131143 ADM131143 ANI131143 AXE131143 BHA131143 BQW131143 CAS131143 CKO131143 CUK131143 DEG131143 DOC131143 DXY131143 EHU131143 ERQ131143 FBM131143 FLI131143 FVE131143 GFA131143 GOW131143 GYS131143 HIO131143 HSK131143 ICG131143 IMC131143 IVY131143 JFU131143 JPQ131143 JZM131143 KJI131143 KTE131143 LDA131143 LMW131143 LWS131143 MGO131143 MQK131143 NAG131143 NKC131143 NTY131143 ODU131143 ONQ131143 OXM131143 PHI131143 PRE131143 QBA131143 QKW131143 QUS131143 REO131143 ROK131143 RYG131143 SIC131143 SRY131143 TBU131143 TLQ131143 TVM131143 UFI131143 UPE131143 UZA131143 VIW131143 VSS131143 WCO131143 WMK131143 WWG131143 Y196679 JU196679 TQ196679 ADM196679 ANI196679 AXE196679 BHA196679 BQW196679 CAS196679 CKO196679 CUK196679 DEG196679 DOC196679 DXY196679 EHU196679 ERQ196679 FBM196679 FLI196679 FVE196679 GFA196679 GOW196679 GYS196679 HIO196679 HSK196679 ICG196679 IMC196679 IVY196679 JFU196679 JPQ196679 JZM196679 KJI196679 KTE196679 LDA196679 LMW196679 LWS196679 MGO196679 MQK196679 NAG196679 NKC196679 NTY196679 ODU196679 ONQ196679 OXM196679 PHI196679 PRE196679 QBA196679 QKW196679 QUS196679 REO196679 ROK196679 RYG196679 SIC196679 SRY196679 TBU196679 TLQ196679 TVM196679 UFI196679 UPE196679 UZA196679 VIW196679 VSS196679 WCO196679 WMK196679 WWG196679 Y262215 JU262215 TQ262215 ADM262215 ANI262215 AXE262215 BHA262215 BQW262215 CAS262215 CKO262215 CUK262215 DEG262215 DOC262215 DXY262215 EHU262215 ERQ262215 FBM262215 FLI262215 FVE262215 GFA262215 GOW262215 GYS262215 HIO262215 HSK262215 ICG262215 IMC262215 IVY262215 JFU262215 JPQ262215 JZM262215 KJI262215 KTE262215 LDA262215 LMW262215 LWS262215 MGO262215 MQK262215 NAG262215 NKC262215 NTY262215 ODU262215 ONQ262215 OXM262215 PHI262215 PRE262215 QBA262215 QKW262215 QUS262215 REO262215 ROK262215 RYG262215 SIC262215 SRY262215 TBU262215 TLQ262215 TVM262215 UFI262215 UPE262215 UZA262215 VIW262215 VSS262215 WCO262215 WMK262215 WWG262215 Y327751 JU327751 TQ327751 ADM327751 ANI327751 AXE327751 BHA327751 BQW327751 CAS327751 CKO327751 CUK327751 DEG327751 DOC327751 DXY327751 EHU327751 ERQ327751 FBM327751 FLI327751 FVE327751 GFA327751 GOW327751 GYS327751 HIO327751 HSK327751 ICG327751 IMC327751 IVY327751 JFU327751 JPQ327751 JZM327751 KJI327751 KTE327751 LDA327751 LMW327751 LWS327751 MGO327751 MQK327751 NAG327751 NKC327751 NTY327751 ODU327751 ONQ327751 OXM327751 PHI327751 PRE327751 QBA327751 QKW327751 QUS327751 REO327751 ROK327751 RYG327751 SIC327751 SRY327751 TBU327751 TLQ327751 TVM327751 UFI327751 UPE327751 UZA327751 VIW327751 VSS327751 WCO327751 WMK327751 WWG327751 Y393287 JU393287 TQ393287 ADM393287 ANI393287 AXE393287 BHA393287 BQW393287 CAS393287 CKO393287 CUK393287 DEG393287 DOC393287 DXY393287 EHU393287 ERQ393287 FBM393287 FLI393287 FVE393287 GFA393287 GOW393287 GYS393287 HIO393287 HSK393287 ICG393287 IMC393287 IVY393287 JFU393287 JPQ393287 JZM393287 KJI393287 KTE393287 LDA393287 LMW393287 LWS393287 MGO393287 MQK393287 NAG393287 NKC393287 NTY393287 ODU393287 ONQ393287 OXM393287 PHI393287 PRE393287 QBA393287 QKW393287 QUS393287 REO393287 ROK393287 RYG393287 SIC393287 SRY393287 TBU393287 TLQ393287 TVM393287 UFI393287 UPE393287 UZA393287 VIW393287 VSS393287 WCO393287 WMK393287 WWG393287 Y458823 JU458823 TQ458823 ADM458823 ANI458823 AXE458823 BHA458823 BQW458823 CAS458823 CKO458823 CUK458823 DEG458823 DOC458823 DXY458823 EHU458823 ERQ458823 FBM458823 FLI458823 FVE458823 GFA458823 GOW458823 GYS458823 HIO458823 HSK458823 ICG458823 IMC458823 IVY458823 JFU458823 JPQ458823 JZM458823 KJI458823 KTE458823 LDA458823 LMW458823 LWS458823 MGO458823 MQK458823 NAG458823 NKC458823 NTY458823 ODU458823 ONQ458823 OXM458823 PHI458823 PRE458823 QBA458823 QKW458823 QUS458823 REO458823 ROK458823 RYG458823 SIC458823 SRY458823 TBU458823 TLQ458823 TVM458823 UFI458823 UPE458823 UZA458823 VIW458823 VSS458823 WCO458823 WMK458823 WWG458823 Y524359 JU524359 TQ524359 ADM524359 ANI524359 AXE524359 BHA524359 BQW524359 CAS524359 CKO524359 CUK524359 DEG524359 DOC524359 DXY524359 EHU524359 ERQ524359 FBM524359 FLI524359 FVE524359 GFA524359 GOW524359 GYS524359 HIO524359 HSK524359 ICG524359 IMC524359 IVY524359 JFU524359 JPQ524359 JZM524359 KJI524359 KTE524359 LDA524359 LMW524359 LWS524359 MGO524359 MQK524359 NAG524359 NKC524359 NTY524359 ODU524359 ONQ524359 OXM524359 PHI524359 PRE524359 QBA524359 QKW524359 QUS524359 REO524359 ROK524359 RYG524359 SIC524359 SRY524359 TBU524359 TLQ524359 TVM524359 UFI524359 UPE524359 UZA524359 VIW524359 VSS524359 WCO524359 WMK524359 WWG524359 Y589895 JU589895 TQ589895 ADM589895 ANI589895 AXE589895 BHA589895 BQW589895 CAS589895 CKO589895 CUK589895 DEG589895 DOC589895 DXY589895 EHU589895 ERQ589895 FBM589895 FLI589895 FVE589895 GFA589895 GOW589895 GYS589895 HIO589895 HSK589895 ICG589895 IMC589895 IVY589895 JFU589895 JPQ589895 JZM589895 KJI589895 KTE589895 LDA589895 LMW589895 LWS589895 MGO589895 MQK589895 NAG589895 NKC589895 NTY589895 ODU589895 ONQ589895 OXM589895 PHI589895 PRE589895 QBA589895 QKW589895 QUS589895 REO589895 ROK589895 RYG589895 SIC589895 SRY589895 TBU589895 TLQ589895 TVM589895 UFI589895 UPE589895 UZA589895 VIW589895 VSS589895 WCO589895 WMK589895 WWG589895 Y655431 JU655431 TQ655431 ADM655431 ANI655431 AXE655431 BHA655431 BQW655431 CAS655431 CKO655431 CUK655431 DEG655431 DOC655431 DXY655431 EHU655431 ERQ655431 FBM655431 FLI655431 FVE655431 GFA655431 GOW655431 GYS655431 HIO655431 HSK655431 ICG655431 IMC655431 IVY655431 JFU655431 JPQ655431 JZM655431 KJI655431 KTE655431 LDA655431 LMW655431 LWS655431 MGO655431 MQK655431 NAG655431 NKC655431 NTY655431 ODU655431 ONQ655431 OXM655431 PHI655431 PRE655431 QBA655431 QKW655431 QUS655431 REO655431 ROK655431 RYG655431 SIC655431 SRY655431 TBU655431 TLQ655431 TVM655431 UFI655431 UPE655431 UZA655431 VIW655431 VSS655431 WCO655431 WMK655431 WWG655431 Y720967 JU720967 TQ720967 ADM720967 ANI720967 AXE720967 BHA720967 BQW720967 CAS720967 CKO720967 CUK720967 DEG720967 DOC720967 DXY720967 EHU720967 ERQ720967 FBM720967 FLI720967 FVE720967 GFA720967 GOW720967 GYS720967 HIO720967 HSK720967 ICG720967 IMC720967 IVY720967 JFU720967 JPQ720967 JZM720967 KJI720967 KTE720967 LDA720967 LMW720967 LWS720967 MGO720967 MQK720967 NAG720967 NKC720967 NTY720967 ODU720967 ONQ720967 OXM720967 PHI720967 PRE720967 QBA720967 QKW720967 QUS720967 REO720967 ROK720967 RYG720967 SIC720967 SRY720967 TBU720967 TLQ720967 TVM720967 UFI720967 UPE720967 UZA720967 VIW720967 VSS720967 WCO720967 WMK720967 WWG720967 Y786503 JU786503 TQ786503 ADM786503 ANI786503 AXE786503 BHA786503 BQW786503 CAS786503 CKO786503 CUK786503 DEG786503 DOC786503 DXY786503 EHU786503 ERQ786503 FBM786503 FLI786503 FVE786503 GFA786503 GOW786503 GYS786503 HIO786503 HSK786503 ICG786503 IMC786503 IVY786503 JFU786503 JPQ786503 JZM786503 KJI786503 KTE786503 LDA786503 LMW786503 LWS786503 MGO786503 MQK786503 NAG786503 NKC786503 NTY786503 ODU786503 ONQ786503 OXM786503 PHI786503 PRE786503 QBA786503 QKW786503 QUS786503 REO786503 ROK786503 RYG786503 SIC786503 SRY786503 TBU786503 TLQ786503 TVM786503 UFI786503 UPE786503 UZA786503 VIW786503 VSS786503 WCO786503 WMK786503 WWG786503 Y852039 JU852039 TQ852039 ADM852039 ANI852039 AXE852039 BHA852039 BQW852039 CAS852039 CKO852039 CUK852039 DEG852039 DOC852039 DXY852039 EHU852039 ERQ852039 FBM852039 FLI852039 FVE852039 GFA852039 GOW852039 GYS852039 HIO852039 HSK852039 ICG852039 IMC852039 IVY852039 JFU852039 JPQ852039 JZM852039 KJI852039 KTE852039 LDA852039 LMW852039 LWS852039 MGO852039 MQK852039 NAG852039 NKC852039 NTY852039 ODU852039 ONQ852039 OXM852039 PHI852039 PRE852039 QBA852039 QKW852039 QUS852039 REO852039 ROK852039 RYG852039 SIC852039 SRY852039 TBU852039 TLQ852039 TVM852039 UFI852039 UPE852039 UZA852039 VIW852039 VSS852039 WCO852039 WMK852039 WWG852039 Y917575 JU917575 TQ917575 ADM917575 ANI917575 AXE917575 BHA917575 BQW917575 CAS917575 CKO917575 CUK917575 DEG917575 DOC917575 DXY917575 EHU917575 ERQ917575 FBM917575 FLI917575 FVE917575 GFA917575 GOW917575 GYS917575 HIO917575 HSK917575 ICG917575 IMC917575 IVY917575 JFU917575 JPQ917575 JZM917575 KJI917575 KTE917575 LDA917575 LMW917575 LWS917575 MGO917575 MQK917575 NAG917575 NKC917575 NTY917575 ODU917575 ONQ917575 OXM917575 PHI917575 PRE917575 QBA917575 QKW917575 QUS917575 REO917575 ROK917575 RYG917575 SIC917575 SRY917575 TBU917575 TLQ917575 TVM917575 UFI917575 UPE917575 UZA917575 VIW917575 VSS917575 WCO917575 WMK917575 WWG917575 Y983111 JU983111 TQ983111 ADM983111 ANI983111 AXE983111 BHA983111 BQW983111 CAS983111 CKO983111 CUK983111 DEG983111 DOC983111 DXY983111 EHU983111 ERQ983111 FBM983111 FLI983111 FVE983111 GFA983111 GOW983111 GYS983111 HIO983111 HSK983111 ICG983111 IMC983111 IVY983111 JFU983111 JPQ983111 JZM983111 KJI983111 KTE983111 LDA983111 LMW983111 LWS983111 MGO983111 MQK983111 NAG983111 NKC983111 NTY983111 ODU983111 ONQ983111 OXM983111 PHI983111 PRE983111 QBA983111 QKW983111 QUS983111 REO983111 ROK983111 RYG983111 SIC983111 SRY983111 TBU983111 TLQ983111 TVM983111 UFI983111 UPE983111 UZA983111 VIW983111 VSS983111 WCO983111 WMK983111 WWG983111 C87:F87 IY87:JB87 SU87:SX87 ACQ87:ACT87 AMM87:AMP87 AWI87:AWL87 BGE87:BGH87 BQA87:BQD87 BZW87:BZZ87 CJS87:CJV87 CTO87:CTR87 DDK87:DDN87 DNG87:DNJ87 DXC87:DXF87 EGY87:EHB87 EQU87:EQX87 FAQ87:FAT87 FKM87:FKP87 FUI87:FUL87 GEE87:GEH87 GOA87:GOD87 GXW87:GXZ87 HHS87:HHV87 HRO87:HRR87 IBK87:IBN87 ILG87:ILJ87 IVC87:IVF87 JEY87:JFB87 JOU87:JOX87 JYQ87:JYT87 KIM87:KIP87 KSI87:KSL87 LCE87:LCH87 LMA87:LMD87 LVW87:LVZ87 MFS87:MFV87 MPO87:MPR87 MZK87:MZN87 NJG87:NJJ87 NTC87:NTF87 OCY87:ODB87 OMU87:OMX87 OWQ87:OWT87 PGM87:PGP87 PQI87:PQL87 QAE87:QAH87 QKA87:QKD87 QTW87:QTZ87 RDS87:RDV87 RNO87:RNR87 RXK87:RXN87 SHG87:SHJ87 SRC87:SRF87 TAY87:TBB87 TKU87:TKX87 TUQ87:TUT87 UEM87:UEP87 UOI87:UOL87 UYE87:UYH87 VIA87:VID87 VRW87:VRZ87 WBS87:WBV87 WLO87:WLR87 WVK87:WVN87 C65607:F65607 IY65607:JB65607 SU65607:SX65607 ACQ65607:ACT65607 AMM65607:AMP65607 AWI65607:AWL65607 BGE65607:BGH65607 BQA65607:BQD65607 BZW65607:BZZ65607 CJS65607:CJV65607 CTO65607:CTR65607 DDK65607:DDN65607 DNG65607:DNJ65607 DXC65607:DXF65607 EGY65607:EHB65607 EQU65607:EQX65607 FAQ65607:FAT65607 FKM65607:FKP65607 FUI65607:FUL65607 GEE65607:GEH65607 GOA65607:GOD65607 GXW65607:GXZ65607 HHS65607:HHV65607 HRO65607:HRR65607 IBK65607:IBN65607 ILG65607:ILJ65607 IVC65607:IVF65607 JEY65607:JFB65607 JOU65607:JOX65607 JYQ65607:JYT65607 KIM65607:KIP65607 KSI65607:KSL65607 LCE65607:LCH65607 LMA65607:LMD65607 LVW65607:LVZ65607 MFS65607:MFV65607 MPO65607:MPR65607 MZK65607:MZN65607 NJG65607:NJJ65607 NTC65607:NTF65607 OCY65607:ODB65607 OMU65607:OMX65607 OWQ65607:OWT65607 PGM65607:PGP65607 PQI65607:PQL65607 QAE65607:QAH65607 QKA65607:QKD65607 QTW65607:QTZ65607 RDS65607:RDV65607 RNO65607:RNR65607 RXK65607:RXN65607 SHG65607:SHJ65607 SRC65607:SRF65607 TAY65607:TBB65607 TKU65607:TKX65607 TUQ65607:TUT65607 UEM65607:UEP65607 UOI65607:UOL65607 UYE65607:UYH65607 VIA65607:VID65607 VRW65607:VRZ65607 WBS65607:WBV65607 WLO65607:WLR65607 WVK65607:WVN65607 C131143:F131143 IY131143:JB131143 SU131143:SX131143 ACQ131143:ACT131143 AMM131143:AMP131143 AWI131143:AWL131143 BGE131143:BGH131143 BQA131143:BQD131143 BZW131143:BZZ131143 CJS131143:CJV131143 CTO131143:CTR131143 DDK131143:DDN131143 DNG131143:DNJ131143 DXC131143:DXF131143 EGY131143:EHB131143 EQU131143:EQX131143 FAQ131143:FAT131143 FKM131143:FKP131143 FUI131143:FUL131143 GEE131143:GEH131143 GOA131143:GOD131143 GXW131143:GXZ131143 HHS131143:HHV131143 HRO131143:HRR131143 IBK131143:IBN131143 ILG131143:ILJ131143 IVC131143:IVF131143 JEY131143:JFB131143 JOU131143:JOX131143 JYQ131143:JYT131143 KIM131143:KIP131143 KSI131143:KSL131143 LCE131143:LCH131143 LMA131143:LMD131143 LVW131143:LVZ131143 MFS131143:MFV131143 MPO131143:MPR131143 MZK131143:MZN131143 NJG131143:NJJ131143 NTC131143:NTF131143 OCY131143:ODB131143 OMU131143:OMX131143 OWQ131143:OWT131143 PGM131143:PGP131143 PQI131143:PQL131143 QAE131143:QAH131143 QKA131143:QKD131143 QTW131143:QTZ131143 RDS131143:RDV131143 RNO131143:RNR131143 RXK131143:RXN131143 SHG131143:SHJ131143 SRC131143:SRF131143 TAY131143:TBB131143 TKU131143:TKX131143 TUQ131143:TUT131143 UEM131143:UEP131143 UOI131143:UOL131143 UYE131143:UYH131143 VIA131143:VID131143 VRW131143:VRZ131143 WBS131143:WBV131143 WLO131143:WLR131143 WVK131143:WVN131143 C196679:F196679 IY196679:JB196679 SU196679:SX196679 ACQ196679:ACT196679 AMM196679:AMP196679 AWI196679:AWL196679 BGE196679:BGH196679 BQA196679:BQD196679 BZW196679:BZZ196679 CJS196679:CJV196679 CTO196679:CTR196679 DDK196679:DDN196679 DNG196679:DNJ196679 DXC196679:DXF196679 EGY196679:EHB196679 EQU196679:EQX196679 FAQ196679:FAT196679 FKM196679:FKP196679 FUI196679:FUL196679 GEE196679:GEH196679 GOA196679:GOD196679 GXW196679:GXZ196679 HHS196679:HHV196679 HRO196679:HRR196679 IBK196679:IBN196679 ILG196679:ILJ196679 IVC196679:IVF196679 JEY196679:JFB196679 JOU196679:JOX196679 JYQ196679:JYT196679 KIM196679:KIP196679 KSI196679:KSL196679 LCE196679:LCH196679 LMA196679:LMD196679 LVW196679:LVZ196679 MFS196679:MFV196679 MPO196679:MPR196679 MZK196679:MZN196679 NJG196679:NJJ196679 NTC196679:NTF196679 OCY196679:ODB196679 OMU196679:OMX196679 OWQ196679:OWT196679 PGM196679:PGP196679 PQI196679:PQL196679 QAE196679:QAH196679 QKA196679:QKD196679 QTW196679:QTZ196679 RDS196679:RDV196679 RNO196679:RNR196679 RXK196679:RXN196679 SHG196679:SHJ196679 SRC196679:SRF196679 TAY196679:TBB196679 TKU196679:TKX196679 TUQ196679:TUT196679 UEM196679:UEP196679 UOI196679:UOL196679 UYE196679:UYH196679 VIA196679:VID196679 VRW196679:VRZ196679 WBS196679:WBV196679 WLO196679:WLR196679 WVK196679:WVN196679 C262215:F262215 IY262215:JB262215 SU262215:SX262215 ACQ262215:ACT262215 AMM262215:AMP262215 AWI262215:AWL262215 BGE262215:BGH262215 BQA262215:BQD262215 BZW262215:BZZ262215 CJS262215:CJV262215 CTO262215:CTR262215 DDK262215:DDN262215 DNG262215:DNJ262215 DXC262215:DXF262215 EGY262215:EHB262215 EQU262215:EQX262215 FAQ262215:FAT262215 FKM262215:FKP262215 FUI262215:FUL262215 GEE262215:GEH262215 GOA262215:GOD262215 GXW262215:GXZ262215 HHS262215:HHV262215 HRO262215:HRR262215 IBK262215:IBN262215 ILG262215:ILJ262215 IVC262215:IVF262215 JEY262215:JFB262215 JOU262215:JOX262215 JYQ262215:JYT262215 KIM262215:KIP262215 KSI262215:KSL262215 LCE262215:LCH262215 LMA262215:LMD262215 LVW262215:LVZ262215 MFS262215:MFV262215 MPO262215:MPR262215 MZK262215:MZN262215 NJG262215:NJJ262215 NTC262215:NTF262215 OCY262215:ODB262215 OMU262215:OMX262215 OWQ262215:OWT262215 PGM262215:PGP262215 PQI262215:PQL262215 QAE262215:QAH262215 QKA262215:QKD262215 QTW262215:QTZ262215 RDS262215:RDV262215 RNO262215:RNR262215 RXK262215:RXN262215 SHG262215:SHJ262215 SRC262215:SRF262215 TAY262215:TBB262215 TKU262215:TKX262215 TUQ262215:TUT262215 UEM262215:UEP262215 UOI262215:UOL262215 UYE262215:UYH262215 VIA262215:VID262215 VRW262215:VRZ262215 WBS262215:WBV262215 WLO262215:WLR262215 WVK262215:WVN262215 C327751:F327751 IY327751:JB327751 SU327751:SX327751 ACQ327751:ACT327751 AMM327751:AMP327751 AWI327751:AWL327751 BGE327751:BGH327751 BQA327751:BQD327751 BZW327751:BZZ327751 CJS327751:CJV327751 CTO327751:CTR327751 DDK327751:DDN327751 DNG327751:DNJ327751 DXC327751:DXF327751 EGY327751:EHB327751 EQU327751:EQX327751 FAQ327751:FAT327751 FKM327751:FKP327751 FUI327751:FUL327751 GEE327751:GEH327751 GOA327751:GOD327751 GXW327751:GXZ327751 HHS327751:HHV327751 HRO327751:HRR327751 IBK327751:IBN327751 ILG327751:ILJ327751 IVC327751:IVF327751 JEY327751:JFB327751 JOU327751:JOX327751 JYQ327751:JYT327751 KIM327751:KIP327751 KSI327751:KSL327751 LCE327751:LCH327751 LMA327751:LMD327751 LVW327751:LVZ327751 MFS327751:MFV327751 MPO327751:MPR327751 MZK327751:MZN327751 NJG327751:NJJ327751 NTC327751:NTF327751 OCY327751:ODB327751 OMU327751:OMX327751 OWQ327751:OWT327751 PGM327751:PGP327751 PQI327751:PQL327751 QAE327751:QAH327751 QKA327751:QKD327751 QTW327751:QTZ327751 RDS327751:RDV327751 RNO327751:RNR327751 RXK327751:RXN327751 SHG327751:SHJ327751 SRC327751:SRF327751 TAY327751:TBB327751 TKU327751:TKX327751 TUQ327751:TUT327751 UEM327751:UEP327751 UOI327751:UOL327751 UYE327751:UYH327751 VIA327751:VID327751 VRW327751:VRZ327751 WBS327751:WBV327751 WLO327751:WLR327751 WVK327751:WVN327751 C393287:F393287 IY393287:JB393287 SU393287:SX393287 ACQ393287:ACT393287 AMM393287:AMP393287 AWI393287:AWL393287 BGE393287:BGH393287 BQA393287:BQD393287 BZW393287:BZZ393287 CJS393287:CJV393287 CTO393287:CTR393287 DDK393287:DDN393287 DNG393287:DNJ393287 DXC393287:DXF393287 EGY393287:EHB393287 EQU393287:EQX393287 FAQ393287:FAT393287 FKM393287:FKP393287 FUI393287:FUL393287 GEE393287:GEH393287 GOA393287:GOD393287 GXW393287:GXZ393287 HHS393287:HHV393287 HRO393287:HRR393287 IBK393287:IBN393287 ILG393287:ILJ393287 IVC393287:IVF393287 JEY393287:JFB393287 JOU393287:JOX393287 JYQ393287:JYT393287 KIM393287:KIP393287 KSI393287:KSL393287 LCE393287:LCH393287 LMA393287:LMD393287 LVW393287:LVZ393287 MFS393287:MFV393287 MPO393287:MPR393287 MZK393287:MZN393287 NJG393287:NJJ393287 NTC393287:NTF393287 OCY393287:ODB393287 OMU393287:OMX393287 OWQ393287:OWT393287 PGM393287:PGP393287 PQI393287:PQL393287 QAE393287:QAH393287 QKA393287:QKD393287 QTW393287:QTZ393287 RDS393287:RDV393287 RNO393287:RNR393287 RXK393287:RXN393287 SHG393287:SHJ393287 SRC393287:SRF393287 TAY393287:TBB393287 TKU393287:TKX393287 TUQ393287:TUT393287 UEM393287:UEP393287 UOI393287:UOL393287 UYE393287:UYH393287 VIA393287:VID393287 VRW393287:VRZ393287 WBS393287:WBV393287 WLO393287:WLR393287 WVK393287:WVN393287 C458823:F458823 IY458823:JB458823 SU458823:SX458823 ACQ458823:ACT458823 AMM458823:AMP458823 AWI458823:AWL458823 BGE458823:BGH458823 BQA458823:BQD458823 BZW458823:BZZ458823 CJS458823:CJV458823 CTO458823:CTR458823 DDK458823:DDN458823 DNG458823:DNJ458823 DXC458823:DXF458823 EGY458823:EHB458823 EQU458823:EQX458823 FAQ458823:FAT458823 FKM458823:FKP458823 FUI458823:FUL458823 GEE458823:GEH458823 GOA458823:GOD458823 GXW458823:GXZ458823 HHS458823:HHV458823 HRO458823:HRR458823 IBK458823:IBN458823 ILG458823:ILJ458823 IVC458823:IVF458823 JEY458823:JFB458823 JOU458823:JOX458823 JYQ458823:JYT458823 KIM458823:KIP458823 KSI458823:KSL458823 LCE458823:LCH458823 LMA458823:LMD458823 LVW458823:LVZ458823 MFS458823:MFV458823 MPO458823:MPR458823 MZK458823:MZN458823 NJG458823:NJJ458823 NTC458823:NTF458823 OCY458823:ODB458823 OMU458823:OMX458823 OWQ458823:OWT458823 PGM458823:PGP458823 PQI458823:PQL458823 QAE458823:QAH458823 QKA458823:QKD458823 QTW458823:QTZ458823 RDS458823:RDV458823 RNO458823:RNR458823 RXK458823:RXN458823 SHG458823:SHJ458823 SRC458823:SRF458823 TAY458823:TBB458823 TKU458823:TKX458823 TUQ458823:TUT458823 UEM458823:UEP458823 UOI458823:UOL458823 UYE458823:UYH458823 VIA458823:VID458823 VRW458823:VRZ458823 WBS458823:WBV458823 WLO458823:WLR458823 WVK458823:WVN458823 C524359:F524359 IY524359:JB524359 SU524359:SX524359 ACQ524359:ACT524359 AMM524359:AMP524359 AWI524359:AWL524359 BGE524359:BGH524359 BQA524359:BQD524359 BZW524359:BZZ524359 CJS524359:CJV524359 CTO524359:CTR524359 DDK524359:DDN524359 DNG524359:DNJ524359 DXC524359:DXF524359 EGY524359:EHB524359 EQU524359:EQX524359 FAQ524359:FAT524359 FKM524359:FKP524359 FUI524359:FUL524359 GEE524359:GEH524359 GOA524359:GOD524359 GXW524359:GXZ524359 HHS524359:HHV524359 HRO524359:HRR524359 IBK524359:IBN524359 ILG524359:ILJ524359 IVC524359:IVF524359 JEY524359:JFB524359 JOU524359:JOX524359 JYQ524359:JYT524359 KIM524359:KIP524359 KSI524359:KSL524359 LCE524359:LCH524359 LMA524359:LMD524359 LVW524359:LVZ524359 MFS524359:MFV524359 MPO524359:MPR524359 MZK524359:MZN524359 NJG524359:NJJ524359 NTC524359:NTF524359 OCY524359:ODB524359 OMU524359:OMX524359 OWQ524359:OWT524359 PGM524359:PGP524359 PQI524359:PQL524359 QAE524359:QAH524359 QKA524359:QKD524359 QTW524359:QTZ524359 RDS524359:RDV524359 RNO524359:RNR524359 RXK524359:RXN524359 SHG524359:SHJ524359 SRC524359:SRF524359 TAY524359:TBB524359 TKU524359:TKX524359 TUQ524359:TUT524359 UEM524359:UEP524359 UOI524359:UOL524359 UYE524359:UYH524359 VIA524359:VID524359 VRW524359:VRZ524359 WBS524359:WBV524359 WLO524359:WLR524359 WVK524359:WVN524359 C589895:F589895 IY589895:JB589895 SU589895:SX589895 ACQ589895:ACT589895 AMM589895:AMP589895 AWI589895:AWL589895 BGE589895:BGH589895 BQA589895:BQD589895 BZW589895:BZZ589895 CJS589895:CJV589895 CTO589895:CTR589895 DDK589895:DDN589895 DNG589895:DNJ589895 DXC589895:DXF589895 EGY589895:EHB589895 EQU589895:EQX589895 FAQ589895:FAT589895 FKM589895:FKP589895 FUI589895:FUL589895 GEE589895:GEH589895 GOA589895:GOD589895 GXW589895:GXZ589895 HHS589895:HHV589895 HRO589895:HRR589895 IBK589895:IBN589895 ILG589895:ILJ589895 IVC589895:IVF589895 JEY589895:JFB589895 JOU589895:JOX589895 JYQ589895:JYT589895 KIM589895:KIP589895 KSI589895:KSL589895 LCE589895:LCH589895 LMA589895:LMD589895 LVW589895:LVZ589895 MFS589895:MFV589895 MPO589895:MPR589895 MZK589895:MZN589895 NJG589895:NJJ589895 NTC589895:NTF589895 OCY589895:ODB589895 OMU589895:OMX589895 OWQ589895:OWT589895 PGM589895:PGP589895 PQI589895:PQL589895 QAE589895:QAH589895 QKA589895:QKD589895 QTW589895:QTZ589895 RDS589895:RDV589895 RNO589895:RNR589895 RXK589895:RXN589895 SHG589895:SHJ589895 SRC589895:SRF589895 TAY589895:TBB589895 TKU589895:TKX589895 TUQ589895:TUT589895 UEM589895:UEP589895 UOI589895:UOL589895 UYE589895:UYH589895 VIA589895:VID589895 VRW589895:VRZ589895 WBS589895:WBV589895 WLO589895:WLR589895 WVK589895:WVN589895 C655431:F655431 IY655431:JB655431 SU655431:SX655431 ACQ655431:ACT655431 AMM655431:AMP655431 AWI655431:AWL655431 BGE655431:BGH655431 BQA655431:BQD655431 BZW655431:BZZ655431 CJS655431:CJV655431 CTO655431:CTR655431 DDK655431:DDN655431 DNG655431:DNJ655431 DXC655431:DXF655431 EGY655431:EHB655431 EQU655431:EQX655431 FAQ655431:FAT655431 FKM655431:FKP655431 FUI655431:FUL655431 GEE655431:GEH655431 GOA655431:GOD655431 GXW655431:GXZ655431 HHS655431:HHV655431 HRO655431:HRR655431 IBK655431:IBN655431 ILG655431:ILJ655431 IVC655431:IVF655431 JEY655431:JFB655431 JOU655431:JOX655431 JYQ655431:JYT655431 KIM655431:KIP655431 KSI655431:KSL655431 LCE655431:LCH655431 LMA655431:LMD655431 LVW655431:LVZ655431 MFS655431:MFV655431 MPO655431:MPR655431 MZK655431:MZN655431 NJG655431:NJJ655431 NTC655431:NTF655431 OCY655431:ODB655431 OMU655431:OMX655431 OWQ655431:OWT655431 PGM655431:PGP655431 PQI655431:PQL655431 QAE655431:QAH655431 QKA655431:QKD655431 QTW655431:QTZ655431 RDS655431:RDV655431 RNO655431:RNR655431 RXK655431:RXN655431 SHG655431:SHJ655431 SRC655431:SRF655431 TAY655431:TBB655431 TKU655431:TKX655431 TUQ655431:TUT655431 UEM655431:UEP655431 UOI655431:UOL655431 UYE655431:UYH655431 VIA655431:VID655431 VRW655431:VRZ655431 WBS655431:WBV655431 WLO655431:WLR655431 WVK655431:WVN655431 C720967:F720967 IY720967:JB720967 SU720967:SX720967 ACQ720967:ACT720967 AMM720967:AMP720967 AWI720967:AWL720967 BGE720967:BGH720967 BQA720967:BQD720967 BZW720967:BZZ720967 CJS720967:CJV720967 CTO720967:CTR720967 DDK720967:DDN720967 DNG720967:DNJ720967 DXC720967:DXF720967 EGY720967:EHB720967 EQU720967:EQX720967 FAQ720967:FAT720967 FKM720967:FKP720967 FUI720967:FUL720967 GEE720967:GEH720967 GOA720967:GOD720967 GXW720967:GXZ720967 HHS720967:HHV720967 HRO720967:HRR720967 IBK720967:IBN720967 ILG720967:ILJ720967 IVC720967:IVF720967 JEY720967:JFB720967 JOU720967:JOX720967 JYQ720967:JYT720967 KIM720967:KIP720967 KSI720967:KSL720967 LCE720967:LCH720967 LMA720967:LMD720967 LVW720967:LVZ720967 MFS720967:MFV720967 MPO720967:MPR720967 MZK720967:MZN720967 NJG720967:NJJ720967 NTC720967:NTF720967 OCY720967:ODB720967 OMU720967:OMX720967 OWQ720967:OWT720967 PGM720967:PGP720967 PQI720967:PQL720967 QAE720967:QAH720967 QKA720967:QKD720967 QTW720967:QTZ720967 RDS720967:RDV720967 RNO720967:RNR720967 RXK720967:RXN720967 SHG720967:SHJ720967 SRC720967:SRF720967 TAY720967:TBB720967 TKU720967:TKX720967 TUQ720967:TUT720967 UEM720967:UEP720967 UOI720967:UOL720967 UYE720967:UYH720967 VIA720967:VID720967 VRW720967:VRZ720967 WBS720967:WBV720967 WLO720967:WLR720967 WVK720967:WVN720967 C786503:F786503 IY786503:JB786503 SU786503:SX786503 ACQ786503:ACT786503 AMM786503:AMP786503 AWI786503:AWL786503 BGE786503:BGH786503 BQA786503:BQD786503 BZW786503:BZZ786503 CJS786503:CJV786503 CTO786503:CTR786503 DDK786503:DDN786503 DNG786503:DNJ786503 DXC786503:DXF786503 EGY786503:EHB786503 EQU786503:EQX786503 FAQ786503:FAT786503 FKM786503:FKP786503 FUI786503:FUL786503 GEE786503:GEH786503 GOA786503:GOD786503 GXW786503:GXZ786503 HHS786503:HHV786503 HRO786503:HRR786503 IBK786503:IBN786503 ILG786503:ILJ786503 IVC786503:IVF786503 JEY786503:JFB786503 JOU786503:JOX786503 JYQ786503:JYT786503 KIM786503:KIP786503 KSI786503:KSL786503 LCE786503:LCH786503 LMA786503:LMD786503 LVW786503:LVZ786503 MFS786503:MFV786503 MPO786503:MPR786503 MZK786503:MZN786503 NJG786503:NJJ786503 NTC786503:NTF786503 OCY786503:ODB786503 OMU786503:OMX786503 OWQ786503:OWT786503 PGM786503:PGP786503 PQI786503:PQL786503 QAE786503:QAH786503 QKA786503:QKD786503 QTW786503:QTZ786503 RDS786503:RDV786503 RNO786503:RNR786503 RXK786503:RXN786503 SHG786503:SHJ786503 SRC786503:SRF786503 TAY786503:TBB786503 TKU786503:TKX786503 TUQ786503:TUT786503 UEM786503:UEP786503 UOI786503:UOL786503 UYE786503:UYH786503 VIA786503:VID786503 VRW786503:VRZ786503 WBS786503:WBV786503 WLO786503:WLR786503 WVK786503:WVN786503 C852039:F852039 IY852039:JB852039 SU852039:SX852039 ACQ852039:ACT852039 AMM852039:AMP852039 AWI852039:AWL852039 BGE852039:BGH852039 BQA852039:BQD852039 BZW852039:BZZ852039 CJS852039:CJV852039 CTO852039:CTR852039 DDK852039:DDN852039 DNG852039:DNJ852039 DXC852039:DXF852039 EGY852039:EHB852039 EQU852039:EQX852039 FAQ852039:FAT852039 FKM852039:FKP852039 FUI852039:FUL852039 GEE852039:GEH852039 GOA852039:GOD852039 GXW852039:GXZ852039 HHS852039:HHV852039 HRO852039:HRR852039 IBK852039:IBN852039 ILG852039:ILJ852039 IVC852039:IVF852039 JEY852039:JFB852039 JOU852039:JOX852039 JYQ852039:JYT852039 KIM852039:KIP852039 KSI852039:KSL852039 LCE852039:LCH852039 LMA852039:LMD852039 LVW852039:LVZ852039 MFS852039:MFV852039 MPO852039:MPR852039 MZK852039:MZN852039 NJG852039:NJJ852039 NTC852039:NTF852039 OCY852039:ODB852039 OMU852039:OMX852039 OWQ852039:OWT852039 PGM852039:PGP852039 PQI852039:PQL852039 QAE852039:QAH852039 QKA852039:QKD852039 QTW852039:QTZ852039 RDS852039:RDV852039 RNO852039:RNR852039 RXK852039:RXN852039 SHG852039:SHJ852039 SRC852039:SRF852039 TAY852039:TBB852039 TKU852039:TKX852039 TUQ852039:TUT852039 UEM852039:UEP852039 UOI852039:UOL852039 UYE852039:UYH852039 VIA852039:VID852039 VRW852039:VRZ852039 WBS852039:WBV852039 WLO852039:WLR852039 WVK852039:WVN852039 C917575:F917575 IY917575:JB917575 SU917575:SX917575 ACQ917575:ACT917575 AMM917575:AMP917575 AWI917575:AWL917575 BGE917575:BGH917575 BQA917575:BQD917575 BZW917575:BZZ917575 CJS917575:CJV917575 CTO917575:CTR917575 DDK917575:DDN917575 DNG917575:DNJ917575 DXC917575:DXF917575 EGY917575:EHB917575 EQU917575:EQX917575 FAQ917575:FAT917575 FKM917575:FKP917575 FUI917575:FUL917575 GEE917575:GEH917575 GOA917575:GOD917575 GXW917575:GXZ917575 HHS917575:HHV917575 HRO917575:HRR917575 IBK917575:IBN917575 ILG917575:ILJ917575 IVC917575:IVF917575 JEY917575:JFB917575 JOU917575:JOX917575 JYQ917575:JYT917575 KIM917575:KIP917575 KSI917575:KSL917575 LCE917575:LCH917575 LMA917575:LMD917575 LVW917575:LVZ917575 MFS917575:MFV917575 MPO917575:MPR917575 MZK917575:MZN917575 NJG917575:NJJ917575 NTC917575:NTF917575 OCY917575:ODB917575 OMU917575:OMX917575 OWQ917575:OWT917575 PGM917575:PGP917575 PQI917575:PQL917575 QAE917575:QAH917575 QKA917575:QKD917575 QTW917575:QTZ917575 RDS917575:RDV917575 RNO917575:RNR917575 RXK917575:RXN917575 SHG917575:SHJ917575 SRC917575:SRF917575 TAY917575:TBB917575 TKU917575:TKX917575 TUQ917575:TUT917575 UEM917575:UEP917575 UOI917575:UOL917575 UYE917575:UYH917575 VIA917575:VID917575 VRW917575:VRZ917575 WBS917575:WBV917575 WLO917575:WLR917575 WVK917575:WVN917575 C983111:F983111 IY983111:JB983111 SU983111:SX983111 ACQ983111:ACT983111 AMM983111:AMP983111 AWI983111:AWL983111 BGE983111:BGH983111 BQA983111:BQD983111 BZW983111:BZZ983111 CJS983111:CJV983111 CTO983111:CTR983111 DDK983111:DDN983111 DNG983111:DNJ983111 DXC983111:DXF983111 EGY983111:EHB983111 EQU983111:EQX983111 FAQ983111:FAT983111 FKM983111:FKP983111 FUI983111:FUL983111 GEE983111:GEH983111 GOA983111:GOD983111 GXW983111:GXZ983111 HHS983111:HHV983111 HRO983111:HRR983111 IBK983111:IBN983111 ILG983111:ILJ983111 IVC983111:IVF983111 JEY983111:JFB983111 JOU983111:JOX983111 JYQ983111:JYT983111 KIM983111:KIP983111 KSI983111:KSL983111 LCE983111:LCH983111 LMA983111:LMD983111 LVW983111:LVZ983111 MFS983111:MFV983111 MPO983111:MPR983111 MZK983111:MZN983111 NJG983111:NJJ983111 NTC983111:NTF983111 OCY983111:ODB983111 OMU983111:OMX983111 OWQ983111:OWT983111 PGM983111:PGP983111 PQI983111:PQL983111 QAE983111:QAH983111 QKA983111:QKD983111 QTW983111:QTZ983111 RDS983111:RDV983111 RNO983111:RNR983111 RXK983111:RXN983111 SHG983111:SHJ983111 SRC983111:SRF983111 TAY983111:TBB983111 TKU983111:TKX983111 TUQ983111:TUT983111 UEM983111:UEP983111 UOI983111:UOL983111 UYE983111:UYH983111 VIA983111:VID983111 VRW983111:VRZ983111 WBS983111:WBV983111 WLO983111:WLR983111 WVK983111:WVN983111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C863-CB96-47BB-97D7-D3D5CF9767BD}">
  <sheetPr codeName="Sheet24">
    <tabColor rgb="FF00B0F0"/>
  </sheetPr>
  <dimension ref="A1:AK45"/>
  <sheetViews>
    <sheetView showGridLines="0" showZeros="0" view="pageBreakPreview" zoomScaleNormal="100" zoomScaleSheetLayoutView="100" workbookViewId="0">
      <selection activeCell="E36" sqref="E36"/>
    </sheetView>
  </sheetViews>
  <sheetFormatPr defaultColWidth="9.140625" defaultRowHeight="20.100000000000001" customHeight="1" x14ac:dyDescent="0.2"/>
  <cols>
    <col min="1" max="8" width="3.140625" style="920" customWidth="1"/>
    <col min="9" max="18" width="3.28515625" style="920" customWidth="1"/>
    <col min="19" max="25" width="3.140625" style="920" customWidth="1"/>
    <col min="26" max="35" width="3.28515625" style="920" customWidth="1"/>
    <col min="36" max="37" width="9.140625" style="218"/>
    <col min="38" max="16384" width="9.140625" style="215"/>
  </cols>
  <sheetData>
    <row r="1" spans="1:37" ht="19.5" customHeight="1" x14ac:dyDescent="0.2">
      <c r="G1" s="1778" t="s">
        <v>2316</v>
      </c>
      <c r="H1" s="1778"/>
      <c r="I1" s="1778"/>
      <c r="J1" s="1778"/>
      <c r="K1" s="1778"/>
      <c r="L1" s="1778"/>
      <c r="M1" s="2225" t="s">
        <v>1</v>
      </c>
      <c r="N1" s="2225"/>
      <c r="O1" s="2225"/>
      <c r="P1" s="2225"/>
      <c r="Q1" s="2226">
        <v>44313</v>
      </c>
      <c r="R1" s="2226"/>
      <c r="S1" s="2226"/>
      <c r="T1" s="217"/>
      <c r="U1" s="217"/>
      <c r="V1" s="4414" t="s">
        <v>2312</v>
      </c>
      <c r="W1" s="4414"/>
      <c r="X1" s="4414"/>
      <c r="Y1" s="4414"/>
      <c r="Z1" s="4414"/>
      <c r="AA1" s="4414"/>
      <c r="AB1" s="4414"/>
      <c r="AC1" s="4414"/>
      <c r="AD1" s="4414"/>
      <c r="AE1" s="4414"/>
      <c r="AF1" s="4414"/>
      <c r="AG1" s="4414"/>
      <c r="AH1" s="4414"/>
      <c r="AI1" s="4414"/>
    </row>
    <row r="2" spans="1:37" ht="9.75" customHeight="1" x14ac:dyDescent="0.2">
      <c r="G2" s="1778"/>
      <c r="H2" s="1778"/>
      <c r="I2" s="1778"/>
      <c r="J2" s="1778"/>
      <c r="K2" s="1778"/>
      <c r="L2" s="1778"/>
      <c r="M2" s="217"/>
      <c r="N2" s="217"/>
      <c r="O2" s="217"/>
      <c r="P2" s="217"/>
      <c r="Q2" s="217"/>
      <c r="R2" s="217"/>
      <c r="S2" s="217"/>
      <c r="T2" s="217"/>
      <c r="U2" s="217"/>
      <c r="V2" s="4414"/>
      <c r="W2" s="4414"/>
      <c r="X2" s="4414"/>
      <c r="Y2" s="4414"/>
      <c r="Z2" s="4414"/>
      <c r="AA2" s="4414"/>
      <c r="AB2" s="4414"/>
      <c r="AC2" s="4414"/>
      <c r="AD2" s="4414"/>
      <c r="AE2" s="4414"/>
      <c r="AF2" s="4414"/>
      <c r="AG2" s="4414"/>
      <c r="AH2" s="4414"/>
      <c r="AI2" s="4414"/>
    </row>
    <row r="3" spans="1:37" ht="9.75" customHeight="1" x14ac:dyDescent="0.2">
      <c r="G3" s="1778"/>
      <c r="H3" s="1778"/>
      <c r="I3" s="1778"/>
      <c r="J3" s="1778"/>
      <c r="K3" s="1778"/>
      <c r="L3" s="1778"/>
      <c r="M3" s="4414" t="s">
        <v>2314</v>
      </c>
      <c r="N3" s="4414"/>
      <c r="O3" s="4414"/>
      <c r="P3" s="4414"/>
      <c r="Q3" s="4414"/>
      <c r="R3" s="4414"/>
      <c r="S3" s="4414"/>
      <c r="T3" s="4414"/>
      <c r="U3" s="4414"/>
      <c r="V3" s="4414"/>
      <c r="W3" s="4414"/>
      <c r="X3" s="4414"/>
      <c r="Y3" s="4414"/>
      <c r="Z3" s="4414"/>
      <c r="AA3" s="4414"/>
      <c r="AB3" s="4414"/>
      <c r="AC3" s="4414"/>
      <c r="AD3" s="4414"/>
      <c r="AE3" s="4414"/>
      <c r="AF3" s="4414"/>
      <c r="AG3" s="4414"/>
      <c r="AH3" s="4414"/>
      <c r="AI3" s="4414"/>
    </row>
    <row r="4" spans="1:37" ht="19.5" customHeight="1" thickBot="1" x14ac:dyDescent="0.25">
      <c r="A4" s="921"/>
      <c r="B4" s="921"/>
      <c r="C4" s="921"/>
      <c r="D4" s="921"/>
      <c r="E4" s="921"/>
      <c r="F4" s="921"/>
      <c r="G4" s="1778"/>
      <c r="H4" s="1778"/>
      <c r="I4" s="1778"/>
      <c r="J4" s="1778"/>
      <c r="K4" s="1778"/>
      <c r="L4" s="1778"/>
      <c r="M4" s="4414"/>
      <c r="N4" s="4414"/>
      <c r="O4" s="4414"/>
      <c r="P4" s="4414"/>
      <c r="Q4" s="4414"/>
      <c r="R4" s="4414"/>
      <c r="S4" s="4414"/>
      <c r="T4" s="4414"/>
      <c r="U4" s="4414"/>
      <c r="V4" s="4414"/>
      <c r="W4" s="4414"/>
      <c r="X4" s="4414"/>
      <c r="Y4" s="4414"/>
      <c r="Z4" s="4414"/>
      <c r="AA4" s="4414"/>
      <c r="AB4" s="4414"/>
      <c r="AC4" s="4414"/>
      <c r="AD4" s="4414"/>
      <c r="AE4" s="4414"/>
      <c r="AF4" s="4414"/>
      <c r="AG4" s="4414"/>
      <c r="AH4" s="4414"/>
      <c r="AI4" s="4414"/>
      <c r="AJ4" s="220"/>
      <c r="AK4" s="220"/>
    </row>
    <row r="5" spans="1:37" ht="20.100000000000001" customHeight="1" thickBot="1" x14ac:dyDescent="0.3">
      <c r="A5" s="1242" t="s">
        <v>2072</v>
      </c>
      <c r="B5" s="222"/>
      <c r="C5" s="223"/>
      <c r="D5" s="223"/>
      <c r="E5" s="223"/>
      <c r="F5" s="223"/>
      <c r="G5" s="919"/>
      <c r="H5" s="919"/>
      <c r="I5" s="919"/>
      <c r="J5" s="919"/>
      <c r="K5" s="919"/>
      <c r="L5" s="919"/>
      <c r="M5" s="224"/>
      <c r="N5" s="4375" t="s">
        <v>43</v>
      </c>
      <c r="O5" s="4376"/>
      <c r="P5" s="2299">
        <f>Application!F10</f>
        <v>0</v>
      </c>
      <c r="Q5" s="2300"/>
      <c r="R5" s="2300"/>
      <c r="S5" s="2300"/>
      <c r="T5" s="2300"/>
      <c r="U5" s="2300"/>
      <c r="V5" s="2300"/>
      <c r="W5" s="2301"/>
      <c r="X5" s="4377" t="s">
        <v>39</v>
      </c>
      <c r="Y5" s="4378"/>
      <c r="Z5" s="2231"/>
      <c r="AA5" s="2232"/>
      <c r="AB5" s="2232"/>
      <c r="AC5" s="2232"/>
      <c r="AD5" s="2233"/>
      <c r="AE5" s="4377" t="s">
        <v>66</v>
      </c>
      <c r="AF5" s="4378"/>
      <c r="AG5" s="2234"/>
      <c r="AH5" s="2235"/>
      <c r="AI5" s="2236"/>
      <c r="AJ5" s="225"/>
    </row>
    <row r="6" spans="1:37" ht="20.100000000000001" customHeight="1" x14ac:dyDescent="0.2">
      <c r="A6" s="1928" t="s">
        <v>2315</v>
      </c>
      <c r="B6" s="4407">
        <v>110</v>
      </c>
      <c r="C6" s="4408" t="s">
        <v>310</v>
      </c>
      <c r="D6" s="4409"/>
      <c r="E6" s="4409"/>
      <c r="F6" s="4409"/>
      <c r="G6" s="4409"/>
      <c r="H6" s="4410"/>
      <c r="I6" s="2212">
        <f>Application!G8</f>
        <v>0</v>
      </c>
      <c r="J6" s="2213"/>
      <c r="K6" s="2213"/>
      <c r="L6" s="2213"/>
      <c r="M6" s="2213"/>
      <c r="N6" s="2213"/>
      <c r="O6" s="2213"/>
      <c r="P6" s="2213"/>
      <c r="Q6" s="2213"/>
      <c r="R6" s="2213"/>
      <c r="S6" s="2213"/>
      <c r="T6" s="2213"/>
      <c r="U6" s="2213"/>
      <c r="V6" s="2213"/>
      <c r="W6" s="2213"/>
      <c r="X6" s="2213"/>
      <c r="Y6" s="2213"/>
      <c r="Z6" s="2213">
        <f>Application!R8</f>
        <v>0</v>
      </c>
      <c r="AA6" s="2213"/>
      <c r="AB6" s="2213"/>
      <c r="AC6" s="2213"/>
      <c r="AD6" s="2213"/>
      <c r="AE6" s="2213"/>
      <c r="AF6" s="2213"/>
      <c r="AG6" s="2213"/>
      <c r="AH6" s="2213"/>
      <c r="AI6" s="430"/>
    </row>
    <row r="7" spans="1:37" ht="20.100000000000001" customHeight="1" x14ac:dyDescent="0.2">
      <c r="A7" s="1929"/>
      <c r="B7" s="4396"/>
      <c r="C7" s="4411"/>
      <c r="D7" s="4412"/>
      <c r="E7" s="4412"/>
      <c r="F7" s="4412"/>
      <c r="G7" s="4412"/>
      <c r="H7" s="4413"/>
      <c r="I7" s="1950"/>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431"/>
    </row>
    <row r="8" spans="1:37" ht="20.100000000000001" customHeight="1" x14ac:dyDescent="0.2">
      <c r="A8" s="1929"/>
      <c r="B8" s="4395">
        <v>4000</v>
      </c>
      <c r="C8" s="2170" t="s">
        <v>2332</v>
      </c>
      <c r="D8" s="2171"/>
      <c r="E8" s="2171"/>
      <c r="F8" s="2171"/>
      <c r="G8" s="2171"/>
      <c r="H8" s="2171"/>
      <c r="I8" s="2171"/>
      <c r="J8" s="2171"/>
      <c r="K8" s="2171"/>
      <c r="L8" s="2171"/>
      <c r="M8" s="2171"/>
      <c r="N8" s="2171"/>
      <c r="O8" s="2171"/>
      <c r="P8" s="2171"/>
      <c r="Q8" s="2171"/>
      <c r="R8" s="2171"/>
      <c r="S8" s="2171"/>
      <c r="T8" s="2171"/>
      <c r="U8" s="2171"/>
      <c r="V8" s="2171"/>
      <c r="W8" s="2171"/>
      <c r="X8" s="2171"/>
      <c r="Y8" s="2171"/>
      <c r="Z8" s="2171"/>
      <c r="AA8" s="2171"/>
      <c r="AB8" s="2171"/>
      <c r="AC8" s="2171"/>
      <c r="AD8" s="2171"/>
      <c r="AE8" s="2171"/>
      <c r="AF8" s="2171"/>
      <c r="AG8" s="2171"/>
      <c r="AH8" s="2171"/>
      <c r="AI8" s="4388"/>
    </row>
    <row r="9" spans="1:37" s="218" customFormat="1" ht="20.100000000000001" customHeight="1" x14ac:dyDescent="0.2">
      <c r="A9" s="1929"/>
      <c r="B9" s="4396"/>
      <c r="C9" s="4389"/>
      <c r="D9" s="4390"/>
      <c r="E9" s="4390"/>
      <c r="F9" s="4390"/>
      <c r="G9" s="4390"/>
      <c r="H9" s="4390"/>
      <c r="I9" s="4390"/>
      <c r="J9" s="4390"/>
      <c r="K9" s="4390"/>
      <c r="L9" s="4390"/>
      <c r="M9" s="4390"/>
      <c r="N9" s="4390"/>
      <c r="O9" s="4390"/>
      <c r="P9" s="4390"/>
      <c r="Q9" s="4390"/>
      <c r="R9" s="4390"/>
      <c r="S9" s="4390"/>
      <c r="T9" s="4390"/>
      <c r="U9" s="4390"/>
      <c r="V9" s="4390"/>
      <c r="W9" s="4390"/>
      <c r="X9" s="4390"/>
      <c r="Y9" s="4390"/>
      <c r="Z9" s="4390"/>
      <c r="AA9" s="4390"/>
      <c r="AB9" s="4390"/>
      <c r="AC9" s="4390"/>
      <c r="AD9" s="4390"/>
      <c r="AE9" s="4390"/>
      <c r="AF9" s="4390"/>
      <c r="AG9" s="4390"/>
      <c r="AH9" s="4390"/>
      <c r="AI9" s="4391"/>
    </row>
    <row r="10" spans="1:37" s="218" customFormat="1" ht="15" customHeight="1" x14ac:dyDescent="0.2">
      <c r="A10" s="1929"/>
      <c r="B10" s="4396"/>
      <c r="C10" s="4389"/>
      <c r="D10" s="4390"/>
      <c r="E10" s="4390"/>
      <c r="F10" s="4390"/>
      <c r="G10" s="4390"/>
      <c r="H10" s="4390"/>
      <c r="I10" s="4390"/>
      <c r="J10" s="4390"/>
      <c r="K10" s="4390"/>
      <c r="L10" s="4390"/>
      <c r="M10" s="4390"/>
      <c r="N10" s="4390"/>
      <c r="O10" s="4390"/>
      <c r="P10" s="4390"/>
      <c r="Q10" s="4390"/>
      <c r="R10" s="4390"/>
      <c r="S10" s="4390"/>
      <c r="T10" s="4390"/>
      <c r="U10" s="4390"/>
      <c r="V10" s="4390"/>
      <c r="W10" s="4390"/>
      <c r="X10" s="4390"/>
      <c r="Y10" s="4390"/>
      <c r="Z10" s="4390"/>
      <c r="AA10" s="4390"/>
      <c r="AB10" s="4390"/>
      <c r="AC10" s="4390"/>
      <c r="AD10" s="4390"/>
      <c r="AE10" s="4390"/>
      <c r="AF10" s="4390"/>
      <c r="AG10" s="4390"/>
      <c r="AH10" s="4390"/>
      <c r="AI10" s="4391"/>
    </row>
    <row r="11" spans="1:37" s="218" customFormat="1" ht="15" customHeight="1" x14ac:dyDescent="0.2">
      <c r="A11" s="1929"/>
      <c r="B11" s="4396"/>
      <c r="C11" s="4389"/>
      <c r="D11" s="4390"/>
      <c r="E11" s="4390"/>
      <c r="F11" s="4390"/>
      <c r="G11" s="4390"/>
      <c r="H11" s="4390"/>
      <c r="I11" s="4390"/>
      <c r="J11" s="4390"/>
      <c r="K11" s="4390"/>
      <c r="L11" s="4390"/>
      <c r="M11" s="4390"/>
      <c r="N11" s="4390"/>
      <c r="O11" s="4390"/>
      <c r="P11" s="4390"/>
      <c r="Q11" s="4390"/>
      <c r="R11" s="4390"/>
      <c r="S11" s="4390"/>
      <c r="T11" s="4390"/>
      <c r="U11" s="4390"/>
      <c r="V11" s="4390"/>
      <c r="W11" s="4390"/>
      <c r="X11" s="4390"/>
      <c r="Y11" s="4390"/>
      <c r="Z11" s="4390"/>
      <c r="AA11" s="4390"/>
      <c r="AB11" s="4390"/>
      <c r="AC11" s="4390"/>
      <c r="AD11" s="4390"/>
      <c r="AE11" s="4390"/>
      <c r="AF11" s="4390"/>
      <c r="AG11" s="4390"/>
      <c r="AH11" s="4390"/>
      <c r="AI11" s="4391"/>
    </row>
    <row r="12" spans="1:37" s="218" customFormat="1" ht="15" customHeight="1" x14ac:dyDescent="0.2">
      <c r="A12" s="1929"/>
      <c r="B12" s="4397"/>
      <c r="C12" s="4392"/>
      <c r="D12" s="4393"/>
      <c r="E12" s="4393"/>
      <c r="F12" s="4393"/>
      <c r="G12" s="4393"/>
      <c r="H12" s="4393"/>
      <c r="I12" s="4393"/>
      <c r="J12" s="4393"/>
      <c r="K12" s="4393"/>
      <c r="L12" s="4393"/>
      <c r="M12" s="4393"/>
      <c r="N12" s="4393"/>
      <c r="O12" s="4393"/>
      <c r="P12" s="4393"/>
      <c r="Q12" s="4393"/>
      <c r="R12" s="4393"/>
      <c r="S12" s="4393"/>
      <c r="T12" s="4393"/>
      <c r="U12" s="4393"/>
      <c r="V12" s="4393"/>
      <c r="W12" s="4393"/>
      <c r="X12" s="4393"/>
      <c r="Y12" s="4393"/>
      <c r="Z12" s="4393"/>
      <c r="AA12" s="4393"/>
      <c r="AB12" s="4393"/>
      <c r="AC12" s="4393"/>
      <c r="AD12" s="4393"/>
      <c r="AE12" s="4393"/>
      <c r="AF12" s="4393"/>
      <c r="AG12" s="4393"/>
      <c r="AH12" s="4393"/>
      <c r="AI12" s="4394"/>
    </row>
    <row r="13" spans="1:37" s="218" customFormat="1" ht="15" customHeight="1" x14ac:dyDescent="0.2">
      <c r="A13" s="1929"/>
      <c r="B13" s="4398" t="s">
        <v>2333</v>
      </c>
      <c r="C13" s="4399"/>
      <c r="D13" s="4399"/>
      <c r="E13" s="4399"/>
      <c r="F13" s="4399"/>
      <c r="G13" s="4399"/>
      <c r="H13" s="4399"/>
      <c r="I13" s="4399"/>
      <c r="J13" s="4399"/>
      <c r="K13" s="4399"/>
      <c r="L13" s="4399"/>
      <c r="M13" s="4399"/>
      <c r="N13" s="4399"/>
      <c r="O13" s="4399"/>
      <c r="P13" s="4399"/>
      <c r="Q13" s="4399"/>
      <c r="R13" s="4399"/>
      <c r="S13" s="4399"/>
      <c r="T13" s="4399"/>
      <c r="U13" s="4399"/>
      <c r="V13" s="4399"/>
      <c r="W13" s="4399"/>
      <c r="X13" s="4399"/>
      <c r="Y13" s="4399"/>
      <c r="Z13" s="4399"/>
      <c r="AA13" s="4399"/>
      <c r="AB13" s="4399"/>
      <c r="AC13" s="4399"/>
      <c r="AD13" s="4399"/>
      <c r="AE13" s="4399"/>
      <c r="AF13" s="4399"/>
      <c r="AG13" s="4399"/>
      <c r="AH13" s="4399"/>
      <c r="AI13" s="4400"/>
    </row>
    <row r="14" spans="1:37" s="218" customFormat="1" ht="15" customHeight="1" x14ac:dyDescent="0.2">
      <c r="A14" s="1929"/>
      <c r="B14" s="4401"/>
      <c r="C14" s="4402"/>
      <c r="D14" s="4402"/>
      <c r="E14" s="4402"/>
      <c r="F14" s="4402"/>
      <c r="G14" s="4402"/>
      <c r="H14" s="4402"/>
      <c r="I14" s="4402"/>
      <c r="J14" s="4402"/>
      <c r="K14" s="4402"/>
      <c r="L14" s="4402"/>
      <c r="M14" s="4402"/>
      <c r="N14" s="4402"/>
      <c r="O14" s="4402"/>
      <c r="P14" s="4402"/>
      <c r="Q14" s="4402"/>
      <c r="R14" s="4402"/>
      <c r="S14" s="4402"/>
      <c r="T14" s="4402"/>
      <c r="U14" s="4402"/>
      <c r="V14" s="4402"/>
      <c r="W14" s="4402"/>
      <c r="X14" s="4402"/>
      <c r="Y14" s="4402"/>
      <c r="Z14" s="4402"/>
      <c r="AA14" s="4402"/>
      <c r="AB14" s="4402"/>
      <c r="AC14" s="4402"/>
      <c r="AD14" s="4402"/>
      <c r="AE14" s="4402"/>
      <c r="AF14" s="4402"/>
      <c r="AG14" s="4402"/>
      <c r="AH14" s="4402"/>
      <c r="AI14" s="4403"/>
    </row>
    <row r="15" spans="1:37" s="218" customFormat="1" ht="15" customHeight="1" x14ac:dyDescent="0.2">
      <c r="A15" s="1929"/>
      <c r="B15" s="4401"/>
      <c r="C15" s="4402"/>
      <c r="D15" s="4402"/>
      <c r="E15" s="4402"/>
      <c r="F15" s="4402"/>
      <c r="G15" s="4402"/>
      <c r="H15" s="4402"/>
      <c r="I15" s="4402"/>
      <c r="J15" s="4402"/>
      <c r="K15" s="4402"/>
      <c r="L15" s="4402"/>
      <c r="M15" s="4402"/>
      <c r="N15" s="4402"/>
      <c r="O15" s="4402"/>
      <c r="P15" s="4402"/>
      <c r="Q15" s="4402"/>
      <c r="R15" s="4402"/>
      <c r="S15" s="4402"/>
      <c r="T15" s="4402"/>
      <c r="U15" s="4402"/>
      <c r="V15" s="4402"/>
      <c r="W15" s="4402"/>
      <c r="X15" s="4402"/>
      <c r="Y15" s="4402"/>
      <c r="Z15" s="4402"/>
      <c r="AA15" s="4402"/>
      <c r="AB15" s="4402"/>
      <c r="AC15" s="4402"/>
      <c r="AD15" s="4402"/>
      <c r="AE15" s="4402"/>
      <c r="AF15" s="4402"/>
      <c r="AG15" s="4402"/>
      <c r="AH15" s="4402"/>
      <c r="AI15" s="4403"/>
    </row>
    <row r="16" spans="1:37" s="218" customFormat="1" ht="15" customHeight="1" x14ac:dyDescent="0.2">
      <c r="A16" s="1929"/>
      <c r="B16" s="4404"/>
      <c r="C16" s="4405"/>
      <c r="D16" s="4405"/>
      <c r="E16" s="4405"/>
      <c r="F16" s="4405"/>
      <c r="G16" s="4405"/>
      <c r="H16" s="4405"/>
      <c r="I16" s="4405"/>
      <c r="J16" s="4405"/>
      <c r="K16" s="4405"/>
      <c r="L16" s="4405"/>
      <c r="M16" s="4405"/>
      <c r="N16" s="4405"/>
      <c r="O16" s="4405"/>
      <c r="P16" s="4405"/>
      <c r="Q16" s="4405"/>
      <c r="R16" s="4405"/>
      <c r="S16" s="4405"/>
      <c r="T16" s="4405"/>
      <c r="U16" s="4405"/>
      <c r="V16" s="4405"/>
      <c r="W16" s="4405"/>
      <c r="X16" s="4405"/>
      <c r="Y16" s="4405"/>
      <c r="Z16" s="4405"/>
      <c r="AA16" s="4405"/>
      <c r="AB16" s="4405"/>
      <c r="AC16" s="4405"/>
      <c r="AD16" s="4405"/>
      <c r="AE16" s="4405"/>
      <c r="AF16" s="4405"/>
      <c r="AG16" s="4405"/>
      <c r="AH16" s="4405"/>
      <c r="AI16" s="4406"/>
    </row>
    <row r="17" spans="1:35" s="218" customFormat="1" ht="15" customHeight="1" x14ac:dyDescent="0.2">
      <c r="A17" s="1929"/>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1"/>
    </row>
    <row r="18" spans="1:35" s="218" customFormat="1" ht="15" customHeight="1" x14ac:dyDescent="0.2">
      <c r="A18" s="1929"/>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c r="AG18" s="450"/>
      <c r="AH18" s="450"/>
      <c r="AI18" s="451"/>
    </row>
    <row r="19" spans="1:35" s="218" customFormat="1" ht="15" customHeight="1" x14ac:dyDescent="0.2">
      <c r="A19" s="1929"/>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c r="AG19" s="450"/>
      <c r="AH19" s="450"/>
      <c r="AI19" s="451"/>
    </row>
    <row r="20" spans="1:35" s="218" customFormat="1" ht="15" customHeight="1" x14ac:dyDescent="0.2">
      <c r="A20" s="1929"/>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1"/>
    </row>
    <row r="21" spans="1:35" s="218" customFormat="1" ht="15" customHeight="1" x14ac:dyDescent="0.2">
      <c r="A21" s="1929"/>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0"/>
      <c r="AI21" s="451"/>
    </row>
    <row r="22" spans="1:35" s="218" customFormat="1" ht="15" customHeight="1" x14ac:dyDescent="0.2">
      <c r="A22" s="1929"/>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50"/>
      <c r="AI22" s="451"/>
    </row>
    <row r="23" spans="1:35" s="218" customFormat="1" ht="15" customHeight="1" x14ac:dyDescent="0.2">
      <c r="A23" s="1929"/>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1"/>
    </row>
    <row r="24" spans="1:35" s="218" customFormat="1" ht="15" customHeight="1" x14ac:dyDescent="0.2">
      <c r="A24" s="1929"/>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0"/>
      <c r="AI24" s="451"/>
    </row>
    <row r="25" spans="1:35" s="218" customFormat="1" ht="15" customHeight="1" x14ac:dyDescent="0.2">
      <c r="A25" s="1929"/>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c r="AG25" s="450"/>
      <c r="AH25" s="450"/>
      <c r="AI25" s="451"/>
    </row>
    <row r="26" spans="1:35" s="218" customFormat="1" ht="15" customHeight="1" x14ac:dyDescent="0.2">
      <c r="A26" s="1929"/>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c r="AG26" s="450"/>
      <c r="AH26" s="450"/>
      <c r="AI26" s="451"/>
    </row>
    <row r="27" spans="1:35" s="218" customFormat="1" ht="15" customHeight="1" x14ac:dyDescent="0.2">
      <c r="A27" s="1929"/>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0"/>
      <c r="AI27" s="451"/>
    </row>
    <row r="28" spans="1:35" s="218" customFormat="1" ht="15" customHeight="1" x14ac:dyDescent="0.2">
      <c r="A28" s="1929"/>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c r="AG28" s="450"/>
      <c r="AH28" s="450"/>
      <c r="AI28" s="451"/>
    </row>
    <row r="29" spans="1:35" s="218" customFormat="1" ht="15" customHeight="1" x14ac:dyDescent="0.2">
      <c r="A29" s="1929"/>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1"/>
    </row>
    <row r="30" spans="1:35" s="218" customFormat="1" ht="15" customHeight="1" x14ac:dyDescent="0.2">
      <c r="A30" s="1929"/>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1"/>
    </row>
    <row r="31" spans="1:35" s="218" customFormat="1" ht="15" customHeight="1" x14ac:dyDescent="0.2">
      <c r="A31" s="1929"/>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1"/>
    </row>
    <row r="32" spans="1:35" s="218" customFormat="1" ht="15" customHeight="1" x14ac:dyDescent="0.2">
      <c r="A32" s="1929"/>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1"/>
    </row>
    <row r="33" spans="1:35" s="218" customFormat="1" ht="15" customHeight="1" x14ac:dyDescent="0.2">
      <c r="A33" s="1929"/>
      <c r="B33" s="450"/>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1"/>
    </row>
    <row r="34" spans="1:35" s="218" customFormat="1" ht="15" customHeight="1" x14ac:dyDescent="0.2">
      <c r="A34" s="2292"/>
      <c r="B34" s="450"/>
      <c r="C34" s="450"/>
      <c r="D34" s="450"/>
      <c r="E34" s="450"/>
      <c r="F34" s="450"/>
      <c r="G34" s="450"/>
      <c r="H34" s="450"/>
      <c r="I34" s="450"/>
      <c r="J34" s="450"/>
      <c r="K34" s="450"/>
      <c r="L34" s="450"/>
      <c r="M34" s="450"/>
      <c r="N34" s="450"/>
      <c r="O34" s="450"/>
      <c r="P34" s="450"/>
      <c r="Q34" s="450"/>
      <c r="R34" s="450"/>
      <c r="S34" s="450"/>
      <c r="T34" s="450"/>
      <c r="U34" s="450"/>
      <c r="V34" s="450"/>
      <c r="W34" s="450"/>
      <c r="X34" s="452"/>
      <c r="Y34" s="452"/>
      <c r="Z34" s="452"/>
      <c r="AA34" s="452"/>
      <c r="AB34" s="452"/>
      <c r="AC34" s="452"/>
      <c r="AD34" s="452"/>
      <c r="AE34" s="452"/>
      <c r="AF34" s="452"/>
      <c r="AG34" s="452"/>
      <c r="AH34" s="452"/>
      <c r="AI34" s="453"/>
    </row>
    <row r="35" spans="1:35" s="218" customFormat="1" ht="20.100000000000001" customHeight="1" x14ac:dyDescent="0.2">
      <c r="A35" s="2308" t="s">
        <v>145</v>
      </c>
      <c r="B35" s="1305"/>
      <c r="C35" s="1306"/>
      <c r="D35" s="1306"/>
      <c r="E35" s="1306"/>
      <c r="F35" s="1306"/>
      <c r="G35" s="1306"/>
      <c r="H35" s="1306"/>
      <c r="I35" s="1306"/>
      <c r="J35" s="1306"/>
      <c r="K35" s="1306"/>
      <c r="L35" s="1306"/>
      <c r="M35" s="1306"/>
      <c r="N35" s="1306"/>
      <c r="O35" s="1306"/>
      <c r="P35" s="1306"/>
      <c r="Q35" s="1307"/>
      <c r="R35" s="1306"/>
      <c r="S35" s="1306"/>
      <c r="T35" s="1306"/>
      <c r="U35" s="1306"/>
      <c r="V35" s="1306"/>
      <c r="W35" s="1306"/>
      <c r="X35" s="1306"/>
      <c r="Y35" s="1307"/>
      <c r="Z35" s="1308"/>
      <c r="AA35" s="1308"/>
      <c r="AB35" s="1308"/>
      <c r="AC35" s="1308"/>
      <c r="AD35" s="1308"/>
      <c r="AE35" s="1308"/>
      <c r="AF35" s="922"/>
      <c r="AG35" s="922"/>
      <c r="AH35" s="922"/>
      <c r="AI35" s="1309"/>
    </row>
    <row r="36" spans="1:35" s="218" customFormat="1" ht="20.100000000000001" customHeight="1" x14ac:dyDescent="0.2">
      <c r="A36" s="2309"/>
      <c r="B36" s="1310"/>
      <c r="C36" s="1289"/>
      <c r="D36" s="1289"/>
      <c r="E36" s="1289"/>
      <c r="F36" s="1289"/>
      <c r="G36" s="1289"/>
      <c r="H36" s="1289"/>
      <c r="I36" s="1289"/>
      <c r="J36" s="1289"/>
      <c r="K36" s="1289"/>
      <c r="L36" s="1289"/>
      <c r="M36" s="1289"/>
      <c r="N36" s="1289"/>
      <c r="O36" s="1289"/>
      <c r="P36" s="1289"/>
      <c r="Q36" s="1311"/>
      <c r="R36" s="1289"/>
      <c r="S36" s="1289"/>
      <c r="T36" s="1289"/>
      <c r="U36" s="1289"/>
      <c r="V36" s="1289"/>
      <c r="W36" s="1289"/>
      <c r="X36" s="1289"/>
      <c r="Y36" s="1311"/>
      <c r="Z36" s="1312"/>
      <c r="AA36" s="1312"/>
      <c r="AB36" s="1312"/>
      <c r="AC36" s="1312"/>
      <c r="AD36" s="1312"/>
      <c r="AE36" s="1312"/>
      <c r="AF36" s="1290"/>
      <c r="AG36" s="1290"/>
      <c r="AH36" s="1290"/>
      <c r="AI36" s="1313"/>
    </row>
    <row r="37" spans="1:35" s="218" customFormat="1" ht="20.100000000000001" customHeight="1" x14ac:dyDescent="0.2">
      <c r="A37" s="2309"/>
      <c r="B37" s="1310"/>
      <c r="C37" s="1289"/>
      <c r="D37" s="1289"/>
      <c r="E37" s="1289"/>
      <c r="F37" s="1289"/>
      <c r="G37" s="1289"/>
      <c r="H37" s="1289"/>
      <c r="I37" s="1289"/>
      <c r="J37" s="1289"/>
      <c r="K37" s="1289"/>
      <c r="L37" s="1289"/>
      <c r="M37" s="1289"/>
      <c r="N37" s="1289"/>
      <c r="O37" s="1289"/>
      <c r="P37" s="1289"/>
      <c r="Q37" s="1311"/>
      <c r="R37" s="1289"/>
      <c r="S37" s="1289"/>
      <c r="T37" s="1289"/>
      <c r="U37" s="1289"/>
      <c r="V37" s="1289"/>
      <c r="W37" s="1289"/>
      <c r="X37" s="1289"/>
      <c r="Y37" s="1311"/>
      <c r="Z37" s="1314"/>
      <c r="AA37" s="1314"/>
      <c r="AB37" s="1314"/>
      <c r="AC37" s="1314"/>
      <c r="AD37" s="1314"/>
      <c r="AE37" s="1314"/>
      <c r="AF37" s="1314"/>
      <c r="AG37" s="1314"/>
      <c r="AH37" s="1314"/>
      <c r="AI37" s="1315"/>
    </row>
    <row r="38" spans="1:35" s="218" customFormat="1" ht="20.100000000000001" customHeight="1" x14ac:dyDescent="0.2">
      <c r="A38" s="2309"/>
      <c r="B38" s="1310"/>
      <c r="C38" s="1289"/>
      <c r="D38" s="1289"/>
      <c r="E38" s="1289"/>
      <c r="F38" s="1289"/>
      <c r="G38" s="1289"/>
      <c r="H38" s="1289"/>
      <c r="I38" s="1289"/>
      <c r="J38" s="1289"/>
      <c r="K38" s="1289"/>
      <c r="L38" s="1289"/>
      <c r="M38" s="1289"/>
      <c r="N38" s="1289"/>
      <c r="O38" s="1289"/>
      <c r="P38" s="1289"/>
      <c r="Q38" s="1311"/>
      <c r="R38" s="1289"/>
      <c r="S38" s="1289"/>
      <c r="T38" s="1289"/>
      <c r="U38" s="1289"/>
      <c r="V38" s="1289"/>
      <c r="W38" s="1289"/>
      <c r="X38" s="1289"/>
      <c r="Y38" s="1311"/>
      <c r="Z38" s="1291"/>
      <c r="AA38" s="1291"/>
      <c r="AB38" s="1291"/>
      <c r="AC38" s="1291"/>
      <c r="AD38" s="1291"/>
      <c r="AE38" s="1291"/>
      <c r="AF38" s="1291"/>
      <c r="AG38" s="1291"/>
      <c r="AH38" s="1291"/>
      <c r="AI38" s="923"/>
    </row>
    <row r="39" spans="1:35" s="218" customFormat="1" ht="20.100000000000001" customHeight="1" x14ac:dyDescent="0.2">
      <c r="A39" s="2309"/>
      <c r="B39" s="1310"/>
      <c r="C39" s="1289"/>
      <c r="D39" s="1289"/>
      <c r="E39" s="1289"/>
      <c r="F39" s="1289"/>
      <c r="G39" s="1289"/>
      <c r="H39" s="1289"/>
      <c r="I39" s="1289"/>
      <c r="J39" s="1289"/>
      <c r="K39" s="1289"/>
      <c r="L39" s="1289"/>
      <c r="M39" s="1289"/>
      <c r="N39" s="1289"/>
      <c r="O39" s="1289"/>
      <c r="P39" s="1289"/>
      <c r="Q39" s="1311"/>
      <c r="R39" s="1289"/>
      <c r="S39" s="1289"/>
      <c r="T39" s="1289"/>
      <c r="U39" s="1289"/>
      <c r="V39" s="1289"/>
      <c r="W39" s="1289"/>
      <c r="X39" s="1289"/>
      <c r="Y39" s="1311"/>
      <c r="Z39" s="1291"/>
      <c r="AA39" s="1291"/>
      <c r="AB39" s="1291"/>
      <c r="AC39" s="1291"/>
      <c r="AD39" s="1291"/>
      <c r="AE39" s="1291"/>
      <c r="AF39" s="1291"/>
      <c r="AG39" s="1291"/>
      <c r="AH39" s="1291"/>
      <c r="AI39" s="923"/>
    </row>
    <row r="40" spans="1:35" s="218" customFormat="1" ht="20.100000000000001" customHeight="1" x14ac:dyDescent="0.2">
      <c r="A40" s="2309"/>
      <c r="B40" s="1310"/>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1"/>
      <c r="Z40" s="1291"/>
      <c r="AA40" s="1291"/>
      <c r="AB40" s="1291"/>
      <c r="AC40" s="1291"/>
      <c r="AD40" s="1291"/>
      <c r="AE40" s="1291"/>
      <c r="AF40" s="1291"/>
      <c r="AG40" s="1291"/>
      <c r="AH40" s="1291"/>
      <c r="AI40" s="923"/>
    </row>
    <row r="41" spans="1:35" s="218" customFormat="1" ht="20.100000000000001" customHeight="1" x14ac:dyDescent="0.2">
      <c r="A41" s="2310"/>
      <c r="B41" s="1317"/>
      <c r="C41" s="1318"/>
      <c r="D41" s="1318"/>
      <c r="E41" s="1318"/>
      <c r="F41" s="1318"/>
      <c r="G41" s="1318"/>
      <c r="H41" s="1318"/>
      <c r="I41" s="1318"/>
      <c r="J41" s="1318"/>
      <c r="K41" s="1318"/>
      <c r="L41" s="1318"/>
      <c r="M41" s="1318"/>
      <c r="N41" s="1318"/>
      <c r="O41" s="1318"/>
      <c r="P41" s="1318"/>
      <c r="Q41" s="1318"/>
      <c r="R41" s="1318"/>
      <c r="S41" s="1318"/>
      <c r="T41" s="1318"/>
      <c r="U41" s="1318"/>
      <c r="V41" s="1318"/>
      <c r="W41" s="1318"/>
      <c r="X41" s="1318"/>
      <c r="Y41" s="1319"/>
      <c r="Z41" s="924"/>
      <c r="AA41" s="924"/>
      <c r="AB41" s="924"/>
      <c r="AC41" s="924"/>
      <c r="AD41" s="924"/>
      <c r="AE41" s="924"/>
      <c r="AF41" s="924"/>
      <c r="AG41" s="924"/>
      <c r="AH41" s="924"/>
      <c r="AI41" s="925"/>
    </row>
    <row r="42" spans="1:35" s="218" customFormat="1" ht="20.100000000000001" customHeight="1" x14ac:dyDescent="0.2">
      <c r="A42" s="4379" t="s">
        <v>2323</v>
      </c>
      <c r="B42" s="4380"/>
      <c r="C42" s="4380"/>
      <c r="D42" s="4380"/>
      <c r="E42" s="4380"/>
      <c r="F42" s="4380"/>
      <c r="G42" s="4380"/>
      <c r="H42" s="4380"/>
      <c r="I42" s="4380"/>
      <c r="J42" s="4380"/>
      <c r="K42" s="4380"/>
      <c r="L42" s="4380"/>
      <c r="M42" s="4380"/>
      <c r="N42" s="4380"/>
      <c r="O42" s="4380"/>
      <c r="P42" s="4380"/>
      <c r="Q42" s="4380"/>
      <c r="R42" s="4380"/>
      <c r="S42" s="4380"/>
      <c r="T42" s="4380"/>
      <c r="U42" s="4380"/>
      <c r="V42" s="4380"/>
      <c r="W42" s="4380"/>
      <c r="X42" s="4380"/>
      <c r="Y42" s="4380"/>
      <c r="Z42" s="4380"/>
      <c r="AA42" s="4380"/>
      <c r="AB42" s="4380"/>
      <c r="AC42" s="4380"/>
      <c r="AD42" s="4380"/>
      <c r="AE42" s="4380"/>
      <c r="AF42" s="4380"/>
      <c r="AG42" s="4380"/>
      <c r="AH42" s="4380"/>
      <c r="AI42" s="4381"/>
    </row>
    <row r="43" spans="1:35" s="218" customFormat="1" ht="22.5" customHeight="1" x14ac:dyDescent="0.2">
      <c r="A43" s="4382"/>
      <c r="B43" s="4383"/>
      <c r="C43" s="4383"/>
      <c r="D43" s="4383"/>
      <c r="E43" s="4383"/>
      <c r="F43" s="4383"/>
      <c r="G43" s="4383"/>
      <c r="H43" s="4383"/>
      <c r="I43" s="4383"/>
      <c r="J43" s="4383"/>
      <c r="K43" s="4383"/>
      <c r="L43" s="4383"/>
      <c r="M43" s="4383"/>
      <c r="N43" s="4383"/>
      <c r="O43" s="4383"/>
      <c r="P43" s="4383"/>
      <c r="Q43" s="4383"/>
      <c r="R43" s="4383"/>
      <c r="S43" s="4383"/>
      <c r="T43" s="4383"/>
      <c r="U43" s="4383"/>
      <c r="V43" s="4383"/>
      <c r="W43" s="4383"/>
      <c r="X43" s="4383"/>
      <c r="Y43" s="4383"/>
      <c r="Z43" s="4383"/>
      <c r="AA43" s="4383"/>
      <c r="AB43" s="4383"/>
      <c r="AC43" s="4383"/>
      <c r="AD43" s="4383"/>
      <c r="AE43" s="4383"/>
      <c r="AF43" s="4383"/>
      <c r="AG43" s="4383"/>
      <c r="AH43" s="4383"/>
      <c r="AI43" s="4384"/>
    </row>
    <row r="44" spans="1:35" s="218" customFormat="1" ht="20.100000000000001" customHeight="1" x14ac:dyDescent="0.2">
      <c r="A44" s="4382"/>
      <c r="B44" s="4383"/>
      <c r="C44" s="4383"/>
      <c r="D44" s="4383"/>
      <c r="E44" s="4383"/>
      <c r="F44" s="4383"/>
      <c r="G44" s="4383"/>
      <c r="H44" s="4383"/>
      <c r="I44" s="4383"/>
      <c r="J44" s="4383"/>
      <c r="K44" s="4383"/>
      <c r="L44" s="4383"/>
      <c r="M44" s="4383"/>
      <c r="N44" s="4383"/>
      <c r="O44" s="4383"/>
      <c r="P44" s="4383"/>
      <c r="Q44" s="4383"/>
      <c r="R44" s="4383"/>
      <c r="S44" s="4383"/>
      <c r="T44" s="4383"/>
      <c r="U44" s="4383"/>
      <c r="V44" s="4383"/>
      <c r="W44" s="4383"/>
      <c r="X44" s="4383"/>
      <c r="Y44" s="4383"/>
      <c r="Z44" s="4383"/>
      <c r="AA44" s="4383"/>
      <c r="AB44" s="4383"/>
      <c r="AC44" s="4383"/>
      <c r="AD44" s="4383"/>
      <c r="AE44" s="4383"/>
      <c r="AF44" s="4383"/>
      <c r="AG44" s="4383"/>
      <c r="AH44" s="4383"/>
      <c r="AI44" s="4384"/>
    </row>
    <row r="45" spans="1:35" s="218" customFormat="1" ht="20.100000000000001" customHeight="1" thickBot="1" x14ac:dyDescent="0.25">
      <c r="A45" s="4385"/>
      <c r="B45" s="4386"/>
      <c r="C45" s="4386"/>
      <c r="D45" s="4386"/>
      <c r="E45" s="4386"/>
      <c r="F45" s="4386"/>
      <c r="G45" s="4386"/>
      <c r="H45" s="4386"/>
      <c r="I45" s="4386"/>
      <c r="J45" s="4386"/>
      <c r="K45" s="4386"/>
      <c r="L45" s="4386"/>
      <c r="M45" s="4386"/>
      <c r="N45" s="4386"/>
      <c r="O45" s="4386"/>
      <c r="P45" s="4386"/>
      <c r="Q45" s="4386"/>
      <c r="R45" s="4386"/>
      <c r="S45" s="4386"/>
      <c r="T45" s="4386"/>
      <c r="U45" s="4386"/>
      <c r="V45" s="4386"/>
      <c r="W45" s="4386"/>
      <c r="X45" s="4386"/>
      <c r="Y45" s="4386"/>
      <c r="Z45" s="4386"/>
      <c r="AA45" s="4386"/>
      <c r="AB45" s="4386"/>
      <c r="AC45" s="4386"/>
      <c r="AD45" s="4386"/>
      <c r="AE45" s="4386"/>
      <c r="AF45" s="4386"/>
      <c r="AG45" s="4386"/>
      <c r="AH45" s="4386"/>
      <c r="AI45" s="4387"/>
    </row>
  </sheetData>
  <sheetProtection algorithmName="SHA-512" hashValue="Wk49/Wdkk/RcuXcUfkO61c+RVV2THNSCY7uHQMVSadE1KVEO/2X9GX9449U7HV7Vsjs2as+m+dcKigWN2OU5Vw==" saltValue="1CJuz5IEC1U1gs0OOfvfbQ==" spinCount="100000" sheet="1" formatCells="0" selectLockedCells="1"/>
  <mergeCells count="21">
    <mergeCell ref="A35:A41"/>
    <mergeCell ref="G1:L4"/>
    <mergeCell ref="A6:A34"/>
    <mergeCell ref="A42:AI45"/>
    <mergeCell ref="C8:AI12"/>
    <mergeCell ref="B8:B12"/>
    <mergeCell ref="B13:AI16"/>
    <mergeCell ref="AG5:AI5"/>
    <mergeCell ref="B6:B7"/>
    <mergeCell ref="C6:H7"/>
    <mergeCell ref="I6:Y7"/>
    <mergeCell ref="Z6:AH7"/>
    <mergeCell ref="M1:P1"/>
    <mergeCell ref="Q1:S1"/>
    <mergeCell ref="V1:AI2"/>
    <mergeCell ref="M3:AI4"/>
    <mergeCell ref="N5:O5"/>
    <mergeCell ref="P5:W5"/>
    <mergeCell ref="X5:Y5"/>
    <mergeCell ref="Z5:AD5"/>
    <mergeCell ref="AE5:AF5"/>
  </mergeCells>
  <dataValidations count="5">
    <dataValidation type="list" allowBlank="1" showInputMessage="1" showErrorMessage="1" sqref="AF35" xr:uid="{C5D4FA08-EEAA-436B-9E4C-E9EC992A8DD0}">
      <formula1>"No,Yes"</formula1>
    </dataValidation>
    <dataValidation type="date" operator="greaterThan" allowBlank="1" showInputMessage="1" showErrorMessage="1" prompt="Revision date for this specification. " sqref="Z5" xr:uid="{50AE2EFB-10F0-41D1-83C2-8A32643DB2C5}">
      <formula1>36526</formula1>
    </dataValidation>
    <dataValidation allowBlank="1" showInputMessage="1" showErrorMessage="1" prompt="Revision letter or number for this specification." sqref="AG5" xr:uid="{297314EC-C96F-4AF1-AC18-2EDAD359178F}"/>
    <dataValidation type="decimal" operator="greaterThanOrEqual" allowBlank="1" showInputMessage="1" showErrorMessage="1" sqref="P5" xr:uid="{71A8623C-A697-4EAF-8561-CA2E88B025F0}">
      <formula1>0</formula1>
    </dataValidation>
    <dataValidation operator="greaterThanOrEqual" allowBlank="1" showInputMessage="1" showErrorMessage="1" sqref="M5:N5" xr:uid="{B5887766-7BA9-4FDA-9ABF-1DA3D9A38421}"/>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3898-BD94-4134-B344-FFCE5883DC4B}">
  <sheetPr codeName="Sheet13">
    <tabColor rgb="FFFFFF00"/>
    <pageSetUpPr fitToPage="1"/>
  </sheetPr>
  <dimension ref="A1:BW91"/>
  <sheetViews>
    <sheetView topLeftCell="AB1" workbookViewId="0">
      <selection activeCell="AU32" sqref="AU32"/>
    </sheetView>
  </sheetViews>
  <sheetFormatPr defaultRowHeight="12.75" customHeight="1" x14ac:dyDescent="0.2"/>
  <cols>
    <col min="1" max="1" width="1.7109375" customWidth="1"/>
    <col min="2" max="2" width="41.28515625" bestFit="1" customWidth="1"/>
    <col min="3" max="3" width="1.7109375" customWidth="1"/>
    <col min="4" max="4" width="34.140625" bestFit="1" customWidth="1"/>
    <col min="5" max="5" width="1.7109375" customWidth="1"/>
    <col min="6" max="6" width="34.140625" customWidth="1"/>
    <col min="7" max="7" width="1.7109375" customWidth="1"/>
    <col min="8" max="8" width="35.7109375" bestFit="1" customWidth="1"/>
    <col min="9" max="9" width="1.7109375" customWidth="1"/>
    <col min="10" max="10" width="34.140625" bestFit="1" customWidth="1"/>
    <col min="11" max="11" width="1.7109375" customWidth="1"/>
    <col min="12" max="12" width="38" bestFit="1" customWidth="1"/>
    <col min="13" max="13" width="1.7109375" customWidth="1"/>
    <col min="14" max="14" width="41.140625" bestFit="1" customWidth="1"/>
    <col min="15" max="15" width="1.7109375" customWidth="1"/>
    <col min="16" max="16" width="26.140625" bestFit="1" customWidth="1"/>
    <col min="17" max="17" width="1.7109375" customWidth="1"/>
    <col min="18" max="18" width="24.5703125" bestFit="1" customWidth="1"/>
    <col min="19" max="19" width="1.7109375" customWidth="1"/>
    <col min="20" max="20" width="12.5703125" customWidth="1"/>
    <col min="21" max="21" width="24.5703125" customWidth="1"/>
    <col min="22" max="22" width="1.7109375" customWidth="1"/>
    <col min="23" max="23" width="23" bestFit="1" customWidth="1"/>
    <col min="24" max="24" width="1.7109375" customWidth="1"/>
    <col min="25" max="25" width="13.42578125" bestFit="1" customWidth="1"/>
    <col min="26" max="26" width="1.7109375" customWidth="1"/>
    <col min="27" max="27" width="31" customWidth="1"/>
    <col min="28" max="28" width="1.7109375" customWidth="1"/>
    <col min="29" max="29" width="25.5703125" customWidth="1"/>
    <col min="30" max="30" width="1.7109375" customWidth="1"/>
    <col min="31" max="31" width="14" bestFit="1" customWidth="1"/>
    <col min="32" max="32" width="1.7109375" customWidth="1"/>
    <col min="33" max="33" width="18.42578125" bestFit="1" customWidth="1"/>
    <col min="34" max="34" width="1.7109375" customWidth="1"/>
    <col min="35" max="35" width="18.42578125" customWidth="1"/>
    <col min="36" max="36" width="1.7109375" customWidth="1"/>
    <col min="37" max="37" width="20.42578125" bestFit="1" customWidth="1"/>
    <col min="38" max="38" width="1.7109375" customWidth="1"/>
    <col min="39" max="39" width="20.42578125" customWidth="1"/>
    <col min="40" max="40" width="1.7109375" customWidth="1"/>
    <col min="41" max="41" width="18" bestFit="1" customWidth="1"/>
    <col min="42" max="42" width="1.7109375" customWidth="1"/>
    <col min="43" max="43" width="40.5703125" bestFit="1" customWidth="1"/>
    <col min="44" max="44" width="1.7109375" customWidth="1"/>
    <col min="45" max="45" width="37.5703125" bestFit="1" customWidth="1"/>
    <col min="46" max="46" width="1.7109375" customWidth="1"/>
    <col min="47" max="47" width="23" customWidth="1"/>
    <col min="48" max="48" width="1.7109375" customWidth="1"/>
    <col min="49" max="49" width="21.42578125" bestFit="1" customWidth="1"/>
    <col min="50" max="50" width="1.7109375" customWidth="1"/>
    <col min="51" max="51" width="8.7109375" bestFit="1" customWidth="1"/>
    <col min="52" max="52" width="1.7109375" customWidth="1"/>
    <col min="53" max="53" width="11.5703125" bestFit="1" customWidth="1"/>
    <col min="54" max="54" width="1.7109375" customWidth="1"/>
    <col min="55" max="55" width="10" bestFit="1" customWidth="1"/>
    <col min="56" max="56" width="1.7109375" customWidth="1"/>
    <col min="57" max="57" width="10" customWidth="1"/>
    <col min="58" max="58" width="1.7109375" customWidth="1"/>
    <col min="59" max="59" width="13.42578125" bestFit="1" customWidth="1"/>
    <col min="60" max="60" width="1.7109375" customWidth="1"/>
    <col min="61" max="61" width="14.7109375" bestFit="1" customWidth="1"/>
    <col min="62" max="62" width="1.7109375" customWidth="1"/>
    <col min="63" max="63" width="22.42578125" bestFit="1" customWidth="1"/>
    <col min="64" max="64" width="1.7109375" customWidth="1"/>
    <col min="65" max="65" width="12.85546875" bestFit="1" customWidth="1"/>
    <col min="66" max="66" width="1.7109375" customWidth="1"/>
    <col min="67" max="67" width="30.5703125" bestFit="1" customWidth="1"/>
    <col min="68" max="68" width="1.7109375" customWidth="1"/>
    <col min="69" max="69" width="38.7109375" bestFit="1" customWidth="1"/>
    <col min="70" max="70" width="1.7109375" customWidth="1"/>
    <col min="71" max="71" width="36.7109375" bestFit="1" customWidth="1"/>
  </cols>
  <sheetData>
    <row r="1" spans="1:75" s="103" customFormat="1" ht="82.5" x14ac:dyDescent="0.2">
      <c r="B1" s="561" t="s">
        <v>962</v>
      </c>
      <c r="C1" s="104"/>
      <c r="D1" s="561" t="s">
        <v>963</v>
      </c>
      <c r="E1" s="104"/>
      <c r="F1" s="561" t="s">
        <v>21</v>
      </c>
      <c r="G1" s="104"/>
      <c r="H1" s="565" t="s">
        <v>964</v>
      </c>
      <c r="I1" s="104"/>
      <c r="J1" s="565" t="s">
        <v>965</v>
      </c>
      <c r="K1" s="104"/>
      <c r="L1" s="565" t="s">
        <v>966</v>
      </c>
      <c r="M1" s="104"/>
      <c r="N1" s="565" t="s">
        <v>967</v>
      </c>
      <c r="O1" s="104"/>
      <c r="P1" s="565" t="s">
        <v>416</v>
      </c>
      <c r="Q1" s="105"/>
      <c r="R1" s="568" t="s">
        <v>968</v>
      </c>
      <c r="S1" s="571"/>
      <c r="T1" s="571"/>
      <c r="U1" s="572" t="s">
        <v>102</v>
      </c>
      <c r="V1" s="106"/>
      <c r="W1" s="568" t="s">
        <v>969</v>
      </c>
      <c r="X1" s="107"/>
      <c r="Y1" s="565" t="s">
        <v>970</v>
      </c>
      <c r="Z1" s="108"/>
      <c r="AA1" s="565" t="s">
        <v>971</v>
      </c>
      <c r="AB1" s="108"/>
      <c r="AC1" s="565" t="s">
        <v>972</v>
      </c>
      <c r="AD1" s="104"/>
      <c r="AE1" s="565" t="s">
        <v>511</v>
      </c>
      <c r="AF1" s="104"/>
      <c r="AG1" s="565" t="s">
        <v>973</v>
      </c>
      <c r="AH1" s="104"/>
      <c r="AI1" s="565" t="s">
        <v>532</v>
      </c>
      <c r="AJ1" s="104"/>
      <c r="AK1" s="565" t="s">
        <v>553</v>
      </c>
      <c r="AL1" s="104"/>
      <c r="AM1" s="565" t="s">
        <v>974</v>
      </c>
      <c r="AN1" s="104"/>
      <c r="AO1" s="565" t="s">
        <v>591</v>
      </c>
      <c r="AP1" s="108"/>
      <c r="AQ1" s="565" t="s">
        <v>586</v>
      </c>
      <c r="AR1" s="104"/>
      <c r="AS1" s="565" t="s">
        <v>590</v>
      </c>
      <c r="AT1" s="105"/>
      <c r="AU1" s="565" t="s">
        <v>975</v>
      </c>
      <c r="AV1" s="106"/>
      <c r="AW1" s="565" t="s">
        <v>610</v>
      </c>
      <c r="AX1" s="104"/>
      <c r="AY1" s="565" t="s">
        <v>611</v>
      </c>
      <c r="AZ1" s="104"/>
      <c r="BA1" s="565" t="s">
        <v>612</v>
      </c>
      <c r="BB1" s="104"/>
      <c r="BC1" s="565" t="s">
        <v>613</v>
      </c>
      <c r="BD1" s="104"/>
      <c r="BE1" s="565" t="s">
        <v>976</v>
      </c>
      <c r="BF1" s="104"/>
      <c r="BG1" s="565" t="s">
        <v>977</v>
      </c>
      <c r="BH1" s="108"/>
      <c r="BI1" s="565" t="s">
        <v>978</v>
      </c>
      <c r="BJ1" s="104"/>
      <c r="BK1" s="565" t="s">
        <v>634</v>
      </c>
      <c r="BL1" s="104"/>
      <c r="BM1" s="565" t="s">
        <v>979</v>
      </c>
      <c r="BN1" s="104"/>
      <c r="BO1" s="565" t="s">
        <v>980</v>
      </c>
      <c r="BP1" s="108"/>
      <c r="BQ1" s="565" t="s">
        <v>981</v>
      </c>
      <c r="BR1" s="104"/>
      <c r="BS1" s="565" t="s">
        <v>801</v>
      </c>
      <c r="BT1" s="108"/>
      <c r="BU1" s="109"/>
      <c r="BV1" s="110"/>
      <c r="BW1" s="111"/>
    </row>
    <row r="2" spans="1:75" s="103" customFormat="1" ht="13.5" x14ac:dyDescent="0.2">
      <c r="A2" s="112"/>
      <c r="B2" s="562"/>
      <c r="C2" s="113"/>
      <c r="D2" s="562"/>
      <c r="E2" s="113"/>
      <c r="F2" s="562"/>
      <c r="H2" s="566"/>
      <c r="I2" s="114"/>
      <c r="J2" s="566"/>
      <c r="K2" s="114"/>
      <c r="L2" s="566"/>
      <c r="M2" s="114"/>
      <c r="N2" s="566"/>
      <c r="O2" s="114"/>
      <c r="P2" s="566"/>
      <c r="Q2" s="115"/>
      <c r="R2" s="569"/>
      <c r="S2" s="573"/>
      <c r="T2" s="573"/>
      <c r="U2" s="574"/>
      <c r="V2" s="116"/>
      <c r="W2" s="577"/>
      <c r="X2" s="117"/>
      <c r="Y2" s="566"/>
      <c r="Z2" s="116"/>
      <c r="AA2" s="566"/>
      <c r="AB2" s="116"/>
      <c r="AC2" s="566"/>
      <c r="AD2" s="114"/>
      <c r="AE2" s="566"/>
      <c r="AF2" s="114"/>
      <c r="AG2" s="566"/>
      <c r="AH2" s="114"/>
      <c r="AI2" s="566"/>
      <c r="AJ2" s="114"/>
      <c r="AK2" s="566"/>
      <c r="AL2" s="114"/>
      <c r="AM2" s="566"/>
      <c r="AN2" s="114"/>
      <c r="AO2" s="566"/>
      <c r="AP2" s="114"/>
      <c r="AQ2" s="566"/>
      <c r="AR2" s="114"/>
      <c r="AS2" s="566"/>
      <c r="AT2" s="115"/>
      <c r="AU2" s="566"/>
      <c r="AV2" s="118"/>
      <c r="AW2" s="580"/>
      <c r="AX2" s="119"/>
      <c r="AY2" s="580"/>
      <c r="AZ2" s="119"/>
      <c r="BA2" s="580"/>
      <c r="BB2" s="119"/>
      <c r="BC2" s="580"/>
      <c r="BD2" s="119"/>
      <c r="BE2" s="580"/>
      <c r="BF2" s="119"/>
      <c r="BG2" s="580"/>
      <c r="BH2" s="116"/>
      <c r="BI2" s="580"/>
      <c r="BJ2" s="114"/>
      <c r="BK2" s="580"/>
      <c r="BL2" s="114"/>
      <c r="BM2" s="580"/>
      <c r="BN2" s="114"/>
      <c r="BO2" s="580"/>
      <c r="BP2" s="114"/>
      <c r="BQ2" s="580"/>
      <c r="BR2" s="114"/>
      <c r="BS2" s="580"/>
      <c r="BT2" s="118"/>
      <c r="BU2" s="111"/>
      <c r="BV2" s="111"/>
      <c r="BW2" s="111"/>
    </row>
    <row r="3" spans="1:75" s="121" customFormat="1" ht="14.25" thickBot="1" x14ac:dyDescent="0.25">
      <c r="A3" s="56"/>
      <c r="B3" s="563"/>
      <c r="C3" s="120"/>
      <c r="D3" s="564"/>
      <c r="E3" s="120"/>
      <c r="F3" s="563"/>
      <c r="H3" s="567"/>
      <c r="I3" s="122"/>
      <c r="J3" s="567"/>
      <c r="K3" s="122"/>
      <c r="L3" s="567"/>
      <c r="M3" s="122"/>
      <c r="N3" s="567"/>
      <c r="O3" s="122"/>
      <c r="P3" s="567"/>
      <c r="Q3" s="122"/>
      <c r="R3" s="570" t="s">
        <v>81</v>
      </c>
      <c r="S3" s="575"/>
      <c r="T3" s="575"/>
      <c r="U3" s="576" t="s">
        <v>82</v>
      </c>
      <c r="V3" s="123"/>
      <c r="W3" s="578" t="s">
        <v>81</v>
      </c>
      <c r="X3" s="123"/>
      <c r="Y3" s="578"/>
      <c r="Z3" s="124"/>
      <c r="AA3" s="578"/>
      <c r="AB3" s="124"/>
      <c r="AC3" s="567"/>
      <c r="AD3" s="122"/>
      <c r="AE3" s="567"/>
      <c r="AF3" s="122"/>
      <c r="AG3" s="567"/>
      <c r="AH3" s="122"/>
      <c r="AI3" s="567"/>
      <c r="AJ3" s="122"/>
      <c r="AK3" s="567"/>
      <c r="AL3" s="122"/>
      <c r="AM3" s="567"/>
      <c r="AN3" s="122"/>
      <c r="AO3" s="567"/>
      <c r="AP3" s="122"/>
      <c r="AQ3" s="567"/>
      <c r="AR3" s="122"/>
      <c r="AS3" s="567"/>
      <c r="AT3" s="125"/>
      <c r="AU3" s="579" t="s">
        <v>81</v>
      </c>
      <c r="AV3" s="126"/>
      <c r="AW3" s="578"/>
      <c r="AX3" s="123"/>
      <c r="AY3" s="578"/>
      <c r="AZ3" s="123"/>
      <c r="BA3" s="578"/>
      <c r="BB3" s="123"/>
      <c r="BC3" s="578"/>
      <c r="BD3" s="123"/>
      <c r="BE3" s="578"/>
      <c r="BF3" s="123"/>
      <c r="BG3" s="578"/>
      <c r="BH3" s="123"/>
      <c r="BI3" s="578"/>
      <c r="BJ3" s="122"/>
      <c r="BK3" s="578"/>
      <c r="BL3" s="122"/>
      <c r="BM3" s="578" t="s">
        <v>81</v>
      </c>
      <c r="BN3" s="122"/>
      <c r="BO3" s="578"/>
      <c r="BP3" s="122"/>
      <c r="BQ3" s="578"/>
      <c r="BR3" s="122"/>
      <c r="BS3" s="578"/>
      <c r="BT3" s="125"/>
      <c r="BU3" s="127"/>
      <c r="BV3" s="127"/>
      <c r="BW3" s="127"/>
    </row>
    <row r="4" spans="1:75" s="103" customFormat="1" ht="14.25" thickTop="1" x14ac:dyDescent="0.2">
      <c r="B4" s="128" t="s">
        <v>982</v>
      </c>
      <c r="C4" s="129"/>
      <c r="D4" s="128" t="s">
        <v>963</v>
      </c>
      <c r="E4" s="129"/>
      <c r="F4" s="128" t="s">
        <v>983</v>
      </c>
      <c r="H4" s="128" t="s">
        <v>984</v>
      </c>
      <c r="I4" s="130"/>
      <c r="J4" s="128" t="s">
        <v>65</v>
      </c>
      <c r="L4" s="128" t="s">
        <v>985</v>
      </c>
      <c r="M4" s="130"/>
      <c r="N4" s="128" t="s">
        <v>986</v>
      </c>
      <c r="O4" s="130"/>
      <c r="P4" s="128" t="s">
        <v>987</v>
      </c>
      <c r="Q4" s="129"/>
      <c r="R4" s="128" t="s">
        <v>988</v>
      </c>
      <c r="S4" s="131"/>
      <c r="T4" s="132"/>
      <c r="U4" s="128" t="s">
        <v>989</v>
      </c>
      <c r="V4" s="130"/>
      <c r="W4" s="128" t="s">
        <v>990</v>
      </c>
      <c r="X4" s="112"/>
      <c r="Y4" s="128" t="s">
        <v>991</v>
      </c>
      <c r="AA4" s="128" t="s">
        <v>992</v>
      </c>
      <c r="AC4" s="128" t="s">
        <v>993</v>
      </c>
      <c r="AE4" s="128" t="s">
        <v>994</v>
      </c>
      <c r="AG4" s="128" t="s">
        <v>995</v>
      </c>
      <c r="AH4" s="130"/>
      <c r="AI4" s="128" t="s">
        <v>996</v>
      </c>
      <c r="AK4" s="133" t="s">
        <v>997</v>
      </c>
      <c r="AL4" s="131"/>
      <c r="AM4" s="128" t="s">
        <v>998</v>
      </c>
      <c r="AN4" s="130"/>
      <c r="AO4" s="128" t="s">
        <v>999</v>
      </c>
      <c r="AP4" s="129"/>
      <c r="AQ4" s="133" t="s">
        <v>1000</v>
      </c>
      <c r="AR4" s="131"/>
      <c r="AS4" s="128" t="s">
        <v>1001</v>
      </c>
      <c r="AT4" s="129"/>
      <c r="AU4" s="128" t="s">
        <v>592</v>
      </c>
      <c r="AW4" s="128" t="s">
        <v>1002</v>
      </c>
      <c r="AX4" s="131"/>
      <c r="AY4" s="133" t="s">
        <v>1003</v>
      </c>
      <c r="AZ4" s="131"/>
      <c r="BA4" s="128" t="s">
        <v>1004</v>
      </c>
      <c r="BB4" s="130"/>
      <c r="BC4" s="128" t="s">
        <v>1005</v>
      </c>
      <c r="BD4" s="130"/>
      <c r="BE4" s="128" t="s">
        <v>1006</v>
      </c>
      <c r="BF4" s="130"/>
      <c r="BG4" s="128" t="s">
        <v>1007</v>
      </c>
      <c r="BI4" s="133" t="s">
        <v>1008</v>
      </c>
      <c r="BJ4" s="131"/>
      <c r="BK4" s="128" t="s">
        <v>1009</v>
      </c>
      <c r="BL4" s="129"/>
      <c r="BM4" s="128" t="s">
        <v>117</v>
      </c>
      <c r="BO4" s="128" t="s">
        <v>1010</v>
      </c>
      <c r="BQ4" s="128" t="s">
        <v>1011</v>
      </c>
      <c r="BS4" s="128" t="s">
        <v>1012</v>
      </c>
    </row>
    <row r="5" spans="1:75" s="103" customFormat="1" ht="13.5" x14ac:dyDescent="0.2">
      <c r="B5" s="134" t="s">
        <v>9</v>
      </c>
      <c r="C5" s="135"/>
      <c r="D5" s="134" t="s">
        <v>1013</v>
      </c>
      <c r="E5" s="135"/>
      <c r="F5" s="134" t="s">
        <v>1014</v>
      </c>
      <c r="H5" s="134" t="s">
        <v>65</v>
      </c>
      <c r="I5" s="134"/>
      <c r="J5" s="134" t="s">
        <v>1015</v>
      </c>
      <c r="L5" s="136" t="s">
        <v>1016</v>
      </c>
      <c r="M5" s="137"/>
      <c r="N5" s="138"/>
      <c r="O5" s="136"/>
      <c r="P5" s="136"/>
      <c r="R5" s="136"/>
      <c r="S5" s="139"/>
      <c r="T5" s="137"/>
      <c r="U5" s="136"/>
      <c r="V5" s="136"/>
      <c r="W5" s="136"/>
      <c r="X5" s="112"/>
      <c r="Y5" s="136" t="s">
        <v>1017</v>
      </c>
      <c r="Z5" s="136"/>
      <c r="AA5" s="137" t="s">
        <v>1018</v>
      </c>
      <c r="AC5" s="136"/>
      <c r="AE5" s="136"/>
      <c r="AF5" s="136"/>
      <c r="AG5" s="137"/>
      <c r="AH5" s="137"/>
      <c r="AI5" s="136"/>
      <c r="AK5" s="139"/>
      <c r="AL5" s="139"/>
      <c r="AM5" s="136"/>
      <c r="AN5" s="136"/>
      <c r="AO5" s="136"/>
      <c r="AQ5" s="139"/>
      <c r="AR5" s="139"/>
      <c r="AS5" s="136"/>
      <c r="AU5" s="136"/>
      <c r="AW5" s="136"/>
      <c r="AX5" s="139"/>
      <c r="AY5" s="139"/>
      <c r="AZ5" s="139"/>
      <c r="BA5" s="136"/>
      <c r="BB5" s="136"/>
      <c r="BC5" s="136"/>
      <c r="BD5" s="136"/>
      <c r="BE5" s="136"/>
      <c r="BF5" s="136"/>
      <c r="BG5" s="136"/>
      <c r="BI5" s="139"/>
      <c r="BJ5" s="139"/>
      <c r="BK5" s="136"/>
      <c r="BM5" s="136"/>
      <c r="BO5" s="136"/>
      <c r="BQ5" s="136"/>
      <c r="BS5" s="136"/>
    </row>
    <row r="6" spans="1:75" s="103" customFormat="1" ht="13.5" x14ac:dyDescent="0.2">
      <c r="B6" s="134" t="s">
        <v>1019</v>
      </c>
      <c r="C6" s="135"/>
      <c r="D6" s="134" t="s">
        <v>1020</v>
      </c>
      <c r="E6" s="135"/>
      <c r="F6" s="134" t="s">
        <v>1021</v>
      </c>
      <c r="H6" s="134" t="s">
        <v>276</v>
      </c>
      <c r="I6" s="134"/>
      <c r="J6" s="134" t="s">
        <v>1022</v>
      </c>
      <c r="L6" s="136" t="s">
        <v>1023</v>
      </c>
      <c r="M6" s="136"/>
      <c r="N6" s="140" t="s">
        <v>1024</v>
      </c>
      <c r="O6" s="140"/>
      <c r="P6" s="136" t="s">
        <v>988</v>
      </c>
      <c r="R6" s="136" t="s">
        <v>1025</v>
      </c>
      <c r="S6" s="139"/>
      <c r="T6" s="137" t="s">
        <v>1026</v>
      </c>
      <c r="U6" s="136" t="s">
        <v>1027</v>
      </c>
      <c r="V6" s="136"/>
      <c r="W6" s="136" t="s">
        <v>1028</v>
      </c>
      <c r="X6" s="112"/>
      <c r="Y6" s="136" t="s">
        <v>1029</v>
      </c>
      <c r="Z6" s="136"/>
      <c r="AA6" s="137" t="s">
        <v>1030</v>
      </c>
      <c r="AC6" s="136" t="s">
        <v>1031</v>
      </c>
      <c r="AE6" s="136" t="s">
        <v>1032</v>
      </c>
      <c r="AF6" s="136"/>
      <c r="AG6" s="137" t="s">
        <v>1033</v>
      </c>
      <c r="AH6" s="137"/>
      <c r="AI6" s="136" t="s">
        <v>1034</v>
      </c>
      <c r="AJ6" s="136"/>
      <c r="AK6" s="103" t="s">
        <v>1035</v>
      </c>
      <c r="AL6" s="139"/>
      <c r="AM6" s="141" t="s">
        <v>1036</v>
      </c>
      <c r="AN6" s="141"/>
      <c r="AO6" s="136" t="s">
        <v>1037</v>
      </c>
      <c r="AQ6" s="139" t="s">
        <v>1038</v>
      </c>
      <c r="AR6" s="136"/>
      <c r="AS6" s="136" t="s">
        <v>1039</v>
      </c>
      <c r="AU6" s="136" t="s">
        <v>1040</v>
      </c>
      <c r="AW6" s="136" t="s">
        <v>1041</v>
      </c>
      <c r="AX6" s="139"/>
      <c r="AY6" s="139" t="s">
        <v>1042</v>
      </c>
      <c r="AZ6" s="139"/>
      <c r="BA6" s="136" t="s">
        <v>1043</v>
      </c>
      <c r="BB6" s="136"/>
      <c r="BC6" s="136" t="s">
        <v>1044</v>
      </c>
      <c r="BD6" s="136"/>
      <c r="BE6" s="136" t="s">
        <v>1045</v>
      </c>
      <c r="BF6" s="136"/>
      <c r="BG6" s="136" t="s">
        <v>1046</v>
      </c>
      <c r="BI6" s="139" t="s">
        <v>1047</v>
      </c>
      <c r="BJ6" s="139"/>
      <c r="BK6" s="136" t="s">
        <v>1048</v>
      </c>
      <c r="BM6" s="136" t="s">
        <v>1049</v>
      </c>
      <c r="BO6" s="136" t="s">
        <v>1050</v>
      </c>
      <c r="BQ6" s="136" t="s">
        <v>136</v>
      </c>
      <c r="BS6" s="136" t="s">
        <v>1051</v>
      </c>
    </row>
    <row r="7" spans="1:75" s="103" customFormat="1" ht="14.25" thickBot="1" x14ac:dyDescent="0.25">
      <c r="B7" s="134" t="s">
        <v>1052</v>
      </c>
      <c r="C7" s="135"/>
      <c r="D7" s="142" t="s">
        <v>1053</v>
      </c>
      <c r="E7" s="135"/>
      <c r="F7" s="134" t="s">
        <v>1054</v>
      </c>
      <c r="H7" s="134" t="s">
        <v>1055</v>
      </c>
      <c r="I7" s="134"/>
      <c r="J7" s="134" t="s">
        <v>1056</v>
      </c>
      <c r="L7" s="136" t="s">
        <v>1057</v>
      </c>
      <c r="M7" s="136"/>
      <c r="N7" s="140" t="s">
        <v>1058</v>
      </c>
      <c r="O7" s="140"/>
      <c r="P7" s="136" t="s">
        <v>1059</v>
      </c>
      <c r="R7" s="136" t="s">
        <v>1026</v>
      </c>
      <c r="S7" s="139"/>
      <c r="T7" s="137"/>
      <c r="U7" s="136" t="s">
        <v>1060</v>
      </c>
      <c r="V7" s="136"/>
      <c r="W7" s="136" t="s">
        <v>1061</v>
      </c>
      <c r="X7" s="112"/>
      <c r="Y7" s="136" t="s">
        <v>1062</v>
      </c>
      <c r="Z7" s="136"/>
      <c r="AA7" s="137" t="s">
        <v>236</v>
      </c>
      <c r="AC7" s="136" t="s">
        <v>1063</v>
      </c>
      <c r="AE7" s="136" t="s">
        <v>1064</v>
      </c>
      <c r="AG7" s="136" t="s">
        <v>1065</v>
      </c>
      <c r="AH7" s="136"/>
      <c r="AI7" s="136" t="s">
        <v>1066</v>
      </c>
      <c r="AK7" s="139" t="s">
        <v>208</v>
      </c>
      <c r="AL7" s="139"/>
      <c r="AM7" s="141" t="s">
        <v>1067</v>
      </c>
      <c r="AN7" s="141"/>
      <c r="AO7" s="136" t="s">
        <v>1068</v>
      </c>
      <c r="AQ7" s="139" t="s">
        <v>1069</v>
      </c>
      <c r="AR7" s="139"/>
      <c r="AS7" s="136" t="s">
        <v>1070</v>
      </c>
      <c r="AU7" s="136" t="s">
        <v>1061</v>
      </c>
      <c r="AW7" s="136" t="s">
        <v>1071</v>
      </c>
      <c r="AX7" s="139"/>
      <c r="AY7" s="139" t="s">
        <v>1072</v>
      </c>
      <c r="AZ7" s="139"/>
      <c r="BA7" s="136" t="s">
        <v>1073</v>
      </c>
      <c r="BB7" s="136"/>
      <c r="BC7" s="136" t="s">
        <v>1074</v>
      </c>
      <c r="BD7" s="136"/>
      <c r="BE7" s="136" t="s">
        <v>1075</v>
      </c>
      <c r="BF7" s="136"/>
      <c r="BG7" s="136" t="s">
        <v>1076</v>
      </c>
      <c r="BI7" s="139" t="s">
        <v>1077</v>
      </c>
      <c r="BJ7" s="139"/>
      <c r="BK7" s="136" t="s">
        <v>1078</v>
      </c>
      <c r="BM7" s="136" t="s">
        <v>1079</v>
      </c>
      <c r="BO7" s="136" t="s">
        <v>1080</v>
      </c>
      <c r="BQ7" s="136" t="s">
        <v>1081</v>
      </c>
      <c r="BS7" s="136" t="s">
        <v>1082</v>
      </c>
    </row>
    <row r="8" spans="1:75" s="103" customFormat="1" ht="27.75" thickTop="1" x14ac:dyDescent="0.2">
      <c r="B8" s="143" t="s">
        <v>1605</v>
      </c>
      <c r="C8" s="135"/>
      <c r="D8" s="135"/>
      <c r="E8" s="135"/>
      <c r="F8" s="134" t="s">
        <v>1083</v>
      </c>
      <c r="H8" s="134" t="s">
        <v>1084</v>
      </c>
      <c r="I8" s="134"/>
      <c r="J8" s="134" t="s">
        <v>1085</v>
      </c>
      <c r="L8" s="136" t="s">
        <v>1086</v>
      </c>
      <c r="M8" s="136"/>
      <c r="N8" s="140" t="s">
        <v>1087</v>
      </c>
      <c r="O8" s="140"/>
      <c r="P8" s="136" t="s">
        <v>1088</v>
      </c>
      <c r="R8" s="136" t="s">
        <v>1089</v>
      </c>
      <c r="S8" s="139"/>
      <c r="T8" s="137"/>
      <c r="U8" s="136" t="s">
        <v>1090</v>
      </c>
      <c r="V8" s="136"/>
      <c r="W8" s="136" t="s">
        <v>1091</v>
      </c>
      <c r="X8" s="136"/>
      <c r="Y8" s="137" t="s">
        <v>1092</v>
      </c>
      <c r="Z8" s="136"/>
      <c r="AA8" s="137" t="s">
        <v>1088</v>
      </c>
      <c r="AC8" s="136" t="s">
        <v>1093</v>
      </c>
      <c r="AE8" s="136" t="s">
        <v>1094</v>
      </c>
      <c r="AG8" s="136" t="s">
        <v>1095</v>
      </c>
      <c r="AH8" s="136"/>
      <c r="AI8" s="136" t="s">
        <v>1096</v>
      </c>
      <c r="AK8" s="139" t="s">
        <v>1097</v>
      </c>
      <c r="AL8" s="139"/>
      <c r="AM8" s="141" t="s">
        <v>1098</v>
      </c>
      <c r="AN8" s="141"/>
      <c r="AO8" s="136" t="s">
        <v>1099</v>
      </c>
      <c r="AQ8" s="139" t="s">
        <v>1100</v>
      </c>
      <c r="AR8" s="139"/>
      <c r="AS8" s="136" t="s">
        <v>1101</v>
      </c>
      <c r="AU8" s="136" t="s">
        <v>1102</v>
      </c>
      <c r="AW8" s="136" t="s">
        <v>93</v>
      </c>
      <c r="AX8" s="139"/>
      <c r="AY8" s="139" t="s">
        <v>1103</v>
      </c>
      <c r="AZ8" s="139"/>
      <c r="BA8" s="136" t="s">
        <v>1104</v>
      </c>
      <c r="BB8" s="136"/>
      <c r="BC8" s="136" t="s">
        <v>236</v>
      </c>
      <c r="BD8" s="136"/>
      <c r="BE8" s="136" t="s">
        <v>236</v>
      </c>
      <c r="BF8" s="136"/>
      <c r="BG8" s="136" t="s">
        <v>236</v>
      </c>
      <c r="BH8" s="136"/>
      <c r="BI8" s="103" t="s">
        <v>1105</v>
      </c>
      <c r="BJ8" s="139"/>
      <c r="BK8" s="136" t="s">
        <v>1106</v>
      </c>
      <c r="BM8" s="136" t="s">
        <v>1107</v>
      </c>
      <c r="BO8" s="136" t="s">
        <v>1108</v>
      </c>
      <c r="BQ8" s="136" t="s">
        <v>1109</v>
      </c>
      <c r="BS8" s="136" t="s">
        <v>137</v>
      </c>
    </row>
    <row r="9" spans="1:75" s="103" customFormat="1" ht="13.5" x14ac:dyDescent="0.2">
      <c r="B9" s="134" t="s">
        <v>1110</v>
      </c>
      <c r="C9" s="135"/>
      <c r="D9" s="135"/>
      <c r="E9" s="135"/>
      <c r="F9" s="134" t="s">
        <v>1111</v>
      </c>
      <c r="H9" s="134" t="s">
        <v>282</v>
      </c>
      <c r="I9" s="134"/>
      <c r="J9" s="134" t="s">
        <v>1112</v>
      </c>
      <c r="L9" s="136" t="s">
        <v>1113</v>
      </c>
      <c r="M9" s="136"/>
      <c r="N9" s="140" t="s">
        <v>1114</v>
      </c>
      <c r="O9" s="140"/>
      <c r="P9" s="725" t="s">
        <v>2528</v>
      </c>
      <c r="R9" s="136" t="s">
        <v>1115</v>
      </c>
      <c r="S9" s="139"/>
      <c r="T9" s="137" t="s">
        <v>1115</v>
      </c>
      <c r="U9" s="141" t="s">
        <v>1116</v>
      </c>
      <c r="V9" s="136"/>
      <c r="W9" s="136" t="s">
        <v>1117</v>
      </c>
      <c r="X9" s="136"/>
      <c r="Y9" s="136" t="s">
        <v>1118</v>
      </c>
      <c r="Z9" s="136"/>
      <c r="AA9" s="727"/>
      <c r="AC9" s="136" t="s">
        <v>1119</v>
      </c>
      <c r="AE9" s="136" t="s">
        <v>1120</v>
      </c>
      <c r="AG9" s="136" t="s">
        <v>1121</v>
      </c>
      <c r="AH9" s="136"/>
      <c r="AI9" s="136" t="s">
        <v>236</v>
      </c>
      <c r="AJ9" s="136"/>
      <c r="AK9" s="103" t="s">
        <v>1122</v>
      </c>
      <c r="AL9" s="139"/>
      <c r="AM9" s="141" t="s">
        <v>1123</v>
      </c>
      <c r="AN9" s="141"/>
      <c r="AO9" s="136" t="s">
        <v>1124</v>
      </c>
      <c r="AQ9" s="139" t="s">
        <v>1125</v>
      </c>
      <c r="AR9" s="139"/>
      <c r="AS9" s="136" t="s">
        <v>1126</v>
      </c>
      <c r="AU9" s="136" t="s">
        <v>1127</v>
      </c>
      <c r="AW9" s="136" t="s">
        <v>1128</v>
      </c>
      <c r="AX9" s="139"/>
      <c r="AY9" s="139" t="s">
        <v>1129</v>
      </c>
      <c r="AZ9" s="139"/>
      <c r="BA9" s="136" t="s">
        <v>236</v>
      </c>
      <c r="BB9" s="136"/>
      <c r="BC9" s="136" t="s">
        <v>1088</v>
      </c>
      <c r="BD9" s="136"/>
      <c r="BE9" s="136" t="s">
        <v>1088</v>
      </c>
      <c r="BF9" s="136"/>
      <c r="BG9" s="136" t="s">
        <v>1088</v>
      </c>
      <c r="BH9" s="136"/>
      <c r="BI9" s="137" t="s">
        <v>1118</v>
      </c>
      <c r="BJ9" s="139"/>
      <c r="BK9" s="136" t="s">
        <v>1130</v>
      </c>
      <c r="BM9" s="136" t="s">
        <v>1131</v>
      </c>
      <c r="BO9" s="136" t="s">
        <v>1132</v>
      </c>
      <c r="BQ9" s="136" t="s">
        <v>1133</v>
      </c>
      <c r="BS9" s="136" t="s">
        <v>1410</v>
      </c>
    </row>
    <row r="10" spans="1:75" s="103" customFormat="1" ht="14.25" thickBot="1" x14ac:dyDescent="0.25">
      <c r="B10" s="134" t="s">
        <v>1134</v>
      </c>
      <c r="C10" s="135"/>
      <c r="D10" s="135"/>
      <c r="E10" s="135"/>
      <c r="F10" s="134" t="s">
        <v>1135</v>
      </c>
      <c r="H10" s="134" t="s">
        <v>298</v>
      </c>
      <c r="I10" s="134"/>
      <c r="J10" s="134" t="s">
        <v>1136</v>
      </c>
      <c r="L10" s="136" t="s">
        <v>236</v>
      </c>
      <c r="M10" s="136"/>
      <c r="N10" s="140" t="s">
        <v>1137</v>
      </c>
      <c r="O10" s="140"/>
      <c r="P10" s="726"/>
      <c r="R10" s="136" t="s">
        <v>1138</v>
      </c>
      <c r="S10" s="139"/>
      <c r="T10" s="137" t="s">
        <v>1138</v>
      </c>
      <c r="U10" s="136" t="s">
        <v>1139</v>
      </c>
      <c r="V10" s="136"/>
      <c r="W10" s="136" t="s">
        <v>1115</v>
      </c>
      <c r="X10" s="136"/>
      <c r="Y10" s="137" t="s">
        <v>236</v>
      </c>
      <c r="Z10" s="136"/>
      <c r="AA10" s="726"/>
      <c r="AC10" s="136" t="s">
        <v>1118</v>
      </c>
      <c r="AE10" s="136" t="s">
        <v>1140</v>
      </c>
      <c r="AG10" s="136" t="s">
        <v>1141</v>
      </c>
      <c r="AH10" s="136"/>
      <c r="AI10" s="136" t="s">
        <v>1088</v>
      </c>
      <c r="AJ10" s="136"/>
      <c r="AK10" s="103" t="s">
        <v>1142</v>
      </c>
      <c r="AL10" s="139"/>
      <c r="AM10" s="141" t="s">
        <v>1143</v>
      </c>
      <c r="AN10" s="141"/>
      <c r="AO10" s="136" t="s">
        <v>1144</v>
      </c>
      <c r="AQ10" s="139" t="s">
        <v>1145</v>
      </c>
      <c r="AR10" s="139"/>
      <c r="AS10" s="136" t="s">
        <v>1146</v>
      </c>
      <c r="AU10" s="136" t="s">
        <v>1147</v>
      </c>
      <c r="AW10" s="136" t="s">
        <v>236</v>
      </c>
      <c r="AX10" s="139"/>
      <c r="AY10" s="139" t="s">
        <v>236</v>
      </c>
      <c r="AZ10" s="139"/>
      <c r="BA10" s="136" t="s">
        <v>1088</v>
      </c>
      <c r="BB10" s="136"/>
      <c r="BC10" s="725"/>
      <c r="BD10" s="136"/>
      <c r="BE10" s="725"/>
      <c r="BF10" s="136"/>
      <c r="BG10" s="725"/>
      <c r="BI10" s="139" t="s">
        <v>236</v>
      </c>
      <c r="BJ10" s="139"/>
      <c r="BK10" s="136" t="s">
        <v>1148</v>
      </c>
      <c r="BM10" s="136" t="s">
        <v>1149</v>
      </c>
      <c r="BO10" s="136" t="s">
        <v>1150</v>
      </c>
      <c r="BQ10" s="136" t="s">
        <v>305</v>
      </c>
      <c r="BS10" s="144"/>
    </row>
    <row r="11" spans="1:75" s="103" customFormat="1" ht="15" thickTop="1" thickBot="1" x14ac:dyDescent="0.25">
      <c r="B11" s="134" t="s">
        <v>1151</v>
      </c>
      <c r="C11" s="135"/>
      <c r="D11" s="135"/>
      <c r="E11" s="135"/>
      <c r="F11" s="134" t="s">
        <v>1152</v>
      </c>
      <c r="H11" s="134" t="s">
        <v>1153</v>
      </c>
      <c r="I11" s="134"/>
      <c r="J11" s="142" t="s">
        <v>1154</v>
      </c>
      <c r="L11" s="144" t="s">
        <v>1088</v>
      </c>
      <c r="M11" s="136"/>
      <c r="N11" s="140" t="s">
        <v>1155</v>
      </c>
      <c r="O11" s="145"/>
      <c r="R11" s="136" t="s">
        <v>1156</v>
      </c>
      <c r="S11" s="139"/>
      <c r="T11" s="103" t="s">
        <v>1156</v>
      </c>
      <c r="U11" s="136" t="s">
        <v>1157</v>
      </c>
      <c r="V11" s="132"/>
      <c r="W11" s="136" t="s">
        <v>1156</v>
      </c>
      <c r="Y11" s="144" t="s">
        <v>1088</v>
      </c>
      <c r="AC11" s="144" t="s">
        <v>1088</v>
      </c>
      <c r="AE11" s="136" t="s">
        <v>1158</v>
      </c>
      <c r="AG11" s="136" t="s">
        <v>1159</v>
      </c>
      <c r="AH11" s="136"/>
      <c r="AI11" s="725"/>
      <c r="AJ11" s="136"/>
      <c r="AK11" s="103" t="s">
        <v>236</v>
      </c>
      <c r="AL11" s="139"/>
      <c r="AM11" s="141" t="s">
        <v>1160</v>
      </c>
      <c r="AN11" s="141"/>
      <c r="AO11" s="136" t="s">
        <v>1041</v>
      </c>
      <c r="AQ11" s="139" t="s">
        <v>1161</v>
      </c>
      <c r="AR11" s="139"/>
      <c r="AS11" s="136" t="s">
        <v>1162</v>
      </c>
      <c r="AU11" s="136" t="s">
        <v>1026</v>
      </c>
      <c r="AW11" s="136" t="s">
        <v>1088</v>
      </c>
      <c r="AX11" s="139"/>
      <c r="AY11" s="139" t="s">
        <v>1088</v>
      </c>
      <c r="AZ11" s="139"/>
      <c r="BA11" s="725"/>
      <c r="BB11" s="136"/>
      <c r="BC11" s="726"/>
      <c r="BD11" s="136"/>
      <c r="BE11" s="726"/>
      <c r="BF11" s="136"/>
      <c r="BG11" s="726"/>
      <c r="BI11" s="144" t="s">
        <v>1088</v>
      </c>
      <c r="BK11" s="136" t="s">
        <v>1118</v>
      </c>
      <c r="BM11" s="136" t="s">
        <v>1163</v>
      </c>
      <c r="BO11" s="136" t="s">
        <v>1118</v>
      </c>
      <c r="BQ11" s="136" t="s">
        <v>1502</v>
      </c>
    </row>
    <row r="12" spans="1:75" s="103" customFormat="1" ht="15" thickTop="1" thickBot="1" x14ac:dyDescent="0.25">
      <c r="B12" s="134" t="s">
        <v>150</v>
      </c>
      <c r="C12" s="135"/>
      <c r="D12" s="135"/>
      <c r="E12" s="135"/>
      <c r="F12" s="134" t="s">
        <v>1165</v>
      </c>
      <c r="H12" s="134" t="s">
        <v>1925</v>
      </c>
      <c r="I12" s="135"/>
      <c r="J12" s="146"/>
      <c r="M12" s="137"/>
      <c r="N12" s="140" t="s">
        <v>1167</v>
      </c>
      <c r="O12" s="145"/>
      <c r="R12" s="136" t="s">
        <v>1168</v>
      </c>
      <c r="S12" s="139"/>
      <c r="T12" s="137"/>
      <c r="U12" s="136" t="s">
        <v>1169</v>
      </c>
      <c r="V12" s="136"/>
      <c r="W12" s="136" t="s">
        <v>1170</v>
      </c>
      <c r="AC12" s="147"/>
      <c r="AE12" s="136" t="s">
        <v>1171</v>
      </c>
      <c r="AG12" s="136" t="s">
        <v>1172</v>
      </c>
      <c r="AH12" s="136"/>
      <c r="AI12" s="726"/>
      <c r="AK12" s="136" t="s">
        <v>1088</v>
      </c>
      <c r="AM12" s="141" t="s">
        <v>1173</v>
      </c>
      <c r="AN12" s="141"/>
      <c r="AO12" s="136" t="s">
        <v>1093</v>
      </c>
      <c r="AQ12" s="136" t="s">
        <v>1118</v>
      </c>
      <c r="AR12" s="139"/>
      <c r="AS12" s="136" t="s">
        <v>1174</v>
      </c>
      <c r="AU12" s="136" t="s">
        <v>1175</v>
      </c>
      <c r="AW12" s="725"/>
      <c r="AY12" s="725"/>
      <c r="BA12" s="726"/>
      <c r="BB12" s="139"/>
      <c r="BK12" s="136" t="s">
        <v>236</v>
      </c>
      <c r="BM12" s="136" t="s">
        <v>1176</v>
      </c>
      <c r="BO12" s="147"/>
      <c r="BQ12" s="136" t="s">
        <v>295</v>
      </c>
      <c r="BS12" s="128" t="s">
        <v>1164</v>
      </c>
    </row>
    <row r="13" spans="1:75" s="103" customFormat="1" ht="15" thickTop="1" thickBot="1" x14ac:dyDescent="0.25">
      <c r="B13" s="134" t="s">
        <v>1177</v>
      </c>
      <c r="D13" s="135"/>
      <c r="F13" s="134" t="s">
        <v>1178</v>
      </c>
      <c r="H13" s="134" t="s">
        <v>1166</v>
      </c>
      <c r="I13" s="134"/>
      <c r="J13" s="128" t="s">
        <v>276</v>
      </c>
      <c r="M13" s="137"/>
      <c r="N13" s="140" t="s">
        <v>1179</v>
      </c>
      <c r="O13" s="145"/>
      <c r="R13" s="136" t="s">
        <v>1170</v>
      </c>
      <c r="S13" s="139"/>
      <c r="T13" s="137"/>
      <c r="U13" s="136" t="s">
        <v>1180</v>
      </c>
      <c r="V13" s="141"/>
      <c r="W13" s="136" t="s">
        <v>1181</v>
      </c>
      <c r="AE13" s="136" t="s">
        <v>1182</v>
      </c>
      <c r="AG13" s="136" t="s">
        <v>236</v>
      </c>
      <c r="AH13" s="139"/>
      <c r="AK13" s="725"/>
      <c r="AM13" s="141" t="s">
        <v>1183</v>
      </c>
      <c r="AN13" s="141"/>
      <c r="AO13" s="136" t="s">
        <v>1118</v>
      </c>
      <c r="AP13" s="139"/>
      <c r="AQ13" s="144" t="s">
        <v>1088</v>
      </c>
      <c r="AS13" s="136" t="s">
        <v>1118</v>
      </c>
      <c r="AU13" s="136" t="s">
        <v>1184</v>
      </c>
      <c r="AW13" s="726"/>
      <c r="AY13" s="726"/>
      <c r="BK13" s="144" t="s">
        <v>1088</v>
      </c>
      <c r="BM13" s="136" t="s">
        <v>1185</v>
      </c>
      <c r="BQ13" s="144" t="s">
        <v>1118</v>
      </c>
      <c r="BS13" s="136"/>
    </row>
    <row r="14" spans="1:75" s="103" customFormat="1" ht="15" thickTop="1" thickBot="1" x14ac:dyDescent="0.25">
      <c r="B14" s="142" t="s">
        <v>2311</v>
      </c>
      <c r="F14" s="134" t="s">
        <v>1188</v>
      </c>
      <c r="H14" s="134" t="s">
        <v>309</v>
      </c>
      <c r="I14" s="134"/>
      <c r="J14" s="134" t="s">
        <v>1190</v>
      </c>
      <c r="K14" s="148"/>
      <c r="N14" s="140" t="s">
        <v>1191</v>
      </c>
      <c r="O14" s="145"/>
      <c r="R14" s="136" t="s">
        <v>1176</v>
      </c>
      <c r="S14" s="139"/>
      <c r="T14" s="137"/>
      <c r="U14" s="136" t="s">
        <v>1192</v>
      </c>
      <c r="V14" s="136"/>
      <c r="W14" s="136" t="s">
        <v>1193</v>
      </c>
      <c r="AE14" s="136" t="s">
        <v>1194</v>
      </c>
      <c r="AG14" s="136" t="s">
        <v>1088</v>
      </c>
      <c r="AH14" s="139"/>
      <c r="AK14" s="726"/>
      <c r="AM14" s="141" t="s">
        <v>1195</v>
      </c>
      <c r="AN14" s="141"/>
      <c r="AO14" s="136" t="s">
        <v>236</v>
      </c>
      <c r="AP14" s="139"/>
      <c r="AQ14" s="147"/>
      <c r="AS14" s="136" t="s">
        <v>236</v>
      </c>
      <c r="AU14" s="136" t="s">
        <v>1196</v>
      </c>
      <c r="BK14" s="147"/>
      <c r="BM14" s="136" t="s">
        <v>236</v>
      </c>
      <c r="BS14" s="136" t="s">
        <v>1186</v>
      </c>
    </row>
    <row r="15" spans="1:75" s="103" customFormat="1" ht="15" thickTop="1" thickBot="1" x14ac:dyDescent="0.25">
      <c r="F15" s="134" t="s">
        <v>1197</v>
      </c>
      <c r="H15" s="134" t="s">
        <v>1189</v>
      </c>
      <c r="I15" s="134"/>
      <c r="J15" s="142" t="s">
        <v>1199</v>
      </c>
      <c r="K15" s="148"/>
      <c r="N15" s="140" t="s">
        <v>1200</v>
      </c>
      <c r="O15" s="145"/>
      <c r="R15" s="136" t="s">
        <v>1201</v>
      </c>
      <c r="S15" s="139"/>
      <c r="T15" s="137"/>
      <c r="U15" s="136" t="s">
        <v>1202</v>
      </c>
      <c r="V15" s="136"/>
      <c r="W15" s="136" t="s">
        <v>1176</v>
      </c>
      <c r="AE15" s="136" t="s">
        <v>236</v>
      </c>
      <c r="AF15" s="137"/>
      <c r="AG15" s="727"/>
      <c r="AM15" s="136" t="s">
        <v>236</v>
      </c>
      <c r="AN15" s="136"/>
      <c r="AO15" s="144" t="s">
        <v>1088</v>
      </c>
      <c r="AS15" s="144" t="s">
        <v>1088</v>
      </c>
      <c r="AU15" s="136" t="s">
        <v>1203</v>
      </c>
      <c r="BM15" s="136" t="s">
        <v>1088</v>
      </c>
      <c r="BS15" s="136"/>
    </row>
    <row r="16" spans="1:75" s="103" customFormat="1" ht="15" thickTop="1" thickBot="1" x14ac:dyDescent="0.25">
      <c r="F16" s="134" t="s">
        <v>1204</v>
      </c>
      <c r="H16" s="134" t="s">
        <v>1198</v>
      </c>
      <c r="I16" s="135"/>
      <c r="J16" s="146"/>
      <c r="N16" s="140" t="s">
        <v>1205</v>
      </c>
      <c r="O16" s="145"/>
      <c r="R16" s="136" t="s">
        <v>1185</v>
      </c>
      <c r="S16" s="139"/>
      <c r="T16" s="137"/>
      <c r="U16" s="136" t="s">
        <v>1206</v>
      </c>
      <c r="V16" s="130"/>
      <c r="W16" s="136" t="s">
        <v>1201</v>
      </c>
      <c r="AE16" s="136" t="s">
        <v>1207</v>
      </c>
      <c r="AF16" s="137"/>
      <c r="AG16" s="729"/>
      <c r="AM16" s="136" t="s">
        <v>1088</v>
      </c>
      <c r="AN16" s="139"/>
      <c r="AO16" s="147"/>
      <c r="AU16" s="136" t="s">
        <v>1208</v>
      </c>
      <c r="BM16" s="725"/>
      <c r="BS16" s="144"/>
    </row>
    <row r="17" spans="6:71" s="103" customFormat="1" ht="15" thickTop="1" thickBot="1" x14ac:dyDescent="0.25">
      <c r="F17" s="134" t="s">
        <v>1209</v>
      </c>
      <c r="H17" s="134" t="s">
        <v>293</v>
      </c>
      <c r="I17" s="134"/>
      <c r="J17" s="128" t="s">
        <v>1055</v>
      </c>
      <c r="K17" s="148"/>
      <c r="N17" s="136" t="s">
        <v>1211</v>
      </c>
      <c r="O17" s="145"/>
      <c r="R17" s="136" t="s">
        <v>1088</v>
      </c>
      <c r="S17" s="139"/>
      <c r="U17" s="136" t="s">
        <v>1212</v>
      </c>
      <c r="V17" s="137"/>
      <c r="W17" s="136" t="s">
        <v>1213</v>
      </c>
      <c r="AE17" s="725"/>
      <c r="AG17" s="147"/>
      <c r="AM17" s="725"/>
      <c r="AN17" s="139"/>
      <c r="AU17" s="136" t="s">
        <v>1138</v>
      </c>
      <c r="BM17" s="726"/>
    </row>
    <row r="18" spans="6:71" s="103" customFormat="1" ht="15" thickTop="1" thickBot="1" x14ac:dyDescent="0.25">
      <c r="F18" s="134" t="s">
        <v>1215</v>
      </c>
      <c r="H18" s="134" t="s">
        <v>1210</v>
      </c>
      <c r="I18" s="134"/>
      <c r="J18" s="142" t="s">
        <v>1217</v>
      </c>
      <c r="K18" s="148"/>
      <c r="N18" s="140" t="s">
        <v>1218</v>
      </c>
      <c r="O18" s="145"/>
      <c r="R18" s="725"/>
      <c r="S18" s="149"/>
      <c r="T18" s="137"/>
      <c r="U18" s="136" t="s">
        <v>1219</v>
      </c>
      <c r="V18" s="136"/>
      <c r="W18" s="136" t="s">
        <v>1220</v>
      </c>
      <c r="AE18" s="726"/>
      <c r="AM18" s="726"/>
      <c r="AU18" s="136" t="s">
        <v>1156</v>
      </c>
      <c r="BS18" s="128" t="s">
        <v>1214</v>
      </c>
    </row>
    <row r="19" spans="6:71" s="103" customFormat="1" ht="15" thickTop="1" thickBot="1" x14ac:dyDescent="0.25">
      <c r="F19" s="142" t="s">
        <v>1221</v>
      </c>
      <c r="H19" s="134" t="s">
        <v>1610</v>
      </c>
      <c r="I19" s="135"/>
      <c r="J19" s="146"/>
      <c r="M19" s="137"/>
      <c r="N19" s="140" t="s">
        <v>1223</v>
      </c>
      <c r="R19" s="726"/>
      <c r="S19" s="149"/>
      <c r="T19" s="137"/>
      <c r="U19" s="136" t="s">
        <v>1224</v>
      </c>
      <c r="V19" s="136"/>
      <c r="W19" s="136" t="s">
        <v>1225</v>
      </c>
      <c r="AM19" s="147"/>
      <c r="AU19" s="136" t="s">
        <v>1168</v>
      </c>
      <c r="BS19" s="136"/>
    </row>
    <row r="20" spans="6:71" s="103" customFormat="1" ht="14.25" thickTop="1" x14ac:dyDescent="0.2">
      <c r="H20" s="134" t="s">
        <v>1216</v>
      </c>
      <c r="I20" s="134"/>
      <c r="J20" s="128" t="s">
        <v>1084</v>
      </c>
      <c r="K20" s="148"/>
      <c r="N20" s="136" t="s">
        <v>1228</v>
      </c>
      <c r="R20" s="147"/>
      <c r="T20" s="137" t="s">
        <v>1170</v>
      </c>
      <c r="U20" s="136" t="s">
        <v>1229</v>
      </c>
      <c r="V20" s="136"/>
      <c r="W20" s="136" t="s">
        <v>236</v>
      </c>
      <c r="AU20" s="136" t="s">
        <v>1230</v>
      </c>
      <c r="BS20" s="136" t="s">
        <v>1226</v>
      </c>
    </row>
    <row r="21" spans="6:71" s="103" customFormat="1" ht="13.5" x14ac:dyDescent="0.2">
      <c r="H21" s="134" t="s">
        <v>1222</v>
      </c>
      <c r="I21" s="137"/>
      <c r="J21" s="134" t="s">
        <v>1231</v>
      </c>
      <c r="K21" s="148"/>
      <c r="N21" s="140" t="s">
        <v>236</v>
      </c>
      <c r="T21" s="137"/>
      <c r="U21" s="141" t="s">
        <v>1232</v>
      </c>
      <c r="V21" s="130"/>
      <c r="W21" s="137" t="s">
        <v>1088</v>
      </c>
      <c r="AU21" s="136" t="s">
        <v>1233</v>
      </c>
      <c r="BS21" s="136"/>
    </row>
    <row r="22" spans="6:71" s="103" customFormat="1" ht="14.25" thickBot="1" x14ac:dyDescent="0.25">
      <c r="H22" s="134" t="s">
        <v>1187</v>
      </c>
      <c r="I22" s="137"/>
      <c r="J22" s="142" t="s">
        <v>1234</v>
      </c>
      <c r="K22" s="148"/>
      <c r="N22" s="136" t="s">
        <v>1088</v>
      </c>
      <c r="T22" s="137"/>
      <c r="U22" s="141" t="s">
        <v>1235</v>
      </c>
      <c r="V22" s="136"/>
      <c r="W22" s="727"/>
      <c r="AU22" s="136" t="s">
        <v>1170</v>
      </c>
      <c r="BS22" s="144"/>
    </row>
    <row r="23" spans="6:71" s="103" customFormat="1" ht="15" thickTop="1" thickBot="1" x14ac:dyDescent="0.25">
      <c r="H23" s="142" t="s">
        <v>2313</v>
      </c>
      <c r="J23" s="146"/>
      <c r="N23" s="144" t="s">
        <v>1118</v>
      </c>
      <c r="T23" s="103" t="s">
        <v>1176</v>
      </c>
      <c r="U23" s="136" t="s">
        <v>1236</v>
      </c>
      <c r="W23" s="728"/>
      <c r="AU23" s="136" t="s">
        <v>1237</v>
      </c>
    </row>
    <row r="24" spans="6:71" s="103" customFormat="1" ht="14.25" thickTop="1" x14ac:dyDescent="0.2">
      <c r="J24" s="128" t="s">
        <v>1239</v>
      </c>
      <c r="K24" s="148"/>
      <c r="T24" s="137" t="s">
        <v>1201</v>
      </c>
      <c r="U24" s="136" t="s">
        <v>1240</v>
      </c>
      <c r="AU24" s="136" t="s">
        <v>1241</v>
      </c>
      <c r="BS24" s="128" t="s">
        <v>1238</v>
      </c>
    </row>
    <row r="25" spans="6:71" s="103" customFormat="1" ht="13.5" x14ac:dyDescent="0.2">
      <c r="J25" s="134" t="s">
        <v>1242</v>
      </c>
      <c r="K25" s="148"/>
      <c r="T25" s="137"/>
      <c r="U25" s="136" t="s">
        <v>1243</v>
      </c>
      <c r="AU25" s="136" t="s">
        <v>1176</v>
      </c>
      <c r="BS25" s="136" t="s">
        <v>1411</v>
      </c>
    </row>
    <row r="26" spans="6:71" s="103" customFormat="1" ht="14.25" thickBot="1" x14ac:dyDescent="0.25">
      <c r="J26" s="142" t="s">
        <v>1244</v>
      </c>
      <c r="K26" s="148"/>
      <c r="T26" s="137"/>
      <c r="U26" s="136" t="s">
        <v>1245</v>
      </c>
      <c r="AU26" s="136" t="s">
        <v>1220</v>
      </c>
      <c r="BS26" s="136" t="s">
        <v>306</v>
      </c>
    </row>
    <row r="27" spans="6:71" s="103" customFormat="1" ht="15" thickTop="1" thickBot="1" x14ac:dyDescent="0.25">
      <c r="J27" s="146"/>
      <c r="T27" s="137"/>
      <c r="U27" s="136" t="s">
        <v>1247</v>
      </c>
      <c r="AU27" s="136" t="s">
        <v>1185</v>
      </c>
      <c r="BS27" s="136" t="s">
        <v>1246</v>
      </c>
    </row>
    <row r="28" spans="6:71" s="103" customFormat="1" ht="14.25" thickTop="1" x14ac:dyDescent="0.2">
      <c r="J28" s="128" t="s">
        <v>1248</v>
      </c>
      <c r="K28" s="148"/>
      <c r="T28" s="137"/>
      <c r="U28" s="136" t="s">
        <v>1249</v>
      </c>
      <c r="AU28" s="136" t="s">
        <v>1250</v>
      </c>
      <c r="BS28" s="136"/>
    </row>
    <row r="29" spans="6:71" s="103" customFormat="1" ht="14.25" thickBot="1" x14ac:dyDescent="0.25">
      <c r="J29" s="134" t="s">
        <v>1251</v>
      </c>
      <c r="K29" s="148"/>
      <c r="T29" s="137" t="s">
        <v>1175</v>
      </c>
      <c r="U29" s="136" t="s">
        <v>1252</v>
      </c>
      <c r="AU29" s="136" t="s">
        <v>236</v>
      </c>
      <c r="BS29" s="144"/>
    </row>
    <row r="30" spans="6:71" s="103" customFormat="1" ht="15" thickTop="1" thickBot="1" x14ac:dyDescent="0.25">
      <c r="J30" s="134" t="s">
        <v>1254</v>
      </c>
      <c r="K30" s="148"/>
      <c r="T30" s="137"/>
      <c r="U30" s="136" t="s">
        <v>1255</v>
      </c>
      <c r="AU30" s="136" t="s">
        <v>1088</v>
      </c>
    </row>
    <row r="31" spans="6:71" s="103" customFormat="1" ht="14.25" thickTop="1" x14ac:dyDescent="0.2">
      <c r="J31" s="134" t="s">
        <v>1256</v>
      </c>
      <c r="K31" s="148"/>
      <c r="T31" s="137" t="s">
        <v>1257</v>
      </c>
      <c r="U31" s="136" t="s">
        <v>1258</v>
      </c>
      <c r="AU31" s="725"/>
      <c r="BS31" s="128" t="s">
        <v>1253</v>
      </c>
    </row>
    <row r="32" spans="6:71" s="103" customFormat="1" ht="14.25" thickBot="1" x14ac:dyDescent="0.25">
      <c r="J32" s="134" t="s">
        <v>1260</v>
      </c>
      <c r="K32" s="148"/>
      <c r="T32" s="137"/>
      <c r="U32" s="136" t="s">
        <v>1261</v>
      </c>
      <c r="AU32" s="726"/>
      <c r="BS32" s="136"/>
    </row>
    <row r="33" spans="10:71" s="103" customFormat="1" ht="15" thickTop="1" thickBot="1" x14ac:dyDescent="0.25">
      <c r="J33" s="142" t="s">
        <v>1262</v>
      </c>
      <c r="K33" s="148"/>
      <c r="T33" s="137" t="s">
        <v>1185</v>
      </c>
      <c r="U33" s="136" t="s">
        <v>1263</v>
      </c>
      <c r="V33" s="129"/>
      <c r="BS33" s="136" t="s">
        <v>1259</v>
      </c>
    </row>
    <row r="34" spans="10:71" s="103" customFormat="1" ht="15" thickTop="1" thickBot="1" x14ac:dyDescent="0.25">
      <c r="J34" s="146"/>
      <c r="T34" s="137" t="s">
        <v>1168</v>
      </c>
      <c r="U34" s="137" t="s">
        <v>1264</v>
      </c>
      <c r="BS34" s="136"/>
    </row>
    <row r="35" spans="10:71" s="103" customFormat="1" ht="15" thickTop="1" thickBot="1" x14ac:dyDescent="0.25">
      <c r="J35" s="150" t="s">
        <v>1153</v>
      </c>
      <c r="K35" s="148"/>
      <c r="T35" s="137"/>
      <c r="U35" s="725"/>
      <c r="BS35" s="144"/>
    </row>
    <row r="36" spans="10:71" s="103" customFormat="1" ht="15" thickTop="1" thickBot="1" x14ac:dyDescent="0.25">
      <c r="J36" s="134" t="s">
        <v>1773</v>
      </c>
      <c r="K36" s="148"/>
      <c r="U36" s="726"/>
      <c r="V36" s="151"/>
    </row>
    <row r="37" spans="10:71" s="103" customFormat="1" ht="14.25" thickTop="1" x14ac:dyDescent="0.2">
      <c r="J37" s="134" t="s">
        <v>1266</v>
      </c>
      <c r="K37" s="148"/>
      <c r="V37" s="151"/>
      <c r="BS37" s="128" t="s">
        <v>1265</v>
      </c>
    </row>
    <row r="38" spans="10:71" s="103" customFormat="1" ht="14.25" thickBot="1" x14ac:dyDescent="0.25">
      <c r="J38" s="142" t="s">
        <v>1267</v>
      </c>
      <c r="K38" s="148"/>
      <c r="U38" s="129"/>
      <c r="BS38" s="136"/>
    </row>
    <row r="39" spans="10:71" s="103" customFormat="1" ht="15" thickTop="1" thickBot="1" x14ac:dyDescent="0.25">
      <c r="J39" s="146"/>
      <c r="BS39" s="136" t="s">
        <v>296</v>
      </c>
    </row>
    <row r="40" spans="10:71" s="103" customFormat="1" ht="14.25" thickTop="1" x14ac:dyDescent="0.2">
      <c r="J40" s="150" t="s">
        <v>1268</v>
      </c>
      <c r="K40" s="148"/>
      <c r="V40" s="129"/>
      <c r="BS40" s="136"/>
    </row>
    <row r="41" spans="10:71" s="103" customFormat="1" ht="14.25" thickBot="1" x14ac:dyDescent="0.25">
      <c r="J41" s="152" t="s">
        <v>1269</v>
      </c>
      <c r="K41" s="148"/>
      <c r="BS41" s="144"/>
    </row>
    <row r="42" spans="10:71" s="103" customFormat="1" ht="15" thickTop="1" thickBot="1" x14ac:dyDescent="0.25">
      <c r="J42" s="152" t="s">
        <v>1270</v>
      </c>
      <c r="K42" s="148"/>
    </row>
    <row r="43" spans="10:71" s="103" customFormat="1" ht="14.25" thickTop="1" x14ac:dyDescent="0.2">
      <c r="J43" s="152" t="s">
        <v>1271</v>
      </c>
      <c r="K43" s="148"/>
      <c r="BS43" s="128" t="s">
        <v>1503</v>
      </c>
    </row>
    <row r="44" spans="10:71" s="103" customFormat="1" ht="13.5" x14ac:dyDescent="0.2">
      <c r="J44" s="152" t="s">
        <v>1272</v>
      </c>
      <c r="K44" s="148"/>
      <c r="BS44" s="136"/>
    </row>
    <row r="45" spans="10:71" s="103" customFormat="1" ht="13.5" x14ac:dyDescent="0.2">
      <c r="J45" s="152" t="s">
        <v>2621</v>
      </c>
      <c r="K45" s="148"/>
      <c r="V45" s="129"/>
      <c r="BS45" s="136" t="s">
        <v>1504</v>
      </c>
    </row>
    <row r="46" spans="10:71" s="103" customFormat="1" ht="14.25" thickBot="1" x14ac:dyDescent="0.25">
      <c r="J46" s="153" t="s">
        <v>1273</v>
      </c>
      <c r="U46" s="129"/>
      <c r="BS46" s="136"/>
    </row>
    <row r="47" spans="10:71" s="103" customFormat="1" ht="15" thickTop="1" thickBot="1" x14ac:dyDescent="0.25">
      <c r="J47" s="146"/>
      <c r="K47" s="148"/>
      <c r="BS47" s="144"/>
    </row>
    <row r="48" spans="10:71" s="103" customFormat="1" ht="14.25" thickTop="1" x14ac:dyDescent="0.2">
      <c r="J48" s="150" t="s">
        <v>1274</v>
      </c>
      <c r="K48" s="148"/>
    </row>
    <row r="49" spans="10:22" s="103" customFormat="1" ht="13.5" x14ac:dyDescent="0.2">
      <c r="J49" s="134" t="s">
        <v>1275</v>
      </c>
      <c r="K49" s="148"/>
    </row>
    <row r="50" spans="10:22" s="103" customFormat="1" ht="13.5" x14ac:dyDescent="0.2">
      <c r="J50" s="134" t="s">
        <v>1276</v>
      </c>
      <c r="K50" s="148"/>
    </row>
    <row r="51" spans="10:22" s="103" customFormat="1" ht="14.25" thickBot="1" x14ac:dyDescent="0.25">
      <c r="J51" s="142" t="s">
        <v>1277</v>
      </c>
    </row>
    <row r="52" spans="10:22" s="103" customFormat="1" ht="15" thickTop="1" thickBot="1" x14ac:dyDescent="0.25">
      <c r="J52" s="146"/>
      <c r="K52" s="148"/>
      <c r="U52" s="129"/>
    </row>
    <row r="53" spans="10:22" s="103" customFormat="1" ht="14.25" thickTop="1" x14ac:dyDescent="0.2">
      <c r="J53" s="150" t="s">
        <v>1278</v>
      </c>
      <c r="K53" s="148"/>
    </row>
    <row r="54" spans="10:22" s="103" customFormat="1" ht="13.5" x14ac:dyDescent="0.2">
      <c r="J54" s="134" t="s">
        <v>1279</v>
      </c>
      <c r="K54" s="148"/>
      <c r="V54" s="129"/>
    </row>
    <row r="55" spans="10:22" s="103" customFormat="1" ht="13.5" x14ac:dyDescent="0.2">
      <c r="J55" s="134" t="s">
        <v>1280</v>
      </c>
      <c r="K55" s="148"/>
    </row>
    <row r="56" spans="10:22" s="103" customFormat="1" ht="13.5" x14ac:dyDescent="0.2">
      <c r="J56" s="134" t="s">
        <v>1281</v>
      </c>
      <c r="K56" s="148"/>
    </row>
    <row r="57" spans="10:22" s="103" customFormat="1" ht="13.5" x14ac:dyDescent="0.2">
      <c r="J57" s="134" t="s">
        <v>1282</v>
      </c>
      <c r="K57" s="148"/>
    </row>
    <row r="58" spans="10:22" s="103" customFormat="1" ht="13.5" x14ac:dyDescent="0.2">
      <c r="J58" s="134" t="s">
        <v>1283</v>
      </c>
      <c r="K58" s="148"/>
    </row>
    <row r="59" spans="10:22" s="103" customFormat="1" ht="14.25" thickBot="1" x14ac:dyDescent="0.25">
      <c r="J59" s="142" t="s">
        <v>1284</v>
      </c>
    </row>
    <row r="60" spans="10:22" s="103" customFormat="1" ht="15" thickTop="1" thickBot="1" x14ac:dyDescent="0.25">
      <c r="J60" s="146"/>
      <c r="K60" s="148"/>
      <c r="V60" s="129"/>
    </row>
    <row r="61" spans="10:22" s="103" customFormat="1" ht="14.25" thickTop="1" x14ac:dyDescent="0.2">
      <c r="J61" s="150" t="s">
        <v>1285</v>
      </c>
      <c r="K61" s="148"/>
    </row>
    <row r="62" spans="10:22" s="103" customFormat="1" ht="13.5" x14ac:dyDescent="0.2">
      <c r="J62" s="154" t="s">
        <v>1286</v>
      </c>
      <c r="K62" s="148"/>
      <c r="U62" s="129"/>
    </row>
    <row r="63" spans="10:22" s="103" customFormat="1" ht="13.5" x14ac:dyDescent="0.2">
      <c r="J63" s="154" t="s">
        <v>1287</v>
      </c>
      <c r="K63" s="148"/>
    </row>
    <row r="64" spans="10:22" s="103" customFormat="1" ht="13.5" x14ac:dyDescent="0.2">
      <c r="J64" s="154" t="s">
        <v>1602</v>
      </c>
    </row>
    <row r="65" spans="10:22" s="103" customFormat="1" ht="13.5" x14ac:dyDescent="0.2">
      <c r="J65" s="154" t="s">
        <v>1603</v>
      </c>
    </row>
    <row r="66" spans="10:22" s="103" customFormat="1" ht="14.25" thickBot="1" x14ac:dyDescent="0.25">
      <c r="J66" s="155" t="s">
        <v>1604</v>
      </c>
      <c r="V66" s="129"/>
    </row>
    <row r="67" spans="10:22" s="103" customFormat="1" ht="15" thickTop="1" thickBot="1" x14ac:dyDescent="0.25">
      <c r="J67" s="147"/>
    </row>
    <row r="68" spans="10:22" s="103" customFormat="1" ht="14.25" thickTop="1" x14ac:dyDescent="0.2">
      <c r="J68" s="128" t="s">
        <v>1288</v>
      </c>
    </row>
    <row r="69" spans="10:22" s="103" customFormat="1" ht="13.5" x14ac:dyDescent="0.2">
      <c r="J69" s="136"/>
      <c r="U69" s="129"/>
    </row>
    <row r="70" spans="10:22" s="103" customFormat="1" ht="14.25" thickBot="1" x14ac:dyDescent="0.25">
      <c r="J70" s="144" t="s">
        <v>1118</v>
      </c>
    </row>
    <row r="71" spans="10:22" s="103" customFormat="1" ht="15" thickTop="1" thickBot="1" x14ac:dyDescent="0.25">
      <c r="V71" s="129"/>
    </row>
    <row r="72" spans="10:22" s="103" customFormat="1" ht="14.25" thickTop="1" x14ac:dyDescent="0.2">
      <c r="J72" s="128" t="s">
        <v>1609</v>
      </c>
    </row>
    <row r="73" spans="10:22" s="103" customFormat="1" ht="13.5" x14ac:dyDescent="0.2">
      <c r="J73" s="136" t="s">
        <v>1289</v>
      </c>
    </row>
    <row r="74" spans="10:22" s="103" customFormat="1" ht="14.25" thickBot="1" x14ac:dyDescent="0.25">
      <c r="J74" s="144" t="s">
        <v>1118</v>
      </c>
    </row>
    <row r="75" spans="10:22" s="103" customFormat="1" ht="15" thickTop="1" thickBot="1" x14ac:dyDescent="0.25"/>
    <row r="76" spans="10:22" s="103" customFormat="1" ht="14.25" thickTop="1" x14ac:dyDescent="0.2">
      <c r="J76" s="128" t="s">
        <v>1926</v>
      </c>
      <c r="U76" s="129"/>
    </row>
    <row r="77" spans="10:22" s="103" customFormat="1" ht="13.5" x14ac:dyDescent="0.2">
      <c r="J77" s="136" t="s">
        <v>1925</v>
      </c>
    </row>
    <row r="78" spans="10:22" s="103" customFormat="1" ht="14.25" thickBot="1" x14ac:dyDescent="0.25">
      <c r="J78" s="144"/>
    </row>
    <row r="79" spans="10:22" s="103" customFormat="1" ht="14.25" thickTop="1" x14ac:dyDescent="0.2"/>
    <row r="80" spans="10:22" s="103" customFormat="1" ht="13.5" x14ac:dyDescent="0.2"/>
    <row r="81" spans="2:71" s="103" customFormat="1" ht="13.5" x14ac:dyDescent="0.2"/>
    <row r="82" spans="2:71" s="103" customFormat="1" ht="13.5" x14ac:dyDescent="0.2">
      <c r="U82" s="129"/>
    </row>
    <row r="83" spans="2:71" s="103" customFormat="1" ht="13.5" x14ac:dyDescent="0.2"/>
    <row r="84" spans="2:71" s="103" customFormat="1" ht="13.5" x14ac:dyDescent="0.2">
      <c r="AA84"/>
      <c r="AG84"/>
      <c r="AI84"/>
      <c r="AK84"/>
      <c r="AM84"/>
      <c r="BI84"/>
    </row>
    <row r="85" spans="2:71" ht="12.75" customHeight="1" x14ac:dyDescent="0.2">
      <c r="B85" s="103"/>
      <c r="D85" s="103"/>
      <c r="H85" s="103"/>
      <c r="J85" s="103"/>
      <c r="AC85" s="103"/>
      <c r="AU85" s="103"/>
      <c r="BQ85" s="103"/>
      <c r="BS85" s="103"/>
    </row>
    <row r="86" spans="2:71" ht="12.75" customHeight="1" x14ac:dyDescent="0.2">
      <c r="H86" s="103"/>
      <c r="J86" s="25" t="s">
        <v>1290</v>
      </c>
      <c r="BQ86" s="103"/>
      <c r="BS86" s="103"/>
    </row>
    <row r="87" spans="2:71" ht="12.75" customHeight="1" x14ac:dyDescent="0.2">
      <c r="H87" s="103"/>
      <c r="J87" s="25" t="s">
        <v>1291</v>
      </c>
      <c r="BS87" s="103"/>
    </row>
    <row r="88" spans="2:71" ht="12.75" customHeight="1" x14ac:dyDescent="0.2">
      <c r="J88" s="25" t="s">
        <v>1292</v>
      </c>
    </row>
    <row r="89" spans="2:71" ht="12.75" customHeight="1" x14ac:dyDescent="0.2">
      <c r="J89" s="25" t="s">
        <v>1293</v>
      </c>
    </row>
    <row r="90" spans="2:71" ht="12.75" customHeight="1" x14ac:dyDescent="0.2">
      <c r="J90" s="25" t="s">
        <v>1294</v>
      </c>
    </row>
    <row r="91" spans="2:71" ht="12.75" customHeight="1" x14ac:dyDescent="0.2">
      <c r="J91" s="25" t="s">
        <v>1295</v>
      </c>
    </row>
  </sheetData>
  <sheetProtection algorithmName="SHA-512" hashValue="eEuk9hgsCCn9FvNHqO4cgQYb/ndBfb66J2SW1RW0dcnwWNVRwaHzCv+rjIQtIyKUlvkyqr/vW/Th6HanZ25V3A==" saltValue="QIsk7wjUYgYHIAFUR9rcaQ==" spinCount="100000" sheet="1" formatCells="0" selectLockedCells="1"/>
  <phoneticPr fontId="77" type="noConversion"/>
  <pageMargins left="0.25" right="0.25" top="0.25" bottom="0.25" header="0.5" footer="0.5"/>
  <pageSetup scale="61" fitToWidth="1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7401-FA22-448D-BE7D-FC599283A406}">
  <sheetPr codeName="Sheet14">
    <tabColor rgb="FFFFC000"/>
  </sheetPr>
  <dimension ref="B1:Z9"/>
  <sheetViews>
    <sheetView workbookViewId="0">
      <selection activeCell="AB18" sqref="AB18"/>
    </sheetView>
  </sheetViews>
  <sheetFormatPr defaultRowHeight="20.100000000000001" customHeight="1" x14ac:dyDescent="0.2"/>
  <cols>
    <col min="2" max="2" width="3.140625" customWidth="1"/>
    <col min="3" max="3" width="3" customWidth="1"/>
    <col min="4" max="4" width="14.28515625" customWidth="1"/>
    <col min="5" max="5" width="3.7109375" customWidth="1"/>
    <col min="6" max="6" width="3.140625" customWidth="1"/>
    <col min="7" max="7" width="9.7109375" customWidth="1"/>
    <col min="8" max="10" width="3.140625" customWidth="1"/>
    <col min="11" max="11" width="6.5703125" customWidth="1"/>
    <col min="12" max="15" width="3.140625" customWidth="1"/>
    <col min="16" max="16" width="14.28515625" customWidth="1"/>
    <col min="17" max="17" width="3.7109375" customWidth="1"/>
    <col min="18" max="18" width="3.140625" customWidth="1"/>
    <col min="19" max="19" width="9.7109375" customWidth="1"/>
    <col min="20" max="22" width="3.140625" customWidth="1"/>
    <col min="23" max="23" width="6.5703125" customWidth="1"/>
    <col min="24" max="25" width="3.140625" customWidth="1"/>
    <col min="26" max="26" width="2.85546875" customWidth="1"/>
  </cols>
  <sheetData>
    <row r="1" spans="2:26" s="157" customFormat="1" ht="116.25" x14ac:dyDescent="0.2">
      <c r="B1" s="156" t="s">
        <v>1296</v>
      </c>
      <c r="C1" s="156" t="s">
        <v>307</v>
      </c>
      <c r="D1" s="156" t="s">
        <v>1297</v>
      </c>
      <c r="E1" s="156"/>
      <c r="F1" s="156" t="s">
        <v>1298</v>
      </c>
      <c r="G1" s="156" t="s">
        <v>1299</v>
      </c>
      <c r="H1" s="156" t="s">
        <v>1300</v>
      </c>
      <c r="I1" s="156" t="s">
        <v>1301</v>
      </c>
      <c r="J1" s="156" t="s">
        <v>1302</v>
      </c>
      <c r="K1" s="156" t="s">
        <v>1303</v>
      </c>
      <c r="L1" s="156" t="s">
        <v>1300</v>
      </c>
      <c r="M1" s="156" t="s">
        <v>1304</v>
      </c>
      <c r="N1" s="156" t="s">
        <v>1305</v>
      </c>
      <c r="O1" s="156" t="s">
        <v>307</v>
      </c>
      <c r="P1" s="156" t="s">
        <v>1297</v>
      </c>
      <c r="Q1" s="156"/>
      <c r="R1" s="156" t="s">
        <v>1298</v>
      </c>
      <c r="S1" s="156" t="s">
        <v>1299</v>
      </c>
      <c r="T1" s="156" t="s">
        <v>1300</v>
      </c>
      <c r="U1" s="156" t="s">
        <v>1306</v>
      </c>
      <c r="V1" s="156" t="s">
        <v>1302</v>
      </c>
      <c r="W1" s="156" t="s">
        <v>1303</v>
      </c>
      <c r="X1" s="156" t="s">
        <v>1300</v>
      </c>
      <c r="Y1" s="156" t="s">
        <v>1304</v>
      </c>
      <c r="Z1" s="156" t="s">
        <v>1307</v>
      </c>
    </row>
    <row r="2" spans="2:26" s="1" customFormat="1" ht="20.100000000000001" customHeight="1" x14ac:dyDescent="0.25">
      <c r="B2" s="76"/>
      <c r="C2" s="4417">
        <v>11</v>
      </c>
      <c r="D2" s="4419" t="s">
        <v>1308</v>
      </c>
      <c r="E2" s="4420"/>
      <c r="F2" s="4421"/>
      <c r="G2" s="4435"/>
      <c r="H2" s="4436"/>
      <c r="I2" s="4436"/>
      <c r="J2" s="4436"/>
      <c r="K2" s="4436"/>
      <c r="L2" s="4436"/>
      <c r="M2" s="4436"/>
      <c r="N2" s="57"/>
      <c r="O2" s="4417"/>
      <c r="P2" s="4419"/>
      <c r="Q2" s="4421"/>
      <c r="R2" s="158">
        <v>1</v>
      </c>
      <c r="S2" s="4443"/>
      <c r="T2" s="4444"/>
      <c r="U2" s="65" t="s">
        <v>75</v>
      </c>
      <c r="V2" s="158">
        <v>3</v>
      </c>
      <c r="W2" s="4415"/>
      <c r="X2" s="4416"/>
      <c r="Y2" s="4416"/>
      <c r="Z2" s="59" t="s">
        <v>75</v>
      </c>
    </row>
    <row r="3" spans="2:26" s="1" customFormat="1" ht="20.100000000000001" customHeight="1" x14ac:dyDescent="0.25">
      <c r="B3" s="89"/>
      <c r="C3" s="4418"/>
      <c r="D3" s="4422"/>
      <c r="E3" s="4423"/>
      <c r="F3" s="4424"/>
      <c r="G3" s="4437"/>
      <c r="H3" s="4438"/>
      <c r="I3" s="4438"/>
      <c r="J3" s="4438"/>
      <c r="K3" s="4438"/>
      <c r="L3" s="4438"/>
      <c r="M3" s="4438"/>
      <c r="N3" s="58" t="s">
        <v>71</v>
      </c>
      <c r="O3" s="4418"/>
      <c r="P3" s="4422"/>
      <c r="Q3" s="4424"/>
      <c r="R3" s="159">
        <v>2</v>
      </c>
      <c r="S3" s="4445"/>
      <c r="T3" s="4446"/>
      <c r="U3" s="60" t="s">
        <v>75</v>
      </c>
      <c r="V3" s="159">
        <v>4</v>
      </c>
      <c r="W3" s="4439">
        <v>105345</v>
      </c>
      <c r="X3" s="4440"/>
      <c r="Y3" s="4440"/>
      <c r="Z3" s="66" t="s">
        <v>75</v>
      </c>
    </row>
    <row r="4" spans="2:26" s="1" customFormat="1" ht="20.100000000000001" customHeight="1" x14ac:dyDescent="0.25">
      <c r="B4" s="76"/>
      <c r="C4" s="4417"/>
      <c r="D4" s="4419"/>
      <c r="E4" s="4421"/>
      <c r="F4" s="158">
        <v>1</v>
      </c>
      <c r="G4" s="4415"/>
      <c r="H4" s="4416"/>
      <c r="I4" s="65" t="s">
        <v>73</v>
      </c>
      <c r="J4" s="158">
        <v>3</v>
      </c>
      <c r="K4" s="4415"/>
      <c r="L4" s="4416"/>
      <c r="M4" s="4416"/>
      <c r="N4" s="160" t="s">
        <v>73</v>
      </c>
      <c r="O4" s="4417"/>
      <c r="P4" s="4419"/>
      <c r="Q4" s="4420"/>
      <c r="R4" s="4421"/>
      <c r="S4" s="4435"/>
      <c r="T4" s="4436"/>
      <c r="U4" s="4436"/>
      <c r="V4" s="4436"/>
      <c r="W4" s="4436"/>
      <c r="X4" s="4436"/>
      <c r="Y4" s="4436"/>
      <c r="Z4" s="161"/>
    </row>
    <row r="5" spans="2:26" s="1" customFormat="1" ht="20.100000000000001" customHeight="1" x14ac:dyDescent="0.25">
      <c r="B5" s="89"/>
      <c r="C5" s="4418"/>
      <c r="D5" s="4422"/>
      <c r="E5" s="4424"/>
      <c r="F5" s="159">
        <v>2</v>
      </c>
      <c r="G5" s="4439">
        <v>105345</v>
      </c>
      <c r="H5" s="4440"/>
      <c r="I5" s="60" t="s">
        <v>73</v>
      </c>
      <c r="J5" s="159">
        <v>4</v>
      </c>
      <c r="K5" s="4441"/>
      <c r="L5" s="4442"/>
      <c r="M5" s="4442"/>
      <c r="N5" s="162" t="s">
        <v>73</v>
      </c>
      <c r="O5" s="4418"/>
      <c r="P5" s="4422"/>
      <c r="Q5" s="4423"/>
      <c r="R5" s="4424"/>
      <c r="S5" s="4437"/>
      <c r="T5" s="4438"/>
      <c r="U5" s="4438"/>
      <c r="V5" s="4438"/>
      <c r="W5" s="4438"/>
      <c r="X5" s="4438"/>
      <c r="Y5" s="4438"/>
      <c r="Z5" s="58" t="s">
        <v>98</v>
      </c>
    </row>
    <row r="6" spans="2:26" s="1" customFormat="1" ht="20.100000000000001" customHeight="1" x14ac:dyDescent="0.2">
      <c r="C6" s="4417"/>
      <c r="D6" s="4429"/>
      <c r="E6" s="4430"/>
      <c r="F6" s="4430"/>
      <c r="G6" s="4430"/>
      <c r="H6" s="4430"/>
      <c r="I6" s="4430"/>
      <c r="J6" s="4430"/>
      <c r="K6" s="4430"/>
      <c r="L6" s="4430"/>
      <c r="M6" s="4430"/>
      <c r="N6" s="4431"/>
      <c r="O6" s="4425"/>
      <c r="P6" s="4426"/>
      <c r="Q6" s="4426"/>
      <c r="R6" s="4426"/>
      <c r="S6" s="4426"/>
      <c r="T6" s="4426"/>
      <c r="U6" s="4426"/>
      <c r="V6" s="4426"/>
      <c r="W6" s="4426"/>
      <c r="X6" s="4426"/>
      <c r="Y6" s="4426"/>
      <c r="Z6" s="163"/>
    </row>
    <row r="7" spans="2:26" s="1" customFormat="1" ht="20.100000000000001" customHeight="1" x14ac:dyDescent="0.25">
      <c r="C7" s="4418"/>
      <c r="D7" s="4432"/>
      <c r="E7" s="4433"/>
      <c r="F7" s="4433"/>
      <c r="G7" s="4433"/>
      <c r="H7" s="4433"/>
      <c r="I7" s="4433"/>
      <c r="J7" s="4433"/>
      <c r="K7" s="4433"/>
      <c r="L7" s="4433"/>
      <c r="M7" s="4433"/>
      <c r="N7" s="4434"/>
      <c r="O7" s="4427"/>
      <c r="P7" s="4428"/>
      <c r="Q7" s="4428"/>
      <c r="R7" s="4428"/>
      <c r="S7" s="4428"/>
      <c r="T7" s="4428"/>
      <c r="U7" s="4428"/>
      <c r="V7" s="4428"/>
      <c r="W7" s="4428"/>
      <c r="X7" s="4428"/>
      <c r="Y7" s="4428"/>
      <c r="Z7" s="58" t="s">
        <v>73</v>
      </c>
    </row>
    <row r="8" spans="2:26" s="1" customFormat="1" ht="20.100000000000001" customHeight="1" x14ac:dyDescent="0.2">
      <c r="C8" s="4417"/>
      <c r="D8" s="4419"/>
      <c r="E8" s="4420"/>
      <c r="F8" s="4421"/>
      <c r="G8" s="4425"/>
      <c r="H8" s="4426"/>
      <c r="I8" s="4426"/>
      <c r="J8" s="4426"/>
      <c r="K8" s="4426"/>
      <c r="L8" s="4426"/>
      <c r="M8" s="4426"/>
      <c r="N8" s="4426"/>
      <c r="O8" s="4426"/>
      <c r="P8" s="4426"/>
      <c r="Q8" s="4426"/>
      <c r="R8" s="4426"/>
      <c r="S8" s="4426"/>
      <c r="T8" s="4426"/>
      <c r="U8" s="4426"/>
      <c r="V8" s="4426"/>
      <c r="W8" s="4426"/>
      <c r="X8" s="4426"/>
      <c r="Y8" s="4426"/>
      <c r="Z8" s="163"/>
    </row>
    <row r="9" spans="2:26" s="1" customFormat="1" ht="20.100000000000001" customHeight="1" x14ac:dyDescent="0.25">
      <c r="C9" s="4418"/>
      <c r="D9" s="4422"/>
      <c r="E9" s="4423"/>
      <c r="F9" s="4424"/>
      <c r="G9" s="4427"/>
      <c r="H9" s="4428"/>
      <c r="I9" s="4428"/>
      <c r="J9" s="4428"/>
      <c r="K9" s="4428"/>
      <c r="L9" s="4428"/>
      <c r="M9" s="4428"/>
      <c r="N9" s="4428"/>
      <c r="O9" s="4428"/>
      <c r="P9" s="4428"/>
      <c r="Q9" s="4428"/>
      <c r="R9" s="4428"/>
      <c r="S9" s="4428"/>
      <c r="T9" s="4428"/>
      <c r="U9" s="4428"/>
      <c r="V9" s="4428"/>
      <c r="W9" s="4428"/>
      <c r="X9" s="4428"/>
      <c r="Y9" s="4428"/>
      <c r="Z9" s="58" t="s">
        <v>71</v>
      </c>
    </row>
  </sheetData>
  <sheetProtection algorithmName="SHA-512" hashValue="ABdIdPSvlQ94yz9OdFKMnr4s79Hg1h7pFd/TXsB8yv3ta2BzvjiW1Ae5KpaQg74fsfNQYLSMHX8NO+7E2Q6IPQ==" saltValue="7yaNdH9a7xT+4DMIqW95Ig==" spinCount="100000" sheet="1" objects="1" scenarios="1"/>
  <mergeCells count="24">
    <mergeCell ref="C2:C3"/>
    <mergeCell ref="P4:R5"/>
    <mergeCell ref="S4:Y5"/>
    <mergeCell ref="G5:H5"/>
    <mergeCell ref="K5:M5"/>
    <mergeCell ref="O2:O3"/>
    <mergeCell ref="P2:Q3"/>
    <mergeCell ref="S2:T2"/>
    <mergeCell ref="D2:F3"/>
    <mergeCell ref="G2:M3"/>
    <mergeCell ref="W2:Y2"/>
    <mergeCell ref="S3:T3"/>
    <mergeCell ref="W3:Y3"/>
    <mergeCell ref="C4:C5"/>
    <mergeCell ref="D4:E5"/>
    <mergeCell ref="G4:H4"/>
    <mergeCell ref="K4:M4"/>
    <mergeCell ref="O4:O5"/>
    <mergeCell ref="C8:C9"/>
    <mergeCell ref="D8:F9"/>
    <mergeCell ref="G8:Y9"/>
    <mergeCell ref="C6:C7"/>
    <mergeCell ref="D6:N7"/>
    <mergeCell ref="O6:Y7"/>
  </mergeCells>
  <printOptions horizontalCentered="1"/>
  <pageMargins left="0.5" right="0.5" top="1" bottom="1" header="0.5" footer="0.5"/>
  <pageSetup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048FD-D92B-47D8-A15F-DE9719AE0CC6}">
  <sheetPr codeName="Sheet111">
    <tabColor rgb="FFFFC000"/>
  </sheetPr>
  <dimension ref="A1:M283"/>
  <sheetViews>
    <sheetView zoomScale="70" zoomScaleNormal="70" workbookViewId="0">
      <pane xSplit="2" ySplit="3" topLeftCell="C133" activePane="bottomRight" state="frozenSplit"/>
      <selection activeCell="B2" sqref="B2:L2"/>
      <selection pane="topRight" activeCell="B2" sqref="B2:L2"/>
      <selection pane="bottomLeft" activeCell="B2" sqref="B2:L2"/>
      <selection pane="bottomRight" activeCell="S131" sqref="S131"/>
    </sheetView>
  </sheetViews>
  <sheetFormatPr defaultRowHeight="39" customHeight="1" x14ac:dyDescent="0.2"/>
  <cols>
    <col min="1" max="1" width="3.42578125" bestFit="1" customWidth="1"/>
    <col min="2" max="2" width="10" bestFit="1" customWidth="1"/>
    <col min="3" max="3" width="20.28515625" customWidth="1"/>
    <col min="4" max="4" width="20.5703125" bestFit="1" customWidth="1"/>
    <col min="5" max="5" width="20.5703125" customWidth="1"/>
    <col min="6" max="8" width="20.42578125" customWidth="1"/>
    <col min="9" max="12" width="20.5703125" bestFit="1" customWidth="1"/>
    <col min="13" max="13" width="23.7109375" customWidth="1"/>
  </cols>
  <sheetData>
    <row r="1" spans="1:13" s="1" customFormat="1" ht="13.5" x14ac:dyDescent="0.2">
      <c r="A1" s="51"/>
      <c r="B1" s="4447" t="s">
        <v>307</v>
      </c>
      <c r="C1" s="62" t="s">
        <v>308</v>
      </c>
      <c r="D1" s="90"/>
      <c r="E1" s="19"/>
      <c r="I1" s="62"/>
      <c r="J1" s="62"/>
      <c r="K1" s="62"/>
      <c r="L1" s="62"/>
      <c r="M1" s="742"/>
    </row>
    <row r="2" spans="1:13" s="1" customFormat="1" ht="27" customHeight="1" x14ac:dyDescent="0.2">
      <c r="A2" s="51"/>
      <c r="B2" s="4447"/>
      <c r="C2" s="62" t="s">
        <v>65</v>
      </c>
      <c r="D2" s="62" t="s">
        <v>309</v>
      </c>
      <c r="E2" s="19" t="s">
        <v>282</v>
      </c>
      <c r="F2" s="62" t="s">
        <v>298</v>
      </c>
      <c r="G2" s="62" t="s">
        <v>276</v>
      </c>
      <c r="H2" s="1" t="s">
        <v>293</v>
      </c>
      <c r="I2" s="62" t="s">
        <v>141</v>
      </c>
      <c r="J2" s="62" t="s">
        <v>191</v>
      </c>
      <c r="K2" s="62" t="s">
        <v>150</v>
      </c>
      <c r="L2" s="62" t="s">
        <v>234</v>
      </c>
      <c r="M2" s="730" t="s">
        <v>1416</v>
      </c>
    </row>
    <row r="3" spans="1:13" s="1" customFormat="1" ht="13.5" customHeight="1" x14ac:dyDescent="0.2">
      <c r="A3" s="51"/>
      <c r="B3" s="91"/>
      <c r="C3" s="62">
        <v>2</v>
      </c>
      <c r="D3" s="62">
        <v>3</v>
      </c>
      <c r="E3" s="19">
        <v>4</v>
      </c>
      <c r="F3" s="62">
        <v>5</v>
      </c>
      <c r="G3" s="62">
        <v>6</v>
      </c>
      <c r="H3" s="92">
        <v>7</v>
      </c>
      <c r="I3" s="62">
        <v>8</v>
      </c>
      <c r="J3" s="62">
        <v>9</v>
      </c>
      <c r="K3" s="62">
        <v>10</v>
      </c>
      <c r="L3" s="62">
        <v>11</v>
      </c>
      <c r="M3" s="730">
        <v>12</v>
      </c>
    </row>
    <row r="4" spans="1:13" s="1" customFormat="1" ht="39" customHeight="1" x14ac:dyDescent="0.2">
      <c r="A4" s="93" t="s">
        <v>68</v>
      </c>
      <c r="B4" s="94">
        <v>110</v>
      </c>
      <c r="C4" s="95" t="s">
        <v>310</v>
      </c>
      <c r="D4" s="95" t="s">
        <v>310</v>
      </c>
      <c r="E4" s="95" t="s">
        <v>310</v>
      </c>
      <c r="F4" s="95" t="s">
        <v>310</v>
      </c>
      <c r="G4" s="95" t="s">
        <v>310</v>
      </c>
      <c r="H4" s="95" t="s">
        <v>310</v>
      </c>
      <c r="I4" s="95" t="s">
        <v>310</v>
      </c>
      <c r="J4" s="95" t="s">
        <v>310</v>
      </c>
      <c r="K4" s="95" t="s">
        <v>310</v>
      </c>
      <c r="L4" s="95" t="s">
        <v>310</v>
      </c>
      <c r="M4" s="95" t="s">
        <v>310</v>
      </c>
    </row>
    <row r="5" spans="1:13" s="1" customFormat="1" ht="39" customHeight="1" x14ac:dyDescent="0.2">
      <c r="A5" s="96"/>
      <c r="B5" s="94">
        <v>120</v>
      </c>
      <c r="C5" s="95" t="s">
        <v>311</v>
      </c>
      <c r="D5" s="95" t="s">
        <v>311</v>
      </c>
      <c r="E5" s="95" t="s">
        <v>311</v>
      </c>
      <c r="F5" s="95" t="s">
        <v>311</v>
      </c>
      <c r="G5" s="95" t="s">
        <v>311</v>
      </c>
      <c r="H5" s="95" t="s">
        <v>311</v>
      </c>
      <c r="I5" s="95" t="s">
        <v>311</v>
      </c>
      <c r="J5" s="95" t="s">
        <v>311</v>
      </c>
      <c r="K5" s="95" t="s">
        <v>311</v>
      </c>
      <c r="L5" s="95" t="s">
        <v>311</v>
      </c>
      <c r="M5" s="95" t="s">
        <v>311</v>
      </c>
    </row>
    <row r="6" spans="1:13" s="1" customFormat="1" ht="39" customHeight="1" x14ac:dyDescent="0.2">
      <c r="A6" s="96"/>
      <c r="B6" s="94">
        <v>180</v>
      </c>
      <c r="C6" s="95" t="s">
        <v>312</v>
      </c>
      <c r="D6" s="95" t="s">
        <v>312</v>
      </c>
      <c r="E6" s="95" t="s">
        <v>312</v>
      </c>
      <c r="F6" s="95" t="s">
        <v>312</v>
      </c>
      <c r="G6" s="95" t="s">
        <v>312</v>
      </c>
      <c r="H6" s="95" t="s">
        <v>312</v>
      </c>
      <c r="I6" s="95" t="s">
        <v>312</v>
      </c>
      <c r="J6" s="95" t="s">
        <v>312</v>
      </c>
      <c r="K6" s="95" t="s">
        <v>312</v>
      </c>
      <c r="L6" s="95" t="s">
        <v>312</v>
      </c>
      <c r="M6" s="95" t="s">
        <v>1417</v>
      </c>
    </row>
    <row r="7" spans="1:13" s="1" customFormat="1" ht="39" customHeight="1" x14ac:dyDescent="0.2">
      <c r="A7" s="96"/>
      <c r="B7" s="721">
        <v>500</v>
      </c>
      <c r="C7" s="710" t="s">
        <v>313</v>
      </c>
      <c r="D7" s="710" t="s">
        <v>314</v>
      </c>
      <c r="E7" s="710" t="s">
        <v>313</v>
      </c>
      <c r="F7" s="710" t="s">
        <v>313</v>
      </c>
      <c r="G7" s="710" t="s">
        <v>313</v>
      </c>
      <c r="H7" s="710" t="s">
        <v>313</v>
      </c>
      <c r="I7" s="710" t="s">
        <v>313</v>
      </c>
      <c r="J7" s="710" t="s">
        <v>313</v>
      </c>
      <c r="K7" s="710" t="s">
        <v>313</v>
      </c>
      <c r="L7" s="710" t="s">
        <v>313</v>
      </c>
      <c r="M7" s="748" t="s">
        <v>313</v>
      </c>
    </row>
    <row r="8" spans="1:13" s="1" customFormat="1" ht="39" customHeight="1" x14ac:dyDescent="0.2">
      <c r="A8" s="96"/>
      <c r="B8" s="721">
        <v>510</v>
      </c>
      <c r="C8" s="710" t="s">
        <v>315</v>
      </c>
      <c r="D8" s="710" t="s">
        <v>316</v>
      </c>
      <c r="E8" s="710" t="s">
        <v>315</v>
      </c>
      <c r="F8" s="710" t="s">
        <v>315</v>
      </c>
      <c r="G8" s="710" t="s">
        <v>315</v>
      </c>
      <c r="H8" s="710" t="s">
        <v>315</v>
      </c>
      <c r="I8" s="710" t="s">
        <v>315</v>
      </c>
      <c r="J8" s="710" t="s">
        <v>315</v>
      </c>
      <c r="K8" s="710" t="s">
        <v>315</v>
      </c>
      <c r="L8" s="710" t="s">
        <v>315</v>
      </c>
      <c r="M8" s="748" t="s">
        <v>315</v>
      </c>
    </row>
    <row r="9" spans="1:13" s="1" customFormat="1" ht="39" customHeight="1" x14ac:dyDescent="0.2">
      <c r="A9" s="96"/>
      <c r="B9" s="94">
        <v>515</v>
      </c>
      <c r="C9" s="95"/>
      <c r="D9" s="95"/>
      <c r="E9" s="95"/>
      <c r="F9" s="95" t="s">
        <v>317</v>
      </c>
      <c r="G9" s="95"/>
      <c r="H9" s="95"/>
      <c r="I9" s="95"/>
      <c r="J9" s="95"/>
      <c r="K9" s="95"/>
      <c r="L9" s="95"/>
      <c r="M9" s="95"/>
    </row>
    <row r="10" spans="1:13" s="1" customFormat="1" ht="39" customHeight="1" x14ac:dyDescent="0.2">
      <c r="A10" s="96"/>
      <c r="B10" s="721">
        <v>520</v>
      </c>
      <c r="C10" s="710" t="s">
        <v>318</v>
      </c>
      <c r="D10" s="710" t="s">
        <v>319</v>
      </c>
      <c r="E10" s="710" t="s">
        <v>320</v>
      </c>
      <c r="F10" s="710" t="s">
        <v>321</v>
      </c>
      <c r="G10" s="710" t="s">
        <v>322</v>
      </c>
      <c r="H10" s="710" t="s">
        <v>323</v>
      </c>
      <c r="I10" s="710" t="s">
        <v>324</v>
      </c>
      <c r="J10" s="710" t="s">
        <v>324</v>
      </c>
      <c r="K10" s="710" t="s">
        <v>324</v>
      </c>
      <c r="L10" s="710" t="s">
        <v>324</v>
      </c>
      <c r="M10" s="748" t="s">
        <v>1418</v>
      </c>
    </row>
    <row r="11" spans="1:13" s="1" customFormat="1" ht="39" customHeight="1" x14ac:dyDescent="0.2">
      <c r="A11" s="96"/>
      <c r="B11" s="721">
        <v>530</v>
      </c>
      <c r="C11" s="710" t="s">
        <v>325</v>
      </c>
      <c r="D11" s="710" t="s">
        <v>326</v>
      </c>
      <c r="E11" s="722"/>
      <c r="F11" s="710" t="s">
        <v>327</v>
      </c>
      <c r="G11" s="710"/>
      <c r="H11" s="710"/>
      <c r="I11" s="710" t="s">
        <v>328</v>
      </c>
      <c r="J11" s="710" t="s">
        <v>328</v>
      </c>
      <c r="K11" s="710" t="s">
        <v>328</v>
      </c>
      <c r="L11" s="710" t="s">
        <v>328</v>
      </c>
      <c r="M11" s="748" t="s">
        <v>1419</v>
      </c>
    </row>
    <row r="12" spans="1:13" s="1" customFormat="1" ht="39" customHeight="1" x14ac:dyDescent="0.2">
      <c r="A12" s="96"/>
      <c r="B12" s="94">
        <v>535</v>
      </c>
      <c r="C12" s="95"/>
      <c r="D12" s="95"/>
      <c r="E12" s="98"/>
      <c r="F12" s="95" t="s">
        <v>329</v>
      </c>
      <c r="G12" s="95"/>
      <c r="H12" s="95"/>
      <c r="I12" s="95"/>
      <c r="J12" s="95"/>
      <c r="K12" s="95"/>
      <c r="L12" s="95"/>
      <c r="M12" s="95"/>
    </row>
    <row r="13" spans="1:13" s="1" customFormat="1" ht="39" customHeight="1" x14ac:dyDescent="0.2">
      <c r="A13" s="96"/>
      <c r="B13" s="721">
        <v>540</v>
      </c>
      <c r="C13" s="710" t="s">
        <v>330</v>
      </c>
      <c r="D13" s="710" t="s">
        <v>331</v>
      </c>
      <c r="E13" s="710" t="s">
        <v>332</v>
      </c>
      <c r="F13" s="710" t="s">
        <v>333</v>
      </c>
      <c r="G13" s="710" t="s">
        <v>330</v>
      </c>
      <c r="H13" s="710" t="s">
        <v>334</v>
      </c>
      <c r="I13" s="710" t="s">
        <v>330</v>
      </c>
      <c r="J13" s="710" t="s">
        <v>330</v>
      </c>
      <c r="K13" s="710" t="s">
        <v>330</v>
      </c>
      <c r="L13" s="710" t="s">
        <v>330</v>
      </c>
      <c r="M13" s="748" t="s">
        <v>1420</v>
      </c>
    </row>
    <row r="14" spans="1:13" s="1" customFormat="1" ht="39" customHeight="1" x14ac:dyDescent="0.2">
      <c r="A14" s="96"/>
      <c r="B14" s="721">
        <v>550</v>
      </c>
      <c r="C14" s="710" t="s">
        <v>335</v>
      </c>
      <c r="D14" s="710"/>
      <c r="E14" s="710" t="s">
        <v>335</v>
      </c>
      <c r="F14" s="710"/>
      <c r="G14" s="710"/>
      <c r="H14" s="710" t="s">
        <v>335</v>
      </c>
      <c r="I14" s="710"/>
      <c r="J14" s="710"/>
      <c r="K14" s="710"/>
      <c r="L14" s="710"/>
      <c r="M14" s="748"/>
    </row>
    <row r="15" spans="1:13" s="1" customFormat="1" ht="39" customHeight="1" x14ac:dyDescent="0.2">
      <c r="A15" s="99"/>
      <c r="B15" s="721">
        <v>560</v>
      </c>
      <c r="C15" s="710" t="s">
        <v>336</v>
      </c>
      <c r="D15" s="710"/>
      <c r="E15" s="710" t="s">
        <v>337</v>
      </c>
      <c r="F15" s="710"/>
      <c r="G15" s="710"/>
      <c r="H15" s="710"/>
      <c r="I15" s="710"/>
      <c r="J15" s="710"/>
      <c r="K15" s="710"/>
      <c r="L15" s="710"/>
      <c r="M15" s="748"/>
    </row>
    <row r="16" spans="1:13" s="1" customFormat="1" ht="39" customHeight="1" x14ac:dyDescent="0.2">
      <c r="A16" s="93"/>
      <c r="B16" s="721">
        <v>570</v>
      </c>
      <c r="C16" s="710" t="s">
        <v>338</v>
      </c>
      <c r="D16" s="710"/>
      <c r="E16" s="710" t="s">
        <v>338</v>
      </c>
      <c r="F16" s="710" t="s">
        <v>338</v>
      </c>
      <c r="G16" s="710" t="s">
        <v>338</v>
      </c>
      <c r="H16" s="710" t="s">
        <v>338</v>
      </c>
      <c r="I16" s="710"/>
      <c r="J16" s="710"/>
      <c r="K16" s="710"/>
      <c r="L16" s="710"/>
      <c r="M16" s="748" t="s">
        <v>338</v>
      </c>
    </row>
    <row r="17" spans="1:13" s="1" customFormat="1" ht="39" customHeight="1" x14ac:dyDescent="0.2">
      <c r="A17" s="96"/>
      <c r="B17" s="721">
        <v>575</v>
      </c>
      <c r="C17" s="710"/>
      <c r="D17" s="710"/>
      <c r="E17" s="722" t="s">
        <v>339</v>
      </c>
      <c r="F17" s="722" t="s">
        <v>340</v>
      </c>
      <c r="G17" s="710"/>
      <c r="H17" s="722" t="s">
        <v>340</v>
      </c>
      <c r="I17" s="710"/>
      <c r="J17" s="710"/>
      <c r="K17" s="710"/>
      <c r="L17" s="710"/>
      <c r="M17" s="748"/>
    </row>
    <row r="18" spans="1:13" s="1" customFormat="1" ht="39" customHeight="1" x14ac:dyDescent="0.2">
      <c r="A18" s="96"/>
      <c r="B18" s="721">
        <v>580</v>
      </c>
      <c r="C18" s="710" t="s">
        <v>341</v>
      </c>
      <c r="D18" s="710" t="s">
        <v>342</v>
      </c>
      <c r="E18" s="710" t="s">
        <v>341</v>
      </c>
      <c r="F18" s="710" t="s">
        <v>343</v>
      </c>
      <c r="G18" s="710" t="s">
        <v>341</v>
      </c>
      <c r="H18" s="710"/>
      <c r="I18" s="710"/>
      <c r="J18" s="710"/>
      <c r="K18" s="710"/>
      <c r="L18" s="710"/>
      <c r="M18" s="748" t="s">
        <v>342</v>
      </c>
    </row>
    <row r="19" spans="1:13" s="1" customFormat="1" ht="39" customHeight="1" x14ac:dyDescent="0.2">
      <c r="A19" s="96"/>
      <c r="B19" s="94">
        <v>585</v>
      </c>
      <c r="C19" s="95"/>
      <c r="D19" s="95"/>
      <c r="E19" s="95"/>
      <c r="F19" s="95"/>
      <c r="G19" s="95"/>
      <c r="H19" s="95" t="s">
        <v>344</v>
      </c>
      <c r="I19" s="95"/>
      <c r="J19" s="95"/>
      <c r="K19" s="95"/>
      <c r="L19" s="95"/>
      <c r="M19" s="95"/>
    </row>
    <row r="20" spans="1:13" s="1" customFormat="1" ht="39" customHeight="1" x14ac:dyDescent="0.2">
      <c r="A20" s="96"/>
      <c r="B20" s="94">
        <v>586</v>
      </c>
      <c r="C20" s="95"/>
      <c r="D20" s="95"/>
      <c r="E20" s="95" t="s">
        <v>345</v>
      </c>
      <c r="F20" s="95"/>
      <c r="G20" s="95"/>
      <c r="H20" s="95"/>
      <c r="I20" s="95"/>
      <c r="J20" s="95"/>
      <c r="K20" s="95"/>
      <c r="L20" s="95"/>
      <c r="M20" s="95"/>
    </row>
    <row r="21" spans="1:13" s="1" customFormat="1" ht="39" customHeight="1" x14ac:dyDescent="0.2">
      <c r="A21" s="96"/>
      <c r="B21" s="94">
        <v>587</v>
      </c>
      <c r="C21" s="95"/>
      <c r="D21" s="95"/>
      <c r="E21" s="95"/>
      <c r="F21" s="95" t="s">
        <v>346</v>
      </c>
      <c r="G21" s="95"/>
      <c r="H21" s="95"/>
      <c r="I21" s="95"/>
      <c r="J21" s="95"/>
      <c r="K21" s="95"/>
      <c r="L21" s="95"/>
      <c r="M21" s="95"/>
    </row>
    <row r="22" spans="1:13" s="1" customFormat="1" ht="39" customHeight="1" x14ac:dyDescent="0.2">
      <c r="A22" s="96"/>
      <c r="B22" s="721">
        <v>590</v>
      </c>
      <c r="C22" s="710" t="s">
        <v>347</v>
      </c>
      <c r="D22" s="710"/>
      <c r="E22" s="710" t="s">
        <v>348</v>
      </c>
      <c r="F22" s="710" t="s">
        <v>349</v>
      </c>
      <c r="G22" s="710" t="s">
        <v>347</v>
      </c>
      <c r="H22" s="710" t="s">
        <v>350</v>
      </c>
      <c r="I22" s="710"/>
      <c r="J22" s="710"/>
      <c r="K22" s="710"/>
      <c r="L22" s="710"/>
      <c r="M22" s="748" t="s">
        <v>347</v>
      </c>
    </row>
    <row r="23" spans="1:13" s="1" customFormat="1" ht="39" customHeight="1" x14ac:dyDescent="0.2">
      <c r="A23" s="96"/>
      <c r="B23" s="94">
        <v>595</v>
      </c>
      <c r="C23" s="95"/>
      <c r="D23" s="95"/>
      <c r="E23" s="95"/>
      <c r="F23" s="95"/>
      <c r="G23" s="95"/>
      <c r="H23" s="95" t="s">
        <v>351</v>
      </c>
      <c r="I23" s="95"/>
      <c r="J23" s="95"/>
      <c r="K23" s="95"/>
      <c r="L23" s="95"/>
      <c r="M23" s="95"/>
    </row>
    <row r="24" spans="1:13" s="1" customFormat="1" ht="39" customHeight="1" x14ac:dyDescent="0.2">
      <c r="A24" s="96" t="s">
        <v>78</v>
      </c>
      <c r="B24" s="94">
        <v>600</v>
      </c>
      <c r="C24" s="95" t="s">
        <v>352</v>
      </c>
      <c r="D24" s="95" t="s">
        <v>353</v>
      </c>
      <c r="E24" s="98"/>
      <c r="F24" s="95"/>
      <c r="H24" s="95"/>
      <c r="I24" s="95"/>
      <c r="J24" s="95"/>
      <c r="K24" s="95"/>
      <c r="L24" s="95"/>
      <c r="M24" s="95" t="s">
        <v>1421</v>
      </c>
    </row>
    <row r="25" spans="1:13" s="1" customFormat="1" ht="39" customHeight="1" x14ac:dyDescent="0.2">
      <c r="A25" s="99"/>
      <c r="B25" s="94">
        <v>610</v>
      </c>
      <c r="C25" s="95" t="s">
        <v>354</v>
      </c>
      <c r="D25" s="95"/>
      <c r="E25" s="98"/>
      <c r="F25" s="95"/>
      <c r="G25" s="95"/>
      <c r="H25" s="95"/>
      <c r="I25" s="95"/>
      <c r="J25" s="95"/>
      <c r="K25" s="95"/>
      <c r="L25" s="95"/>
      <c r="M25" s="95" t="s">
        <v>354</v>
      </c>
    </row>
    <row r="26" spans="1:13" s="1" customFormat="1" ht="39" customHeight="1" x14ac:dyDescent="0.2">
      <c r="A26" s="22"/>
      <c r="B26" s="94">
        <v>620</v>
      </c>
      <c r="C26" s="95" t="s">
        <v>355</v>
      </c>
      <c r="D26" s="95" t="s">
        <v>356</v>
      </c>
      <c r="E26" s="98"/>
      <c r="F26" s="95"/>
      <c r="G26" s="95"/>
      <c r="H26" s="95"/>
      <c r="I26" s="95"/>
      <c r="J26" s="95"/>
      <c r="K26" s="95"/>
      <c r="L26" s="95"/>
      <c r="M26" s="98" t="s">
        <v>1422</v>
      </c>
    </row>
    <row r="27" spans="1:13" s="1" customFormat="1" ht="39" customHeight="1" x14ac:dyDescent="0.2">
      <c r="A27" s="100"/>
      <c r="B27" s="94">
        <v>630</v>
      </c>
      <c r="C27" s="95" t="s">
        <v>357</v>
      </c>
      <c r="D27" s="95"/>
      <c r="E27" s="98"/>
      <c r="F27" s="95"/>
      <c r="G27" s="95"/>
      <c r="H27" s="95"/>
      <c r="I27" s="95"/>
      <c r="J27" s="95"/>
      <c r="K27" s="95"/>
      <c r="L27" s="95"/>
      <c r="M27" s="95" t="s">
        <v>1423</v>
      </c>
    </row>
    <row r="28" spans="1:13" s="1" customFormat="1" ht="39" customHeight="1" x14ac:dyDescent="0.2">
      <c r="A28" s="93"/>
      <c r="B28" s="94">
        <v>640</v>
      </c>
      <c r="C28" s="95" t="s">
        <v>358</v>
      </c>
      <c r="D28" s="95"/>
      <c r="E28" s="98"/>
      <c r="F28" s="95"/>
      <c r="G28" s="95"/>
      <c r="H28" s="95"/>
      <c r="I28" s="95"/>
      <c r="J28" s="95"/>
      <c r="K28" s="95"/>
      <c r="L28" s="95"/>
      <c r="M28" s="95"/>
    </row>
    <row r="29" spans="1:13" s="1" customFormat="1" ht="39" customHeight="1" x14ac:dyDescent="0.2">
      <c r="A29" s="96"/>
      <c r="B29" s="94">
        <v>641</v>
      </c>
      <c r="C29" s="95"/>
      <c r="D29" s="95"/>
      <c r="E29" s="98" t="s">
        <v>359</v>
      </c>
      <c r="F29" s="723" t="s">
        <v>360</v>
      </c>
      <c r="G29" s="95"/>
      <c r="H29" s="95"/>
      <c r="I29" s="95"/>
      <c r="J29" s="95"/>
      <c r="K29" s="95"/>
      <c r="L29" s="95"/>
      <c r="M29" s="749"/>
    </row>
    <row r="30" spans="1:13" s="1" customFormat="1" ht="39" customHeight="1" x14ac:dyDescent="0.2">
      <c r="A30" s="96"/>
      <c r="B30" s="94">
        <v>642</v>
      </c>
      <c r="C30" s="95"/>
      <c r="D30" s="95"/>
      <c r="E30" s="98" t="s">
        <v>361</v>
      </c>
      <c r="F30" s="723" t="s">
        <v>362</v>
      </c>
      <c r="G30" s="95"/>
      <c r="H30" s="95"/>
      <c r="I30" s="95"/>
      <c r="J30" s="95"/>
      <c r="K30" s="95"/>
      <c r="L30" s="95"/>
      <c r="M30" s="749"/>
    </row>
    <row r="31" spans="1:13" s="1" customFormat="1" ht="39" customHeight="1" x14ac:dyDescent="0.2">
      <c r="A31" s="96"/>
      <c r="B31" s="94">
        <v>643</v>
      </c>
      <c r="C31" s="95"/>
      <c r="D31" s="95"/>
      <c r="E31" s="98" t="s">
        <v>363</v>
      </c>
      <c r="F31" s="723" t="s">
        <v>364</v>
      </c>
      <c r="G31" s="95"/>
      <c r="H31" s="95"/>
      <c r="I31" s="95"/>
      <c r="J31" s="95"/>
      <c r="K31" s="95"/>
      <c r="L31" s="95"/>
      <c r="M31" s="749"/>
    </row>
    <row r="32" spans="1:13" s="1" customFormat="1" ht="39" customHeight="1" x14ac:dyDescent="0.2">
      <c r="A32" s="96"/>
      <c r="B32" s="94">
        <v>644</v>
      </c>
      <c r="C32" s="95"/>
      <c r="D32" s="95"/>
      <c r="E32" s="98" t="s">
        <v>365</v>
      </c>
      <c r="F32" s="723" t="s">
        <v>366</v>
      </c>
      <c r="G32" s="95"/>
      <c r="H32" s="95"/>
      <c r="I32" s="95"/>
      <c r="J32" s="95"/>
      <c r="K32" s="95"/>
      <c r="L32" s="95"/>
      <c r="M32" s="749"/>
    </row>
    <row r="33" spans="1:13" s="1" customFormat="1" ht="39" customHeight="1" x14ac:dyDescent="0.2">
      <c r="A33" s="96"/>
      <c r="B33" s="94">
        <v>645</v>
      </c>
      <c r="C33" s="95"/>
      <c r="D33" s="95"/>
      <c r="E33" s="98" t="s">
        <v>367</v>
      </c>
      <c r="F33" s="723" t="s">
        <v>368</v>
      </c>
      <c r="G33" s="95" t="s">
        <v>369</v>
      </c>
      <c r="H33" s="95"/>
      <c r="I33" s="95"/>
      <c r="J33" s="95"/>
      <c r="K33" s="95"/>
      <c r="L33" s="95"/>
      <c r="M33" s="95"/>
    </row>
    <row r="34" spans="1:13" s="1" customFormat="1" ht="39" customHeight="1" x14ac:dyDescent="0.2">
      <c r="A34" s="96"/>
      <c r="B34" s="94">
        <v>646</v>
      </c>
      <c r="C34" s="95"/>
      <c r="D34" s="95"/>
      <c r="E34" s="98" t="s">
        <v>370</v>
      </c>
      <c r="F34" s="723" t="s">
        <v>371</v>
      </c>
      <c r="G34" s="95"/>
      <c r="H34" s="95"/>
      <c r="I34" s="95"/>
      <c r="J34" s="95"/>
      <c r="K34" s="95"/>
      <c r="L34" s="95"/>
      <c r="M34" s="95"/>
    </row>
    <row r="35" spans="1:13" s="1" customFormat="1" ht="39" customHeight="1" x14ac:dyDescent="0.2">
      <c r="A35" s="96"/>
      <c r="B35" s="94">
        <v>647</v>
      </c>
      <c r="C35" s="95"/>
      <c r="D35" s="95"/>
      <c r="E35" s="98" t="s">
        <v>372</v>
      </c>
      <c r="F35" s="723" t="s">
        <v>373</v>
      </c>
      <c r="G35" s="95"/>
      <c r="H35" s="95"/>
      <c r="I35" s="95"/>
      <c r="J35" s="95"/>
      <c r="K35" s="95"/>
      <c r="L35" s="95"/>
      <c r="M35" s="95"/>
    </row>
    <row r="36" spans="1:13" s="1" customFormat="1" ht="39" customHeight="1" x14ac:dyDescent="0.2">
      <c r="A36" s="96"/>
      <c r="B36" s="94">
        <v>648</v>
      </c>
      <c r="C36" s="95"/>
      <c r="D36" s="95"/>
      <c r="E36" s="98"/>
      <c r="F36" s="723" t="s">
        <v>374</v>
      </c>
      <c r="G36" s="95"/>
      <c r="H36" s="95"/>
      <c r="I36" s="95"/>
      <c r="J36" s="95"/>
      <c r="K36" s="95"/>
      <c r="L36" s="95"/>
      <c r="M36" s="95"/>
    </row>
    <row r="37" spans="1:13" s="1" customFormat="1" ht="39" customHeight="1" x14ac:dyDescent="0.2">
      <c r="A37" s="96"/>
      <c r="B37" s="94">
        <v>649</v>
      </c>
      <c r="C37" s="95"/>
      <c r="D37" s="95"/>
      <c r="E37" s="98" t="s">
        <v>375</v>
      </c>
      <c r="F37" s="723" t="s">
        <v>376</v>
      </c>
      <c r="G37" s="95"/>
      <c r="H37" s="95"/>
      <c r="I37" s="95"/>
      <c r="J37" s="95"/>
      <c r="K37" s="95"/>
      <c r="L37" s="95"/>
      <c r="M37" s="95"/>
    </row>
    <row r="38" spans="1:13" s="1" customFormat="1" ht="39" customHeight="1" x14ac:dyDescent="0.2">
      <c r="A38" s="101" t="s">
        <v>79</v>
      </c>
      <c r="B38" s="94">
        <v>650</v>
      </c>
      <c r="C38" s="95" t="s">
        <v>377</v>
      </c>
      <c r="D38" s="95" t="s">
        <v>378</v>
      </c>
      <c r="E38" s="98" t="s">
        <v>379</v>
      </c>
      <c r="F38" s="95"/>
      <c r="G38" s="95" t="s">
        <v>380</v>
      </c>
      <c r="H38" s="95" t="s">
        <v>381</v>
      </c>
      <c r="I38" s="95"/>
      <c r="J38" s="95"/>
      <c r="K38" s="95"/>
      <c r="L38" s="95"/>
      <c r="M38" s="95" t="s">
        <v>1424</v>
      </c>
    </row>
    <row r="39" spans="1:13" s="1" customFormat="1" ht="39" customHeight="1" x14ac:dyDescent="0.2">
      <c r="A39" s="101"/>
      <c r="B39" s="94">
        <v>652</v>
      </c>
      <c r="C39" s="95"/>
      <c r="D39" s="95"/>
      <c r="E39" s="98"/>
      <c r="F39" s="95" t="s">
        <v>382</v>
      </c>
      <c r="G39" s="95"/>
      <c r="H39" s="95"/>
      <c r="I39" s="95"/>
      <c r="J39" s="95"/>
      <c r="K39" s="95"/>
      <c r="L39" s="95"/>
      <c r="M39" s="95" t="s">
        <v>1425</v>
      </c>
    </row>
    <row r="40" spans="1:13" s="1" customFormat="1" ht="39" customHeight="1" x14ac:dyDescent="0.2">
      <c r="A40" s="101"/>
      <c r="B40" s="94">
        <v>655</v>
      </c>
      <c r="C40" s="95"/>
      <c r="D40" s="95"/>
      <c r="E40" s="98" t="s">
        <v>383</v>
      </c>
      <c r="F40" s="95" t="s">
        <v>384</v>
      </c>
      <c r="G40" s="95" t="s">
        <v>385</v>
      </c>
      <c r="H40" s="95"/>
      <c r="I40" s="95"/>
      <c r="J40" s="95"/>
      <c r="K40" s="95"/>
      <c r="L40" s="95"/>
    </row>
    <row r="41" spans="1:13" s="1" customFormat="1" ht="39" customHeight="1" x14ac:dyDescent="0.2">
      <c r="A41" s="96" t="s">
        <v>80</v>
      </c>
      <c r="B41" s="94">
        <v>660</v>
      </c>
      <c r="C41" s="95" t="s">
        <v>386</v>
      </c>
      <c r="D41" s="95"/>
      <c r="E41" s="98" t="s">
        <v>387</v>
      </c>
      <c r="F41" s="95" t="s">
        <v>386</v>
      </c>
      <c r="G41" s="95" t="s">
        <v>388</v>
      </c>
      <c r="H41" s="95" t="s">
        <v>386</v>
      </c>
      <c r="I41" s="95"/>
      <c r="J41" s="95"/>
      <c r="K41" s="95"/>
      <c r="L41" s="95"/>
      <c r="M41" s="95" t="s">
        <v>386</v>
      </c>
    </row>
    <row r="42" spans="1:13" s="1" customFormat="1" ht="39" customHeight="1" x14ac:dyDescent="0.2">
      <c r="A42" s="96"/>
      <c r="B42" s="94">
        <v>665</v>
      </c>
      <c r="C42" s="95"/>
      <c r="D42" s="95"/>
      <c r="E42" s="98"/>
      <c r="F42" s="95"/>
      <c r="G42" s="95" t="s">
        <v>389</v>
      </c>
      <c r="H42" s="95"/>
      <c r="I42" s="95"/>
      <c r="J42" s="95"/>
      <c r="K42" s="95"/>
      <c r="L42" s="95"/>
      <c r="M42" s="95"/>
    </row>
    <row r="43" spans="1:13" s="1" customFormat="1" ht="39" customHeight="1" x14ac:dyDescent="0.2">
      <c r="A43" s="96"/>
      <c r="B43" s="94">
        <v>670</v>
      </c>
      <c r="C43" s="95" t="s">
        <v>390</v>
      </c>
      <c r="D43" s="95"/>
      <c r="E43" s="95" t="s">
        <v>391</v>
      </c>
      <c r="F43" s="95" t="s">
        <v>390</v>
      </c>
      <c r="G43" s="95" t="s">
        <v>390</v>
      </c>
      <c r="H43" s="95"/>
      <c r="I43" s="95"/>
      <c r="J43" s="95"/>
      <c r="K43" s="95"/>
      <c r="L43" s="95"/>
      <c r="M43" s="95"/>
    </row>
    <row r="44" spans="1:13" s="1" customFormat="1" ht="39" customHeight="1" x14ac:dyDescent="0.2">
      <c r="A44" s="99"/>
      <c r="B44" s="721">
        <v>680</v>
      </c>
      <c r="C44" s="710" t="s">
        <v>392</v>
      </c>
      <c r="D44" s="710" t="s">
        <v>393</v>
      </c>
      <c r="E44" s="710" t="s">
        <v>394</v>
      </c>
      <c r="F44" s="710" t="s">
        <v>395</v>
      </c>
      <c r="G44" s="710" t="s">
        <v>396</v>
      </c>
      <c r="H44" s="710" t="s">
        <v>395</v>
      </c>
      <c r="I44" s="710"/>
      <c r="J44" s="710"/>
      <c r="K44" s="710"/>
      <c r="L44" s="710"/>
      <c r="M44" s="748" t="s">
        <v>1426</v>
      </c>
    </row>
    <row r="45" spans="1:13" s="1" customFormat="1" ht="39" customHeight="1" x14ac:dyDescent="0.2">
      <c r="A45" s="22"/>
      <c r="B45" s="721">
        <v>690</v>
      </c>
      <c r="C45" s="710" t="s">
        <v>397</v>
      </c>
      <c r="D45" s="710"/>
      <c r="E45" s="710" t="s">
        <v>398</v>
      </c>
      <c r="F45" s="710" t="s">
        <v>399</v>
      </c>
      <c r="G45" s="710" t="s">
        <v>400</v>
      </c>
      <c r="H45" s="710" t="s">
        <v>399</v>
      </c>
      <c r="I45" s="710"/>
      <c r="J45" s="710"/>
      <c r="K45" s="710"/>
      <c r="L45" s="710"/>
      <c r="M45" s="748"/>
    </row>
    <row r="46" spans="1:13" s="1" customFormat="1" ht="39" customHeight="1" x14ac:dyDescent="0.2">
      <c r="A46" s="22"/>
      <c r="B46" s="94">
        <v>692</v>
      </c>
      <c r="C46" s="95"/>
      <c r="D46" s="95"/>
      <c r="E46" s="95" t="s">
        <v>401</v>
      </c>
      <c r="F46" s="95" t="s">
        <v>402</v>
      </c>
      <c r="G46" s="95"/>
      <c r="H46" s="95"/>
      <c r="I46" s="95"/>
      <c r="J46" s="95"/>
      <c r="K46" s="95"/>
      <c r="L46" s="95"/>
      <c r="M46" s="95"/>
    </row>
    <row r="47" spans="1:13" s="1" customFormat="1" ht="39" customHeight="1" x14ac:dyDescent="0.2">
      <c r="A47" s="22"/>
      <c r="B47" s="94">
        <v>694</v>
      </c>
      <c r="C47" s="95"/>
      <c r="D47" s="95"/>
      <c r="E47" s="95" t="s">
        <v>403</v>
      </c>
      <c r="F47" s="95" t="s">
        <v>404</v>
      </c>
      <c r="G47" s="95"/>
      <c r="H47" s="95"/>
      <c r="I47" s="95"/>
      <c r="J47" s="95"/>
      <c r="K47" s="95"/>
      <c r="L47" s="95"/>
      <c r="M47" s="95"/>
    </row>
    <row r="48" spans="1:13" s="1" customFormat="1" ht="39" customHeight="1" x14ac:dyDescent="0.2">
      <c r="A48" s="22"/>
      <c r="B48" s="94">
        <v>695</v>
      </c>
      <c r="C48" s="95"/>
      <c r="D48" s="95"/>
      <c r="E48" s="95" t="s">
        <v>405</v>
      </c>
      <c r="F48" s="95" t="s">
        <v>406</v>
      </c>
      <c r="G48" s="95" t="s">
        <v>407</v>
      </c>
      <c r="H48" s="95"/>
      <c r="I48" s="95"/>
      <c r="J48" s="95"/>
      <c r="K48" s="95"/>
      <c r="L48" s="95"/>
      <c r="M48" s="95"/>
    </row>
    <row r="49" spans="1:13" s="1" customFormat="1" ht="39" customHeight="1" x14ac:dyDescent="0.2">
      <c r="A49" s="22"/>
      <c r="B49" s="94">
        <v>696</v>
      </c>
      <c r="C49" s="95"/>
      <c r="D49" s="95"/>
      <c r="E49" s="95" t="s">
        <v>408</v>
      </c>
      <c r="F49" s="95" t="s">
        <v>409</v>
      </c>
      <c r="G49" s="95"/>
      <c r="H49" s="95"/>
      <c r="I49" s="95"/>
      <c r="J49" s="95"/>
      <c r="K49" s="95"/>
      <c r="L49" s="95"/>
      <c r="M49" s="95"/>
    </row>
    <row r="50" spans="1:13" s="1" customFormat="1" ht="39" customHeight="1" x14ac:dyDescent="0.2">
      <c r="A50" s="22"/>
      <c r="B50" s="94">
        <v>698</v>
      </c>
      <c r="C50" s="95"/>
      <c r="D50" s="95"/>
      <c r="E50" s="95" t="s">
        <v>410</v>
      </c>
      <c r="F50" s="95" t="s">
        <v>411</v>
      </c>
      <c r="G50" s="95"/>
      <c r="H50" s="95"/>
      <c r="I50" s="95"/>
      <c r="J50" s="95"/>
      <c r="K50" s="95"/>
      <c r="L50" s="95"/>
      <c r="M50" s="95"/>
    </row>
    <row r="51" spans="1:13" s="1" customFormat="1" ht="39" customHeight="1" x14ac:dyDescent="0.2">
      <c r="A51" s="22"/>
      <c r="B51" s="94">
        <v>700</v>
      </c>
      <c r="C51" s="95" t="s">
        <v>412</v>
      </c>
      <c r="D51" s="95"/>
      <c r="E51" s="95"/>
      <c r="F51" s="95"/>
      <c r="G51" s="95"/>
      <c r="H51" s="95"/>
      <c r="I51" s="95"/>
      <c r="J51" s="95"/>
      <c r="K51" s="95"/>
      <c r="L51" s="95"/>
      <c r="M51" s="95"/>
    </row>
    <row r="52" spans="1:13" s="1" customFormat="1" ht="39" customHeight="1" x14ac:dyDescent="0.2">
      <c r="A52" s="22"/>
      <c r="B52" s="94">
        <v>702</v>
      </c>
      <c r="C52" s="95"/>
      <c r="D52" s="95"/>
      <c r="E52" s="95"/>
      <c r="F52" s="95"/>
      <c r="G52" s="95" t="s">
        <v>413</v>
      </c>
      <c r="H52" s="95"/>
      <c r="I52" s="95"/>
      <c r="J52" s="95"/>
      <c r="K52" s="95"/>
      <c r="L52" s="95"/>
      <c r="M52" s="95"/>
    </row>
    <row r="53" spans="1:13" s="1" customFormat="1" ht="39" customHeight="1" x14ac:dyDescent="0.2">
      <c r="A53" s="22"/>
      <c r="B53" s="94">
        <v>704</v>
      </c>
      <c r="C53" s="95"/>
      <c r="D53" s="95"/>
      <c r="E53" s="95"/>
      <c r="F53" s="95"/>
      <c r="G53" s="95" t="s">
        <v>414</v>
      </c>
      <c r="H53" s="95"/>
      <c r="I53" s="95"/>
      <c r="J53" s="95"/>
      <c r="K53" s="95"/>
      <c r="L53" s="95"/>
      <c r="M53" s="95"/>
    </row>
    <row r="54" spans="1:13" s="1" customFormat="1" ht="39" customHeight="1" x14ac:dyDescent="0.2">
      <c r="A54" s="51"/>
      <c r="B54" s="721">
        <v>710</v>
      </c>
      <c r="C54" s="710" t="s">
        <v>415</v>
      </c>
      <c r="D54" s="710" t="s">
        <v>416</v>
      </c>
      <c r="E54" s="710" t="s">
        <v>415</v>
      </c>
      <c r="F54" s="710" t="s">
        <v>417</v>
      </c>
      <c r="G54" s="710" t="s">
        <v>418</v>
      </c>
      <c r="H54" s="710" t="s">
        <v>419</v>
      </c>
      <c r="I54" s="710"/>
      <c r="J54" s="710"/>
      <c r="K54" s="710"/>
      <c r="L54" s="710"/>
      <c r="M54" s="748" t="s">
        <v>415</v>
      </c>
    </row>
    <row r="55" spans="1:13" s="1" customFormat="1" ht="39" customHeight="1" x14ac:dyDescent="0.2">
      <c r="A55" s="51"/>
      <c r="B55" s="721">
        <v>720</v>
      </c>
      <c r="C55" s="710" t="s">
        <v>420</v>
      </c>
      <c r="D55" s="710"/>
      <c r="E55" s="710" t="s">
        <v>421</v>
      </c>
      <c r="F55" s="710" t="s">
        <v>420</v>
      </c>
      <c r="G55" s="710" t="s">
        <v>420</v>
      </c>
      <c r="H55" s="710" t="s">
        <v>420</v>
      </c>
      <c r="I55" s="710"/>
      <c r="J55" s="710"/>
      <c r="K55" s="710"/>
      <c r="L55" s="710"/>
      <c r="M55" s="748" t="s">
        <v>420</v>
      </c>
    </row>
    <row r="56" spans="1:13" s="1" customFormat="1" ht="39" customHeight="1" x14ac:dyDescent="0.2">
      <c r="A56" s="51"/>
      <c r="B56" s="94">
        <v>730</v>
      </c>
      <c r="C56" s="95" t="s">
        <v>422</v>
      </c>
      <c r="D56" s="95"/>
      <c r="E56" s="95" t="s">
        <v>422</v>
      </c>
      <c r="F56" s="95" t="s">
        <v>422</v>
      </c>
      <c r="G56" s="95" t="s">
        <v>422</v>
      </c>
      <c r="H56" s="95"/>
      <c r="I56" s="95"/>
      <c r="J56" s="95"/>
      <c r="K56" s="95"/>
      <c r="L56" s="95"/>
      <c r="M56" s="95" t="s">
        <v>1427</v>
      </c>
    </row>
    <row r="57" spans="1:13" s="1" customFormat="1" ht="39" customHeight="1" x14ac:dyDescent="0.2">
      <c r="A57" s="51"/>
      <c r="B57" s="721">
        <v>740</v>
      </c>
      <c r="C57" s="710" t="s">
        <v>423</v>
      </c>
      <c r="D57" s="710"/>
      <c r="E57" s="710" t="s">
        <v>423</v>
      </c>
      <c r="F57" s="710" t="s">
        <v>423</v>
      </c>
      <c r="G57" s="710"/>
      <c r="H57" s="710"/>
      <c r="I57" s="710"/>
      <c r="J57" s="710"/>
      <c r="K57" s="710"/>
      <c r="L57" s="710"/>
      <c r="M57" s="748" t="s">
        <v>1428</v>
      </c>
    </row>
    <row r="58" spans="1:13" s="1" customFormat="1" ht="39" customHeight="1" x14ac:dyDescent="0.2">
      <c r="A58" s="51"/>
      <c r="B58" s="721">
        <v>750</v>
      </c>
      <c r="C58" s="710" t="s">
        <v>424</v>
      </c>
      <c r="D58" s="710"/>
      <c r="E58" s="710" t="s">
        <v>424</v>
      </c>
      <c r="F58" s="710" t="s">
        <v>424</v>
      </c>
      <c r="G58" s="710"/>
      <c r="H58" s="710"/>
      <c r="I58" s="710"/>
      <c r="J58" s="710"/>
      <c r="K58" s="710"/>
      <c r="L58" s="710"/>
      <c r="M58" s="748"/>
    </row>
    <row r="59" spans="1:13" s="1" customFormat="1" ht="39" customHeight="1" x14ac:dyDescent="0.2">
      <c r="A59" s="51"/>
      <c r="B59" s="721">
        <v>760</v>
      </c>
      <c r="C59" s="710" t="s">
        <v>425</v>
      </c>
      <c r="D59" s="710"/>
      <c r="E59" s="710" t="s">
        <v>425</v>
      </c>
      <c r="F59" s="710"/>
      <c r="G59" s="710"/>
      <c r="H59" s="710"/>
      <c r="I59" s="710"/>
      <c r="J59" s="710"/>
      <c r="K59" s="710"/>
      <c r="L59" s="710"/>
      <c r="M59" s="748"/>
    </row>
    <row r="60" spans="1:13" s="1" customFormat="1" ht="39" customHeight="1" x14ac:dyDescent="0.2">
      <c r="A60" s="51"/>
      <c r="B60" s="721">
        <v>770</v>
      </c>
      <c r="C60" s="710" t="s">
        <v>426</v>
      </c>
      <c r="D60" s="710"/>
      <c r="E60" s="710" t="s">
        <v>426</v>
      </c>
      <c r="F60" s="710"/>
      <c r="G60" s="710"/>
      <c r="H60" s="710"/>
      <c r="I60" s="710"/>
      <c r="J60" s="710"/>
      <c r="K60" s="710"/>
      <c r="L60" s="710"/>
      <c r="M60" s="748"/>
    </row>
    <row r="61" spans="1:13" s="1" customFormat="1" ht="39" customHeight="1" x14ac:dyDescent="0.2">
      <c r="A61" s="51"/>
      <c r="B61" s="94">
        <v>780</v>
      </c>
      <c r="C61" s="95" t="s">
        <v>427</v>
      </c>
      <c r="D61" s="95"/>
      <c r="E61" s="95"/>
      <c r="F61" s="95"/>
      <c r="G61" s="95"/>
      <c r="H61" s="95"/>
      <c r="I61" s="95"/>
      <c r="J61" s="95"/>
      <c r="K61" s="95"/>
      <c r="L61" s="95"/>
      <c r="M61" s="95"/>
    </row>
    <row r="62" spans="1:13" s="1" customFormat="1" ht="39" customHeight="1" x14ac:dyDescent="0.2">
      <c r="A62" s="51"/>
      <c r="B62" s="94">
        <v>790</v>
      </c>
      <c r="C62" s="95" t="s">
        <v>428</v>
      </c>
      <c r="D62" s="95"/>
      <c r="E62" s="95"/>
      <c r="F62" s="95"/>
      <c r="G62" s="95"/>
      <c r="H62" s="95"/>
      <c r="I62" s="95"/>
      <c r="J62" s="95"/>
      <c r="K62" s="95"/>
      <c r="L62" s="95"/>
      <c r="M62" s="95"/>
    </row>
    <row r="63" spans="1:13" s="1" customFormat="1" ht="39" customHeight="1" x14ac:dyDescent="0.2">
      <c r="A63" s="51"/>
      <c r="B63" s="94">
        <v>800</v>
      </c>
      <c r="C63" s="95" t="s">
        <v>429</v>
      </c>
      <c r="D63" s="95"/>
      <c r="E63" s="95"/>
      <c r="F63" s="95"/>
      <c r="G63" s="95"/>
      <c r="H63" s="95"/>
      <c r="I63" s="95"/>
      <c r="J63" s="95"/>
      <c r="K63" s="95"/>
      <c r="L63" s="95"/>
      <c r="M63" s="95"/>
    </row>
    <row r="64" spans="1:13" s="1" customFormat="1" ht="39" customHeight="1" x14ac:dyDescent="0.2">
      <c r="A64" s="51"/>
      <c r="B64" s="94">
        <v>810</v>
      </c>
      <c r="C64" s="95" t="s">
        <v>430</v>
      </c>
      <c r="D64" s="95"/>
      <c r="E64" s="95"/>
      <c r="F64" s="95"/>
      <c r="G64" s="95"/>
      <c r="H64" s="95"/>
      <c r="I64" s="95"/>
      <c r="J64" s="95"/>
      <c r="K64" s="95"/>
      <c r="L64" s="95"/>
      <c r="M64" s="95"/>
    </row>
    <row r="65" spans="1:13" s="1" customFormat="1" ht="39" customHeight="1" x14ac:dyDescent="0.2">
      <c r="A65" s="51"/>
      <c r="B65" s="94">
        <v>820</v>
      </c>
      <c r="C65" s="95" t="s">
        <v>431</v>
      </c>
      <c r="D65" s="95"/>
      <c r="E65" s="95"/>
      <c r="F65" s="95"/>
      <c r="G65" s="95"/>
      <c r="H65" s="95"/>
      <c r="I65" s="95"/>
      <c r="J65" s="95"/>
      <c r="K65" s="95"/>
      <c r="L65" s="95"/>
      <c r="M65" s="95"/>
    </row>
    <row r="66" spans="1:13" s="1" customFormat="1" ht="39" customHeight="1" x14ac:dyDescent="0.2">
      <c r="A66" s="51"/>
      <c r="B66" s="94">
        <v>830</v>
      </c>
      <c r="C66" s="95" t="s">
        <v>432</v>
      </c>
      <c r="D66" s="95"/>
      <c r="E66" s="95"/>
      <c r="F66" s="95"/>
      <c r="G66" s="95"/>
      <c r="H66" s="95"/>
      <c r="I66" s="95"/>
      <c r="J66" s="95"/>
      <c r="K66" s="95"/>
      <c r="L66" s="95"/>
      <c r="M66" s="95"/>
    </row>
    <row r="67" spans="1:13" s="1" customFormat="1" ht="39" customHeight="1" x14ac:dyDescent="0.2">
      <c r="A67" s="51"/>
      <c r="B67" s="94">
        <v>840</v>
      </c>
      <c r="C67" s="95" t="s">
        <v>433</v>
      </c>
      <c r="D67" s="95" t="s">
        <v>434</v>
      </c>
      <c r="E67" s="95" t="s">
        <v>433</v>
      </c>
      <c r="F67" s="95" t="s">
        <v>435</v>
      </c>
      <c r="G67" s="95"/>
      <c r="H67" s="95"/>
      <c r="I67" s="95"/>
      <c r="J67" s="95"/>
      <c r="K67" s="95"/>
      <c r="L67" s="95"/>
      <c r="M67" s="95" t="s">
        <v>1429</v>
      </c>
    </row>
    <row r="68" spans="1:13" s="1" customFormat="1" ht="39" customHeight="1" x14ac:dyDescent="0.2">
      <c r="A68" s="51"/>
      <c r="B68" s="94">
        <v>845</v>
      </c>
      <c r="C68" s="95"/>
      <c r="D68" s="95"/>
      <c r="E68" s="95" t="s">
        <v>436</v>
      </c>
      <c r="F68" s="95" t="s">
        <v>437</v>
      </c>
      <c r="G68" s="95" t="s">
        <v>438</v>
      </c>
      <c r="H68" s="95" t="s">
        <v>439</v>
      </c>
      <c r="I68" s="95"/>
      <c r="J68" s="95"/>
      <c r="K68" s="95"/>
      <c r="L68" s="95"/>
      <c r="M68" s="95" t="s">
        <v>1430</v>
      </c>
    </row>
    <row r="69" spans="1:13" s="1" customFormat="1" ht="39" customHeight="1" x14ac:dyDescent="0.2">
      <c r="A69" s="51"/>
      <c r="B69" s="94">
        <v>850</v>
      </c>
      <c r="C69" s="95" t="s">
        <v>440</v>
      </c>
      <c r="D69" s="95"/>
      <c r="E69" s="95" t="s">
        <v>440</v>
      </c>
      <c r="F69" s="95" t="s">
        <v>441</v>
      </c>
      <c r="G69" s="95"/>
      <c r="H69" s="95"/>
      <c r="I69" s="95"/>
      <c r="J69" s="95"/>
      <c r="K69" s="95"/>
      <c r="L69" s="95"/>
      <c r="M69" s="95" t="s">
        <v>1431</v>
      </c>
    </row>
    <row r="70" spans="1:13" s="1" customFormat="1" ht="39" customHeight="1" x14ac:dyDescent="0.2">
      <c r="A70" s="51"/>
      <c r="B70" s="94">
        <v>855</v>
      </c>
      <c r="C70" s="95"/>
      <c r="D70" s="95"/>
      <c r="E70" s="95" t="s">
        <v>442</v>
      </c>
      <c r="F70" s="95" t="s">
        <v>443</v>
      </c>
      <c r="G70" s="95" t="s">
        <v>444</v>
      </c>
      <c r="H70" s="95" t="s">
        <v>445</v>
      </c>
      <c r="I70" s="95"/>
      <c r="J70" s="95"/>
      <c r="K70" s="95"/>
      <c r="L70" s="95"/>
      <c r="M70" s="95" t="s">
        <v>1432</v>
      </c>
    </row>
    <row r="71" spans="1:13" s="1" customFormat="1" ht="39" customHeight="1" x14ac:dyDescent="0.2">
      <c r="A71" s="51"/>
      <c r="B71" s="721">
        <v>860</v>
      </c>
      <c r="C71" s="710" t="s">
        <v>446</v>
      </c>
      <c r="D71" s="710" t="s">
        <v>447</v>
      </c>
      <c r="E71" s="710" t="s">
        <v>446</v>
      </c>
      <c r="F71" s="710"/>
      <c r="G71" s="710" t="s">
        <v>448</v>
      </c>
      <c r="H71" s="710"/>
      <c r="I71" s="710"/>
      <c r="J71" s="710"/>
      <c r="K71" s="710"/>
      <c r="L71" s="710"/>
      <c r="M71" s="95" t="s">
        <v>1433</v>
      </c>
    </row>
    <row r="72" spans="1:13" s="1" customFormat="1" ht="39" customHeight="1" x14ac:dyDescent="0.2">
      <c r="A72" s="51"/>
      <c r="B72" s="94">
        <v>865</v>
      </c>
      <c r="C72" s="95"/>
      <c r="D72" s="95"/>
      <c r="E72" s="95"/>
      <c r="F72" s="95"/>
      <c r="G72" s="95" t="s">
        <v>449</v>
      </c>
      <c r="H72" s="95" t="s">
        <v>450</v>
      </c>
      <c r="I72" s="95"/>
      <c r="J72" s="95"/>
      <c r="K72" s="95"/>
      <c r="L72" s="95"/>
      <c r="M72" s="748" t="s">
        <v>1434</v>
      </c>
    </row>
    <row r="73" spans="1:13" s="1" customFormat="1" ht="39" customHeight="1" x14ac:dyDescent="0.2">
      <c r="A73" s="51"/>
      <c r="B73" s="721">
        <v>870</v>
      </c>
      <c r="C73" s="710" t="s">
        <v>451</v>
      </c>
      <c r="D73" s="710"/>
      <c r="E73" s="710" t="s">
        <v>451</v>
      </c>
      <c r="F73" s="710"/>
      <c r="G73" s="710" t="s">
        <v>452</v>
      </c>
      <c r="H73" s="710"/>
      <c r="I73" s="710"/>
      <c r="J73" s="710"/>
      <c r="K73" s="710"/>
      <c r="L73" s="710"/>
      <c r="M73" s="95" t="s">
        <v>1435</v>
      </c>
    </row>
    <row r="74" spans="1:13" s="1" customFormat="1" ht="39" customHeight="1" x14ac:dyDescent="0.2">
      <c r="A74" s="51"/>
      <c r="B74" s="94">
        <v>872</v>
      </c>
      <c r="C74" s="95"/>
      <c r="D74" s="95"/>
      <c r="E74" s="95"/>
      <c r="F74" s="95" t="s">
        <v>453</v>
      </c>
      <c r="G74" s="95"/>
      <c r="H74" s="95"/>
      <c r="I74" s="95"/>
      <c r="J74" s="95"/>
      <c r="K74" s="95"/>
      <c r="L74" s="95"/>
      <c r="M74" s="748"/>
    </row>
    <row r="75" spans="1:13" s="1" customFormat="1" ht="39" customHeight="1" x14ac:dyDescent="0.2">
      <c r="A75" s="51"/>
      <c r="B75" s="94">
        <v>874</v>
      </c>
      <c r="C75" s="95"/>
      <c r="D75" s="95"/>
      <c r="E75" s="95"/>
      <c r="F75" s="95" t="s">
        <v>454</v>
      </c>
      <c r="G75" s="95"/>
      <c r="H75" s="95"/>
      <c r="I75" s="95"/>
      <c r="J75" s="95"/>
      <c r="K75" s="95"/>
      <c r="L75" s="95"/>
      <c r="M75" s="95" t="s">
        <v>1436</v>
      </c>
    </row>
    <row r="76" spans="1:13" s="1" customFormat="1" ht="39" customHeight="1" x14ac:dyDescent="0.2">
      <c r="A76" s="51"/>
      <c r="B76" s="94">
        <v>875</v>
      </c>
      <c r="C76" s="95"/>
      <c r="D76" s="95"/>
      <c r="E76" s="95"/>
      <c r="F76" s="95"/>
      <c r="G76" s="95" t="s">
        <v>455</v>
      </c>
      <c r="H76" s="95"/>
      <c r="I76" s="95"/>
      <c r="J76" s="95"/>
      <c r="K76" s="95"/>
      <c r="L76" s="95"/>
      <c r="M76" s="95" t="s">
        <v>1437</v>
      </c>
    </row>
    <row r="77" spans="1:13" s="1" customFormat="1" ht="39" customHeight="1" x14ac:dyDescent="0.2">
      <c r="A77" s="51"/>
      <c r="B77" s="94">
        <v>876</v>
      </c>
      <c r="C77" s="95"/>
      <c r="D77" s="95"/>
      <c r="E77" s="95"/>
      <c r="F77" s="95" t="s">
        <v>456</v>
      </c>
      <c r="G77" s="95"/>
      <c r="H77" s="95"/>
      <c r="I77" s="95"/>
      <c r="J77" s="95"/>
      <c r="K77" s="95"/>
      <c r="L77" s="95"/>
      <c r="M77" s="95" t="s">
        <v>1438</v>
      </c>
    </row>
    <row r="78" spans="1:13" s="1" customFormat="1" ht="39" customHeight="1" x14ac:dyDescent="0.2">
      <c r="A78" s="51"/>
      <c r="B78" s="94">
        <v>877</v>
      </c>
      <c r="C78" s="95"/>
      <c r="D78" s="95"/>
      <c r="E78" s="95"/>
      <c r="F78" s="95" t="s">
        <v>457</v>
      </c>
      <c r="G78" s="95"/>
      <c r="H78" s="95"/>
      <c r="I78" s="95"/>
      <c r="J78" s="95"/>
      <c r="K78" s="95"/>
      <c r="L78" s="95"/>
      <c r="M78" s="95"/>
    </row>
    <row r="79" spans="1:13" s="1" customFormat="1" ht="39" customHeight="1" x14ac:dyDescent="0.2">
      <c r="A79" s="51"/>
      <c r="B79" s="94">
        <v>878</v>
      </c>
      <c r="C79" s="95"/>
      <c r="D79" s="95"/>
      <c r="E79" s="95"/>
      <c r="F79" s="95" t="s">
        <v>458</v>
      </c>
      <c r="G79" s="95"/>
      <c r="H79" s="95"/>
      <c r="I79" s="95"/>
      <c r="J79" s="95"/>
      <c r="K79" s="95"/>
      <c r="L79" s="95"/>
      <c r="M79" s="95"/>
    </row>
    <row r="80" spans="1:13" s="1" customFormat="1" ht="39" customHeight="1" x14ac:dyDescent="0.2">
      <c r="A80" s="51"/>
      <c r="B80" s="94">
        <v>879</v>
      </c>
      <c r="C80" s="95"/>
      <c r="D80" s="95"/>
      <c r="E80" s="95"/>
      <c r="F80" s="19" t="s">
        <v>1415</v>
      </c>
      <c r="G80" s="95"/>
      <c r="H80" s="95"/>
      <c r="I80" s="95"/>
      <c r="J80" s="95"/>
      <c r="K80" s="95"/>
      <c r="L80" s="95"/>
      <c r="M80" s="95"/>
    </row>
    <row r="81" spans="1:13" s="1" customFormat="1" ht="39" customHeight="1" x14ac:dyDescent="0.2">
      <c r="A81" s="51"/>
      <c r="B81" s="94">
        <v>880</v>
      </c>
      <c r="C81" s="95" t="s">
        <v>459</v>
      </c>
      <c r="D81" s="95"/>
      <c r="E81" s="98"/>
      <c r="F81" s="95"/>
      <c r="G81" s="95"/>
      <c r="H81" s="95"/>
      <c r="I81" s="95"/>
      <c r="J81" s="95"/>
      <c r="K81" s="95"/>
      <c r="L81" s="95"/>
      <c r="M81" s="95"/>
    </row>
    <row r="82" spans="1:13" s="1" customFormat="1" ht="39" customHeight="1" x14ac:dyDescent="0.2">
      <c r="A82" s="51"/>
      <c r="B82" s="94">
        <v>882</v>
      </c>
      <c r="C82" s="95"/>
      <c r="D82" s="95"/>
      <c r="E82" s="98" t="s">
        <v>460</v>
      </c>
      <c r="F82" s="95"/>
      <c r="G82" s="95"/>
      <c r="H82" s="95"/>
      <c r="I82" s="95"/>
      <c r="J82" s="95"/>
      <c r="K82" s="95"/>
      <c r="L82" s="95"/>
      <c r="M82" s="95"/>
    </row>
    <row r="83" spans="1:13" s="1" customFormat="1" ht="39" customHeight="1" x14ac:dyDescent="0.2">
      <c r="A83" s="51"/>
      <c r="B83" s="94">
        <v>884</v>
      </c>
      <c r="C83" s="95"/>
      <c r="D83" s="95"/>
      <c r="E83" s="98" t="s">
        <v>461</v>
      </c>
      <c r="F83" s="95"/>
      <c r="G83" s="95"/>
      <c r="H83" s="95"/>
      <c r="I83" s="95"/>
      <c r="J83" s="95"/>
      <c r="K83" s="95"/>
      <c r="L83" s="95"/>
      <c r="M83" s="95"/>
    </row>
    <row r="84" spans="1:13" s="1" customFormat="1" ht="39" customHeight="1" x14ac:dyDescent="0.2">
      <c r="A84" s="51"/>
      <c r="B84" s="94">
        <v>886</v>
      </c>
      <c r="C84" s="95"/>
      <c r="D84" s="95"/>
      <c r="E84" s="98" t="s">
        <v>462</v>
      </c>
      <c r="F84" s="98" t="s">
        <v>463</v>
      </c>
      <c r="H84" s="95"/>
      <c r="I84" s="95"/>
      <c r="J84" s="95"/>
      <c r="K84" s="95"/>
      <c r="L84" s="95"/>
      <c r="M84" s="95"/>
    </row>
    <row r="85" spans="1:13" s="1" customFormat="1" ht="39" customHeight="1" x14ac:dyDescent="0.2">
      <c r="A85" s="51"/>
      <c r="B85" s="94">
        <v>888</v>
      </c>
      <c r="C85" s="95"/>
      <c r="D85" s="95"/>
      <c r="E85" s="98"/>
      <c r="F85" s="95"/>
      <c r="G85" s="95"/>
      <c r="H85" s="95"/>
      <c r="I85" s="95"/>
      <c r="J85" s="95"/>
      <c r="K85" s="95"/>
      <c r="L85" s="95"/>
      <c r="M85" s="95"/>
    </row>
    <row r="86" spans="1:13" s="1" customFormat="1" ht="39" customHeight="1" x14ac:dyDescent="0.2">
      <c r="A86" s="51"/>
      <c r="B86" s="94">
        <v>890</v>
      </c>
      <c r="C86" s="95" t="s">
        <v>464</v>
      </c>
      <c r="D86" s="95"/>
      <c r="E86" s="98"/>
      <c r="F86" s="95"/>
      <c r="G86" s="95"/>
      <c r="H86" s="95"/>
      <c r="I86" s="95"/>
      <c r="J86" s="95"/>
      <c r="K86" s="95"/>
      <c r="L86" s="95"/>
      <c r="M86" s="95"/>
    </row>
    <row r="87" spans="1:13" s="1" customFormat="1" ht="39" customHeight="1" x14ac:dyDescent="0.2">
      <c r="A87" s="51"/>
      <c r="B87" s="94">
        <v>900</v>
      </c>
      <c r="C87" s="95" t="s">
        <v>465</v>
      </c>
      <c r="D87" s="95"/>
      <c r="E87" s="98"/>
      <c r="F87" s="95"/>
      <c r="G87" s="95"/>
      <c r="H87" s="95"/>
      <c r="I87" s="95"/>
      <c r="J87" s="95"/>
      <c r="K87" s="95"/>
      <c r="L87" s="95"/>
      <c r="M87" s="95"/>
    </row>
    <row r="88" spans="1:13" s="1" customFormat="1" ht="39" customHeight="1" x14ac:dyDescent="0.2">
      <c r="A88" s="51"/>
      <c r="B88" s="94">
        <v>910</v>
      </c>
      <c r="C88" s="95" t="s">
        <v>466</v>
      </c>
      <c r="D88" s="95"/>
      <c r="E88" s="98"/>
      <c r="F88" s="95"/>
      <c r="G88" s="95"/>
      <c r="H88" s="95"/>
      <c r="I88" s="95"/>
      <c r="J88" s="95"/>
      <c r="K88" s="95"/>
      <c r="L88" s="95"/>
      <c r="M88" s="95"/>
    </row>
    <row r="89" spans="1:13" s="1" customFormat="1" ht="39" customHeight="1" x14ac:dyDescent="0.2">
      <c r="A89" s="51"/>
      <c r="B89" s="94">
        <v>920</v>
      </c>
      <c r="C89" s="95" t="s">
        <v>467</v>
      </c>
      <c r="D89" s="95"/>
      <c r="E89" s="98"/>
      <c r="F89" s="95"/>
      <c r="G89" s="95"/>
      <c r="H89" s="95"/>
      <c r="I89" s="95"/>
      <c r="J89" s="95"/>
      <c r="K89" s="95"/>
      <c r="L89" s="95"/>
      <c r="M89" s="95"/>
    </row>
    <row r="90" spans="1:13" s="1" customFormat="1" ht="39" customHeight="1" x14ac:dyDescent="0.2">
      <c r="A90" s="51"/>
      <c r="B90" s="94">
        <v>930</v>
      </c>
      <c r="C90" s="95" t="s">
        <v>468</v>
      </c>
      <c r="D90" s="95"/>
      <c r="E90" s="98"/>
      <c r="F90" s="95"/>
      <c r="G90" s="95"/>
      <c r="H90" s="95"/>
      <c r="I90" s="95"/>
      <c r="J90" s="95"/>
      <c r="K90" s="95"/>
      <c r="L90" s="95"/>
      <c r="M90" s="95"/>
    </row>
    <row r="91" spans="1:13" s="1" customFormat="1" ht="39" customHeight="1" x14ac:dyDescent="0.2">
      <c r="A91" s="51"/>
      <c r="B91" s="721">
        <v>940</v>
      </c>
      <c r="C91" s="710" t="s">
        <v>469</v>
      </c>
      <c r="D91" s="710"/>
      <c r="E91" s="722"/>
      <c r="F91" s="710"/>
      <c r="G91" s="710"/>
      <c r="H91" s="710"/>
      <c r="I91" s="710"/>
      <c r="J91" s="710"/>
      <c r="K91" s="710"/>
      <c r="L91" s="710"/>
      <c r="M91" s="95"/>
    </row>
    <row r="92" spans="1:13" s="1" customFormat="1" ht="39" customHeight="1" x14ac:dyDescent="0.2">
      <c r="A92" s="51"/>
      <c r="B92" s="94">
        <v>945</v>
      </c>
      <c r="C92" s="95" t="s">
        <v>470</v>
      </c>
      <c r="D92" s="95"/>
      <c r="E92" s="98"/>
      <c r="F92" s="95"/>
      <c r="G92" s="95" t="s">
        <v>471</v>
      </c>
      <c r="H92" s="95"/>
      <c r="I92" s="95"/>
      <c r="J92" s="95"/>
      <c r="K92" s="95"/>
      <c r="L92" s="95"/>
      <c r="M92" s="748"/>
    </row>
    <row r="93" spans="1:13" s="1" customFormat="1" ht="39" customHeight="1" x14ac:dyDescent="0.2">
      <c r="A93" s="51"/>
      <c r="B93" s="721">
        <v>950</v>
      </c>
      <c r="C93" s="710" t="s">
        <v>472</v>
      </c>
      <c r="D93" s="710" t="s">
        <v>473</v>
      </c>
      <c r="E93" s="722" t="s">
        <v>474</v>
      </c>
      <c r="F93" s="710" t="s">
        <v>475</v>
      </c>
      <c r="G93" s="710" t="s">
        <v>476</v>
      </c>
      <c r="H93" s="710" t="s">
        <v>477</v>
      </c>
      <c r="I93" s="710"/>
      <c r="J93" s="710"/>
      <c r="K93" s="710"/>
      <c r="L93" s="710"/>
      <c r="M93" s="95"/>
    </row>
    <row r="94" spans="1:13" s="1" customFormat="1" ht="39" customHeight="1" x14ac:dyDescent="0.2">
      <c r="A94" s="51"/>
      <c r="B94" s="721">
        <v>960</v>
      </c>
      <c r="C94" s="710" t="s">
        <v>478</v>
      </c>
      <c r="D94" s="710"/>
      <c r="E94" s="722" t="s">
        <v>478</v>
      </c>
      <c r="F94" s="710" t="s">
        <v>478</v>
      </c>
      <c r="G94" s="710" t="s">
        <v>478</v>
      </c>
      <c r="H94" s="710"/>
      <c r="I94" s="710"/>
      <c r="J94" s="710"/>
      <c r="K94" s="710"/>
      <c r="L94" s="710"/>
      <c r="M94" s="748" t="s">
        <v>473</v>
      </c>
    </row>
    <row r="95" spans="1:13" s="1" customFormat="1" ht="39" customHeight="1" x14ac:dyDescent="0.2">
      <c r="A95" s="51"/>
      <c r="B95" s="721">
        <v>970</v>
      </c>
      <c r="C95" s="710" t="s">
        <v>479</v>
      </c>
      <c r="D95" s="710" t="s">
        <v>480</v>
      </c>
      <c r="E95" s="710" t="s">
        <v>479</v>
      </c>
      <c r="F95" s="710" t="s">
        <v>481</v>
      </c>
      <c r="G95" s="710" t="s">
        <v>482</v>
      </c>
      <c r="H95" s="710" t="s">
        <v>483</v>
      </c>
      <c r="I95" s="710"/>
      <c r="J95" s="710"/>
      <c r="K95" s="710"/>
      <c r="L95" s="710"/>
      <c r="M95" s="748"/>
    </row>
    <row r="96" spans="1:13" s="1" customFormat="1" ht="39" customHeight="1" x14ac:dyDescent="0.2">
      <c r="A96" s="51"/>
      <c r="B96" s="721">
        <v>980</v>
      </c>
      <c r="C96" s="710" t="s">
        <v>484</v>
      </c>
      <c r="D96" s="710" t="s">
        <v>485</v>
      </c>
      <c r="E96" s="710" t="s">
        <v>484</v>
      </c>
      <c r="F96" s="710"/>
      <c r="G96" s="710"/>
      <c r="H96" s="710"/>
      <c r="I96" s="710"/>
      <c r="J96" s="710"/>
      <c r="K96" s="710"/>
      <c r="L96" s="710"/>
      <c r="M96" s="748" t="s">
        <v>479</v>
      </c>
    </row>
    <row r="97" spans="1:13" s="1" customFormat="1" ht="39" customHeight="1" x14ac:dyDescent="0.2">
      <c r="A97" s="51"/>
      <c r="B97" s="721">
        <v>990</v>
      </c>
      <c r="C97" s="710" t="s">
        <v>486</v>
      </c>
      <c r="D97" s="710" t="s">
        <v>487</v>
      </c>
      <c r="E97" s="710" t="s">
        <v>486</v>
      </c>
      <c r="F97" s="710" t="s">
        <v>488</v>
      </c>
      <c r="G97" s="710" t="s">
        <v>489</v>
      </c>
      <c r="H97" s="710" t="s">
        <v>490</v>
      </c>
      <c r="I97" s="710"/>
      <c r="J97" s="710"/>
      <c r="K97" s="710"/>
      <c r="L97" s="710"/>
      <c r="M97" s="748" t="s">
        <v>484</v>
      </c>
    </row>
    <row r="98" spans="1:13" s="1" customFormat="1" ht="39" customHeight="1" x14ac:dyDescent="0.2">
      <c r="A98" s="51"/>
      <c r="B98" s="94">
        <v>995</v>
      </c>
      <c r="C98" s="95"/>
      <c r="D98" s="95"/>
      <c r="E98" s="95"/>
      <c r="F98" s="95" t="s">
        <v>491</v>
      </c>
      <c r="G98" s="95"/>
      <c r="H98" s="95"/>
      <c r="I98" s="95"/>
      <c r="J98" s="95"/>
      <c r="K98" s="95"/>
      <c r="L98" s="95"/>
      <c r="M98" s="748" t="s">
        <v>1439</v>
      </c>
    </row>
    <row r="99" spans="1:13" s="1" customFormat="1" ht="39" customHeight="1" x14ac:dyDescent="0.2">
      <c r="A99" s="51"/>
      <c r="B99" s="94">
        <v>1000</v>
      </c>
      <c r="C99" s="95" t="s">
        <v>492</v>
      </c>
      <c r="D99" s="95" t="s">
        <v>493</v>
      </c>
      <c r="E99" s="95" t="s">
        <v>492</v>
      </c>
      <c r="F99" s="95"/>
      <c r="G99" s="95"/>
      <c r="H99" s="95"/>
      <c r="I99" s="95"/>
      <c r="J99" s="95"/>
      <c r="K99" s="95"/>
      <c r="L99" s="95"/>
      <c r="M99" s="95" t="s">
        <v>1440</v>
      </c>
    </row>
    <row r="100" spans="1:13" s="1" customFormat="1" ht="39" customHeight="1" x14ac:dyDescent="0.2">
      <c r="A100" s="51"/>
      <c r="B100" s="94">
        <v>1010</v>
      </c>
      <c r="C100" s="95" t="s">
        <v>494</v>
      </c>
      <c r="D100" s="95"/>
      <c r="E100" s="95" t="s">
        <v>494</v>
      </c>
      <c r="F100" s="95"/>
      <c r="G100" s="95"/>
      <c r="H100" s="95"/>
      <c r="I100" s="95"/>
      <c r="J100" s="95"/>
      <c r="K100" s="95"/>
      <c r="L100" s="95"/>
      <c r="M100" s="95" t="s">
        <v>1441</v>
      </c>
    </row>
    <row r="101" spans="1:13" s="1" customFormat="1" ht="39" customHeight="1" x14ac:dyDescent="0.2">
      <c r="A101" s="51"/>
      <c r="B101" s="94">
        <v>1020</v>
      </c>
      <c r="C101" s="95" t="s">
        <v>495</v>
      </c>
      <c r="D101" s="95"/>
      <c r="E101" s="95" t="s">
        <v>495</v>
      </c>
      <c r="F101" s="95"/>
      <c r="G101" s="95"/>
      <c r="H101" s="95"/>
      <c r="I101" s="95"/>
      <c r="J101" s="95"/>
      <c r="K101" s="95"/>
      <c r="L101" s="95"/>
      <c r="M101" s="95" t="s">
        <v>1442</v>
      </c>
    </row>
    <row r="102" spans="1:13" s="1" customFormat="1" ht="39" customHeight="1" x14ac:dyDescent="0.2">
      <c r="A102" s="51"/>
      <c r="B102" s="721">
        <v>1030</v>
      </c>
      <c r="C102" s="710" t="s">
        <v>496</v>
      </c>
      <c r="D102" s="710" t="s">
        <v>93</v>
      </c>
      <c r="E102" s="710" t="s">
        <v>496</v>
      </c>
      <c r="F102" s="710" t="s">
        <v>496</v>
      </c>
      <c r="G102" s="710"/>
      <c r="H102" s="710"/>
      <c r="I102" s="710"/>
      <c r="J102" s="710"/>
      <c r="K102" s="710"/>
      <c r="L102" s="710"/>
      <c r="M102" s="95" t="s">
        <v>1443</v>
      </c>
    </row>
    <row r="103" spans="1:13" s="1" customFormat="1" ht="39" customHeight="1" x14ac:dyDescent="0.2">
      <c r="A103" s="51"/>
      <c r="B103" s="721">
        <v>1040</v>
      </c>
      <c r="C103" s="710" t="s">
        <v>497</v>
      </c>
      <c r="D103" s="710"/>
      <c r="E103" s="710" t="s">
        <v>497</v>
      </c>
      <c r="F103" s="710"/>
      <c r="G103" s="710"/>
      <c r="H103" s="710"/>
      <c r="I103" s="710"/>
      <c r="J103" s="710"/>
      <c r="K103" s="710"/>
      <c r="L103" s="710"/>
      <c r="M103" s="95" t="s">
        <v>1444</v>
      </c>
    </row>
    <row r="104" spans="1:13" s="1" customFormat="1" ht="39" customHeight="1" x14ac:dyDescent="0.2">
      <c r="A104" s="51"/>
      <c r="B104" s="94">
        <v>1050</v>
      </c>
      <c r="C104" s="95" t="s">
        <v>498</v>
      </c>
      <c r="D104" s="95"/>
      <c r="E104" s="95" t="s">
        <v>498</v>
      </c>
      <c r="F104" s="95"/>
      <c r="G104" s="95"/>
      <c r="H104" s="95"/>
      <c r="I104" s="95"/>
      <c r="J104" s="95"/>
      <c r="K104" s="95"/>
      <c r="L104" s="95"/>
      <c r="M104" s="748" t="s">
        <v>93</v>
      </c>
    </row>
    <row r="105" spans="1:13" s="1" customFormat="1" ht="39" customHeight="1" x14ac:dyDescent="0.2">
      <c r="A105" s="51"/>
      <c r="B105" s="94">
        <v>1060</v>
      </c>
      <c r="C105" s="95" t="s">
        <v>499</v>
      </c>
      <c r="D105" s="95"/>
      <c r="E105" s="95" t="s">
        <v>499</v>
      </c>
      <c r="F105" s="95"/>
      <c r="G105" s="95"/>
      <c r="H105" s="95"/>
      <c r="I105" s="95"/>
      <c r="J105" s="95"/>
      <c r="K105" s="95"/>
      <c r="L105" s="95"/>
      <c r="M105" s="748" t="s">
        <v>1445</v>
      </c>
    </row>
    <row r="106" spans="1:13" s="1" customFormat="1" ht="39" customHeight="1" x14ac:dyDescent="0.2">
      <c r="A106" s="51"/>
      <c r="B106" s="721">
        <v>1070</v>
      </c>
      <c r="C106" s="710" t="s">
        <v>500</v>
      </c>
      <c r="D106" s="710" t="s">
        <v>501</v>
      </c>
      <c r="E106" s="722"/>
      <c r="F106" s="710"/>
      <c r="G106" s="710"/>
      <c r="H106" s="710"/>
      <c r="I106" s="710"/>
      <c r="J106" s="710"/>
      <c r="K106" s="710"/>
      <c r="L106" s="710"/>
      <c r="M106" s="748"/>
    </row>
    <row r="107" spans="1:13" s="1" customFormat="1" ht="39" customHeight="1" x14ac:dyDescent="0.2">
      <c r="A107" s="51"/>
      <c r="B107" s="721">
        <v>1080</v>
      </c>
      <c r="C107" s="710" t="s">
        <v>502</v>
      </c>
      <c r="D107" s="710"/>
      <c r="E107" s="722"/>
      <c r="F107" s="710"/>
      <c r="G107" s="710"/>
      <c r="H107" s="710"/>
      <c r="I107" s="710"/>
      <c r="J107" s="710"/>
      <c r="K107" s="710"/>
      <c r="L107" s="710"/>
      <c r="M107" s="95"/>
    </row>
    <row r="108" spans="1:13" s="1" customFormat="1" ht="39" customHeight="1" x14ac:dyDescent="0.2">
      <c r="A108" s="51"/>
      <c r="B108" s="94">
        <v>1085</v>
      </c>
      <c r="C108" s="95"/>
      <c r="D108" s="95"/>
      <c r="E108" s="98"/>
      <c r="F108" s="95"/>
      <c r="G108" s="95" t="s">
        <v>503</v>
      </c>
      <c r="H108" s="95"/>
      <c r="I108" s="95"/>
      <c r="J108" s="95"/>
      <c r="K108" s="95"/>
      <c r="L108" s="95"/>
      <c r="M108" s="95"/>
    </row>
    <row r="109" spans="1:13" s="1" customFormat="1" ht="39" customHeight="1" x14ac:dyDescent="0.2">
      <c r="A109" s="51"/>
      <c r="B109" s="721">
        <v>1090</v>
      </c>
      <c r="C109" s="710" t="s">
        <v>504</v>
      </c>
      <c r="D109" s="710" t="s">
        <v>505</v>
      </c>
      <c r="E109" s="722" t="s">
        <v>506</v>
      </c>
      <c r="F109" s="710" t="s">
        <v>507</v>
      </c>
      <c r="G109" s="710" t="s">
        <v>508</v>
      </c>
      <c r="H109" s="710" t="s">
        <v>509</v>
      </c>
      <c r="I109" s="710"/>
      <c r="J109" s="710"/>
      <c r="K109" s="710"/>
      <c r="L109" s="710"/>
      <c r="M109" s="748"/>
    </row>
    <row r="110" spans="1:13" s="1" customFormat="1" ht="39" customHeight="1" x14ac:dyDescent="0.2">
      <c r="A110" s="51"/>
      <c r="B110" s="721">
        <v>1100</v>
      </c>
      <c r="C110" s="710" t="s">
        <v>510</v>
      </c>
      <c r="D110" s="710"/>
      <c r="E110" s="722" t="s">
        <v>511</v>
      </c>
      <c r="F110" s="710" t="s">
        <v>511</v>
      </c>
      <c r="G110" s="710" t="s">
        <v>512</v>
      </c>
      <c r="H110" s="710" t="s">
        <v>511</v>
      </c>
      <c r="I110" s="710"/>
      <c r="J110" s="710"/>
      <c r="K110" s="710"/>
      <c r="L110" s="710"/>
      <c r="M110" s="748"/>
    </row>
    <row r="111" spans="1:13" s="1" customFormat="1" ht="39" customHeight="1" x14ac:dyDescent="0.2">
      <c r="A111" s="51"/>
      <c r="B111" s="721">
        <v>1110</v>
      </c>
      <c r="C111" s="710" t="s">
        <v>513</v>
      </c>
      <c r="D111" s="710" t="s">
        <v>514</v>
      </c>
      <c r="E111" s="722" t="s">
        <v>515</v>
      </c>
      <c r="F111" s="710" t="s">
        <v>516</v>
      </c>
      <c r="G111" s="710" t="s">
        <v>517</v>
      </c>
      <c r="H111" s="710" t="s">
        <v>518</v>
      </c>
      <c r="I111" s="710"/>
      <c r="J111" s="710"/>
      <c r="K111" s="710"/>
      <c r="L111" s="710"/>
      <c r="M111" s="95"/>
    </row>
    <row r="112" spans="1:13" s="1" customFormat="1" ht="39" customHeight="1" x14ac:dyDescent="0.2">
      <c r="A112" s="51"/>
      <c r="B112" s="94">
        <v>1120</v>
      </c>
      <c r="C112" s="95" t="s">
        <v>519</v>
      </c>
      <c r="D112" s="95" t="s">
        <v>520</v>
      </c>
      <c r="E112" s="98" t="s">
        <v>521</v>
      </c>
      <c r="F112" s="724" t="s">
        <v>522</v>
      </c>
      <c r="G112" s="95" t="s">
        <v>523</v>
      </c>
      <c r="H112" s="95" t="s">
        <v>524</v>
      </c>
      <c r="I112" s="95"/>
      <c r="J112" s="95"/>
      <c r="K112" s="95"/>
      <c r="L112" s="95"/>
      <c r="M112" s="748" t="s">
        <v>1446</v>
      </c>
    </row>
    <row r="113" spans="1:13" s="1" customFormat="1" ht="39" customHeight="1" x14ac:dyDescent="0.2">
      <c r="A113" s="51"/>
      <c r="B113" s="94">
        <v>1130</v>
      </c>
      <c r="C113" s="95" t="s">
        <v>525</v>
      </c>
      <c r="D113" s="95"/>
      <c r="E113" s="98" t="s">
        <v>526</v>
      </c>
      <c r="F113" s="724" t="s">
        <v>527</v>
      </c>
      <c r="G113" s="95" t="s">
        <v>528</v>
      </c>
      <c r="H113" s="95" t="s">
        <v>529</v>
      </c>
      <c r="I113" s="95"/>
      <c r="J113" s="95"/>
      <c r="K113" s="95"/>
      <c r="L113" s="95"/>
      <c r="M113" s="750" t="s">
        <v>1447</v>
      </c>
    </row>
    <row r="114" spans="1:13" s="1" customFormat="1" ht="39" customHeight="1" x14ac:dyDescent="0.2">
      <c r="A114" s="51"/>
      <c r="B114" s="721">
        <v>1135</v>
      </c>
      <c r="C114" s="710"/>
      <c r="D114" s="710"/>
      <c r="E114" s="722"/>
      <c r="F114" s="710"/>
      <c r="G114" s="710"/>
      <c r="H114" s="710" t="s">
        <v>530</v>
      </c>
      <c r="I114" s="710"/>
      <c r="J114" s="710"/>
      <c r="K114" s="710"/>
      <c r="L114" s="710"/>
      <c r="M114" s="748" t="s">
        <v>1448</v>
      </c>
    </row>
    <row r="115" spans="1:13" s="1" customFormat="1" ht="39" customHeight="1" x14ac:dyDescent="0.2">
      <c r="A115" s="51"/>
      <c r="B115" s="94">
        <v>1140</v>
      </c>
      <c r="C115" s="95" t="s">
        <v>531</v>
      </c>
      <c r="D115" s="95" t="s">
        <v>532</v>
      </c>
      <c r="E115" s="95" t="s">
        <v>531</v>
      </c>
      <c r="F115" s="724" t="s">
        <v>532</v>
      </c>
      <c r="G115" s="95" t="s">
        <v>531</v>
      </c>
      <c r="H115" s="95"/>
      <c r="I115" s="95"/>
      <c r="J115" s="95"/>
      <c r="K115" s="95"/>
      <c r="L115" s="95"/>
      <c r="M115" s="95" t="s">
        <v>1449</v>
      </c>
    </row>
    <row r="116" spans="1:13" s="1" customFormat="1" ht="39" customHeight="1" x14ac:dyDescent="0.2">
      <c r="A116" s="51"/>
      <c r="B116" s="94">
        <v>1145</v>
      </c>
      <c r="C116" s="95"/>
      <c r="D116" s="95"/>
      <c r="E116" s="98" t="s">
        <v>533</v>
      </c>
      <c r="F116" s="98" t="s">
        <v>534</v>
      </c>
      <c r="G116" s="95" t="s">
        <v>535</v>
      </c>
      <c r="H116" s="95" t="s">
        <v>536</v>
      </c>
      <c r="I116" s="95"/>
      <c r="J116" s="95"/>
      <c r="K116" s="95"/>
      <c r="L116" s="95"/>
      <c r="M116" s="98" t="s">
        <v>526</v>
      </c>
    </row>
    <row r="117" spans="1:13" s="1" customFormat="1" ht="39" customHeight="1" x14ac:dyDescent="0.2">
      <c r="A117" s="51"/>
      <c r="B117" s="721">
        <v>1150</v>
      </c>
      <c r="C117" s="710" t="s">
        <v>537</v>
      </c>
      <c r="D117" s="710" t="s">
        <v>538</v>
      </c>
      <c r="E117" s="722" t="s">
        <v>537</v>
      </c>
      <c r="F117" s="710" t="s">
        <v>537</v>
      </c>
      <c r="G117" s="710" t="s">
        <v>537</v>
      </c>
      <c r="H117" s="710" t="s">
        <v>537</v>
      </c>
      <c r="I117" s="710"/>
      <c r="J117" s="710"/>
      <c r="K117" s="710"/>
      <c r="L117" s="710"/>
      <c r="M117" s="748"/>
    </row>
    <row r="118" spans="1:13" s="1" customFormat="1" ht="39" customHeight="1" x14ac:dyDescent="0.2">
      <c r="A118" s="51"/>
      <c r="B118" s="94">
        <v>1155</v>
      </c>
      <c r="C118" s="95"/>
      <c r="D118" s="95"/>
      <c r="E118" s="95" t="s">
        <v>539</v>
      </c>
      <c r="F118" s="724" t="s">
        <v>540</v>
      </c>
      <c r="G118" s="95" t="s">
        <v>541</v>
      </c>
      <c r="H118" s="95" t="s">
        <v>542</v>
      </c>
      <c r="I118" s="95"/>
      <c r="J118" s="95"/>
      <c r="K118" s="95"/>
      <c r="L118" s="95"/>
      <c r="M118" s="95" t="s">
        <v>1450</v>
      </c>
    </row>
    <row r="119" spans="1:13" s="1" customFormat="1" ht="39" customHeight="1" x14ac:dyDescent="0.2">
      <c r="A119" s="51"/>
      <c r="B119" s="94">
        <v>1160</v>
      </c>
      <c r="C119" s="95" t="s">
        <v>543</v>
      </c>
      <c r="D119" s="95" t="s">
        <v>543</v>
      </c>
      <c r="E119" s="95"/>
      <c r="F119" s="95"/>
      <c r="G119" s="95"/>
      <c r="H119" s="95"/>
      <c r="I119" s="95"/>
      <c r="J119" s="95"/>
      <c r="K119" s="95"/>
      <c r="L119" s="95"/>
      <c r="M119" s="95" t="s">
        <v>1451</v>
      </c>
    </row>
    <row r="120" spans="1:13" s="1" customFormat="1" ht="39" customHeight="1" x14ac:dyDescent="0.2">
      <c r="A120" s="51"/>
      <c r="B120" s="94">
        <v>1170</v>
      </c>
      <c r="C120" s="95" t="s">
        <v>544</v>
      </c>
      <c r="D120" s="95" t="s">
        <v>544</v>
      </c>
      <c r="E120" s="95"/>
      <c r="F120" s="95"/>
      <c r="G120" s="95"/>
      <c r="H120" s="95"/>
      <c r="I120" s="95"/>
      <c r="J120" s="95"/>
      <c r="K120" s="95"/>
      <c r="L120" s="95"/>
      <c r="M120" s="748" t="s">
        <v>1452</v>
      </c>
    </row>
    <row r="121" spans="1:13" s="1" customFormat="1" ht="39" customHeight="1" x14ac:dyDescent="0.2">
      <c r="A121" s="51"/>
      <c r="B121" s="94">
        <v>1180</v>
      </c>
      <c r="C121" s="95" t="s">
        <v>545</v>
      </c>
      <c r="D121" s="95"/>
      <c r="E121" s="98"/>
      <c r="F121" s="95"/>
      <c r="G121" s="95"/>
      <c r="H121" s="95"/>
      <c r="I121" s="95"/>
      <c r="J121" s="95"/>
      <c r="K121" s="95"/>
      <c r="L121" s="95"/>
      <c r="M121" s="95"/>
    </row>
    <row r="122" spans="1:13" s="1" customFormat="1" ht="39" customHeight="1" x14ac:dyDescent="0.2">
      <c r="A122" s="51"/>
      <c r="B122" s="94">
        <v>1190</v>
      </c>
      <c r="C122" s="95" t="s">
        <v>546</v>
      </c>
      <c r="D122" s="95"/>
      <c r="E122" s="98"/>
      <c r="F122" s="95"/>
      <c r="G122" s="95"/>
      <c r="H122" s="95"/>
      <c r="I122" s="95"/>
      <c r="J122" s="95"/>
      <c r="K122" s="95"/>
      <c r="L122" s="95"/>
      <c r="M122" s="95" t="s">
        <v>1453</v>
      </c>
    </row>
    <row r="123" spans="1:13" s="1" customFormat="1" ht="39" customHeight="1" x14ac:dyDescent="0.2">
      <c r="A123" s="51"/>
      <c r="B123" s="94">
        <v>1200</v>
      </c>
      <c r="C123" s="95" t="s">
        <v>547</v>
      </c>
      <c r="D123" s="95"/>
      <c r="E123" s="98"/>
      <c r="F123" s="95"/>
      <c r="G123" s="95"/>
      <c r="H123" s="95"/>
      <c r="I123" s="95"/>
      <c r="J123" s="95"/>
      <c r="K123" s="95"/>
      <c r="L123" s="95"/>
      <c r="M123" s="95" t="s">
        <v>543</v>
      </c>
    </row>
    <row r="124" spans="1:13" s="1" customFormat="1" ht="39" customHeight="1" x14ac:dyDescent="0.2">
      <c r="A124" s="51"/>
      <c r="B124" s="94">
        <v>1210</v>
      </c>
      <c r="C124" s="95" t="s">
        <v>548</v>
      </c>
      <c r="D124" s="95"/>
      <c r="E124" s="98"/>
      <c r="F124" s="95"/>
      <c r="G124" s="95"/>
      <c r="H124" s="95"/>
      <c r="I124" s="95"/>
      <c r="J124" s="95"/>
      <c r="K124" s="95"/>
      <c r="L124" s="95"/>
      <c r="M124" s="95" t="s">
        <v>544</v>
      </c>
    </row>
    <row r="125" spans="1:13" s="1" customFormat="1" ht="39" customHeight="1" x14ac:dyDescent="0.2">
      <c r="A125" s="51"/>
      <c r="B125" s="94">
        <v>1220</v>
      </c>
      <c r="C125" s="95" t="s">
        <v>549</v>
      </c>
      <c r="D125" s="95" t="s">
        <v>550</v>
      </c>
      <c r="E125" s="98" t="s">
        <v>551</v>
      </c>
      <c r="F125" s="95"/>
      <c r="G125" s="95" t="s">
        <v>552</v>
      </c>
      <c r="H125" s="95" t="s">
        <v>553</v>
      </c>
      <c r="I125" s="95"/>
      <c r="J125" s="95"/>
      <c r="K125" s="95"/>
      <c r="L125" s="95"/>
      <c r="M125" s="95"/>
    </row>
    <row r="126" spans="1:13" s="1" customFormat="1" ht="39" customHeight="1" x14ac:dyDescent="0.2">
      <c r="A126" s="51"/>
      <c r="B126" s="94">
        <v>1230</v>
      </c>
      <c r="C126" s="95" t="s">
        <v>554</v>
      </c>
      <c r="D126" s="95" t="s">
        <v>207</v>
      </c>
      <c r="E126" s="98"/>
      <c r="F126" s="95"/>
      <c r="G126" s="95"/>
      <c r="H126" s="95"/>
      <c r="I126" s="95"/>
      <c r="J126" s="95"/>
      <c r="K126" s="95"/>
      <c r="L126" s="95"/>
      <c r="M126" s="95"/>
    </row>
    <row r="127" spans="1:13" s="1" customFormat="1" ht="39" customHeight="1" x14ac:dyDescent="0.2">
      <c r="A127" s="51"/>
      <c r="B127" s="94">
        <v>1240</v>
      </c>
      <c r="C127" s="95" t="s">
        <v>555</v>
      </c>
      <c r="D127" s="95"/>
      <c r="E127" s="98"/>
      <c r="F127" s="95"/>
      <c r="G127" s="95"/>
      <c r="H127" s="95"/>
      <c r="I127" s="95"/>
      <c r="J127" s="95"/>
      <c r="K127" s="95"/>
      <c r="L127" s="95"/>
      <c r="M127" s="95"/>
    </row>
    <row r="128" spans="1:13" s="1" customFormat="1" ht="39" customHeight="1" x14ac:dyDescent="0.2">
      <c r="A128" s="51"/>
      <c r="B128" s="94">
        <v>1250</v>
      </c>
      <c r="C128" s="95" t="s">
        <v>556</v>
      </c>
      <c r="D128" s="95"/>
      <c r="E128" s="98"/>
      <c r="F128" s="95"/>
      <c r="G128" s="95"/>
      <c r="H128" s="95"/>
      <c r="I128" s="95"/>
      <c r="J128" s="95"/>
      <c r="K128" s="95"/>
      <c r="L128" s="95"/>
      <c r="M128" s="95"/>
    </row>
    <row r="129" spans="1:13" s="1" customFormat="1" ht="39" customHeight="1" x14ac:dyDescent="0.2">
      <c r="A129" s="51"/>
      <c r="B129" s="94">
        <v>1260</v>
      </c>
      <c r="C129" s="95" t="s">
        <v>557</v>
      </c>
      <c r="D129" s="95" t="s">
        <v>558</v>
      </c>
      <c r="E129" s="98" t="s">
        <v>559</v>
      </c>
      <c r="F129" s="95"/>
      <c r="G129" s="95"/>
      <c r="H129" s="95"/>
      <c r="I129" s="95"/>
      <c r="J129" s="95"/>
      <c r="K129" s="95"/>
      <c r="L129" s="95"/>
      <c r="M129" s="95" t="s">
        <v>1454</v>
      </c>
    </row>
    <row r="130" spans="1:13" s="1" customFormat="1" ht="39" customHeight="1" x14ac:dyDescent="0.2">
      <c r="A130" s="51"/>
      <c r="B130" s="94">
        <v>1270</v>
      </c>
      <c r="C130" s="95" t="s">
        <v>560</v>
      </c>
      <c r="D130" s="95" t="s">
        <v>209</v>
      </c>
      <c r="E130" s="98"/>
      <c r="F130" s="95"/>
      <c r="G130" s="95"/>
      <c r="H130" s="95"/>
      <c r="I130" s="95"/>
      <c r="J130" s="95"/>
      <c r="K130" s="95"/>
      <c r="L130" s="95"/>
      <c r="M130" s="95" t="s">
        <v>1455</v>
      </c>
    </row>
    <row r="131" spans="1:13" s="1" customFormat="1" ht="39" customHeight="1" x14ac:dyDescent="0.2">
      <c r="A131" s="51"/>
      <c r="B131" s="94">
        <v>1280</v>
      </c>
      <c r="C131" s="95" t="s">
        <v>561</v>
      </c>
      <c r="D131" s="95"/>
      <c r="E131" s="98" t="s">
        <v>561</v>
      </c>
      <c r="F131" s="95"/>
      <c r="G131" s="95"/>
      <c r="H131" s="95"/>
      <c r="I131" s="95"/>
      <c r="J131" s="95"/>
      <c r="K131" s="95"/>
      <c r="L131" s="95"/>
      <c r="M131" s="95" t="s">
        <v>1456</v>
      </c>
    </row>
    <row r="132" spans="1:13" s="1" customFormat="1" ht="39" customHeight="1" x14ac:dyDescent="0.2">
      <c r="A132" s="51"/>
      <c r="B132" s="94">
        <v>1290</v>
      </c>
      <c r="C132" s="95" t="s">
        <v>562</v>
      </c>
      <c r="D132" s="95"/>
      <c r="E132" s="98"/>
      <c r="F132" s="95"/>
      <c r="G132" s="95"/>
      <c r="H132" s="95"/>
      <c r="I132" s="95"/>
      <c r="J132" s="95"/>
      <c r="K132" s="95"/>
      <c r="L132" s="95"/>
      <c r="M132" s="95" t="s">
        <v>1457</v>
      </c>
    </row>
    <row r="133" spans="1:13" s="1" customFormat="1" ht="39" customHeight="1" x14ac:dyDescent="0.2">
      <c r="A133" s="51"/>
      <c r="B133" s="94">
        <v>1300</v>
      </c>
      <c r="C133" s="95" t="s">
        <v>563</v>
      </c>
      <c r="D133" s="95" t="s">
        <v>564</v>
      </c>
      <c r="E133" s="95" t="s">
        <v>563</v>
      </c>
      <c r="F133" s="95" t="s">
        <v>565</v>
      </c>
      <c r="G133" s="95" t="s">
        <v>563</v>
      </c>
      <c r="H133" s="95" t="s">
        <v>566</v>
      </c>
      <c r="I133" s="95"/>
      <c r="J133" s="95"/>
      <c r="K133" s="95"/>
      <c r="L133" s="95"/>
      <c r="M133" s="95" t="s">
        <v>1458</v>
      </c>
    </row>
    <row r="134" spans="1:13" s="1" customFormat="1" ht="39" customHeight="1" x14ac:dyDescent="0.2">
      <c r="A134" s="51"/>
      <c r="B134" s="94">
        <v>1310</v>
      </c>
      <c r="C134" s="95" t="s">
        <v>567</v>
      </c>
      <c r="D134" s="95" t="s">
        <v>568</v>
      </c>
      <c r="E134" s="95" t="s">
        <v>567</v>
      </c>
      <c r="F134" s="95"/>
      <c r="G134" s="95" t="s">
        <v>567</v>
      </c>
      <c r="H134" s="95" t="s">
        <v>569</v>
      </c>
      <c r="I134" s="95"/>
      <c r="J134" s="95"/>
      <c r="K134" s="95"/>
      <c r="L134" s="95"/>
      <c r="M134" s="95" t="s">
        <v>1459</v>
      </c>
    </row>
    <row r="135" spans="1:13" s="1" customFormat="1" ht="39" customHeight="1" x14ac:dyDescent="0.2">
      <c r="A135" s="51"/>
      <c r="B135" s="94">
        <v>1320</v>
      </c>
      <c r="C135" s="95" t="s">
        <v>570</v>
      </c>
      <c r="D135" s="95" t="s">
        <v>571</v>
      </c>
      <c r="E135" s="95" t="s">
        <v>570</v>
      </c>
      <c r="F135" s="95"/>
      <c r="G135" s="95" t="s">
        <v>570</v>
      </c>
      <c r="H135" s="95"/>
      <c r="I135" s="95"/>
      <c r="J135" s="95"/>
      <c r="K135" s="95"/>
      <c r="L135" s="95"/>
      <c r="M135" s="95" t="s">
        <v>1460</v>
      </c>
    </row>
    <row r="136" spans="1:13" s="1" customFormat="1" ht="39" customHeight="1" x14ac:dyDescent="0.2">
      <c r="A136" s="51"/>
      <c r="B136" s="94">
        <v>1325</v>
      </c>
      <c r="C136" s="95"/>
      <c r="D136" s="95"/>
      <c r="E136" s="95" t="s">
        <v>572</v>
      </c>
      <c r="F136" s="95"/>
      <c r="G136" s="95"/>
      <c r="H136" s="95" t="s">
        <v>573</v>
      </c>
      <c r="I136" s="95"/>
      <c r="J136" s="95"/>
      <c r="K136" s="95"/>
      <c r="L136" s="95"/>
      <c r="M136" s="95" t="s">
        <v>1461</v>
      </c>
    </row>
    <row r="137" spans="1:13" s="1" customFormat="1" ht="39" customHeight="1" x14ac:dyDescent="0.2">
      <c r="A137" s="51"/>
      <c r="B137" s="94">
        <v>1330</v>
      </c>
      <c r="C137" s="95" t="s">
        <v>574</v>
      </c>
      <c r="D137" s="95" t="s">
        <v>575</v>
      </c>
      <c r="E137" s="95" t="s">
        <v>574</v>
      </c>
      <c r="F137" s="95"/>
      <c r="G137" s="95" t="s">
        <v>574</v>
      </c>
      <c r="H137" s="95"/>
      <c r="I137" s="95"/>
      <c r="J137" s="95"/>
      <c r="K137" s="95"/>
      <c r="L137" s="95"/>
      <c r="M137" s="95"/>
    </row>
    <row r="138" spans="1:13" s="1" customFormat="1" ht="39" customHeight="1" x14ac:dyDescent="0.2">
      <c r="A138" s="51"/>
      <c r="B138" s="721">
        <v>1340</v>
      </c>
      <c r="C138" s="710" t="s">
        <v>576</v>
      </c>
      <c r="D138" s="710" t="s">
        <v>577</v>
      </c>
      <c r="E138" s="710" t="s">
        <v>576</v>
      </c>
      <c r="F138" s="710" t="s">
        <v>576</v>
      </c>
      <c r="G138" s="710" t="s">
        <v>578</v>
      </c>
      <c r="H138" s="710" t="s">
        <v>576</v>
      </c>
      <c r="I138" s="710" t="s">
        <v>576</v>
      </c>
      <c r="J138" s="710" t="s">
        <v>576</v>
      </c>
      <c r="K138" s="710" t="s">
        <v>576</v>
      </c>
      <c r="L138" s="710" t="s">
        <v>576</v>
      </c>
      <c r="M138" s="95" t="s">
        <v>1462</v>
      </c>
    </row>
    <row r="139" spans="1:13" s="1" customFormat="1" ht="39" customHeight="1" x14ac:dyDescent="0.2">
      <c r="A139" s="51"/>
      <c r="B139" s="94">
        <v>1345</v>
      </c>
      <c r="C139" s="95"/>
      <c r="D139" s="95"/>
      <c r="E139" s="98"/>
      <c r="F139" s="95"/>
      <c r="G139" s="95" t="s">
        <v>579</v>
      </c>
      <c r="H139" s="95"/>
      <c r="I139" s="95"/>
      <c r="J139" s="95"/>
      <c r="K139" s="95"/>
      <c r="L139" s="95"/>
      <c r="M139" s="95" t="s">
        <v>1463</v>
      </c>
    </row>
    <row r="140" spans="1:13" s="1" customFormat="1" ht="39" customHeight="1" x14ac:dyDescent="0.2">
      <c r="A140" s="51"/>
      <c r="B140" s="721">
        <v>1350</v>
      </c>
      <c r="C140" s="710" t="s">
        <v>580</v>
      </c>
      <c r="D140" s="710"/>
      <c r="E140" s="710" t="s">
        <v>580</v>
      </c>
      <c r="F140" s="710" t="s">
        <v>580</v>
      </c>
      <c r="G140" s="710" t="s">
        <v>580</v>
      </c>
      <c r="H140" s="710" t="s">
        <v>580</v>
      </c>
      <c r="I140" s="710"/>
      <c r="J140" s="710"/>
      <c r="K140" s="710"/>
      <c r="L140" s="710"/>
      <c r="M140" s="95" t="s">
        <v>1464</v>
      </c>
    </row>
    <row r="141" spans="1:13" s="1" customFormat="1" ht="39" customHeight="1" x14ac:dyDescent="0.2">
      <c r="A141" s="51"/>
      <c r="B141" s="94">
        <v>1355</v>
      </c>
      <c r="C141" s="95"/>
      <c r="D141" s="95"/>
      <c r="E141" s="98"/>
      <c r="F141" s="95"/>
      <c r="G141" s="95" t="s">
        <v>581</v>
      </c>
      <c r="H141" s="95"/>
      <c r="I141" s="95"/>
      <c r="J141" s="95"/>
      <c r="K141" s="95"/>
      <c r="L141" s="95"/>
      <c r="M141" s="95" t="s">
        <v>1465</v>
      </c>
    </row>
    <row r="142" spans="1:13" s="1" customFormat="1" ht="39" customHeight="1" x14ac:dyDescent="0.2">
      <c r="A142" s="51"/>
      <c r="B142" s="721">
        <v>1370</v>
      </c>
      <c r="C142" s="710" t="s">
        <v>582</v>
      </c>
      <c r="D142" s="710" t="s">
        <v>582</v>
      </c>
      <c r="E142" s="710" t="s">
        <v>582</v>
      </c>
      <c r="F142" s="710" t="s">
        <v>582</v>
      </c>
      <c r="G142" s="710" t="s">
        <v>583</v>
      </c>
      <c r="H142" s="710" t="s">
        <v>582</v>
      </c>
      <c r="I142" s="710"/>
      <c r="J142" s="710"/>
      <c r="K142" s="710"/>
      <c r="L142" s="710"/>
      <c r="M142" s="95" t="s">
        <v>1466</v>
      </c>
    </row>
    <row r="143" spans="1:13" s="1" customFormat="1" ht="39" customHeight="1" x14ac:dyDescent="0.2">
      <c r="A143" s="51"/>
      <c r="B143" s="94">
        <v>1372</v>
      </c>
      <c r="C143" s="95"/>
      <c r="D143" s="95"/>
      <c r="E143" s="95"/>
      <c r="F143" s="95" t="s">
        <v>584</v>
      </c>
      <c r="G143" s="95"/>
      <c r="H143" s="95"/>
      <c r="I143" s="95"/>
      <c r="J143" s="95"/>
      <c r="K143" s="95"/>
      <c r="L143" s="95"/>
      <c r="M143" s="95" t="s">
        <v>1467</v>
      </c>
    </row>
    <row r="144" spans="1:13" s="1" customFormat="1" ht="39" customHeight="1" x14ac:dyDescent="0.2">
      <c r="A144" s="51"/>
      <c r="B144" s="94">
        <v>1374</v>
      </c>
      <c r="C144" s="95"/>
      <c r="D144" s="95"/>
      <c r="E144" s="95"/>
      <c r="F144" s="95" t="s">
        <v>585</v>
      </c>
      <c r="G144" s="95"/>
      <c r="H144" s="95"/>
      <c r="I144" s="95"/>
      <c r="J144" s="95"/>
      <c r="K144" s="95"/>
      <c r="L144" s="95"/>
      <c r="M144" s="95" t="s">
        <v>1468</v>
      </c>
    </row>
    <row r="145" spans="1:13" s="1" customFormat="1" ht="39" customHeight="1" x14ac:dyDescent="0.2">
      <c r="A145" s="51"/>
      <c r="B145" s="721">
        <v>1380</v>
      </c>
      <c r="C145" s="710" t="s">
        <v>586</v>
      </c>
      <c r="D145" s="710" t="s">
        <v>587</v>
      </c>
      <c r="E145" s="710" t="s">
        <v>588</v>
      </c>
      <c r="F145" s="710" t="s">
        <v>586</v>
      </c>
      <c r="G145" s="710" t="s">
        <v>589</v>
      </c>
      <c r="H145" s="710" t="s">
        <v>586</v>
      </c>
      <c r="I145" s="710"/>
      <c r="J145" s="710"/>
      <c r="K145" s="710"/>
      <c r="L145" s="710"/>
      <c r="M145" s="95" t="s">
        <v>1469</v>
      </c>
    </row>
    <row r="146" spans="1:13" s="1" customFormat="1" ht="39" customHeight="1" x14ac:dyDescent="0.2">
      <c r="A146" s="51"/>
      <c r="B146" s="721">
        <v>1390</v>
      </c>
      <c r="C146" s="710" t="s">
        <v>590</v>
      </c>
      <c r="D146" s="710" t="s">
        <v>591</v>
      </c>
      <c r="E146" s="710" t="s">
        <v>590</v>
      </c>
      <c r="F146" s="710" t="s">
        <v>590</v>
      </c>
      <c r="G146" s="710" t="s">
        <v>590</v>
      </c>
      <c r="H146" s="710" t="s">
        <v>590</v>
      </c>
      <c r="I146" s="710"/>
      <c r="J146" s="710"/>
      <c r="K146" s="710"/>
      <c r="L146" s="710"/>
      <c r="M146" s="95"/>
    </row>
    <row r="147" spans="1:13" s="1" customFormat="1" ht="39" customHeight="1" x14ac:dyDescent="0.2">
      <c r="A147" s="51"/>
      <c r="B147" s="721">
        <v>1400</v>
      </c>
      <c r="C147" s="710" t="s">
        <v>592</v>
      </c>
      <c r="D147" s="710"/>
      <c r="E147" s="710" t="s">
        <v>592</v>
      </c>
      <c r="F147" s="710" t="s">
        <v>592</v>
      </c>
      <c r="G147" s="710" t="s">
        <v>592</v>
      </c>
      <c r="H147" s="710" t="s">
        <v>592</v>
      </c>
      <c r="I147" s="710"/>
      <c r="J147" s="710"/>
      <c r="K147" s="710"/>
      <c r="L147" s="710"/>
      <c r="M147" s="748" t="s">
        <v>1470</v>
      </c>
    </row>
    <row r="148" spans="1:13" s="1" customFormat="1" ht="39" customHeight="1" x14ac:dyDescent="0.2">
      <c r="A148" s="51"/>
      <c r="B148" s="94">
        <v>1405</v>
      </c>
      <c r="C148" s="95"/>
      <c r="D148" s="95"/>
      <c r="E148" s="98"/>
      <c r="F148" s="95"/>
      <c r="G148" s="95" t="s">
        <v>593</v>
      </c>
      <c r="H148" s="95"/>
      <c r="I148" s="95"/>
      <c r="J148" s="95"/>
      <c r="K148" s="95"/>
      <c r="L148" s="95"/>
      <c r="M148" s="95"/>
    </row>
    <row r="149" spans="1:13" s="1" customFormat="1" ht="39" customHeight="1" x14ac:dyDescent="0.2">
      <c r="A149" s="51"/>
      <c r="B149" s="721">
        <v>1410</v>
      </c>
      <c r="C149" s="710" t="s">
        <v>594</v>
      </c>
      <c r="D149" s="710"/>
      <c r="E149" s="710" t="s">
        <v>594</v>
      </c>
      <c r="F149" s="710" t="s">
        <v>594</v>
      </c>
      <c r="G149" s="710" t="s">
        <v>594</v>
      </c>
      <c r="H149" s="710" t="s">
        <v>594</v>
      </c>
      <c r="I149" s="710"/>
      <c r="J149" s="710"/>
      <c r="K149" s="710"/>
      <c r="L149" s="710"/>
      <c r="M149" s="748" t="s">
        <v>1471</v>
      </c>
    </row>
    <row r="150" spans="1:13" s="1" customFormat="1" ht="39" customHeight="1" x14ac:dyDescent="0.2">
      <c r="A150" s="51"/>
      <c r="B150" s="94">
        <v>1411</v>
      </c>
      <c r="C150" s="95" t="s">
        <v>595</v>
      </c>
      <c r="D150" s="95"/>
      <c r="E150" s="98" t="s">
        <v>595</v>
      </c>
      <c r="F150" s="95" t="s">
        <v>595</v>
      </c>
      <c r="G150" s="95" t="s">
        <v>595</v>
      </c>
      <c r="H150" s="95" t="s">
        <v>595</v>
      </c>
      <c r="I150" s="95"/>
      <c r="J150" s="95"/>
      <c r="K150" s="95"/>
      <c r="L150" s="95"/>
      <c r="M150" s="95"/>
    </row>
    <row r="151" spans="1:13" s="1" customFormat="1" ht="39" customHeight="1" x14ac:dyDescent="0.2">
      <c r="A151" s="51"/>
      <c r="B151" s="94">
        <v>1412</v>
      </c>
      <c r="C151" s="95"/>
      <c r="D151" s="95"/>
      <c r="E151" s="95"/>
      <c r="F151" s="95" t="s">
        <v>596</v>
      </c>
      <c r="G151" s="95"/>
      <c r="H151" s="95"/>
      <c r="I151" s="95"/>
      <c r="J151" s="95"/>
      <c r="K151" s="95"/>
      <c r="L151" s="95"/>
      <c r="M151" s="95" t="s">
        <v>1472</v>
      </c>
    </row>
    <row r="152" spans="1:13" s="1" customFormat="1" ht="39" customHeight="1" x14ac:dyDescent="0.2">
      <c r="A152" s="51"/>
      <c r="B152" s="94">
        <v>1414</v>
      </c>
      <c r="C152" s="95"/>
      <c r="D152" s="95"/>
      <c r="E152" s="95"/>
      <c r="F152" s="95" t="s">
        <v>597</v>
      </c>
      <c r="G152" s="95"/>
      <c r="H152" s="95"/>
      <c r="I152" s="95"/>
      <c r="J152" s="95"/>
      <c r="K152" s="95"/>
      <c r="L152" s="95"/>
      <c r="M152" s="95" t="s">
        <v>1473</v>
      </c>
    </row>
    <row r="153" spans="1:13" s="1" customFormat="1" ht="39" customHeight="1" x14ac:dyDescent="0.2">
      <c r="A153" s="51"/>
      <c r="B153" s="94">
        <v>1415</v>
      </c>
      <c r="C153" s="95"/>
      <c r="D153" s="95"/>
      <c r="E153" s="98"/>
      <c r="F153" s="95"/>
      <c r="G153" s="95" t="s">
        <v>598</v>
      </c>
      <c r="H153" s="95"/>
      <c r="I153" s="95"/>
      <c r="J153" s="95"/>
      <c r="K153" s="95"/>
      <c r="L153" s="95"/>
      <c r="M153" s="748" t="s">
        <v>582</v>
      </c>
    </row>
    <row r="154" spans="1:13" s="1" customFormat="1" ht="39" customHeight="1" x14ac:dyDescent="0.2">
      <c r="A154" s="51"/>
      <c r="B154" s="721">
        <v>1420</v>
      </c>
      <c r="C154" s="710" t="s">
        <v>599</v>
      </c>
      <c r="D154" s="710"/>
      <c r="E154" s="722"/>
      <c r="F154" s="710"/>
      <c r="G154" s="710"/>
      <c r="H154" s="710"/>
      <c r="I154" s="710"/>
      <c r="J154" s="710"/>
      <c r="K154" s="710"/>
      <c r="L154" s="710"/>
      <c r="M154" s="95" t="s">
        <v>1474</v>
      </c>
    </row>
    <row r="155" spans="1:13" s="1" customFormat="1" ht="39" customHeight="1" x14ac:dyDescent="0.2">
      <c r="A155" s="51"/>
      <c r="B155" s="94">
        <v>1430</v>
      </c>
      <c r="C155" s="95" t="s">
        <v>600</v>
      </c>
      <c r="D155" s="95"/>
      <c r="E155" s="98"/>
      <c r="F155" s="95"/>
      <c r="G155" s="95"/>
      <c r="H155" s="95"/>
      <c r="I155" s="95"/>
      <c r="J155" s="95"/>
      <c r="K155" s="95"/>
      <c r="L155" s="95"/>
      <c r="M155" s="95" t="s">
        <v>1475</v>
      </c>
    </row>
    <row r="156" spans="1:13" s="1" customFormat="1" ht="39" customHeight="1" x14ac:dyDescent="0.2">
      <c r="A156" s="51"/>
      <c r="B156" s="94">
        <v>1435</v>
      </c>
      <c r="C156" s="95" t="s">
        <v>601</v>
      </c>
      <c r="D156" s="95"/>
      <c r="E156" s="98"/>
      <c r="F156" s="95"/>
      <c r="G156" s="95"/>
      <c r="H156" s="95"/>
      <c r="I156" s="95"/>
      <c r="J156" s="95"/>
      <c r="K156" s="95"/>
      <c r="L156" s="95"/>
      <c r="M156" s="95"/>
    </row>
    <row r="157" spans="1:13" s="1" customFormat="1" ht="39" customHeight="1" x14ac:dyDescent="0.2">
      <c r="A157" s="51"/>
      <c r="B157" s="721">
        <v>1440</v>
      </c>
      <c r="C157" s="710" t="s">
        <v>602</v>
      </c>
      <c r="D157" s="710"/>
      <c r="E157" s="722"/>
      <c r="F157" s="710"/>
      <c r="G157" s="710"/>
      <c r="H157" s="710"/>
      <c r="I157" s="710"/>
      <c r="J157" s="710"/>
      <c r="K157" s="710"/>
      <c r="L157" s="710"/>
      <c r="M157" s="95" t="s">
        <v>1476</v>
      </c>
    </row>
    <row r="158" spans="1:13" s="1" customFormat="1" ht="39" customHeight="1" x14ac:dyDescent="0.2">
      <c r="A158" s="51"/>
      <c r="B158" s="721">
        <v>1450</v>
      </c>
      <c r="C158" s="710" t="s">
        <v>603</v>
      </c>
      <c r="D158" s="710"/>
      <c r="E158" s="722"/>
      <c r="F158" s="710"/>
      <c r="G158" s="710"/>
      <c r="H158" s="710"/>
      <c r="I158" s="710"/>
      <c r="J158" s="710"/>
      <c r="K158" s="710"/>
      <c r="L158" s="710"/>
      <c r="M158" s="748" t="s">
        <v>1477</v>
      </c>
    </row>
    <row r="159" spans="1:13" s="1" customFormat="1" ht="39" customHeight="1" x14ac:dyDescent="0.2">
      <c r="A159" s="51"/>
      <c r="B159" s="721">
        <v>1460</v>
      </c>
      <c r="C159" s="710"/>
      <c r="D159" s="710"/>
      <c r="E159" s="722"/>
      <c r="F159" s="710"/>
      <c r="G159" s="710"/>
      <c r="H159" s="710"/>
      <c r="I159" s="710"/>
      <c r="J159" s="710"/>
      <c r="K159" s="710"/>
      <c r="L159" s="710"/>
      <c r="M159" s="748" t="s">
        <v>591</v>
      </c>
    </row>
    <row r="160" spans="1:13" s="1" customFormat="1" ht="39" customHeight="1" x14ac:dyDescent="0.2">
      <c r="A160" s="51"/>
      <c r="B160" s="721">
        <v>1470</v>
      </c>
      <c r="C160" s="710" t="s">
        <v>604</v>
      </c>
      <c r="D160" s="710"/>
      <c r="E160" s="722"/>
      <c r="F160" s="710"/>
      <c r="G160" s="710"/>
      <c r="H160" s="710"/>
      <c r="I160" s="710"/>
      <c r="J160" s="710"/>
      <c r="K160" s="710"/>
      <c r="L160" s="710"/>
      <c r="M160" s="748" t="s">
        <v>592</v>
      </c>
    </row>
    <row r="161" spans="1:13" s="1" customFormat="1" ht="39" customHeight="1" x14ac:dyDescent="0.2">
      <c r="A161" s="51"/>
      <c r="B161" s="94">
        <v>1480</v>
      </c>
      <c r="C161" s="95" t="s">
        <v>605</v>
      </c>
      <c r="D161" s="95"/>
      <c r="E161" s="95" t="s">
        <v>605</v>
      </c>
      <c r="F161" s="95"/>
      <c r="G161" s="95"/>
      <c r="H161" s="95"/>
      <c r="I161" s="95"/>
      <c r="J161" s="95"/>
      <c r="K161" s="95"/>
      <c r="L161" s="95"/>
      <c r="M161" s="95" t="s">
        <v>1478</v>
      </c>
    </row>
    <row r="162" spans="1:13" s="1" customFormat="1" ht="39" customHeight="1" x14ac:dyDescent="0.2">
      <c r="A162" s="51"/>
      <c r="B162" s="94">
        <v>1490</v>
      </c>
      <c r="C162" s="95" t="s">
        <v>606</v>
      </c>
      <c r="D162" s="95"/>
      <c r="E162" s="95" t="s">
        <v>606</v>
      </c>
      <c r="F162" s="95"/>
      <c r="G162" s="95"/>
      <c r="H162" s="95"/>
      <c r="I162" s="95"/>
      <c r="J162" s="95"/>
      <c r="K162" s="95"/>
      <c r="L162" s="95"/>
      <c r="M162" s="748" t="s">
        <v>594</v>
      </c>
    </row>
    <row r="163" spans="1:13" s="1" customFormat="1" ht="39" customHeight="1" x14ac:dyDescent="0.2">
      <c r="A163" s="51"/>
      <c r="B163" s="721">
        <v>1500</v>
      </c>
      <c r="C163" s="710" t="s">
        <v>607</v>
      </c>
      <c r="D163" s="710"/>
      <c r="E163" s="710" t="s">
        <v>608</v>
      </c>
      <c r="F163" s="710" t="s">
        <v>608</v>
      </c>
      <c r="G163" s="710"/>
      <c r="H163" s="710"/>
      <c r="I163" s="710"/>
      <c r="J163" s="710"/>
      <c r="K163" s="710"/>
      <c r="L163" s="710"/>
      <c r="M163" s="95"/>
    </row>
    <row r="164" spans="1:13" s="1" customFormat="1" ht="39" customHeight="1" x14ac:dyDescent="0.2">
      <c r="A164" s="51"/>
      <c r="B164" s="94">
        <v>1510</v>
      </c>
      <c r="C164" s="95" t="s">
        <v>609</v>
      </c>
      <c r="D164" s="95"/>
      <c r="E164" s="95" t="s">
        <v>609</v>
      </c>
      <c r="F164" s="95" t="s">
        <v>610</v>
      </c>
      <c r="G164" s="95"/>
      <c r="H164" s="95"/>
      <c r="I164" s="95"/>
      <c r="J164" s="95"/>
      <c r="K164" s="95"/>
      <c r="L164" s="95"/>
      <c r="M164" s="95"/>
    </row>
    <row r="165" spans="1:13" s="1" customFormat="1" ht="39" customHeight="1" x14ac:dyDescent="0.2">
      <c r="A165" s="51"/>
      <c r="B165" s="721">
        <v>1520</v>
      </c>
      <c r="C165" s="710" t="s">
        <v>611</v>
      </c>
      <c r="D165" s="710"/>
      <c r="E165" s="710" t="s">
        <v>611</v>
      </c>
      <c r="F165" s="710" t="s">
        <v>611</v>
      </c>
      <c r="G165" s="710" t="s">
        <v>611</v>
      </c>
      <c r="H165" s="710" t="s">
        <v>611</v>
      </c>
      <c r="I165" s="710"/>
      <c r="J165" s="710"/>
      <c r="K165" s="710"/>
      <c r="L165" s="710"/>
      <c r="M165" s="95"/>
    </row>
    <row r="166" spans="1:13" s="1" customFormat="1" ht="39" customHeight="1" x14ac:dyDescent="0.2">
      <c r="A166" s="51"/>
      <c r="B166" s="721">
        <v>1530</v>
      </c>
      <c r="C166" s="710" t="s">
        <v>612</v>
      </c>
      <c r="D166" s="710"/>
      <c r="E166" s="710" t="s">
        <v>612</v>
      </c>
      <c r="F166" s="710" t="s">
        <v>612</v>
      </c>
      <c r="G166" s="710" t="s">
        <v>612</v>
      </c>
      <c r="H166" s="710" t="s">
        <v>612</v>
      </c>
      <c r="I166" s="710"/>
      <c r="J166" s="710"/>
      <c r="K166" s="710"/>
      <c r="L166" s="710"/>
      <c r="M166" s="95"/>
    </row>
    <row r="167" spans="1:13" s="1" customFormat="1" ht="39" customHeight="1" x14ac:dyDescent="0.2">
      <c r="A167" s="51"/>
      <c r="B167" s="721">
        <v>1540</v>
      </c>
      <c r="C167" s="710" t="s">
        <v>613</v>
      </c>
      <c r="D167" s="710"/>
      <c r="E167" s="710" t="s">
        <v>613</v>
      </c>
      <c r="F167" s="710" t="s">
        <v>613</v>
      </c>
      <c r="G167" s="710" t="s">
        <v>613</v>
      </c>
      <c r="H167" s="710" t="s">
        <v>613</v>
      </c>
      <c r="I167" s="710"/>
      <c r="J167" s="710"/>
      <c r="K167" s="710"/>
      <c r="L167" s="710"/>
      <c r="M167" s="748"/>
    </row>
    <row r="168" spans="1:13" s="1" customFormat="1" ht="39" customHeight="1" x14ac:dyDescent="0.2">
      <c r="A168" s="51"/>
      <c r="B168" s="94">
        <v>1550</v>
      </c>
      <c r="C168" s="95" t="s">
        <v>614</v>
      </c>
      <c r="D168" s="95"/>
      <c r="E168" s="95" t="s">
        <v>615</v>
      </c>
      <c r="F168" s="95" t="s">
        <v>615</v>
      </c>
      <c r="G168" s="95" t="s">
        <v>615</v>
      </c>
      <c r="H168" s="95" t="s">
        <v>615</v>
      </c>
      <c r="I168" s="95"/>
      <c r="J168" s="95"/>
      <c r="K168" s="95"/>
      <c r="L168" s="95"/>
      <c r="M168" s="748" t="s">
        <v>1479</v>
      </c>
    </row>
    <row r="169" spans="1:13" s="1" customFormat="1" ht="39" customHeight="1" x14ac:dyDescent="0.2">
      <c r="A169" s="51"/>
      <c r="B169" s="94">
        <v>1560</v>
      </c>
      <c r="C169" s="95"/>
      <c r="D169" s="95"/>
      <c r="E169" s="95"/>
      <c r="F169" s="95" t="s">
        <v>616</v>
      </c>
      <c r="G169" s="95"/>
      <c r="H169" s="95" t="s">
        <v>617</v>
      </c>
      <c r="I169" s="95"/>
      <c r="J169" s="95"/>
      <c r="K169" s="95"/>
      <c r="L169" s="95"/>
      <c r="M169" s="730" t="s">
        <v>1480</v>
      </c>
    </row>
    <row r="170" spans="1:13" s="1" customFormat="1" ht="39" customHeight="1" x14ac:dyDescent="0.2">
      <c r="A170" s="51"/>
      <c r="B170" s="94">
        <v>1570</v>
      </c>
      <c r="C170" s="95" t="s">
        <v>618</v>
      </c>
      <c r="D170" s="95"/>
      <c r="E170" s="95" t="s">
        <v>618</v>
      </c>
      <c r="F170" s="95" t="s">
        <v>619</v>
      </c>
      <c r="G170" s="95" t="s">
        <v>618</v>
      </c>
      <c r="H170" s="95" t="s">
        <v>620</v>
      </c>
      <c r="I170" s="95"/>
      <c r="J170" s="95"/>
      <c r="K170" s="95"/>
      <c r="L170" s="95"/>
      <c r="M170" s="748"/>
    </row>
    <row r="171" spans="1:13" s="1" customFormat="1" ht="39" customHeight="1" x14ac:dyDescent="0.2">
      <c r="A171" s="51"/>
      <c r="B171" s="94">
        <v>1580</v>
      </c>
      <c r="C171" s="95" t="s">
        <v>621</v>
      </c>
      <c r="D171" s="95"/>
      <c r="E171" s="95" t="s">
        <v>621</v>
      </c>
      <c r="F171" s="95" t="s">
        <v>622</v>
      </c>
      <c r="G171" s="95" t="s">
        <v>621</v>
      </c>
      <c r="H171" s="95" t="s">
        <v>623</v>
      </c>
      <c r="I171" s="95"/>
      <c r="J171" s="95"/>
      <c r="K171" s="95"/>
      <c r="L171" s="95"/>
      <c r="M171" s="748"/>
    </row>
    <row r="172" spans="1:13" s="1" customFormat="1" ht="39" customHeight="1" x14ac:dyDescent="0.2">
      <c r="A172" s="51"/>
      <c r="B172" s="94">
        <v>1590</v>
      </c>
      <c r="C172" s="95" t="s">
        <v>624</v>
      </c>
      <c r="D172" s="95"/>
      <c r="E172" s="95" t="s">
        <v>624</v>
      </c>
      <c r="F172" s="95" t="s">
        <v>625</v>
      </c>
      <c r="G172" s="95" t="s">
        <v>624</v>
      </c>
      <c r="H172" s="95" t="s">
        <v>626</v>
      </c>
      <c r="I172" s="95"/>
      <c r="J172" s="95"/>
      <c r="K172" s="95"/>
      <c r="L172" s="95"/>
    </row>
    <row r="173" spans="1:13" s="1" customFormat="1" ht="39" customHeight="1" x14ac:dyDescent="0.2">
      <c r="A173" s="51"/>
      <c r="B173" s="721">
        <v>1600</v>
      </c>
      <c r="C173" s="710" t="s">
        <v>627</v>
      </c>
      <c r="D173" s="710"/>
      <c r="E173" s="710" t="s">
        <v>627</v>
      </c>
      <c r="F173" s="710" t="s">
        <v>628</v>
      </c>
      <c r="G173" s="710" t="s">
        <v>627</v>
      </c>
      <c r="H173" s="710" t="s">
        <v>629</v>
      </c>
      <c r="I173" s="710"/>
      <c r="J173" s="710"/>
      <c r="K173" s="710"/>
      <c r="L173" s="710"/>
      <c r="M173" s="748"/>
    </row>
    <row r="174" spans="1:13" s="1" customFormat="1" ht="39" customHeight="1" x14ac:dyDescent="0.2">
      <c r="A174" s="51"/>
      <c r="B174" s="94">
        <v>1610</v>
      </c>
      <c r="C174" s="95" t="s">
        <v>630</v>
      </c>
      <c r="D174" s="95"/>
      <c r="E174" s="95" t="s">
        <v>630</v>
      </c>
      <c r="F174" s="95" t="s">
        <v>631</v>
      </c>
      <c r="G174" s="95" t="s">
        <v>630</v>
      </c>
      <c r="H174" s="95" t="s">
        <v>631</v>
      </c>
      <c r="I174" s="95"/>
      <c r="J174" s="95"/>
      <c r="K174" s="95"/>
      <c r="L174" s="95"/>
      <c r="M174" s="95"/>
    </row>
    <row r="175" spans="1:13" s="1" customFormat="1" ht="39" customHeight="1" x14ac:dyDescent="0.2">
      <c r="A175" s="51"/>
      <c r="B175" s="721">
        <v>1620</v>
      </c>
      <c r="C175" s="710" t="s">
        <v>632</v>
      </c>
      <c r="D175" s="710"/>
      <c r="E175" s="710" t="s">
        <v>632</v>
      </c>
      <c r="F175" s="710" t="s">
        <v>633</v>
      </c>
      <c r="G175" s="710" t="s">
        <v>632</v>
      </c>
      <c r="H175" s="710" t="s">
        <v>634</v>
      </c>
      <c r="I175" s="710"/>
      <c r="J175" s="710"/>
      <c r="K175" s="710"/>
      <c r="L175" s="710"/>
      <c r="M175" s="95"/>
    </row>
    <row r="176" spans="1:13" s="1" customFormat="1" ht="39" customHeight="1" x14ac:dyDescent="0.2">
      <c r="A176" s="51"/>
      <c r="B176" s="721">
        <v>1630</v>
      </c>
      <c r="C176" s="710" t="s">
        <v>635</v>
      </c>
      <c r="D176" s="710"/>
      <c r="E176" s="710" t="s">
        <v>635</v>
      </c>
      <c r="F176" s="710" t="s">
        <v>635</v>
      </c>
      <c r="G176" s="710" t="s">
        <v>635</v>
      </c>
      <c r="H176" s="710" t="s">
        <v>635</v>
      </c>
      <c r="I176" s="710"/>
      <c r="J176" s="710"/>
      <c r="K176" s="710"/>
      <c r="L176" s="710"/>
      <c r="M176" s="748"/>
    </row>
    <row r="177" spans="1:13" s="1" customFormat="1" ht="39" customHeight="1" x14ac:dyDescent="0.2">
      <c r="A177" s="51"/>
      <c r="B177" s="94">
        <v>1640</v>
      </c>
      <c r="C177" s="95" t="s">
        <v>636</v>
      </c>
      <c r="D177" s="95"/>
      <c r="E177" s="95" t="s">
        <v>636</v>
      </c>
      <c r="F177" s="95" t="s">
        <v>637</v>
      </c>
      <c r="G177" s="95" t="s">
        <v>636</v>
      </c>
      <c r="H177" s="95"/>
      <c r="I177" s="95"/>
      <c r="J177" s="95"/>
      <c r="K177" s="95"/>
      <c r="L177" s="95"/>
      <c r="M177" s="95"/>
    </row>
    <row r="178" spans="1:13" s="1" customFormat="1" ht="39" customHeight="1" x14ac:dyDescent="0.2">
      <c r="A178" s="51"/>
      <c r="B178" s="94">
        <v>1650</v>
      </c>
      <c r="C178" s="95" t="s">
        <v>638</v>
      </c>
      <c r="D178" s="95"/>
      <c r="E178" s="95" t="s">
        <v>638</v>
      </c>
      <c r="F178" s="95" t="s">
        <v>639</v>
      </c>
      <c r="G178" s="95"/>
      <c r="H178" s="95" t="s">
        <v>640</v>
      </c>
      <c r="I178" s="95"/>
      <c r="J178" s="95"/>
      <c r="K178" s="95"/>
      <c r="L178" s="95"/>
      <c r="M178" s="748"/>
    </row>
    <row r="179" spans="1:13" s="1" customFormat="1" ht="39" customHeight="1" x14ac:dyDescent="0.2">
      <c r="A179" s="51"/>
      <c r="B179" s="94">
        <v>1660</v>
      </c>
      <c r="C179" s="95" t="s">
        <v>641</v>
      </c>
      <c r="D179" s="95"/>
      <c r="E179" s="95" t="s">
        <v>641</v>
      </c>
      <c r="F179" s="95" t="s">
        <v>642</v>
      </c>
      <c r="G179" s="95"/>
      <c r="H179" s="95"/>
      <c r="I179" s="95"/>
      <c r="J179" s="95"/>
      <c r="K179" s="95"/>
      <c r="L179" s="95"/>
      <c r="M179" s="748"/>
    </row>
    <row r="180" spans="1:13" s="1" customFormat="1" ht="39" customHeight="1" x14ac:dyDescent="0.2">
      <c r="A180" s="51"/>
      <c r="B180" s="94">
        <v>1670</v>
      </c>
      <c r="C180" s="95" t="s">
        <v>643</v>
      </c>
      <c r="D180" s="95"/>
      <c r="E180" s="95" t="s">
        <v>643</v>
      </c>
      <c r="F180" s="95" t="s">
        <v>644</v>
      </c>
      <c r="G180" s="95" t="s">
        <v>643</v>
      </c>
      <c r="H180" s="95" t="s">
        <v>645</v>
      </c>
      <c r="I180" s="95"/>
      <c r="J180" s="95"/>
      <c r="K180" s="95"/>
      <c r="L180" s="95"/>
      <c r="M180" s="748"/>
    </row>
    <row r="181" spans="1:13" s="1" customFormat="1" ht="39" customHeight="1" x14ac:dyDescent="0.2">
      <c r="A181" s="51"/>
      <c r="B181" s="94">
        <v>1700</v>
      </c>
      <c r="C181" s="95"/>
      <c r="D181" s="95"/>
      <c r="E181" s="95"/>
      <c r="F181" s="95" t="s">
        <v>646</v>
      </c>
      <c r="G181" s="95"/>
      <c r="H181" s="95"/>
      <c r="I181" s="95"/>
      <c r="J181" s="95"/>
      <c r="K181" s="95"/>
      <c r="L181" s="95"/>
      <c r="M181" s="95"/>
    </row>
    <row r="182" spans="1:13" s="1" customFormat="1" ht="39" customHeight="1" x14ac:dyDescent="0.2">
      <c r="A182" s="51"/>
      <c r="B182" s="94">
        <v>1710</v>
      </c>
      <c r="C182" s="95"/>
      <c r="D182" s="95"/>
      <c r="E182" s="95"/>
      <c r="F182" s="95" t="s">
        <v>647</v>
      </c>
      <c r="G182" s="95"/>
      <c r="H182" s="95"/>
      <c r="I182" s="95"/>
      <c r="J182" s="95"/>
      <c r="K182" s="95"/>
      <c r="L182" s="95"/>
      <c r="M182" s="95"/>
    </row>
    <row r="183" spans="1:13" s="1" customFormat="1" ht="39" customHeight="1" x14ac:dyDescent="0.2">
      <c r="A183" s="51"/>
      <c r="B183" s="94">
        <v>1720</v>
      </c>
      <c r="C183" s="95"/>
      <c r="D183" s="95"/>
      <c r="E183" s="95"/>
      <c r="F183" s="95" t="s">
        <v>648</v>
      </c>
      <c r="G183" s="95"/>
      <c r="H183" s="95"/>
      <c r="I183" s="95"/>
      <c r="J183" s="95"/>
      <c r="K183" s="95"/>
      <c r="L183" s="95"/>
      <c r="M183" s="95"/>
    </row>
    <row r="184" spans="1:13" s="1" customFormat="1" ht="39" customHeight="1" x14ac:dyDescent="0.2">
      <c r="A184" s="51"/>
      <c r="B184" s="94">
        <v>1730</v>
      </c>
      <c r="C184" s="95"/>
      <c r="D184" s="95"/>
      <c r="E184" s="95"/>
      <c r="F184" s="95" t="s">
        <v>649</v>
      </c>
      <c r="G184" s="95"/>
      <c r="H184" s="95"/>
      <c r="I184" s="95"/>
      <c r="J184" s="95"/>
      <c r="K184" s="95"/>
      <c r="L184" s="95"/>
      <c r="M184" s="95"/>
    </row>
    <row r="185" spans="1:13" s="1" customFormat="1" ht="39" customHeight="1" x14ac:dyDescent="0.2">
      <c r="A185" s="51"/>
      <c r="B185" s="94">
        <v>1740</v>
      </c>
      <c r="C185" s="95"/>
      <c r="D185" s="95"/>
      <c r="E185" s="95"/>
      <c r="F185" s="95" t="s">
        <v>650</v>
      </c>
      <c r="G185" s="95"/>
      <c r="H185" s="95"/>
      <c r="I185" s="95"/>
      <c r="J185" s="95"/>
      <c r="K185" s="95"/>
      <c r="L185" s="95"/>
      <c r="M185" s="95"/>
    </row>
    <row r="186" spans="1:13" s="1" customFormat="1" ht="39" customHeight="1" x14ac:dyDescent="0.2">
      <c r="A186" s="51"/>
      <c r="B186" s="94">
        <v>2001</v>
      </c>
      <c r="C186" s="95" t="s">
        <v>651</v>
      </c>
      <c r="D186" s="95" t="s">
        <v>652</v>
      </c>
      <c r="E186" s="95" t="s">
        <v>651</v>
      </c>
      <c r="F186" s="95" t="s">
        <v>653</v>
      </c>
      <c r="G186" s="95" t="s">
        <v>654</v>
      </c>
      <c r="H186" s="95" t="s">
        <v>655</v>
      </c>
      <c r="I186" s="95"/>
      <c r="J186" s="95"/>
      <c r="K186" s="95"/>
      <c r="L186" s="95"/>
      <c r="M186" s="748"/>
    </row>
    <row r="187" spans="1:13" s="1" customFormat="1" ht="39" customHeight="1" x14ac:dyDescent="0.2">
      <c r="A187" s="51"/>
      <c r="B187" s="94">
        <v>2002</v>
      </c>
      <c r="C187" s="95" t="s">
        <v>656</v>
      </c>
      <c r="D187" s="95" t="s">
        <v>652</v>
      </c>
      <c r="E187" s="95" t="s">
        <v>657</v>
      </c>
      <c r="F187" s="95" t="s">
        <v>658</v>
      </c>
      <c r="G187" s="95" t="s">
        <v>659</v>
      </c>
      <c r="H187" s="95" t="s">
        <v>660</v>
      </c>
      <c r="I187" s="95"/>
      <c r="J187" s="95"/>
      <c r="K187" s="95"/>
      <c r="L187" s="95"/>
      <c r="M187" s="95"/>
    </row>
    <row r="188" spans="1:13" s="1" customFormat="1" ht="39" customHeight="1" x14ac:dyDescent="0.2">
      <c r="A188" s="51"/>
      <c r="B188" s="94">
        <v>2003</v>
      </c>
      <c r="C188" s="95" t="s">
        <v>661</v>
      </c>
      <c r="D188" s="95" t="s">
        <v>652</v>
      </c>
      <c r="E188" s="95" t="s">
        <v>662</v>
      </c>
      <c r="F188" s="95" t="s">
        <v>652</v>
      </c>
      <c r="G188" s="95" t="s">
        <v>663</v>
      </c>
      <c r="H188" s="95" t="s">
        <v>652</v>
      </c>
      <c r="I188" s="95"/>
      <c r="J188" s="95"/>
      <c r="K188" s="95"/>
      <c r="L188" s="95"/>
      <c r="M188" s="748"/>
    </row>
    <row r="189" spans="1:13" s="1" customFormat="1" ht="39" customHeight="1" x14ac:dyDescent="0.2">
      <c r="A189" s="51"/>
      <c r="B189" s="94">
        <v>2004</v>
      </c>
      <c r="C189" s="95" t="s">
        <v>664</v>
      </c>
      <c r="D189" s="95" t="s">
        <v>652</v>
      </c>
      <c r="E189" s="95" t="s">
        <v>659</v>
      </c>
      <c r="F189" s="95" t="s">
        <v>652</v>
      </c>
      <c r="G189" s="95" t="s">
        <v>665</v>
      </c>
      <c r="H189" s="95" t="s">
        <v>652</v>
      </c>
      <c r="I189" s="95"/>
      <c r="J189" s="95"/>
      <c r="K189" s="95"/>
      <c r="L189" s="95"/>
      <c r="M189" s="748"/>
    </row>
    <row r="190" spans="1:13" s="1" customFormat="1" ht="39" customHeight="1" x14ac:dyDescent="0.2">
      <c r="A190" s="51"/>
      <c r="B190" s="94">
        <v>2005</v>
      </c>
      <c r="C190" s="95" t="s">
        <v>666</v>
      </c>
      <c r="D190" s="95" t="s">
        <v>652</v>
      </c>
      <c r="E190" s="95" t="s">
        <v>667</v>
      </c>
      <c r="F190" s="95" t="s">
        <v>652</v>
      </c>
      <c r="G190" s="95" t="s">
        <v>668</v>
      </c>
      <c r="H190" s="95" t="s">
        <v>652</v>
      </c>
      <c r="I190" s="95"/>
      <c r="J190" s="95"/>
      <c r="K190" s="95"/>
      <c r="L190" s="95"/>
      <c r="M190" s="95"/>
    </row>
    <row r="191" spans="1:13" s="1" customFormat="1" ht="39" customHeight="1" x14ac:dyDescent="0.2">
      <c r="A191" s="51"/>
      <c r="B191" s="94">
        <v>2006</v>
      </c>
      <c r="C191" s="95" t="s">
        <v>669</v>
      </c>
      <c r="D191" s="95" t="s">
        <v>652</v>
      </c>
      <c r="E191" s="95" t="s">
        <v>670</v>
      </c>
      <c r="F191" s="95" t="s">
        <v>652</v>
      </c>
      <c r="G191" s="95" t="s">
        <v>671</v>
      </c>
      <c r="H191" s="95" t="s">
        <v>652</v>
      </c>
      <c r="I191" s="95"/>
      <c r="J191" s="95"/>
      <c r="K191" s="95"/>
      <c r="L191" s="95"/>
      <c r="M191" s="95"/>
    </row>
    <row r="192" spans="1:13" s="1" customFormat="1" ht="39" customHeight="1" x14ac:dyDescent="0.2">
      <c r="A192" s="51"/>
      <c r="B192" s="94">
        <v>2007</v>
      </c>
      <c r="C192" s="95" t="s">
        <v>662</v>
      </c>
      <c r="D192" s="95" t="s">
        <v>652</v>
      </c>
      <c r="E192" s="95" t="s">
        <v>672</v>
      </c>
      <c r="F192" s="95" t="s">
        <v>652</v>
      </c>
      <c r="G192" s="95" t="s">
        <v>673</v>
      </c>
      <c r="H192" s="95" t="s">
        <v>652</v>
      </c>
      <c r="I192" s="95"/>
      <c r="J192" s="95"/>
      <c r="K192" s="95"/>
      <c r="L192" s="95"/>
      <c r="M192" s="95"/>
    </row>
    <row r="193" spans="1:13" s="1" customFormat="1" ht="39" customHeight="1" x14ac:dyDescent="0.2">
      <c r="A193" s="51"/>
      <c r="B193" s="94">
        <v>2008</v>
      </c>
      <c r="C193" s="95" t="s">
        <v>659</v>
      </c>
      <c r="D193" s="95" t="s">
        <v>652</v>
      </c>
      <c r="E193" s="95" t="s">
        <v>674</v>
      </c>
      <c r="F193" s="95" t="s">
        <v>652</v>
      </c>
      <c r="G193" s="95" t="s">
        <v>675</v>
      </c>
      <c r="H193" s="95" t="s">
        <v>652</v>
      </c>
      <c r="I193" s="95"/>
      <c r="J193" s="95"/>
      <c r="K193" s="95"/>
      <c r="L193" s="95"/>
      <c r="M193" s="95"/>
    </row>
    <row r="194" spans="1:13" s="1" customFormat="1" ht="39" customHeight="1" x14ac:dyDescent="0.2">
      <c r="A194" s="51"/>
      <c r="B194" s="94">
        <v>2009</v>
      </c>
      <c r="C194" s="95" t="s">
        <v>667</v>
      </c>
      <c r="D194" s="95" t="s">
        <v>652</v>
      </c>
      <c r="E194" s="95" t="s">
        <v>676</v>
      </c>
      <c r="F194" s="95" t="s">
        <v>652</v>
      </c>
      <c r="G194" s="95" t="s">
        <v>677</v>
      </c>
      <c r="H194" s="95" t="s">
        <v>652</v>
      </c>
      <c r="I194" s="95"/>
      <c r="J194" s="95"/>
      <c r="K194" s="95"/>
      <c r="L194" s="95"/>
      <c r="M194" s="95"/>
    </row>
    <row r="195" spans="1:13" s="1" customFormat="1" ht="39" customHeight="1" x14ac:dyDescent="0.2">
      <c r="A195" s="51"/>
      <c r="B195" s="94">
        <v>2010</v>
      </c>
      <c r="C195" s="95" t="s">
        <v>678</v>
      </c>
      <c r="D195" s="95" t="s">
        <v>652</v>
      </c>
      <c r="E195" s="95" t="s">
        <v>652</v>
      </c>
      <c r="F195" s="95" t="s">
        <v>652</v>
      </c>
      <c r="G195" s="95"/>
      <c r="H195" s="95" t="s">
        <v>652</v>
      </c>
      <c r="I195" s="95"/>
      <c r="J195" s="95"/>
      <c r="K195" s="95"/>
      <c r="L195" s="95"/>
      <c r="M195" s="95"/>
    </row>
    <row r="196" spans="1:13" s="1" customFormat="1" ht="39" customHeight="1" x14ac:dyDescent="0.2">
      <c r="A196" s="51"/>
      <c r="B196" s="94">
        <v>2011</v>
      </c>
      <c r="C196" s="95" t="s">
        <v>679</v>
      </c>
      <c r="D196" s="95" t="s">
        <v>652</v>
      </c>
      <c r="E196" s="95" t="s">
        <v>652</v>
      </c>
      <c r="F196" s="95" t="s">
        <v>652</v>
      </c>
      <c r="G196" s="95"/>
      <c r="H196" s="95" t="s">
        <v>652</v>
      </c>
      <c r="I196" s="95"/>
      <c r="J196" s="95"/>
      <c r="K196" s="95"/>
      <c r="L196" s="95"/>
      <c r="M196" s="95"/>
    </row>
    <row r="197" spans="1:13" s="1" customFormat="1" ht="39" customHeight="1" x14ac:dyDescent="0.2">
      <c r="A197" s="51"/>
      <c r="B197" s="94">
        <v>2012</v>
      </c>
      <c r="C197" s="95" t="s">
        <v>674</v>
      </c>
      <c r="D197" s="95" t="s">
        <v>652</v>
      </c>
      <c r="E197" s="95" t="s">
        <v>652</v>
      </c>
      <c r="F197" s="95" t="s">
        <v>652</v>
      </c>
      <c r="G197" s="95"/>
      <c r="H197" s="95" t="s">
        <v>652</v>
      </c>
      <c r="I197" s="95"/>
      <c r="J197" s="95"/>
      <c r="K197" s="95"/>
      <c r="L197" s="95"/>
      <c r="M197" s="95"/>
    </row>
    <row r="198" spans="1:13" s="1" customFormat="1" ht="39" customHeight="1" x14ac:dyDescent="0.2">
      <c r="A198" s="51"/>
      <c r="B198" s="94">
        <v>2013</v>
      </c>
      <c r="C198" s="95" t="s">
        <v>676</v>
      </c>
      <c r="D198" s="95" t="s">
        <v>652</v>
      </c>
      <c r="E198" s="95" t="s">
        <v>652</v>
      </c>
      <c r="F198" s="95" t="s">
        <v>652</v>
      </c>
      <c r="G198" s="95"/>
      <c r="H198" s="95" t="s">
        <v>652</v>
      </c>
      <c r="I198" s="95"/>
      <c r="J198" s="95"/>
      <c r="K198" s="95"/>
      <c r="L198" s="95"/>
      <c r="M198" s="95"/>
    </row>
    <row r="199" spans="1:13" s="1" customFormat="1" ht="39" customHeight="1" x14ac:dyDescent="0.2">
      <c r="A199" s="51"/>
      <c r="B199" s="94">
        <v>2014</v>
      </c>
      <c r="C199" s="95" t="s">
        <v>652</v>
      </c>
      <c r="D199" s="95" t="s">
        <v>652</v>
      </c>
      <c r="E199" s="95" t="s">
        <v>652</v>
      </c>
      <c r="F199" s="95" t="s">
        <v>652</v>
      </c>
      <c r="G199" s="95"/>
      <c r="H199" s="95" t="s">
        <v>652</v>
      </c>
      <c r="I199" s="95"/>
      <c r="J199" s="95"/>
      <c r="K199" s="95"/>
      <c r="L199" s="95"/>
      <c r="M199" s="95" t="s">
        <v>1481</v>
      </c>
    </row>
    <row r="200" spans="1:13" s="1" customFormat="1" ht="39" customHeight="1" x14ac:dyDescent="0.2">
      <c r="A200" s="51"/>
      <c r="B200" s="94">
        <v>2201</v>
      </c>
      <c r="C200" s="95" t="s">
        <v>680</v>
      </c>
      <c r="D200" s="95" t="s">
        <v>681</v>
      </c>
      <c r="E200" s="95" t="s">
        <v>680</v>
      </c>
      <c r="F200" s="95" t="s">
        <v>682</v>
      </c>
      <c r="G200" s="95" t="s">
        <v>683</v>
      </c>
      <c r="H200" s="95" t="s">
        <v>684</v>
      </c>
      <c r="I200" s="95"/>
      <c r="J200" s="95"/>
      <c r="K200" s="95"/>
      <c r="L200" s="95"/>
      <c r="M200" s="95" t="s">
        <v>1482</v>
      </c>
    </row>
    <row r="201" spans="1:13" s="1" customFormat="1" ht="39" customHeight="1" x14ac:dyDescent="0.2">
      <c r="A201" s="51"/>
      <c r="B201" s="94">
        <v>2202</v>
      </c>
      <c r="C201" s="95" t="s">
        <v>685</v>
      </c>
      <c r="D201" s="95" t="s">
        <v>686</v>
      </c>
      <c r="E201" s="95" t="s">
        <v>685</v>
      </c>
      <c r="F201" s="95" t="s">
        <v>687</v>
      </c>
      <c r="G201" s="95" t="s">
        <v>688</v>
      </c>
      <c r="H201" s="95" t="s">
        <v>689</v>
      </c>
      <c r="I201" s="95"/>
      <c r="J201" s="95"/>
      <c r="K201" s="95"/>
      <c r="L201" s="95"/>
      <c r="M201" s="95" t="s">
        <v>1483</v>
      </c>
    </row>
    <row r="202" spans="1:13" s="1" customFormat="1" ht="39" customHeight="1" x14ac:dyDescent="0.2">
      <c r="A202" s="51"/>
      <c r="B202" s="94">
        <v>2203</v>
      </c>
      <c r="C202" s="95" t="s">
        <v>690</v>
      </c>
      <c r="D202" s="95" t="s">
        <v>691</v>
      </c>
      <c r="E202" s="95" t="s">
        <v>692</v>
      </c>
      <c r="F202" s="95" t="s">
        <v>693</v>
      </c>
      <c r="G202" s="95" t="s">
        <v>694</v>
      </c>
      <c r="H202" s="95" t="s">
        <v>695</v>
      </c>
      <c r="I202" s="95"/>
      <c r="J202" s="95"/>
      <c r="K202" s="95"/>
      <c r="L202" s="95"/>
      <c r="M202" s="95" t="s">
        <v>652</v>
      </c>
    </row>
    <row r="203" spans="1:13" s="1" customFormat="1" ht="39" customHeight="1" x14ac:dyDescent="0.2">
      <c r="A203" s="51"/>
      <c r="B203" s="94">
        <v>2204</v>
      </c>
      <c r="C203" s="95" t="s">
        <v>696</v>
      </c>
      <c r="D203" s="95" t="s">
        <v>697</v>
      </c>
      <c r="E203" s="95" t="s">
        <v>698</v>
      </c>
      <c r="F203" s="95" t="s">
        <v>699</v>
      </c>
      <c r="G203" s="95" t="s">
        <v>700</v>
      </c>
      <c r="H203" s="95" t="s">
        <v>701</v>
      </c>
      <c r="I203" s="95"/>
      <c r="J203" s="95"/>
      <c r="K203" s="95"/>
      <c r="L203" s="95"/>
      <c r="M203" s="95" t="s">
        <v>652</v>
      </c>
    </row>
    <row r="204" spans="1:13" s="1" customFormat="1" ht="39" customHeight="1" x14ac:dyDescent="0.2">
      <c r="A204" s="51"/>
      <c r="B204" s="94">
        <v>2205</v>
      </c>
      <c r="C204" s="95" t="s">
        <v>698</v>
      </c>
      <c r="D204" s="95" t="s">
        <v>702</v>
      </c>
      <c r="E204" s="95" t="s">
        <v>703</v>
      </c>
      <c r="F204" s="95" t="s">
        <v>704</v>
      </c>
      <c r="G204" s="95" t="s">
        <v>705</v>
      </c>
      <c r="H204" s="95" t="s">
        <v>706</v>
      </c>
      <c r="I204" s="95"/>
      <c r="J204" s="95"/>
      <c r="K204" s="95"/>
      <c r="L204" s="95"/>
      <c r="M204" s="95" t="s">
        <v>652</v>
      </c>
    </row>
    <row r="205" spans="1:13" s="1" customFormat="1" ht="39" customHeight="1" x14ac:dyDescent="0.2">
      <c r="A205" s="51"/>
      <c r="B205" s="94">
        <v>2206</v>
      </c>
      <c r="C205" s="95" t="s">
        <v>703</v>
      </c>
      <c r="D205" s="95" t="s">
        <v>707</v>
      </c>
      <c r="E205" s="95" t="s">
        <v>708</v>
      </c>
      <c r="F205" s="95" t="s">
        <v>709</v>
      </c>
      <c r="G205" s="95" t="s">
        <v>710</v>
      </c>
      <c r="H205" s="95" t="s">
        <v>711</v>
      </c>
      <c r="I205" s="95"/>
      <c r="J205" s="95"/>
      <c r="K205" s="95"/>
      <c r="L205" s="95"/>
      <c r="M205" s="95" t="s">
        <v>652</v>
      </c>
    </row>
    <row r="206" spans="1:13" s="1" customFormat="1" ht="39" customHeight="1" x14ac:dyDescent="0.2">
      <c r="A206" s="51"/>
      <c r="B206" s="94">
        <v>2207</v>
      </c>
      <c r="C206" s="95" t="s">
        <v>708</v>
      </c>
      <c r="D206" s="95" t="s">
        <v>712</v>
      </c>
      <c r="E206" s="95" t="s">
        <v>713</v>
      </c>
      <c r="F206" s="95" t="s">
        <v>714</v>
      </c>
      <c r="G206" s="98" t="s">
        <v>715</v>
      </c>
      <c r="H206" s="95" t="s">
        <v>716</v>
      </c>
      <c r="I206" s="95"/>
      <c r="J206" s="95"/>
      <c r="K206" s="95"/>
      <c r="L206" s="95"/>
      <c r="M206" s="95" t="s">
        <v>652</v>
      </c>
    </row>
    <row r="207" spans="1:13" s="1" customFormat="1" ht="39" customHeight="1" x14ac:dyDescent="0.2">
      <c r="A207" s="51"/>
      <c r="B207" s="94">
        <v>2208</v>
      </c>
      <c r="C207" s="95" t="s">
        <v>713</v>
      </c>
      <c r="D207" s="95" t="s">
        <v>717</v>
      </c>
      <c r="E207" s="95" t="s">
        <v>718</v>
      </c>
      <c r="F207" s="95" t="s">
        <v>719</v>
      </c>
      <c r="G207" s="98" t="s">
        <v>720</v>
      </c>
      <c r="H207" s="95" t="s">
        <v>721</v>
      </c>
      <c r="I207" s="95"/>
      <c r="J207" s="95"/>
      <c r="K207" s="95"/>
      <c r="L207" s="95"/>
      <c r="M207" s="95" t="s">
        <v>652</v>
      </c>
    </row>
    <row r="208" spans="1:13" s="1" customFormat="1" ht="39" customHeight="1" x14ac:dyDescent="0.2">
      <c r="A208" s="51"/>
      <c r="B208" s="94">
        <v>2209</v>
      </c>
      <c r="C208" s="95" t="s">
        <v>722</v>
      </c>
      <c r="D208" s="95" t="s">
        <v>723</v>
      </c>
      <c r="E208" s="95" t="s">
        <v>724</v>
      </c>
      <c r="F208" s="95" t="s">
        <v>725</v>
      </c>
      <c r="G208" s="98" t="s">
        <v>726</v>
      </c>
      <c r="H208" s="95" t="s">
        <v>727</v>
      </c>
      <c r="I208" s="95"/>
      <c r="J208" s="95"/>
      <c r="K208" s="95"/>
      <c r="L208" s="95"/>
      <c r="M208" s="95" t="s">
        <v>652</v>
      </c>
    </row>
    <row r="209" spans="1:13" s="1" customFormat="1" ht="39" customHeight="1" x14ac:dyDescent="0.2">
      <c r="A209" s="51"/>
      <c r="B209" s="94">
        <v>2210</v>
      </c>
      <c r="C209" s="95" t="s">
        <v>728</v>
      </c>
      <c r="D209" s="95" t="s">
        <v>729</v>
      </c>
      <c r="E209" s="95" t="s">
        <v>730</v>
      </c>
      <c r="F209" s="95" t="s">
        <v>731</v>
      </c>
      <c r="G209" s="98" t="s">
        <v>732</v>
      </c>
      <c r="H209" s="95" t="s">
        <v>733</v>
      </c>
      <c r="I209" s="95"/>
      <c r="J209" s="95"/>
      <c r="K209" s="95"/>
      <c r="L209" s="95"/>
      <c r="M209" s="95" t="s">
        <v>652</v>
      </c>
    </row>
    <row r="210" spans="1:13" s="1" customFormat="1" ht="39" customHeight="1" x14ac:dyDescent="0.2">
      <c r="A210" s="51"/>
      <c r="B210" s="94">
        <v>2211</v>
      </c>
      <c r="C210" s="95" t="s">
        <v>705</v>
      </c>
      <c r="D210" s="95" t="s">
        <v>734</v>
      </c>
      <c r="E210" s="95" t="s">
        <v>735</v>
      </c>
      <c r="F210" s="95" t="s">
        <v>736</v>
      </c>
      <c r="G210" s="98" t="s">
        <v>737</v>
      </c>
      <c r="H210" s="95" t="s">
        <v>738</v>
      </c>
      <c r="I210" s="95"/>
      <c r="J210" s="95"/>
      <c r="K210" s="95"/>
      <c r="L210" s="95"/>
      <c r="M210" s="95" t="s">
        <v>652</v>
      </c>
    </row>
    <row r="211" spans="1:13" s="1" customFormat="1" ht="39" customHeight="1" x14ac:dyDescent="0.2">
      <c r="A211" s="51"/>
      <c r="B211" s="94">
        <v>2212</v>
      </c>
      <c r="C211" s="95" t="s">
        <v>739</v>
      </c>
      <c r="D211" s="95" t="s">
        <v>740</v>
      </c>
      <c r="E211" s="95" t="s">
        <v>741</v>
      </c>
      <c r="F211" s="95" t="s">
        <v>742</v>
      </c>
      <c r="G211" s="95" t="s">
        <v>743</v>
      </c>
      <c r="H211" s="95" t="s">
        <v>744</v>
      </c>
      <c r="I211" s="95"/>
      <c r="J211" s="95"/>
      <c r="K211" s="95"/>
      <c r="L211" s="95"/>
      <c r="M211" s="95" t="s">
        <v>652</v>
      </c>
    </row>
    <row r="212" spans="1:13" s="1" customFormat="1" ht="39" customHeight="1" x14ac:dyDescent="0.2">
      <c r="A212" s="51"/>
      <c r="B212" s="94">
        <v>2213</v>
      </c>
      <c r="C212" s="95" t="s">
        <v>745</v>
      </c>
      <c r="D212" s="95" t="s">
        <v>746</v>
      </c>
      <c r="E212" s="95" t="s">
        <v>747</v>
      </c>
      <c r="F212" s="95" t="s">
        <v>748</v>
      </c>
      <c r="G212" s="95" t="s">
        <v>749</v>
      </c>
      <c r="H212" s="95" t="s">
        <v>750</v>
      </c>
      <c r="I212" s="95"/>
      <c r="J212" s="95"/>
      <c r="K212" s="95"/>
      <c r="L212" s="95"/>
      <c r="M212" s="95" t="s">
        <v>652</v>
      </c>
    </row>
    <row r="213" spans="1:13" s="1" customFormat="1" ht="39" customHeight="1" x14ac:dyDescent="0.2">
      <c r="A213" s="51"/>
      <c r="B213" s="94">
        <v>2214</v>
      </c>
      <c r="C213" s="95" t="s">
        <v>741</v>
      </c>
      <c r="D213" s="95" t="s">
        <v>652</v>
      </c>
      <c r="E213" s="95" t="s">
        <v>751</v>
      </c>
      <c r="F213" s="95" t="s">
        <v>752</v>
      </c>
      <c r="G213" s="95" t="s">
        <v>753</v>
      </c>
      <c r="H213" s="95" t="s">
        <v>652</v>
      </c>
      <c r="I213" s="95"/>
      <c r="J213" s="95"/>
      <c r="K213" s="95"/>
      <c r="L213" s="95"/>
      <c r="M213" s="751" t="s">
        <v>652</v>
      </c>
    </row>
    <row r="214" spans="1:13" s="1" customFormat="1" ht="39" customHeight="1" x14ac:dyDescent="0.2">
      <c r="A214" s="51"/>
      <c r="B214" s="94">
        <v>2215</v>
      </c>
      <c r="C214" s="95" t="s">
        <v>754</v>
      </c>
      <c r="D214" s="95" t="s">
        <v>652</v>
      </c>
      <c r="E214" s="95" t="s">
        <v>755</v>
      </c>
      <c r="F214" s="95" t="s">
        <v>756</v>
      </c>
      <c r="G214" s="95" t="s">
        <v>757</v>
      </c>
      <c r="H214" s="95" t="s">
        <v>652</v>
      </c>
      <c r="I214" s="95"/>
      <c r="J214" s="95"/>
      <c r="K214" s="95"/>
      <c r="L214" s="95"/>
      <c r="M214" s="95" t="s">
        <v>685</v>
      </c>
    </row>
    <row r="215" spans="1:13" s="1" customFormat="1" ht="39" customHeight="1" x14ac:dyDescent="0.2">
      <c r="A215" s="51"/>
      <c r="B215" s="94">
        <v>2216</v>
      </c>
      <c r="C215" s="95" t="s">
        <v>747</v>
      </c>
      <c r="D215" s="95" t="s">
        <v>652</v>
      </c>
      <c r="E215" s="95" t="s">
        <v>758</v>
      </c>
      <c r="F215" s="95" t="s">
        <v>683</v>
      </c>
      <c r="G215" s="95" t="s">
        <v>759</v>
      </c>
      <c r="H215" s="95" t="s">
        <v>652</v>
      </c>
      <c r="I215" s="95"/>
      <c r="J215" s="95"/>
      <c r="K215" s="95"/>
      <c r="L215" s="95"/>
      <c r="M215" s="95" t="s">
        <v>1484</v>
      </c>
    </row>
    <row r="216" spans="1:13" s="1" customFormat="1" ht="39" customHeight="1" x14ac:dyDescent="0.2">
      <c r="A216" s="51"/>
      <c r="B216" s="94">
        <v>2217</v>
      </c>
      <c r="C216" s="95" t="s">
        <v>751</v>
      </c>
      <c r="D216" s="95" t="s">
        <v>652</v>
      </c>
      <c r="E216" s="95" t="s">
        <v>760</v>
      </c>
      <c r="F216" s="95" t="s">
        <v>688</v>
      </c>
      <c r="G216" s="95" t="s">
        <v>761</v>
      </c>
      <c r="H216" s="95" t="s">
        <v>652</v>
      </c>
      <c r="I216" s="95"/>
      <c r="J216" s="95"/>
      <c r="K216" s="95"/>
      <c r="L216" s="95"/>
      <c r="M216" s="95" t="s">
        <v>1485</v>
      </c>
    </row>
    <row r="217" spans="1:13" s="1" customFormat="1" ht="39" customHeight="1" x14ac:dyDescent="0.2">
      <c r="A217" s="51"/>
      <c r="B217" s="94">
        <v>2218</v>
      </c>
      <c r="C217" s="95" t="s">
        <v>755</v>
      </c>
      <c r="D217" s="95" t="s">
        <v>652</v>
      </c>
      <c r="E217" s="95" t="s">
        <v>762</v>
      </c>
      <c r="F217" s="95" t="s">
        <v>652</v>
      </c>
      <c r="G217" s="95" t="s">
        <v>763</v>
      </c>
      <c r="H217" s="95" t="s">
        <v>652</v>
      </c>
      <c r="I217" s="95"/>
      <c r="J217" s="95"/>
      <c r="K217" s="95"/>
      <c r="L217" s="95"/>
      <c r="M217" s="95" t="s">
        <v>1486</v>
      </c>
    </row>
    <row r="218" spans="1:13" s="1" customFormat="1" ht="39" customHeight="1" x14ac:dyDescent="0.2">
      <c r="A218" s="51"/>
      <c r="B218" s="94">
        <v>2219</v>
      </c>
      <c r="C218" s="95" t="s">
        <v>764</v>
      </c>
      <c r="D218" s="95" t="s">
        <v>652</v>
      </c>
      <c r="E218" s="95" t="s">
        <v>765</v>
      </c>
      <c r="F218" s="95" t="s">
        <v>766</v>
      </c>
      <c r="G218" s="95"/>
      <c r="H218" s="95" t="s">
        <v>652</v>
      </c>
      <c r="I218" s="95"/>
      <c r="J218" s="95"/>
      <c r="K218" s="95"/>
      <c r="L218" s="95"/>
      <c r="M218" s="95" t="s">
        <v>1487</v>
      </c>
    </row>
    <row r="219" spans="1:13" s="1" customFormat="1" ht="39" customHeight="1" x14ac:dyDescent="0.2">
      <c r="A219" s="51"/>
      <c r="B219" s="94">
        <v>2220</v>
      </c>
      <c r="C219" s="95" t="s">
        <v>767</v>
      </c>
      <c r="D219" s="95" t="s">
        <v>652</v>
      </c>
      <c r="E219" s="95" t="s">
        <v>749</v>
      </c>
      <c r="F219" s="95" t="s">
        <v>768</v>
      </c>
      <c r="G219" s="95"/>
      <c r="H219" s="95" t="s">
        <v>652</v>
      </c>
      <c r="I219" s="95"/>
      <c r="J219" s="95"/>
      <c r="K219" s="95"/>
      <c r="L219" s="95"/>
      <c r="M219" s="95" t="s">
        <v>1488</v>
      </c>
    </row>
    <row r="220" spans="1:13" s="1" customFormat="1" ht="39" customHeight="1" x14ac:dyDescent="0.2">
      <c r="A220" s="51"/>
      <c r="B220" s="94">
        <v>2221</v>
      </c>
      <c r="C220" s="95" t="s">
        <v>758</v>
      </c>
      <c r="D220" s="95" t="s">
        <v>652</v>
      </c>
      <c r="E220" s="95" t="s">
        <v>753</v>
      </c>
      <c r="F220" s="95" t="s">
        <v>652</v>
      </c>
      <c r="G220" s="95"/>
      <c r="H220" s="95" t="s">
        <v>652</v>
      </c>
      <c r="I220" s="95"/>
      <c r="J220" s="95"/>
      <c r="K220" s="95"/>
      <c r="L220" s="95"/>
      <c r="M220" s="95" t="s">
        <v>1489</v>
      </c>
    </row>
    <row r="221" spans="1:13" s="1" customFormat="1" ht="39" customHeight="1" x14ac:dyDescent="0.2">
      <c r="A221" s="51"/>
      <c r="B221" s="94">
        <v>2222</v>
      </c>
      <c r="C221" s="95" t="s">
        <v>760</v>
      </c>
      <c r="D221" s="95" t="s">
        <v>652</v>
      </c>
      <c r="E221" s="1" t="s">
        <v>652</v>
      </c>
      <c r="F221" s="95" t="s">
        <v>769</v>
      </c>
      <c r="G221" s="95"/>
      <c r="H221" s="95" t="s">
        <v>652</v>
      </c>
      <c r="I221" s="95"/>
      <c r="J221" s="95"/>
      <c r="K221" s="95"/>
      <c r="L221" s="95"/>
      <c r="M221" s="95" t="s">
        <v>1490</v>
      </c>
    </row>
    <row r="222" spans="1:13" s="1" customFormat="1" ht="39" customHeight="1" x14ac:dyDescent="0.2">
      <c r="A222" s="51"/>
      <c r="B222" s="94">
        <v>2223</v>
      </c>
      <c r="C222" s="95" t="s">
        <v>762</v>
      </c>
      <c r="D222" s="95" t="s">
        <v>652</v>
      </c>
      <c r="E222" s="95" t="s">
        <v>770</v>
      </c>
      <c r="F222" s="98" t="s">
        <v>771</v>
      </c>
      <c r="G222" s="95"/>
      <c r="H222" s="95" t="s">
        <v>652</v>
      </c>
      <c r="I222" s="95"/>
      <c r="J222" s="95"/>
      <c r="K222" s="95"/>
      <c r="L222" s="95"/>
      <c r="M222" s="751" t="s">
        <v>747</v>
      </c>
    </row>
    <row r="223" spans="1:13" s="1" customFormat="1" ht="39" customHeight="1" x14ac:dyDescent="0.2">
      <c r="A223" s="51"/>
      <c r="B223" s="94">
        <v>2224</v>
      </c>
      <c r="C223" s="95" t="s">
        <v>772</v>
      </c>
      <c r="D223" s="95" t="s">
        <v>652</v>
      </c>
      <c r="E223" s="95" t="s">
        <v>773</v>
      </c>
      <c r="F223" s="1" t="s">
        <v>652</v>
      </c>
      <c r="G223" s="95"/>
      <c r="H223" s="95" t="s">
        <v>652</v>
      </c>
      <c r="I223" s="95"/>
      <c r="J223" s="95"/>
      <c r="K223" s="95"/>
      <c r="L223" s="95"/>
      <c r="M223" s="95" t="s">
        <v>1491</v>
      </c>
    </row>
    <row r="224" spans="1:13" s="1" customFormat="1" ht="39" customHeight="1" x14ac:dyDescent="0.2">
      <c r="A224" s="51"/>
      <c r="B224" s="94">
        <v>2225</v>
      </c>
      <c r="C224" s="95" t="s">
        <v>774</v>
      </c>
      <c r="D224" s="95" t="s">
        <v>652</v>
      </c>
      <c r="E224" s="95" t="s">
        <v>759</v>
      </c>
      <c r="F224" s="102" t="s">
        <v>775</v>
      </c>
      <c r="G224" s="95"/>
      <c r="H224" s="95" t="s">
        <v>652</v>
      </c>
      <c r="I224" s="95"/>
      <c r="J224" s="95"/>
      <c r="K224" s="95"/>
      <c r="L224" s="95"/>
    </row>
    <row r="225" spans="1:13" s="1" customFormat="1" ht="39" customHeight="1" x14ac:dyDescent="0.2">
      <c r="A225" s="51"/>
      <c r="B225" s="94">
        <v>2226</v>
      </c>
      <c r="C225" s="95" t="s">
        <v>776</v>
      </c>
      <c r="D225" s="95" t="s">
        <v>652</v>
      </c>
      <c r="E225" s="95" t="s">
        <v>652</v>
      </c>
      <c r="F225" s="102" t="s">
        <v>777</v>
      </c>
      <c r="G225" s="95"/>
      <c r="H225" s="95" t="s">
        <v>652</v>
      </c>
      <c r="I225" s="95"/>
      <c r="J225" s="95"/>
      <c r="K225" s="95"/>
      <c r="L225" s="95"/>
    </row>
    <row r="226" spans="1:13" s="1" customFormat="1" ht="39" customHeight="1" x14ac:dyDescent="0.2">
      <c r="A226" s="51"/>
      <c r="B226" s="94">
        <v>2227</v>
      </c>
      <c r="C226" s="95" t="s">
        <v>749</v>
      </c>
      <c r="D226" s="95" t="s">
        <v>652</v>
      </c>
      <c r="E226" s="95" t="s">
        <v>778</v>
      </c>
      <c r="F226" s="1" t="s">
        <v>652</v>
      </c>
      <c r="G226" s="95"/>
      <c r="H226" s="95" t="s">
        <v>652</v>
      </c>
      <c r="I226" s="95"/>
      <c r="J226" s="95"/>
      <c r="K226" s="95"/>
      <c r="L226" s="95"/>
    </row>
    <row r="227" spans="1:13" s="1" customFormat="1" ht="39" customHeight="1" x14ac:dyDescent="0.2">
      <c r="A227" s="51"/>
      <c r="B227" s="94">
        <v>2228</v>
      </c>
      <c r="C227" s="95" t="s">
        <v>753</v>
      </c>
      <c r="D227" s="95" t="s">
        <v>652</v>
      </c>
      <c r="E227" s="95" t="s">
        <v>779</v>
      </c>
      <c r="F227" s="95" t="s">
        <v>780</v>
      </c>
      <c r="G227" s="95"/>
      <c r="H227" s="95" t="s">
        <v>652</v>
      </c>
      <c r="I227" s="95"/>
      <c r="J227" s="95"/>
      <c r="K227" s="95"/>
      <c r="L227" s="95"/>
    </row>
    <row r="228" spans="1:13" s="1" customFormat="1" ht="39" customHeight="1" x14ac:dyDescent="0.2">
      <c r="A228" s="51"/>
      <c r="B228" s="94">
        <v>2229</v>
      </c>
      <c r="C228" s="95" t="s">
        <v>781</v>
      </c>
      <c r="D228" s="95" t="s">
        <v>652</v>
      </c>
      <c r="E228" s="95" t="s">
        <v>782</v>
      </c>
      <c r="F228" s="95" t="s">
        <v>783</v>
      </c>
      <c r="G228" s="95"/>
      <c r="H228" s="95" t="s">
        <v>652</v>
      </c>
      <c r="I228" s="95"/>
      <c r="J228" s="95"/>
      <c r="K228" s="95"/>
      <c r="L228" s="95"/>
    </row>
    <row r="229" spans="1:13" s="1" customFormat="1" ht="39" customHeight="1" x14ac:dyDescent="0.2">
      <c r="A229" s="51"/>
      <c r="B229" s="94">
        <v>2230</v>
      </c>
      <c r="C229" s="95" t="s">
        <v>652</v>
      </c>
      <c r="D229" s="95" t="s">
        <v>652</v>
      </c>
      <c r="E229" s="95" t="s">
        <v>784</v>
      </c>
      <c r="F229" s="95" t="s">
        <v>652</v>
      </c>
      <c r="G229" s="95"/>
      <c r="H229" s="95" t="s">
        <v>652</v>
      </c>
      <c r="I229" s="95"/>
      <c r="J229" s="95"/>
      <c r="K229" s="95"/>
      <c r="L229" s="95"/>
    </row>
    <row r="230" spans="1:13" s="1" customFormat="1" ht="39" customHeight="1" x14ac:dyDescent="0.2">
      <c r="A230" s="51"/>
      <c r="B230" s="94">
        <v>2231</v>
      </c>
      <c r="C230" s="95" t="s">
        <v>770</v>
      </c>
      <c r="D230" s="95" t="s">
        <v>652</v>
      </c>
      <c r="E230" s="95" t="s">
        <v>785</v>
      </c>
      <c r="F230" s="95"/>
      <c r="G230" s="95"/>
      <c r="H230" s="95" t="s">
        <v>652</v>
      </c>
      <c r="I230" s="95"/>
      <c r="J230" s="95"/>
      <c r="K230" s="95"/>
      <c r="L230" s="95"/>
      <c r="M230" s="751" t="s">
        <v>652</v>
      </c>
    </row>
    <row r="231" spans="1:13" s="1" customFormat="1" ht="39" customHeight="1" x14ac:dyDescent="0.2">
      <c r="A231" s="51"/>
      <c r="B231" s="94">
        <v>2232</v>
      </c>
      <c r="C231" s="95" t="s">
        <v>773</v>
      </c>
      <c r="D231" s="95" t="s">
        <v>652</v>
      </c>
      <c r="E231" s="95" t="s">
        <v>786</v>
      </c>
      <c r="F231" s="95"/>
      <c r="G231" s="95"/>
      <c r="H231" s="95" t="s">
        <v>652</v>
      </c>
      <c r="I231" s="95"/>
      <c r="J231" s="95"/>
      <c r="K231" s="95"/>
      <c r="L231" s="95"/>
      <c r="M231" s="751" t="s">
        <v>652</v>
      </c>
    </row>
    <row r="232" spans="1:13" s="1" customFormat="1" ht="39" customHeight="1" x14ac:dyDescent="0.2">
      <c r="A232" s="51"/>
      <c r="B232" s="94">
        <v>2233</v>
      </c>
      <c r="C232" s="95" t="s">
        <v>759</v>
      </c>
      <c r="D232" s="95" t="s">
        <v>652</v>
      </c>
      <c r="E232" s="95" t="s">
        <v>652</v>
      </c>
      <c r="F232" s="95"/>
      <c r="G232" s="95"/>
      <c r="H232" s="95" t="s">
        <v>652</v>
      </c>
      <c r="I232" s="95"/>
      <c r="J232" s="95"/>
      <c r="K232" s="95"/>
      <c r="L232" s="95"/>
      <c r="M232" s="751" t="s">
        <v>652</v>
      </c>
    </row>
    <row r="233" spans="1:13" s="1" customFormat="1" ht="39" customHeight="1" x14ac:dyDescent="0.2">
      <c r="A233" s="51"/>
      <c r="B233" s="94">
        <v>2234</v>
      </c>
      <c r="C233" s="95" t="s">
        <v>652</v>
      </c>
      <c r="D233" s="95" t="s">
        <v>652</v>
      </c>
      <c r="E233" s="95" t="s">
        <v>652</v>
      </c>
      <c r="F233" s="95"/>
      <c r="G233" s="95"/>
      <c r="H233" s="95" t="s">
        <v>652</v>
      </c>
      <c r="I233" s="95"/>
      <c r="J233" s="95"/>
      <c r="K233" s="95"/>
      <c r="L233" s="95"/>
      <c r="M233" s="751" t="s">
        <v>652</v>
      </c>
    </row>
    <row r="234" spans="1:13" s="1" customFormat="1" ht="39" customHeight="1" x14ac:dyDescent="0.2">
      <c r="A234" s="51"/>
      <c r="B234" s="94">
        <v>2235</v>
      </c>
      <c r="C234" s="95" t="s">
        <v>787</v>
      </c>
      <c r="D234" s="95" t="s">
        <v>652</v>
      </c>
      <c r="E234" s="95" t="s">
        <v>652</v>
      </c>
      <c r="F234" s="95"/>
      <c r="G234" s="95"/>
      <c r="H234" s="95" t="s">
        <v>652</v>
      </c>
      <c r="I234" s="95"/>
      <c r="J234" s="95"/>
      <c r="K234" s="95"/>
      <c r="L234" s="95"/>
      <c r="M234" s="751" t="s">
        <v>652</v>
      </c>
    </row>
    <row r="235" spans="1:13" s="1" customFormat="1" ht="39" customHeight="1" x14ac:dyDescent="0.2">
      <c r="A235" s="51"/>
      <c r="B235" s="94">
        <v>2236</v>
      </c>
      <c r="C235" s="95" t="s">
        <v>779</v>
      </c>
      <c r="D235" s="95" t="s">
        <v>652</v>
      </c>
      <c r="E235" s="95" t="s">
        <v>652</v>
      </c>
      <c r="F235" s="95"/>
      <c r="G235" s="95"/>
      <c r="H235" s="95" t="s">
        <v>652</v>
      </c>
      <c r="I235" s="95"/>
      <c r="J235" s="95"/>
      <c r="K235" s="95"/>
      <c r="L235" s="95"/>
      <c r="M235" s="95" t="s">
        <v>1492</v>
      </c>
    </row>
    <row r="236" spans="1:13" s="1" customFormat="1" ht="39" customHeight="1" x14ac:dyDescent="0.2">
      <c r="A236" s="51"/>
      <c r="B236" s="94">
        <v>2237</v>
      </c>
      <c r="C236" s="95" t="s">
        <v>782</v>
      </c>
      <c r="D236" s="95" t="s">
        <v>652</v>
      </c>
      <c r="E236" s="95" t="s">
        <v>652</v>
      </c>
      <c r="F236" s="95"/>
      <c r="G236" s="95"/>
      <c r="H236" s="95" t="s">
        <v>652</v>
      </c>
      <c r="I236" s="95"/>
      <c r="J236" s="95"/>
      <c r="K236" s="95"/>
      <c r="L236" s="95"/>
      <c r="M236" s="95" t="s">
        <v>1493</v>
      </c>
    </row>
    <row r="237" spans="1:13" s="1" customFormat="1" ht="39" customHeight="1" x14ac:dyDescent="0.2">
      <c r="A237" s="51"/>
      <c r="B237" s="94">
        <v>2238</v>
      </c>
      <c r="C237" s="95" t="s">
        <v>784</v>
      </c>
      <c r="D237" s="95" t="s">
        <v>652</v>
      </c>
      <c r="E237" s="95" t="s">
        <v>652</v>
      </c>
      <c r="F237" s="95"/>
      <c r="G237" s="95"/>
      <c r="H237" s="95" t="s">
        <v>652</v>
      </c>
      <c r="I237" s="95"/>
      <c r="J237" s="95"/>
      <c r="K237" s="95"/>
      <c r="L237" s="95"/>
      <c r="M237" s="751" t="s">
        <v>1494</v>
      </c>
    </row>
    <row r="238" spans="1:13" s="1" customFormat="1" ht="39" customHeight="1" x14ac:dyDescent="0.2">
      <c r="A238" s="51"/>
      <c r="B238" s="94">
        <v>2239</v>
      </c>
      <c r="C238" s="95" t="s">
        <v>788</v>
      </c>
      <c r="D238" s="95" t="s">
        <v>652</v>
      </c>
      <c r="E238" s="95" t="s">
        <v>652</v>
      </c>
      <c r="F238" s="95"/>
      <c r="G238" s="95"/>
      <c r="H238" s="95" t="s">
        <v>652</v>
      </c>
      <c r="I238" s="95"/>
      <c r="J238" s="95"/>
      <c r="K238" s="95"/>
      <c r="L238" s="95"/>
      <c r="M238" s="95" t="s">
        <v>1495</v>
      </c>
    </row>
    <row r="239" spans="1:13" s="1" customFormat="1" ht="39" customHeight="1" x14ac:dyDescent="0.2">
      <c r="A239" s="51"/>
      <c r="B239" s="94">
        <v>2240</v>
      </c>
      <c r="C239" s="95" t="s">
        <v>786</v>
      </c>
      <c r="D239" s="95" t="s">
        <v>652</v>
      </c>
      <c r="E239" s="95" t="s">
        <v>652</v>
      </c>
      <c r="F239" s="95"/>
      <c r="G239" s="95"/>
      <c r="H239" s="95" t="s">
        <v>652</v>
      </c>
      <c r="I239" s="95"/>
      <c r="J239" s="95"/>
      <c r="K239" s="95"/>
      <c r="L239" s="95"/>
      <c r="M239" s="95" t="s">
        <v>1496</v>
      </c>
    </row>
    <row r="240" spans="1:13" s="1" customFormat="1" ht="39" customHeight="1" x14ac:dyDescent="0.2">
      <c r="A240" s="51"/>
      <c r="B240" s="94">
        <v>2241</v>
      </c>
      <c r="C240" s="95" t="s">
        <v>652</v>
      </c>
      <c r="D240" s="95" t="s">
        <v>652</v>
      </c>
      <c r="E240" s="95" t="s">
        <v>652</v>
      </c>
      <c r="F240" s="95"/>
      <c r="G240" s="95"/>
      <c r="H240" s="95" t="s">
        <v>652</v>
      </c>
      <c r="I240" s="95"/>
      <c r="J240" s="95"/>
      <c r="K240" s="95"/>
      <c r="L240" s="95"/>
      <c r="M240" s="95" t="s">
        <v>1497</v>
      </c>
    </row>
    <row r="241" spans="1:13" s="1" customFormat="1" ht="39" customHeight="1" x14ac:dyDescent="0.2">
      <c r="A241" s="51"/>
      <c r="B241" s="94">
        <v>2242</v>
      </c>
      <c r="C241" s="95" t="s">
        <v>789</v>
      </c>
      <c r="D241" s="95" t="s">
        <v>652</v>
      </c>
      <c r="E241" s="95" t="s">
        <v>652</v>
      </c>
      <c r="F241" s="95"/>
      <c r="G241" s="95"/>
      <c r="H241" s="95" t="s">
        <v>652</v>
      </c>
      <c r="I241" s="95"/>
      <c r="J241" s="95"/>
      <c r="K241" s="95"/>
      <c r="L241" s="95"/>
      <c r="M241" s="95" t="s">
        <v>754</v>
      </c>
    </row>
    <row r="242" spans="1:13" s="1" customFormat="1" ht="39" customHeight="1" x14ac:dyDescent="0.2">
      <c r="A242" s="51"/>
      <c r="B242" s="94">
        <v>2301</v>
      </c>
      <c r="C242" s="95" t="s">
        <v>790</v>
      </c>
      <c r="D242" s="95" t="s">
        <v>652</v>
      </c>
      <c r="E242" s="95" t="s">
        <v>791</v>
      </c>
      <c r="F242" s="95" t="s">
        <v>652</v>
      </c>
      <c r="G242" s="95"/>
      <c r="H242" s="95" t="s">
        <v>792</v>
      </c>
      <c r="I242" s="95"/>
      <c r="J242" s="95"/>
      <c r="K242" s="95"/>
      <c r="L242" s="95"/>
      <c r="M242" s="95" t="s">
        <v>741</v>
      </c>
    </row>
    <row r="243" spans="1:13" s="1" customFormat="1" ht="39" customHeight="1" x14ac:dyDescent="0.2">
      <c r="A243" s="51"/>
      <c r="B243" s="94">
        <v>2302</v>
      </c>
      <c r="C243" s="95" t="s">
        <v>793</v>
      </c>
      <c r="D243" s="95" t="s">
        <v>652</v>
      </c>
      <c r="E243" s="95" t="s">
        <v>652</v>
      </c>
      <c r="F243" s="95" t="s">
        <v>652</v>
      </c>
      <c r="G243" s="95"/>
      <c r="H243" s="95" t="s">
        <v>652</v>
      </c>
      <c r="I243" s="95"/>
      <c r="J243" s="95"/>
      <c r="K243" s="95"/>
      <c r="L243" s="95"/>
      <c r="M243" s="95" t="s">
        <v>1498</v>
      </c>
    </row>
    <row r="244" spans="1:13" s="1" customFormat="1" ht="39" customHeight="1" x14ac:dyDescent="0.2">
      <c r="A244" s="51"/>
      <c r="B244" s="94">
        <v>2303</v>
      </c>
      <c r="C244" s="95" t="s">
        <v>794</v>
      </c>
      <c r="D244" s="95" t="s">
        <v>652</v>
      </c>
      <c r="E244" s="95" t="s">
        <v>652</v>
      </c>
      <c r="F244" s="95" t="s">
        <v>652</v>
      </c>
      <c r="G244" s="95"/>
      <c r="H244" s="95" t="s">
        <v>652</v>
      </c>
      <c r="I244" s="95"/>
      <c r="J244" s="95"/>
      <c r="K244" s="95"/>
      <c r="L244" s="95"/>
      <c r="M244" s="95" t="s">
        <v>652</v>
      </c>
    </row>
    <row r="245" spans="1:13" s="1" customFormat="1" ht="39" customHeight="1" x14ac:dyDescent="0.2">
      <c r="A245" s="51"/>
      <c r="B245" s="94">
        <v>2304</v>
      </c>
      <c r="C245" s="95" t="s">
        <v>795</v>
      </c>
      <c r="D245" s="95" t="s">
        <v>652</v>
      </c>
      <c r="E245" s="95" t="s">
        <v>652</v>
      </c>
      <c r="F245" s="95" t="s">
        <v>652</v>
      </c>
      <c r="G245" s="95"/>
      <c r="H245" s="95" t="s">
        <v>652</v>
      </c>
      <c r="I245" s="95"/>
      <c r="J245" s="95"/>
      <c r="K245" s="95"/>
      <c r="L245" s="95"/>
      <c r="M245" s="751" t="s">
        <v>652</v>
      </c>
    </row>
    <row r="246" spans="1:13" s="1" customFormat="1" ht="39" customHeight="1" x14ac:dyDescent="0.2">
      <c r="A246" s="51"/>
      <c r="B246" s="94">
        <v>2305</v>
      </c>
      <c r="C246" s="95" t="s">
        <v>796</v>
      </c>
      <c r="D246" s="95" t="s">
        <v>652</v>
      </c>
      <c r="E246" s="95" t="s">
        <v>652</v>
      </c>
      <c r="F246" s="95" t="s">
        <v>652</v>
      </c>
      <c r="G246" s="95"/>
      <c r="H246" s="95" t="s">
        <v>652</v>
      </c>
      <c r="I246" s="95"/>
      <c r="J246" s="95"/>
      <c r="K246" s="95"/>
      <c r="L246" s="95"/>
      <c r="M246" s="1" t="s">
        <v>652</v>
      </c>
    </row>
    <row r="247" spans="1:13" s="1" customFormat="1" ht="39" customHeight="1" x14ac:dyDescent="0.2">
      <c r="A247" s="51"/>
      <c r="B247" s="94">
        <v>2306</v>
      </c>
      <c r="C247" s="95" t="s">
        <v>791</v>
      </c>
      <c r="D247" s="95" t="s">
        <v>652</v>
      </c>
      <c r="E247" s="95" t="s">
        <v>652</v>
      </c>
      <c r="F247" s="95" t="s">
        <v>652</v>
      </c>
      <c r="G247" s="95"/>
      <c r="H247" s="95" t="s">
        <v>652</v>
      </c>
      <c r="I247" s="95"/>
      <c r="J247" s="95"/>
      <c r="K247" s="95"/>
      <c r="L247" s="95"/>
      <c r="M247" s="95" t="s">
        <v>652</v>
      </c>
    </row>
    <row r="248" spans="1:13" s="1" customFormat="1" ht="39" customHeight="1" x14ac:dyDescent="0.2">
      <c r="A248" s="51"/>
      <c r="B248" s="94">
        <v>2307</v>
      </c>
      <c r="C248" s="95" t="s">
        <v>797</v>
      </c>
      <c r="D248" s="95" t="s">
        <v>652</v>
      </c>
      <c r="E248" s="95" t="s">
        <v>652</v>
      </c>
      <c r="F248" s="95" t="s">
        <v>652</v>
      </c>
      <c r="G248" s="95"/>
      <c r="H248" s="95" t="s">
        <v>652</v>
      </c>
      <c r="I248" s="95"/>
      <c r="J248" s="95"/>
      <c r="K248" s="95"/>
      <c r="L248" s="95"/>
      <c r="M248" s="1" t="s">
        <v>652</v>
      </c>
    </row>
    <row r="249" spans="1:13" s="1" customFormat="1" ht="39" customHeight="1" x14ac:dyDescent="0.2">
      <c r="A249" s="51"/>
      <c r="B249" s="94">
        <v>2308</v>
      </c>
      <c r="C249" s="95" t="s">
        <v>798</v>
      </c>
      <c r="D249" s="95" t="s">
        <v>652</v>
      </c>
      <c r="E249" s="95" t="s">
        <v>652</v>
      </c>
      <c r="F249" s="95" t="s">
        <v>652</v>
      </c>
      <c r="G249" s="95"/>
      <c r="H249" s="95" t="s">
        <v>652</v>
      </c>
      <c r="I249" s="95"/>
      <c r="J249" s="95"/>
      <c r="K249" s="95"/>
      <c r="L249" s="95"/>
      <c r="M249" s="95" t="s">
        <v>652</v>
      </c>
    </row>
    <row r="250" spans="1:13" s="1" customFormat="1" ht="39" customHeight="1" x14ac:dyDescent="0.2">
      <c r="A250" s="51"/>
      <c r="B250" s="94">
        <v>2309</v>
      </c>
      <c r="C250" s="95" t="s">
        <v>799</v>
      </c>
      <c r="D250" s="95" t="s">
        <v>652</v>
      </c>
      <c r="E250" s="95" t="s">
        <v>652</v>
      </c>
      <c r="F250" s="95" t="s">
        <v>652</v>
      </c>
      <c r="G250" s="95"/>
      <c r="H250" s="95" t="s">
        <v>652</v>
      </c>
      <c r="I250" s="95"/>
      <c r="J250" s="95"/>
      <c r="K250" s="95"/>
      <c r="L250" s="95"/>
      <c r="M250" s="95" t="s">
        <v>652</v>
      </c>
    </row>
    <row r="251" spans="1:13" s="1" customFormat="1" ht="39" customHeight="1" x14ac:dyDescent="0.2">
      <c r="A251" s="51"/>
      <c r="B251" s="94">
        <v>2310</v>
      </c>
      <c r="C251" s="95" t="s">
        <v>652</v>
      </c>
      <c r="D251" s="95" t="s">
        <v>652</v>
      </c>
      <c r="E251" s="95" t="s">
        <v>652</v>
      </c>
      <c r="F251" s="95" t="s">
        <v>652</v>
      </c>
      <c r="G251" s="95"/>
      <c r="H251" s="95" t="s">
        <v>652</v>
      </c>
      <c r="I251" s="95"/>
      <c r="J251" s="95"/>
      <c r="K251" s="95"/>
      <c r="L251" s="95"/>
      <c r="M251" s="95" t="s">
        <v>652</v>
      </c>
    </row>
    <row r="252" spans="1:13" s="1" customFormat="1" ht="39" customHeight="1" x14ac:dyDescent="0.2">
      <c r="A252" s="51"/>
      <c r="B252" s="94">
        <v>3000</v>
      </c>
      <c r="C252" s="95" t="s">
        <v>800</v>
      </c>
      <c r="D252" s="95" t="s">
        <v>800</v>
      </c>
      <c r="E252" s="95" t="s">
        <v>800</v>
      </c>
      <c r="F252" s="95" t="s">
        <v>800</v>
      </c>
      <c r="G252" s="95" t="s">
        <v>800</v>
      </c>
      <c r="H252" s="95" t="s">
        <v>800</v>
      </c>
      <c r="I252" s="95"/>
      <c r="J252" s="95"/>
      <c r="K252" s="95"/>
      <c r="L252" s="95"/>
      <c r="M252" s="95" t="s">
        <v>652</v>
      </c>
    </row>
    <row r="253" spans="1:13" s="1" customFormat="1" ht="39" customHeight="1" x14ac:dyDescent="0.2">
      <c r="A253" s="51"/>
      <c r="B253" s="94">
        <v>3010</v>
      </c>
      <c r="C253" s="95" t="s">
        <v>801</v>
      </c>
      <c r="D253" s="95" t="s">
        <v>801</v>
      </c>
      <c r="E253" s="95" t="s">
        <v>801</v>
      </c>
      <c r="F253" s="95" t="s">
        <v>801</v>
      </c>
      <c r="G253" s="95" t="s">
        <v>801</v>
      </c>
      <c r="H253" s="95" t="s">
        <v>801</v>
      </c>
      <c r="I253" s="95"/>
      <c r="J253" s="95"/>
      <c r="K253" s="95"/>
      <c r="L253" s="95"/>
      <c r="M253" s="95" t="s">
        <v>652</v>
      </c>
    </row>
    <row r="254" spans="1:13" s="1" customFormat="1" ht="39" customHeight="1" x14ac:dyDescent="0.2">
      <c r="A254" s="51"/>
      <c r="B254" s="94">
        <v>3020</v>
      </c>
      <c r="C254" s="95" t="s">
        <v>802</v>
      </c>
      <c r="D254" s="95" t="s">
        <v>802</v>
      </c>
      <c r="E254" s="95" t="s">
        <v>802</v>
      </c>
      <c r="F254" s="95" t="s">
        <v>802</v>
      </c>
      <c r="G254" s="95" t="s">
        <v>802</v>
      </c>
      <c r="H254" s="95" t="s">
        <v>802</v>
      </c>
      <c r="I254" s="95"/>
      <c r="J254" s="95"/>
      <c r="K254" s="95"/>
      <c r="L254" s="95"/>
      <c r="M254" s="751" t="s">
        <v>652</v>
      </c>
    </row>
    <row r="255" spans="1:13" s="1" customFormat="1" ht="39" customHeight="1" x14ac:dyDescent="0.2">
      <c r="A255" s="51"/>
      <c r="B255" s="94">
        <v>3030</v>
      </c>
      <c r="C255" s="95" t="s">
        <v>803</v>
      </c>
      <c r="D255" s="95" t="s">
        <v>803</v>
      </c>
      <c r="E255" s="95" t="s">
        <v>803</v>
      </c>
      <c r="F255" s="95" t="s">
        <v>803</v>
      </c>
      <c r="G255" s="95" t="s">
        <v>803</v>
      </c>
      <c r="H255" s="95" t="s">
        <v>803</v>
      </c>
      <c r="I255" s="95"/>
      <c r="J255" s="95"/>
      <c r="K255" s="95"/>
      <c r="L255" s="95"/>
      <c r="M255" s="751" t="s">
        <v>652</v>
      </c>
    </row>
    <row r="256" spans="1:13" s="1" customFormat="1" ht="39" customHeight="1" x14ac:dyDescent="0.2">
      <c r="A256" s="51"/>
      <c r="B256" s="94">
        <v>3040</v>
      </c>
      <c r="C256" s="95" t="s">
        <v>804</v>
      </c>
      <c r="D256" s="95" t="s">
        <v>804</v>
      </c>
      <c r="E256" s="95" t="s">
        <v>804</v>
      </c>
      <c r="F256" s="95" t="s">
        <v>804</v>
      </c>
      <c r="G256" s="95" t="s">
        <v>804</v>
      </c>
      <c r="H256" s="95" t="s">
        <v>804</v>
      </c>
      <c r="I256" s="95"/>
      <c r="J256" s="95"/>
      <c r="K256" s="95"/>
      <c r="L256" s="95"/>
      <c r="M256" s="95" t="s">
        <v>652</v>
      </c>
    </row>
    <row r="257" spans="1:13" s="1" customFormat="1" ht="39" customHeight="1" x14ac:dyDescent="0.2">
      <c r="A257" s="51"/>
      <c r="B257" s="94">
        <v>3050</v>
      </c>
      <c r="C257" s="95" t="s">
        <v>805</v>
      </c>
      <c r="D257" s="95" t="s">
        <v>805</v>
      </c>
      <c r="E257" s="95" t="s">
        <v>805</v>
      </c>
      <c r="F257" s="95" t="s">
        <v>805</v>
      </c>
      <c r="G257" s="95" t="s">
        <v>805</v>
      </c>
      <c r="H257" s="95" t="s">
        <v>805</v>
      </c>
      <c r="I257" s="95"/>
      <c r="J257" s="95"/>
      <c r="K257" s="95"/>
      <c r="L257" s="95"/>
      <c r="M257" s="95" t="s">
        <v>652</v>
      </c>
    </row>
    <row r="258" spans="1:13" s="1" customFormat="1" ht="39" customHeight="1" x14ac:dyDescent="0.2">
      <c r="A258" s="51"/>
      <c r="B258" s="94">
        <v>3060</v>
      </c>
      <c r="C258" s="95" t="s">
        <v>806</v>
      </c>
      <c r="D258" s="95"/>
      <c r="E258" s="95"/>
      <c r="F258" s="95"/>
      <c r="G258" s="95"/>
      <c r="H258" s="95"/>
      <c r="I258" s="95"/>
      <c r="J258" s="95"/>
      <c r="K258" s="95"/>
      <c r="L258" s="95"/>
      <c r="M258" s="95" t="s">
        <v>652</v>
      </c>
    </row>
    <row r="259" spans="1:13" s="1" customFormat="1" ht="39" customHeight="1" x14ac:dyDescent="0.2">
      <c r="A259" s="51"/>
      <c r="B259" s="94">
        <v>3070</v>
      </c>
      <c r="C259" s="95" t="s">
        <v>807</v>
      </c>
      <c r="D259" s="95" t="s">
        <v>807</v>
      </c>
      <c r="E259" s="95" t="s">
        <v>807</v>
      </c>
      <c r="F259" s="95" t="s">
        <v>807</v>
      </c>
      <c r="G259" s="95" t="s">
        <v>807</v>
      </c>
      <c r="H259" s="95" t="s">
        <v>807</v>
      </c>
      <c r="I259" s="95"/>
      <c r="J259" s="95"/>
      <c r="K259" s="95"/>
      <c r="L259" s="95"/>
      <c r="M259" s="95" t="s">
        <v>652</v>
      </c>
    </row>
    <row r="260" spans="1:13" s="1" customFormat="1" ht="39" customHeight="1" x14ac:dyDescent="0.2">
      <c r="A260" s="51"/>
      <c r="B260" s="94">
        <v>3080</v>
      </c>
      <c r="C260" s="95" t="s">
        <v>808</v>
      </c>
      <c r="D260" s="95" t="s">
        <v>808</v>
      </c>
      <c r="E260" s="95" t="s">
        <v>808</v>
      </c>
      <c r="F260" s="95" t="s">
        <v>808</v>
      </c>
      <c r="G260" s="95" t="s">
        <v>808</v>
      </c>
      <c r="H260" s="95" t="s">
        <v>808</v>
      </c>
      <c r="I260" s="95"/>
      <c r="J260" s="95"/>
      <c r="K260" s="95"/>
      <c r="L260" s="95"/>
      <c r="M260" s="95" t="s">
        <v>652</v>
      </c>
    </row>
    <row r="261" spans="1:13" s="1" customFormat="1" ht="39" customHeight="1" x14ac:dyDescent="0.2">
      <c r="A261" s="51"/>
      <c r="B261" s="94">
        <v>3090</v>
      </c>
      <c r="C261" s="95" t="s">
        <v>809</v>
      </c>
      <c r="D261" s="95" t="s">
        <v>809</v>
      </c>
      <c r="E261" s="95" t="s">
        <v>809</v>
      </c>
      <c r="F261" s="95" t="s">
        <v>809</v>
      </c>
      <c r="G261" s="95" t="s">
        <v>809</v>
      </c>
      <c r="H261" s="95" t="s">
        <v>809</v>
      </c>
      <c r="I261" s="95"/>
      <c r="J261" s="95"/>
      <c r="K261" s="95"/>
      <c r="L261" s="95"/>
      <c r="M261" s="95" t="s">
        <v>652</v>
      </c>
    </row>
    <row r="262" spans="1:13" s="1" customFormat="1" ht="39" customHeight="1" x14ac:dyDescent="0.2">
      <c r="A262" s="51"/>
      <c r="B262" s="94">
        <v>3100</v>
      </c>
      <c r="C262" s="95" t="s">
        <v>810</v>
      </c>
      <c r="D262" s="95" t="s">
        <v>810</v>
      </c>
      <c r="E262" s="95" t="s">
        <v>810</v>
      </c>
      <c r="F262" s="95" t="s">
        <v>810</v>
      </c>
      <c r="G262" s="95" t="s">
        <v>810</v>
      </c>
      <c r="H262" s="95" t="s">
        <v>810</v>
      </c>
      <c r="I262" s="95"/>
      <c r="J262" s="95"/>
      <c r="K262" s="95"/>
      <c r="L262" s="95"/>
      <c r="M262" s="95" t="s">
        <v>652</v>
      </c>
    </row>
    <row r="263" spans="1:13" s="1" customFormat="1" ht="39" customHeight="1" x14ac:dyDescent="0.2">
      <c r="A263" s="51"/>
      <c r="B263" s="94">
        <v>3110</v>
      </c>
      <c r="C263" s="95" t="s">
        <v>811</v>
      </c>
      <c r="D263" s="95" t="s">
        <v>811</v>
      </c>
      <c r="E263" s="95" t="s">
        <v>811</v>
      </c>
      <c r="F263" s="95" t="s">
        <v>811</v>
      </c>
      <c r="G263" s="95" t="s">
        <v>811</v>
      </c>
      <c r="H263" s="95" t="s">
        <v>811</v>
      </c>
      <c r="I263" s="95"/>
      <c r="J263" s="95"/>
      <c r="K263" s="95"/>
      <c r="L263" s="95"/>
      <c r="M263" s="95" t="s">
        <v>652</v>
      </c>
    </row>
    <row r="264" spans="1:13" s="1" customFormat="1" ht="39" customHeight="1" x14ac:dyDescent="0.2">
      <c r="A264" s="51"/>
      <c r="B264" s="94">
        <v>3120</v>
      </c>
      <c r="C264" s="95" t="s">
        <v>812</v>
      </c>
      <c r="D264" s="95" t="s">
        <v>812</v>
      </c>
      <c r="E264" s="95" t="s">
        <v>812</v>
      </c>
      <c r="F264" s="95" t="s">
        <v>812</v>
      </c>
      <c r="G264" s="95" t="s">
        <v>812</v>
      </c>
      <c r="H264" s="95" t="s">
        <v>812</v>
      </c>
      <c r="I264" s="95"/>
      <c r="J264" s="95"/>
      <c r="K264" s="95"/>
      <c r="L264" s="95"/>
      <c r="M264" s="95" t="s">
        <v>652</v>
      </c>
    </row>
    <row r="265" spans="1:13" s="1" customFormat="1" ht="39" customHeight="1" x14ac:dyDescent="0.2">
      <c r="A265" s="51"/>
      <c r="B265" s="94">
        <v>3130</v>
      </c>
      <c r="C265" s="95" t="s">
        <v>813</v>
      </c>
      <c r="D265" s="95" t="s">
        <v>813</v>
      </c>
      <c r="E265" s="95" t="s">
        <v>813</v>
      </c>
      <c r="F265" s="95" t="s">
        <v>813</v>
      </c>
      <c r="G265" s="95" t="s">
        <v>813</v>
      </c>
      <c r="H265" s="95" t="s">
        <v>813</v>
      </c>
      <c r="I265" s="95"/>
      <c r="J265" s="95"/>
      <c r="K265" s="95"/>
      <c r="L265" s="95"/>
      <c r="M265" s="95" t="s">
        <v>800</v>
      </c>
    </row>
    <row r="266" spans="1:13" s="1" customFormat="1" ht="39" customHeight="1" x14ac:dyDescent="0.2">
      <c r="A266" s="51"/>
      <c r="B266" s="94" t="s">
        <v>129</v>
      </c>
      <c r="C266" s="95" t="s">
        <v>814</v>
      </c>
      <c r="D266" s="95"/>
      <c r="E266" s="95" t="s">
        <v>815</v>
      </c>
      <c r="F266" s="95" t="s">
        <v>816</v>
      </c>
      <c r="G266" s="95" t="s">
        <v>817</v>
      </c>
      <c r="H266" s="95" t="s">
        <v>818</v>
      </c>
      <c r="I266" s="95"/>
      <c r="J266" s="95"/>
      <c r="K266" s="95"/>
      <c r="L266" s="95"/>
      <c r="M266" s="95" t="s">
        <v>801</v>
      </c>
    </row>
    <row r="267" spans="1:13" s="1" customFormat="1" ht="39" customHeight="1" x14ac:dyDescent="0.2">
      <c r="A267" s="51"/>
      <c r="B267" s="94" t="s">
        <v>127</v>
      </c>
      <c r="C267" s="95" t="s">
        <v>819</v>
      </c>
      <c r="D267" s="95"/>
      <c r="E267" s="95" t="s">
        <v>819</v>
      </c>
      <c r="F267" s="95" t="s">
        <v>820</v>
      </c>
      <c r="G267" s="95" t="s">
        <v>821</v>
      </c>
      <c r="H267" s="95" t="s">
        <v>822</v>
      </c>
      <c r="I267" s="95"/>
      <c r="J267" s="95"/>
      <c r="K267" s="95"/>
      <c r="L267" s="95"/>
      <c r="M267" s="95" t="s">
        <v>802</v>
      </c>
    </row>
    <row r="268" spans="1:13" s="1" customFormat="1" ht="39" customHeight="1" x14ac:dyDescent="0.2">
      <c r="A268" s="51"/>
      <c r="B268" s="94" t="s">
        <v>76</v>
      </c>
      <c r="C268" s="95" t="s">
        <v>823</v>
      </c>
      <c r="D268" s="95"/>
      <c r="E268" s="95" t="s">
        <v>824</v>
      </c>
      <c r="F268" s="95" t="s">
        <v>825</v>
      </c>
      <c r="G268" s="95" t="s">
        <v>826</v>
      </c>
      <c r="H268" s="95" t="s">
        <v>827</v>
      </c>
      <c r="I268" s="95"/>
      <c r="J268" s="95"/>
      <c r="K268" s="95"/>
      <c r="L268" s="95"/>
      <c r="M268" s="95" t="s">
        <v>803</v>
      </c>
    </row>
    <row r="269" spans="1:13" s="1" customFormat="1" ht="39" customHeight="1" x14ac:dyDescent="0.2">
      <c r="A269" s="51"/>
      <c r="B269" s="94" t="s">
        <v>120</v>
      </c>
      <c r="C269" s="95" t="s">
        <v>828</v>
      </c>
      <c r="D269" s="95"/>
      <c r="E269" s="95" t="s">
        <v>828</v>
      </c>
      <c r="F269" s="95" t="s">
        <v>828</v>
      </c>
      <c r="G269" s="95" t="s">
        <v>828</v>
      </c>
      <c r="H269" s="95" t="s">
        <v>828</v>
      </c>
      <c r="I269" s="95"/>
      <c r="J269" s="95"/>
      <c r="K269" s="95"/>
      <c r="L269" s="95"/>
      <c r="M269" s="95" t="s">
        <v>804</v>
      </c>
    </row>
    <row r="270" spans="1:13" s="1" customFormat="1" ht="39" customHeight="1" x14ac:dyDescent="0.2">
      <c r="A270" s="51"/>
      <c r="B270" s="94" t="s">
        <v>119</v>
      </c>
      <c r="C270" s="95" t="s">
        <v>829</v>
      </c>
      <c r="D270" s="95"/>
      <c r="E270" s="95" t="s">
        <v>830</v>
      </c>
      <c r="F270" s="95" t="s">
        <v>831</v>
      </c>
      <c r="G270" s="95" t="s">
        <v>832</v>
      </c>
      <c r="H270" s="95" t="s">
        <v>829</v>
      </c>
      <c r="I270" s="95"/>
      <c r="J270" s="95"/>
      <c r="K270" s="95"/>
      <c r="L270" s="95"/>
      <c r="M270" s="95" t="s">
        <v>805</v>
      </c>
    </row>
    <row r="271" spans="1:13" ht="39" customHeight="1" x14ac:dyDescent="0.2">
      <c r="M271" s="95"/>
    </row>
    <row r="272" spans="1:13" ht="39" customHeight="1" x14ac:dyDescent="0.2">
      <c r="M272" s="95" t="s">
        <v>807</v>
      </c>
    </row>
    <row r="273" spans="13:13" ht="39" customHeight="1" x14ac:dyDescent="0.2">
      <c r="M273" s="95" t="s">
        <v>808</v>
      </c>
    </row>
    <row r="274" spans="13:13" ht="39" customHeight="1" x14ac:dyDescent="0.2">
      <c r="M274" s="95" t="s">
        <v>809</v>
      </c>
    </row>
    <row r="275" spans="13:13" ht="39" customHeight="1" x14ac:dyDescent="0.2">
      <c r="M275" s="95" t="s">
        <v>810</v>
      </c>
    </row>
    <row r="276" spans="13:13" ht="39" customHeight="1" x14ac:dyDescent="0.2">
      <c r="M276" s="95" t="s">
        <v>811</v>
      </c>
    </row>
    <row r="277" spans="13:13" ht="39" customHeight="1" x14ac:dyDescent="0.2">
      <c r="M277" s="95" t="s">
        <v>812</v>
      </c>
    </row>
    <row r="278" spans="13:13" ht="39" customHeight="1" x14ac:dyDescent="0.2">
      <c r="M278" s="95" t="s">
        <v>813</v>
      </c>
    </row>
    <row r="279" spans="13:13" ht="39" customHeight="1" x14ac:dyDescent="0.2">
      <c r="M279" s="95" t="s">
        <v>814</v>
      </c>
    </row>
    <row r="280" spans="13:13" ht="39" customHeight="1" x14ac:dyDescent="0.2">
      <c r="M280" s="95" t="s">
        <v>1499</v>
      </c>
    </row>
    <row r="281" spans="13:13" ht="39" customHeight="1" x14ac:dyDescent="0.2">
      <c r="M281" s="95" t="s">
        <v>1500</v>
      </c>
    </row>
    <row r="282" spans="13:13" ht="39" customHeight="1" x14ac:dyDescent="0.2">
      <c r="M282" s="95" t="s">
        <v>828</v>
      </c>
    </row>
    <row r="283" spans="13:13" ht="39" customHeight="1" x14ac:dyDescent="0.2">
      <c r="M283" s="95" t="s">
        <v>1501</v>
      </c>
    </row>
  </sheetData>
  <sheetProtection algorithmName="SHA-512" hashValue="/XbE2eYI1k1kRE1bq2vpYiAVvc5V22H9IWNJKdmf9sEWVUSysV4oN8xTeWvosyHoHxFvlda7FoWYhjG0TTFfUA==" saltValue="bzWcton3Y/KC2bqJPz533g==" spinCount="100000" sheet="1" selectLockedCells="1" selectUnlockedCells="1"/>
  <mergeCells count="1">
    <mergeCell ref="B1:B2"/>
  </mergeCells>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44D4-E45D-4D83-96DD-4DE6EE34DF0E}">
  <sheetPr codeName="Sheet12">
    <tabColor rgb="FFFFC000"/>
  </sheetPr>
  <dimension ref="A1:H65"/>
  <sheetViews>
    <sheetView workbookViewId="0">
      <pane xSplit="2" ySplit="3" topLeftCell="C4" activePane="bottomRight" state="frozenSplit"/>
      <selection activeCell="B2" sqref="B2:L2"/>
      <selection pane="topRight" activeCell="B2" sqref="B2:L2"/>
      <selection pane="bottomLeft" activeCell="B2" sqref="B2:L2"/>
      <selection pane="bottomRight" activeCell="K5" sqref="K5"/>
    </sheetView>
  </sheetViews>
  <sheetFormatPr defaultRowHeight="39" customHeight="1" x14ac:dyDescent="0.2"/>
  <cols>
    <col min="1" max="1" width="3.42578125" bestFit="1" customWidth="1"/>
    <col min="2" max="2" width="10" bestFit="1" customWidth="1"/>
    <col min="3" max="4" width="20.5703125" bestFit="1" customWidth="1"/>
    <col min="5" max="5" width="20.5703125" customWidth="1"/>
    <col min="6" max="8" width="20.42578125" customWidth="1"/>
  </cols>
  <sheetData>
    <row r="1" spans="1:8" s="1" customFormat="1" ht="13.5" x14ac:dyDescent="0.2">
      <c r="A1" s="51"/>
      <c r="B1" s="4447" t="s">
        <v>307</v>
      </c>
      <c r="C1" s="62" t="s">
        <v>308</v>
      </c>
      <c r="D1" s="90"/>
      <c r="E1" s="19"/>
    </row>
    <row r="2" spans="1:8" s="1" customFormat="1" ht="27" x14ac:dyDescent="0.2">
      <c r="A2" s="51"/>
      <c r="B2" s="4447"/>
      <c r="C2" s="62" t="s">
        <v>65</v>
      </c>
      <c r="D2" s="62" t="s">
        <v>309</v>
      </c>
      <c r="E2" s="19" t="s">
        <v>282</v>
      </c>
      <c r="F2" s="62" t="s">
        <v>298</v>
      </c>
      <c r="G2" s="62" t="s">
        <v>276</v>
      </c>
      <c r="H2" s="1" t="s">
        <v>293</v>
      </c>
    </row>
    <row r="3" spans="1:8" s="1" customFormat="1" ht="13.5" x14ac:dyDescent="0.2">
      <c r="A3" s="51"/>
      <c r="B3" s="91"/>
      <c r="C3" s="62">
        <v>2</v>
      </c>
      <c r="D3" s="62">
        <v>3</v>
      </c>
      <c r="E3" s="19">
        <v>4</v>
      </c>
      <c r="F3" s="62">
        <v>5</v>
      </c>
      <c r="G3" s="62">
        <v>6</v>
      </c>
      <c r="H3" s="92">
        <v>7</v>
      </c>
    </row>
    <row r="4" spans="1:8" s="1" customFormat="1" ht="39" customHeight="1" x14ac:dyDescent="0.2">
      <c r="A4" s="96"/>
      <c r="B4" s="97">
        <v>500</v>
      </c>
      <c r="C4" s="95" t="s">
        <v>833</v>
      </c>
      <c r="D4" s="95"/>
      <c r="E4" s="95" t="s">
        <v>833</v>
      </c>
      <c r="F4" s="95" t="s">
        <v>833</v>
      </c>
      <c r="G4" s="95" t="s">
        <v>833</v>
      </c>
      <c r="H4" s="95" t="s">
        <v>833</v>
      </c>
    </row>
    <row r="5" spans="1:8" s="1" customFormat="1" ht="39" customHeight="1" x14ac:dyDescent="0.2">
      <c r="A5" s="96"/>
      <c r="B5" s="97">
        <v>510</v>
      </c>
      <c r="C5" s="95" t="s">
        <v>834</v>
      </c>
      <c r="D5" s="95"/>
      <c r="E5" s="95" t="s">
        <v>834</v>
      </c>
      <c r="F5" s="95" t="s">
        <v>834</v>
      </c>
      <c r="G5" s="95" t="s">
        <v>834</v>
      </c>
      <c r="H5" s="95" t="s">
        <v>834</v>
      </c>
    </row>
    <row r="6" spans="1:8" s="1" customFormat="1" ht="39" customHeight="1" x14ac:dyDescent="0.2">
      <c r="A6" s="96"/>
      <c r="B6" s="97">
        <v>515</v>
      </c>
      <c r="C6" s="95" t="e">
        <f>NA()</f>
        <v>#N/A</v>
      </c>
      <c r="D6" s="95"/>
      <c r="E6" s="95" t="e">
        <f>NA()</f>
        <v>#N/A</v>
      </c>
      <c r="F6" s="95" t="s">
        <v>835</v>
      </c>
      <c r="G6" s="95" t="e">
        <f>NA()</f>
        <v>#N/A</v>
      </c>
      <c r="H6" s="95" t="e">
        <f>NA()</f>
        <v>#N/A</v>
      </c>
    </row>
    <row r="7" spans="1:8" s="1" customFormat="1" ht="39" customHeight="1" x14ac:dyDescent="0.2">
      <c r="A7" s="96"/>
      <c r="B7" s="97">
        <v>520</v>
      </c>
      <c r="C7" s="95" t="s">
        <v>835</v>
      </c>
      <c r="D7" s="95"/>
      <c r="E7" s="95" t="s">
        <v>835</v>
      </c>
      <c r="F7" s="95" t="s">
        <v>836</v>
      </c>
      <c r="G7" s="95" t="s">
        <v>835</v>
      </c>
      <c r="H7" s="95" t="s">
        <v>835</v>
      </c>
    </row>
    <row r="8" spans="1:8" s="1" customFormat="1" ht="39" customHeight="1" x14ac:dyDescent="0.2">
      <c r="A8" s="96"/>
      <c r="B8" s="97">
        <v>530</v>
      </c>
      <c r="C8" s="95" t="s">
        <v>836</v>
      </c>
      <c r="D8" s="95"/>
      <c r="E8" s="98" t="e">
        <f>NA()</f>
        <v>#N/A</v>
      </c>
      <c r="F8" s="95" t="s">
        <v>837</v>
      </c>
      <c r="G8" s="95" t="e">
        <f>NA()</f>
        <v>#N/A</v>
      </c>
      <c r="H8" s="95" t="e">
        <f>NA()</f>
        <v>#N/A</v>
      </c>
    </row>
    <row r="9" spans="1:8" s="1" customFormat="1" ht="39" customHeight="1" x14ac:dyDescent="0.2">
      <c r="A9" s="96"/>
      <c r="B9" s="97">
        <v>540</v>
      </c>
      <c r="C9" s="95" t="s">
        <v>837</v>
      </c>
      <c r="D9" s="95"/>
      <c r="E9" s="95" t="s">
        <v>838</v>
      </c>
      <c r="F9" s="95" t="s">
        <v>839</v>
      </c>
      <c r="G9" s="95" t="s">
        <v>838</v>
      </c>
      <c r="H9" s="95" t="s">
        <v>838</v>
      </c>
    </row>
    <row r="10" spans="1:8" s="1" customFormat="1" ht="39" customHeight="1" x14ac:dyDescent="0.2">
      <c r="A10" s="96"/>
      <c r="B10" s="97">
        <v>550</v>
      </c>
      <c r="C10" s="95" t="s">
        <v>840</v>
      </c>
      <c r="D10" s="95"/>
      <c r="E10" s="95" t="s">
        <v>839</v>
      </c>
      <c r="F10" s="95" t="e">
        <f>NA()</f>
        <v>#N/A</v>
      </c>
      <c r="G10" s="95" t="e">
        <f>NA()</f>
        <v>#N/A</v>
      </c>
      <c r="H10" s="95" t="s">
        <v>839</v>
      </c>
    </row>
    <row r="11" spans="1:8" s="1" customFormat="1" ht="39" customHeight="1" x14ac:dyDescent="0.2">
      <c r="A11" s="99"/>
      <c r="B11" s="97">
        <v>560</v>
      </c>
      <c r="C11" s="95" t="s">
        <v>841</v>
      </c>
      <c r="D11" s="95"/>
      <c r="E11" s="95" t="s">
        <v>836</v>
      </c>
      <c r="F11" s="95" t="e">
        <f>NA()</f>
        <v>#N/A</v>
      </c>
      <c r="G11" s="95" t="e">
        <f>NA()</f>
        <v>#N/A</v>
      </c>
      <c r="H11" s="95" t="e">
        <f>NA()</f>
        <v>#N/A</v>
      </c>
    </row>
    <row r="12" spans="1:8" s="1" customFormat="1" ht="39" customHeight="1" x14ac:dyDescent="0.2">
      <c r="A12" s="93"/>
      <c r="B12" s="97">
        <v>570</v>
      </c>
      <c r="C12" s="95" t="s">
        <v>842</v>
      </c>
      <c r="D12" s="95"/>
      <c r="E12" s="98" t="s">
        <v>837</v>
      </c>
      <c r="F12" s="95" t="s">
        <v>841</v>
      </c>
      <c r="G12" s="95" t="s">
        <v>836</v>
      </c>
      <c r="H12" s="95" t="s">
        <v>836</v>
      </c>
    </row>
    <row r="13" spans="1:8" s="1" customFormat="1" ht="39" customHeight="1" x14ac:dyDescent="0.2">
      <c r="A13" s="96"/>
      <c r="B13" s="97">
        <v>575</v>
      </c>
      <c r="C13" s="95" t="e">
        <f>NA()</f>
        <v>#N/A</v>
      </c>
      <c r="D13" s="95"/>
      <c r="E13" s="98" t="s">
        <v>840</v>
      </c>
      <c r="F13" s="95" t="s">
        <v>842</v>
      </c>
      <c r="G13" s="95" t="e">
        <f>NA()</f>
        <v>#N/A</v>
      </c>
      <c r="H13" s="98" t="s">
        <v>837</v>
      </c>
    </row>
    <row r="14" spans="1:8" s="1" customFormat="1" ht="39" customHeight="1" x14ac:dyDescent="0.2">
      <c r="A14" s="96"/>
      <c r="B14" s="97">
        <v>580</v>
      </c>
      <c r="C14" s="95" t="s">
        <v>843</v>
      </c>
      <c r="D14" s="95"/>
      <c r="E14" s="95" t="s">
        <v>844</v>
      </c>
      <c r="F14" s="95" t="s">
        <v>843</v>
      </c>
      <c r="G14" s="95" t="s">
        <v>841</v>
      </c>
      <c r="H14" s="95" t="e">
        <f>NA()</f>
        <v>#N/A</v>
      </c>
    </row>
    <row r="15" spans="1:8" s="1" customFormat="1" ht="39" customHeight="1" x14ac:dyDescent="0.2">
      <c r="A15" s="96"/>
      <c r="B15" s="97">
        <v>590</v>
      </c>
      <c r="C15" s="95" t="s">
        <v>845</v>
      </c>
      <c r="D15" s="95"/>
      <c r="E15" s="95" t="s">
        <v>845</v>
      </c>
      <c r="F15" s="95" t="s">
        <v>845</v>
      </c>
      <c r="G15" s="95" t="s">
        <v>844</v>
      </c>
      <c r="H15" s="95" t="s">
        <v>843</v>
      </c>
    </row>
    <row r="16" spans="1:8" s="1" customFormat="1" ht="39" customHeight="1" x14ac:dyDescent="0.2">
      <c r="A16" s="99"/>
      <c r="B16" s="97">
        <v>680</v>
      </c>
      <c r="C16" s="95" t="s">
        <v>846</v>
      </c>
      <c r="D16" s="95"/>
      <c r="E16" s="95" t="s">
        <v>847</v>
      </c>
      <c r="F16" s="95" t="s">
        <v>848</v>
      </c>
      <c r="G16" s="95" t="s">
        <v>849</v>
      </c>
      <c r="H16" s="95" t="s">
        <v>849</v>
      </c>
    </row>
    <row r="17" spans="1:8" s="1" customFormat="1" ht="39" customHeight="1" x14ac:dyDescent="0.2">
      <c r="A17" s="22"/>
      <c r="B17" s="97">
        <v>690</v>
      </c>
      <c r="C17" s="95" t="s">
        <v>850</v>
      </c>
      <c r="D17" s="95"/>
      <c r="E17" s="95" t="s">
        <v>850</v>
      </c>
      <c r="F17" s="95" t="s">
        <v>846</v>
      </c>
      <c r="G17" s="95" t="s">
        <v>851</v>
      </c>
      <c r="H17" s="95" t="s">
        <v>851</v>
      </c>
    </row>
    <row r="18" spans="1:8" s="1" customFormat="1" ht="39" customHeight="1" x14ac:dyDescent="0.2">
      <c r="A18" s="51"/>
      <c r="B18" s="97">
        <v>710</v>
      </c>
      <c r="C18" s="95" t="s">
        <v>852</v>
      </c>
      <c r="D18" s="95"/>
      <c r="E18" s="95" t="s">
        <v>853</v>
      </c>
      <c r="F18" s="95" t="s">
        <v>853</v>
      </c>
      <c r="G18" s="95" t="s">
        <v>854</v>
      </c>
      <c r="H18" s="95" t="s">
        <v>855</v>
      </c>
    </row>
    <row r="19" spans="1:8" s="1" customFormat="1" ht="39" customHeight="1" x14ac:dyDescent="0.2">
      <c r="A19" s="51"/>
      <c r="B19" s="97">
        <v>720</v>
      </c>
      <c r="C19" s="95" t="s">
        <v>856</v>
      </c>
      <c r="D19" s="95"/>
      <c r="E19" s="95" t="s">
        <v>857</v>
      </c>
      <c r="F19" s="95" t="s">
        <v>857</v>
      </c>
      <c r="G19" s="95" t="s">
        <v>848</v>
      </c>
      <c r="H19" s="95" t="s">
        <v>858</v>
      </c>
    </row>
    <row r="20" spans="1:8" s="1" customFormat="1" ht="39" customHeight="1" x14ac:dyDescent="0.2">
      <c r="A20" s="51"/>
      <c r="B20" s="97">
        <v>740</v>
      </c>
      <c r="C20" s="95" t="s">
        <v>853</v>
      </c>
      <c r="D20" s="95"/>
      <c r="E20" s="95" t="s">
        <v>859</v>
      </c>
      <c r="F20" s="95" t="e">
        <f>NA()</f>
        <v>#N/A</v>
      </c>
      <c r="G20" s="95" t="e">
        <f>NA()</f>
        <v>#N/A</v>
      </c>
      <c r="H20" s="95" t="e">
        <f>NA()</f>
        <v>#N/A</v>
      </c>
    </row>
    <row r="21" spans="1:8" s="1" customFormat="1" ht="39" customHeight="1" x14ac:dyDescent="0.2">
      <c r="A21" s="51"/>
      <c r="B21" s="97">
        <v>750</v>
      </c>
      <c r="C21" s="95" t="s">
        <v>857</v>
      </c>
      <c r="D21" s="95"/>
      <c r="E21" s="95" t="s">
        <v>860</v>
      </c>
      <c r="F21" s="95" t="e">
        <f>NA()</f>
        <v>#N/A</v>
      </c>
      <c r="G21" s="95" t="e">
        <f>NA()</f>
        <v>#N/A</v>
      </c>
      <c r="H21" s="95" t="e">
        <f>NA()</f>
        <v>#N/A</v>
      </c>
    </row>
    <row r="22" spans="1:8" s="1" customFormat="1" ht="39" customHeight="1" x14ac:dyDescent="0.2">
      <c r="A22" s="51"/>
      <c r="B22" s="97">
        <v>760</v>
      </c>
      <c r="C22" s="95" t="s">
        <v>861</v>
      </c>
      <c r="D22" s="95"/>
      <c r="E22" s="95" t="s">
        <v>862</v>
      </c>
      <c r="F22" s="95" t="e">
        <f>NA()</f>
        <v>#N/A</v>
      </c>
      <c r="G22" s="95" t="e">
        <f>NA()</f>
        <v>#N/A</v>
      </c>
      <c r="H22" s="95" t="e">
        <f>NA()</f>
        <v>#N/A</v>
      </c>
    </row>
    <row r="23" spans="1:8" s="1" customFormat="1" ht="39" customHeight="1" x14ac:dyDescent="0.2">
      <c r="A23" s="51"/>
      <c r="B23" s="97">
        <v>770</v>
      </c>
      <c r="C23" s="95" t="s">
        <v>863</v>
      </c>
      <c r="D23" s="95"/>
      <c r="E23" s="95" t="s">
        <v>864</v>
      </c>
      <c r="F23" s="95" t="e">
        <f>NA()</f>
        <v>#N/A</v>
      </c>
      <c r="G23" s="95" t="e">
        <f>NA()</f>
        <v>#N/A</v>
      </c>
      <c r="H23" s="95" t="e">
        <f>NA()</f>
        <v>#N/A</v>
      </c>
    </row>
    <row r="24" spans="1:8" s="1" customFormat="1" ht="39" customHeight="1" x14ac:dyDescent="0.2">
      <c r="A24" s="51"/>
      <c r="B24" s="97">
        <v>860</v>
      </c>
      <c r="C24" s="95" t="s">
        <v>865</v>
      </c>
      <c r="D24" s="95"/>
      <c r="E24" s="95" t="s">
        <v>866</v>
      </c>
      <c r="F24" s="95" t="e">
        <f>NA()</f>
        <v>#N/A</v>
      </c>
      <c r="G24" s="95" t="s">
        <v>852</v>
      </c>
      <c r="H24" s="95" t="e">
        <f>NA()</f>
        <v>#N/A</v>
      </c>
    </row>
    <row r="25" spans="1:8" s="1" customFormat="1" ht="39" customHeight="1" x14ac:dyDescent="0.2">
      <c r="A25" s="51"/>
      <c r="B25" s="97">
        <v>870</v>
      </c>
      <c r="C25" s="95" t="s">
        <v>867</v>
      </c>
      <c r="D25" s="95"/>
      <c r="E25" s="95" t="s">
        <v>868</v>
      </c>
      <c r="F25" s="95" t="e">
        <f>NA()</f>
        <v>#N/A</v>
      </c>
      <c r="G25" s="95" t="s">
        <v>869</v>
      </c>
      <c r="H25" s="95" t="e">
        <f>NA()</f>
        <v>#N/A</v>
      </c>
    </row>
    <row r="26" spans="1:8" s="1" customFormat="1" ht="39" customHeight="1" x14ac:dyDescent="0.2">
      <c r="A26" s="51"/>
      <c r="B26" s="97">
        <v>879</v>
      </c>
      <c r="C26" s="95" t="e">
        <f>NA()</f>
        <v>#N/A</v>
      </c>
      <c r="D26" s="95"/>
      <c r="E26" s="95" t="e">
        <f>NA()</f>
        <v>#N/A</v>
      </c>
      <c r="F26" s="95" t="s">
        <v>868</v>
      </c>
      <c r="G26" s="95" t="e">
        <f>NA()</f>
        <v>#N/A</v>
      </c>
      <c r="H26" s="95" t="e">
        <f>NA()</f>
        <v>#N/A</v>
      </c>
    </row>
    <row r="27" spans="1:8" s="1" customFormat="1" ht="39" customHeight="1" x14ac:dyDescent="0.2">
      <c r="A27" s="51"/>
      <c r="B27" s="97">
        <v>940</v>
      </c>
      <c r="C27" s="95" t="s">
        <v>870</v>
      </c>
      <c r="D27" s="95"/>
      <c r="E27" s="98" t="e">
        <f>NA()</f>
        <v>#N/A</v>
      </c>
      <c r="F27" s="95" t="e">
        <f>NA()</f>
        <v>#N/A</v>
      </c>
      <c r="G27" s="95" t="e">
        <f>NA()</f>
        <v>#N/A</v>
      </c>
      <c r="H27" s="95" t="e">
        <f>NA()</f>
        <v>#N/A</v>
      </c>
    </row>
    <row r="28" spans="1:8" s="1" customFormat="1" ht="39" customHeight="1" x14ac:dyDescent="0.2">
      <c r="A28" s="51"/>
      <c r="B28" s="97">
        <v>945</v>
      </c>
      <c r="C28" s="95" t="s">
        <v>871</v>
      </c>
      <c r="D28" s="95"/>
      <c r="E28" s="98" t="e">
        <f>NA()</f>
        <v>#N/A</v>
      </c>
      <c r="F28" s="98" t="e">
        <f>NA()</f>
        <v>#N/A</v>
      </c>
      <c r="G28" s="98" t="e">
        <f>NA()</f>
        <v>#N/A</v>
      </c>
      <c r="H28" s="98" t="e">
        <f>NA()</f>
        <v>#N/A</v>
      </c>
    </row>
    <row r="29" spans="1:8" s="1" customFormat="1" ht="39" customHeight="1" x14ac:dyDescent="0.2">
      <c r="A29" s="51"/>
      <c r="B29" s="97">
        <v>950</v>
      </c>
      <c r="C29" s="95" t="s">
        <v>872</v>
      </c>
      <c r="D29" s="95"/>
      <c r="E29" s="98" t="s">
        <v>873</v>
      </c>
      <c r="F29" s="95" t="s">
        <v>873</v>
      </c>
      <c r="G29" s="95" t="s">
        <v>856</v>
      </c>
      <c r="H29" s="95" t="s">
        <v>848</v>
      </c>
    </row>
    <row r="30" spans="1:8" s="1" customFormat="1" ht="39" customHeight="1" x14ac:dyDescent="0.2">
      <c r="A30" s="51"/>
      <c r="B30" s="97">
        <v>960</v>
      </c>
      <c r="C30" s="95" t="s">
        <v>874</v>
      </c>
      <c r="D30" s="95"/>
      <c r="E30" s="98" t="s">
        <v>870</v>
      </c>
      <c r="F30" s="95" t="s">
        <v>870</v>
      </c>
      <c r="G30" s="95" t="s">
        <v>853</v>
      </c>
      <c r="H30" s="95" t="e">
        <f>NA()</f>
        <v>#N/A</v>
      </c>
    </row>
    <row r="31" spans="1:8" s="1" customFormat="1" ht="39" customHeight="1" x14ac:dyDescent="0.2">
      <c r="A31" s="51"/>
      <c r="B31" s="97">
        <v>970</v>
      </c>
      <c r="C31" s="95" t="s">
        <v>875</v>
      </c>
      <c r="D31" s="95"/>
      <c r="E31" s="95" t="s">
        <v>871</v>
      </c>
      <c r="F31" s="95" t="s">
        <v>871</v>
      </c>
      <c r="G31" s="95" t="s">
        <v>861</v>
      </c>
      <c r="H31" s="95" t="s">
        <v>847</v>
      </c>
    </row>
    <row r="32" spans="1:8" s="1" customFormat="1" ht="39" customHeight="1" x14ac:dyDescent="0.2">
      <c r="A32" s="51"/>
      <c r="B32" s="97">
        <v>980</v>
      </c>
      <c r="C32" s="95" t="s">
        <v>876</v>
      </c>
      <c r="D32" s="95"/>
      <c r="E32" s="95" t="e">
        <f>NA()</f>
        <v>#N/A</v>
      </c>
      <c r="F32" s="95" t="e">
        <f>NA()</f>
        <v>#N/A</v>
      </c>
      <c r="G32" s="95" t="e">
        <f>NA()</f>
        <v>#N/A</v>
      </c>
      <c r="H32" s="95" t="e">
        <f>NA()</f>
        <v>#N/A</v>
      </c>
    </row>
    <row r="33" spans="1:8" s="1" customFormat="1" ht="39" customHeight="1" x14ac:dyDescent="0.2">
      <c r="A33" s="51"/>
      <c r="B33" s="97">
        <v>990</v>
      </c>
      <c r="C33" s="95" t="s">
        <v>877</v>
      </c>
      <c r="D33" s="95"/>
      <c r="E33" s="95" t="s">
        <v>878</v>
      </c>
      <c r="F33" s="95" t="s">
        <v>878</v>
      </c>
      <c r="G33" s="95" t="s">
        <v>863</v>
      </c>
      <c r="H33" s="95" t="s">
        <v>850</v>
      </c>
    </row>
    <row r="34" spans="1:8" s="1" customFormat="1" ht="39" customHeight="1" x14ac:dyDescent="0.2">
      <c r="A34" s="51"/>
      <c r="B34" s="97">
        <v>1030</v>
      </c>
      <c r="C34" s="95" t="s">
        <v>879</v>
      </c>
      <c r="D34" s="95"/>
      <c r="E34" s="95" t="s">
        <v>874</v>
      </c>
      <c r="F34" s="95" t="s">
        <v>880</v>
      </c>
      <c r="G34" s="95" t="e">
        <f>NA()</f>
        <v>#N/A</v>
      </c>
      <c r="H34" s="95" t="e">
        <f>NA()</f>
        <v>#N/A</v>
      </c>
    </row>
    <row r="35" spans="1:8" s="1" customFormat="1" ht="39" customHeight="1" x14ac:dyDescent="0.2">
      <c r="A35" s="51"/>
      <c r="B35" s="97">
        <v>1040</v>
      </c>
      <c r="C35" s="95" t="s">
        <v>881</v>
      </c>
      <c r="D35" s="95"/>
      <c r="E35" s="95" t="e">
        <f>NA()</f>
        <v>#N/A</v>
      </c>
      <c r="F35" s="95" t="e">
        <f>NA()</f>
        <v>#N/A</v>
      </c>
      <c r="G35" s="95" t="e">
        <f>NA()</f>
        <v>#N/A</v>
      </c>
      <c r="H35" s="95" t="e">
        <f>NA()</f>
        <v>#N/A</v>
      </c>
    </row>
    <row r="36" spans="1:8" s="1" customFormat="1" ht="39" customHeight="1" x14ac:dyDescent="0.2">
      <c r="A36" s="51"/>
      <c r="B36" s="97">
        <v>1070</v>
      </c>
      <c r="C36" s="95" t="s">
        <v>882</v>
      </c>
      <c r="D36" s="95"/>
      <c r="E36" s="98" t="e">
        <f>NA()</f>
        <v>#N/A</v>
      </c>
      <c r="F36" s="95" t="e">
        <f>NA()</f>
        <v>#N/A</v>
      </c>
      <c r="G36" s="95" t="e">
        <f>NA()</f>
        <v>#N/A</v>
      </c>
      <c r="H36" s="95" t="e">
        <f>NA()</f>
        <v>#N/A</v>
      </c>
    </row>
    <row r="37" spans="1:8" s="1" customFormat="1" ht="39" customHeight="1" x14ac:dyDescent="0.2">
      <c r="A37" s="51"/>
      <c r="B37" s="97">
        <v>1080</v>
      </c>
      <c r="C37" s="95" t="s">
        <v>883</v>
      </c>
      <c r="D37" s="95"/>
      <c r="E37" s="98" t="e">
        <f>NA()</f>
        <v>#N/A</v>
      </c>
      <c r="F37" s="95" t="e">
        <f>NA()</f>
        <v>#N/A</v>
      </c>
      <c r="G37" s="95" t="e">
        <f>NA()</f>
        <v>#N/A</v>
      </c>
      <c r="H37" s="95" t="e">
        <f>NA()</f>
        <v>#N/A</v>
      </c>
    </row>
    <row r="38" spans="1:8" s="1" customFormat="1" ht="39" customHeight="1" x14ac:dyDescent="0.2">
      <c r="A38" s="51"/>
      <c r="B38" s="97">
        <v>1090</v>
      </c>
      <c r="C38" s="95" t="s">
        <v>884</v>
      </c>
      <c r="D38" s="95"/>
      <c r="E38" s="98" t="s">
        <v>875</v>
      </c>
      <c r="F38" s="95" t="s">
        <v>874</v>
      </c>
      <c r="G38" s="95" t="s">
        <v>885</v>
      </c>
      <c r="H38" s="95" t="s">
        <v>886</v>
      </c>
    </row>
    <row r="39" spans="1:8" s="1" customFormat="1" ht="39" customHeight="1" x14ac:dyDescent="0.2">
      <c r="A39" s="51"/>
      <c r="B39" s="97">
        <v>1100</v>
      </c>
      <c r="C39" s="95" t="s">
        <v>887</v>
      </c>
      <c r="D39" s="95"/>
      <c r="E39" s="98" t="s">
        <v>876</v>
      </c>
      <c r="F39" s="95" t="s">
        <v>888</v>
      </c>
      <c r="G39" s="95" t="e">
        <f>NA()</f>
        <v>#N/A</v>
      </c>
      <c r="H39" s="95" t="e">
        <f>NA()</f>
        <v>#N/A</v>
      </c>
    </row>
    <row r="40" spans="1:8" s="1" customFormat="1" ht="39" customHeight="1" x14ac:dyDescent="0.2">
      <c r="A40" s="51"/>
      <c r="B40" s="97">
        <v>1110</v>
      </c>
      <c r="C40" s="95" t="s">
        <v>889</v>
      </c>
      <c r="D40" s="95"/>
      <c r="E40" s="98" t="s">
        <v>877</v>
      </c>
      <c r="F40" s="95" t="s">
        <v>875</v>
      </c>
      <c r="G40" s="95" t="s">
        <v>862</v>
      </c>
      <c r="H40" s="95" t="s">
        <v>852</v>
      </c>
    </row>
    <row r="41" spans="1:8" s="1" customFormat="1" ht="39" customHeight="1" x14ac:dyDescent="0.2">
      <c r="A41" s="51"/>
      <c r="B41" s="97">
        <v>1135</v>
      </c>
      <c r="C41" s="95" t="e">
        <f>NA()</f>
        <v>#N/A</v>
      </c>
      <c r="D41" s="95"/>
      <c r="E41" s="95" t="e">
        <f>NA()</f>
        <v>#N/A</v>
      </c>
      <c r="F41" s="95" t="e">
        <f>NA()</f>
        <v>#N/A</v>
      </c>
      <c r="G41" s="95" t="e">
        <f>NA()</f>
        <v>#N/A</v>
      </c>
      <c r="H41" s="95" t="s">
        <v>890</v>
      </c>
    </row>
    <row r="42" spans="1:8" s="1" customFormat="1" ht="39" customHeight="1" x14ac:dyDescent="0.2">
      <c r="A42" s="51"/>
      <c r="B42" s="97">
        <v>1150</v>
      </c>
      <c r="C42" s="95" t="s">
        <v>891</v>
      </c>
      <c r="D42" s="95"/>
      <c r="E42" s="98" t="s">
        <v>879</v>
      </c>
      <c r="F42" s="95" t="s">
        <v>892</v>
      </c>
      <c r="G42" s="95" t="s">
        <v>864</v>
      </c>
      <c r="H42" s="95" t="s">
        <v>893</v>
      </c>
    </row>
    <row r="43" spans="1:8" s="1" customFormat="1" ht="39" customHeight="1" x14ac:dyDescent="0.2">
      <c r="A43" s="51"/>
      <c r="B43" s="97">
        <v>1340</v>
      </c>
      <c r="C43" s="95" t="s">
        <v>894</v>
      </c>
      <c r="D43" s="95"/>
      <c r="E43" s="98" t="s">
        <v>895</v>
      </c>
      <c r="F43" s="95" t="s">
        <v>896</v>
      </c>
      <c r="G43" s="95" t="s">
        <v>897</v>
      </c>
      <c r="H43" s="95" t="s">
        <v>898</v>
      </c>
    </row>
    <row r="44" spans="1:8" s="1" customFormat="1" ht="39" customHeight="1" x14ac:dyDescent="0.2">
      <c r="A44" s="51"/>
      <c r="B44" s="97">
        <v>1350</v>
      </c>
      <c r="C44" s="95" t="s">
        <v>899</v>
      </c>
      <c r="D44" s="95"/>
      <c r="E44" s="98" t="s">
        <v>900</v>
      </c>
      <c r="F44" s="95" t="s">
        <v>901</v>
      </c>
      <c r="G44" s="95" t="e">
        <f>NA()</f>
        <v>#N/A</v>
      </c>
      <c r="H44" s="95" t="s">
        <v>902</v>
      </c>
    </row>
    <row r="45" spans="1:8" s="1" customFormat="1" ht="39" customHeight="1" x14ac:dyDescent="0.2">
      <c r="A45" s="51"/>
      <c r="B45" s="97">
        <v>1370</v>
      </c>
      <c r="C45" s="95" t="s">
        <v>903</v>
      </c>
      <c r="D45" s="95"/>
      <c r="E45" s="98" t="s">
        <v>904</v>
      </c>
      <c r="F45" s="95" t="s">
        <v>882</v>
      </c>
      <c r="G45" s="95" t="s">
        <v>905</v>
      </c>
      <c r="H45" s="95" t="s">
        <v>906</v>
      </c>
    </row>
    <row r="46" spans="1:8" s="1" customFormat="1" ht="39" customHeight="1" x14ac:dyDescent="0.2">
      <c r="A46" s="51"/>
      <c r="B46" s="97">
        <v>1380</v>
      </c>
      <c r="C46" s="95" t="s">
        <v>907</v>
      </c>
      <c r="D46" s="95"/>
      <c r="E46" s="98" t="s">
        <v>908</v>
      </c>
      <c r="F46" s="95" t="s">
        <v>889</v>
      </c>
      <c r="G46" s="95" t="s">
        <v>878</v>
      </c>
      <c r="H46" s="95" t="s">
        <v>909</v>
      </c>
    </row>
    <row r="47" spans="1:8" s="1" customFormat="1" ht="39" customHeight="1" x14ac:dyDescent="0.2">
      <c r="A47" s="51"/>
      <c r="B47" s="97">
        <v>1390</v>
      </c>
      <c r="C47" s="95" t="s">
        <v>910</v>
      </c>
      <c r="D47" s="95"/>
      <c r="E47" s="98" t="s">
        <v>911</v>
      </c>
      <c r="F47" s="95" t="s">
        <v>912</v>
      </c>
      <c r="G47" s="95" t="e">
        <f>NA()</f>
        <v>#N/A</v>
      </c>
      <c r="H47" s="95" t="s">
        <v>913</v>
      </c>
    </row>
    <row r="48" spans="1:8" s="1" customFormat="1" ht="39" customHeight="1" x14ac:dyDescent="0.2">
      <c r="A48" s="51"/>
      <c r="B48" s="97">
        <v>1400</v>
      </c>
      <c r="C48" s="95" t="s">
        <v>914</v>
      </c>
      <c r="D48" s="95"/>
      <c r="E48" s="98" t="s">
        <v>915</v>
      </c>
      <c r="F48" s="95" t="s">
        <v>916</v>
      </c>
      <c r="G48" s="95" t="s">
        <v>872</v>
      </c>
      <c r="H48" s="95" t="s">
        <v>917</v>
      </c>
    </row>
    <row r="49" spans="1:8" s="1" customFormat="1" ht="39" customHeight="1" x14ac:dyDescent="0.2">
      <c r="A49" s="51"/>
      <c r="B49" s="97">
        <v>1410</v>
      </c>
      <c r="C49" s="95" t="s">
        <v>918</v>
      </c>
      <c r="D49" s="95"/>
      <c r="E49" s="98" t="s">
        <v>919</v>
      </c>
      <c r="F49" s="95" t="s">
        <v>920</v>
      </c>
      <c r="G49" s="95" t="s">
        <v>880</v>
      </c>
      <c r="H49" s="95" t="s">
        <v>921</v>
      </c>
    </row>
    <row r="50" spans="1:8" s="1" customFormat="1" ht="39" customHeight="1" x14ac:dyDescent="0.2">
      <c r="A50" s="51"/>
      <c r="B50" s="97">
        <v>1420</v>
      </c>
      <c r="C50" s="95" t="s">
        <v>922</v>
      </c>
      <c r="D50" s="95"/>
      <c r="E50" s="98" t="e">
        <f>NA()</f>
        <v>#N/A</v>
      </c>
      <c r="F50" s="95" t="e">
        <f>NA()</f>
        <v>#N/A</v>
      </c>
      <c r="G50" s="95" t="e">
        <f>NA()</f>
        <v>#N/A</v>
      </c>
      <c r="H50" s="95" t="e">
        <f>NA()</f>
        <v>#N/A</v>
      </c>
    </row>
    <row r="51" spans="1:8" s="1" customFormat="1" ht="39" customHeight="1" x14ac:dyDescent="0.2">
      <c r="A51" s="51"/>
      <c r="B51" s="97">
        <v>1440</v>
      </c>
      <c r="C51" s="95" t="s">
        <v>923</v>
      </c>
      <c r="D51" s="95"/>
      <c r="E51" s="98" t="e">
        <f>NA()</f>
        <v>#N/A</v>
      </c>
      <c r="F51" s="95" t="e">
        <f>NA()</f>
        <v>#N/A</v>
      </c>
      <c r="G51" s="95" t="e">
        <f>NA()</f>
        <v>#N/A</v>
      </c>
      <c r="H51" s="95" t="e">
        <f>NA()</f>
        <v>#N/A</v>
      </c>
    </row>
    <row r="52" spans="1:8" s="1" customFormat="1" ht="39" customHeight="1" x14ac:dyDescent="0.2">
      <c r="A52" s="51"/>
      <c r="B52" s="97">
        <v>1450</v>
      </c>
      <c r="C52" s="95" t="s">
        <v>924</v>
      </c>
      <c r="D52" s="95"/>
      <c r="E52" s="98" t="e">
        <f>NA()</f>
        <v>#N/A</v>
      </c>
      <c r="F52" s="95" t="e">
        <f>NA()</f>
        <v>#N/A</v>
      </c>
      <c r="G52" s="95" t="e">
        <f>NA()</f>
        <v>#N/A</v>
      </c>
      <c r="H52" s="95" t="e">
        <f>NA()</f>
        <v>#N/A</v>
      </c>
    </row>
    <row r="53" spans="1:8" s="1" customFormat="1" ht="39" customHeight="1" x14ac:dyDescent="0.2">
      <c r="A53" s="51"/>
      <c r="B53" s="97">
        <v>1460</v>
      </c>
      <c r="C53" s="98" t="e">
        <f>NA()</f>
        <v>#N/A</v>
      </c>
      <c r="D53" s="95"/>
      <c r="E53" s="98" t="e">
        <f>NA()</f>
        <v>#N/A</v>
      </c>
      <c r="F53" s="95" t="e">
        <f>NA()</f>
        <v>#N/A</v>
      </c>
      <c r="G53" s="95" t="e">
        <f>NA()</f>
        <v>#N/A</v>
      </c>
      <c r="H53" s="95" t="e">
        <f>NA()</f>
        <v>#N/A</v>
      </c>
    </row>
    <row r="54" spans="1:8" s="1" customFormat="1" ht="39" customHeight="1" x14ac:dyDescent="0.2">
      <c r="A54" s="51"/>
      <c r="B54" s="97">
        <v>1470</v>
      </c>
      <c r="C54" s="95" t="s">
        <v>925</v>
      </c>
      <c r="D54" s="95"/>
      <c r="E54" s="98" t="e">
        <f>NA()</f>
        <v>#N/A</v>
      </c>
      <c r="F54" s="95" t="e">
        <f>NA()</f>
        <v>#N/A</v>
      </c>
      <c r="G54" s="95" t="e">
        <f>NA()</f>
        <v>#N/A</v>
      </c>
      <c r="H54" s="95" t="e">
        <f>NA()</f>
        <v>#N/A</v>
      </c>
    </row>
    <row r="55" spans="1:8" s="1" customFormat="1" ht="39" customHeight="1" x14ac:dyDescent="0.2">
      <c r="A55" s="51"/>
      <c r="B55" s="97">
        <v>1500</v>
      </c>
      <c r="C55" s="95" t="s">
        <v>926</v>
      </c>
      <c r="D55" s="95"/>
      <c r="E55" s="98" t="e">
        <f>NA()</f>
        <v>#N/A</v>
      </c>
      <c r="F55" s="95" t="e">
        <f>NA()</f>
        <v>#N/A</v>
      </c>
      <c r="G55" s="95" t="e">
        <f>NA()</f>
        <v>#N/A</v>
      </c>
      <c r="H55" s="95" t="e">
        <f>NA()</f>
        <v>#N/A</v>
      </c>
    </row>
    <row r="56" spans="1:8" s="1" customFormat="1" ht="39" customHeight="1" x14ac:dyDescent="0.2">
      <c r="A56" s="51"/>
      <c r="B56" s="97">
        <v>1520</v>
      </c>
      <c r="C56" s="95" t="s">
        <v>927</v>
      </c>
      <c r="D56" s="95"/>
      <c r="E56" s="98" t="s">
        <v>928</v>
      </c>
      <c r="F56" s="95" t="s">
        <v>929</v>
      </c>
      <c r="G56" s="95" t="s">
        <v>875</v>
      </c>
      <c r="H56" s="95" t="s">
        <v>930</v>
      </c>
    </row>
    <row r="57" spans="1:8" s="1" customFormat="1" ht="39" customHeight="1" x14ac:dyDescent="0.2">
      <c r="A57" s="51"/>
      <c r="B57" s="97">
        <v>1530</v>
      </c>
      <c r="C57" s="95" t="s">
        <v>931</v>
      </c>
      <c r="D57" s="95"/>
      <c r="E57" s="98" t="s">
        <v>932</v>
      </c>
      <c r="F57" s="95" t="s">
        <v>933</v>
      </c>
      <c r="G57" s="95" t="s">
        <v>876</v>
      </c>
      <c r="H57" s="95" t="s">
        <v>934</v>
      </c>
    </row>
    <row r="58" spans="1:8" s="1" customFormat="1" ht="39" customHeight="1" x14ac:dyDescent="0.2">
      <c r="A58" s="51"/>
      <c r="B58" s="97">
        <v>1540</v>
      </c>
      <c r="C58" s="95" t="s">
        <v>935</v>
      </c>
      <c r="D58" s="95"/>
      <c r="E58" s="98" t="s">
        <v>936</v>
      </c>
      <c r="F58" s="95" t="s">
        <v>937</v>
      </c>
      <c r="G58" s="95" t="s">
        <v>877</v>
      </c>
      <c r="H58" s="95" t="s">
        <v>938</v>
      </c>
    </row>
    <row r="59" spans="1:8" s="1" customFormat="1" ht="39" customHeight="1" x14ac:dyDescent="0.2">
      <c r="A59" s="51"/>
      <c r="B59" s="97">
        <v>1600</v>
      </c>
      <c r="C59" s="95" t="s">
        <v>939</v>
      </c>
      <c r="D59" s="95"/>
      <c r="E59" s="98" t="s">
        <v>940</v>
      </c>
      <c r="F59" s="95" t="s">
        <v>941</v>
      </c>
      <c r="G59" s="95" t="s">
        <v>896</v>
      </c>
      <c r="H59" s="95" t="s">
        <v>942</v>
      </c>
    </row>
    <row r="60" spans="1:8" s="1" customFormat="1" ht="39" customHeight="1" x14ac:dyDescent="0.2">
      <c r="A60" s="51"/>
      <c r="B60" s="97">
        <v>1620</v>
      </c>
      <c r="C60" s="95" t="s">
        <v>943</v>
      </c>
      <c r="D60" s="95"/>
      <c r="E60" s="98" t="s">
        <v>944</v>
      </c>
      <c r="F60" s="95" t="s">
        <v>945</v>
      </c>
      <c r="G60" s="95" t="s">
        <v>901</v>
      </c>
      <c r="H60" s="95" t="s">
        <v>946</v>
      </c>
    </row>
    <row r="61" spans="1:8" s="1" customFormat="1" ht="39" customHeight="1" x14ac:dyDescent="0.2">
      <c r="A61" s="51"/>
      <c r="B61" s="97">
        <v>1630</v>
      </c>
      <c r="C61" s="95" t="s">
        <v>947</v>
      </c>
      <c r="D61" s="95"/>
      <c r="E61" s="98" t="s">
        <v>948</v>
      </c>
      <c r="F61" s="95" t="s">
        <v>949</v>
      </c>
      <c r="G61" s="95" t="s">
        <v>882</v>
      </c>
      <c r="H61" s="95" t="s">
        <v>950</v>
      </c>
    </row>
    <row r="62" spans="1:8" s="1" customFormat="1" ht="39" customHeight="1" x14ac:dyDescent="0.2">
      <c r="A62" s="51"/>
      <c r="B62" s="97">
        <v>2222</v>
      </c>
      <c r="C62" s="95" t="e">
        <f>NA()</f>
        <v>#N/A</v>
      </c>
      <c r="D62" s="95"/>
      <c r="E62" s="95" t="e">
        <f>NA()</f>
        <v>#N/A</v>
      </c>
      <c r="F62" s="95" t="s">
        <v>951</v>
      </c>
      <c r="G62" s="95" t="e">
        <f>NA()</f>
        <v>#N/A</v>
      </c>
      <c r="H62" s="95" t="e">
        <f>NA()</f>
        <v>#N/A</v>
      </c>
    </row>
    <row r="63" spans="1:8" s="1" customFormat="1" ht="39" customHeight="1" x14ac:dyDescent="0.2">
      <c r="A63" s="51"/>
      <c r="B63" s="97">
        <v>3010</v>
      </c>
      <c r="C63" s="95" t="s">
        <v>952</v>
      </c>
      <c r="D63" s="95"/>
      <c r="E63" s="98" t="s">
        <v>953</v>
      </c>
      <c r="F63" s="95" t="s">
        <v>954</v>
      </c>
      <c r="G63" s="95" t="s">
        <v>955</v>
      </c>
      <c r="H63" s="95" t="s">
        <v>956</v>
      </c>
    </row>
    <row r="64" spans="1:8" ht="39" customHeight="1" x14ac:dyDescent="0.2">
      <c r="B64" s="97">
        <v>3050</v>
      </c>
      <c r="C64" s="95" t="s">
        <v>957</v>
      </c>
      <c r="D64" s="95"/>
      <c r="E64" s="95" t="s">
        <v>958</v>
      </c>
      <c r="F64" s="95" t="s">
        <v>959</v>
      </c>
      <c r="G64" s="95" t="s">
        <v>926</v>
      </c>
      <c r="H64" s="95" t="s">
        <v>960</v>
      </c>
    </row>
    <row r="65" spans="2:8" ht="39" customHeight="1" x14ac:dyDescent="0.2">
      <c r="B65" s="97">
        <v>3060</v>
      </c>
      <c r="C65" s="95" t="s">
        <v>961</v>
      </c>
      <c r="D65" s="95"/>
      <c r="E65" s="95" t="e">
        <f>NA()</f>
        <v>#N/A</v>
      </c>
      <c r="F65" s="95" t="e">
        <f>NA()</f>
        <v>#N/A</v>
      </c>
      <c r="G65" s="95" t="e">
        <f>NA()</f>
        <v>#N/A</v>
      </c>
      <c r="H65" s="95" t="e">
        <f>NA()</f>
        <v>#N/A</v>
      </c>
    </row>
  </sheetData>
  <sheetProtection algorithmName="SHA-512" hashValue="MLzaz0CClx5JxbnjS5c+ACdnr/PmgSmb0eDZkDJ9JYSOuKDZhxtcM9WbAhQhyy++8cpCZSEIs0YcXUtBQvFz+Q==" saltValue="chvj2s8w6u3VcR9PetUzuQ==" spinCount="100000" sheet="1" objects="1" scenarios="1" selectLockedCells="1" selectUnlockedCells="1"/>
  <mergeCells count="1">
    <mergeCell ref="B1:B2"/>
  </mergeCells>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8DCF7-5D30-4E70-BFB6-46DEC4556B3A}">
  <sheetPr codeName="Sheet15">
    <tabColor rgb="FFFFC000"/>
  </sheetPr>
  <dimension ref="A1:BP43"/>
  <sheetViews>
    <sheetView workbookViewId="0">
      <selection activeCell="M12" sqref="M12"/>
    </sheetView>
  </sheetViews>
  <sheetFormatPr defaultRowHeight="12.75" customHeight="1" x14ac:dyDescent="0.2"/>
  <sheetData>
    <row r="1" spans="1:68" s="176" customFormat="1" ht="120.75" customHeight="1" thickBot="1" x14ac:dyDescent="0.25">
      <c r="A1" s="164" t="s">
        <v>1309</v>
      </c>
      <c r="B1" s="712" t="s">
        <v>964</v>
      </c>
      <c r="C1" s="712" t="s">
        <v>965</v>
      </c>
      <c r="D1" s="713" t="s">
        <v>1310</v>
      </c>
      <c r="E1" s="165" t="s">
        <v>1311</v>
      </c>
      <c r="F1" s="165" t="s">
        <v>1312</v>
      </c>
      <c r="G1" s="165" t="s">
        <v>1313</v>
      </c>
      <c r="H1" s="165" t="s">
        <v>1314</v>
      </c>
      <c r="I1" s="165" t="s">
        <v>1315</v>
      </c>
      <c r="J1" s="165" t="s">
        <v>1316</v>
      </c>
      <c r="K1" s="165" t="s">
        <v>966</v>
      </c>
      <c r="L1" s="165" t="s">
        <v>1317</v>
      </c>
      <c r="M1" s="165" t="s">
        <v>341</v>
      </c>
      <c r="N1" s="165" t="s">
        <v>347</v>
      </c>
      <c r="O1" s="166" t="s">
        <v>1318</v>
      </c>
      <c r="P1" s="166" t="s">
        <v>1319</v>
      </c>
      <c r="Q1" s="165" t="s">
        <v>416</v>
      </c>
      <c r="R1" s="167" t="s">
        <v>968</v>
      </c>
      <c r="S1" s="168" t="s">
        <v>1320</v>
      </c>
      <c r="T1" s="168" t="s">
        <v>1321</v>
      </c>
      <c r="U1" s="165" t="s">
        <v>1322</v>
      </c>
      <c r="V1" s="165" t="s">
        <v>1323</v>
      </c>
      <c r="W1" s="165" t="s">
        <v>1324</v>
      </c>
      <c r="X1" s="165" t="s">
        <v>1325</v>
      </c>
      <c r="Y1" s="169" t="s">
        <v>1326</v>
      </c>
      <c r="Z1" s="169" t="s">
        <v>1327</v>
      </c>
      <c r="AA1" s="165" t="s">
        <v>1328</v>
      </c>
      <c r="AB1" s="170" t="s">
        <v>474</v>
      </c>
      <c r="AC1" s="171" t="s">
        <v>1329</v>
      </c>
      <c r="AD1" s="172" t="s">
        <v>1330</v>
      </c>
      <c r="AE1" s="166" t="s">
        <v>970</v>
      </c>
      <c r="AF1" s="173" t="s">
        <v>1331</v>
      </c>
      <c r="AG1" s="167" t="s">
        <v>1332</v>
      </c>
      <c r="AH1" s="167" t="s">
        <v>1333</v>
      </c>
      <c r="AI1" s="165" t="s">
        <v>1334</v>
      </c>
      <c r="AJ1" s="165" t="s">
        <v>1335</v>
      </c>
      <c r="AK1" s="174" t="s">
        <v>1336</v>
      </c>
      <c r="AL1" s="165" t="s">
        <v>1337</v>
      </c>
      <c r="AM1" s="165" t="s">
        <v>511</v>
      </c>
      <c r="AN1" s="165" t="s">
        <v>1338</v>
      </c>
      <c r="AO1" s="165" t="s">
        <v>537</v>
      </c>
      <c r="AP1" s="174" t="s">
        <v>591</v>
      </c>
      <c r="AQ1" s="173" t="s">
        <v>1339</v>
      </c>
      <c r="AR1" s="165" t="s">
        <v>1340</v>
      </c>
      <c r="AS1" s="174" t="s">
        <v>586</v>
      </c>
      <c r="AT1" s="174" t="s">
        <v>590</v>
      </c>
      <c r="AU1" s="173" t="s">
        <v>1341</v>
      </c>
      <c r="AV1" s="165" t="s">
        <v>594</v>
      </c>
      <c r="AW1" s="165" t="s">
        <v>1342</v>
      </c>
      <c r="AX1" s="165" t="s">
        <v>1343</v>
      </c>
      <c r="AY1" s="165" t="s">
        <v>1344</v>
      </c>
      <c r="AZ1" s="165" t="s">
        <v>1345</v>
      </c>
      <c r="BA1" s="165" t="s">
        <v>1346</v>
      </c>
      <c r="BB1" s="165" t="s">
        <v>1347</v>
      </c>
      <c r="BC1" s="165" t="s">
        <v>611</v>
      </c>
      <c r="BD1" s="165" t="s">
        <v>612</v>
      </c>
      <c r="BE1" s="165" t="s">
        <v>613</v>
      </c>
      <c r="BF1" s="166" t="s">
        <v>978</v>
      </c>
      <c r="BG1" s="166" t="s">
        <v>634</v>
      </c>
      <c r="BH1" s="165" t="s">
        <v>1348</v>
      </c>
      <c r="BI1" s="174" t="s">
        <v>1349</v>
      </c>
      <c r="BJ1" s="165" t="s">
        <v>1350</v>
      </c>
      <c r="BK1" s="166" t="s">
        <v>1351</v>
      </c>
      <c r="BL1" s="166" t="s">
        <v>1352</v>
      </c>
      <c r="BM1" s="166" t="s">
        <v>1353</v>
      </c>
      <c r="BN1" s="175" t="s">
        <v>1354</v>
      </c>
      <c r="BO1" s="165" t="s">
        <v>1355</v>
      </c>
      <c r="BP1" s="165" t="s">
        <v>1356</v>
      </c>
    </row>
    <row r="2" spans="1:68" x14ac:dyDescent="0.2">
      <c r="A2" s="164">
        <v>1</v>
      </c>
      <c r="B2">
        <f ca="1">INDIRECT("'" &amp; $A$26 &amp; "'!$R$10")</f>
        <v>0</v>
      </c>
      <c r="C2">
        <f ca="1">INDIRECT("'" &amp; $A$26 &amp; "'!$R$11")</f>
        <v>0</v>
      </c>
      <c r="D2" t="str">
        <f ca="1">CONCATENATE(INDIRECT("'"&amp;$A$26&amp;"'!$F$12"),"")</f>
        <v/>
      </c>
      <c r="E2" t="e">
        <f ca="1">CONCATENATE($E$14,"")</f>
        <v>#N/A</v>
      </c>
      <c r="F2" t="e">
        <f ca="1">CONCATENATE($F$14,"")</f>
        <v>#N/A</v>
      </c>
      <c r="G2" t="str">
        <f ca="1">IF(ISNA(G14),"",CONCATENATE(G14,""))</f>
        <v/>
      </c>
      <c r="H2" t="str">
        <f ca="1">IF(ISNA(H14),"",CONCATENATE(H14,""))</f>
        <v/>
      </c>
      <c r="I2" t="e">
        <f ca="1">CONCATENATE($I$14,"")</f>
        <v>#N/A</v>
      </c>
      <c r="J2" t="str">
        <f ca="1">IF(ISNA(J$14),"",CONCATENATE($J$14,""))</f>
        <v/>
      </c>
      <c r="K2" t="str">
        <f ca="1">IF(ISNA(K$14),"",CONCATENATE($K$14,""))</f>
        <v/>
      </c>
      <c r="L2" t="e">
        <f ca="1">CONCATENATE($L$14,"")</f>
        <v>#N/A</v>
      </c>
      <c r="M2" t="str">
        <f ca="1">IF(ISNA(M14),"",CONCATENATE(M14,""))</f>
        <v/>
      </c>
      <c r="N2" t="e">
        <f ca="1">CONCATENATE(N14,"")</f>
        <v>#N/A</v>
      </c>
      <c r="O2" t="e">
        <f ca="1">CONCATENATE(O$14,"")</f>
        <v>#N/A</v>
      </c>
      <c r="P2" t="e">
        <f ca="1">CONCATENATE(P$14,"")</f>
        <v>#N/A</v>
      </c>
      <c r="Q2" t="e">
        <f ca="1">CONCATENATE($Q$14,"")</f>
        <v>#N/A</v>
      </c>
      <c r="R2" t="e">
        <f ca="1">IF(AND(OR($R$14="",UPPER($R$14)="N/C"),$R$15=""),R$14,CONCATENATE($R$14," - ",$R$15))</f>
        <v>#N/A</v>
      </c>
      <c r="S2" t="str">
        <f ca="1">IF(ISNA(S$14),"",IF(AND(OR(S$14="",UPPER(S$14)="N/C",UPPER(S$14)="N/A"),OR(S$15="",UPPER(S$15)="N/C",UPPER(S$15)="N/A")),UPPER(S$14),CONCATENATE(S$14," - ",S$15)))</f>
        <v/>
      </c>
      <c r="T2" t="str">
        <f ca="1">IF(ISNA(T$14),"",IF(AND(OR(T$14="",UPPER(T$14)="N/C",UPPER(T$14)="N/A"),OR(T$15="",UPPER(T$15)="N/C",UPPER(T$15)="N/A")),UPPER(T$14),CONCATENATE(T$14," - ",T$15)))</f>
        <v/>
      </c>
      <c r="U2" t="str">
        <f ca="1">IF(AND(OR(S2="",S2="N/C",S2="N/A"),OR(T2="",T2="N/C",T2="N/A")),"","Y")</f>
        <v/>
      </c>
      <c r="V2" t="str">
        <f ca="1">IF(AND(ISNA(W$14),ISNA(X$14)),"",IF(LEFT(W$14,10)=LEFT(X$14,10),LEFT(W$14,10),CONCATENATE(LEFT(W$14,10)," / ",LEFT(X$14,10))))</f>
        <v/>
      </c>
      <c r="W2" t="str">
        <f ca="1">IF(ISNA(W$14),"",IF(W$14="Electronic - Smoke Sensitive","Y",IF(OR(W$14="Mechanical",W$14="Electronic - Not Smoke Sensitive"),"N","")))</f>
        <v/>
      </c>
      <c r="X2" t="str">
        <f ca="1">IF(ISNA(X$14),"",IF(X$14="Electronic - Smoke Sensitive","Y",IF(OR(X$14="Mechanical",X$14="Electronic - Not Smoke Sensitive"),"N","")))</f>
        <v/>
      </c>
      <c r="Y2" t="str">
        <f ca="1">IF(ISNA(Y$14),"",CONCATENATE(Y$14,""))</f>
        <v/>
      </c>
      <c r="Z2" t="str">
        <f ca="1">IF(ISNA(Z$14),"",CONCATENATE(Z$14,""))</f>
        <v/>
      </c>
      <c r="AA2" t="str">
        <f ca="1">IF(ISNA(AA14),"",CONCATENATE(AA14,""))</f>
        <v/>
      </c>
      <c r="AB2" s="177" t="e">
        <f ca="1">IF(OR(ISNUMBER(VALUE(AB14)),ISNUMBER(VALUE(AC2)),NOT(ISNUMBER(VALUE(AB27)))),CONCATENATE(AB14,""),CONCATENATE(AB27,""))</f>
        <v>#N/A</v>
      </c>
      <c r="AC2" s="178" t="str">
        <f ca="1">IF(ISNA(AC14),"",CONCATENATE(AC14,""))</f>
        <v/>
      </c>
      <c r="AD2" t="e">
        <f ca="1">IF(AND(OR(AD$14="",UPPER(AD$14)="N/C",UPPER(AD$14)="N/A"),OR(AD$15="",UPPER(AD$15)="N/C",UPPER(AD$15)="N/A")),UPPER(AD$14),CONCATENATE(AD$14," - ",AD$15))</f>
        <v>#N/A</v>
      </c>
      <c r="AE2" t="e">
        <f ca="1">CONCATENATE(AE$14,"")</f>
        <v>#N/A</v>
      </c>
      <c r="AF2" t="str">
        <f ca="1">IF(ISNA(AF$14),"",IF(AND(OR(AF$14="",UPPER(AF$14)="N/C",UPPER(AF$14)="N/A"),OR(AF$15="",UPPER(AF$15)="N/C",UPPER(AF$15)="N/A")),UPPER(AF$14),CONCATENATE(AF$14," - ",AF$15)))</f>
        <v/>
      </c>
      <c r="AG2" t="str">
        <f ca="1">IF(ISNA(AG$14),"",IF(AND(OR(AG$14="",UPPER(AG$14)="N/C",UPPER(AG$14)="N/A"),OR(AG$15="",UPPER(AG$15)="N/C",UPPER(AG$15)="N/A")),UPPER(AG$14),CONCATENATE(AG$14," - ",AG$15)))</f>
        <v/>
      </c>
      <c r="AH2" t="str">
        <f t="shared" ref="AH2:AJ11" ca="1" si="0">IF(ISNA(AH$14),"",IF(AND(OR(AH$14="",UPPER(AH$14)="N/C",UPPER(AH$14)="N/A"),OR(AH$15="",UPPER(AH$15)="N/C",UPPER(AH$15)="N/A")),UPPER(AH$14),CONCATENATE(AH$14," - ",AH$15)))</f>
        <v/>
      </c>
      <c r="AI2" t="str">
        <f t="shared" ca="1" si="0"/>
        <v/>
      </c>
      <c r="AJ2" t="str">
        <f t="shared" ca="1" si="0"/>
        <v/>
      </c>
      <c r="AK2" t="str">
        <f ca="1">IF(ISNA(AK$14),"",CONCATENATE(AK$14,""))</f>
        <v/>
      </c>
      <c r="AL2" t="e">
        <f ca="1">CONCATENATE(AL$14,"")</f>
        <v>#N/A</v>
      </c>
      <c r="AM2" t="str">
        <f ca="1">IF(ISNA(AM$14),"",CONCATENATE(AM$14,""))</f>
        <v/>
      </c>
      <c r="AN2" t="e">
        <f t="shared" ref="AN2:AP11" ca="1" si="1">CONCATENATE(AN$14,"")</f>
        <v>#N/A</v>
      </c>
      <c r="AO2" t="e">
        <f t="shared" ca="1" si="1"/>
        <v>#N/A</v>
      </c>
      <c r="AP2" t="e">
        <f t="shared" ca="1" si="1"/>
        <v>#N/A</v>
      </c>
      <c r="AQ2" t="str">
        <f t="shared" ref="AQ2:AQ11" ca="1" si="2">IF(ISNA(AQ$14),"",IF(AND(OR(AQ$14="",UPPER(AQ$14)="N/C",UPPER(AQ$14)="N/A"),OR(AQ$15="",UPPER(AQ$15)="N/C",UPPER(AQ$15)="N/A")),UPPER(AQ$14),CONCATENATE(AQ$14," - ",AQ$15)))</f>
        <v/>
      </c>
      <c r="AR2" t="e">
        <f t="shared" ref="AR2:AS11" ca="1" si="3">CONCATENATE(AR$14,"")</f>
        <v>#N/A</v>
      </c>
      <c r="AS2" t="e">
        <f t="shared" ca="1" si="3"/>
        <v>#N/A</v>
      </c>
      <c r="AT2" t="str">
        <f ca="1">IF(ISNA(AT$14),"",CONCATENATE(AT$14,""))</f>
        <v/>
      </c>
      <c r="AU2" t="e">
        <f t="shared" ref="AU2:AU11" ca="1" si="4">IF(AND(OR(AU$14="",UPPER(AU$14)="N/C",UPPER(AU$14)="N/A"),OR(AU$15="",UPPER(AU$15)="N/C",UPPER(AU$15)="N/A")),UPPER(AU$14),CONCATENATE(AU$14," - ",AU$15))</f>
        <v>#N/A</v>
      </c>
      <c r="AV2" t="e">
        <f t="shared" ref="AV2:AV11" ca="1" si="5">CONCATENATE(AV$14,"")</f>
        <v>#N/A</v>
      </c>
      <c r="AW2" t="str">
        <f ca="1">IF(ISNA(AW14),"",CONCATENATE(AW14,""))</f>
        <v/>
      </c>
      <c r="AX2" t="str">
        <f ca="1">IF(ISNA(AX$14),"",CONCATENATE(AX$14,""))</f>
        <v/>
      </c>
      <c r="AY2" t="str">
        <f t="shared" ref="AY2:BB11" ca="1" si="6">IF(ISNA(AY$14),"",CONCATENATE(AY$14,""))</f>
        <v/>
      </c>
      <c r="AZ2" t="str">
        <f t="shared" ca="1" si="6"/>
        <v/>
      </c>
      <c r="BA2" t="str">
        <f t="shared" ca="1" si="6"/>
        <v/>
      </c>
      <c r="BB2" t="str">
        <f t="shared" ca="1" si="6"/>
        <v/>
      </c>
      <c r="BC2" t="e">
        <f t="shared" ref="BC2:BG11" ca="1" si="7">CONCATENATE(BC$14,"")</f>
        <v>#N/A</v>
      </c>
      <c r="BD2" t="e">
        <f t="shared" ca="1" si="7"/>
        <v>#N/A</v>
      </c>
      <c r="BE2" t="e">
        <f t="shared" ca="1" si="7"/>
        <v>#N/A</v>
      </c>
      <c r="BF2" t="e">
        <f t="shared" ca="1" si="7"/>
        <v>#N/A</v>
      </c>
      <c r="BG2" t="e">
        <f t="shared" ca="1" si="7"/>
        <v>#N/A</v>
      </c>
      <c r="BH2" t="e">
        <f t="shared" ref="BH2:BH11" ca="1" si="8">IF(AND(OR(BH$14="",UPPER(BH$14)="N/C",UPPER(BH$14)="N/A"),OR(BH$15="",UPPER(BH$15)="N/C",UPPER(BH$15)="N/A")),UPPER(BH$14),CONCATENATE(BH$14," - ",BH$15))</f>
        <v>#N/A</v>
      </c>
      <c r="BI2" t="str">
        <f ca="1">IF(ISNA(BI$14),"",CONCATENATE(BI$14,""))</f>
        <v/>
      </c>
      <c r="BJ2" t="str">
        <f ca="1">IF(ISNA(BJ$14),"",IF(BJ$14="Provided","Y","N"))</f>
        <v/>
      </c>
      <c r="BK2" t="e">
        <f t="shared" ref="BK2:BM11" ca="1" si="9">CONCATENATE(BK$14,"")</f>
        <v>#N/A</v>
      </c>
      <c r="BL2" t="str">
        <f ca="1">IF(ISNA(BL$14),"",CONCATENATE(BL$14,""))</f>
        <v/>
      </c>
      <c r="BM2" t="e">
        <f t="shared" ca="1" si="9"/>
        <v>#N/A</v>
      </c>
      <c r="BN2" t="str">
        <f ca="1">UPPER(INDIRECT("'" &amp; $A$26 &amp; "'!$F$23"))</f>
        <v>ANY ST</v>
      </c>
      <c r="BO2" t="str">
        <f ca="1">IF(ISNA(BO$14),"",CONCATENATE(BO$14,""))</f>
        <v/>
      </c>
      <c r="BP2" t="str">
        <f ca="1">IF(ISNA(BP$14),"",CONCATENATE(BP$14,""))</f>
        <v/>
      </c>
    </row>
    <row r="3" spans="1:68" x14ac:dyDescent="0.2">
      <c r="A3" s="164">
        <v>2</v>
      </c>
      <c r="B3">
        <f t="shared" ref="B3:B11" ca="1" si="10">INDIRECT("'" &amp; $A$26 &amp; "'!$R$10")</f>
        <v>0</v>
      </c>
      <c r="C3">
        <f t="shared" ref="C3:C11" ca="1" si="11">INDIRECT("'" &amp; $A$26 &amp; "'!$R$11")</f>
        <v>0</v>
      </c>
      <c r="D3" t="str">
        <f ca="1">CONCATENATE(INDIRECT("'"&amp;$A$26&amp;"'!$F$13"),"")</f>
        <v/>
      </c>
      <c r="E3" t="e">
        <f t="shared" ref="E3:E11" ca="1" si="12">CONCATENATE($E$14,"")</f>
        <v>#N/A</v>
      </c>
      <c r="F3" t="e">
        <f t="shared" ref="F3:F11" ca="1" si="13">CONCATENATE($F$14,"")</f>
        <v>#N/A</v>
      </c>
      <c r="G3" t="str">
        <f t="shared" ref="G3:H11" ca="1" si="14">IF(ISNA(G15),"",CONCATENATE(G15,""))</f>
        <v/>
      </c>
      <c r="H3" t="str">
        <f t="shared" ca="1" si="14"/>
        <v/>
      </c>
      <c r="I3" t="e">
        <f t="shared" ref="I3:I11" ca="1" si="15">CONCATENATE($I$14,"")</f>
        <v>#N/A</v>
      </c>
      <c r="J3" t="str">
        <f t="shared" ref="J3:J11" ca="1" si="16">IF(ISNA(J$14),"",CONCATENATE($J$14,""))</f>
        <v/>
      </c>
      <c r="K3" t="str">
        <f t="shared" ref="K3:K11" ca="1" si="17">IF(ISNA(K$14),"",CONCATENATE($K$14,""))</f>
        <v/>
      </c>
      <c r="L3" t="e">
        <f t="shared" ref="L3:L11" ca="1" si="18">CONCATENATE($L$14,"")</f>
        <v>#N/A</v>
      </c>
      <c r="M3" t="str">
        <f t="shared" ref="M3:M11" ca="1" si="19">IF(ISNA(M15),"",CONCATENATE(M15,""))</f>
        <v/>
      </c>
      <c r="N3" t="e">
        <f t="shared" ref="N3:N11" ca="1" si="20">CONCATENATE(N15,"")</f>
        <v>#N/A</v>
      </c>
      <c r="O3" t="e">
        <f t="shared" ref="O3:P11" ca="1" si="21">CONCATENATE(O$14,"")</f>
        <v>#N/A</v>
      </c>
      <c r="P3" t="e">
        <f t="shared" ca="1" si="21"/>
        <v>#N/A</v>
      </c>
      <c r="Q3" t="e">
        <f t="shared" ref="Q3:Q11" ca="1" si="22">CONCATENATE($Q$14,"")</f>
        <v>#N/A</v>
      </c>
      <c r="R3" t="e">
        <f t="shared" ref="R3:R11" ca="1" si="23">IF(AND(OR($R$14="",UPPER($R$14)="N/C"),$R$15=""),R$14,CONCATENATE($R$14," - ",$R$15))</f>
        <v>#N/A</v>
      </c>
      <c r="S3" t="str">
        <f t="shared" ref="S3:T11" ca="1" si="24">IF(ISNA(S$14),"",IF(AND(OR(S$14="",UPPER(S$14)="N/C",UPPER(S$14)="N/A"),OR(S$15="",UPPER(S$15)="N/C",UPPER(S$15)="N/A")),UPPER(S$14),CONCATENATE(S$14," - ",S$15)))</f>
        <v/>
      </c>
      <c r="T3" t="str">
        <f t="shared" ca="1" si="24"/>
        <v/>
      </c>
      <c r="U3" t="str">
        <f t="shared" ref="U3:U11" ca="1" si="25">IF(AND(OR(S3="",S3="N/C",S3="N/A"),OR(T3="",T3="N/C",T3="N/A")),"","Y")</f>
        <v/>
      </c>
      <c r="V3" t="str">
        <f t="shared" ref="V3:V11" ca="1" si="26">IF(AND(ISNA(W$14),ISNA(X$14)),"",IF(LEFT(W$14,10)=LEFT(X$14,10),LEFT(W$14,10),CONCATENATE(LEFT(W$14,10)," / ",LEFT(X$14,10))))</f>
        <v/>
      </c>
      <c r="W3" t="str">
        <f t="shared" ref="W3:X11" ca="1" si="27">IF(ISNA(W$14),"",IF(W$14="Electronic - Smoke Sensitive","Y",IF(OR(W$14="Mechanical",W$14="Electronic - Not Smoke Sensitive"),"N","")))</f>
        <v/>
      </c>
      <c r="X3" t="str">
        <f t="shared" ca="1" si="27"/>
        <v/>
      </c>
      <c r="Y3" t="str">
        <f t="shared" ref="Y3:Z11" ca="1" si="28">IF(ISNA(Y$14),"",CONCATENATE(Y$14,""))</f>
        <v/>
      </c>
      <c r="Z3" t="str">
        <f t="shared" ca="1" si="28"/>
        <v/>
      </c>
      <c r="AA3" t="str">
        <f t="shared" ref="AA3:AA11" ca="1" si="29">IF(ISNA(AA15),"",CONCATENATE(AA15,""))</f>
        <v/>
      </c>
      <c r="AB3" s="177" t="e">
        <f t="shared" ref="AB3:AB11" ca="1" si="30">IF(OR(ISNUMBER(VALUE(AB15)),ISNUMBER(VALUE(AC3)),NOT(ISNUMBER(VALUE(AB28)))),CONCATENATE(AB15,""),CONCATENATE(AB28,""))</f>
        <v>#N/A</v>
      </c>
      <c r="AC3" s="178" t="str">
        <f t="shared" ref="AC3:AC11" ca="1" si="31">IF(ISNA(AC15),"",CONCATENATE(AC15,""))</f>
        <v/>
      </c>
      <c r="AD3" t="e">
        <f t="shared" ref="AD3:AD11" ca="1" si="32">IF(AND(OR(AD$14="",UPPER(AD$14)="N/C",UPPER(AD$14)="N/A"),OR(AD$15="",UPPER(AD$15)="N/C",UPPER(AD$15)="N/A")),UPPER(AD$14),CONCATENATE(AD$14," - ",AD$15))</f>
        <v>#N/A</v>
      </c>
      <c r="AE3" t="e">
        <f t="shared" ref="AE3:AE11" ca="1" si="33">CONCATENATE(AE$14,"")</f>
        <v>#N/A</v>
      </c>
      <c r="AF3" t="str">
        <f t="shared" ref="AF3:AG11" ca="1" si="34">IF(ISNA(AF$14),"",IF(AND(OR(AF$14="",UPPER(AF$14)="N/C",UPPER(AF$14)="N/A"),OR(AF$15="",UPPER(AF$15)="N/C",UPPER(AF$15)="N/A")),UPPER(AF$14),CONCATENATE(AF$14," - ",AF$15)))</f>
        <v/>
      </c>
      <c r="AG3" t="str">
        <f t="shared" ca="1" si="34"/>
        <v/>
      </c>
      <c r="AH3" t="str">
        <f t="shared" ca="1" si="0"/>
        <v/>
      </c>
      <c r="AI3" t="str">
        <f t="shared" ca="1" si="0"/>
        <v/>
      </c>
      <c r="AJ3" t="str">
        <f t="shared" ca="1" si="0"/>
        <v/>
      </c>
      <c r="AK3" t="str">
        <f t="shared" ref="AK3:AK11" ca="1" si="35">IF(ISNA(AK$14),"",CONCATENATE(AK$14,""))</f>
        <v/>
      </c>
      <c r="AL3" t="e">
        <f t="shared" ref="AL3:AL11" ca="1" si="36">CONCATENATE(AL$14,"")</f>
        <v>#N/A</v>
      </c>
      <c r="AM3" t="str">
        <f t="shared" ref="AM3:AM11" ca="1" si="37">IF(ISNA(AM$14),"",CONCATENATE(AM$14,""))</f>
        <v/>
      </c>
      <c r="AN3" t="e">
        <f t="shared" ca="1" si="1"/>
        <v>#N/A</v>
      </c>
      <c r="AO3" t="e">
        <f t="shared" ca="1" si="1"/>
        <v>#N/A</v>
      </c>
      <c r="AP3" t="e">
        <f t="shared" ca="1" si="1"/>
        <v>#N/A</v>
      </c>
      <c r="AQ3" t="str">
        <f t="shared" ca="1" si="2"/>
        <v/>
      </c>
      <c r="AR3" t="e">
        <f t="shared" ca="1" si="3"/>
        <v>#N/A</v>
      </c>
      <c r="AS3" t="e">
        <f t="shared" ca="1" si="3"/>
        <v>#N/A</v>
      </c>
      <c r="AT3" t="str">
        <f t="shared" ref="AT3:AT11" ca="1" si="38">IF(ISNA(AT$14),"",CONCATENATE(AT$14,""))</f>
        <v/>
      </c>
      <c r="AU3" t="e">
        <f t="shared" ca="1" si="4"/>
        <v>#N/A</v>
      </c>
      <c r="AV3" t="e">
        <f t="shared" ca="1" si="5"/>
        <v>#N/A</v>
      </c>
      <c r="AW3" t="str">
        <f t="shared" ref="AW3:AW11" ca="1" si="39">IF(ISNA(AW15),"",CONCATENATE(AW15,""))</f>
        <v/>
      </c>
      <c r="AX3" t="str">
        <f t="shared" ref="AX3:AX11" ca="1" si="40">IF(ISNA(AX$14),"",CONCATENATE(AX$14,""))</f>
        <v/>
      </c>
      <c r="AY3" t="str">
        <f t="shared" ca="1" si="6"/>
        <v/>
      </c>
      <c r="AZ3" t="str">
        <f t="shared" ca="1" si="6"/>
        <v/>
      </c>
      <c r="BA3" t="str">
        <f t="shared" ca="1" si="6"/>
        <v/>
      </c>
      <c r="BB3" t="str">
        <f t="shared" ca="1" si="6"/>
        <v/>
      </c>
      <c r="BC3" t="e">
        <f t="shared" ca="1" si="7"/>
        <v>#N/A</v>
      </c>
      <c r="BD3" t="e">
        <f t="shared" ca="1" si="7"/>
        <v>#N/A</v>
      </c>
      <c r="BE3" t="e">
        <f t="shared" ca="1" si="7"/>
        <v>#N/A</v>
      </c>
      <c r="BF3" t="e">
        <f t="shared" ca="1" si="7"/>
        <v>#N/A</v>
      </c>
      <c r="BG3" t="e">
        <f t="shared" ca="1" si="7"/>
        <v>#N/A</v>
      </c>
      <c r="BH3" t="e">
        <f t="shared" ca="1" si="8"/>
        <v>#N/A</v>
      </c>
      <c r="BI3" t="str">
        <f t="shared" ref="BI3:BI11" ca="1" si="41">IF(ISNA(BI$14),"",CONCATENATE(BI$14,""))</f>
        <v/>
      </c>
      <c r="BJ3" t="str">
        <f t="shared" ref="BJ3:BJ11" ca="1" si="42">IF(ISNA(BJ$14),"",IF(BJ$14="Provided","Y","N"))</f>
        <v/>
      </c>
      <c r="BK3" t="e">
        <f t="shared" ca="1" si="9"/>
        <v>#N/A</v>
      </c>
      <c r="BL3" t="str">
        <f t="shared" ref="BL3:BL11" ca="1" si="43">IF(ISNA(BL$14),"",CONCATENATE(BL$14,""))</f>
        <v/>
      </c>
      <c r="BM3" t="e">
        <f t="shared" ca="1" si="9"/>
        <v>#N/A</v>
      </c>
      <c r="BN3" t="str">
        <f t="shared" ref="BN3:BN11" ca="1" si="44">UPPER(INDIRECT("'" &amp; $A$26 &amp; "'!$F$23"))</f>
        <v>ANY ST</v>
      </c>
      <c r="BO3" t="str">
        <f t="shared" ref="BO3:BP11" ca="1" si="45">IF(ISNA(BO$14),"",CONCATENATE(BO$14,""))</f>
        <v/>
      </c>
      <c r="BP3" t="str">
        <f t="shared" ca="1" si="45"/>
        <v/>
      </c>
    </row>
    <row r="4" spans="1:68" x14ac:dyDescent="0.2">
      <c r="A4" s="164">
        <v>3</v>
      </c>
      <c r="B4">
        <f t="shared" ca="1" si="10"/>
        <v>0</v>
      </c>
      <c r="C4">
        <f t="shared" ca="1" si="11"/>
        <v>0</v>
      </c>
      <c r="D4" t="str">
        <f ca="1">CONCATENATE(INDIRECT("'"&amp;$A$26&amp;"'!$J$12"),"")</f>
        <v/>
      </c>
      <c r="E4" t="e">
        <f t="shared" ca="1" si="12"/>
        <v>#N/A</v>
      </c>
      <c r="F4" t="e">
        <f t="shared" ca="1" si="13"/>
        <v>#N/A</v>
      </c>
      <c r="G4" t="str">
        <f t="shared" ca="1" si="14"/>
        <v/>
      </c>
      <c r="H4" t="str">
        <f t="shared" ca="1" si="14"/>
        <v/>
      </c>
      <c r="I4" t="e">
        <f t="shared" ca="1" si="15"/>
        <v>#N/A</v>
      </c>
      <c r="J4" t="str">
        <f t="shared" ca="1" si="16"/>
        <v/>
      </c>
      <c r="K4" t="str">
        <f t="shared" ca="1" si="17"/>
        <v/>
      </c>
      <c r="L4" t="e">
        <f t="shared" ca="1" si="18"/>
        <v>#N/A</v>
      </c>
      <c r="M4" t="str">
        <f t="shared" ca="1" si="19"/>
        <v/>
      </c>
      <c r="N4" t="e">
        <f t="shared" ca="1" si="20"/>
        <v>#N/A</v>
      </c>
      <c r="O4" t="e">
        <f t="shared" ca="1" si="21"/>
        <v>#N/A</v>
      </c>
      <c r="P4" t="e">
        <f t="shared" ca="1" si="21"/>
        <v>#N/A</v>
      </c>
      <c r="Q4" t="e">
        <f t="shared" ca="1" si="22"/>
        <v>#N/A</v>
      </c>
      <c r="R4" t="e">
        <f t="shared" ca="1" si="23"/>
        <v>#N/A</v>
      </c>
      <c r="S4" t="str">
        <f t="shared" ca="1" si="24"/>
        <v/>
      </c>
      <c r="T4" t="str">
        <f t="shared" ca="1" si="24"/>
        <v/>
      </c>
      <c r="U4" t="str">
        <f t="shared" ca="1" si="25"/>
        <v/>
      </c>
      <c r="V4" t="str">
        <f t="shared" ca="1" si="26"/>
        <v/>
      </c>
      <c r="W4" t="str">
        <f t="shared" ca="1" si="27"/>
        <v/>
      </c>
      <c r="X4" t="str">
        <f t="shared" ca="1" si="27"/>
        <v/>
      </c>
      <c r="Y4" t="str">
        <f t="shared" ca="1" si="28"/>
        <v/>
      </c>
      <c r="Z4" t="str">
        <f t="shared" ca="1" si="28"/>
        <v/>
      </c>
      <c r="AA4" t="str">
        <f t="shared" ca="1" si="29"/>
        <v/>
      </c>
      <c r="AB4" s="177" t="e">
        <f t="shared" ca="1" si="30"/>
        <v>#N/A</v>
      </c>
      <c r="AC4" s="178" t="str">
        <f t="shared" ca="1" si="31"/>
        <v/>
      </c>
      <c r="AD4" t="e">
        <f t="shared" ca="1" si="32"/>
        <v>#N/A</v>
      </c>
      <c r="AE4" t="e">
        <f t="shared" ca="1" si="33"/>
        <v>#N/A</v>
      </c>
      <c r="AF4" t="str">
        <f t="shared" ca="1" si="34"/>
        <v/>
      </c>
      <c r="AG4" t="str">
        <f t="shared" ca="1" si="34"/>
        <v/>
      </c>
      <c r="AH4" t="str">
        <f t="shared" ca="1" si="0"/>
        <v/>
      </c>
      <c r="AI4" t="str">
        <f t="shared" ca="1" si="0"/>
        <v/>
      </c>
      <c r="AJ4" t="str">
        <f t="shared" ca="1" si="0"/>
        <v/>
      </c>
      <c r="AK4" t="str">
        <f t="shared" ca="1" si="35"/>
        <v/>
      </c>
      <c r="AL4" t="e">
        <f t="shared" ca="1" si="36"/>
        <v>#N/A</v>
      </c>
      <c r="AM4" t="str">
        <f t="shared" ca="1" si="37"/>
        <v/>
      </c>
      <c r="AN4" t="e">
        <f t="shared" ca="1" si="1"/>
        <v>#N/A</v>
      </c>
      <c r="AO4" t="e">
        <f t="shared" ca="1" si="1"/>
        <v>#N/A</v>
      </c>
      <c r="AP4" t="e">
        <f t="shared" ca="1" si="1"/>
        <v>#N/A</v>
      </c>
      <c r="AQ4" t="str">
        <f t="shared" ca="1" si="2"/>
        <v/>
      </c>
      <c r="AR4" t="e">
        <f t="shared" ca="1" si="3"/>
        <v>#N/A</v>
      </c>
      <c r="AS4" t="e">
        <f t="shared" ca="1" si="3"/>
        <v>#N/A</v>
      </c>
      <c r="AT4" t="str">
        <f t="shared" ca="1" si="38"/>
        <v/>
      </c>
      <c r="AU4" t="e">
        <f t="shared" ca="1" si="4"/>
        <v>#N/A</v>
      </c>
      <c r="AV4" t="e">
        <f t="shared" ca="1" si="5"/>
        <v>#N/A</v>
      </c>
      <c r="AW4" t="str">
        <f t="shared" ca="1" si="39"/>
        <v/>
      </c>
      <c r="AX4" t="str">
        <f t="shared" ca="1" si="40"/>
        <v/>
      </c>
      <c r="AY4" t="str">
        <f t="shared" ca="1" si="6"/>
        <v/>
      </c>
      <c r="AZ4" t="str">
        <f t="shared" ca="1" si="6"/>
        <v/>
      </c>
      <c r="BA4" t="str">
        <f t="shared" ca="1" si="6"/>
        <v/>
      </c>
      <c r="BB4" t="str">
        <f t="shared" ca="1" si="6"/>
        <v/>
      </c>
      <c r="BC4" t="e">
        <f t="shared" ca="1" si="7"/>
        <v>#N/A</v>
      </c>
      <c r="BD4" t="e">
        <f t="shared" ca="1" si="7"/>
        <v>#N/A</v>
      </c>
      <c r="BE4" t="e">
        <f t="shared" ca="1" si="7"/>
        <v>#N/A</v>
      </c>
      <c r="BF4" t="e">
        <f t="shared" ca="1" si="7"/>
        <v>#N/A</v>
      </c>
      <c r="BG4" t="e">
        <f t="shared" ca="1" si="7"/>
        <v>#N/A</v>
      </c>
      <c r="BH4" t="e">
        <f t="shared" ca="1" si="8"/>
        <v>#N/A</v>
      </c>
      <c r="BI4" t="str">
        <f t="shared" ca="1" si="41"/>
        <v/>
      </c>
      <c r="BJ4" t="str">
        <f t="shared" ca="1" si="42"/>
        <v/>
      </c>
      <c r="BK4" t="e">
        <f t="shared" ca="1" si="9"/>
        <v>#N/A</v>
      </c>
      <c r="BL4" t="str">
        <f t="shared" ca="1" si="43"/>
        <v/>
      </c>
      <c r="BM4" t="e">
        <f t="shared" ca="1" si="9"/>
        <v>#N/A</v>
      </c>
      <c r="BN4" t="str">
        <f t="shared" ca="1" si="44"/>
        <v>ANY ST</v>
      </c>
      <c r="BO4" t="str">
        <f t="shared" ca="1" si="45"/>
        <v/>
      </c>
      <c r="BP4" t="str">
        <f t="shared" ca="1" si="45"/>
        <v/>
      </c>
    </row>
    <row r="5" spans="1:68" x14ac:dyDescent="0.2">
      <c r="A5" s="164">
        <v>4</v>
      </c>
      <c r="B5">
        <f t="shared" ca="1" si="10"/>
        <v>0</v>
      </c>
      <c r="C5">
        <f t="shared" ca="1" si="11"/>
        <v>0</v>
      </c>
      <c r="D5" t="str">
        <f ca="1">CONCATENATE(INDIRECT("'"&amp;$A$26&amp;"'!$J$13"),"")</f>
        <v/>
      </c>
      <c r="E5" t="e">
        <f t="shared" ca="1" si="12"/>
        <v>#N/A</v>
      </c>
      <c r="F5" t="e">
        <f t="shared" ca="1" si="13"/>
        <v>#N/A</v>
      </c>
      <c r="G5" t="str">
        <f t="shared" ca="1" si="14"/>
        <v/>
      </c>
      <c r="H5" t="str">
        <f t="shared" ca="1" si="14"/>
        <v/>
      </c>
      <c r="I5" t="e">
        <f t="shared" ca="1" si="15"/>
        <v>#N/A</v>
      </c>
      <c r="J5" t="str">
        <f t="shared" ca="1" si="16"/>
        <v/>
      </c>
      <c r="K5" t="str">
        <f t="shared" ca="1" si="17"/>
        <v/>
      </c>
      <c r="L5" t="e">
        <f t="shared" ca="1" si="18"/>
        <v>#N/A</v>
      </c>
      <c r="M5" t="str">
        <f t="shared" ca="1" si="19"/>
        <v/>
      </c>
      <c r="N5" t="e">
        <f t="shared" ca="1" si="20"/>
        <v>#N/A</v>
      </c>
      <c r="O5" t="e">
        <f t="shared" ca="1" si="21"/>
        <v>#N/A</v>
      </c>
      <c r="P5" t="e">
        <f t="shared" ca="1" si="21"/>
        <v>#N/A</v>
      </c>
      <c r="Q5" t="e">
        <f t="shared" ca="1" si="22"/>
        <v>#N/A</v>
      </c>
      <c r="R5" t="e">
        <f t="shared" ca="1" si="23"/>
        <v>#N/A</v>
      </c>
      <c r="S5" t="str">
        <f t="shared" ca="1" si="24"/>
        <v/>
      </c>
      <c r="T5" t="str">
        <f t="shared" ca="1" si="24"/>
        <v/>
      </c>
      <c r="U5" t="str">
        <f t="shared" ca="1" si="25"/>
        <v/>
      </c>
      <c r="V5" t="str">
        <f t="shared" ca="1" si="26"/>
        <v/>
      </c>
      <c r="W5" t="str">
        <f t="shared" ca="1" si="27"/>
        <v/>
      </c>
      <c r="X5" t="str">
        <f t="shared" ca="1" si="27"/>
        <v/>
      </c>
      <c r="Y5" t="str">
        <f t="shared" ca="1" si="28"/>
        <v/>
      </c>
      <c r="Z5" t="str">
        <f t="shared" ca="1" si="28"/>
        <v/>
      </c>
      <c r="AA5" t="str">
        <f t="shared" ca="1" si="29"/>
        <v/>
      </c>
      <c r="AB5" s="177" t="e">
        <f t="shared" ca="1" si="30"/>
        <v>#N/A</v>
      </c>
      <c r="AC5" s="178" t="str">
        <f t="shared" ca="1" si="31"/>
        <v/>
      </c>
      <c r="AD5" t="e">
        <f t="shared" ca="1" si="32"/>
        <v>#N/A</v>
      </c>
      <c r="AE5" t="e">
        <f t="shared" ca="1" si="33"/>
        <v>#N/A</v>
      </c>
      <c r="AF5" t="str">
        <f t="shared" ca="1" si="34"/>
        <v/>
      </c>
      <c r="AG5" t="str">
        <f t="shared" ca="1" si="34"/>
        <v/>
      </c>
      <c r="AH5" t="str">
        <f t="shared" ca="1" si="0"/>
        <v/>
      </c>
      <c r="AI5" t="str">
        <f t="shared" ca="1" si="0"/>
        <v/>
      </c>
      <c r="AJ5" t="str">
        <f t="shared" ca="1" si="0"/>
        <v/>
      </c>
      <c r="AK5" t="str">
        <f t="shared" ca="1" si="35"/>
        <v/>
      </c>
      <c r="AL5" t="e">
        <f t="shared" ca="1" si="36"/>
        <v>#N/A</v>
      </c>
      <c r="AM5" t="str">
        <f t="shared" ca="1" si="37"/>
        <v/>
      </c>
      <c r="AN5" t="e">
        <f t="shared" ca="1" si="1"/>
        <v>#N/A</v>
      </c>
      <c r="AO5" t="e">
        <f t="shared" ca="1" si="1"/>
        <v>#N/A</v>
      </c>
      <c r="AP5" t="e">
        <f t="shared" ca="1" si="1"/>
        <v>#N/A</v>
      </c>
      <c r="AQ5" t="str">
        <f t="shared" ca="1" si="2"/>
        <v/>
      </c>
      <c r="AR5" t="e">
        <f t="shared" ca="1" si="3"/>
        <v>#N/A</v>
      </c>
      <c r="AS5" t="e">
        <f t="shared" ca="1" si="3"/>
        <v>#N/A</v>
      </c>
      <c r="AT5" t="str">
        <f t="shared" ca="1" si="38"/>
        <v/>
      </c>
      <c r="AU5" t="e">
        <f t="shared" ca="1" si="4"/>
        <v>#N/A</v>
      </c>
      <c r="AV5" t="e">
        <f t="shared" ca="1" si="5"/>
        <v>#N/A</v>
      </c>
      <c r="AW5" t="str">
        <f t="shared" ca="1" si="39"/>
        <v/>
      </c>
      <c r="AX5" t="str">
        <f t="shared" ca="1" si="40"/>
        <v/>
      </c>
      <c r="AY5" t="str">
        <f t="shared" ca="1" si="6"/>
        <v/>
      </c>
      <c r="AZ5" t="str">
        <f t="shared" ca="1" si="6"/>
        <v/>
      </c>
      <c r="BA5" t="str">
        <f t="shared" ca="1" si="6"/>
        <v/>
      </c>
      <c r="BB5" t="str">
        <f t="shared" ca="1" si="6"/>
        <v/>
      </c>
      <c r="BC5" t="e">
        <f t="shared" ca="1" si="7"/>
        <v>#N/A</v>
      </c>
      <c r="BD5" t="e">
        <f t="shared" ca="1" si="7"/>
        <v>#N/A</v>
      </c>
      <c r="BE5" t="e">
        <f t="shared" ca="1" si="7"/>
        <v>#N/A</v>
      </c>
      <c r="BF5" t="e">
        <f t="shared" ca="1" si="7"/>
        <v>#N/A</v>
      </c>
      <c r="BG5" t="e">
        <f t="shared" ca="1" si="7"/>
        <v>#N/A</v>
      </c>
      <c r="BH5" t="e">
        <f t="shared" ca="1" si="8"/>
        <v>#N/A</v>
      </c>
      <c r="BI5" t="str">
        <f t="shared" ca="1" si="41"/>
        <v/>
      </c>
      <c r="BJ5" t="str">
        <f t="shared" ca="1" si="42"/>
        <v/>
      </c>
      <c r="BK5" t="e">
        <f t="shared" ca="1" si="9"/>
        <v>#N/A</v>
      </c>
      <c r="BL5" t="str">
        <f t="shared" ca="1" si="43"/>
        <v/>
      </c>
      <c r="BM5" t="e">
        <f t="shared" ca="1" si="9"/>
        <v>#N/A</v>
      </c>
      <c r="BN5" t="str">
        <f t="shared" ca="1" si="44"/>
        <v>ANY ST</v>
      </c>
      <c r="BO5" t="str">
        <f t="shared" ca="1" si="45"/>
        <v/>
      </c>
      <c r="BP5" t="str">
        <f t="shared" ca="1" si="45"/>
        <v/>
      </c>
    </row>
    <row r="6" spans="1:68" x14ac:dyDescent="0.2">
      <c r="A6" s="164">
        <v>5</v>
      </c>
      <c r="B6">
        <f t="shared" ca="1" si="10"/>
        <v>0</v>
      </c>
      <c r="C6">
        <f t="shared" ca="1" si="11"/>
        <v>0</v>
      </c>
      <c r="D6" t="str">
        <f ca="1">CONCATENATE(INDIRECT("'"&amp;$A$26&amp;"'!$O$12"),"")</f>
        <v/>
      </c>
      <c r="E6" t="e">
        <f t="shared" ca="1" si="12"/>
        <v>#N/A</v>
      </c>
      <c r="F6" t="e">
        <f t="shared" ca="1" si="13"/>
        <v>#N/A</v>
      </c>
      <c r="G6" t="str">
        <f t="shared" ca="1" si="14"/>
        <v/>
      </c>
      <c r="H6" t="e">
        <f ca="1">IF(OR(ISNA(H18),(H18&lt;1)),"",CONCATENATE(H18,""))</f>
        <v>#N/A</v>
      </c>
      <c r="I6" t="e">
        <f t="shared" ca="1" si="15"/>
        <v>#N/A</v>
      </c>
      <c r="J6" t="str">
        <f t="shared" ca="1" si="16"/>
        <v/>
      </c>
      <c r="K6" t="str">
        <f t="shared" ca="1" si="17"/>
        <v/>
      </c>
      <c r="L6" t="e">
        <f t="shared" ca="1" si="18"/>
        <v>#N/A</v>
      </c>
      <c r="M6" t="str">
        <f t="shared" ca="1" si="19"/>
        <v/>
      </c>
      <c r="N6" t="e">
        <f t="shared" ca="1" si="20"/>
        <v>#N/A</v>
      </c>
      <c r="O6" t="e">
        <f t="shared" ca="1" si="21"/>
        <v>#N/A</v>
      </c>
      <c r="P6" t="e">
        <f t="shared" ca="1" si="21"/>
        <v>#N/A</v>
      </c>
      <c r="Q6" t="e">
        <f t="shared" ca="1" si="22"/>
        <v>#N/A</v>
      </c>
      <c r="R6" t="e">
        <f t="shared" ca="1" si="23"/>
        <v>#N/A</v>
      </c>
      <c r="S6" t="str">
        <f t="shared" ca="1" si="24"/>
        <v/>
      </c>
      <c r="T6" t="str">
        <f t="shared" ca="1" si="24"/>
        <v/>
      </c>
      <c r="U6" t="str">
        <f t="shared" ca="1" si="25"/>
        <v/>
      </c>
      <c r="V6" t="str">
        <f t="shared" ca="1" si="26"/>
        <v/>
      </c>
      <c r="W6" t="str">
        <f t="shared" ca="1" si="27"/>
        <v/>
      </c>
      <c r="X6" t="str">
        <f t="shared" ca="1" si="27"/>
        <v/>
      </c>
      <c r="Y6" t="str">
        <f t="shared" ca="1" si="28"/>
        <v/>
      </c>
      <c r="Z6" t="str">
        <f t="shared" ca="1" si="28"/>
        <v/>
      </c>
      <c r="AA6" t="str">
        <f t="shared" ca="1" si="29"/>
        <v/>
      </c>
      <c r="AB6" s="177" t="e">
        <f t="shared" ca="1" si="30"/>
        <v>#N/A</v>
      </c>
      <c r="AC6" s="178" t="str">
        <f t="shared" ca="1" si="31"/>
        <v/>
      </c>
      <c r="AD6" t="e">
        <f t="shared" ca="1" si="32"/>
        <v>#N/A</v>
      </c>
      <c r="AE6" t="e">
        <f t="shared" ca="1" si="33"/>
        <v>#N/A</v>
      </c>
      <c r="AF6" t="str">
        <f t="shared" ca="1" si="34"/>
        <v/>
      </c>
      <c r="AG6" t="str">
        <f t="shared" ca="1" si="34"/>
        <v/>
      </c>
      <c r="AH6" t="str">
        <f t="shared" ca="1" si="0"/>
        <v/>
      </c>
      <c r="AI6" t="str">
        <f t="shared" ca="1" si="0"/>
        <v/>
      </c>
      <c r="AJ6" t="str">
        <f t="shared" ca="1" si="0"/>
        <v/>
      </c>
      <c r="AK6" t="str">
        <f t="shared" ca="1" si="35"/>
        <v/>
      </c>
      <c r="AL6" t="e">
        <f t="shared" ca="1" si="36"/>
        <v>#N/A</v>
      </c>
      <c r="AM6" t="str">
        <f t="shared" ca="1" si="37"/>
        <v/>
      </c>
      <c r="AN6" t="e">
        <f t="shared" ca="1" si="1"/>
        <v>#N/A</v>
      </c>
      <c r="AO6" t="e">
        <f t="shared" ca="1" si="1"/>
        <v>#N/A</v>
      </c>
      <c r="AP6" t="e">
        <f t="shared" ca="1" si="1"/>
        <v>#N/A</v>
      </c>
      <c r="AQ6" t="str">
        <f t="shared" ca="1" si="2"/>
        <v/>
      </c>
      <c r="AR6" t="e">
        <f t="shared" ca="1" si="3"/>
        <v>#N/A</v>
      </c>
      <c r="AS6" t="e">
        <f t="shared" ca="1" si="3"/>
        <v>#N/A</v>
      </c>
      <c r="AT6" t="str">
        <f t="shared" ca="1" si="38"/>
        <v/>
      </c>
      <c r="AU6" t="e">
        <f t="shared" ca="1" si="4"/>
        <v>#N/A</v>
      </c>
      <c r="AV6" t="e">
        <f t="shared" ca="1" si="5"/>
        <v>#N/A</v>
      </c>
      <c r="AW6" t="str">
        <f t="shared" ca="1" si="39"/>
        <v/>
      </c>
      <c r="AX6" t="str">
        <f t="shared" ca="1" si="40"/>
        <v/>
      </c>
      <c r="AY6" t="str">
        <f t="shared" ca="1" si="6"/>
        <v/>
      </c>
      <c r="AZ6" t="str">
        <f t="shared" ca="1" si="6"/>
        <v/>
      </c>
      <c r="BA6" t="str">
        <f t="shared" ca="1" si="6"/>
        <v/>
      </c>
      <c r="BB6" t="str">
        <f t="shared" ca="1" si="6"/>
        <v/>
      </c>
      <c r="BC6" t="e">
        <f t="shared" ca="1" si="7"/>
        <v>#N/A</v>
      </c>
      <c r="BD6" t="e">
        <f t="shared" ca="1" si="7"/>
        <v>#N/A</v>
      </c>
      <c r="BE6" t="e">
        <f t="shared" ca="1" si="7"/>
        <v>#N/A</v>
      </c>
      <c r="BF6" t="e">
        <f t="shared" ca="1" si="7"/>
        <v>#N/A</v>
      </c>
      <c r="BG6" t="e">
        <f t="shared" ca="1" si="7"/>
        <v>#N/A</v>
      </c>
      <c r="BH6" t="e">
        <f t="shared" ca="1" si="8"/>
        <v>#N/A</v>
      </c>
      <c r="BI6" t="str">
        <f t="shared" ca="1" si="41"/>
        <v/>
      </c>
      <c r="BJ6" t="str">
        <f t="shared" ca="1" si="42"/>
        <v/>
      </c>
      <c r="BK6" t="e">
        <f t="shared" ca="1" si="9"/>
        <v>#N/A</v>
      </c>
      <c r="BL6" t="str">
        <f t="shared" ca="1" si="43"/>
        <v/>
      </c>
      <c r="BM6" t="e">
        <f t="shared" ca="1" si="9"/>
        <v>#N/A</v>
      </c>
      <c r="BN6" t="str">
        <f t="shared" ca="1" si="44"/>
        <v>ANY ST</v>
      </c>
      <c r="BO6" t="str">
        <f t="shared" ca="1" si="45"/>
        <v/>
      </c>
      <c r="BP6" t="str">
        <f t="shared" ca="1" si="45"/>
        <v/>
      </c>
    </row>
    <row r="7" spans="1:68" x14ac:dyDescent="0.2">
      <c r="A7" s="164">
        <v>6</v>
      </c>
      <c r="B7">
        <f t="shared" ca="1" si="10"/>
        <v>0</v>
      </c>
      <c r="C7">
        <f t="shared" ca="1" si="11"/>
        <v>0</v>
      </c>
      <c r="D7" t="str">
        <f ca="1">CONCATENATE(INDIRECT("'"&amp;$A$26&amp;"'!$O$13"),"")</f>
        <v/>
      </c>
      <c r="E7" t="e">
        <f t="shared" ca="1" si="12"/>
        <v>#N/A</v>
      </c>
      <c r="F7" t="e">
        <f t="shared" ca="1" si="13"/>
        <v>#N/A</v>
      </c>
      <c r="G7" t="str">
        <f t="shared" ca="1" si="14"/>
        <v/>
      </c>
      <c r="H7" t="str">
        <f t="shared" ca="1" si="14"/>
        <v/>
      </c>
      <c r="I7" t="e">
        <f t="shared" ca="1" si="15"/>
        <v>#N/A</v>
      </c>
      <c r="J7" t="str">
        <f t="shared" ca="1" si="16"/>
        <v/>
      </c>
      <c r="K7" t="str">
        <f t="shared" ca="1" si="17"/>
        <v/>
      </c>
      <c r="L7" t="e">
        <f t="shared" ca="1" si="18"/>
        <v>#N/A</v>
      </c>
      <c r="M7" t="str">
        <f t="shared" ca="1" si="19"/>
        <v/>
      </c>
      <c r="N7" t="e">
        <f t="shared" ca="1" si="20"/>
        <v>#N/A</v>
      </c>
      <c r="O7" t="e">
        <f t="shared" ca="1" si="21"/>
        <v>#N/A</v>
      </c>
      <c r="P7" t="e">
        <f t="shared" ca="1" si="21"/>
        <v>#N/A</v>
      </c>
      <c r="Q7" t="e">
        <f t="shared" ca="1" si="22"/>
        <v>#N/A</v>
      </c>
      <c r="R7" t="e">
        <f t="shared" ca="1" si="23"/>
        <v>#N/A</v>
      </c>
      <c r="S7" t="str">
        <f t="shared" ca="1" si="24"/>
        <v/>
      </c>
      <c r="T7" t="str">
        <f t="shared" ca="1" si="24"/>
        <v/>
      </c>
      <c r="U7" t="str">
        <f t="shared" ca="1" si="25"/>
        <v/>
      </c>
      <c r="V7" t="str">
        <f t="shared" ca="1" si="26"/>
        <v/>
      </c>
      <c r="W7" t="str">
        <f t="shared" ca="1" si="27"/>
        <v/>
      </c>
      <c r="X7" t="str">
        <f t="shared" ca="1" si="27"/>
        <v/>
      </c>
      <c r="Y7" t="str">
        <f t="shared" ca="1" si="28"/>
        <v/>
      </c>
      <c r="Z7" t="str">
        <f t="shared" ca="1" si="28"/>
        <v/>
      </c>
      <c r="AA7" t="str">
        <f t="shared" ca="1" si="29"/>
        <v/>
      </c>
      <c r="AB7" s="177" t="e">
        <f t="shared" ca="1" si="30"/>
        <v>#N/A</v>
      </c>
      <c r="AC7" s="178" t="str">
        <f t="shared" ca="1" si="31"/>
        <v/>
      </c>
      <c r="AD7" t="e">
        <f t="shared" ca="1" si="32"/>
        <v>#N/A</v>
      </c>
      <c r="AE7" t="e">
        <f t="shared" ca="1" si="33"/>
        <v>#N/A</v>
      </c>
      <c r="AF7" t="str">
        <f t="shared" ca="1" si="34"/>
        <v/>
      </c>
      <c r="AG7" t="str">
        <f t="shared" ca="1" si="34"/>
        <v/>
      </c>
      <c r="AH7" t="str">
        <f t="shared" ca="1" si="0"/>
        <v/>
      </c>
      <c r="AI7" t="str">
        <f t="shared" ca="1" si="0"/>
        <v/>
      </c>
      <c r="AJ7" t="str">
        <f t="shared" ca="1" si="0"/>
        <v/>
      </c>
      <c r="AK7" t="str">
        <f t="shared" ca="1" si="35"/>
        <v/>
      </c>
      <c r="AL7" t="e">
        <f t="shared" ca="1" si="36"/>
        <v>#N/A</v>
      </c>
      <c r="AM7" t="str">
        <f t="shared" ca="1" si="37"/>
        <v/>
      </c>
      <c r="AN7" t="e">
        <f t="shared" ca="1" si="1"/>
        <v>#N/A</v>
      </c>
      <c r="AO7" t="e">
        <f t="shared" ca="1" si="1"/>
        <v>#N/A</v>
      </c>
      <c r="AP7" t="e">
        <f t="shared" ca="1" si="1"/>
        <v>#N/A</v>
      </c>
      <c r="AQ7" t="str">
        <f t="shared" ca="1" si="2"/>
        <v/>
      </c>
      <c r="AR7" t="e">
        <f t="shared" ca="1" si="3"/>
        <v>#N/A</v>
      </c>
      <c r="AS7" t="e">
        <f t="shared" ca="1" si="3"/>
        <v>#N/A</v>
      </c>
      <c r="AT7" t="str">
        <f t="shared" ca="1" si="38"/>
        <v/>
      </c>
      <c r="AU7" t="e">
        <f t="shared" ca="1" si="4"/>
        <v>#N/A</v>
      </c>
      <c r="AV7" t="e">
        <f t="shared" ca="1" si="5"/>
        <v>#N/A</v>
      </c>
      <c r="AW7" t="str">
        <f t="shared" ca="1" si="39"/>
        <v/>
      </c>
      <c r="AX7" t="str">
        <f t="shared" ca="1" si="40"/>
        <v/>
      </c>
      <c r="AY7" t="str">
        <f t="shared" ca="1" si="6"/>
        <v/>
      </c>
      <c r="AZ7" t="str">
        <f t="shared" ca="1" si="6"/>
        <v/>
      </c>
      <c r="BA7" t="str">
        <f t="shared" ca="1" si="6"/>
        <v/>
      </c>
      <c r="BB7" t="str">
        <f t="shared" ca="1" si="6"/>
        <v/>
      </c>
      <c r="BC7" t="e">
        <f t="shared" ca="1" si="7"/>
        <v>#N/A</v>
      </c>
      <c r="BD7" t="e">
        <f t="shared" ca="1" si="7"/>
        <v>#N/A</v>
      </c>
      <c r="BE7" t="e">
        <f t="shared" ca="1" si="7"/>
        <v>#N/A</v>
      </c>
      <c r="BF7" t="e">
        <f t="shared" ca="1" si="7"/>
        <v>#N/A</v>
      </c>
      <c r="BG7" t="e">
        <f t="shared" ca="1" si="7"/>
        <v>#N/A</v>
      </c>
      <c r="BH7" t="e">
        <f t="shared" ca="1" si="8"/>
        <v>#N/A</v>
      </c>
      <c r="BI7" t="str">
        <f t="shared" ca="1" si="41"/>
        <v/>
      </c>
      <c r="BJ7" t="str">
        <f t="shared" ca="1" si="42"/>
        <v/>
      </c>
      <c r="BK7" t="e">
        <f t="shared" ca="1" si="9"/>
        <v>#N/A</v>
      </c>
      <c r="BL7" t="str">
        <f t="shared" ca="1" si="43"/>
        <v/>
      </c>
      <c r="BM7" t="e">
        <f t="shared" ca="1" si="9"/>
        <v>#N/A</v>
      </c>
      <c r="BN7" t="str">
        <f t="shared" ca="1" si="44"/>
        <v>ANY ST</v>
      </c>
      <c r="BO7" t="str">
        <f t="shared" ca="1" si="45"/>
        <v/>
      </c>
      <c r="BP7" t="str">
        <f t="shared" ca="1" si="45"/>
        <v/>
      </c>
    </row>
    <row r="8" spans="1:68" x14ac:dyDescent="0.2">
      <c r="A8" s="164">
        <v>7</v>
      </c>
      <c r="B8">
        <f t="shared" ca="1" si="10"/>
        <v>0</v>
      </c>
      <c r="C8">
        <f t="shared" ca="1" si="11"/>
        <v>0</v>
      </c>
      <c r="D8" t="str">
        <f ca="1">CONCATENATE(INDIRECT("'"&amp;$A$26&amp;"'!$R$12"),"")</f>
        <v/>
      </c>
      <c r="E8" t="e">
        <f t="shared" ca="1" si="12"/>
        <v>#N/A</v>
      </c>
      <c r="F8" t="e">
        <f t="shared" ca="1" si="13"/>
        <v>#N/A</v>
      </c>
      <c r="G8" t="str">
        <f t="shared" ca="1" si="14"/>
        <v/>
      </c>
      <c r="H8" t="str">
        <f t="shared" ca="1" si="14"/>
        <v/>
      </c>
      <c r="I8" t="e">
        <f t="shared" ca="1" si="15"/>
        <v>#N/A</v>
      </c>
      <c r="J8" t="str">
        <f t="shared" ca="1" si="16"/>
        <v/>
      </c>
      <c r="K8" t="str">
        <f t="shared" ca="1" si="17"/>
        <v/>
      </c>
      <c r="L8" t="e">
        <f t="shared" ca="1" si="18"/>
        <v>#N/A</v>
      </c>
      <c r="M8" t="str">
        <f t="shared" ca="1" si="19"/>
        <v/>
      </c>
      <c r="N8" t="e">
        <f t="shared" ca="1" si="20"/>
        <v>#N/A</v>
      </c>
      <c r="O8" t="e">
        <f t="shared" ca="1" si="21"/>
        <v>#N/A</v>
      </c>
      <c r="P8" t="e">
        <f t="shared" ca="1" si="21"/>
        <v>#N/A</v>
      </c>
      <c r="Q8" t="e">
        <f t="shared" ca="1" si="22"/>
        <v>#N/A</v>
      </c>
      <c r="R8" t="e">
        <f t="shared" ca="1" si="23"/>
        <v>#N/A</v>
      </c>
      <c r="S8" t="str">
        <f t="shared" ca="1" si="24"/>
        <v/>
      </c>
      <c r="T8" t="str">
        <f t="shared" ca="1" si="24"/>
        <v/>
      </c>
      <c r="U8" t="str">
        <f t="shared" ca="1" si="25"/>
        <v/>
      </c>
      <c r="V8" t="str">
        <f t="shared" ca="1" si="26"/>
        <v/>
      </c>
      <c r="W8" t="str">
        <f t="shared" ca="1" si="27"/>
        <v/>
      </c>
      <c r="X8" t="str">
        <f t="shared" ca="1" si="27"/>
        <v/>
      </c>
      <c r="Y8" t="str">
        <f t="shared" ca="1" si="28"/>
        <v/>
      </c>
      <c r="Z8" t="str">
        <f t="shared" ca="1" si="28"/>
        <v/>
      </c>
      <c r="AA8" t="str">
        <f t="shared" ca="1" si="29"/>
        <v/>
      </c>
      <c r="AB8" s="177" t="e">
        <f t="shared" ca="1" si="30"/>
        <v>#N/A</v>
      </c>
      <c r="AC8" s="178" t="str">
        <f t="shared" ca="1" si="31"/>
        <v/>
      </c>
      <c r="AD8" t="e">
        <f t="shared" ca="1" si="32"/>
        <v>#N/A</v>
      </c>
      <c r="AE8" t="e">
        <f t="shared" ca="1" si="33"/>
        <v>#N/A</v>
      </c>
      <c r="AF8" t="str">
        <f t="shared" ca="1" si="34"/>
        <v/>
      </c>
      <c r="AG8" t="str">
        <f t="shared" ca="1" si="34"/>
        <v/>
      </c>
      <c r="AH8" t="str">
        <f t="shared" ca="1" si="0"/>
        <v/>
      </c>
      <c r="AI8" t="str">
        <f t="shared" ca="1" si="0"/>
        <v/>
      </c>
      <c r="AJ8" t="str">
        <f t="shared" ca="1" si="0"/>
        <v/>
      </c>
      <c r="AK8" t="str">
        <f t="shared" ca="1" si="35"/>
        <v/>
      </c>
      <c r="AL8" t="e">
        <f t="shared" ca="1" si="36"/>
        <v>#N/A</v>
      </c>
      <c r="AM8" t="str">
        <f t="shared" ca="1" si="37"/>
        <v/>
      </c>
      <c r="AN8" t="e">
        <f t="shared" ca="1" si="1"/>
        <v>#N/A</v>
      </c>
      <c r="AO8" t="e">
        <f t="shared" ca="1" si="1"/>
        <v>#N/A</v>
      </c>
      <c r="AP8" t="e">
        <f t="shared" ca="1" si="1"/>
        <v>#N/A</v>
      </c>
      <c r="AQ8" t="str">
        <f t="shared" ca="1" si="2"/>
        <v/>
      </c>
      <c r="AR8" t="e">
        <f t="shared" ca="1" si="3"/>
        <v>#N/A</v>
      </c>
      <c r="AS8" t="e">
        <f t="shared" ca="1" si="3"/>
        <v>#N/A</v>
      </c>
      <c r="AT8" t="str">
        <f t="shared" ca="1" si="38"/>
        <v/>
      </c>
      <c r="AU8" t="e">
        <f t="shared" ca="1" si="4"/>
        <v>#N/A</v>
      </c>
      <c r="AV8" t="e">
        <f t="shared" ca="1" si="5"/>
        <v>#N/A</v>
      </c>
      <c r="AW8" t="str">
        <f t="shared" ca="1" si="39"/>
        <v/>
      </c>
      <c r="AX8" t="str">
        <f t="shared" ca="1" si="40"/>
        <v/>
      </c>
      <c r="AY8" t="str">
        <f t="shared" ca="1" si="6"/>
        <v/>
      </c>
      <c r="AZ8" t="str">
        <f t="shared" ca="1" si="6"/>
        <v/>
      </c>
      <c r="BA8" t="str">
        <f t="shared" ca="1" si="6"/>
        <v/>
      </c>
      <c r="BB8" t="str">
        <f t="shared" ca="1" si="6"/>
        <v/>
      </c>
      <c r="BC8" t="e">
        <f t="shared" ca="1" si="7"/>
        <v>#N/A</v>
      </c>
      <c r="BD8" t="e">
        <f t="shared" ca="1" si="7"/>
        <v>#N/A</v>
      </c>
      <c r="BE8" t="e">
        <f t="shared" ca="1" si="7"/>
        <v>#N/A</v>
      </c>
      <c r="BF8" t="e">
        <f t="shared" ca="1" si="7"/>
        <v>#N/A</v>
      </c>
      <c r="BG8" t="e">
        <f t="shared" ca="1" si="7"/>
        <v>#N/A</v>
      </c>
      <c r="BH8" t="e">
        <f t="shared" ca="1" si="8"/>
        <v>#N/A</v>
      </c>
      <c r="BI8" t="str">
        <f t="shared" ca="1" si="41"/>
        <v/>
      </c>
      <c r="BJ8" t="str">
        <f t="shared" ca="1" si="42"/>
        <v/>
      </c>
      <c r="BK8" t="e">
        <f t="shared" ca="1" si="9"/>
        <v>#N/A</v>
      </c>
      <c r="BL8" t="str">
        <f t="shared" ca="1" si="43"/>
        <v/>
      </c>
      <c r="BM8" t="e">
        <f t="shared" ca="1" si="9"/>
        <v>#N/A</v>
      </c>
      <c r="BN8" t="str">
        <f t="shared" ca="1" si="44"/>
        <v>ANY ST</v>
      </c>
      <c r="BO8" t="str">
        <f t="shared" ca="1" si="45"/>
        <v/>
      </c>
      <c r="BP8" t="str">
        <f t="shared" ca="1" si="45"/>
        <v/>
      </c>
    </row>
    <row r="9" spans="1:68" x14ac:dyDescent="0.2">
      <c r="A9" s="164">
        <v>8</v>
      </c>
      <c r="B9">
        <f t="shared" ca="1" si="10"/>
        <v>0</v>
      </c>
      <c r="C9">
        <f t="shared" ca="1" si="11"/>
        <v>0</v>
      </c>
      <c r="D9" t="str">
        <f ca="1">CONCATENATE(INDIRECT("'"&amp;$A$26&amp;"'!$R$13"),"")</f>
        <v/>
      </c>
      <c r="E9" t="e">
        <f t="shared" ca="1" si="12"/>
        <v>#N/A</v>
      </c>
      <c r="F9" t="e">
        <f t="shared" ca="1" si="13"/>
        <v>#N/A</v>
      </c>
      <c r="G9" t="str">
        <f t="shared" ca="1" si="14"/>
        <v/>
      </c>
      <c r="H9" t="str">
        <f t="shared" ca="1" si="14"/>
        <v/>
      </c>
      <c r="I9" t="e">
        <f t="shared" ca="1" si="15"/>
        <v>#N/A</v>
      </c>
      <c r="J9" t="str">
        <f t="shared" ca="1" si="16"/>
        <v/>
      </c>
      <c r="K9" t="str">
        <f t="shared" ca="1" si="17"/>
        <v/>
      </c>
      <c r="L9" t="e">
        <f t="shared" ca="1" si="18"/>
        <v>#N/A</v>
      </c>
      <c r="M9" t="str">
        <f t="shared" ca="1" si="19"/>
        <v/>
      </c>
      <c r="N9" t="e">
        <f t="shared" ca="1" si="20"/>
        <v>#N/A</v>
      </c>
      <c r="O9" t="e">
        <f t="shared" ca="1" si="21"/>
        <v>#N/A</v>
      </c>
      <c r="P9" t="e">
        <f t="shared" ca="1" si="21"/>
        <v>#N/A</v>
      </c>
      <c r="Q9" t="e">
        <f t="shared" ca="1" si="22"/>
        <v>#N/A</v>
      </c>
      <c r="R9" t="e">
        <f t="shared" ca="1" si="23"/>
        <v>#N/A</v>
      </c>
      <c r="S9" t="str">
        <f t="shared" ca="1" si="24"/>
        <v/>
      </c>
      <c r="T9" t="str">
        <f t="shared" ca="1" si="24"/>
        <v/>
      </c>
      <c r="U9" t="str">
        <f t="shared" ca="1" si="25"/>
        <v/>
      </c>
      <c r="V9" t="str">
        <f t="shared" ca="1" si="26"/>
        <v/>
      </c>
      <c r="W9" t="str">
        <f t="shared" ca="1" si="27"/>
        <v/>
      </c>
      <c r="X9" t="str">
        <f t="shared" ca="1" si="27"/>
        <v/>
      </c>
      <c r="Y9" t="str">
        <f t="shared" ca="1" si="28"/>
        <v/>
      </c>
      <c r="Z9" t="str">
        <f t="shared" ca="1" si="28"/>
        <v/>
      </c>
      <c r="AA9" t="str">
        <f t="shared" ca="1" si="29"/>
        <v/>
      </c>
      <c r="AB9" s="177" t="e">
        <f t="shared" ca="1" si="30"/>
        <v>#N/A</v>
      </c>
      <c r="AC9" s="178" t="str">
        <f t="shared" ca="1" si="31"/>
        <v/>
      </c>
      <c r="AD9" t="e">
        <f t="shared" ca="1" si="32"/>
        <v>#N/A</v>
      </c>
      <c r="AE9" t="e">
        <f t="shared" ca="1" si="33"/>
        <v>#N/A</v>
      </c>
      <c r="AF9" t="str">
        <f t="shared" ca="1" si="34"/>
        <v/>
      </c>
      <c r="AG9" t="str">
        <f t="shared" ca="1" si="34"/>
        <v/>
      </c>
      <c r="AH9" t="str">
        <f t="shared" ca="1" si="0"/>
        <v/>
      </c>
      <c r="AI9" t="str">
        <f t="shared" ca="1" si="0"/>
        <v/>
      </c>
      <c r="AJ9" t="str">
        <f t="shared" ca="1" si="0"/>
        <v/>
      </c>
      <c r="AK9" t="str">
        <f t="shared" ca="1" si="35"/>
        <v/>
      </c>
      <c r="AL9" t="e">
        <f t="shared" ca="1" si="36"/>
        <v>#N/A</v>
      </c>
      <c r="AM9" t="str">
        <f t="shared" ca="1" si="37"/>
        <v/>
      </c>
      <c r="AN9" t="e">
        <f t="shared" ca="1" si="1"/>
        <v>#N/A</v>
      </c>
      <c r="AO9" t="e">
        <f t="shared" ca="1" si="1"/>
        <v>#N/A</v>
      </c>
      <c r="AP9" t="e">
        <f t="shared" ca="1" si="1"/>
        <v>#N/A</v>
      </c>
      <c r="AQ9" t="str">
        <f t="shared" ca="1" si="2"/>
        <v/>
      </c>
      <c r="AR9" t="e">
        <f t="shared" ca="1" si="3"/>
        <v>#N/A</v>
      </c>
      <c r="AS9" t="e">
        <f t="shared" ca="1" si="3"/>
        <v>#N/A</v>
      </c>
      <c r="AT9" t="str">
        <f t="shared" ca="1" si="38"/>
        <v/>
      </c>
      <c r="AU9" t="e">
        <f t="shared" ca="1" si="4"/>
        <v>#N/A</v>
      </c>
      <c r="AV9" t="e">
        <f t="shared" ca="1" si="5"/>
        <v>#N/A</v>
      </c>
      <c r="AW9" t="str">
        <f t="shared" ca="1" si="39"/>
        <v/>
      </c>
      <c r="AX9" t="str">
        <f t="shared" ca="1" si="40"/>
        <v/>
      </c>
      <c r="AY9" t="str">
        <f t="shared" ca="1" si="6"/>
        <v/>
      </c>
      <c r="AZ9" t="str">
        <f t="shared" ca="1" si="6"/>
        <v/>
      </c>
      <c r="BA9" t="str">
        <f t="shared" ca="1" si="6"/>
        <v/>
      </c>
      <c r="BB9" t="str">
        <f t="shared" ca="1" si="6"/>
        <v/>
      </c>
      <c r="BC9" t="e">
        <f t="shared" ca="1" si="7"/>
        <v>#N/A</v>
      </c>
      <c r="BD9" t="e">
        <f t="shared" ca="1" si="7"/>
        <v>#N/A</v>
      </c>
      <c r="BE9" t="e">
        <f t="shared" ca="1" si="7"/>
        <v>#N/A</v>
      </c>
      <c r="BF9" t="e">
        <f t="shared" ca="1" si="7"/>
        <v>#N/A</v>
      </c>
      <c r="BG9" t="e">
        <f t="shared" ca="1" si="7"/>
        <v>#N/A</v>
      </c>
      <c r="BH9" t="e">
        <f t="shared" ca="1" si="8"/>
        <v>#N/A</v>
      </c>
      <c r="BI9" t="str">
        <f t="shared" ca="1" si="41"/>
        <v/>
      </c>
      <c r="BJ9" t="str">
        <f t="shared" ca="1" si="42"/>
        <v/>
      </c>
      <c r="BK9" t="e">
        <f t="shared" ca="1" si="9"/>
        <v>#N/A</v>
      </c>
      <c r="BL9" t="str">
        <f t="shared" ca="1" si="43"/>
        <v/>
      </c>
      <c r="BM9" t="e">
        <f t="shared" ca="1" si="9"/>
        <v>#N/A</v>
      </c>
      <c r="BN9" t="str">
        <f t="shared" ca="1" si="44"/>
        <v>ANY ST</v>
      </c>
      <c r="BO9" t="str">
        <f t="shared" ca="1" si="45"/>
        <v/>
      </c>
      <c r="BP9" t="str">
        <f t="shared" ca="1" si="45"/>
        <v/>
      </c>
    </row>
    <row r="10" spans="1:68" x14ac:dyDescent="0.2">
      <c r="A10" s="164">
        <v>9</v>
      </c>
      <c r="B10">
        <f t="shared" ca="1" si="10"/>
        <v>0</v>
      </c>
      <c r="C10">
        <f t="shared" ca="1" si="11"/>
        <v>0</v>
      </c>
      <c r="D10" t="str">
        <f ca="1">CONCATENATE(INDIRECT("'"&amp;$A$26&amp;"'!$V$12"),"")</f>
        <v/>
      </c>
      <c r="E10" t="e">
        <f t="shared" ca="1" si="12"/>
        <v>#N/A</v>
      </c>
      <c r="F10" t="e">
        <f t="shared" ca="1" si="13"/>
        <v>#N/A</v>
      </c>
      <c r="G10" t="str">
        <f t="shared" ca="1" si="14"/>
        <v/>
      </c>
      <c r="H10" t="str">
        <f t="shared" ca="1" si="14"/>
        <v/>
      </c>
      <c r="I10" t="e">
        <f t="shared" ca="1" si="15"/>
        <v>#N/A</v>
      </c>
      <c r="J10" t="str">
        <f t="shared" ca="1" si="16"/>
        <v/>
      </c>
      <c r="K10" t="str">
        <f t="shared" ca="1" si="17"/>
        <v/>
      </c>
      <c r="L10" t="e">
        <f t="shared" ca="1" si="18"/>
        <v>#N/A</v>
      </c>
      <c r="M10" t="str">
        <f t="shared" ca="1" si="19"/>
        <v/>
      </c>
      <c r="N10" t="e">
        <f t="shared" ca="1" si="20"/>
        <v>#N/A</v>
      </c>
      <c r="O10" t="e">
        <f t="shared" ca="1" si="21"/>
        <v>#N/A</v>
      </c>
      <c r="P10" t="e">
        <f t="shared" ca="1" si="21"/>
        <v>#N/A</v>
      </c>
      <c r="Q10" t="e">
        <f t="shared" ca="1" si="22"/>
        <v>#N/A</v>
      </c>
      <c r="R10" t="e">
        <f t="shared" ca="1" si="23"/>
        <v>#N/A</v>
      </c>
      <c r="S10" t="str">
        <f t="shared" ca="1" si="24"/>
        <v/>
      </c>
      <c r="T10" t="str">
        <f t="shared" ca="1" si="24"/>
        <v/>
      </c>
      <c r="U10" t="str">
        <f t="shared" ca="1" si="25"/>
        <v/>
      </c>
      <c r="V10" t="str">
        <f t="shared" ca="1" si="26"/>
        <v/>
      </c>
      <c r="W10" t="str">
        <f t="shared" ca="1" si="27"/>
        <v/>
      </c>
      <c r="X10" t="str">
        <f t="shared" ca="1" si="27"/>
        <v/>
      </c>
      <c r="Y10" t="str">
        <f t="shared" ca="1" si="28"/>
        <v/>
      </c>
      <c r="Z10" t="str">
        <f t="shared" ca="1" si="28"/>
        <v/>
      </c>
      <c r="AA10" t="str">
        <f t="shared" ca="1" si="29"/>
        <v/>
      </c>
      <c r="AB10" s="177" t="e">
        <f t="shared" ca="1" si="30"/>
        <v>#N/A</v>
      </c>
      <c r="AC10" s="178" t="str">
        <f t="shared" ca="1" si="31"/>
        <v/>
      </c>
      <c r="AD10" t="e">
        <f t="shared" ca="1" si="32"/>
        <v>#N/A</v>
      </c>
      <c r="AE10" t="e">
        <f t="shared" ca="1" si="33"/>
        <v>#N/A</v>
      </c>
      <c r="AF10" t="str">
        <f t="shared" ca="1" si="34"/>
        <v/>
      </c>
      <c r="AG10" t="str">
        <f t="shared" ca="1" si="34"/>
        <v/>
      </c>
      <c r="AH10" t="str">
        <f t="shared" ca="1" si="0"/>
        <v/>
      </c>
      <c r="AI10" t="str">
        <f t="shared" ca="1" si="0"/>
        <v/>
      </c>
      <c r="AJ10" t="str">
        <f t="shared" ca="1" si="0"/>
        <v/>
      </c>
      <c r="AK10" t="str">
        <f t="shared" ca="1" si="35"/>
        <v/>
      </c>
      <c r="AL10" t="e">
        <f t="shared" ca="1" si="36"/>
        <v>#N/A</v>
      </c>
      <c r="AM10" t="str">
        <f t="shared" ca="1" si="37"/>
        <v/>
      </c>
      <c r="AN10" t="e">
        <f t="shared" ca="1" si="1"/>
        <v>#N/A</v>
      </c>
      <c r="AO10" t="e">
        <f t="shared" ca="1" si="1"/>
        <v>#N/A</v>
      </c>
      <c r="AP10" t="e">
        <f t="shared" ca="1" si="1"/>
        <v>#N/A</v>
      </c>
      <c r="AQ10" t="str">
        <f t="shared" ca="1" si="2"/>
        <v/>
      </c>
      <c r="AR10" t="e">
        <f t="shared" ca="1" si="3"/>
        <v>#N/A</v>
      </c>
      <c r="AS10" t="e">
        <f t="shared" ca="1" si="3"/>
        <v>#N/A</v>
      </c>
      <c r="AT10" t="str">
        <f t="shared" ca="1" si="38"/>
        <v/>
      </c>
      <c r="AU10" t="e">
        <f t="shared" ca="1" si="4"/>
        <v>#N/A</v>
      </c>
      <c r="AV10" t="e">
        <f t="shared" ca="1" si="5"/>
        <v>#N/A</v>
      </c>
      <c r="AW10" t="str">
        <f t="shared" ca="1" si="39"/>
        <v/>
      </c>
      <c r="AX10" t="str">
        <f t="shared" ca="1" si="40"/>
        <v/>
      </c>
      <c r="AY10" t="str">
        <f t="shared" ca="1" si="6"/>
        <v/>
      </c>
      <c r="AZ10" t="str">
        <f t="shared" ca="1" si="6"/>
        <v/>
      </c>
      <c r="BA10" t="str">
        <f t="shared" ca="1" si="6"/>
        <v/>
      </c>
      <c r="BB10" t="str">
        <f t="shared" ca="1" si="6"/>
        <v/>
      </c>
      <c r="BC10" t="e">
        <f t="shared" ca="1" si="7"/>
        <v>#N/A</v>
      </c>
      <c r="BD10" t="e">
        <f t="shared" ca="1" si="7"/>
        <v>#N/A</v>
      </c>
      <c r="BE10" t="e">
        <f t="shared" ca="1" si="7"/>
        <v>#N/A</v>
      </c>
      <c r="BF10" t="e">
        <f t="shared" ca="1" si="7"/>
        <v>#N/A</v>
      </c>
      <c r="BG10" t="e">
        <f t="shared" ca="1" si="7"/>
        <v>#N/A</v>
      </c>
      <c r="BH10" t="e">
        <f t="shared" ca="1" si="8"/>
        <v>#N/A</v>
      </c>
      <c r="BI10" t="str">
        <f t="shared" ca="1" si="41"/>
        <v/>
      </c>
      <c r="BJ10" t="str">
        <f t="shared" ca="1" si="42"/>
        <v/>
      </c>
      <c r="BK10" t="e">
        <f t="shared" ca="1" si="9"/>
        <v>#N/A</v>
      </c>
      <c r="BL10" t="str">
        <f t="shared" ca="1" si="43"/>
        <v/>
      </c>
      <c r="BM10" t="e">
        <f t="shared" ca="1" si="9"/>
        <v>#N/A</v>
      </c>
      <c r="BN10" t="str">
        <f t="shared" ca="1" si="44"/>
        <v>ANY ST</v>
      </c>
      <c r="BO10" t="str">
        <f t="shared" ca="1" si="45"/>
        <v/>
      </c>
      <c r="BP10" t="str">
        <f t="shared" ca="1" si="45"/>
        <v/>
      </c>
    </row>
    <row r="11" spans="1:68" x14ac:dyDescent="0.2">
      <c r="A11" s="179">
        <v>10</v>
      </c>
      <c r="B11">
        <f t="shared" ca="1" si="10"/>
        <v>0</v>
      </c>
      <c r="C11">
        <f t="shared" ca="1" si="11"/>
        <v>0</v>
      </c>
      <c r="D11" t="str">
        <f ca="1">CONCATENATE(INDIRECT("'"&amp;$A$26&amp;"'!$V$13"),"")</f>
        <v/>
      </c>
      <c r="E11" t="e">
        <f t="shared" ca="1" si="12"/>
        <v>#N/A</v>
      </c>
      <c r="F11" t="e">
        <f t="shared" ca="1" si="13"/>
        <v>#N/A</v>
      </c>
      <c r="G11" t="str">
        <f t="shared" ca="1" si="14"/>
        <v/>
      </c>
      <c r="H11" t="str">
        <f t="shared" ca="1" si="14"/>
        <v/>
      </c>
      <c r="I11" t="e">
        <f t="shared" ca="1" si="15"/>
        <v>#N/A</v>
      </c>
      <c r="J11" t="str">
        <f t="shared" ca="1" si="16"/>
        <v/>
      </c>
      <c r="K11" t="str">
        <f t="shared" ca="1" si="17"/>
        <v/>
      </c>
      <c r="L11" t="e">
        <f t="shared" ca="1" si="18"/>
        <v>#N/A</v>
      </c>
      <c r="M11" t="str">
        <f t="shared" ca="1" si="19"/>
        <v/>
      </c>
      <c r="N11" t="e">
        <f t="shared" ca="1" si="20"/>
        <v>#N/A</v>
      </c>
      <c r="O11" t="e">
        <f t="shared" ca="1" si="21"/>
        <v>#N/A</v>
      </c>
      <c r="P11" t="e">
        <f t="shared" ca="1" si="21"/>
        <v>#N/A</v>
      </c>
      <c r="Q11" t="e">
        <f t="shared" ca="1" si="22"/>
        <v>#N/A</v>
      </c>
      <c r="R11" t="e">
        <f t="shared" ca="1" si="23"/>
        <v>#N/A</v>
      </c>
      <c r="S11" t="str">
        <f t="shared" ca="1" si="24"/>
        <v/>
      </c>
      <c r="T11" t="str">
        <f t="shared" ca="1" si="24"/>
        <v/>
      </c>
      <c r="U11" t="str">
        <f t="shared" ca="1" si="25"/>
        <v/>
      </c>
      <c r="V11" t="str">
        <f t="shared" ca="1" si="26"/>
        <v/>
      </c>
      <c r="W11" t="str">
        <f t="shared" ca="1" si="27"/>
        <v/>
      </c>
      <c r="X11" t="str">
        <f t="shared" ca="1" si="27"/>
        <v/>
      </c>
      <c r="Y11" t="str">
        <f t="shared" ca="1" si="28"/>
        <v/>
      </c>
      <c r="Z11" t="str">
        <f t="shared" ca="1" si="28"/>
        <v/>
      </c>
      <c r="AA11" t="str">
        <f t="shared" ca="1" si="29"/>
        <v/>
      </c>
      <c r="AB11" s="177" t="e">
        <f t="shared" ca="1" si="30"/>
        <v>#N/A</v>
      </c>
      <c r="AC11" s="178" t="str">
        <f t="shared" ca="1" si="31"/>
        <v/>
      </c>
      <c r="AD11" t="e">
        <f t="shared" ca="1" si="32"/>
        <v>#N/A</v>
      </c>
      <c r="AE11" t="e">
        <f t="shared" ca="1" si="33"/>
        <v>#N/A</v>
      </c>
      <c r="AF11" t="str">
        <f t="shared" ca="1" si="34"/>
        <v/>
      </c>
      <c r="AG11" t="str">
        <f t="shared" ca="1" si="34"/>
        <v/>
      </c>
      <c r="AH11" t="str">
        <f t="shared" ca="1" si="0"/>
        <v/>
      </c>
      <c r="AI11" t="str">
        <f t="shared" ca="1" si="0"/>
        <v/>
      </c>
      <c r="AJ11" t="str">
        <f t="shared" ca="1" si="0"/>
        <v/>
      </c>
      <c r="AK11" t="str">
        <f t="shared" ca="1" si="35"/>
        <v/>
      </c>
      <c r="AL11" t="e">
        <f t="shared" ca="1" si="36"/>
        <v>#N/A</v>
      </c>
      <c r="AM11" t="str">
        <f t="shared" ca="1" si="37"/>
        <v/>
      </c>
      <c r="AN11" t="e">
        <f t="shared" ca="1" si="1"/>
        <v>#N/A</v>
      </c>
      <c r="AO11" t="e">
        <f t="shared" ca="1" si="1"/>
        <v>#N/A</v>
      </c>
      <c r="AP11" t="e">
        <f t="shared" ca="1" si="1"/>
        <v>#N/A</v>
      </c>
      <c r="AQ11" t="str">
        <f t="shared" ca="1" si="2"/>
        <v/>
      </c>
      <c r="AR11" t="e">
        <f t="shared" ca="1" si="3"/>
        <v>#N/A</v>
      </c>
      <c r="AS11" t="e">
        <f t="shared" ca="1" si="3"/>
        <v>#N/A</v>
      </c>
      <c r="AT11" t="str">
        <f t="shared" ca="1" si="38"/>
        <v/>
      </c>
      <c r="AU11" t="e">
        <f t="shared" ca="1" si="4"/>
        <v>#N/A</v>
      </c>
      <c r="AV11" t="e">
        <f t="shared" ca="1" si="5"/>
        <v>#N/A</v>
      </c>
      <c r="AW11" t="str">
        <f t="shared" ca="1" si="39"/>
        <v/>
      </c>
      <c r="AX11" t="str">
        <f t="shared" ca="1" si="40"/>
        <v/>
      </c>
      <c r="AY11" t="str">
        <f t="shared" ca="1" si="6"/>
        <v/>
      </c>
      <c r="AZ11" t="str">
        <f t="shared" ca="1" si="6"/>
        <v/>
      </c>
      <c r="BA11" t="str">
        <f t="shared" ca="1" si="6"/>
        <v/>
      </c>
      <c r="BB11" t="str">
        <f t="shared" ca="1" si="6"/>
        <v/>
      </c>
      <c r="BC11" t="e">
        <f t="shared" ca="1" si="7"/>
        <v>#N/A</v>
      </c>
      <c r="BD11" t="e">
        <f t="shared" ca="1" si="7"/>
        <v>#N/A</v>
      </c>
      <c r="BE11" t="e">
        <f t="shared" ca="1" si="7"/>
        <v>#N/A</v>
      </c>
      <c r="BF11" t="e">
        <f t="shared" ca="1" si="7"/>
        <v>#N/A</v>
      </c>
      <c r="BG11" t="e">
        <f t="shared" ca="1" si="7"/>
        <v>#N/A</v>
      </c>
      <c r="BH11" t="e">
        <f t="shared" ca="1" si="8"/>
        <v>#N/A</v>
      </c>
      <c r="BI11" t="str">
        <f t="shared" ca="1" si="41"/>
        <v/>
      </c>
      <c r="BJ11" t="str">
        <f t="shared" ca="1" si="42"/>
        <v/>
      </c>
      <c r="BK11" t="e">
        <f t="shared" ca="1" si="9"/>
        <v>#N/A</v>
      </c>
      <c r="BL11" t="str">
        <f t="shared" ca="1" si="43"/>
        <v/>
      </c>
      <c r="BM11" t="e">
        <f t="shared" ca="1" si="9"/>
        <v>#N/A</v>
      </c>
      <c r="BN11" t="str">
        <f t="shared" ca="1" si="44"/>
        <v>ANY ST</v>
      </c>
      <c r="BO11" t="str">
        <f t="shared" ca="1" si="45"/>
        <v/>
      </c>
      <c r="BP11" t="str">
        <f t="shared" ca="1" si="45"/>
        <v/>
      </c>
    </row>
    <row r="12" spans="1:68" ht="13.5" x14ac:dyDescent="0.25">
      <c r="A12" s="180" t="s">
        <v>1357</v>
      </c>
      <c r="B12" s="181"/>
      <c r="C12" s="181"/>
      <c r="D12" s="181"/>
      <c r="E12" s="182">
        <v>500</v>
      </c>
      <c r="F12" s="182">
        <v>510</v>
      </c>
      <c r="G12" s="182">
        <v>520</v>
      </c>
      <c r="H12" s="182">
        <v>530</v>
      </c>
      <c r="I12" s="182">
        <v>540</v>
      </c>
      <c r="J12" s="182">
        <v>550</v>
      </c>
      <c r="K12" s="182">
        <v>560</v>
      </c>
      <c r="L12" s="182">
        <v>570</v>
      </c>
      <c r="M12" s="182">
        <v>580</v>
      </c>
      <c r="N12" s="182">
        <v>590</v>
      </c>
      <c r="O12" s="182">
        <v>680</v>
      </c>
      <c r="P12" s="182">
        <v>690</v>
      </c>
      <c r="Q12" s="182">
        <v>710</v>
      </c>
      <c r="R12" s="182">
        <v>720</v>
      </c>
      <c r="S12" s="182">
        <v>740</v>
      </c>
      <c r="T12" s="182">
        <v>750</v>
      </c>
      <c r="U12" s="181"/>
      <c r="V12" s="181"/>
      <c r="W12" s="182">
        <v>760</v>
      </c>
      <c r="X12" s="182">
        <v>770</v>
      </c>
      <c r="Y12" s="182">
        <v>860</v>
      </c>
      <c r="Z12" s="182">
        <v>870</v>
      </c>
      <c r="AA12" s="183">
        <v>940</v>
      </c>
      <c r="AB12" s="184">
        <v>950</v>
      </c>
      <c r="AC12" s="185">
        <v>960</v>
      </c>
      <c r="AD12" s="186">
        <v>970</v>
      </c>
      <c r="AE12" s="182">
        <v>990</v>
      </c>
      <c r="AF12" s="182">
        <v>980</v>
      </c>
      <c r="AG12" s="182">
        <v>1030</v>
      </c>
      <c r="AH12" s="182">
        <v>1040</v>
      </c>
      <c r="AI12" s="182">
        <v>1070</v>
      </c>
      <c r="AJ12" s="182">
        <v>1080</v>
      </c>
      <c r="AK12" s="182">
        <v>1135</v>
      </c>
      <c r="AL12" s="182">
        <v>1090</v>
      </c>
      <c r="AM12" s="182">
        <v>1100</v>
      </c>
      <c r="AN12" s="182">
        <v>1110</v>
      </c>
      <c r="AO12" s="182">
        <v>1150</v>
      </c>
      <c r="AP12" s="182">
        <v>1340</v>
      </c>
      <c r="AQ12" s="182">
        <v>1350</v>
      </c>
      <c r="AR12" s="182">
        <v>1370</v>
      </c>
      <c r="AS12" s="182">
        <v>1380</v>
      </c>
      <c r="AT12" s="182">
        <v>1390</v>
      </c>
      <c r="AU12" s="182">
        <v>1400</v>
      </c>
      <c r="AV12" s="182">
        <v>1410</v>
      </c>
      <c r="AW12" s="182">
        <v>1420</v>
      </c>
      <c r="AX12" s="182">
        <v>1440</v>
      </c>
      <c r="AY12" s="182">
        <v>1450</v>
      </c>
      <c r="AZ12" s="182">
        <v>1460</v>
      </c>
      <c r="BA12" s="182">
        <v>1470</v>
      </c>
      <c r="BB12" s="182">
        <v>1500</v>
      </c>
      <c r="BC12" s="182">
        <v>1520</v>
      </c>
      <c r="BD12" s="182">
        <v>1530</v>
      </c>
      <c r="BE12" s="182">
        <v>1540</v>
      </c>
      <c r="BF12" s="182">
        <v>1600</v>
      </c>
      <c r="BG12" s="182">
        <v>1620</v>
      </c>
      <c r="BH12" s="182">
        <v>1630</v>
      </c>
      <c r="BI12" s="182">
        <v>515</v>
      </c>
      <c r="BJ12" s="182">
        <v>2222</v>
      </c>
      <c r="BK12" s="182">
        <v>3010</v>
      </c>
      <c r="BL12" s="182">
        <v>3060</v>
      </c>
      <c r="BM12" s="182">
        <v>3050</v>
      </c>
      <c r="BN12" s="181"/>
      <c r="BO12" s="182">
        <v>575</v>
      </c>
      <c r="BP12" s="182">
        <v>879</v>
      </c>
    </row>
    <row r="13" spans="1:68" x14ac:dyDescent="0.2">
      <c r="A13" s="164" t="s">
        <v>1358</v>
      </c>
      <c r="E13" s="714" t="e">
        <f t="shared" ref="E13:AJ13" ca="1" si="46">VLOOKUP(E12,DataPointers,HLOOKUP(INDIRECT("'"&amp; $A$25 &amp;"'!$h$3"),DeviceType,2,FALSE))</f>
        <v>#N/A</v>
      </c>
      <c r="F13" s="714" t="e">
        <f t="shared" ca="1" si="46"/>
        <v>#N/A</v>
      </c>
      <c r="G13" s="714" t="e">
        <f t="shared" ca="1" si="46"/>
        <v>#N/A</v>
      </c>
      <c r="H13" s="714" t="e">
        <f t="shared" ca="1" si="46"/>
        <v>#N/A</v>
      </c>
      <c r="I13" s="714" t="e">
        <f t="shared" ca="1" si="46"/>
        <v>#N/A</v>
      </c>
      <c r="J13" s="714" t="e">
        <f t="shared" ca="1" si="46"/>
        <v>#N/A</v>
      </c>
      <c r="K13" s="714" t="e">
        <f t="shared" ca="1" si="46"/>
        <v>#N/A</v>
      </c>
      <c r="L13" s="714" t="e">
        <f t="shared" ca="1" si="46"/>
        <v>#N/A</v>
      </c>
      <c r="M13" s="714" t="e">
        <f t="shared" ca="1" si="46"/>
        <v>#N/A</v>
      </c>
      <c r="N13" s="714" t="e">
        <f t="shared" ca="1" si="46"/>
        <v>#N/A</v>
      </c>
      <c r="O13" s="714" t="e">
        <f t="shared" ca="1" si="46"/>
        <v>#N/A</v>
      </c>
      <c r="P13" s="714" t="e">
        <f t="shared" ca="1" si="46"/>
        <v>#N/A</v>
      </c>
      <c r="Q13" s="714" t="e">
        <f t="shared" ca="1" si="46"/>
        <v>#N/A</v>
      </c>
      <c r="R13" s="714" t="e">
        <f t="shared" ca="1" si="46"/>
        <v>#N/A</v>
      </c>
      <c r="S13" s="714" t="e">
        <f t="shared" ca="1" si="46"/>
        <v>#N/A</v>
      </c>
      <c r="T13" s="714" t="e">
        <f t="shared" ca="1" si="46"/>
        <v>#N/A</v>
      </c>
      <c r="U13" s="714" t="e">
        <f t="shared" ca="1" si="46"/>
        <v>#N/A</v>
      </c>
      <c r="V13" s="714" t="e">
        <f t="shared" ca="1" si="46"/>
        <v>#N/A</v>
      </c>
      <c r="W13" s="714" t="e">
        <f t="shared" ca="1" si="46"/>
        <v>#N/A</v>
      </c>
      <c r="X13" s="714" t="e">
        <f t="shared" ca="1" si="46"/>
        <v>#N/A</v>
      </c>
      <c r="Y13" s="714" t="e">
        <f t="shared" ca="1" si="46"/>
        <v>#N/A</v>
      </c>
      <c r="Z13" s="714" t="e">
        <f t="shared" ca="1" si="46"/>
        <v>#N/A</v>
      </c>
      <c r="AA13" s="714" t="e">
        <f t="shared" ca="1" si="46"/>
        <v>#N/A</v>
      </c>
      <c r="AB13" s="715" t="e">
        <f t="shared" ca="1" si="46"/>
        <v>#N/A</v>
      </c>
      <c r="AC13" s="716" t="e">
        <f t="shared" ca="1" si="46"/>
        <v>#N/A</v>
      </c>
      <c r="AD13" s="714" t="e">
        <f t="shared" ca="1" si="46"/>
        <v>#N/A</v>
      </c>
      <c r="AE13" s="714" t="e">
        <f t="shared" ca="1" si="46"/>
        <v>#N/A</v>
      </c>
      <c r="AF13" s="714" t="e">
        <f t="shared" ca="1" si="46"/>
        <v>#N/A</v>
      </c>
      <c r="AG13" s="714" t="e">
        <f t="shared" ca="1" si="46"/>
        <v>#N/A</v>
      </c>
      <c r="AH13" s="714" t="e">
        <f t="shared" ca="1" si="46"/>
        <v>#N/A</v>
      </c>
      <c r="AI13" s="714" t="e">
        <f t="shared" ca="1" si="46"/>
        <v>#N/A</v>
      </c>
      <c r="AJ13" s="714" t="e">
        <f t="shared" ca="1" si="46"/>
        <v>#N/A</v>
      </c>
      <c r="AK13" s="717" t="e">
        <f t="shared" ref="AK13:BO13" ca="1" si="47">VLOOKUP(AK12,DataPointers,HLOOKUP(INDIRECT("'"&amp; $A$25 &amp;"'!$h$3"),DeviceType,2,FALSE))</f>
        <v>#N/A</v>
      </c>
      <c r="AL13" s="714" t="e">
        <f t="shared" ca="1" si="47"/>
        <v>#N/A</v>
      </c>
      <c r="AM13" s="714" t="e">
        <f t="shared" ca="1" si="47"/>
        <v>#N/A</v>
      </c>
      <c r="AN13" s="714" t="e">
        <f t="shared" ca="1" si="47"/>
        <v>#N/A</v>
      </c>
      <c r="AO13" s="714" t="e">
        <f t="shared" ca="1" si="47"/>
        <v>#N/A</v>
      </c>
      <c r="AP13" s="714" t="e">
        <f t="shared" ca="1" si="47"/>
        <v>#N/A</v>
      </c>
      <c r="AQ13" s="714" t="e">
        <f t="shared" ca="1" si="47"/>
        <v>#N/A</v>
      </c>
      <c r="AR13" s="714" t="e">
        <f t="shared" ca="1" si="47"/>
        <v>#N/A</v>
      </c>
      <c r="AS13" s="714" t="e">
        <f t="shared" ca="1" si="47"/>
        <v>#N/A</v>
      </c>
      <c r="AT13" s="714" t="e">
        <f t="shared" ca="1" si="47"/>
        <v>#N/A</v>
      </c>
      <c r="AU13" s="714" t="e">
        <f t="shared" ca="1" si="47"/>
        <v>#N/A</v>
      </c>
      <c r="AV13" s="714" t="e">
        <f t="shared" ca="1" si="47"/>
        <v>#N/A</v>
      </c>
      <c r="AW13" s="714" t="e">
        <f t="shared" ca="1" si="47"/>
        <v>#N/A</v>
      </c>
      <c r="AX13" s="714" t="e">
        <f t="shared" ca="1" si="47"/>
        <v>#N/A</v>
      </c>
      <c r="AY13" s="714" t="e">
        <f t="shared" ca="1" si="47"/>
        <v>#N/A</v>
      </c>
      <c r="AZ13" s="714" t="e">
        <f t="shared" ca="1" si="47"/>
        <v>#N/A</v>
      </c>
      <c r="BA13" s="714" t="e">
        <f t="shared" ca="1" si="47"/>
        <v>#N/A</v>
      </c>
      <c r="BB13" s="714" t="e">
        <f t="shared" ca="1" si="47"/>
        <v>#N/A</v>
      </c>
      <c r="BC13" s="714" t="e">
        <f t="shared" ca="1" si="47"/>
        <v>#N/A</v>
      </c>
      <c r="BD13" s="714" t="e">
        <f t="shared" ca="1" si="47"/>
        <v>#N/A</v>
      </c>
      <c r="BE13" s="714" t="e">
        <f t="shared" ca="1" si="47"/>
        <v>#N/A</v>
      </c>
      <c r="BF13" s="714" t="e">
        <f t="shared" ca="1" si="47"/>
        <v>#N/A</v>
      </c>
      <c r="BG13" s="714" t="e">
        <f t="shared" ca="1" si="47"/>
        <v>#N/A</v>
      </c>
      <c r="BH13" s="714" t="e">
        <f t="shared" ca="1" si="47"/>
        <v>#N/A</v>
      </c>
      <c r="BI13" s="714" t="e">
        <f t="shared" ca="1" si="47"/>
        <v>#N/A</v>
      </c>
      <c r="BJ13" s="714" t="e">
        <f t="shared" ca="1" si="47"/>
        <v>#N/A</v>
      </c>
      <c r="BK13" s="714" t="e">
        <f t="shared" ca="1" si="47"/>
        <v>#N/A</v>
      </c>
      <c r="BL13" s="714" t="e">
        <f t="shared" ca="1" si="47"/>
        <v>#N/A</v>
      </c>
      <c r="BM13" s="714" t="e">
        <f t="shared" ca="1" si="47"/>
        <v>#N/A</v>
      </c>
      <c r="BO13" s="714" t="e">
        <f t="shared" ca="1" si="47"/>
        <v>#N/A</v>
      </c>
      <c r="BP13" s="714" t="e">
        <f ca="1">VLOOKUP(BP12,DataPointers,HLOOKUP(INDIRECT("'"&amp; $A$25 &amp;"'!$h$3"),DeviceType,2,FALSE))</f>
        <v>#N/A</v>
      </c>
    </row>
    <row r="14" spans="1:68" x14ac:dyDescent="0.2">
      <c r="A14" s="164"/>
      <c r="E14" t="e">
        <f t="shared" ref="E14:L14" ca="1" si="48">CONCATENATE(INDIRECT("'"&amp; $A$25 &amp; "'!" &amp; E$13),"")</f>
        <v>#N/A</v>
      </c>
      <c r="F14" t="e">
        <f t="shared" ca="1" si="48"/>
        <v>#N/A</v>
      </c>
      <c r="G14" t="e">
        <f ca="1">CONCATENATE(INDIRECT("'"&amp; $A$25 &amp; "'!" &amp; G$13),"")</f>
        <v>#N/A</v>
      </c>
      <c r="H14" t="e">
        <f ca="1">CONCATENATE(INDIRECT("'"&amp; $A$25 &amp; "'!" &amp; H$13),"")</f>
        <v>#N/A</v>
      </c>
      <c r="I14" t="e">
        <f t="shared" ca="1" si="48"/>
        <v>#N/A</v>
      </c>
      <c r="J14" t="e">
        <f t="shared" ca="1" si="48"/>
        <v>#N/A</v>
      </c>
      <c r="K14" t="e">
        <f t="shared" ca="1" si="48"/>
        <v>#N/A</v>
      </c>
      <c r="L14" t="e">
        <f t="shared" ca="1" si="48"/>
        <v>#N/A</v>
      </c>
      <c r="M14" t="e">
        <f ca="1">CONCATENATE(INDIRECT("'"&amp; $A$25 &amp; "'!" &amp; M$13),"")</f>
        <v>#N/A</v>
      </c>
      <c r="N14" t="e">
        <f ca="1">CONCATENATE(INDIRECT("'"&amp; $A$25 &amp; "'!" &amp; N$13),"")</f>
        <v>#N/A</v>
      </c>
      <c r="O14" t="e">
        <f t="shared" ref="O14:BP14" ca="1" si="49">CONCATENATE(INDIRECT("'"&amp; $A$25 &amp; "'!" &amp; O$13),"")</f>
        <v>#N/A</v>
      </c>
      <c r="P14" t="e">
        <f t="shared" ca="1" si="49"/>
        <v>#N/A</v>
      </c>
      <c r="Q14" t="e">
        <f t="shared" ca="1" si="49"/>
        <v>#N/A</v>
      </c>
      <c r="R14" t="e">
        <f t="shared" ca="1" si="49"/>
        <v>#N/A</v>
      </c>
      <c r="S14" t="e">
        <f t="shared" ca="1" si="49"/>
        <v>#N/A</v>
      </c>
      <c r="T14" t="e">
        <f ca="1">CONCATENATE(INDIRECT("'"&amp; $A$25 &amp; "'!" &amp; T$13),"")</f>
        <v>#N/A</v>
      </c>
      <c r="W14" t="e">
        <f t="shared" ca="1" si="49"/>
        <v>#N/A</v>
      </c>
      <c r="X14" t="e">
        <f t="shared" ca="1" si="49"/>
        <v>#N/A</v>
      </c>
      <c r="Y14" t="e">
        <f t="shared" ca="1" si="49"/>
        <v>#N/A</v>
      </c>
      <c r="Z14" t="e">
        <f t="shared" ca="1" si="49"/>
        <v>#N/A</v>
      </c>
      <c r="AA14" t="e">
        <f ca="1">CONCATENATE(INDIRECT("'"&amp; $A$25 &amp; "'!" &amp; AA$13),"")</f>
        <v>#N/A</v>
      </c>
      <c r="AB14" s="177" t="e">
        <f ca="1">CONCATENATE(OFFSET(INDIRECT("'"&amp; $A$25 &amp; "'!" &amp; AB$13),0,0),"")</f>
        <v>#N/A</v>
      </c>
      <c r="AC14" s="178" t="e">
        <f ca="1">CONCATENATE(INDIRECT("'"&amp; $A$25 &amp; "'!" &amp; AC$13),"")</f>
        <v>#N/A</v>
      </c>
      <c r="AD14" t="e">
        <f t="shared" ca="1" si="49"/>
        <v>#N/A</v>
      </c>
      <c r="AE14" t="e">
        <f t="shared" ca="1" si="49"/>
        <v>#N/A</v>
      </c>
      <c r="AF14" t="e">
        <f t="shared" ca="1" si="49"/>
        <v>#N/A</v>
      </c>
      <c r="AG14" t="e">
        <f t="shared" ca="1" si="49"/>
        <v>#N/A</v>
      </c>
      <c r="AH14" t="e">
        <f t="shared" ca="1" si="49"/>
        <v>#N/A</v>
      </c>
      <c r="AI14" t="e">
        <f t="shared" ca="1" si="49"/>
        <v>#N/A</v>
      </c>
      <c r="AJ14" t="e">
        <f t="shared" ca="1" si="49"/>
        <v>#N/A</v>
      </c>
      <c r="AK14" t="e">
        <f t="shared" ca="1" si="49"/>
        <v>#N/A</v>
      </c>
      <c r="AL14" t="e">
        <f t="shared" ca="1" si="49"/>
        <v>#N/A</v>
      </c>
      <c r="AM14" t="e">
        <f t="shared" ca="1" si="49"/>
        <v>#N/A</v>
      </c>
      <c r="AN14" t="e">
        <f t="shared" ca="1" si="49"/>
        <v>#N/A</v>
      </c>
      <c r="AO14" t="e">
        <f t="shared" ca="1" si="49"/>
        <v>#N/A</v>
      </c>
      <c r="AP14" t="e">
        <f t="shared" ca="1" si="49"/>
        <v>#N/A</v>
      </c>
      <c r="AQ14" t="e">
        <f t="shared" ca="1" si="49"/>
        <v>#N/A</v>
      </c>
      <c r="AR14" t="e">
        <f t="shared" ca="1" si="49"/>
        <v>#N/A</v>
      </c>
      <c r="AS14" t="e">
        <f t="shared" ca="1" si="49"/>
        <v>#N/A</v>
      </c>
      <c r="AT14" t="e">
        <f t="shared" ca="1" si="49"/>
        <v>#N/A</v>
      </c>
      <c r="AU14" t="e">
        <f t="shared" ca="1" si="49"/>
        <v>#N/A</v>
      </c>
      <c r="AV14" t="e">
        <f t="shared" ca="1" si="49"/>
        <v>#N/A</v>
      </c>
      <c r="AW14" t="e">
        <f ca="1">CONCATENATE(INDIRECT("'"&amp; $A$25 &amp; "'!" &amp; AW$13),"")</f>
        <v>#N/A</v>
      </c>
      <c r="AX14" t="e">
        <f t="shared" ca="1" si="49"/>
        <v>#N/A</v>
      </c>
      <c r="AY14" t="e">
        <f t="shared" ca="1" si="49"/>
        <v>#N/A</v>
      </c>
      <c r="AZ14" t="e">
        <f t="shared" ca="1" si="49"/>
        <v>#N/A</v>
      </c>
      <c r="BA14" t="e">
        <f t="shared" ca="1" si="49"/>
        <v>#N/A</v>
      </c>
      <c r="BB14" t="e">
        <f ca="1">CONCATENATE(INDIRECT("'"&amp; $A$25 &amp; "'!" &amp; BB$13),"")</f>
        <v>#N/A</v>
      </c>
      <c r="BC14" t="e">
        <f t="shared" ca="1" si="49"/>
        <v>#N/A</v>
      </c>
      <c r="BD14" t="e">
        <f t="shared" ca="1" si="49"/>
        <v>#N/A</v>
      </c>
      <c r="BE14" t="e">
        <f t="shared" ca="1" si="49"/>
        <v>#N/A</v>
      </c>
      <c r="BF14" t="e">
        <f t="shared" ca="1" si="49"/>
        <v>#N/A</v>
      </c>
      <c r="BG14" t="e">
        <f t="shared" ca="1" si="49"/>
        <v>#N/A</v>
      </c>
      <c r="BH14" t="e">
        <f t="shared" ca="1" si="49"/>
        <v>#N/A</v>
      </c>
      <c r="BI14" t="e">
        <f t="shared" ca="1" si="49"/>
        <v>#N/A</v>
      </c>
      <c r="BJ14" t="e">
        <f t="shared" ca="1" si="49"/>
        <v>#N/A</v>
      </c>
      <c r="BK14" t="e">
        <f t="shared" ca="1" si="49"/>
        <v>#N/A</v>
      </c>
      <c r="BL14" t="e">
        <f t="shared" ca="1" si="49"/>
        <v>#N/A</v>
      </c>
      <c r="BM14" t="e">
        <f t="shared" ca="1" si="49"/>
        <v>#N/A</v>
      </c>
      <c r="BO14" t="e">
        <f t="shared" ca="1" si="49"/>
        <v>#N/A</v>
      </c>
      <c r="BP14" t="e">
        <f t="shared" ca="1" si="49"/>
        <v>#N/A</v>
      </c>
    </row>
    <row r="15" spans="1:68" x14ac:dyDescent="0.2">
      <c r="A15" s="164"/>
      <c r="G15" t="e">
        <f ca="1">CONCATENATE(OFFSET(INDIRECT("'"&amp; $A$25 &amp; "'!" &amp; G$13),1,0),"")</f>
        <v>#N/A</v>
      </c>
      <c r="H15" t="e">
        <f ca="1">CONCATENATE(OFFSET(INDIRECT("'"&amp; $A$25 &amp; "'!" &amp; H$13),1,0),"")</f>
        <v>#N/A</v>
      </c>
      <c r="M15" t="e">
        <f ca="1">CONCATENATE(OFFSET(INDIRECT("'"&amp; $A$25 &amp; "'!" &amp; M$13),1,0),"")</f>
        <v>#N/A</v>
      </c>
      <c r="N15" t="e">
        <f ca="1">CONCATENATE(OFFSET(INDIRECT("'"&amp; $A$25 &amp; "'!" &amp; N$13),1,0),"")</f>
        <v>#N/A</v>
      </c>
      <c r="R15" t="e">
        <f ca="1">CONCATENATE(OFFSET(INDIRECT("'"&amp; $A$25 &amp; "'!" &amp; R$13),1,0),"")</f>
        <v>#N/A</v>
      </c>
      <c r="S15" t="e">
        <f ca="1">CONCATENATE(OFFSET(INDIRECT("'"&amp; $A$25 &amp; "'!" &amp; S$13),1,0),"")</f>
        <v>#N/A</v>
      </c>
      <c r="T15" t="e">
        <f ca="1">CONCATENATE(OFFSET(INDIRECT("'"&amp; $A$25 &amp; "'!" &amp; T$13),1,0),"")</f>
        <v>#N/A</v>
      </c>
      <c r="AA15" t="e">
        <f ca="1">CONCATENATE(OFFSET(INDIRECT("'"&amp; $A$25 &amp; "'!" &amp; AA$13),1,0),"")</f>
        <v>#N/A</v>
      </c>
      <c r="AB15" s="177" t="e">
        <f ca="1">CONCATENATE(OFFSET(INDIRECT("'"&amp; $A$25 &amp; "'!" &amp; AB$13),1,0),"")</f>
        <v>#N/A</v>
      </c>
      <c r="AC15" s="178" t="e">
        <f ca="1">CONCATENATE(OFFSET(INDIRECT("'"&amp; $A$25 &amp; "'!" &amp; AC$13),1,0),"")</f>
        <v>#N/A</v>
      </c>
      <c r="AD15" t="e">
        <f ca="1">CONCATENATE(OFFSET(INDIRECT("'"&amp; $A$25 &amp; "'!" &amp; AD$13),1,0),"")</f>
        <v>#N/A</v>
      </c>
      <c r="AF15" t="e">
        <f ca="1">CONCATENATE(OFFSET(INDIRECT("'"&amp; $A$25 &amp; "'!" &amp; AF$13),1,0),"")</f>
        <v>#N/A</v>
      </c>
      <c r="AG15" t="e">
        <f ca="1">CONCATENATE(OFFSET(INDIRECT("'"&amp; $A$25 &amp; "'!" &amp; AG$13),1,0),"")</f>
        <v>#N/A</v>
      </c>
      <c r="AH15" t="e">
        <f ca="1">CONCATENATE(OFFSET(INDIRECT("'"&amp; $A$25 &amp; "'!" &amp; AH$13),1,0),"")</f>
        <v>#N/A</v>
      </c>
      <c r="AI15" t="e">
        <f ca="1">CONCATENATE(OFFSET(INDIRECT("'"&amp; $A$25 &amp; "'!" &amp; AI$13),1,0),"")</f>
        <v>#N/A</v>
      </c>
      <c r="AJ15" t="e">
        <f ca="1">CONCATENATE(OFFSET(INDIRECT("'"&amp; $A$25 &amp; "'!" &amp; AJ$13),1,0),"")</f>
        <v>#N/A</v>
      </c>
      <c r="AQ15" t="e">
        <f ca="1">CONCATENATE(OFFSET(INDIRECT("'"&amp; $A$25 &amp; "'!" &amp; AQ$13),1,0),"")</f>
        <v>#N/A</v>
      </c>
      <c r="AU15" t="e">
        <f ca="1">CONCATENATE(OFFSET(INDIRECT("'"&amp; $A$25 &amp; "'!" &amp; AU$13),1,0),"")</f>
        <v>#N/A</v>
      </c>
      <c r="AW15" t="e">
        <f ca="1">CONCATENATE(OFFSET(INDIRECT("'"&amp; $A$25 &amp; "'!" &amp; AW$13),1,0),"")</f>
        <v>#N/A</v>
      </c>
      <c r="BH15" t="e">
        <f ca="1">CONCATENATE(OFFSET(INDIRECT("'"&amp; $A$25 &amp; "'!" &amp; BH$13),1,0),"")</f>
        <v>#N/A</v>
      </c>
    </row>
    <row r="16" spans="1:68" x14ac:dyDescent="0.2">
      <c r="A16" s="164"/>
      <c r="G16" t="e">
        <f ca="1">CONCATENATE(OFFSET(INDIRECT("'"&amp; $A$25 &amp; "'!" &amp; G$13),0,4),"")</f>
        <v>#N/A</v>
      </c>
      <c r="H16" t="e">
        <f ca="1">CONCATENATE(OFFSET(INDIRECT("'"&amp; $A$25 &amp; "'!" &amp; H$13),0,4),"")</f>
        <v>#N/A</v>
      </c>
      <c r="M16" t="e">
        <f ca="1">CONCATENATE(OFFSET(INDIRECT("'"&amp; $A$25 &amp; "'!" &amp; M$13),0,4),"")</f>
        <v>#N/A</v>
      </c>
      <c r="N16" t="e">
        <f ca="1">CONCATENATE(OFFSET(INDIRECT("'"&amp; $A$25 &amp; "'!" &amp; N$13),0,4),"")</f>
        <v>#N/A</v>
      </c>
      <c r="AA16" t="e">
        <f ca="1">CONCATENATE(OFFSET(INDIRECT("'"&amp; $A$25 &amp; "'!" &amp; AA$13),0,4),"")</f>
        <v>#N/A</v>
      </c>
      <c r="AB16" s="177" t="e">
        <f ca="1">CONCATENATE(OFFSET(INDIRECT("'"&amp; $A$25 &amp; "'!" &amp; AB$13),0,4),"")</f>
        <v>#N/A</v>
      </c>
      <c r="AC16" s="178" t="e">
        <f ca="1">CONCATENATE(OFFSET(INDIRECT("'"&amp; $A$25 &amp; "'!" &amp; AC$13),0,4),"")</f>
        <v>#N/A</v>
      </c>
      <c r="AW16" t="e">
        <f ca="1">CONCATENATE(OFFSET(INDIRECT("'"&amp; $A$25 &amp; "'!" &amp; AW$13),0,4),"")</f>
        <v>#N/A</v>
      </c>
    </row>
    <row r="17" spans="1:49" x14ac:dyDescent="0.2">
      <c r="A17" s="164"/>
      <c r="G17" t="e">
        <f ca="1">CONCATENATE(OFFSET(INDIRECT("'"&amp; $A$25 &amp; "'!" &amp; G$13),1,4),"")</f>
        <v>#N/A</v>
      </c>
      <c r="H17" t="e">
        <f ca="1">CONCATENATE(OFFSET(INDIRECT("'"&amp; $A$25 &amp; "'!" &amp; H$13),1,4),"")</f>
        <v>#N/A</v>
      </c>
      <c r="M17" t="e">
        <f ca="1">CONCATENATE(OFFSET(INDIRECT("'"&amp; $A$25 &amp; "'!" &amp; M$13),1,4),"")</f>
        <v>#N/A</v>
      </c>
      <c r="N17" t="e">
        <f ca="1">CONCATENATE(OFFSET(INDIRECT("'"&amp; $A$25 &amp; "'!" &amp; N$13),1,4),"")</f>
        <v>#N/A</v>
      </c>
      <c r="AA17" t="e">
        <f ca="1">CONCATENATE(OFFSET(INDIRECT("'"&amp; $A$25 &amp; "'!" &amp; AA$13),1,4),"")</f>
        <v>#N/A</v>
      </c>
      <c r="AB17" s="177" t="e">
        <f ca="1">CONCATENATE(OFFSET(INDIRECT("'"&amp; $A$25 &amp; "'!" &amp; AB$13),1,4),"")</f>
        <v>#N/A</v>
      </c>
      <c r="AC17" s="178" t="e">
        <f ca="1">CONCATENATE(OFFSET(INDIRECT("'"&amp; $A$25 &amp; "'!" &amp; AC$13),1,4),"")</f>
        <v>#N/A</v>
      </c>
      <c r="AW17" t="e">
        <f ca="1">CONCATENATE(OFFSET(INDIRECT("'"&amp; $A$25 &amp; "'!" &amp; AW$13),1,4),"")</f>
        <v>#N/A</v>
      </c>
    </row>
    <row r="18" spans="1:49" x14ac:dyDescent="0.2">
      <c r="A18" s="164"/>
      <c r="G18" t="e">
        <f ca="1">CONCATENATE(OFFSET(INDIRECT("'"&amp; $A$25 &amp; "'!" &amp; G$13),0,9),"")</f>
        <v>#N/A</v>
      </c>
      <c r="H18" t="e">
        <f ca="1">CONCATENATE(OFFSET(INDIRECT("'"&amp; $A$25 &amp; "'!" &amp; H$13),0,9),"")</f>
        <v>#N/A</v>
      </c>
      <c r="M18" t="e">
        <f ca="1">CONCATENATE(OFFSET(INDIRECT("'"&amp; $A$25 &amp; "'!" &amp; M$13),0,9),"")</f>
        <v>#N/A</v>
      </c>
      <c r="N18" t="e">
        <f ca="1">CONCATENATE(OFFSET(INDIRECT("'"&amp; $A$25 &amp; "'!" &amp; N$13),0,9),"")</f>
        <v>#N/A</v>
      </c>
      <c r="AA18" t="e">
        <f ca="1">CONCATENATE(OFFSET(INDIRECT("'"&amp; $A$25 &amp; "'!" &amp; AA$13),0,9),"")</f>
        <v>#N/A</v>
      </c>
      <c r="AB18" s="177" t="e">
        <f ca="1">CONCATENATE(OFFSET(INDIRECT("'"&amp; $A$25 &amp; "'!" &amp; AB$13),0,9),"")</f>
        <v>#N/A</v>
      </c>
      <c r="AC18" s="178" t="e">
        <f ca="1">CONCATENATE(OFFSET(INDIRECT("'"&amp; $A$25 &amp; "'!" &amp; AC$13),0,9),"")</f>
        <v>#N/A</v>
      </c>
      <c r="AW18" t="e">
        <f ca="1">CONCATENATE(OFFSET(INDIRECT("'"&amp; $A$25 &amp; "'!" &amp; AW$13),0,9),"")</f>
        <v>#N/A</v>
      </c>
    </row>
    <row r="19" spans="1:49" x14ac:dyDescent="0.2">
      <c r="A19" s="164"/>
      <c r="G19" t="e">
        <f ca="1">CONCATENATE(OFFSET(INDIRECT("'"&amp; $A$25 &amp; "'!" &amp; G$13),1,9),"")</f>
        <v>#N/A</v>
      </c>
      <c r="H19" t="e">
        <f ca="1">CONCATENATE(OFFSET(INDIRECT("'"&amp; $A$25 &amp; "'!" &amp; H$13),1,9),"")</f>
        <v>#N/A</v>
      </c>
      <c r="M19" t="e">
        <f ca="1">CONCATENATE(OFFSET(INDIRECT("'"&amp; $A$25 &amp; "'!" &amp; M$13),1,9),"")</f>
        <v>#N/A</v>
      </c>
      <c r="N19" t="e">
        <f ca="1">CONCATENATE(OFFSET(INDIRECT("'"&amp; $A$25 &amp; "'!" &amp; N$13),1,9),"")</f>
        <v>#N/A</v>
      </c>
      <c r="AA19" t="e">
        <f ca="1">CONCATENATE(OFFSET(INDIRECT("'"&amp; $A$25 &amp; "'!" &amp; AA$13),1,9),"")</f>
        <v>#N/A</v>
      </c>
      <c r="AB19" s="177" t="e">
        <f ca="1">CONCATENATE(OFFSET(INDIRECT("'"&amp; $A$25 &amp; "'!" &amp; AB$13),1,9),"")</f>
        <v>#N/A</v>
      </c>
      <c r="AC19" s="178" t="e">
        <f ca="1">CONCATENATE(OFFSET(INDIRECT("'"&amp; $A$25 &amp; "'!" &amp; AC$13),1,9),"")</f>
        <v>#N/A</v>
      </c>
      <c r="AW19" t="e">
        <f ca="1">CONCATENATE(OFFSET(INDIRECT("'"&amp; $A$25 &amp; "'!" &amp; AW$13),1,9),"")</f>
        <v>#N/A</v>
      </c>
    </row>
    <row r="20" spans="1:49" x14ac:dyDescent="0.2">
      <c r="A20" s="164"/>
      <c r="G20" t="e">
        <f ca="1">CONCATENATE(OFFSET(INDIRECT("'"&amp; $A$25 &amp; "'!" &amp; G$13),0,12),"")</f>
        <v>#N/A</v>
      </c>
      <c r="H20" t="e">
        <f ca="1">CONCATENATE(OFFSET(INDIRECT("'"&amp; $A$25 &amp; "'!" &amp; H$13),0,12),"")</f>
        <v>#N/A</v>
      </c>
      <c r="M20" t="e">
        <f ca="1">CONCATENATE(OFFSET(INDIRECT("'"&amp; $A$25 &amp; "'!" &amp; M$13),0,12),"")</f>
        <v>#N/A</v>
      </c>
      <c r="N20" t="e">
        <f ca="1">CONCATENATE(OFFSET(INDIRECT("'"&amp; $A$25 &amp; "'!" &amp; N$13),0,12),"")</f>
        <v>#N/A</v>
      </c>
      <c r="AA20" t="e">
        <f ca="1">CONCATENATE(OFFSET(INDIRECT("'"&amp; $A$25 &amp; "'!" &amp; AA$13),0,12),"")</f>
        <v>#N/A</v>
      </c>
      <c r="AB20" s="177" t="e">
        <f ca="1">CONCATENATE(OFFSET(INDIRECT("'"&amp; $A$25 &amp; "'!" &amp; AB$13),0,12),"")</f>
        <v>#N/A</v>
      </c>
      <c r="AC20" s="178" t="e">
        <f ca="1">CONCATENATE(OFFSET(INDIRECT("'"&amp; $A$25 &amp; "'!" &amp; AC$13),0,12),"")</f>
        <v>#N/A</v>
      </c>
      <c r="AW20" t="e">
        <f ca="1">CONCATENATE(OFFSET(INDIRECT("'"&amp; $A$25 &amp; "'!" &amp; AW$13),0,12),"")</f>
        <v>#N/A</v>
      </c>
    </row>
    <row r="21" spans="1:49" x14ac:dyDescent="0.2">
      <c r="A21" s="164"/>
      <c r="G21" t="e">
        <f ca="1">CONCATENATE(OFFSET(INDIRECT("'"&amp; $A$25 &amp; "'!" &amp; G$13),1,12),"")</f>
        <v>#N/A</v>
      </c>
      <c r="H21" t="e">
        <f ca="1">CONCATENATE(OFFSET(INDIRECT("'"&amp; $A$25 &amp; "'!" &amp; H$13),1,12),"")</f>
        <v>#N/A</v>
      </c>
      <c r="M21" t="e">
        <f ca="1">CONCATENATE(OFFSET(INDIRECT("'"&amp; $A$25 &amp; "'!" &amp; M$13),1,12),"")</f>
        <v>#N/A</v>
      </c>
      <c r="N21" t="e">
        <f ca="1">CONCATENATE(OFFSET(INDIRECT("'"&amp; $A$25 &amp; "'!" &amp; N$13),1,12),"")</f>
        <v>#N/A</v>
      </c>
      <c r="AA21" t="e">
        <f ca="1">CONCATENATE(OFFSET(INDIRECT("'"&amp; $A$25 &amp; "'!" &amp; AA$13),1,12),"")</f>
        <v>#N/A</v>
      </c>
      <c r="AB21" s="177" t="e">
        <f ca="1">CONCATENATE(OFFSET(INDIRECT("'"&amp; $A$25 &amp; "'!" &amp; AB$13),1,12),"")</f>
        <v>#N/A</v>
      </c>
      <c r="AC21" s="178" t="e">
        <f ca="1">CONCATENATE(OFFSET(INDIRECT("'"&amp; $A$25 &amp; "'!" &amp; AC$13),1,12),"")</f>
        <v>#N/A</v>
      </c>
      <c r="AW21" t="e">
        <f ca="1">CONCATENATE(OFFSET(INDIRECT("'"&amp; $A$25 &amp; "'!" &amp; AW$13),1,12),"")</f>
        <v>#N/A</v>
      </c>
    </row>
    <row r="22" spans="1:49" x14ac:dyDescent="0.2">
      <c r="A22" s="164"/>
      <c r="G22" t="e">
        <f ca="1">CONCATENATE(OFFSET(INDIRECT("'"&amp; $A$25 &amp; "'!" &amp; G$13),0,16),"")</f>
        <v>#N/A</v>
      </c>
      <c r="H22" t="e">
        <f ca="1">CONCATENATE(OFFSET(INDIRECT("'"&amp; $A$25 &amp; "'!" &amp; H$13),0,16),"")</f>
        <v>#N/A</v>
      </c>
      <c r="M22" t="e">
        <f ca="1">CONCATENATE(OFFSET(INDIRECT("'"&amp; $A$25 &amp; "'!" &amp; M$13),0,16),"")</f>
        <v>#N/A</v>
      </c>
      <c r="N22" t="e">
        <f ca="1">CONCATENATE(OFFSET(INDIRECT("'"&amp; $A$25 &amp; "'!" &amp; N$13),0,16),"")</f>
        <v>#N/A</v>
      </c>
      <c r="AA22" t="e">
        <f ca="1">CONCATENATE(OFFSET(INDIRECT("'"&amp; $A$25 &amp; "'!" &amp; AA$13),0,16),"")</f>
        <v>#N/A</v>
      </c>
      <c r="AB22" s="177" t="e">
        <f ca="1">CONCATENATE(OFFSET(INDIRECT("'"&amp; $A$25 &amp; "'!" &amp; AB$13),0,16),"")</f>
        <v>#N/A</v>
      </c>
      <c r="AC22" s="178" t="e">
        <f ca="1">CONCATENATE(OFFSET(INDIRECT("'"&amp; $A$25 &amp; "'!" &amp; AC$13),0,16),"")</f>
        <v>#N/A</v>
      </c>
      <c r="AW22" t="e">
        <f ca="1">CONCATENATE(OFFSET(INDIRECT("'"&amp; $A$25 &amp; "'!" &amp; AW$13),0,16),"")</f>
        <v>#N/A</v>
      </c>
    </row>
    <row r="23" spans="1:49" x14ac:dyDescent="0.2">
      <c r="A23" s="164"/>
      <c r="G23" t="e">
        <f ca="1">CONCATENATE(OFFSET(INDIRECT("'"&amp; $A$25 &amp; "'!" &amp; G$13),1,16),"")</f>
        <v>#N/A</v>
      </c>
      <c r="H23" t="e">
        <f ca="1">CONCATENATE(OFFSET(INDIRECT("'"&amp; $A$25 &amp; "'!" &amp; H$13),1,16),"")</f>
        <v>#N/A</v>
      </c>
      <c r="M23" t="e">
        <f ca="1">CONCATENATE(OFFSET(INDIRECT("'"&amp; $A$25 &amp; "'!" &amp; M$13),1,16),"")</f>
        <v>#N/A</v>
      </c>
      <c r="N23" t="e">
        <f ca="1">CONCATENATE(OFFSET(INDIRECT("'"&amp; $A$25 &amp; "'!" &amp; N$13),1,16),"")</f>
        <v>#N/A</v>
      </c>
      <c r="AA23" t="e">
        <f ca="1">CONCATENATE(OFFSET(INDIRECT("'"&amp; $A$25 &amp; "'!" &amp; AA$13),1,16),"")</f>
        <v>#N/A</v>
      </c>
      <c r="AB23" s="177" t="e">
        <f ca="1">CONCATENATE(OFFSET(INDIRECT("'"&amp; $A$25 &amp; "'!" &amp; AB$13),1,16),"")</f>
        <v>#N/A</v>
      </c>
      <c r="AC23" s="178" t="e">
        <f ca="1">CONCATENATE(OFFSET(INDIRECT("'"&amp; $A$25 &amp; "'!" &amp; AC$13),1,16),"")</f>
        <v>#N/A</v>
      </c>
      <c r="AW23" t="e">
        <f ca="1">CONCATENATE(OFFSET(INDIRECT("'"&amp; $A$25 &amp; "'!" &amp; AW$13),1,16),"")</f>
        <v>#N/A</v>
      </c>
    </row>
    <row r="24" spans="1:49" x14ac:dyDescent="0.2">
      <c r="A24" s="164"/>
      <c r="AB24" s="177"/>
      <c r="AC24" s="178"/>
    </row>
    <row r="25" spans="1:49" ht="13.5" x14ac:dyDescent="0.25">
      <c r="A25" s="4448" t="e">
        <f ca="1">VLOOKUP(B2,A27:B43,2,FALSE)</f>
        <v>#N/A</v>
      </c>
      <c r="B25" s="4449"/>
      <c r="C25" s="4449"/>
      <c r="D25" s="4449"/>
      <c r="E25" s="4449"/>
      <c r="F25" s="4450"/>
      <c r="G25" s="187" t="s">
        <v>1359</v>
      </c>
      <c r="AB25" s="184">
        <v>945</v>
      </c>
      <c r="AC25" s="178"/>
      <c r="AM25" s="80"/>
    </row>
    <row r="26" spans="1:49" x14ac:dyDescent="0.2">
      <c r="A26" s="188" t="s">
        <v>1360</v>
      </c>
      <c r="AB26" s="715" t="e">
        <f ca="1">VLOOKUP(AB25,DataPointers,HLOOKUP(INDIRECT("'"&amp; $A$25 &amp;"'!$h$3"),DeviceType,2,FALSE))</f>
        <v>#N/A</v>
      </c>
      <c r="AC26" s="178"/>
    </row>
    <row r="27" spans="1:49" ht="13.5" x14ac:dyDescent="0.2">
      <c r="A27" s="189" t="s">
        <v>65</v>
      </c>
      <c r="B27" s="190" t="s">
        <v>65</v>
      </c>
      <c r="R27" s="190" t="s">
        <v>1361</v>
      </c>
      <c r="AB27" s="177" t="e">
        <f ca="1">CONCATENATE(OFFSET(INDIRECT("'"&amp; $A$25 &amp; "'!" &amp; AB$26),0,0),"")</f>
        <v>#N/A</v>
      </c>
      <c r="AC27" s="178"/>
    </row>
    <row r="28" spans="1:49" ht="13.5" x14ac:dyDescent="0.2">
      <c r="A28" s="191" t="s">
        <v>276</v>
      </c>
      <c r="B28" s="192" t="s">
        <v>1190</v>
      </c>
      <c r="R28" s="192" t="s">
        <v>1362</v>
      </c>
      <c r="AB28" s="177" t="e">
        <f ca="1">CONCATENATE(OFFSET(INDIRECT("'"&amp; $A$25 &amp; "'!" &amp; AB$26),1,0),"")</f>
        <v>#N/A</v>
      </c>
      <c r="AC28" s="178"/>
    </row>
    <row r="29" spans="1:49" ht="13.5" x14ac:dyDescent="0.2">
      <c r="A29" s="191" t="s">
        <v>1055</v>
      </c>
      <c r="B29" s="192"/>
      <c r="R29" s="192"/>
      <c r="AB29" s="177" t="e">
        <f ca="1">CONCATENATE(OFFSET(INDIRECT("'"&amp; $A$25 &amp; "'!" &amp; AB$26),0,4),"")</f>
        <v>#N/A</v>
      </c>
      <c r="AC29" s="178"/>
    </row>
    <row r="30" spans="1:49" ht="13.5" x14ac:dyDescent="0.2">
      <c r="A30" s="191" t="s">
        <v>1084</v>
      </c>
      <c r="B30" s="192"/>
      <c r="R30" s="192"/>
      <c r="AB30" s="177" t="e">
        <f ca="1">CONCATENATE(OFFSET(INDIRECT("'"&amp; $A$25 &amp; "'!" &amp; AB$26),1,4),"")</f>
        <v>#N/A</v>
      </c>
      <c r="AC30" s="178"/>
    </row>
    <row r="31" spans="1:49" ht="13.5" x14ac:dyDescent="0.2">
      <c r="A31" s="191" t="s">
        <v>282</v>
      </c>
      <c r="B31" s="192" t="s">
        <v>1606</v>
      </c>
      <c r="R31" s="192" t="s">
        <v>1363</v>
      </c>
      <c r="AB31" s="177" t="e">
        <f ca="1">CONCATENATE(OFFSET(INDIRECT("'"&amp; $A$25 &amp; "'!" &amp; AB$26),0,9),"")</f>
        <v>#N/A</v>
      </c>
      <c r="AC31" s="178"/>
    </row>
    <row r="32" spans="1:49" ht="13.5" x14ac:dyDescent="0.2">
      <c r="A32" s="191" t="s">
        <v>298</v>
      </c>
      <c r="B32" s="192" t="s">
        <v>1607</v>
      </c>
      <c r="R32" s="192" t="s">
        <v>1364</v>
      </c>
      <c r="AB32" s="177" t="e">
        <f ca="1">CONCATENATE(OFFSET(INDIRECT("'"&amp; $A$25 &amp; "'!" &amp; AB$26),1,9),"")</f>
        <v>#N/A</v>
      </c>
      <c r="AC32" s="178"/>
    </row>
    <row r="33" spans="1:29" ht="13.5" x14ac:dyDescent="0.2">
      <c r="A33" s="191" t="s">
        <v>1153</v>
      </c>
      <c r="B33" s="192"/>
      <c r="R33" s="192"/>
      <c r="AB33" s="177" t="e">
        <f ca="1">CONCATENATE(OFFSET(INDIRECT("'"&amp; $A$25 &amp; "'!" &amp; AB$26),0,12),"")</f>
        <v>#N/A</v>
      </c>
      <c r="AC33" s="178"/>
    </row>
    <row r="34" spans="1:29" ht="13.5" x14ac:dyDescent="0.2">
      <c r="A34" s="191" t="s">
        <v>2336</v>
      </c>
      <c r="B34" s="192" t="s">
        <v>2527</v>
      </c>
      <c r="R34" s="192"/>
      <c r="AB34" s="177" t="e">
        <f ca="1">CONCATENATE(OFFSET(INDIRECT("'"&amp; $A$25 &amp; "'!" &amp; AB$26),1,12),"")</f>
        <v>#N/A</v>
      </c>
      <c r="AC34" s="178"/>
    </row>
    <row r="35" spans="1:29" ht="13.5" x14ac:dyDescent="0.2">
      <c r="A35" s="191" t="s">
        <v>309</v>
      </c>
      <c r="B35" s="192"/>
      <c r="R35" s="192"/>
      <c r="AB35" s="177" t="e">
        <f ca="1">CONCATENATE(OFFSET(INDIRECT("'"&amp; $A$25 &amp; "'!" &amp; AB$26),0,16),"")</f>
        <v>#N/A</v>
      </c>
      <c r="AC35" s="178"/>
    </row>
    <row r="36" spans="1:29" ht="14.25" thickBot="1" x14ac:dyDescent="0.25">
      <c r="A36" s="191" t="s">
        <v>1189</v>
      </c>
      <c r="B36" s="192" t="s">
        <v>65</v>
      </c>
      <c r="R36" s="192" t="s">
        <v>1361</v>
      </c>
      <c r="AB36" s="193" t="e">
        <f ca="1">CONCATENATE(OFFSET(INDIRECT("'"&amp; $A$25 &amp; "'!" &amp; AB$26),1,16),"")</f>
        <v>#N/A</v>
      </c>
      <c r="AC36" s="194"/>
    </row>
    <row r="37" spans="1:29" ht="13.5" x14ac:dyDescent="0.2">
      <c r="A37" s="191" t="s">
        <v>1198</v>
      </c>
      <c r="B37" s="192"/>
      <c r="R37" s="192"/>
    </row>
    <row r="38" spans="1:29" ht="13.5" x14ac:dyDescent="0.2">
      <c r="A38" s="191" t="s">
        <v>293</v>
      </c>
      <c r="B38" s="192" t="s">
        <v>1608</v>
      </c>
      <c r="R38" s="192" t="s">
        <v>1365</v>
      </c>
    </row>
    <row r="39" spans="1:29" ht="13.5" x14ac:dyDescent="0.2">
      <c r="A39" s="191" t="s">
        <v>1210</v>
      </c>
      <c r="B39" s="192"/>
      <c r="R39" s="192"/>
    </row>
    <row r="40" spans="1:29" ht="13.5" x14ac:dyDescent="0.2">
      <c r="A40" s="191" t="s">
        <v>1216</v>
      </c>
      <c r="B40" s="192"/>
      <c r="R40" s="192"/>
    </row>
    <row r="41" spans="1:29" ht="13.5" x14ac:dyDescent="0.2">
      <c r="A41" s="191" t="s">
        <v>1222</v>
      </c>
      <c r="B41" s="192"/>
      <c r="R41" s="192"/>
    </row>
    <row r="42" spans="1:29" ht="13.5" x14ac:dyDescent="0.2">
      <c r="A42" s="191" t="s">
        <v>1610</v>
      </c>
      <c r="B42" s="192" t="s">
        <v>1511</v>
      </c>
      <c r="R42" s="196"/>
    </row>
    <row r="43" spans="1:29" ht="12.75" customHeight="1" x14ac:dyDescent="0.2">
      <c r="A43" s="195" t="s">
        <v>1227</v>
      </c>
      <c r="B43" s="196"/>
    </row>
  </sheetData>
  <sheetProtection algorithmName="SHA-512" hashValue="Q0asgu6KXR0E1ZIgU1xcRsa5y3ZRsXTPZTQGL8K/twYSHgL6Cx47D+E8QIOvTnI00om46j1dq0EJUjQN8ap+nA==" saltValue="z+k0Vj+HOSWnCQjjrzwAzA==" spinCount="100000" sheet="1" selectLockedCells="1" selectUnlockedCells="1"/>
  <mergeCells count="1">
    <mergeCell ref="A25:F25"/>
  </mergeCells>
  <printOptions gridLines="1"/>
  <pageMargins left="0.75" right="0.75" top="1" bottom="1" header="0.5" footer="0.5"/>
  <pageSetup fitToHeight="6"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60A7B-C582-447D-9618-16C260C4AE90}">
  <sheetPr codeName="Sheet16"/>
  <dimension ref="A1:L56"/>
  <sheetViews>
    <sheetView zoomScaleNormal="100" zoomScaleSheetLayoutView="100" workbookViewId="0"/>
  </sheetViews>
  <sheetFormatPr defaultRowHeight="12.75" customHeight="1" x14ac:dyDescent="0.2"/>
  <cols>
    <col min="1" max="1" width="9.7109375" bestFit="1" customWidth="1"/>
  </cols>
  <sheetData>
    <row r="1" spans="1:12" s="80" customFormat="1" x14ac:dyDescent="0.2">
      <c r="A1" s="197" t="s">
        <v>39</v>
      </c>
      <c r="B1" s="4456" t="s">
        <v>66</v>
      </c>
      <c r="C1" s="4456"/>
      <c r="D1" s="4456"/>
      <c r="E1" s="4456"/>
      <c r="F1" s="4456"/>
      <c r="G1" s="4456"/>
      <c r="H1" s="4456"/>
      <c r="I1" s="4456"/>
      <c r="J1" s="4456"/>
      <c r="K1" s="4456"/>
      <c r="L1" s="4456"/>
    </row>
    <row r="2" spans="1:12" s="199" customFormat="1" ht="12" x14ac:dyDescent="0.2">
      <c r="A2" s="198">
        <v>40525</v>
      </c>
      <c r="B2" s="4453" t="s">
        <v>1366</v>
      </c>
      <c r="C2" s="4453"/>
      <c r="D2" s="4453"/>
      <c r="E2" s="4453"/>
      <c r="F2" s="4453"/>
      <c r="G2" s="4453"/>
      <c r="H2" s="4453"/>
      <c r="I2" s="4453"/>
      <c r="J2" s="4453"/>
      <c r="K2" s="4453"/>
      <c r="L2" s="4453"/>
    </row>
    <row r="3" spans="1:12" s="199" customFormat="1" ht="12" x14ac:dyDescent="0.2">
      <c r="B3" s="4453" t="s">
        <v>1367</v>
      </c>
      <c r="C3" s="4453"/>
      <c r="D3" s="4453"/>
      <c r="E3" s="4453"/>
      <c r="F3" s="4453"/>
      <c r="G3" s="4453"/>
      <c r="H3" s="4453"/>
      <c r="I3" s="4453"/>
      <c r="J3" s="4453"/>
      <c r="K3" s="4453"/>
      <c r="L3" s="4453"/>
    </row>
    <row r="4" spans="1:12" s="199" customFormat="1" ht="12" x14ac:dyDescent="0.2">
      <c r="B4" s="4453" t="s">
        <v>1368</v>
      </c>
      <c r="C4" s="4453"/>
      <c r="D4" s="4453"/>
      <c r="E4" s="4453"/>
      <c r="F4" s="4453"/>
      <c r="G4" s="4453"/>
      <c r="H4" s="4453"/>
      <c r="I4" s="4453"/>
      <c r="J4" s="4453"/>
      <c r="K4" s="4453"/>
      <c r="L4" s="4453"/>
    </row>
    <row r="5" spans="1:12" s="199" customFormat="1" ht="12" x14ac:dyDescent="0.2">
      <c r="B5" s="4453" t="s">
        <v>1369</v>
      </c>
      <c r="C5" s="4453"/>
      <c r="D5" s="4453"/>
      <c r="E5" s="4453"/>
      <c r="F5" s="4453"/>
      <c r="G5" s="4453"/>
      <c r="H5" s="4453"/>
      <c r="I5" s="4453"/>
      <c r="J5" s="4453"/>
      <c r="K5" s="4453"/>
      <c r="L5" s="4453"/>
    </row>
    <row r="6" spans="1:12" s="199" customFormat="1" ht="12" x14ac:dyDescent="0.2">
      <c r="B6" s="4453" t="s">
        <v>1370</v>
      </c>
      <c r="C6" s="4453"/>
      <c r="D6" s="4453"/>
      <c r="E6" s="4453"/>
      <c r="F6" s="4453"/>
      <c r="G6" s="4453"/>
      <c r="H6" s="4453"/>
      <c r="I6" s="4453"/>
      <c r="J6" s="4453"/>
      <c r="K6" s="4453"/>
      <c r="L6" s="4453"/>
    </row>
    <row r="7" spans="1:12" s="199" customFormat="1" ht="12" x14ac:dyDescent="0.2">
      <c r="B7" s="4453" t="s">
        <v>1371</v>
      </c>
      <c r="C7" s="4453"/>
      <c r="D7" s="4453"/>
      <c r="E7" s="4453"/>
      <c r="F7" s="4453"/>
      <c r="G7" s="4453"/>
      <c r="H7" s="4453"/>
      <c r="I7" s="4453"/>
      <c r="J7" s="4453"/>
      <c r="K7" s="4453"/>
      <c r="L7" s="4453"/>
    </row>
    <row r="8" spans="1:12" s="199" customFormat="1" ht="12" x14ac:dyDescent="0.2">
      <c r="B8" s="4453" t="s">
        <v>1372</v>
      </c>
      <c r="C8" s="4453"/>
      <c r="D8" s="4453"/>
      <c r="E8" s="4453"/>
      <c r="F8" s="4453"/>
      <c r="G8" s="4453"/>
      <c r="H8" s="4453"/>
      <c r="I8" s="4453"/>
      <c r="J8" s="4453"/>
      <c r="K8" s="4453"/>
      <c r="L8" s="4453"/>
    </row>
    <row r="9" spans="1:12" s="199" customFormat="1" ht="12" x14ac:dyDescent="0.2">
      <c r="B9" s="4453" t="s">
        <v>1373</v>
      </c>
      <c r="C9" s="4453"/>
      <c r="D9" s="4453"/>
      <c r="E9" s="4453"/>
      <c r="F9" s="4453"/>
      <c r="G9" s="4453"/>
      <c r="H9" s="4453"/>
      <c r="I9" s="4453"/>
      <c r="J9" s="4453"/>
      <c r="K9" s="4453"/>
      <c r="L9" s="4453"/>
    </row>
    <row r="10" spans="1:12" s="199" customFormat="1" ht="12" x14ac:dyDescent="0.2">
      <c r="B10" s="4453" t="s">
        <v>1374</v>
      </c>
      <c r="C10" s="4453"/>
      <c r="D10" s="4453"/>
      <c r="E10" s="4453"/>
      <c r="F10" s="4453"/>
      <c r="G10" s="4453"/>
      <c r="H10" s="4453"/>
      <c r="I10" s="4453"/>
      <c r="J10" s="4453"/>
      <c r="K10" s="4453"/>
      <c r="L10" s="4453"/>
    </row>
    <row r="11" spans="1:12" s="199" customFormat="1" ht="12" x14ac:dyDescent="0.2">
      <c r="A11" s="200">
        <v>40788</v>
      </c>
      <c r="B11" s="4453" t="s">
        <v>1375</v>
      </c>
      <c r="C11" s="4453"/>
      <c r="D11" s="4453"/>
      <c r="E11" s="4453"/>
      <c r="F11" s="4453"/>
      <c r="G11" s="4453"/>
      <c r="H11" s="4453"/>
      <c r="I11" s="4453"/>
      <c r="J11" s="4453"/>
      <c r="K11" s="4453"/>
      <c r="L11" s="4453"/>
    </row>
    <row r="12" spans="1:12" s="199" customFormat="1" ht="12" x14ac:dyDescent="0.2">
      <c r="B12" s="4453" t="s">
        <v>1376</v>
      </c>
      <c r="C12" s="4453"/>
      <c r="D12" s="4453"/>
      <c r="E12" s="4453"/>
      <c r="F12" s="4453"/>
      <c r="G12" s="4453"/>
      <c r="H12" s="4453"/>
      <c r="I12" s="4453"/>
      <c r="J12" s="4453"/>
      <c r="K12" s="4453"/>
      <c r="L12" s="4453"/>
    </row>
    <row r="13" spans="1:12" s="199" customFormat="1" ht="12" x14ac:dyDescent="0.2">
      <c r="B13" s="4453" t="s">
        <v>1377</v>
      </c>
      <c r="C13" s="4453"/>
      <c r="D13" s="4453"/>
      <c r="E13" s="4453"/>
      <c r="F13" s="4453"/>
      <c r="G13" s="4453"/>
      <c r="H13" s="4453"/>
      <c r="I13" s="4453"/>
      <c r="J13" s="4453"/>
      <c r="K13" s="4453"/>
      <c r="L13" s="4453"/>
    </row>
    <row r="14" spans="1:12" s="199" customFormat="1" ht="12" x14ac:dyDescent="0.2">
      <c r="B14" s="4453" t="s">
        <v>1378</v>
      </c>
      <c r="C14" s="4453"/>
      <c r="D14" s="4453"/>
      <c r="E14" s="4453"/>
      <c r="F14" s="4453"/>
      <c r="G14" s="4453"/>
      <c r="H14" s="4453"/>
      <c r="I14" s="4453"/>
      <c r="J14" s="4453"/>
      <c r="K14" s="4453"/>
      <c r="L14" s="4453"/>
    </row>
    <row r="15" spans="1:12" s="199" customFormat="1" ht="12" x14ac:dyDescent="0.2">
      <c r="B15" s="4453" t="s">
        <v>1379</v>
      </c>
      <c r="C15" s="4453"/>
      <c r="D15" s="4453"/>
      <c r="E15" s="4453"/>
      <c r="F15" s="4453"/>
      <c r="G15" s="4453"/>
      <c r="H15" s="4453"/>
      <c r="I15" s="4453"/>
      <c r="J15" s="4453"/>
      <c r="K15" s="4453"/>
      <c r="L15" s="4453"/>
    </row>
    <row r="16" spans="1:12" s="199" customFormat="1" ht="12" x14ac:dyDescent="0.2">
      <c r="B16" s="4453" t="s">
        <v>1380</v>
      </c>
      <c r="C16" s="4453"/>
      <c r="D16" s="4453"/>
      <c r="E16" s="4453"/>
      <c r="F16" s="4453"/>
      <c r="G16" s="4453"/>
      <c r="H16" s="4453"/>
      <c r="I16" s="4453"/>
      <c r="J16" s="4453"/>
      <c r="K16" s="4453"/>
      <c r="L16" s="4453"/>
    </row>
    <row r="17" spans="1:12" s="199" customFormat="1" ht="12" x14ac:dyDescent="0.2">
      <c r="B17" s="4453" t="s">
        <v>1381</v>
      </c>
      <c r="C17" s="4453"/>
      <c r="D17" s="4453"/>
      <c r="E17" s="4453"/>
      <c r="F17" s="4453"/>
      <c r="G17" s="4453"/>
      <c r="H17" s="4453"/>
      <c r="I17" s="4453"/>
      <c r="J17" s="4453"/>
      <c r="K17" s="4453"/>
      <c r="L17" s="4453"/>
    </row>
    <row r="18" spans="1:12" s="199" customFormat="1" ht="12" x14ac:dyDescent="0.2">
      <c r="B18" s="4453" t="s">
        <v>1382</v>
      </c>
      <c r="C18" s="4453"/>
      <c r="D18" s="4453"/>
      <c r="E18" s="4453"/>
      <c r="F18" s="4453"/>
      <c r="G18" s="4453"/>
      <c r="H18" s="4453"/>
      <c r="I18" s="4453"/>
      <c r="J18" s="4453"/>
      <c r="K18" s="4453"/>
      <c r="L18" s="4453"/>
    </row>
    <row r="19" spans="1:12" s="199" customFormat="1" ht="12" x14ac:dyDescent="0.2">
      <c r="B19" s="4453" t="s">
        <v>1383</v>
      </c>
      <c r="C19" s="4453"/>
      <c r="D19" s="4453"/>
      <c r="E19" s="4453"/>
      <c r="F19" s="4453"/>
      <c r="G19" s="4453"/>
      <c r="H19" s="4453"/>
      <c r="I19" s="4453"/>
      <c r="J19" s="4453"/>
      <c r="K19" s="4453"/>
      <c r="L19" s="4453"/>
    </row>
    <row r="20" spans="1:12" s="199" customFormat="1" ht="12" x14ac:dyDescent="0.2">
      <c r="B20" s="4453" t="s">
        <v>1384</v>
      </c>
      <c r="C20" s="4453"/>
      <c r="D20" s="4453"/>
      <c r="E20" s="4453"/>
      <c r="F20" s="4453"/>
      <c r="G20" s="4453"/>
      <c r="H20" s="4453"/>
      <c r="I20" s="4453"/>
      <c r="J20" s="4453"/>
      <c r="K20" s="4453"/>
      <c r="L20" s="4453"/>
    </row>
    <row r="21" spans="1:12" s="199" customFormat="1" ht="12" x14ac:dyDescent="0.2">
      <c r="A21" s="198">
        <v>40809</v>
      </c>
      <c r="B21" s="4453" t="s">
        <v>1385</v>
      </c>
      <c r="C21" s="4453"/>
      <c r="D21" s="4453"/>
      <c r="E21" s="4453"/>
      <c r="F21" s="4453"/>
      <c r="G21" s="4453"/>
      <c r="H21" s="4453"/>
      <c r="I21" s="4453"/>
      <c r="J21" s="4453"/>
      <c r="K21" s="4453"/>
      <c r="L21" s="4453"/>
    </row>
    <row r="22" spans="1:12" s="199" customFormat="1" ht="12" x14ac:dyDescent="0.2">
      <c r="B22" s="4453" t="s">
        <v>1386</v>
      </c>
      <c r="C22" s="4453"/>
      <c r="D22" s="4453"/>
      <c r="E22" s="4453"/>
      <c r="F22" s="4453"/>
      <c r="G22" s="4453"/>
      <c r="H22" s="4453"/>
      <c r="I22" s="4453"/>
      <c r="J22" s="4453"/>
      <c r="K22" s="4453"/>
      <c r="L22" s="4453"/>
    </row>
    <row r="23" spans="1:12" s="199" customFormat="1" ht="12" x14ac:dyDescent="0.2">
      <c r="B23" s="4453" t="s">
        <v>1387</v>
      </c>
      <c r="C23" s="4453"/>
      <c r="D23" s="4453"/>
      <c r="E23" s="4453"/>
      <c r="F23" s="4453"/>
      <c r="G23" s="4453"/>
      <c r="H23" s="4453"/>
      <c r="I23" s="4453"/>
      <c r="J23" s="4453"/>
      <c r="K23" s="4453"/>
      <c r="L23" s="4453"/>
    </row>
    <row r="24" spans="1:12" s="199" customFormat="1" ht="12" x14ac:dyDescent="0.2">
      <c r="B24" s="4453" t="s">
        <v>1388</v>
      </c>
      <c r="C24" s="4453"/>
      <c r="D24" s="4453"/>
      <c r="E24" s="4453"/>
      <c r="F24" s="4453"/>
      <c r="G24" s="4453"/>
      <c r="H24" s="4453"/>
      <c r="I24" s="4453"/>
      <c r="J24" s="4453"/>
      <c r="K24" s="4453"/>
      <c r="L24" s="4453"/>
    </row>
    <row r="25" spans="1:12" s="199" customFormat="1" ht="12" x14ac:dyDescent="0.2">
      <c r="A25" s="198">
        <v>40812</v>
      </c>
      <c r="B25" s="4453" t="s">
        <v>1389</v>
      </c>
      <c r="C25" s="4453"/>
      <c r="D25" s="4453"/>
      <c r="E25" s="4453"/>
      <c r="F25" s="4453"/>
      <c r="G25" s="4453"/>
      <c r="H25" s="4453"/>
      <c r="I25" s="4453"/>
      <c r="J25" s="4453"/>
      <c r="K25" s="4453"/>
      <c r="L25" s="4453"/>
    </row>
    <row r="26" spans="1:12" s="199" customFormat="1" ht="12" x14ac:dyDescent="0.2">
      <c r="B26" s="4453" t="s">
        <v>1390</v>
      </c>
      <c r="C26" s="4453"/>
      <c r="D26" s="4453"/>
      <c r="E26" s="4453"/>
      <c r="F26" s="4453"/>
      <c r="G26" s="4453"/>
      <c r="H26" s="4453"/>
      <c r="I26" s="4453"/>
      <c r="J26" s="4453"/>
      <c r="K26" s="4453"/>
      <c r="L26" s="4453"/>
    </row>
    <row r="27" spans="1:12" ht="12.75" customHeight="1" x14ac:dyDescent="0.2">
      <c r="A27" s="201">
        <v>40981</v>
      </c>
      <c r="B27" s="4454" t="s">
        <v>1391</v>
      </c>
      <c r="C27" s="4454"/>
      <c r="D27" s="4454"/>
      <c r="E27" s="4454"/>
      <c r="F27" s="4454"/>
      <c r="G27" s="4454"/>
      <c r="H27" s="4454"/>
      <c r="I27" s="4454"/>
      <c r="J27" s="4454"/>
      <c r="K27" s="4454"/>
      <c r="L27" s="4454"/>
    </row>
    <row r="28" spans="1:12" ht="12.75" customHeight="1" x14ac:dyDescent="0.2">
      <c r="B28" s="4453" t="s">
        <v>1392</v>
      </c>
      <c r="C28" s="4453"/>
      <c r="D28" s="4453"/>
      <c r="E28" s="4453"/>
      <c r="F28" s="4453"/>
      <c r="G28" s="4453"/>
      <c r="H28" s="4453"/>
      <c r="I28" s="4453"/>
      <c r="J28" s="4453"/>
      <c r="K28" s="4453"/>
      <c r="L28" s="4453"/>
    </row>
    <row r="29" spans="1:12" ht="12.75" customHeight="1" x14ac:dyDescent="0.2">
      <c r="A29" s="201">
        <v>41159</v>
      </c>
      <c r="B29" s="4455" t="s">
        <v>1393</v>
      </c>
      <c r="C29" s="4455"/>
      <c r="D29" s="4455"/>
      <c r="E29" s="4455"/>
      <c r="F29" s="4455"/>
      <c r="G29" s="4455"/>
      <c r="H29" s="4455"/>
      <c r="I29" s="4455"/>
      <c r="J29" s="4455"/>
      <c r="K29" s="4455"/>
      <c r="L29" s="4455"/>
    </row>
    <row r="30" spans="1:12" ht="12.75" customHeight="1" x14ac:dyDescent="0.2">
      <c r="A30" s="201">
        <v>41425</v>
      </c>
      <c r="B30" s="4451" t="s">
        <v>1394</v>
      </c>
      <c r="C30" s="4451"/>
      <c r="D30" s="4451"/>
      <c r="E30" s="4451"/>
      <c r="F30" s="4451"/>
      <c r="G30" s="4451"/>
      <c r="H30" s="4451"/>
      <c r="I30" s="4451"/>
      <c r="J30" s="4451"/>
      <c r="K30" s="4451"/>
      <c r="L30" s="4451"/>
    </row>
    <row r="31" spans="1:12" ht="12.75" customHeight="1" x14ac:dyDescent="0.2">
      <c r="B31" s="4451" t="s">
        <v>1395</v>
      </c>
      <c r="C31" s="4451"/>
      <c r="D31" s="4451"/>
      <c r="E31" s="4451"/>
      <c r="F31" s="4451"/>
      <c r="G31" s="4451"/>
      <c r="H31" s="4451"/>
      <c r="I31" s="4451"/>
      <c r="J31" s="4451"/>
      <c r="K31" s="4451"/>
      <c r="L31" s="4451"/>
    </row>
    <row r="32" spans="1:12" ht="12.75" customHeight="1" x14ac:dyDescent="0.2">
      <c r="B32" s="4451" t="s">
        <v>1396</v>
      </c>
      <c r="C32" s="4451"/>
      <c r="D32" s="4451"/>
      <c r="E32" s="4451"/>
      <c r="F32" s="4451"/>
      <c r="G32" s="4451"/>
      <c r="H32" s="4451"/>
      <c r="I32" s="4451"/>
      <c r="J32" s="4451"/>
      <c r="K32" s="4451"/>
      <c r="L32" s="4451"/>
    </row>
    <row r="33" spans="1:12" ht="12.75" customHeight="1" x14ac:dyDescent="0.2">
      <c r="A33" s="201">
        <v>41445</v>
      </c>
      <c r="B33" s="4451" t="s">
        <v>1397</v>
      </c>
      <c r="C33" s="4451"/>
      <c r="D33" s="4451"/>
      <c r="E33" s="4451"/>
      <c r="F33" s="4451"/>
      <c r="G33" s="4451"/>
      <c r="H33" s="4451"/>
      <c r="I33" s="4451"/>
      <c r="J33" s="4451"/>
      <c r="K33" s="4451"/>
      <c r="L33" s="4451"/>
    </row>
    <row r="34" spans="1:12" ht="12.75" customHeight="1" x14ac:dyDescent="0.2">
      <c r="B34" s="4451" t="s">
        <v>1398</v>
      </c>
      <c r="C34" s="4451"/>
      <c r="D34" s="4451"/>
      <c r="E34" s="4451"/>
      <c r="F34" s="4451"/>
      <c r="G34" s="4451"/>
      <c r="H34" s="4451"/>
      <c r="I34" s="4451"/>
      <c r="J34" s="4451"/>
      <c r="K34" s="4451"/>
      <c r="L34" s="4451"/>
    </row>
    <row r="35" spans="1:12" ht="12.75" customHeight="1" x14ac:dyDescent="0.2">
      <c r="B35" s="4451" t="s">
        <v>1399</v>
      </c>
      <c r="C35" s="4451"/>
      <c r="D35" s="4451"/>
      <c r="E35" s="4451"/>
      <c r="F35" s="4451"/>
      <c r="G35" s="4451"/>
      <c r="H35" s="4451"/>
      <c r="I35" s="4451"/>
      <c r="J35" s="4451"/>
      <c r="K35" s="4451"/>
      <c r="L35" s="4451"/>
    </row>
    <row r="36" spans="1:12" ht="12.75" customHeight="1" x14ac:dyDescent="0.2">
      <c r="A36" s="201">
        <v>41736</v>
      </c>
      <c r="B36" s="4451" t="s">
        <v>1400</v>
      </c>
      <c r="C36" s="4451"/>
      <c r="D36" s="4451"/>
      <c r="E36" s="4451"/>
      <c r="F36" s="4451"/>
      <c r="G36" s="4451"/>
      <c r="H36" s="4451"/>
      <c r="I36" s="4451"/>
      <c r="J36" s="4451"/>
      <c r="K36" s="4451"/>
      <c r="L36" s="4451"/>
    </row>
    <row r="37" spans="1:12" ht="12.75" customHeight="1" x14ac:dyDescent="0.2">
      <c r="A37" s="201">
        <v>41977</v>
      </c>
      <c r="B37" s="4451" t="s">
        <v>1401</v>
      </c>
      <c r="C37" s="4451"/>
      <c r="D37" s="4451"/>
      <c r="E37" s="4451"/>
      <c r="F37" s="4451"/>
      <c r="G37" s="4451"/>
      <c r="H37" s="4451"/>
      <c r="I37" s="4451"/>
      <c r="J37" s="4451"/>
      <c r="K37" s="4451"/>
      <c r="L37" s="4451"/>
    </row>
    <row r="38" spans="1:12" ht="12.75" customHeight="1" x14ac:dyDescent="0.2">
      <c r="A38" s="201">
        <v>42843</v>
      </c>
      <c r="B38" s="4451" t="s">
        <v>1402</v>
      </c>
      <c r="C38" s="4451"/>
      <c r="D38" s="4451"/>
      <c r="E38" s="4451"/>
      <c r="F38" s="4451"/>
      <c r="G38" s="4451"/>
      <c r="H38" s="4451"/>
      <c r="I38" s="4451"/>
      <c r="J38" s="4451"/>
      <c r="K38" s="4451"/>
      <c r="L38" s="4451"/>
    </row>
    <row r="39" spans="1:12" ht="12.75" customHeight="1" x14ac:dyDescent="0.2">
      <c r="A39" s="201">
        <v>44019</v>
      </c>
      <c r="B39" s="4451" t="s">
        <v>1403</v>
      </c>
      <c r="C39" s="4451"/>
      <c r="D39" s="4451"/>
      <c r="E39" s="4451"/>
      <c r="F39" s="4451"/>
      <c r="G39" s="4451"/>
      <c r="H39" s="4451"/>
      <c r="I39" s="4451"/>
      <c r="J39" s="4451"/>
      <c r="K39" s="4451"/>
      <c r="L39" s="4451"/>
    </row>
    <row r="40" spans="1:12" ht="12.75" customHeight="1" x14ac:dyDescent="0.2">
      <c r="A40" s="201">
        <v>44317</v>
      </c>
      <c r="B40" s="4451" t="s">
        <v>1412</v>
      </c>
      <c r="C40" s="4451"/>
      <c r="D40" s="4451"/>
      <c r="E40" s="4451"/>
      <c r="F40" s="4451"/>
      <c r="G40" s="4451"/>
      <c r="H40" s="4451"/>
      <c r="I40" s="4451"/>
      <c r="J40" s="4451"/>
      <c r="K40" s="4451"/>
      <c r="L40" s="4451"/>
    </row>
    <row r="41" spans="1:12" ht="12.75" customHeight="1" x14ac:dyDescent="0.2">
      <c r="B41" s="4451" t="s">
        <v>1413</v>
      </c>
      <c r="C41" s="4451"/>
      <c r="D41" s="4451"/>
      <c r="E41" s="4451"/>
      <c r="F41" s="4451"/>
      <c r="G41" s="4451"/>
      <c r="H41" s="4451"/>
      <c r="I41" s="4451"/>
      <c r="J41" s="4451"/>
      <c r="K41" s="4451"/>
      <c r="L41" s="4451"/>
    </row>
    <row r="42" spans="1:12" ht="12.75" customHeight="1" x14ac:dyDescent="0.2">
      <c r="B42" s="4451" t="s">
        <v>1414</v>
      </c>
      <c r="C42" s="4451"/>
      <c r="D42" s="4451"/>
      <c r="E42" s="4451"/>
      <c r="F42" s="4451"/>
      <c r="G42" s="4451"/>
      <c r="H42" s="4451"/>
      <c r="I42" s="4451"/>
      <c r="J42" s="4451"/>
      <c r="K42" s="4451"/>
      <c r="L42" s="4451"/>
    </row>
    <row r="43" spans="1:12" ht="12.75" customHeight="1" x14ac:dyDescent="0.2">
      <c r="B43" s="4451" t="s">
        <v>1611</v>
      </c>
      <c r="C43" s="4451"/>
      <c r="D43" s="4451"/>
      <c r="E43" s="4451"/>
      <c r="F43" s="4451"/>
      <c r="G43" s="4451"/>
      <c r="H43" s="4451"/>
      <c r="I43" s="4451"/>
      <c r="J43" s="4451"/>
      <c r="K43" s="4451"/>
      <c r="L43" s="4451"/>
    </row>
    <row r="44" spans="1:12" ht="12.75" customHeight="1" x14ac:dyDescent="0.2">
      <c r="B44" s="4451" t="s">
        <v>1924</v>
      </c>
      <c r="C44" s="4451"/>
      <c r="D44" s="4451"/>
      <c r="E44" s="4451"/>
      <c r="F44" s="4451"/>
      <c r="G44" s="4451"/>
      <c r="H44" s="4451"/>
      <c r="I44" s="4451"/>
      <c r="J44" s="4451"/>
      <c r="K44" s="4451"/>
      <c r="L44" s="4451"/>
    </row>
    <row r="45" spans="1:12" ht="12.75" customHeight="1" x14ac:dyDescent="0.2">
      <c r="B45" s="4451" t="s">
        <v>2251</v>
      </c>
      <c r="C45" s="4451"/>
      <c r="D45" s="4451"/>
      <c r="E45" s="4451"/>
      <c r="F45" s="4451"/>
      <c r="G45" s="4451"/>
      <c r="H45" s="4451"/>
      <c r="I45" s="4451"/>
      <c r="J45" s="4451"/>
      <c r="K45" s="4451"/>
      <c r="L45" s="4451"/>
    </row>
    <row r="46" spans="1:12" ht="12.75" customHeight="1" x14ac:dyDescent="0.2">
      <c r="B46" s="4451" t="s">
        <v>2281</v>
      </c>
      <c r="C46" s="4451"/>
      <c r="D46" s="4451"/>
      <c r="E46" s="4451"/>
      <c r="F46" s="4451"/>
      <c r="G46" s="4451"/>
      <c r="H46" s="4451"/>
      <c r="I46" s="4451"/>
      <c r="J46" s="4451"/>
      <c r="K46" s="4451"/>
      <c r="L46" s="4451"/>
    </row>
    <row r="47" spans="1:12" ht="12.75" customHeight="1" x14ac:dyDescent="0.2">
      <c r="B47" s="4452" t="s">
        <v>2328</v>
      </c>
      <c r="C47" s="4452"/>
      <c r="D47" s="4452"/>
      <c r="E47" s="4452"/>
      <c r="F47" s="4452"/>
      <c r="G47" s="4452"/>
      <c r="H47" s="4452"/>
      <c r="I47" s="4452"/>
      <c r="J47" s="4452"/>
      <c r="K47" s="4452"/>
      <c r="L47" s="4452"/>
    </row>
    <row r="48" spans="1:12" ht="12.75" customHeight="1" x14ac:dyDescent="0.2">
      <c r="A48" s="201">
        <v>44363</v>
      </c>
      <c r="B48" s="4452" t="s">
        <v>2630</v>
      </c>
      <c r="C48" s="4452"/>
      <c r="D48" s="4452"/>
      <c r="E48" s="4452"/>
      <c r="F48" s="4452"/>
      <c r="G48" s="4452"/>
      <c r="H48" s="4452"/>
      <c r="I48" s="4452"/>
      <c r="J48" s="4452"/>
      <c r="K48" s="4452"/>
      <c r="L48" s="4452"/>
    </row>
    <row r="49" spans="2:12" ht="12.75" customHeight="1" x14ac:dyDescent="0.2">
      <c r="B49" s="4451"/>
      <c r="C49" s="4451"/>
      <c r="D49" s="4451"/>
      <c r="E49" s="4451"/>
      <c r="F49" s="4451"/>
      <c r="G49" s="4451"/>
      <c r="H49" s="4451"/>
      <c r="I49" s="4451"/>
      <c r="J49" s="4451"/>
      <c r="K49" s="4451"/>
      <c r="L49" s="4451"/>
    </row>
    <row r="50" spans="2:12" ht="12.75" customHeight="1" x14ac:dyDescent="0.2">
      <c r="B50" s="4451"/>
      <c r="C50" s="4451"/>
      <c r="D50" s="4451"/>
      <c r="E50" s="4451"/>
      <c r="F50" s="4451"/>
      <c r="G50" s="4451"/>
      <c r="H50" s="4451"/>
      <c r="I50" s="4451"/>
      <c r="J50" s="4451"/>
      <c r="K50" s="4451"/>
      <c r="L50" s="4451"/>
    </row>
    <row r="51" spans="2:12" ht="12.75" customHeight="1" x14ac:dyDescent="0.2">
      <c r="B51" s="4451"/>
      <c r="C51" s="4451"/>
      <c r="D51" s="4451"/>
      <c r="E51" s="4451"/>
      <c r="F51" s="4451"/>
      <c r="G51" s="4451"/>
      <c r="H51" s="4451"/>
      <c r="I51" s="4451"/>
      <c r="J51" s="4451"/>
      <c r="K51" s="4451"/>
      <c r="L51" s="4451"/>
    </row>
    <row r="52" spans="2:12" ht="12.75" customHeight="1" x14ac:dyDescent="0.2">
      <c r="B52" s="4451"/>
      <c r="C52" s="4451"/>
      <c r="D52" s="4451"/>
      <c r="E52" s="4451"/>
      <c r="F52" s="4451"/>
      <c r="G52" s="4451"/>
      <c r="H52" s="4451"/>
      <c r="I52" s="4451"/>
      <c r="J52" s="4451"/>
      <c r="K52" s="4451"/>
      <c r="L52" s="4451"/>
    </row>
    <row r="53" spans="2:12" ht="12.75" customHeight="1" x14ac:dyDescent="0.2">
      <c r="B53" s="4451"/>
      <c r="C53" s="4451"/>
      <c r="D53" s="4451"/>
      <c r="E53" s="4451"/>
      <c r="F53" s="4451"/>
      <c r="G53" s="4451"/>
      <c r="H53" s="4451"/>
      <c r="I53" s="4451"/>
      <c r="J53" s="4451"/>
      <c r="K53" s="4451"/>
      <c r="L53" s="4451"/>
    </row>
    <row r="54" spans="2:12" ht="12.75" customHeight="1" x14ac:dyDescent="0.2">
      <c r="B54" s="4451"/>
      <c r="C54" s="4451"/>
      <c r="D54" s="4451"/>
      <c r="E54" s="4451"/>
      <c r="F54" s="4451"/>
      <c r="G54" s="4451"/>
      <c r="H54" s="4451"/>
      <c r="I54" s="4451"/>
      <c r="J54" s="4451"/>
      <c r="K54" s="4451"/>
      <c r="L54" s="4451"/>
    </row>
    <row r="55" spans="2:12" ht="12.75" customHeight="1" x14ac:dyDescent="0.2">
      <c r="B55" s="4451"/>
      <c r="C55" s="4451"/>
      <c r="D55" s="4451"/>
      <c r="E55" s="4451"/>
      <c r="F55" s="4451"/>
      <c r="G55" s="4451"/>
      <c r="H55" s="4451"/>
      <c r="I55" s="4451"/>
      <c r="J55" s="4451"/>
      <c r="K55" s="4451"/>
      <c r="L55" s="4451"/>
    </row>
    <row r="56" spans="2:12" ht="12.75" customHeight="1" x14ac:dyDescent="0.2">
      <c r="B56" s="4451"/>
      <c r="C56" s="4451"/>
      <c r="D56" s="4451"/>
      <c r="E56" s="4451"/>
      <c r="F56" s="4451"/>
      <c r="G56" s="4451"/>
      <c r="H56" s="4451"/>
      <c r="I56" s="4451"/>
      <c r="J56" s="4451"/>
      <c r="K56" s="4451"/>
      <c r="L56" s="4451"/>
    </row>
  </sheetData>
  <sheetProtection algorithmName="SHA-512" hashValue="4ixz43z+qPQF8Nf981uWiU0AlQIjdjW91/hUkZ7zm/UXn/6S1ri07WUlHKYww5Ku4cj2eOYHN7AlLW6RGqv8Bg==" saltValue="9N6fi/N0IM81kczJMYCdmQ==" spinCount="100000" sheet="1" objects="1" scenarios="1"/>
  <mergeCells count="56">
    <mergeCell ref="B12:L12"/>
    <mergeCell ref="B1:L1"/>
    <mergeCell ref="B2:L2"/>
    <mergeCell ref="B3:L3"/>
    <mergeCell ref="B4:L4"/>
    <mergeCell ref="B5:L5"/>
    <mergeCell ref="B6:L6"/>
    <mergeCell ref="B7:L7"/>
    <mergeCell ref="B8:L8"/>
    <mergeCell ref="B9:L9"/>
    <mergeCell ref="B10:L10"/>
    <mergeCell ref="B11:L11"/>
    <mergeCell ref="B24:L24"/>
    <mergeCell ref="B13:L13"/>
    <mergeCell ref="B14:L14"/>
    <mergeCell ref="B15:L15"/>
    <mergeCell ref="B16:L16"/>
    <mergeCell ref="B17:L17"/>
    <mergeCell ref="B18:L18"/>
    <mergeCell ref="B19:L19"/>
    <mergeCell ref="B20:L20"/>
    <mergeCell ref="B21:L21"/>
    <mergeCell ref="B22:L22"/>
    <mergeCell ref="B23:L23"/>
    <mergeCell ref="B31:L31"/>
    <mergeCell ref="B32:L32"/>
    <mergeCell ref="B25:L25"/>
    <mergeCell ref="B26:L26"/>
    <mergeCell ref="B27:L27"/>
    <mergeCell ref="B28:L28"/>
    <mergeCell ref="B29:L29"/>
    <mergeCell ref="B30:L30"/>
    <mergeCell ref="B33:L33"/>
    <mergeCell ref="B34:L34"/>
    <mergeCell ref="B35:L35"/>
    <mergeCell ref="B36:L36"/>
    <mergeCell ref="B37:L37"/>
    <mergeCell ref="B38:L38"/>
    <mergeCell ref="B39:L39"/>
    <mergeCell ref="B40:L40"/>
    <mergeCell ref="B41:L41"/>
    <mergeCell ref="B42:L42"/>
    <mergeCell ref="B43:L43"/>
    <mergeCell ref="B44:L44"/>
    <mergeCell ref="B45:L45"/>
    <mergeCell ref="B46:L46"/>
    <mergeCell ref="B47:L47"/>
    <mergeCell ref="B53:L53"/>
    <mergeCell ref="B54:L54"/>
    <mergeCell ref="B55:L55"/>
    <mergeCell ref="B56:L56"/>
    <mergeCell ref="B48:L48"/>
    <mergeCell ref="B49:L49"/>
    <mergeCell ref="B50:L50"/>
    <mergeCell ref="B51:L51"/>
    <mergeCell ref="B52:L52"/>
  </mergeCells>
  <pageMargins left="0.75" right="0.75" top="1" bottom="1" header="0.5" footer="0.5"/>
  <pageSetup scale="80"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D64E-9CA2-4345-91E6-7554D643F95A}">
  <sheetPr codeName="Sheet2">
    <tabColor rgb="FFB4C6E7"/>
  </sheetPr>
  <dimension ref="A1:AG92"/>
  <sheetViews>
    <sheetView showGridLines="0" showZeros="0" view="pageBreakPreview" zoomScaleNormal="100" zoomScaleSheetLayoutView="100" workbookViewId="0">
      <selection activeCell="N9" sqref="N9:Q10"/>
    </sheetView>
  </sheetViews>
  <sheetFormatPr defaultRowHeight="20.100000000000001" customHeight="1" x14ac:dyDescent="0.2"/>
  <cols>
    <col min="1" max="1" width="2.5703125" customWidth="1"/>
    <col min="2" max="2" width="3" customWidth="1"/>
    <col min="3" max="3" width="13.5703125" customWidth="1"/>
    <col min="4" max="4" width="3.7109375" customWidth="1"/>
    <col min="5" max="5" width="3.140625" customWidth="1"/>
    <col min="6" max="6" width="8.140625" customWidth="1"/>
    <col min="7" max="9" width="3.140625" customWidth="1"/>
    <col min="10" max="10" width="5" customWidth="1"/>
    <col min="11" max="14" width="3.140625" customWidth="1"/>
    <col min="15" max="15" width="13.5703125" customWidth="1"/>
    <col min="16" max="16" width="3.7109375" customWidth="1"/>
    <col min="17" max="18" width="3.140625" customWidth="1"/>
    <col min="19" max="19" width="4.5703125" customWidth="1"/>
    <col min="20" max="23" width="3.140625" customWidth="1"/>
    <col min="24" max="24" width="1.85546875" customWidth="1"/>
    <col min="25" max="26" width="3.140625" customWidth="1"/>
    <col min="27" max="27" width="3" customWidth="1"/>
  </cols>
  <sheetData>
    <row r="1" spans="1:27" s="2" customFormat="1" ht="20.100000000000001" customHeight="1" x14ac:dyDescent="0.2">
      <c r="A1" s="1"/>
      <c r="B1" s="1"/>
      <c r="C1" s="1"/>
      <c r="D1" s="1778" t="s">
        <v>2316</v>
      </c>
      <c r="E1" s="1778"/>
      <c r="F1" s="1778"/>
      <c r="G1" s="1778"/>
      <c r="H1" s="1778"/>
      <c r="I1" s="1779" t="s">
        <v>1</v>
      </c>
      <c r="J1" s="1779"/>
      <c r="K1" s="1779"/>
      <c r="L1" s="1780">
        <v>42843</v>
      </c>
      <c r="M1" s="1780"/>
      <c r="N1" s="1780"/>
      <c r="O1" s="1781" t="s">
        <v>41</v>
      </c>
      <c r="P1" s="1781"/>
      <c r="Q1" s="1781"/>
      <c r="R1" s="1781"/>
      <c r="S1" s="1781"/>
      <c r="T1" s="1781"/>
      <c r="U1" s="1781"/>
      <c r="V1" s="1781"/>
      <c r="W1" s="1781"/>
      <c r="X1" s="1781"/>
      <c r="Y1" s="1781"/>
      <c r="Z1" s="1781"/>
      <c r="AA1" s="1781"/>
    </row>
    <row r="2" spans="1:27" s="2" customFormat="1" ht="20.100000000000001" customHeight="1" x14ac:dyDescent="0.2">
      <c r="A2" s="1"/>
      <c r="B2" s="1"/>
      <c r="C2" s="1"/>
      <c r="D2" s="1778"/>
      <c r="E2" s="1778"/>
      <c r="F2" s="1778"/>
      <c r="G2" s="1778"/>
      <c r="H2" s="1778"/>
      <c r="I2" s="49"/>
      <c r="J2" s="49"/>
      <c r="K2" s="49"/>
      <c r="L2" s="49"/>
      <c r="M2" s="49"/>
      <c r="N2" s="49"/>
      <c r="O2" s="1781"/>
      <c r="P2" s="1781"/>
      <c r="Q2" s="1781"/>
      <c r="R2" s="1781"/>
      <c r="S2" s="1781"/>
      <c r="T2" s="1781"/>
      <c r="U2" s="1781"/>
      <c r="V2" s="1781"/>
      <c r="W2" s="1781"/>
      <c r="X2" s="1781"/>
      <c r="Y2" s="1781"/>
      <c r="Z2" s="1781"/>
      <c r="AA2" s="1781"/>
    </row>
    <row r="3" spans="1:27" s="2" customFormat="1" ht="20.100000000000001" customHeight="1" x14ac:dyDescent="0.2">
      <c r="A3" s="50"/>
      <c r="B3" s="50"/>
      <c r="C3" s="50"/>
      <c r="D3" s="1778"/>
      <c r="E3" s="1778"/>
      <c r="F3" s="1778"/>
      <c r="G3" s="1778"/>
      <c r="H3" s="1778"/>
      <c r="I3" s="49"/>
      <c r="J3" s="49"/>
      <c r="K3" s="49"/>
      <c r="L3" s="49"/>
      <c r="M3" s="49"/>
      <c r="N3" s="49"/>
      <c r="O3" s="1781"/>
      <c r="P3" s="1781"/>
      <c r="Q3" s="1781"/>
      <c r="R3" s="1781"/>
      <c r="S3" s="1781"/>
      <c r="T3" s="1781"/>
      <c r="U3" s="1781"/>
      <c r="V3" s="1781"/>
      <c r="W3" s="1781"/>
      <c r="X3" s="1781"/>
      <c r="Y3" s="1781"/>
      <c r="Z3" s="1781"/>
      <c r="AA3" s="1781"/>
    </row>
    <row r="4" spans="1:27" s="2" customFormat="1" ht="20.100000000000001" customHeight="1" thickBot="1" x14ac:dyDescent="0.25">
      <c r="A4" s="50"/>
      <c r="B4" s="50"/>
      <c r="C4" s="50"/>
      <c r="D4" s="915"/>
      <c r="E4" s="915"/>
      <c r="F4" s="915"/>
      <c r="G4" s="915"/>
      <c r="H4" s="915"/>
      <c r="I4" s="1870" t="s">
        <v>42</v>
      </c>
      <c r="J4" s="1870"/>
      <c r="K4" s="1870"/>
      <c r="L4" s="1870"/>
      <c r="M4" s="1870"/>
      <c r="N4" s="1870"/>
      <c r="O4" s="1870"/>
      <c r="P4" s="1870"/>
      <c r="Q4" s="1870"/>
      <c r="R4" s="1870"/>
      <c r="S4" s="1870"/>
      <c r="T4" s="1870"/>
      <c r="U4" s="1870"/>
      <c r="V4" s="1870"/>
      <c r="W4" s="1870"/>
      <c r="X4" s="1870"/>
      <c r="Y4" s="1870"/>
      <c r="Z4" s="1870"/>
      <c r="AA4" s="1870"/>
    </row>
    <row r="5" spans="1:27" s="2" customFormat="1" ht="20.100000000000001" customHeight="1" thickBot="1" x14ac:dyDescent="0.25">
      <c r="A5" s="50"/>
      <c r="B5" s="50"/>
      <c r="C5" s="50"/>
      <c r="D5" s="916"/>
      <c r="E5" s="916"/>
      <c r="F5" s="916"/>
      <c r="G5" s="916"/>
      <c r="H5" s="916"/>
      <c r="I5" s="1871" t="s">
        <v>43</v>
      </c>
      <c r="J5" s="1872"/>
      <c r="K5" s="1873">
        <f>Application!$F$10</f>
        <v>0</v>
      </c>
      <c r="L5" s="1874"/>
      <c r="M5" s="1874"/>
      <c r="N5" s="1874"/>
      <c r="O5" s="1875"/>
      <c r="P5" s="1876" t="s">
        <v>44</v>
      </c>
      <c r="Q5" s="1877"/>
      <c r="R5" s="1877"/>
      <c r="S5" s="1878"/>
      <c r="T5" s="1867"/>
      <c r="U5" s="1868"/>
      <c r="V5" s="1879"/>
      <c r="W5" s="1880" t="s">
        <v>45</v>
      </c>
      <c r="X5" s="1872"/>
      <c r="Y5" s="1867"/>
      <c r="Z5" s="1868"/>
      <c r="AA5" s="1869"/>
    </row>
    <row r="6" spans="1:27" s="2" customFormat="1" ht="20.100000000000001" customHeight="1" x14ac:dyDescent="0.2">
      <c r="A6" s="1626" t="s">
        <v>46</v>
      </c>
      <c r="B6" s="1882" t="s">
        <v>47</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4"/>
    </row>
    <row r="7" spans="1:27" s="2" customFormat="1" ht="20.100000000000001" customHeight="1" x14ac:dyDescent="0.2">
      <c r="A7" s="1627"/>
      <c r="B7" s="1811">
        <v>400</v>
      </c>
      <c r="C7" s="1886" t="s">
        <v>48</v>
      </c>
      <c r="D7" s="1887"/>
      <c r="E7" s="1887"/>
      <c r="F7" s="1887"/>
      <c r="G7" s="1887"/>
      <c r="H7" s="1887"/>
      <c r="I7" s="1887"/>
      <c r="J7" s="1887"/>
      <c r="K7" s="1887"/>
      <c r="L7" s="1887"/>
      <c r="M7" s="1888"/>
      <c r="N7" s="1811">
        <v>410</v>
      </c>
      <c r="O7" s="1889" t="s">
        <v>39</v>
      </c>
      <c r="P7" s="1890"/>
      <c r="Q7" s="1891"/>
      <c r="R7" s="1811">
        <v>420</v>
      </c>
      <c r="S7" s="1889" t="s">
        <v>49</v>
      </c>
      <c r="T7" s="1890"/>
      <c r="U7" s="1890"/>
      <c r="V7" s="1891"/>
      <c r="W7" s="1811">
        <v>430</v>
      </c>
      <c r="X7" s="1895" t="s">
        <v>50</v>
      </c>
      <c r="Y7" s="1896"/>
      <c r="Z7" s="1896"/>
      <c r="AA7" s="1897"/>
    </row>
    <row r="8" spans="1:27" s="2" customFormat="1" ht="20.100000000000001" customHeight="1" x14ac:dyDescent="0.2">
      <c r="A8" s="1627"/>
      <c r="B8" s="1885"/>
      <c r="C8" s="1901" t="s">
        <v>51</v>
      </c>
      <c r="D8" s="1902"/>
      <c r="E8" s="1902"/>
      <c r="F8" s="1902"/>
      <c r="G8" s="1902"/>
      <c r="H8" s="1902"/>
      <c r="I8" s="1902"/>
      <c r="J8" s="1902"/>
      <c r="K8" s="1902"/>
      <c r="L8" s="1902"/>
      <c r="M8" s="1903"/>
      <c r="N8" s="1885"/>
      <c r="O8" s="1892"/>
      <c r="P8" s="1893"/>
      <c r="Q8" s="1894"/>
      <c r="R8" s="1885"/>
      <c r="S8" s="1892"/>
      <c r="T8" s="1893"/>
      <c r="U8" s="1893"/>
      <c r="V8" s="1894"/>
      <c r="W8" s="1885"/>
      <c r="X8" s="1898"/>
      <c r="Y8" s="1899"/>
      <c r="Z8" s="1899"/>
      <c r="AA8" s="1900"/>
    </row>
    <row r="9" spans="1:27" s="2" customFormat="1" ht="20.100000000000001" customHeight="1" x14ac:dyDescent="0.2">
      <c r="A9" s="1627"/>
      <c r="B9" s="1842">
        <v>1</v>
      </c>
      <c r="C9" s="1844" t="s">
        <v>52</v>
      </c>
      <c r="D9" s="1845"/>
      <c r="E9" s="1845"/>
      <c r="F9" s="1845"/>
      <c r="G9" s="1845"/>
      <c r="H9" s="1845"/>
      <c r="I9" s="1845"/>
      <c r="J9" s="1845"/>
      <c r="K9" s="1845"/>
      <c r="L9" s="1846"/>
      <c r="M9" s="1850"/>
      <c r="N9" s="1904"/>
      <c r="O9" s="1905"/>
      <c r="P9" s="1905"/>
      <c r="Q9" s="1906"/>
      <c r="R9" s="1806"/>
      <c r="S9" s="1770"/>
      <c r="T9" s="1770"/>
      <c r="U9" s="1770"/>
      <c r="V9" s="1807"/>
      <c r="W9" s="1864"/>
      <c r="X9" s="1644"/>
      <c r="Y9" s="1644"/>
      <c r="Z9" s="1644"/>
      <c r="AA9" s="1865"/>
    </row>
    <row r="10" spans="1:27" s="2" customFormat="1" ht="20.100000000000001" customHeight="1" x14ac:dyDescent="0.2">
      <c r="A10" s="1627"/>
      <c r="B10" s="1843"/>
      <c r="C10" s="1847"/>
      <c r="D10" s="1848"/>
      <c r="E10" s="1848"/>
      <c r="F10" s="1848"/>
      <c r="G10" s="1848"/>
      <c r="H10" s="1848"/>
      <c r="I10" s="1848"/>
      <c r="J10" s="1848"/>
      <c r="K10" s="1848"/>
      <c r="L10" s="1849"/>
      <c r="M10" s="1851"/>
      <c r="N10" s="1907"/>
      <c r="O10" s="1908"/>
      <c r="P10" s="1908"/>
      <c r="Q10" s="1909"/>
      <c r="R10" s="1910"/>
      <c r="S10" s="1777"/>
      <c r="T10" s="1777"/>
      <c r="U10" s="1777"/>
      <c r="V10" s="1911"/>
      <c r="W10" s="1673"/>
      <c r="X10" s="1646"/>
      <c r="Y10" s="1646"/>
      <c r="Z10" s="1646"/>
      <c r="AA10" s="1866"/>
    </row>
    <row r="11" spans="1:27" s="2" customFormat="1" ht="20.100000000000001" customHeight="1" x14ac:dyDescent="0.2">
      <c r="A11" s="1627"/>
      <c r="B11" s="1842">
        <v>2</v>
      </c>
      <c r="C11" s="1844" t="s">
        <v>53</v>
      </c>
      <c r="D11" s="1845"/>
      <c r="E11" s="1845"/>
      <c r="F11" s="1845"/>
      <c r="G11" s="1845"/>
      <c r="H11" s="1845"/>
      <c r="I11" s="1845"/>
      <c r="J11" s="1845"/>
      <c r="K11" s="1845"/>
      <c r="L11" s="1846"/>
      <c r="M11" s="1850"/>
      <c r="N11" s="1852"/>
      <c r="O11" s="1853"/>
      <c r="P11" s="1853"/>
      <c r="Q11" s="1854"/>
      <c r="R11" s="1858"/>
      <c r="S11" s="1859"/>
      <c r="T11" s="1859"/>
      <c r="U11" s="1859"/>
      <c r="V11" s="1860"/>
      <c r="W11" s="1864"/>
      <c r="X11" s="1644"/>
      <c r="Y11" s="1644"/>
      <c r="Z11" s="1644"/>
      <c r="AA11" s="1865"/>
    </row>
    <row r="12" spans="1:27" s="2" customFormat="1" ht="20.100000000000001" customHeight="1" x14ac:dyDescent="0.2">
      <c r="A12" s="1627"/>
      <c r="B12" s="1843"/>
      <c r="C12" s="1847"/>
      <c r="D12" s="1848"/>
      <c r="E12" s="1848"/>
      <c r="F12" s="1848"/>
      <c r="G12" s="1848"/>
      <c r="H12" s="1848"/>
      <c r="I12" s="1848"/>
      <c r="J12" s="1848"/>
      <c r="K12" s="1848"/>
      <c r="L12" s="1849"/>
      <c r="M12" s="1851"/>
      <c r="N12" s="1855"/>
      <c r="O12" s="1856"/>
      <c r="P12" s="1856"/>
      <c r="Q12" s="1857"/>
      <c r="R12" s="1861"/>
      <c r="S12" s="1862"/>
      <c r="T12" s="1862"/>
      <c r="U12" s="1862"/>
      <c r="V12" s="1863"/>
      <c r="W12" s="1673"/>
      <c r="X12" s="1646"/>
      <c r="Y12" s="1646"/>
      <c r="Z12" s="1646"/>
      <c r="AA12" s="1866"/>
    </row>
    <row r="13" spans="1:27" s="2" customFormat="1" ht="20.100000000000001" customHeight="1" x14ac:dyDescent="0.2">
      <c r="A13" s="1627"/>
      <c r="B13" s="1842">
        <v>3</v>
      </c>
      <c r="C13" s="1844" t="s">
        <v>54</v>
      </c>
      <c r="D13" s="1845"/>
      <c r="E13" s="1845"/>
      <c r="F13" s="1845"/>
      <c r="G13" s="1845"/>
      <c r="H13" s="1845"/>
      <c r="I13" s="1845"/>
      <c r="J13" s="1845"/>
      <c r="K13" s="1845"/>
      <c r="L13" s="1846"/>
      <c r="M13" s="1850"/>
      <c r="N13" s="1852"/>
      <c r="O13" s="1853"/>
      <c r="P13" s="1853"/>
      <c r="Q13" s="1854"/>
      <c r="R13" s="1858"/>
      <c r="S13" s="1859"/>
      <c r="T13" s="1859"/>
      <c r="U13" s="1859"/>
      <c r="V13" s="1860"/>
      <c r="W13" s="1864"/>
      <c r="X13" s="1644"/>
      <c r="Y13" s="1644"/>
      <c r="Z13" s="1644"/>
      <c r="AA13" s="1865"/>
    </row>
    <row r="14" spans="1:27" s="2" customFormat="1" ht="20.100000000000001" customHeight="1" x14ac:dyDescent="0.2">
      <c r="A14" s="1627"/>
      <c r="B14" s="1843"/>
      <c r="C14" s="1847"/>
      <c r="D14" s="1848"/>
      <c r="E14" s="1848"/>
      <c r="F14" s="1848"/>
      <c r="G14" s="1848"/>
      <c r="H14" s="1848"/>
      <c r="I14" s="1848"/>
      <c r="J14" s="1848"/>
      <c r="K14" s="1848"/>
      <c r="L14" s="1849"/>
      <c r="M14" s="1851"/>
      <c r="N14" s="1855"/>
      <c r="O14" s="1856"/>
      <c r="P14" s="1856"/>
      <c r="Q14" s="1857"/>
      <c r="R14" s="1861"/>
      <c r="S14" s="1862"/>
      <c r="T14" s="1862"/>
      <c r="U14" s="1862"/>
      <c r="V14" s="1863"/>
      <c r="W14" s="1673"/>
      <c r="X14" s="1646"/>
      <c r="Y14" s="1646"/>
      <c r="Z14" s="1646"/>
      <c r="AA14" s="1866"/>
    </row>
    <row r="15" spans="1:27" s="2" customFormat="1" ht="20.100000000000001" customHeight="1" x14ac:dyDescent="0.2">
      <c r="A15" s="1627"/>
      <c r="B15" s="1842">
        <v>4</v>
      </c>
      <c r="C15" s="1844" t="s">
        <v>55</v>
      </c>
      <c r="D15" s="1845"/>
      <c r="E15" s="1845"/>
      <c r="F15" s="1845"/>
      <c r="G15" s="1845"/>
      <c r="H15" s="1845"/>
      <c r="I15" s="1845"/>
      <c r="J15" s="1845"/>
      <c r="K15" s="1845"/>
      <c r="L15" s="1846"/>
      <c r="M15" s="1850"/>
      <c r="N15" s="1852"/>
      <c r="O15" s="1853"/>
      <c r="P15" s="1853"/>
      <c r="Q15" s="1854"/>
      <c r="R15" s="1858"/>
      <c r="S15" s="1859"/>
      <c r="T15" s="1859"/>
      <c r="U15" s="1859"/>
      <c r="V15" s="1860"/>
      <c r="W15" s="1864"/>
      <c r="X15" s="1644"/>
      <c r="Y15" s="1644"/>
      <c r="Z15" s="1644"/>
      <c r="AA15" s="1865"/>
    </row>
    <row r="16" spans="1:27" s="2" customFormat="1" ht="20.100000000000001" customHeight="1" x14ac:dyDescent="0.2">
      <c r="A16" s="1627"/>
      <c r="B16" s="1843"/>
      <c r="C16" s="1847"/>
      <c r="D16" s="1848"/>
      <c r="E16" s="1848"/>
      <c r="F16" s="1848"/>
      <c r="G16" s="1848"/>
      <c r="H16" s="1848"/>
      <c r="I16" s="1848"/>
      <c r="J16" s="1848"/>
      <c r="K16" s="1848"/>
      <c r="L16" s="1849"/>
      <c r="M16" s="1851"/>
      <c r="N16" s="1855"/>
      <c r="O16" s="1856"/>
      <c r="P16" s="1856"/>
      <c r="Q16" s="1857"/>
      <c r="R16" s="1861"/>
      <c r="S16" s="1862"/>
      <c r="T16" s="1862"/>
      <c r="U16" s="1862"/>
      <c r="V16" s="1863"/>
      <c r="W16" s="1673"/>
      <c r="X16" s="1646"/>
      <c r="Y16" s="1646"/>
      <c r="Z16" s="1646"/>
      <c r="AA16" s="1866"/>
    </row>
    <row r="17" spans="1:33" s="2" customFormat="1" ht="20.100000000000001" customHeight="1" x14ac:dyDescent="0.2">
      <c r="A17" s="1627"/>
      <c r="B17" s="1842">
        <v>5</v>
      </c>
      <c r="C17" s="1844" t="s">
        <v>56</v>
      </c>
      <c r="D17" s="1845"/>
      <c r="E17" s="1845"/>
      <c r="F17" s="1845"/>
      <c r="G17" s="1845"/>
      <c r="H17" s="1845"/>
      <c r="I17" s="1845"/>
      <c r="J17" s="1845"/>
      <c r="K17" s="1845"/>
      <c r="L17" s="1846"/>
      <c r="M17" s="1850"/>
      <c r="N17" s="1852"/>
      <c r="O17" s="1853"/>
      <c r="P17" s="1853"/>
      <c r="Q17" s="1854"/>
      <c r="R17" s="1858"/>
      <c r="S17" s="1859"/>
      <c r="T17" s="1859"/>
      <c r="U17" s="1859"/>
      <c r="V17" s="1860"/>
      <c r="W17" s="1864"/>
      <c r="X17" s="1644"/>
      <c r="Y17" s="1644"/>
      <c r="Z17" s="1644"/>
      <c r="AA17" s="1865"/>
    </row>
    <row r="18" spans="1:33" s="2" customFormat="1" ht="20.100000000000001" customHeight="1" x14ac:dyDescent="0.2">
      <c r="A18" s="1627"/>
      <c r="B18" s="1843"/>
      <c r="C18" s="1847"/>
      <c r="D18" s="1848"/>
      <c r="E18" s="1848"/>
      <c r="F18" s="1848"/>
      <c r="G18" s="1848"/>
      <c r="H18" s="1848"/>
      <c r="I18" s="1848"/>
      <c r="J18" s="1848"/>
      <c r="K18" s="1848"/>
      <c r="L18" s="1849"/>
      <c r="M18" s="1851"/>
      <c r="N18" s="1855"/>
      <c r="O18" s="1856"/>
      <c r="P18" s="1856"/>
      <c r="Q18" s="1857"/>
      <c r="R18" s="1861"/>
      <c r="S18" s="1862"/>
      <c r="T18" s="1862"/>
      <c r="U18" s="1862"/>
      <c r="V18" s="1863"/>
      <c r="W18" s="1673"/>
      <c r="X18" s="1646"/>
      <c r="Y18" s="1646"/>
      <c r="Z18" s="1646"/>
      <c r="AA18" s="1866"/>
    </row>
    <row r="19" spans="1:33" s="2" customFormat="1" ht="20.100000000000001" customHeight="1" x14ac:dyDescent="0.2">
      <c r="A19" s="1627"/>
      <c r="B19" s="1842">
        <v>6</v>
      </c>
      <c r="C19" s="1844" t="s">
        <v>57</v>
      </c>
      <c r="D19" s="1845"/>
      <c r="E19" s="1845"/>
      <c r="F19" s="1845"/>
      <c r="G19" s="1845"/>
      <c r="H19" s="1845"/>
      <c r="I19" s="1845"/>
      <c r="J19" s="1845"/>
      <c r="K19" s="1845"/>
      <c r="L19" s="1846"/>
      <c r="M19" s="1850"/>
      <c r="N19" s="1852"/>
      <c r="O19" s="1853"/>
      <c r="P19" s="1853"/>
      <c r="Q19" s="1854"/>
      <c r="R19" s="1858"/>
      <c r="S19" s="1859"/>
      <c r="T19" s="1859"/>
      <c r="U19" s="1859"/>
      <c r="V19" s="1860"/>
      <c r="W19" s="1864"/>
      <c r="X19" s="1644"/>
      <c r="Y19" s="1644"/>
      <c r="Z19" s="1644"/>
      <c r="AA19" s="1865"/>
    </row>
    <row r="20" spans="1:33" s="2" customFormat="1" ht="20.100000000000001" customHeight="1" x14ac:dyDescent="0.2">
      <c r="A20" s="1627"/>
      <c r="B20" s="1843"/>
      <c r="C20" s="1847"/>
      <c r="D20" s="1848"/>
      <c r="E20" s="1848"/>
      <c r="F20" s="1848"/>
      <c r="G20" s="1848"/>
      <c r="H20" s="1848"/>
      <c r="I20" s="1848"/>
      <c r="J20" s="1848"/>
      <c r="K20" s="1848"/>
      <c r="L20" s="1849"/>
      <c r="M20" s="1851"/>
      <c r="N20" s="1855"/>
      <c r="O20" s="1856"/>
      <c r="P20" s="1856"/>
      <c r="Q20" s="1857"/>
      <c r="R20" s="1861"/>
      <c r="S20" s="1862"/>
      <c r="T20" s="1862"/>
      <c r="U20" s="1862"/>
      <c r="V20" s="1863"/>
      <c r="W20" s="1673"/>
      <c r="X20" s="1646"/>
      <c r="Y20" s="1646"/>
      <c r="Z20" s="1646"/>
      <c r="AA20" s="1866"/>
    </row>
    <row r="21" spans="1:33" s="2" customFormat="1" ht="20.100000000000001" customHeight="1" x14ac:dyDescent="0.2">
      <c r="A21" s="1627"/>
      <c r="B21" s="1842">
        <v>7</v>
      </c>
      <c r="C21" s="1844"/>
      <c r="D21" s="1845"/>
      <c r="E21" s="1845"/>
      <c r="F21" s="1845"/>
      <c r="G21" s="1845"/>
      <c r="H21" s="1845"/>
      <c r="I21" s="1845"/>
      <c r="J21" s="1845"/>
      <c r="K21" s="1845"/>
      <c r="L21" s="1846"/>
      <c r="M21" s="1850"/>
      <c r="N21" s="1852"/>
      <c r="O21" s="1853"/>
      <c r="P21" s="1853"/>
      <c r="Q21" s="1854"/>
      <c r="R21" s="1858"/>
      <c r="S21" s="1859"/>
      <c r="T21" s="1859"/>
      <c r="U21" s="1859"/>
      <c r="V21" s="1860"/>
      <c r="W21" s="1864"/>
      <c r="X21" s="1644"/>
      <c r="Y21" s="1644"/>
      <c r="Z21" s="1644"/>
      <c r="AA21" s="1865"/>
    </row>
    <row r="22" spans="1:33" s="2" customFormat="1" ht="20.100000000000001" customHeight="1" x14ac:dyDescent="0.2">
      <c r="A22" s="1627"/>
      <c r="B22" s="1843"/>
      <c r="C22" s="1847"/>
      <c r="D22" s="1848"/>
      <c r="E22" s="1848"/>
      <c r="F22" s="1848"/>
      <c r="G22" s="1848"/>
      <c r="H22" s="1848"/>
      <c r="I22" s="1848"/>
      <c r="J22" s="1848"/>
      <c r="K22" s="1848"/>
      <c r="L22" s="1849"/>
      <c r="M22" s="1851"/>
      <c r="N22" s="1855"/>
      <c r="O22" s="1856"/>
      <c r="P22" s="1856"/>
      <c r="Q22" s="1857"/>
      <c r="R22" s="1861"/>
      <c r="S22" s="1862"/>
      <c r="T22" s="1862"/>
      <c r="U22" s="1862"/>
      <c r="V22" s="1863"/>
      <c r="W22" s="1673"/>
      <c r="X22" s="1646"/>
      <c r="Y22" s="1646"/>
      <c r="Z22" s="1646"/>
      <c r="AA22" s="1866"/>
    </row>
    <row r="23" spans="1:33" s="2" customFormat="1" ht="20.100000000000001" customHeight="1" x14ac:dyDescent="0.2">
      <c r="A23" s="1627"/>
      <c r="B23" s="1842">
        <v>8</v>
      </c>
      <c r="C23" s="1844"/>
      <c r="D23" s="1845"/>
      <c r="E23" s="1845"/>
      <c r="F23" s="1845"/>
      <c r="G23" s="1845"/>
      <c r="H23" s="1845"/>
      <c r="I23" s="1845"/>
      <c r="J23" s="1845"/>
      <c r="K23" s="1845"/>
      <c r="L23" s="1846"/>
      <c r="M23" s="1850"/>
      <c r="N23" s="1852"/>
      <c r="O23" s="1853"/>
      <c r="P23" s="1853"/>
      <c r="Q23" s="1854"/>
      <c r="R23" s="1858"/>
      <c r="S23" s="1859"/>
      <c r="T23" s="1859"/>
      <c r="U23" s="1859"/>
      <c r="V23" s="1860"/>
      <c r="W23" s="1864"/>
      <c r="X23" s="1644"/>
      <c r="Y23" s="1644"/>
      <c r="Z23" s="1644"/>
      <c r="AA23" s="1865"/>
    </row>
    <row r="24" spans="1:33" s="2" customFormat="1" ht="20.100000000000001" customHeight="1" x14ac:dyDescent="0.2">
      <c r="A24" s="1627"/>
      <c r="B24" s="1843"/>
      <c r="C24" s="1847"/>
      <c r="D24" s="1848"/>
      <c r="E24" s="1848"/>
      <c r="F24" s="1848"/>
      <c r="G24" s="1848"/>
      <c r="H24" s="1848"/>
      <c r="I24" s="1848"/>
      <c r="J24" s="1848"/>
      <c r="K24" s="1848"/>
      <c r="L24" s="1849"/>
      <c r="M24" s="1851"/>
      <c r="N24" s="1855"/>
      <c r="O24" s="1856"/>
      <c r="P24" s="1856"/>
      <c r="Q24" s="1857"/>
      <c r="R24" s="1861"/>
      <c r="S24" s="1862"/>
      <c r="T24" s="1862"/>
      <c r="U24" s="1862"/>
      <c r="V24" s="1863"/>
      <c r="W24" s="1673"/>
      <c r="X24" s="1646"/>
      <c r="Y24" s="1646"/>
      <c r="Z24" s="1646"/>
      <c r="AA24" s="1866"/>
      <c r="AG24" s="215"/>
    </row>
    <row r="25" spans="1:33" s="2" customFormat="1" ht="20.100000000000001" customHeight="1" x14ac:dyDescent="0.2">
      <c r="A25" s="1627"/>
      <c r="B25" s="1842">
        <v>9</v>
      </c>
      <c r="C25" s="1844"/>
      <c r="D25" s="1845"/>
      <c r="E25" s="1845"/>
      <c r="F25" s="1845"/>
      <c r="G25" s="1845"/>
      <c r="H25" s="1845"/>
      <c r="I25" s="1845"/>
      <c r="J25" s="1845"/>
      <c r="K25" s="1845"/>
      <c r="L25" s="1846"/>
      <c r="M25" s="1850"/>
      <c r="N25" s="1852"/>
      <c r="O25" s="1853"/>
      <c r="P25" s="1853"/>
      <c r="Q25" s="1854"/>
      <c r="R25" s="1858"/>
      <c r="S25" s="1859"/>
      <c r="T25" s="1859"/>
      <c r="U25" s="1859"/>
      <c r="V25" s="1860"/>
      <c r="W25" s="1864"/>
      <c r="X25" s="1644"/>
      <c r="Y25" s="1644"/>
      <c r="Z25" s="1644"/>
      <c r="AA25" s="1865"/>
    </row>
    <row r="26" spans="1:33" s="2" customFormat="1" ht="20.100000000000001" customHeight="1" x14ac:dyDescent="0.2">
      <c r="A26" s="1627"/>
      <c r="B26" s="1843"/>
      <c r="C26" s="1847"/>
      <c r="D26" s="1848"/>
      <c r="E26" s="1848"/>
      <c r="F26" s="1848"/>
      <c r="G26" s="1848"/>
      <c r="H26" s="1848"/>
      <c r="I26" s="1848"/>
      <c r="J26" s="1848"/>
      <c r="K26" s="1848"/>
      <c r="L26" s="1849"/>
      <c r="M26" s="1851"/>
      <c r="N26" s="1855"/>
      <c r="O26" s="1856"/>
      <c r="P26" s="1856"/>
      <c r="Q26" s="1857"/>
      <c r="R26" s="1861"/>
      <c r="S26" s="1862"/>
      <c r="T26" s="1862"/>
      <c r="U26" s="1862"/>
      <c r="V26" s="1863"/>
      <c r="W26" s="1673"/>
      <c r="X26" s="1646"/>
      <c r="Y26" s="1646"/>
      <c r="Z26" s="1646"/>
      <c r="AA26" s="1866"/>
    </row>
    <row r="27" spans="1:33" s="2" customFormat="1" ht="20.100000000000001" customHeight="1" x14ac:dyDescent="0.2">
      <c r="A27" s="1627"/>
      <c r="B27" s="1842">
        <v>10</v>
      </c>
      <c r="C27" s="1844"/>
      <c r="D27" s="1845"/>
      <c r="E27" s="1845"/>
      <c r="F27" s="1845"/>
      <c r="G27" s="1845"/>
      <c r="H27" s="1845"/>
      <c r="I27" s="1845"/>
      <c r="J27" s="1845"/>
      <c r="K27" s="1845"/>
      <c r="L27" s="1846"/>
      <c r="M27" s="1850"/>
      <c r="N27" s="1852"/>
      <c r="O27" s="1853"/>
      <c r="P27" s="1853"/>
      <c r="Q27" s="1854"/>
      <c r="R27" s="1858"/>
      <c r="S27" s="1859"/>
      <c r="T27" s="1859"/>
      <c r="U27" s="1859"/>
      <c r="V27" s="1860"/>
      <c r="W27" s="1864"/>
      <c r="X27" s="1644"/>
      <c r="Y27" s="1644"/>
      <c r="Z27" s="1644"/>
      <c r="AA27" s="1865"/>
    </row>
    <row r="28" spans="1:33" s="2" customFormat="1" ht="20.100000000000001" customHeight="1" x14ac:dyDescent="0.2">
      <c r="A28" s="1627"/>
      <c r="B28" s="1843"/>
      <c r="C28" s="1847"/>
      <c r="D28" s="1848"/>
      <c r="E28" s="1848"/>
      <c r="F28" s="1848"/>
      <c r="G28" s="1848"/>
      <c r="H28" s="1848"/>
      <c r="I28" s="1848"/>
      <c r="J28" s="1848"/>
      <c r="K28" s="1848"/>
      <c r="L28" s="1849"/>
      <c r="M28" s="1851"/>
      <c r="N28" s="1855"/>
      <c r="O28" s="1856"/>
      <c r="P28" s="1856"/>
      <c r="Q28" s="1857"/>
      <c r="R28" s="1861"/>
      <c r="S28" s="1862"/>
      <c r="T28" s="1862"/>
      <c r="U28" s="1862"/>
      <c r="V28" s="1863"/>
      <c r="W28" s="1673"/>
      <c r="X28" s="1646"/>
      <c r="Y28" s="1646"/>
      <c r="Z28" s="1646"/>
      <c r="AA28" s="1866"/>
    </row>
    <row r="29" spans="1:33" s="2" customFormat="1" ht="20.100000000000001" customHeight="1" x14ac:dyDescent="0.2">
      <c r="A29" s="1627"/>
      <c r="B29" s="1842">
        <v>11</v>
      </c>
      <c r="C29" s="1844"/>
      <c r="D29" s="1845"/>
      <c r="E29" s="1845"/>
      <c r="F29" s="1845"/>
      <c r="G29" s="1845"/>
      <c r="H29" s="1845"/>
      <c r="I29" s="1845"/>
      <c r="J29" s="1845"/>
      <c r="K29" s="1845"/>
      <c r="L29" s="1846"/>
      <c r="M29" s="1850"/>
      <c r="N29" s="1852"/>
      <c r="O29" s="1853"/>
      <c r="P29" s="1853"/>
      <c r="Q29" s="1854"/>
      <c r="R29" s="1858"/>
      <c r="S29" s="1859"/>
      <c r="T29" s="1859"/>
      <c r="U29" s="1859"/>
      <c r="V29" s="1860"/>
      <c r="W29" s="1864"/>
      <c r="X29" s="1644"/>
      <c r="Y29" s="1644"/>
      <c r="Z29" s="1644"/>
      <c r="AA29" s="1865"/>
    </row>
    <row r="30" spans="1:33" s="2" customFormat="1" ht="20.100000000000001" customHeight="1" x14ac:dyDescent="0.2">
      <c r="A30" s="1881"/>
      <c r="B30" s="1843"/>
      <c r="C30" s="1847"/>
      <c r="D30" s="1848"/>
      <c r="E30" s="1848"/>
      <c r="F30" s="1848"/>
      <c r="G30" s="1848"/>
      <c r="H30" s="1848"/>
      <c r="I30" s="1848"/>
      <c r="J30" s="1848"/>
      <c r="K30" s="1848"/>
      <c r="L30" s="1849"/>
      <c r="M30" s="1851"/>
      <c r="N30" s="1855"/>
      <c r="O30" s="1856"/>
      <c r="P30" s="1856"/>
      <c r="Q30" s="1857"/>
      <c r="R30" s="1861"/>
      <c r="S30" s="1862"/>
      <c r="T30" s="1862"/>
      <c r="U30" s="1862"/>
      <c r="V30" s="1863"/>
      <c r="W30" s="1673"/>
      <c r="X30" s="1646"/>
      <c r="Y30" s="1646"/>
      <c r="Z30" s="1646"/>
      <c r="AA30" s="1866"/>
    </row>
    <row r="31" spans="1:33" s="2" customFormat="1" ht="20.100000000000001" customHeight="1" x14ac:dyDescent="0.2">
      <c r="A31" s="1810"/>
      <c r="B31" s="1811">
        <v>440</v>
      </c>
      <c r="C31" s="1814" t="s">
        <v>58</v>
      </c>
      <c r="D31" s="1815"/>
      <c r="E31" s="1815"/>
      <c r="F31" s="1815"/>
      <c r="G31" s="1815"/>
      <c r="H31" s="1815"/>
      <c r="I31" s="1815"/>
      <c r="J31" s="1815"/>
      <c r="K31" s="1815"/>
      <c r="L31" s="1815"/>
      <c r="M31" s="1815"/>
      <c r="N31" s="1815"/>
      <c r="O31" s="1815"/>
      <c r="P31" s="1815"/>
      <c r="Q31" s="1815"/>
      <c r="R31" s="1815"/>
      <c r="S31" s="1815"/>
      <c r="T31" s="1815"/>
      <c r="U31" s="1815"/>
      <c r="V31" s="1815"/>
      <c r="W31" s="1815"/>
      <c r="X31" s="1815"/>
      <c r="Y31" s="1815"/>
      <c r="Z31" s="1815"/>
      <c r="AA31" s="1816"/>
    </row>
    <row r="32" spans="1:33" s="2" customFormat="1" ht="20.100000000000001" customHeight="1" x14ac:dyDescent="0.2">
      <c r="A32" s="1627"/>
      <c r="B32" s="1812"/>
      <c r="C32" s="1817"/>
      <c r="D32" s="1818"/>
      <c r="E32" s="1818"/>
      <c r="F32" s="1818"/>
      <c r="G32" s="1818"/>
      <c r="H32" s="1818"/>
      <c r="I32" s="1818"/>
      <c r="J32" s="1818"/>
      <c r="K32" s="1818"/>
      <c r="L32" s="1818"/>
      <c r="M32" s="1818"/>
      <c r="N32" s="1818"/>
      <c r="O32" s="1818"/>
      <c r="P32" s="1818"/>
      <c r="Q32" s="1818"/>
      <c r="R32" s="1818"/>
      <c r="S32" s="1818"/>
      <c r="T32" s="1818"/>
      <c r="U32" s="1818"/>
      <c r="V32" s="1818"/>
      <c r="W32" s="1818"/>
      <c r="X32" s="1818"/>
      <c r="Y32" s="1818"/>
      <c r="Z32" s="1818"/>
      <c r="AA32" s="1819"/>
    </row>
    <row r="33" spans="1:27" s="2" customFormat="1" ht="20.100000000000001" customHeight="1" x14ac:dyDescent="0.2">
      <c r="A33" s="1627"/>
      <c r="B33" s="1812"/>
      <c r="C33" s="1817"/>
      <c r="D33" s="1818"/>
      <c r="E33" s="1818"/>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9"/>
    </row>
    <row r="34" spans="1:27" s="2" customFormat="1" ht="20.100000000000001" customHeight="1" x14ac:dyDescent="0.2">
      <c r="A34" s="1627"/>
      <c r="B34" s="1812"/>
      <c r="C34" s="1817"/>
      <c r="D34" s="1818"/>
      <c r="E34" s="1818"/>
      <c r="F34" s="1818"/>
      <c r="G34" s="1818"/>
      <c r="H34" s="1818"/>
      <c r="I34" s="1818"/>
      <c r="J34" s="1818"/>
      <c r="K34" s="1818"/>
      <c r="L34" s="1818"/>
      <c r="M34" s="1818"/>
      <c r="N34" s="1818"/>
      <c r="O34" s="1818"/>
      <c r="P34" s="1818"/>
      <c r="Q34" s="1818"/>
      <c r="R34" s="1818"/>
      <c r="S34" s="1818"/>
      <c r="T34" s="1818"/>
      <c r="U34" s="1818"/>
      <c r="V34" s="1818"/>
      <c r="W34" s="1818"/>
      <c r="X34" s="1818"/>
      <c r="Y34" s="1818"/>
      <c r="Z34" s="1818"/>
      <c r="AA34" s="1819"/>
    </row>
    <row r="35" spans="1:27" s="2" customFormat="1" ht="20.100000000000001" customHeight="1" thickBot="1" x14ac:dyDescent="0.25">
      <c r="A35" s="1628"/>
      <c r="B35" s="1813"/>
      <c r="C35" s="1820"/>
      <c r="D35" s="1821"/>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2"/>
    </row>
    <row r="36" spans="1:27" s="2" customFormat="1" ht="20.100000000000001" customHeight="1" thickBot="1" x14ac:dyDescent="0.3">
      <c r="A36" s="51"/>
      <c r="B36" s="52"/>
      <c r="C36" s="29"/>
      <c r="D36" s="19"/>
      <c r="E36" s="19"/>
      <c r="F36" s="24"/>
      <c r="G36" s="24"/>
      <c r="H36" s="24"/>
      <c r="I36" s="24"/>
      <c r="J36" s="24"/>
      <c r="K36" s="24"/>
      <c r="L36" s="24"/>
      <c r="M36" s="21"/>
      <c r="N36" s="23"/>
      <c r="O36" s="19"/>
      <c r="P36" s="19"/>
      <c r="Q36" s="19"/>
      <c r="R36" s="19"/>
      <c r="S36" s="24"/>
      <c r="T36" s="24"/>
      <c r="U36" s="24"/>
      <c r="V36" s="24"/>
      <c r="W36" s="24"/>
      <c r="X36" s="24"/>
      <c r="Y36" s="24"/>
      <c r="Z36" s="24"/>
      <c r="AA36" s="21"/>
    </row>
    <row r="37" spans="1:27" s="2" customFormat="1" ht="20.100000000000001" customHeight="1" x14ac:dyDescent="0.2">
      <c r="A37" s="1626" t="s">
        <v>59</v>
      </c>
      <c r="B37" s="1823">
        <v>450</v>
      </c>
      <c r="C37" s="1824" t="s">
        <v>60</v>
      </c>
      <c r="D37" s="1825"/>
      <c r="E37" s="1825"/>
      <c r="F37" s="1825"/>
      <c r="G37" s="1825"/>
      <c r="H37" s="1825"/>
      <c r="I37" s="1825"/>
      <c r="J37" s="1825"/>
      <c r="K37" s="1825"/>
      <c r="L37" s="1825"/>
      <c r="M37" s="1825"/>
      <c r="N37" s="1825"/>
      <c r="O37" s="1825"/>
      <c r="P37" s="1826"/>
      <c r="Q37" s="1823">
        <v>460</v>
      </c>
      <c r="R37" s="1833" t="s">
        <v>61</v>
      </c>
      <c r="S37" s="1834"/>
      <c r="T37" s="1834"/>
      <c r="U37" s="1834"/>
      <c r="V37" s="1834"/>
      <c r="W37" s="1834"/>
      <c r="X37" s="1834"/>
      <c r="Y37" s="1834"/>
      <c r="Z37" s="1834"/>
      <c r="AA37" s="1835"/>
    </row>
    <row r="38" spans="1:27" s="2" customFormat="1" ht="20.100000000000001" customHeight="1" x14ac:dyDescent="0.2">
      <c r="A38" s="1627"/>
      <c r="B38" s="1812"/>
      <c r="C38" s="1827"/>
      <c r="D38" s="1828"/>
      <c r="E38" s="1828"/>
      <c r="F38" s="1828"/>
      <c r="G38" s="1828"/>
      <c r="H38" s="1828"/>
      <c r="I38" s="1828"/>
      <c r="J38" s="1828"/>
      <c r="K38" s="1828"/>
      <c r="L38" s="1828"/>
      <c r="M38" s="1828"/>
      <c r="N38" s="1828"/>
      <c r="O38" s="1828"/>
      <c r="P38" s="1829"/>
      <c r="Q38" s="1812"/>
      <c r="R38" s="1836"/>
      <c r="S38" s="1837"/>
      <c r="T38" s="1837"/>
      <c r="U38" s="1837"/>
      <c r="V38" s="1837"/>
      <c r="W38" s="1837"/>
      <c r="X38" s="1837"/>
      <c r="Y38" s="1837"/>
      <c r="Z38" s="1837"/>
      <c r="AA38" s="1838"/>
    </row>
    <row r="39" spans="1:27" s="2" customFormat="1" ht="20.100000000000001" customHeight="1" x14ac:dyDescent="0.2">
      <c r="A39" s="1627"/>
      <c r="B39" s="1812"/>
      <c r="C39" s="1827"/>
      <c r="D39" s="1828"/>
      <c r="E39" s="1828"/>
      <c r="F39" s="1828"/>
      <c r="G39" s="1828"/>
      <c r="H39" s="1828"/>
      <c r="I39" s="1828"/>
      <c r="J39" s="1828"/>
      <c r="K39" s="1828"/>
      <c r="L39" s="1828"/>
      <c r="M39" s="1828"/>
      <c r="N39" s="1828"/>
      <c r="O39" s="1828"/>
      <c r="P39" s="1829"/>
      <c r="Q39" s="1812"/>
      <c r="R39" s="1836"/>
      <c r="S39" s="1837"/>
      <c r="T39" s="1837"/>
      <c r="U39" s="1837"/>
      <c r="V39" s="1837"/>
      <c r="W39" s="1837"/>
      <c r="X39" s="1837"/>
      <c r="Y39" s="1837"/>
      <c r="Z39" s="1837"/>
      <c r="AA39" s="1838"/>
    </row>
    <row r="40" spans="1:27" s="2" customFormat="1" ht="20.100000000000001" customHeight="1" x14ac:dyDescent="0.2">
      <c r="A40" s="1627"/>
      <c r="B40" s="1812"/>
      <c r="C40" s="1830"/>
      <c r="D40" s="1831"/>
      <c r="E40" s="1831"/>
      <c r="F40" s="1831"/>
      <c r="G40" s="1831"/>
      <c r="H40" s="1831"/>
      <c r="I40" s="1831"/>
      <c r="J40" s="1831"/>
      <c r="K40" s="1831"/>
      <c r="L40" s="1831"/>
      <c r="M40" s="1831"/>
      <c r="N40" s="1831"/>
      <c r="O40" s="1831"/>
      <c r="P40" s="1832"/>
      <c r="Q40" s="1812"/>
      <c r="R40" s="1836"/>
      <c r="S40" s="1837"/>
      <c r="T40" s="1837"/>
      <c r="U40" s="1837"/>
      <c r="V40" s="1837"/>
      <c r="W40" s="1837"/>
      <c r="X40" s="1837"/>
      <c r="Y40" s="1837"/>
      <c r="Z40" s="1837"/>
      <c r="AA40" s="1838"/>
    </row>
    <row r="41" spans="1:27" s="2" customFormat="1" ht="20.100000000000001" customHeight="1" x14ac:dyDescent="0.2">
      <c r="A41" s="1627"/>
      <c r="B41" s="1812"/>
      <c r="C41" s="1783" t="s">
        <v>62</v>
      </c>
      <c r="D41" s="1784"/>
      <c r="E41" s="1784"/>
      <c r="F41" s="1784"/>
      <c r="G41" s="1784"/>
      <c r="H41" s="1784"/>
      <c r="I41" s="1784"/>
      <c r="J41" s="1784"/>
      <c r="K41" s="1784"/>
      <c r="L41" s="1784"/>
      <c r="M41" s="1784"/>
      <c r="N41" s="1784"/>
      <c r="O41" s="1784"/>
      <c r="P41" s="1785"/>
      <c r="Q41" s="1812"/>
      <c r="R41" s="1836"/>
      <c r="S41" s="1837"/>
      <c r="T41" s="1837"/>
      <c r="U41" s="1837"/>
      <c r="V41" s="1837"/>
      <c r="W41" s="1837"/>
      <c r="X41" s="1837"/>
      <c r="Y41" s="1837"/>
      <c r="Z41" s="1837"/>
      <c r="AA41" s="1838"/>
    </row>
    <row r="42" spans="1:27" s="2" customFormat="1" ht="20.100000000000001" customHeight="1" x14ac:dyDescent="0.2">
      <c r="A42" s="1627"/>
      <c r="B42" s="1812"/>
      <c r="C42" s="1786"/>
      <c r="D42" s="1787"/>
      <c r="E42" s="1787"/>
      <c r="F42" s="1787"/>
      <c r="G42" s="1787"/>
      <c r="H42" s="1787"/>
      <c r="I42" s="1787"/>
      <c r="J42" s="1787"/>
      <c r="K42" s="1787"/>
      <c r="L42" s="1787"/>
      <c r="M42" s="1787"/>
      <c r="N42" s="1787"/>
      <c r="O42" s="1787"/>
      <c r="P42" s="1788"/>
      <c r="Q42" s="1812"/>
      <c r="R42" s="1836"/>
      <c r="S42" s="1837"/>
      <c r="T42" s="1837"/>
      <c r="U42" s="1837"/>
      <c r="V42" s="1837"/>
      <c r="W42" s="1837"/>
      <c r="X42" s="1837"/>
      <c r="Y42" s="1837"/>
      <c r="Z42" s="1837"/>
      <c r="AA42" s="1838"/>
    </row>
    <row r="43" spans="1:27" s="2" customFormat="1" ht="20.100000000000001" customHeight="1" x14ac:dyDescent="0.2">
      <c r="A43" s="1627"/>
      <c r="B43" s="1812"/>
      <c r="C43" s="1786"/>
      <c r="D43" s="1787"/>
      <c r="E43" s="1787"/>
      <c r="F43" s="1787"/>
      <c r="G43" s="1787"/>
      <c r="H43" s="1787"/>
      <c r="I43" s="1787"/>
      <c r="J43" s="1787"/>
      <c r="K43" s="1787"/>
      <c r="L43" s="1787"/>
      <c r="M43" s="1787"/>
      <c r="N43" s="1787"/>
      <c r="O43" s="1787"/>
      <c r="P43" s="1788"/>
      <c r="Q43" s="1812"/>
      <c r="R43" s="1836"/>
      <c r="S43" s="1837"/>
      <c r="T43" s="1837"/>
      <c r="U43" s="1837"/>
      <c r="V43" s="1837"/>
      <c r="W43" s="1837"/>
      <c r="X43" s="1837"/>
      <c r="Y43" s="1837"/>
      <c r="Z43" s="1837"/>
      <c r="AA43" s="1838"/>
    </row>
    <row r="44" spans="1:27" s="2" customFormat="1" ht="20.100000000000001" customHeight="1" x14ac:dyDescent="0.2">
      <c r="A44" s="1627"/>
      <c r="B44" s="1812"/>
      <c r="C44" s="1789"/>
      <c r="D44" s="1790"/>
      <c r="E44" s="1790"/>
      <c r="F44" s="1790"/>
      <c r="G44" s="1790"/>
      <c r="H44" s="1790"/>
      <c r="I44" s="1790"/>
      <c r="J44" s="1790"/>
      <c r="K44" s="1790"/>
      <c r="L44" s="1790"/>
      <c r="M44" s="1790"/>
      <c r="N44" s="1790"/>
      <c r="O44" s="1790"/>
      <c r="P44" s="1791"/>
      <c r="Q44" s="1812"/>
      <c r="R44" s="1836"/>
      <c r="S44" s="1837"/>
      <c r="T44" s="1837"/>
      <c r="U44" s="1837"/>
      <c r="V44" s="1837"/>
      <c r="W44" s="1837"/>
      <c r="X44" s="1837"/>
      <c r="Y44" s="1837"/>
      <c r="Z44" s="1837"/>
      <c r="AA44" s="1838"/>
    </row>
    <row r="45" spans="1:27" s="2" customFormat="1" ht="20.100000000000001" customHeight="1" x14ac:dyDescent="0.2">
      <c r="A45" s="1627"/>
      <c r="B45" s="1812"/>
      <c r="C45" s="1792" t="s">
        <v>39</v>
      </c>
      <c r="D45" s="1794">
        <v>44307</v>
      </c>
      <c r="E45" s="1795"/>
      <c r="F45" s="1796"/>
      <c r="G45" s="1800" t="s">
        <v>40</v>
      </c>
      <c r="H45" s="1801"/>
      <c r="I45" s="1802"/>
      <c r="J45" s="1806"/>
      <c r="K45" s="1770"/>
      <c r="L45" s="1770"/>
      <c r="M45" s="1770"/>
      <c r="N45" s="1770"/>
      <c r="O45" s="1770"/>
      <c r="P45" s="1807"/>
      <c r="Q45" s="1812"/>
      <c r="R45" s="1836"/>
      <c r="S45" s="1837"/>
      <c r="T45" s="1837"/>
      <c r="U45" s="1837"/>
      <c r="V45" s="1837"/>
      <c r="W45" s="1837"/>
      <c r="X45" s="1837"/>
      <c r="Y45" s="1837"/>
      <c r="Z45" s="1837"/>
      <c r="AA45" s="1838"/>
    </row>
    <row r="46" spans="1:27" s="2" customFormat="1" ht="20.100000000000001" customHeight="1" thickBot="1" x14ac:dyDescent="0.25">
      <c r="A46" s="1628"/>
      <c r="B46" s="1813"/>
      <c r="C46" s="1793"/>
      <c r="D46" s="1797"/>
      <c r="E46" s="1798"/>
      <c r="F46" s="1799"/>
      <c r="G46" s="1803"/>
      <c r="H46" s="1804"/>
      <c r="I46" s="1805"/>
      <c r="J46" s="1808"/>
      <c r="K46" s="1772"/>
      <c r="L46" s="1772"/>
      <c r="M46" s="1772"/>
      <c r="N46" s="1772"/>
      <c r="O46" s="1772"/>
      <c r="P46" s="1809"/>
      <c r="Q46" s="1813"/>
      <c r="R46" s="1839"/>
      <c r="S46" s="1840"/>
      <c r="T46" s="1840"/>
      <c r="U46" s="1840"/>
      <c r="V46" s="1840"/>
      <c r="W46" s="1840"/>
      <c r="X46" s="1840"/>
      <c r="Y46" s="1840"/>
      <c r="Z46" s="1840"/>
      <c r="AA46" s="1841"/>
    </row>
    <row r="47" spans="1:27" ht="20.100000000000001" customHeight="1" x14ac:dyDescent="0.2">
      <c r="A47" s="1"/>
      <c r="B47" s="1"/>
      <c r="C47" s="1778" t="s">
        <v>0</v>
      </c>
      <c r="D47" s="1778"/>
      <c r="E47" s="1778"/>
      <c r="F47" s="1778"/>
      <c r="G47" s="1778"/>
      <c r="H47" s="1779" t="s">
        <v>1</v>
      </c>
      <c r="I47" s="1779"/>
      <c r="J47" s="1779"/>
      <c r="K47" s="1780">
        <v>42843</v>
      </c>
      <c r="L47" s="1780"/>
      <c r="M47" s="1780"/>
      <c r="N47" s="1781" t="s">
        <v>41</v>
      </c>
      <c r="O47" s="1781"/>
      <c r="P47" s="1781"/>
      <c r="Q47" s="1781"/>
      <c r="R47" s="1781"/>
      <c r="S47" s="1781"/>
      <c r="T47" s="1781"/>
      <c r="U47" s="1781"/>
      <c r="V47" s="1781"/>
      <c r="W47" s="1781"/>
      <c r="X47" s="1781"/>
      <c r="Y47" s="1781"/>
      <c r="Z47" s="1781"/>
    </row>
    <row r="48" spans="1:27" ht="20.100000000000001" customHeight="1" x14ac:dyDescent="0.2">
      <c r="A48" s="1"/>
      <c r="B48" s="1"/>
      <c r="C48" s="1778"/>
      <c r="D48" s="1778"/>
      <c r="E48" s="1778"/>
      <c r="F48" s="1778"/>
      <c r="G48" s="1778"/>
      <c r="H48" s="49"/>
      <c r="I48" s="49"/>
      <c r="J48" s="49"/>
      <c r="K48" s="49"/>
      <c r="L48" s="49"/>
      <c r="M48" s="49"/>
      <c r="N48" s="1781"/>
      <c r="O48" s="1781"/>
      <c r="P48" s="1781"/>
      <c r="Q48" s="1781"/>
      <c r="R48" s="1781"/>
      <c r="S48" s="1781"/>
      <c r="T48" s="1781"/>
      <c r="U48" s="1781"/>
      <c r="V48" s="1781"/>
      <c r="W48" s="1781"/>
      <c r="X48" s="1781"/>
      <c r="Y48" s="1781"/>
      <c r="Z48" s="1781"/>
    </row>
    <row r="49" spans="1:26" ht="20.100000000000001" customHeight="1" x14ac:dyDescent="0.2">
      <c r="A49" s="50"/>
      <c r="B49" s="50"/>
      <c r="C49" s="1778"/>
      <c r="D49" s="1778"/>
      <c r="E49" s="1778"/>
      <c r="F49" s="1778"/>
      <c r="G49" s="1778"/>
      <c r="H49" s="49"/>
      <c r="I49" s="49"/>
      <c r="J49" s="49"/>
      <c r="K49" s="49"/>
      <c r="L49" s="49"/>
      <c r="M49" s="49"/>
      <c r="N49" s="1781"/>
      <c r="O49" s="1781"/>
      <c r="P49" s="1781"/>
      <c r="Q49" s="1781"/>
      <c r="R49" s="1781"/>
      <c r="S49" s="1781"/>
      <c r="T49" s="1781"/>
      <c r="U49" s="1781"/>
      <c r="V49" s="1781"/>
      <c r="W49" s="1781"/>
      <c r="X49" s="1781"/>
      <c r="Y49" s="1781"/>
      <c r="Z49" s="1781"/>
    </row>
    <row r="50" spans="1:26" ht="20.100000000000001" customHeight="1" thickBot="1" x14ac:dyDescent="0.25">
      <c r="A50" s="50"/>
      <c r="B50" s="50"/>
      <c r="C50" s="1778"/>
      <c r="D50" s="1778"/>
      <c r="E50" s="1778"/>
      <c r="F50" s="1778"/>
      <c r="G50" s="1778"/>
      <c r="H50" s="1870" t="s">
        <v>42</v>
      </c>
      <c r="I50" s="1870"/>
      <c r="J50" s="1870"/>
      <c r="K50" s="1870"/>
      <c r="L50" s="1870"/>
      <c r="M50" s="1870"/>
      <c r="N50" s="1870"/>
      <c r="O50" s="1870"/>
      <c r="P50" s="1870"/>
      <c r="Q50" s="1870"/>
      <c r="R50" s="1870"/>
      <c r="S50" s="1870"/>
      <c r="T50" s="1870"/>
      <c r="U50" s="1870"/>
      <c r="V50" s="1870"/>
      <c r="W50" s="1870"/>
      <c r="X50" s="1870"/>
      <c r="Y50" s="1870"/>
      <c r="Z50" s="1870"/>
    </row>
    <row r="51" spans="1:26" ht="20.100000000000001" customHeight="1" thickBot="1" x14ac:dyDescent="0.25">
      <c r="A51" s="50"/>
      <c r="B51" s="50"/>
      <c r="C51" s="1912"/>
      <c r="D51" s="1912"/>
      <c r="E51" s="1912"/>
      <c r="F51" s="1912"/>
      <c r="G51" s="1912"/>
      <c r="H51" s="1871" t="s">
        <v>43</v>
      </c>
      <c r="I51" s="1872"/>
      <c r="J51" s="1873">
        <f>Application!$F$10</f>
        <v>0</v>
      </c>
      <c r="K51" s="1874"/>
      <c r="L51" s="1874"/>
      <c r="M51" s="1874"/>
      <c r="N51" s="1875"/>
      <c r="O51" s="1876" t="s">
        <v>44</v>
      </c>
      <c r="P51" s="1877"/>
      <c r="Q51" s="1877"/>
      <c r="R51" s="1878"/>
      <c r="S51" s="1867">
        <v>2</v>
      </c>
      <c r="T51" s="1868"/>
      <c r="U51" s="1879"/>
      <c r="V51" s="1880" t="s">
        <v>45</v>
      </c>
      <c r="W51" s="1872"/>
      <c r="X51" s="1867">
        <v>2</v>
      </c>
      <c r="Y51" s="1868"/>
      <c r="Z51" s="1869"/>
    </row>
    <row r="52" spans="1:26" ht="20.100000000000001" customHeight="1" x14ac:dyDescent="0.2">
      <c r="A52" s="1882" t="s">
        <v>47</v>
      </c>
      <c r="B52" s="1883"/>
      <c r="C52" s="1883"/>
      <c r="D52" s="1883"/>
      <c r="E52" s="1883"/>
      <c r="F52" s="1883"/>
      <c r="G52" s="1883"/>
      <c r="H52" s="1883"/>
      <c r="I52" s="1883"/>
      <c r="J52" s="1883"/>
      <c r="K52" s="1883"/>
      <c r="L52" s="1883"/>
      <c r="M52" s="1883"/>
      <c r="N52" s="1883"/>
      <c r="O52" s="1883"/>
      <c r="P52" s="1883"/>
      <c r="Q52" s="1883"/>
      <c r="R52" s="1883"/>
      <c r="S52" s="1883"/>
      <c r="T52" s="1883"/>
      <c r="U52" s="1883"/>
      <c r="V52" s="1883"/>
      <c r="W52" s="1883"/>
      <c r="X52" s="1883"/>
      <c r="Y52" s="1883"/>
      <c r="Z52" s="1884"/>
    </row>
    <row r="53" spans="1:26" ht="20.100000000000001" customHeight="1" x14ac:dyDescent="0.2">
      <c r="A53" s="1811">
        <v>400</v>
      </c>
      <c r="B53" s="1886" t="s">
        <v>48</v>
      </c>
      <c r="C53" s="1887"/>
      <c r="D53" s="1887"/>
      <c r="E53" s="1887"/>
      <c r="F53" s="1887"/>
      <c r="G53" s="1887"/>
      <c r="H53" s="1887"/>
      <c r="I53" s="1887"/>
      <c r="J53" s="1887"/>
      <c r="K53" s="1887"/>
      <c r="L53" s="1888"/>
      <c r="M53" s="1811">
        <v>410</v>
      </c>
      <c r="N53" s="1889" t="s">
        <v>39</v>
      </c>
      <c r="O53" s="1890"/>
      <c r="P53" s="1891"/>
      <c r="Q53" s="1811">
        <v>420</v>
      </c>
      <c r="R53" s="1889" t="s">
        <v>49</v>
      </c>
      <c r="S53" s="1890"/>
      <c r="T53" s="1890"/>
      <c r="U53" s="1891"/>
      <c r="V53" s="1811">
        <v>430</v>
      </c>
      <c r="W53" s="1895" t="s">
        <v>50</v>
      </c>
      <c r="X53" s="1896"/>
      <c r="Y53" s="1896"/>
      <c r="Z53" s="1897"/>
    </row>
    <row r="54" spans="1:26" ht="20.100000000000001" customHeight="1" x14ac:dyDescent="0.2">
      <c r="A54" s="1885"/>
      <c r="B54" s="1901" t="s">
        <v>51</v>
      </c>
      <c r="C54" s="1902"/>
      <c r="D54" s="1902"/>
      <c r="E54" s="1902"/>
      <c r="F54" s="1902"/>
      <c r="G54" s="1902"/>
      <c r="H54" s="1902"/>
      <c r="I54" s="1902"/>
      <c r="J54" s="1902"/>
      <c r="K54" s="1902"/>
      <c r="L54" s="1903"/>
      <c r="M54" s="1885"/>
      <c r="N54" s="1892"/>
      <c r="O54" s="1893"/>
      <c r="P54" s="1894"/>
      <c r="Q54" s="1885"/>
      <c r="R54" s="1892"/>
      <c r="S54" s="1893"/>
      <c r="T54" s="1893"/>
      <c r="U54" s="1894"/>
      <c r="V54" s="1885"/>
      <c r="W54" s="1898"/>
      <c r="X54" s="1899"/>
      <c r="Y54" s="1899"/>
      <c r="Z54" s="1900"/>
    </row>
    <row r="55" spans="1:26" ht="20.100000000000001" customHeight="1" x14ac:dyDescent="0.2">
      <c r="A55" s="1842">
        <v>1</v>
      </c>
      <c r="B55" s="1844" t="s">
        <v>52</v>
      </c>
      <c r="C55" s="1845"/>
      <c r="D55" s="1845"/>
      <c r="E55" s="1845"/>
      <c r="F55" s="1845"/>
      <c r="G55" s="1845"/>
      <c r="H55" s="1845"/>
      <c r="I55" s="1845"/>
      <c r="J55" s="1845"/>
      <c r="K55" s="1846"/>
      <c r="L55" s="1850"/>
      <c r="M55" s="1904"/>
      <c r="N55" s="1905"/>
      <c r="O55" s="1905"/>
      <c r="P55" s="1906"/>
      <c r="Q55" s="1806"/>
      <c r="R55" s="1770"/>
      <c r="S55" s="1770"/>
      <c r="T55" s="1770"/>
      <c r="U55" s="1807"/>
      <c r="V55" s="1864"/>
      <c r="W55" s="1644"/>
      <c r="X55" s="1644"/>
      <c r="Y55" s="1644"/>
      <c r="Z55" s="1865"/>
    </row>
    <row r="56" spans="1:26" ht="20.100000000000001" customHeight="1" x14ac:dyDescent="0.2">
      <c r="A56" s="1843"/>
      <c r="B56" s="1847"/>
      <c r="C56" s="1848"/>
      <c r="D56" s="1848"/>
      <c r="E56" s="1848"/>
      <c r="F56" s="1848"/>
      <c r="G56" s="1848"/>
      <c r="H56" s="1848"/>
      <c r="I56" s="1848"/>
      <c r="J56" s="1848"/>
      <c r="K56" s="1849"/>
      <c r="L56" s="1851"/>
      <c r="M56" s="1907"/>
      <c r="N56" s="1908"/>
      <c r="O56" s="1908"/>
      <c r="P56" s="1909"/>
      <c r="Q56" s="1910"/>
      <c r="R56" s="1777"/>
      <c r="S56" s="1777"/>
      <c r="T56" s="1777"/>
      <c r="U56" s="1911"/>
      <c r="V56" s="1673"/>
      <c r="W56" s="1646"/>
      <c r="X56" s="1646"/>
      <c r="Y56" s="1646"/>
      <c r="Z56" s="1866"/>
    </row>
    <row r="57" spans="1:26" ht="20.100000000000001" customHeight="1" x14ac:dyDescent="0.2">
      <c r="A57" s="1842">
        <v>2</v>
      </c>
      <c r="B57" s="1844" t="s">
        <v>53</v>
      </c>
      <c r="C57" s="1845"/>
      <c r="D57" s="1845"/>
      <c r="E57" s="1845"/>
      <c r="F57" s="1845"/>
      <c r="G57" s="1845"/>
      <c r="H57" s="1845"/>
      <c r="I57" s="1845"/>
      <c r="J57" s="1845"/>
      <c r="K57" s="1846"/>
      <c r="L57" s="1850"/>
      <c r="M57" s="1852"/>
      <c r="N57" s="1853"/>
      <c r="O57" s="1853"/>
      <c r="P57" s="1854"/>
      <c r="Q57" s="1858"/>
      <c r="R57" s="1859"/>
      <c r="S57" s="1859"/>
      <c r="T57" s="1859"/>
      <c r="U57" s="1860"/>
      <c r="V57" s="1864"/>
      <c r="W57" s="1644"/>
      <c r="X57" s="1644"/>
      <c r="Y57" s="1644"/>
      <c r="Z57" s="1865"/>
    </row>
    <row r="58" spans="1:26" ht="20.100000000000001" customHeight="1" x14ac:dyDescent="0.2">
      <c r="A58" s="1843"/>
      <c r="B58" s="1847"/>
      <c r="C58" s="1848"/>
      <c r="D58" s="1848"/>
      <c r="E58" s="1848"/>
      <c r="F58" s="1848"/>
      <c r="G58" s="1848"/>
      <c r="H58" s="1848"/>
      <c r="I58" s="1848"/>
      <c r="J58" s="1848"/>
      <c r="K58" s="1849"/>
      <c r="L58" s="1851"/>
      <c r="M58" s="1855"/>
      <c r="N58" s="1856"/>
      <c r="O58" s="1856"/>
      <c r="P58" s="1857"/>
      <c r="Q58" s="1861"/>
      <c r="R58" s="1862"/>
      <c r="S58" s="1862"/>
      <c r="T58" s="1862"/>
      <c r="U58" s="1863"/>
      <c r="V58" s="1673"/>
      <c r="W58" s="1646"/>
      <c r="X58" s="1646"/>
      <c r="Y58" s="1646"/>
      <c r="Z58" s="1866"/>
    </row>
    <row r="59" spans="1:26" ht="20.100000000000001" customHeight="1" x14ac:dyDescent="0.2">
      <c r="A59" s="1842">
        <v>3</v>
      </c>
      <c r="B59" s="1844" t="s">
        <v>54</v>
      </c>
      <c r="C59" s="1845"/>
      <c r="D59" s="1845"/>
      <c r="E59" s="1845"/>
      <c r="F59" s="1845"/>
      <c r="G59" s="1845"/>
      <c r="H59" s="1845"/>
      <c r="I59" s="1845"/>
      <c r="J59" s="1845"/>
      <c r="K59" s="1846"/>
      <c r="L59" s="1850"/>
      <c r="M59" s="1852"/>
      <c r="N59" s="1853"/>
      <c r="O59" s="1853"/>
      <c r="P59" s="1854"/>
      <c r="Q59" s="1858"/>
      <c r="R59" s="1859"/>
      <c r="S59" s="1859"/>
      <c r="T59" s="1859"/>
      <c r="U59" s="1860"/>
      <c r="V59" s="1864"/>
      <c r="W59" s="1644"/>
      <c r="X59" s="1644"/>
      <c r="Y59" s="1644"/>
      <c r="Z59" s="1865"/>
    </row>
    <row r="60" spans="1:26" ht="20.100000000000001" customHeight="1" x14ac:dyDescent="0.2">
      <c r="A60" s="1843"/>
      <c r="B60" s="1847"/>
      <c r="C60" s="1848"/>
      <c r="D60" s="1848"/>
      <c r="E60" s="1848"/>
      <c r="F60" s="1848"/>
      <c r="G60" s="1848"/>
      <c r="H60" s="1848"/>
      <c r="I60" s="1848"/>
      <c r="J60" s="1848"/>
      <c r="K60" s="1849"/>
      <c r="L60" s="1851"/>
      <c r="M60" s="1855"/>
      <c r="N60" s="1856"/>
      <c r="O60" s="1856"/>
      <c r="P60" s="1857"/>
      <c r="Q60" s="1861"/>
      <c r="R60" s="1862"/>
      <c r="S60" s="1862"/>
      <c r="T60" s="1862"/>
      <c r="U60" s="1863"/>
      <c r="V60" s="1673"/>
      <c r="W60" s="1646"/>
      <c r="X60" s="1646"/>
      <c r="Y60" s="1646"/>
      <c r="Z60" s="1866"/>
    </row>
    <row r="61" spans="1:26" ht="20.100000000000001" customHeight="1" x14ac:dyDescent="0.2">
      <c r="A61" s="1842">
        <v>4</v>
      </c>
      <c r="B61" s="1844" t="s">
        <v>55</v>
      </c>
      <c r="C61" s="1845"/>
      <c r="D61" s="1845"/>
      <c r="E61" s="1845"/>
      <c r="F61" s="1845"/>
      <c r="G61" s="1845"/>
      <c r="H61" s="1845"/>
      <c r="I61" s="1845"/>
      <c r="J61" s="1845"/>
      <c r="K61" s="1846"/>
      <c r="L61" s="1850"/>
      <c r="M61" s="1852"/>
      <c r="N61" s="1853"/>
      <c r="O61" s="1853"/>
      <c r="P61" s="1854"/>
      <c r="Q61" s="1858"/>
      <c r="R61" s="1859"/>
      <c r="S61" s="1859"/>
      <c r="T61" s="1859"/>
      <c r="U61" s="1860"/>
      <c r="V61" s="1864"/>
      <c r="W61" s="1644"/>
      <c r="X61" s="1644"/>
      <c r="Y61" s="1644"/>
      <c r="Z61" s="1865"/>
    </row>
    <row r="62" spans="1:26" ht="20.100000000000001" customHeight="1" x14ac:dyDescent="0.2">
      <c r="A62" s="1843"/>
      <c r="B62" s="1847"/>
      <c r="C62" s="1848"/>
      <c r="D62" s="1848"/>
      <c r="E62" s="1848"/>
      <c r="F62" s="1848"/>
      <c r="G62" s="1848"/>
      <c r="H62" s="1848"/>
      <c r="I62" s="1848"/>
      <c r="J62" s="1848"/>
      <c r="K62" s="1849"/>
      <c r="L62" s="1851"/>
      <c r="M62" s="1855"/>
      <c r="N62" s="1856"/>
      <c r="O62" s="1856"/>
      <c r="P62" s="1857"/>
      <c r="Q62" s="1861"/>
      <c r="R62" s="1862"/>
      <c r="S62" s="1862"/>
      <c r="T62" s="1862"/>
      <c r="U62" s="1863"/>
      <c r="V62" s="1673"/>
      <c r="W62" s="1646"/>
      <c r="X62" s="1646"/>
      <c r="Y62" s="1646"/>
      <c r="Z62" s="1866"/>
    </row>
    <row r="63" spans="1:26" ht="20.100000000000001" customHeight="1" x14ac:dyDescent="0.2">
      <c r="A63" s="1842">
        <v>5</v>
      </c>
      <c r="B63" s="1844" t="s">
        <v>56</v>
      </c>
      <c r="C63" s="1845"/>
      <c r="D63" s="1845"/>
      <c r="E63" s="1845"/>
      <c r="F63" s="1845"/>
      <c r="G63" s="1845"/>
      <c r="H63" s="1845"/>
      <c r="I63" s="1845"/>
      <c r="J63" s="1845"/>
      <c r="K63" s="1846"/>
      <c r="L63" s="1850"/>
      <c r="M63" s="1852"/>
      <c r="N63" s="1853"/>
      <c r="O63" s="1853"/>
      <c r="P63" s="1854"/>
      <c r="Q63" s="1858"/>
      <c r="R63" s="1859"/>
      <c r="S63" s="1859"/>
      <c r="T63" s="1859"/>
      <c r="U63" s="1860"/>
      <c r="V63" s="1864"/>
      <c r="W63" s="1644"/>
      <c r="X63" s="1644"/>
      <c r="Y63" s="1644"/>
      <c r="Z63" s="1865"/>
    </row>
    <row r="64" spans="1:26" ht="20.100000000000001" customHeight="1" x14ac:dyDescent="0.2">
      <c r="A64" s="1843"/>
      <c r="B64" s="1847"/>
      <c r="C64" s="1848"/>
      <c r="D64" s="1848"/>
      <c r="E64" s="1848"/>
      <c r="F64" s="1848"/>
      <c r="G64" s="1848"/>
      <c r="H64" s="1848"/>
      <c r="I64" s="1848"/>
      <c r="J64" s="1848"/>
      <c r="K64" s="1849"/>
      <c r="L64" s="1851"/>
      <c r="M64" s="1855"/>
      <c r="N64" s="1856"/>
      <c r="O64" s="1856"/>
      <c r="P64" s="1857"/>
      <c r="Q64" s="1861"/>
      <c r="R64" s="1862"/>
      <c r="S64" s="1862"/>
      <c r="T64" s="1862"/>
      <c r="U64" s="1863"/>
      <c r="V64" s="1673"/>
      <c r="W64" s="1646"/>
      <c r="X64" s="1646"/>
      <c r="Y64" s="1646"/>
      <c r="Z64" s="1866"/>
    </row>
    <row r="65" spans="1:26" ht="20.100000000000001" customHeight="1" x14ac:dyDescent="0.2">
      <c r="A65" s="1842">
        <v>6</v>
      </c>
      <c r="B65" s="1844" t="s">
        <v>57</v>
      </c>
      <c r="C65" s="1845"/>
      <c r="D65" s="1845"/>
      <c r="E65" s="1845"/>
      <c r="F65" s="1845"/>
      <c r="G65" s="1845"/>
      <c r="H65" s="1845"/>
      <c r="I65" s="1845"/>
      <c r="J65" s="1845"/>
      <c r="K65" s="1846"/>
      <c r="L65" s="1850"/>
      <c r="M65" s="1852"/>
      <c r="N65" s="1853"/>
      <c r="O65" s="1853"/>
      <c r="P65" s="1854"/>
      <c r="Q65" s="1858"/>
      <c r="R65" s="1859"/>
      <c r="S65" s="1859"/>
      <c r="T65" s="1859"/>
      <c r="U65" s="1860"/>
      <c r="V65" s="1864"/>
      <c r="W65" s="1644"/>
      <c r="X65" s="1644"/>
      <c r="Y65" s="1644"/>
      <c r="Z65" s="1865"/>
    </row>
    <row r="66" spans="1:26" ht="20.100000000000001" customHeight="1" x14ac:dyDescent="0.2">
      <c r="A66" s="1843"/>
      <c r="B66" s="1847"/>
      <c r="C66" s="1848"/>
      <c r="D66" s="1848"/>
      <c r="E66" s="1848"/>
      <c r="F66" s="1848"/>
      <c r="G66" s="1848"/>
      <c r="H66" s="1848"/>
      <c r="I66" s="1848"/>
      <c r="J66" s="1848"/>
      <c r="K66" s="1849"/>
      <c r="L66" s="1851"/>
      <c r="M66" s="1855"/>
      <c r="N66" s="1856"/>
      <c r="O66" s="1856"/>
      <c r="P66" s="1857"/>
      <c r="Q66" s="1861"/>
      <c r="R66" s="1862"/>
      <c r="S66" s="1862"/>
      <c r="T66" s="1862"/>
      <c r="U66" s="1863"/>
      <c r="V66" s="1673"/>
      <c r="W66" s="1646"/>
      <c r="X66" s="1646"/>
      <c r="Y66" s="1646"/>
      <c r="Z66" s="1866"/>
    </row>
    <row r="67" spans="1:26" ht="20.100000000000001" customHeight="1" x14ac:dyDescent="0.2">
      <c r="A67" s="1842">
        <v>7</v>
      </c>
      <c r="B67" s="1844"/>
      <c r="C67" s="1845"/>
      <c r="D67" s="1845"/>
      <c r="E67" s="1845"/>
      <c r="F67" s="1845"/>
      <c r="G67" s="1845"/>
      <c r="H67" s="1845"/>
      <c r="I67" s="1845"/>
      <c r="J67" s="1845"/>
      <c r="K67" s="1846"/>
      <c r="L67" s="1850"/>
      <c r="M67" s="1852"/>
      <c r="N67" s="1853"/>
      <c r="O67" s="1853"/>
      <c r="P67" s="1854"/>
      <c r="Q67" s="1858"/>
      <c r="R67" s="1859"/>
      <c r="S67" s="1859"/>
      <c r="T67" s="1859"/>
      <c r="U67" s="1860"/>
      <c r="V67" s="1864"/>
      <c r="W67" s="1644"/>
      <c r="X67" s="1644"/>
      <c r="Y67" s="1644"/>
      <c r="Z67" s="1865"/>
    </row>
    <row r="68" spans="1:26" ht="20.100000000000001" customHeight="1" x14ac:dyDescent="0.2">
      <c r="A68" s="1843"/>
      <c r="B68" s="1847"/>
      <c r="C68" s="1848"/>
      <c r="D68" s="1848"/>
      <c r="E68" s="1848"/>
      <c r="F68" s="1848"/>
      <c r="G68" s="1848"/>
      <c r="H68" s="1848"/>
      <c r="I68" s="1848"/>
      <c r="J68" s="1848"/>
      <c r="K68" s="1849"/>
      <c r="L68" s="1851"/>
      <c r="M68" s="1855"/>
      <c r="N68" s="1856"/>
      <c r="O68" s="1856"/>
      <c r="P68" s="1857"/>
      <c r="Q68" s="1861"/>
      <c r="R68" s="1862"/>
      <c r="S68" s="1862"/>
      <c r="T68" s="1862"/>
      <c r="U68" s="1863"/>
      <c r="V68" s="1673"/>
      <c r="W68" s="1646"/>
      <c r="X68" s="1646"/>
      <c r="Y68" s="1646"/>
      <c r="Z68" s="1866"/>
    </row>
    <row r="69" spans="1:26" ht="20.100000000000001" customHeight="1" x14ac:dyDescent="0.2">
      <c r="A69" s="1842">
        <v>8</v>
      </c>
      <c r="B69" s="1844"/>
      <c r="C69" s="1845"/>
      <c r="D69" s="1845"/>
      <c r="E69" s="1845"/>
      <c r="F69" s="1845"/>
      <c r="G69" s="1845"/>
      <c r="H69" s="1845"/>
      <c r="I69" s="1845"/>
      <c r="J69" s="1845"/>
      <c r="K69" s="1846"/>
      <c r="L69" s="1850"/>
      <c r="M69" s="1852"/>
      <c r="N69" s="1853"/>
      <c r="O69" s="1853"/>
      <c r="P69" s="1854"/>
      <c r="Q69" s="1858"/>
      <c r="R69" s="1859"/>
      <c r="S69" s="1859"/>
      <c r="T69" s="1859"/>
      <c r="U69" s="1860"/>
      <c r="V69" s="1864"/>
      <c r="W69" s="1644"/>
      <c r="X69" s="1644"/>
      <c r="Y69" s="1644"/>
      <c r="Z69" s="1865"/>
    </row>
    <row r="70" spans="1:26" ht="20.100000000000001" customHeight="1" x14ac:dyDescent="0.2">
      <c r="A70" s="1843"/>
      <c r="B70" s="1847"/>
      <c r="C70" s="1848"/>
      <c r="D70" s="1848"/>
      <c r="E70" s="1848"/>
      <c r="F70" s="1848"/>
      <c r="G70" s="1848"/>
      <c r="H70" s="1848"/>
      <c r="I70" s="1848"/>
      <c r="J70" s="1848"/>
      <c r="K70" s="1849"/>
      <c r="L70" s="1851"/>
      <c r="M70" s="1855"/>
      <c r="N70" s="1856"/>
      <c r="O70" s="1856"/>
      <c r="P70" s="1857"/>
      <c r="Q70" s="1861"/>
      <c r="R70" s="1862"/>
      <c r="S70" s="1862"/>
      <c r="T70" s="1862"/>
      <c r="U70" s="1863"/>
      <c r="V70" s="1673"/>
      <c r="W70" s="1646"/>
      <c r="X70" s="1646"/>
      <c r="Y70" s="1646"/>
      <c r="Z70" s="1866"/>
    </row>
    <row r="71" spans="1:26" ht="20.100000000000001" customHeight="1" x14ac:dyDescent="0.2">
      <c r="A71" s="1842">
        <v>9</v>
      </c>
      <c r="B71" s="1844"/>
      <c r="C71" s="1845"/>
      <c r="D71" s="1845"/>
      <c r="E71" s="1845"/>
      <c r="F71" s="1845"/>
      <c r="G71" s="1845"/>
      <c r="H71" s="1845"/>
      <c r="I71" s="1845"/>
      <c r="J71" s="1845"/>
      <c r="K71" s="1846"/>
      <c r="L71" s="1850"/>
      <c r="M71" s="1852"/>
      <c r="N71" s="1853"/>
      <c r="O71" s="1853"/>
      <c r="P71" s="1854"/>
      <c r="Q71" s="1858"/>
      <c r="R71" s="1859"/>
      <c r="S71" s="1859"/>
      <c r="T71" s="1859"/>
      <c r="U71" s="1860"/>
      <c r="V71" s="1864"/>
      <c r="W71" s="1644"/>
      <c r="X71" s="1644"/>
      <c r="Y71" s="1644"/>
      <c r="Z71" s="1865"/>
    </row>
    <row r="72" spans="1:26" ht="20.100000000000001" customHeight="1" x14ac:dyDescent="0.2">
      <c r="A72" s="1843"/>
      <c r="B72" s="1847"/>
      <c r="C72" s="1848"/>
      <c r="D72" s="1848"/>
      <c r="E72" s="1848"/>
      <c r="F72" s="1848"/>
      <c r="G72" s="1848"/>
      <c r="H72" s="1848"/>
      <c r="I72" s="1848"/>
      <c r="J72" s="1848"/>
      <c r="K72" s="1849"/>
      <c r="L72" s="1851"/>
      <c r="M72" s="1855"/>
      <c r="N72" s="1856"/>
      <c r="O72" s="1856"/>
      <c r="P72" s="1857"/>
      <c r="Q72" s="1861"/>
      <c r="R72" s="1862"/>
      <c r="S72" s="1862"/>
      <c r="T72" s="1862"/>
      <c r="U72" s="1863"/>
      <c r="V72" s="1673"/>
      <c r="W72" s="1646"/>
      <c r="X72" s="1646"/>
      <c r="Y72" s="1646"/>
      <c r="Z72" s="1866"/>
    </row>
    <row r="73" spans="1:26" ht="20.100000000000001" customHeight="1" x14ac:dyDescent="0.2">
      <c r="A73" s="1842">
        <v>10</v>
      </c>
      <c r="B73" s="1844"/>
      <c r="C73" s="1845"/>
      <c r="D73" s="1845"/>
      <c r="E73" s="1845"/>
      <c r="F73" s="1845"/>
      <c r="G73" s="1845"/>
      <c r="H73" s="1845"/>
      <c r="I73" s="1845"/>
      <c r="J73" s="1845"/>
      <c r="K73" s="1846"/>
      <c r="L73" s="1850"/>
      <c r="M73" s="1852"/>
      <c r="N73" s="1853"/>
      <c r="O73" s="1853"/>
      <c r="P73" s="1854"/>
      <c r="Q73" s="1858"/>
      <c r="R73" s="1859"/>
      <c r="S73" s="1859"/>
      <c r="T73" s="1859"/>
      <c r="U73" s="1860"/>
      <c r="V73" s="1864"/>
      <c r="W73" s="1644"/>
      <c r="X73" s="1644"/>
      <c r="Y73" s="1644"/>
      <c r="Z73" s="1865"/>
    </row>
    <row r="74" spans="1:26" ht="20.100000000000001" customHeight="1" x14ac:dyDescent="0.2">
      <c r="A74" s="1843"/>
      <c r="B74" s="1847"/>
      <c r="C74" s="1848"/>
      <c r="D74" s="1848"/>
      <c r="E74" s="1848"/>
      <c r="F74" s="1848"/>
      <c r="G74" s="1848"/>
      <c r="H74" s="1848"/>
      <c r="I74" s="1848"/>
      <c r="J74" s="1848"/>
      <c r="K74" s="1849"/>
      <c r="L74" s="1851"/>
      <c r="M74" s="1855"/>
      <c r="N74" s="1856"/>
      <c r="O74" s="1856"/>
      <c r="P74" s="1857"/>
      <c r="Q74" s="1861"/>
      <c r="R74" s="1862"/>
      <c r="S74" s="1862"/>
      <c r="T74" s="1862"/>
      <c r="U74" s="1863"/>
      <c r="V74" s="1673"/>
      <c r="W74" s="1646"/>
      <c r="X74" s="1646"/>
      <c r="Y74" s="1646"/>
      <c r="Z74" s="1866"/>
    </row>
    <row r="75" spans="1:26" ht="20.100000000000001" customHeight="1" x14ac:dyDescent="0.2">
      <c r="A75" s="1842">
        <v>11</v>
      </c>
      <c r="B75" s="1844"/>
      <c r="C75" s="1845"/>
      <c r="D75" s="1845"/>
      <c r="E75" s="1845"/>
      <c r="F75" s="1845"/>
      <c r="G75" s="1845"/>
      <c r="H75" s="1845"/>
      <c r="I75" s="1845"/>
      <c r="J75" s="1845"/>
      <c r="K75" s="1846"/>
      <c r="L75" s="1850"/>
      <c r="M75" s="1852"/>
      <c r="N75" s="1853"/>
      <c r="O75" s="1853"/>
      <c r="P75" s="1854"/>
      <c r="Q75" s="1858"/>
      <c r="R75" s="1859"/>
      <c r="S75" s="1859"/>
      <c r="T75" s="1859"/>
      <c r="U75" s="1860"/>
      <c r="V75" s="1864"/>
      <c r="W75" s="1644"/>
      <c r="X75" s="1644"/>
      <c r="Y75" s="1644"/>
      <c r="Z75" s="1865"/>
    </row>
    <row r="76" spans="1:26" ht="20.100000000000001" customHeight="1" x14ac:dyDescent="0.2">
      <c r="A76" s="1843"/>
      <c r="B76" s="1847"/>
      <c r="C76" s="1848"/>
      <c r="D76" s="1848"/>
      <c r="E76" s="1848"/>
      <c r="F76" s="1848"/>
      <c r="G76" s="1848"/>
      <c r="H76" s="1848"/>
      <c r="I76" s="1848"/>
      <c r="J76" s="1848"/>
      <c r="K76" s="1849"/>
      <c r="L76" s="1851"/>
      <c r="M76" s="1855"/>
      <c r="N76" s="1856"/>
      <c r="O76" s="1856"/>
      <c r="P76" s="1857"/>
      <c r="Q76" s="1861"/>
      <c r="R76" s="1862"/>
      <c r="S76" s="1862"/>
      <c r="T76" s="1862"/>
      <c r="U76" s="1863"/>
      <c r="V76" s="1673"/>
      <c r="W76" s="1646"/>
      <c r="X76" s="1646"/>
      <c r="Y76" s="1646"/>
      <c r="Z76" s="1866"/>
    </row>
    <row r="77" spans="1:26" ht="20.100000000000001" customHeight="1" x14ac:dyDescent="0.2">
      <c r="A77" s="1811">
        <v>440</v>
      </c>
      <c r="B77" s="1814" t="s">
        <v>58</v>
      </c>
      <c r="C77" s="1815"/>
      <c r="D77" s="1815"/>
      <c r="E77" s="1815"/>
      <c r="F77" s="1815"/>
      <c r="G77" s="1815"/>
      <c r="H77" s="1815"/>
      <c r="I77" s="1815"/>
      <c r="J77" s="1815"/>
      <c r="K77" s="1815"/>
      <c r="L77" s="1815"/>
      <c r="M77" s="1815"/>
      <c r="N77" s="1815"/>
      <c r="O77" s="1815"/>
      <c r="P77" s="1815"/>
      <c r="Q77" s="1815"/>
      <c r="R77" s="1815"/>
      <c r="S77" s="1815"/>
      <c r="T77" s="1815"/>
      <c r="U77" s="1815"/>
      <c r="V77" s="1815"/>
      <c r="W77" s="1815"/>
      <c r="X77" s="1815"/>
      <c r="Y77" s="1815"/>
      <c r="Z77" s="1816"/>
    </row>
    <row r="78" spans="1:26" ht="20.100000000000001" customHeight="1" x14ac:dyDescent="0.2">
      <c r="A78" s="1812"/>
      <c r="B78" s="1817"/>
      <c r="C78" s="1818"/>
      <c r="D78" s="1818"/>
      <c r="E78" s="1818"/>
      <c r="F78" s="1818"/>
      <c r="G78" s="1818"/>
      <c r="H78" s="1818"/>
      <c r="I78" s="1818"/>
      <c r="J78" s="1818"/>
      <c r="K78" s="1818"/>
      <c r="L78" s="1818"/>
      <c r="M78" s="1818"/>
      <c r="N78" s="1818"/>
      <c r="O78" s="1818"/>
      <c r="P78" s="1818"/>
      <c r="Q78" s="1818"/>
      <c r="R78" s="1818"/>
      <c r="S78" s="1818"/>
      <c r="T78" s="1818"/>
      <c r="U78" s="1818"/>
      <c r="V78" s="1818"/>
      <c r="W78" s="1818"/>
      <c r="X78" s="1818"/>
      <c r="Y78" s="1818"/>
      <c r="Z78" s="1819"/>
    </row>
    <row r="79" spans="1:26" ht="20.100000000000001" customHeight="1" x14ac:dyDescent="0.2">
      <c r="A79" s="1812"/>
      <c r="B79" s="1817"/>
      <c r="C79" s="1818"/>
      <c r="D79" s="1818"/>
      <c r="E79" s="1818"/>
      <c r="F79" s="1818"/>
      <c r="G79" s="1818"/>
      <c r="H79" s="1818"/>
      <c r="I79" s="1818"/>
      <c r="J79" s="1818"/>
      <c r="K79" s="1818"/>
      <c r="L79" s="1818"/>
      <c r="M79" s="1818"/>
      <c r="N79" s="1818"/>
      <c r="O79" s="1818"/>
      <c r="P79" s="1818"/>
      <c r="Q79" s="1818"/>
      <c r="R79" s="1818"/>
      <c r="S79" s="1818"/>
      <c r="T79" s="1818"/>
      <c r="U79" s="1818"/>
      <c r="V79" s="1818"/>
      <c r="W79" s="1818"/>
      <c r="X79" s="1818"/>
      <c r="Y79" s="1818"/>
      <c r="Z79" s="1819"/>
    </row>
    <row r="80" spans="1:26" ht="20.100000000000001" customHeight="1" x14ac:dyDescent="0.2">
      <c r="A80" s="1812"/>
      <c r="B80" s="1817"/>
      <c r="C80" s="1818"/>
      <c r="D80" s="1818"/>
      <c r="E80" s="1818"/>
      <c r="F80" s="1818"/>
      <c r="G80" s="1818"/>
      <c r="H80" s="1818"/>
      <c r="I80" s="1818"/>
      <c r="J80" s="1818"/>
      <c r="K80" s="1818"/>
      <c r="L80" s="1818"/>
      <c r="M80" s="1818"/>
      <c r="N80" s="1818"/>
      <c r="O80" s="1818"/>
      <c r="P80" s="1818"/>
      <c r="Q80" s="1818"/>
      <c r="R80" s="1818"/>
      <c r="S80" s="1818"/>
      <c r="T80" s="1818"/>
      <c r="U80" s="1818"/>
      <c r="V80" s="1818"/>
      <c r="W80" s="1818"/>
      <c r="X80" s="1818"/>
      <c r="Y80" s="1818"/>
      <c r="Z80" s="1819"/>
    </row>
    <row r="81" spans="1:26" ht="20.100000000000001" customHeight="1" thickBot="1" x14ac:dyDescent="0.25">
      <c r="A81" s="1813"/>
      <c r="B81" s="1820"/>
      <c r="C81" s="1821"/>
      <c r="D81" s="1821"/>
      <c r="E81" s="1821"/>
      <c r="F81" s="1821"/>
      <c r="G81" s="1821"/>
      <c r="H81" s="1821"/>
      <c r="I81" s="1821"/>
      <c r="J81" s="1821"/>
      <c r="K81" s="1821"/>
      <c r="L81" s="1821"/>
      <c r="M81" s="1821"/>
      <c r="N81" s="1821"/>
      <c r="O81" s="1821"/>
      <c r="P81" s="1821"/>
      <c r="Q81" s="1821"/>
      <c r="R81" s="1821"/>
      <c r="S81" s="1821"/>
      <c r="T81" s="1821"/>
      <c r="U81" s="1821"/>
      <c r="V81" s="1821"/>
      <c r="W81" s="1821"/>
      <c r="X81" s="1821"/>
      <c r="Y81" s="1821"/>
      <c r="Z81" s="1822"/>
    </row>
    <row r="82" spans="1:26" ht="20.100000000000001" customHeight="1" thickBot="1" x14ac:dyDescent="0.3">
      <c r="A82" s="52"/>
      <c r="B82" s="29"/>
      <c r="C82" s="917"/>
      <c r="D82" s="917"/>
      <c r="E82" s="24"/>
      <c r="F82" s="24"/>
      <c r="G82" s="24"/>
      <c r="H82" s="24"/>
      <c r="I82" s="24"/>
      <c r="J82" s="24"/>
      <c r="K82" s="24"/>
      <c r="L82" s="21"/>
      <c r="M82" s="23"/>
      <c r="N82" s="917"/>
      <c r="O82" s="917"/>
      <c r="P82" s="917"/>
      <c r="Q82" s="917"/>
      <c r="R82" s="24"/>
      <c r="S82" s="24"/>
      <c r="T82" s="24"/>
      <c r="U82" s="24"/>
      <c r="V82" s="24"/>
      <c r="W82" s="24"/>
      <c r="X82" s="24"/>
      <c r="Y82" s="24"/>
      <c r="Z82" s="21"/>
    </row>
    <row r="83" spans="1:26" ht="20.100000000000001" customHeight="1" x14ac:dyDescent="0.2">
      <c r="A83" s="1823">
        <v>450</v>
      </c>
      <c r="B83" s="1824" t="s">
        <v>60</v>
      </c>
      <c r="C83" s="1825"/>
      <c r="D83" s="1825"/>
      <c r="E83" s="1825"/>
      <c r="F83" s="1825"/>
      <c r="G83" s="1825"/>
      <c r="H83" s="1825"/>
      <c r="I83" s="1825"/>
      <c r="J83" s="1825"/>
      <c r="K83" s="1825"/>
      <c r="L83" s="1825"/>
      <c r="M83" s="1825"/>
      <c r="N83" s="1825"/>
      <c r="O83" s="1826"/>
      <c r="P83" s="1823">
        <v>460</v>
      </c>
      <c r="Q83" s="1833" t="s">
        <v>61</v>
      </c>
      <c r="R83" s="1834"/>
      <c r="S83" s="1834"/>
      <c r="T83" s="1834"/>
      <c r="U83" s="1834"/>
      <c r="V83" s="1834"/>
      <c r="W83" s="1834"/>
      <c r="X83" s="1834"/>
      <c r="Y83" s="1834"/>
      <c r="Z83" s="1835"/>
    </row>
    <row r="84" spans="1:26" ht="20.100000000000001" customHeight="1" x14ac:dyDescent="0.2">
      <c r="A84" s="1812"/>
      <c r="B84" s="1827"/>
      <c r="C84" s="1828"/>
      <c r="D84" s="1828"/>
      <c r="E84" s="1828"/>
      <c r="F84" s="1828"/>
      <c r="G84" s="1828"/>
      <c r="H84" s="1828"/>
      <c r="I84" s="1828"/>
      <c r="J84" s="1828"/>
      <c r="K84" s="1828"/>
      <c r="L84" s="1828"/>
      <c r="M84" s="1828"/>
      <c r="N84" s="1828"/>
      <c r="O84" s="1829"/>
      <c r="P84" s="1812"/>
      <c r="Q84" s="1836"/>
      <c r="R84" s="1837"/>
      <c r="S84" s="1837"/>
      <c r="T84" s="1837"/>
      <c r="U84" s="1837"/>
      <c r="V84" s="1837"/>
      <c r="W84" s="1837"/>
      <c r="X84" s="1837"/>
      <c r="Y84" s="1837"/>
      <c r="Z84" s="1838"/>
    </row>
    <row r="85" spans="1:26" ht="20.100000000000001" customHeight="1" x14ac:dyDescent="0.2">
      <c r="A85" s="1812"/>
      <c r="B85" s="1827"/>
      <c r="C85" s="1828"/>
      <c r="D85" s="1828"/>
      <c r="E85" s="1828"/>
      <c r="F85" s="1828"/>
      <c r="G85" s="1828"/>
      <c r="H85" s="1828"/>
      <c r="I85" s="1828"/>
      <c r="J85" s="1828"/>
      <c r="K85" s="1828"/>
      <c r="L85" s="1828"/>
      <c r="M85" s="1828"/>
      <c r="N85" s="1828"/>
      <c r="O85" s="1829"/>
      <c r="P85" s="1812"/>
      <c r="Q85" s="1836"/>
      <c r="R85" s="1837"/>
      <c r="S85" s="1837"/>
      <c r="T85" s="1837"/>
      <c r="U85" s="1837"/>
      <c r="V85" s="1837"/>
      <c r="W85" s="1837"/>
      <c r="X85" s="1837"/>
      <c r="Y85" s="1837"/>
      <c r="Z85" s="1838"/>
    </row>
    <row r="86" spans="1:26" ht="20.100000000000001" customHeight="1" x14ac:dyDescent="0.2">
      <c r="A86" s="1812"/>
      <c r="B86" s="1830"/>
      <c r="C86" s="1831"/>
      <c r="D86" s="1831"/>
      <c r="E86" s="1831"/>
      <c r="F86" s="1831"/>
      <c r="G86" s="1831"/>
      <c r="H86" s="1831"/>
      <c r="I86" s="1831"/>
      <c r="J86" s="1831"/>
      <c r="K86" s="1831"/>
      <c r="L86" s="1831"/>
      <c r="M86" s="1831"/>
      <c r="N86" s="1831"/>
      <c r="O86" s="1832"/>
      <c r="P86" s="1812"/>
      <c r="Q86" s="1836"/>
      <c r="R86" s="1837"/>
      <c r="S86" s="1837"/>
      <c r="T86" s="1837"/>
      <c r="U86" s="1837"/>
      <c r="V86" s="1837"/>
      <c r="W86" s="1837"/>
      <c r="X86" s="1837"/>
      <c r="Y86" s="1837"/>
      <c r="Z86" s="1838"/>
    </row>
    <row r="87" spans="1:26" ht="20.100000000000001" customHeight="1" x14ac:dyDescent="0.2">
      <c r="A87" s="1812"/>
      <c r="B87" s="1783" t="s">
        <v>62</v>
      </c>
      <c r="C87" s="1784"/>
      <c r="D87" s="1784"/>
      <c r="E87" s="1784"/>
      <c r="F87" s="1784"/>
      <c r="G87" s="1784"/>
      <c r="H87" s="1784"/>
      <c r="I87" s="1784"/>
      <c r="J87" s="1784"/>
      <c r="K87" s="1784"/>
      <c r="L87" s="1784"/>
      <c r="M87" s="1784"/>
      <c r="N87" s="1784"/>
      <c r="O87" s="1785"/>
      <c r="P87" s="1812"/>
      <c r="Q87" s="1836"/>
      <c r="R87" s="1837"/>
      <c r="S87" s="1837"/>
      <c r="T87" s="1837"/>
      <c r="U87" s="1837"/>
      <c r="V87" s="1837"/>
      <c r="W87" s="1837"/>
      <c r="X87" s="1837"/>
      <c r="Y87" s="1837"/>
      <c r="Z87" s="1838"/>
    </row>
    <row r="88" spans="1:26" ht="20.100000000000001" customHeight="1" x14ac:dyDescent="0.2">
      <c r="A88" s="1812"/>
      <c r="B88" s="1786"/>
      <c r="C88" s="1787"/>
      <c r="D88" s="1787"/>
      <c r="E88" s="1787"/>
      <c r="F88" s="1787"/>
      <c r="G88" s="1787"/>
      <c r="H88" s="1787"/>
      <c r="I88" s="1787"/>
      <c r="J88" s="1787"/>
      <c r="K88" s="1787"/>
      <c r="L88" s="1787"/>
      <c r="M88" s="1787"/>
      <c r="N88" s="1787"/>
      <c r="O88" s="1788"/>
      <c r="P88" s="1812"/>
      <c r="Q88" s="1836"/>
      <c r="R88" s="1837"/>
      <c r="S88" s="1837"/>
      <c r="T88" s="1837"/>
      <c r="U88" s="1837"/>
      <c r="V88" s="1837"/>
      <c r="W88" s="1837"/>
      <c r="X88" s="1837"/>
      <c r="Y88" s="1837"/>
      <c r="Z88" s="1838"/>
    </row>
    <row r="89" spans="1:26" ht="20.100000000000001" customHeight="1" x14ac:dyDescent="0.2">
      <c r="A89" s="1812"/>
      <c r="B89" s="1786"/>
      <c r="C89" s="1787"/>
      <c r="D89" s="1787"/>
      <c r="E89" s="1787"/>
      <c r="F89" s="1787"/>
      <c r="G89" s="1787"/>
      <c r="H89" s="1787"/>
      <c r="I89" s="1787"/>
      <c r="J89" s="1787"/>
      <c r="K89" s="1787"/>
      <c r="L89" s="1787"/>
      <c r="M89" s="1787"/>
      <c r="N89" s="1787"/>
      <c r="O89" s="1788"/>
      <c r="P89" s="1812"/>
      <c r="Q89" s="1836"/>
      <c r="R89" s="1837"/>
      <c r="S89" s="1837"/>
      <c r="T89" s="1837"/>
      <c r="U89" s="1837"/>
      <c r="V89" s="1837"/>
      <c r="W89" s="1837"/>
      <c r="X89" s="1837"/>
      <c r="Y89" s="1837"/>
      <c r="Z89" s="1838"/>
    </row>
    <row r="90" spans="1:26" ht="20.100000000000001" customHeight="1" x14ac:dyDescent="0.2">
      <c r="A90" s="1812"/>
      <c r="B90" s="1789"/>
      <c r="C90" s="1790"/>
      <c r="D90" s="1790"/>
      <c r="E90" s="1790"/>
      <c r="F90" s="1790"/>
      <c r="G90" s="1790"/>
      <c r="H90" s="1790"/>
      <c r="I90" s="1790"/>
      <c r="J90" s="1790"/>
      <c r="K90" s="1790"/>
      <c r="L90" s="1790"/>
      <c r="M90" s="1790"/>
      <c r="N90" s="1790"/>
      <c r="O90" s="1791"/>
      <c r="P90" s="1812"/>
      <c r="Q90" s="1836"/>
      <c r="R90" s="1837"/>
      <c r="S90" s="1837"/>
      <c r="T90" s="1837"/>
      <c r="U90" s="1837"/>
      <c r="V90" s="1837"/>
      <c r="W90" s="1837"/>
      <c r="X90" s="1837"/>
      <c r="Y90" s="1837"/>
      <c r="Z90" s="1838"/>
    </row>
    <row r="91" spans="1:26" ht="20.100000000000001" customHeight="1" x14ac:dyDescent="0.2">
      <c r="A91" s="1812"/>
      <c r="B91" s="1792" t="s">
        <v>39</v>
      </c>
      <c r="C91" s="1794">
        <v>44307</v>
      </c>
      <c r="D91" s="1795"/>
      <c r="E91" s="1796"/>
      <c r="F91" s="1800" t="s">
        <v>40</v>
      </c>
      <c r="G91" s="1801"/>
      <c r="H91" s="1802"/>
      <c r="I91" s="1806"/>
      <c r="J91" s="1770"/>
      <c r="K91" s="1770"/>
      <c r="L91" s="1770"/>
      <c r="M91" s="1770"/>
      <c r="N91" s="1770"/>
      <c r="O91" s="1807"/>
      <c r="P91" s="1812"/>
      <c r="Q91" s="1836"/>
      <c r="R91" s="1837"/>
      <c r="S91" s="1837"/>
      <c r="T91" s="1837"/>
      <c r="U91" s="1837"/>
      <c r="V91" s="1837"/>
      <c r="W91" s="1837"/>
      <c r="X91" s="1837"/>
      <c r="Y91" s="1837"/>
      <c r="Z91" s="1838"/>
    </row>
    <row r="92" spans="1:26" ht="20.100000000000001" customHeight="1" thickBot="1" x14ac:dyDescent="0.25">
      <c r="A92" s="1813"/>
      <c r="B92" s="1793"/>
      <c r="C92" s="1797"/>
      <c r="D92" s="1798"/>
      <c r="E92" s="1799"/>
      <c r="F92" s="1803"/>
      <c r="G92" s="1804"/>
      <c r="H92" s="1805"/>
      <c r="I92" s="1808"/>
      <c r="J92" s="1772"/>
      <c r="K92" s="1772"/>
      <c r="L92" s="1772"/>
      <c r="M92" s="1772"/>
      <c r="N92" s="1772"/>
      <c r="O92" s="1809"/>
      <c r="P92" s="1813"/>
      <c r="Q92" s="1839"/>
      <c r="R92" s="1840"/>
      <c r="S92" s="1840"/>
      <c r="T92" s="1840"/>
      <c r="U92" s="1840"/>
      <c r="V92" s="1840"/>
      <c r="W92" s="1840"/>
      <c r="X92" s="1840"/>
      <c r="Y92" s="1840"/>
      <c r="Z92" s="1841"/>
    </row>
  </sheetData>
  <sheetProtection sheet="1" formatCells="0" selectLockedCells="1"/>
  <mergeCells count="205">
    <mergeCell ref="A83:A92"/>
    <mergeCell ref="B83:O86"/>
    <mergeCell ref="P83:P92"/>
    <mergeCell ref="Q83:Z83"/>
    <mergeCell ref="Q84:Z92"/>
    <mergeCell ref="B87:O87"/>
    <mergeCell ref="B88:O90"/>
    <mergeCell ref="B91:B92"/>
    <mergeCell ref="C91:E92"/>
    <mergeCell ref="F91:H92"/>
    <mergeCell ref="I91:O92"/>
    <mergeCell ref="A75:A76"/>
    <mergeCell ref="B75:K76"/>
    <mergeCell ref="L75:L76"/>
    <mergeCell ref="M75:P76"/>
    <mergeCell ref="Q75:U76"/>
    <mergeCell ref="V75:Z76"/>
    <mergeCell ref="A77:A81"/>
    <mergeCell ref="B77:Z77"/>
    <mergeCell ref="B78:Z81"/>
    <mergeCell ref="A71:A72"/>
    <mergeCell ref="B71:K72"/>
    <mergeCell ref="L71:L72"/>
    <mergeCell ref="M71:P72"/>
    <mergeCell ref="Q71:U72"/>
    <mergeCell ref="V71:Z72"/>
    <mergeCell ref="A73:A74"/>
    <mergeCell ref="B73:K74"/>
    <mergeCell ref="L73:L74"/>
    <mergeCell ref="M73:P74"/>
    <mergeCell ref="Q73:U74"/>
    <mergeCell ref="V73:Z74"/>
    <mergeCell ref="A67:A68"/>
    <mergeCell ref="B67:K68"/>
    <mergeCell ref="L67:L68"/>
    <mergeCell ref="M67:P68"/>
    <mergeCell ref="Q67:U68"/>
    <mergeCell ref="V67:Z68"/>
    <mergeCell ref="A69:A70"/>
    <mergeCell ref="B69:K70"/>
    <mergeCell ref="L69:L70"/>
    <mergeCell ref="M69:P70"/>
    <mergeCell ref="Q69:U70"/>
    <mergeCell ref="V69:Z70"/>
    <mergeCell ref="A63:A64"/>
    <mergeCell ref="B63:K64"/>
    <mergeCell ref="L63:L64"/>
    <mergeCell ref="M63:P64"/>
    <mergeCell ref="Q63:U64"/>
    <mergeCell ref="V63:Z64"/>
    <mergeCell ref="A65:A66"/>
    <mergeCell ref="B65:K66"/>
    <mergeCell ref="L65:L66"/>
    <mergeCell ref="M65:P66"/>
    <mergeCell ref="Q65:U66"/>
    <mergeCell ref="V65:Z66"/>
    <mergeCell ref="A59:A60"/>
    <mergeCell ref="B59:K60"/>
    <mergeCell ref="L59:L60"/>
    <mergeCell ref="M59:P60"/>
    <mergeCell ref="Q59:U60"/>
    <mergeCell ref="V59:Z60"/>
    <mergeCell ref="A61:A62"/>
    <mergeCell ref="B61:K62"/>
    <mergeCell ref="L61:L62"/>
    <mergeCell ref="M61:P62"/>
    <mergeCell ref="Q61:U62"/>
    <mergeCell ref="V61:Z62"/>
    <mergeCell ref="A55:A56"/>
    <mergeCell ref="B55:K56"/>
    <mergeCell ref="L55:L56"/>
    <mergeCell ref="M55:P56"/>
    <mergeCell ref="Q55:U56"/>
    <mergeCell ref="V55:Z56"/>
    <mergeCell ref="A57:A58"/>
    <mergeCell ref="B57:K58"/>
    <mergeCell ref="L57:L58"/>
    <mergeCell ref="M57:P58"/>
    <mergeCell ref="Q57:U58"/>
    <mergeCell ref="V57:Z58"/>
    <mergeCell ref="A52:Z52"/>
    <mergeCell ref="A53:A54"/>
    <mergeCell ref="B53:L53"/>
    <mergeCell ref="M53:M54"/>
    <mergeCell ref="N53:P54"/>
    <mergeCell ref="Q53:Q54"/>
    <mergeCell ref="R53:U54"/>
    <mergeCell ref="V53:V54"/>
    <mergeCell ref="W53:Z54"/>
    <mergeCell ref="B54:L54"/>
    <mergeCell ref="N13:Q14"/>
    <mergeCell ref="R13:V14"/>
    <mergeCell ref="W13:AA14"/>
    <mergeCell ref="B11:B12"/>
    <mergeCell ref="C47:G51"/>
    <mergeCell ref="H47:J47"/>
    <mergeCell ref="K47:M47"/>
    <mergeCell ref="N47:Z49"/>
    <mergeCell ref="H50:Z50"/>
    <mergeCell ref="H51:I51"/>
    <mergeCell ref="J51:N51"/>
    <mergeCell ref="O51:R51"/>
    <mergeCell ref="S51:U51"/>
    <mergeCell ref="V51:W51"/>
    <mergeCell ref="X51:Z51"/>
    <mergeCell ref="B21:B22"/>
    <mergeCell ref="C21:L22"/>
    <mergeCell ref="M21:M22"/>
    <mergeCell ref="N21:Q22"/>
    <mergeCell ref="R21:V22"/>
    <mergeCell ref="W21:AA22"/>
    <mergeCell ref="B19:B20"/>
    <mergeCell ref="C19:L20"/>
    <mergeCell ref="M19:M20"/>
    <mergeCell ref="K5:O5"/>
    <mergeCell ref="P5:S5"/>
    <mergeCell ref="T5:V5"/>
    <mergeCell ref="W5:X5"/>
    <mergeCell ref="A6:A30"/>
    <mergeCell ref="B6:AA6"/>
    <mergeCell ref="B7:B8"/>
    <mergeCell ref="C7:M7"/>
    <mergeCell ref="N7:N8"/>
    <mergeCell ref="O7:Q8"/>
    <mergeCell ref="R7:R8"/>
    <mergeCell ref="S7:V8"/>
    <mergeCell ref="W7:W8"/>
    <mergeCell ref="X7:AA8"/>
    <mergeCell ref="C8:M8"/>
    <mergeCell ref="B9:B10"/>
    <mergeCell ref="C9:L10"/>
    <mergeCell ref="M9:M10"/>
    <mergeCell ref="N9:Q10"/>
    <mergeCell ref="R9:V10"/>
    <mergeCell ref="W9:AA10"/>
    <mergeCell ref="B13:B14"/>
    <mergeCell ref="C13:L14"/>
    <mergeCell ref="M13:M14"/>
    <mergeCell ref="D1:H3"/>
    <mergeCell ref="C11:L12"/>
    <mergeCell ref="M11:M12"/>
    <mergeCell ref="N11:Q12"/>
    <mergeCell ref="R11:V12"/>
    <mergeCell ref="W11:AA12"/>
    <mergeCell ref="B17:B18"/>
    <mergeCell ref="C17:L18"/>
    <mergeCell ref="M17:M18"/>
    <mergeCell ref="N17:Q18"/>
    <mergeCell ref="R17:V18"/>
    <mergeCell ref="W17:AA18"/>
    <mergeCell ref="B15:B16"/>
    <mergeCell ref="C15:L16"/>
    <mergeCell ref="M15:M16"/>
    <mergeCell ref="N15:Q16"/>
    <mergeCell ref="R15:V16"/>
    <mergeCell ref="W15:AA16"/>
    <mergeCell ref="Y5:AA5"/>
    <mergeCell ref="I1:K1"/>
    <mergeCell ref="L1:N1"/>
    <mergeCell ref="O1:AA3"/>
    <mergeCell ref="I4:AA4"/>
    <mergeCell ref="I5:J5"/>
    <mergeCell ref="N19:Q20"/>
    <mergeCell ref="R19:V20"/>
    <mergeCell ref="W19:AA20"/>
    <mergeCell ref="B25:B26"/>
    <mergeCell ref="C25:L26"/>
    <mergeCell ref="M25:M26"/>
    <mergeCell ref="N25:Q26"/>
    <mergeCell ref="R25:V26"/>
    <mergeCell ref="W25:AA26"/>
    <mergeCell ref="B23:B24"/>
    <mergeCell ref="C23:L24"/>
    <mergeCell ref="M23:M24"/>
    <mergeCell ref="N23:Q24"/>
    <mergeCell ref="R23:V24"/>
    <mergeCell ref="W23:AA24"/>
    <mergeCell ref="B29:B30"/>
    <mergeCell ref="C29:L30"/>
    <mergeCell ref="M29:M30"/>
    <mergeCell ref="N29:Q30"/>
    <mergeCell ref="R29:V30"/>
    <mergeCell ref="W29:AA30"/>
    <mergeCell ref="B27:B28"/>
    <mergeCell ref="C27:L28"/>
    <mergeCell ref="M27:M28"/>
    <mergeCell ref="N27:Q28"/>
    <mergeCell ref="R27:V28"/>
    <mergeCell ref="W27:AA28"/>
    <mergeCell ref="C41:P41"/>
    <mergeCell ref="C42:P44"/>
    <mergeCell ref="C45:C46"/>
    <mergeCell ref="D45:F46"/>
    <mergeCell ref="G45:I46"/>
    <mergeCell ref="J45:P46"/>
    <mergeCell ref="A31:A35"/>
    <mergeCell ref="B31:B35"/>
    <mergeCell ref="C31:AA31"/>
    <mergeCell ref="C32:AA35"/>
    <mergeCell ref="A37:A46"/>
    <mergeCell ref="B37:B46"/>
    <mergeCell ref="C37:P40"/>
    <mergeCell ref="Q37:Q46"/>
    <mergeCell ref="R37:AA37"/>
    <mergeCell ref="R38:AA46"/>
  </mergeCells>
  <dataValidations count="3">
    <dataValidation type="decimal" operator="greaterThanOrEqual" allowBlank="1" showInputMessage="1" showErrorMessage="1" sqref="K5 J51" xr:uid="{2131DE9A-C66E-4BD8-9798-4C59ED9CE1A6}">
      <formula1>0</formula1>
    </dataValidation>
    <dataValidation operator="greaterThanOrEqual" allowBlank="1" showInputMessage="1" showErrorMessage="1" sqref="I5 H51" xr:uid="{2A323AAF-98E8-419E-94C5-D4E81CB6A76C}"/>
    <dataValidation type="date" operator="greaterThan" allowBlank="1" showInputMessage="1" showErrorMessage="1" sqref="D45 C91" xr:uid="{5CF44B71-83F5-47D5-85C7-47A8E3B1D2D9}">
      <formula1>36892</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12</xdr:col>
                    <xdr:colOff>0</xdr:colOff>
                    <xdr:row>8</xdr:row>
                    <xdr:rowOff>0</xdr:rowOff>
                  </from>
                  <to>
                    <xdr:col>13</xdr:col>
                    <xdr:colOff>95250</xdr:colOff>
                    <xdr:row>10</xdr:row>
                    <xdr:rowOff>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12</xdr:col>
                    <xdr:colOff>0</xdr:colOff>
                    <xdr:row>10</xdr:row>
                    <xdr:rowOff>0</xdr:rowOff>
                  </from>
                  <to>
                    <xdr:col>13</xdr:col>
                    <xdr:colOff>95250</xdr:colOff>
                    <xdr:row>12</xdr:row>
                    <xdr:rowOff>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12</xdr:col>
                    <xdr:colOff>0</xdr:colOff>
                    <xdr:row>12</xdr:row>
                    <xdr:rowOff>0</xdr:rowOff>
                  </from>
                  <to>
                    <xdr:col>13</xdr:col>
                    <xdr:colOff>95250</xdr:colOff>
                    <xdr:row>14</xdr:row>
                    <xdr:rowOff>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12</xdr:col>
                    <xdr:colOff>0</xdr:colOff>
                    <xdr:row>14</xdr:row>
                    <xdr:rowOff>0</xdr:rowOff>
                  </from>
                  <to>
                    <xdr:col>13</xdr:col>
                    <xdr:colOff>95250</xdr:colOff>
                    <xdr:row>16</xdr:row>
                    <xdr:rowOff>0</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12</xdr:col>
                    <xdr:colOff>0</xdr:colOff>
                    <xdr:row>16</xdr:row>
                    <xdr:rowOff>0</xdr:rowOff>
                  </from>
                  <to>
                    <xdr:col>13</xdr:col>
                    <xdr:colOff>95250</xdr:colOff>
                    <xdr:row>18</xdr:row>
                    <xdr:rowOff>0</xdr:rowOff>
                  </to>
                </anchor>
              </controlPr>
            </control>
          </mc:Choice>
        </mc:AlternateContent>
        <mc:AlternateContent xmlns:mc="http://schemas.openxmlformats.org/markup-compatibility/2006">
          <mc:Choice Requires="x14">
            <control shapeId="2054" r:id="rId10" name="Check Box 6">
              <controlPr defaultSize="0" autoFill="0" autoLine="0" autoPict="0">
                <anchor moveWithCells="1">
                  <from>
                    <xdr:col>12</xdr:col>
                    <xdr:colOff>0</xdr:colOff>
                    <xdr:row>18</xdr:row>
                    <xdr:rowOff>0</xdr:rowOff>
                  </from>
                  <to>
                    <xdr:col>13</xdr:col>
                    <xdr:colOff>95250</xdr:colOff>
                    <xdr:row>20</xdr:row>
                    <xdr:rowOff>0</xdr:rowOff>
                  </to>
                </anchor>
              </controlPr>
            </control>
          </mc:Choice>
        </mc:AlternateContent>
        <mc:AlternateContent xmlns:mc="http://schemas.openxmlformats.org/markup-compatibility/2006">
          <mc:Choice Requires="x14">
            <control shapeId="2055" r:id="rId11" name="Check Box 7">
              <controlPr defaultSize="0" autoFill="0" autoLine="0" autoPict="0">
                <anchor moveWithCells="1">
                  <from>
                    <xdr:col>12</xdr:col>
                    <xdr:colOff>0</xdr:colOff>
                    <xdr:row>20</xdr:row>
                    <xdr:rowOff>0</xdr:rowOff>
                  </from>
                  <to>
                    <xdr:col>13</xdr:col>
                    <xdr:colOff>95250</xdr:colOff>
                    <xdr:row>22</xdr:row>
                    <xdr:rowOff>0</xdr:rowOff>
                  </to>
                </anchor>
              </controlPr>
            </control>
          </mc:Choice>
        </mc:AlternateContent>
        <mc:AlternateContent xmlns:mc="http://schemas.openxmlformats.org/markup-compatibility/2006">
          <mc:Choice Requires="x14">
            <control shapeId="2056" r:id="rId12" name="Check Box 8">
              <controlPr defaultSize="0" autoFill="0" autoLine="0" autoPict="0">
                <anchor moveWithCells="1">
                  <from>
                    <xdr:col>12</xdr:col>
                    <xdr:colOff>0</xdr:colOff>
                    <xdr:row>22</xdr:row>
                    <xdr:rowOff>0</xdr:rowOff>
                  </from>
                  <to>
                    <xdr:col>13</xdr:col>
                    <xdr:colOff>95250</xdr:colOff>
                    <xdr:row>24</xdr:row>
                    <xdr:rowOff>0</xdr:rowOff>
                  </to>
                </anchor>
              </controlPr>
            </control>
          </mc:Choice>
        </mc:AlternateContent>
        <mc:AlternateContent xmlns:mc="http://schemas.openxmlformats.org/markup-compatibility/2006">
          <mc:Choice Requires="x14">
            <control shapeId="2057" r:id="rId13" name="Check Box 9">
              <controlPr defaultSize="0" autoFill="0" autoLine="0" autoPict="0">
                <anchor moveWithCells="1">
                  <from>
                    <xdr:col>12</xdr:col>
                    <xdr:colOff>0</xdr:colOff>
                    <xdr:row>24</xdr:row>
                    <xdr:rowOff>0</xdr:rowOff>
                  </from>
                  <to>
                    <xdr:col>13</xdr:col>
                    <xdr:colOff>95250</xdr:colOff>
                    <xdr:row>26</xdr:row>
                    <xdr:rowOff>0</xdr:rowOff>
                  </to>
                </anchor>
              </controlPr>
            </control>
          </mc:Choice>
        </mc:AlternateContent>
        <mc:AlternateContent xmlns:mc="http://schemas.openxmlformats.org/markup-compatibility/2006">
          <mc:Choice Requires="x14">
            <control shapeId="2058" r:id="rId14" name="Check Box 10">
              <controlPr defaultSize="0" autoFill="0" autoLine="0" autoPict="0">
                <anchor moveWithCells="1">
                  <from>
                    <xdr:col>12</xdr:col>
                    <xdr:colOff>0</xdr:colOff>
                    <xdr:row>24</xdr:row>
                    <xdr:rowOff>0</xdr:rowOff>
                  </from>
                  <to>
                    <xdr:col>13</xdr:col>
                    <xdr:colOff>95250</xdr:colOff>
                    <xdr:row>26</xdr:row>
                    <xdr:rowOff>0</xdr:rowOff>
                  </to>
                </anchor>
              </controlPr>
            </control>
          </mc:Choice>
        </mc:AlternateContent>
        <mc:AlternateContent xmlns:mc="http://schemas.openxmlformats.org/markup-compatibility/2006">
          <mc:Choice Requires="x14">
            <control shapeId="2059" r:id="rId15" name="Check Box 11">
              <controlPr defaultSize="0" autoFill="0" autoLine="0" autoPict="0">
                <anchor moveWithCells="1">
                  <from>
                    <xdr:col>12</xdr:col>
                    <xdr:colOff>0</xdr:colOff>
                    <xdr:row>26</xdr:row>
                    <xdr:rowOff>0</xdr:rowOff>
                  </from>
                  <to>
                    <xdr:col>13</xdr:col>
                    <xdr:colOff>95250</xdr:colOff>
                    <xdr:row>28</xdr:row>
                    <xdr:rowOff>0</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from>
                    <xdr:col>12</xdr:col>
                    <xdr:colOff>0</xdr:colOff>
                    <xdr:row>28</xdr:row>
                    <xdr:rowOff>0</xdr:rowOff>
                  </from>
                  <to>
                    <xdr:col>13</xdr:col>
                    <xdr:colOff>95250</xdr:colOff>
                    <xdr:row>30</xdr:row>
                    <xdr:rowOff>0</xdr:rowOff>
                  </to>
                </anchor>
              </controlPr>
            </control>
          </mc:Choice>
        </mc:AlternateContent>
        <mc:AlternateContent xmlns:mc="http://schemas.openxmlformats.org/markup-compatibility/2006">
          <mc:Choice Requires="x14">
            <control shapeId="2075" r:id="rId17" name="Check Box 27">
              <controlPr defaultSize="0" autoFill="0" autoLine="0" autoPict="0">
                <anchor moveWithCells="1">
                  <from>
                    <xdr:col>11</xdr:col>
                    <xdr:colOff>0</xdr:colOff>
                    <xdr:row>54</xdr:row>
                    <xdr:rowOff>0</xdr:rowOff>
                  </from>
                  <to>
                    <xdr:col>12</xdr:col>
                    <xdr:colOff>95250</xdr:colOff>
                    <xdr:row>56</xdr:row>
                    <xdr:rowOff>0</xdr:rowOff>
                  </to>
                </anchor>
              </controlPr>
            </control>
          </mc:Choice>
        </mc:AlternateContent>
        <mc:AlternateContent xmlns:mc="http://schemas.openxmlformats.org/markup-compatibility/2006">
          <mc:Choice Requires="x14">
            <control shapeId="2076" r:id="rId18" name="Check Box 28">
              <controlPr defaultSize="0" autoFill="0" autoLine="0" autoPict="0">
                <anchor moveWithCells="1">
                  <from>
                    <xdr:col>11</xdr:col>
                    <xdr:colOff>0</xdr:colOff>
                    <xdr:row>56</xdr:row>
                    <xdr:rowOff>0</xdr:rowOff>
                  </from>
                  <to>
                    <xdr:col>12</xdr:col>
                    <xdr:colOff>95250</xdr:colOff>
                    <xdr:row>58</xdr:row>
                    <xdr:rowOff>0</xdr:rowOff>
                  </to>
                </anchor>
              </controlPr>
            </control>
          </mc:Choice>
        </mc:AlternateContent>
        <mc:AlternateContent xmlns:mc="http://schemas.openxmlformats.org/markup-compatibility/2006">
          <mc:Choice Requires="x14">
            <control shapeId="2077" r:id="rId19" name="Check Box 29">
              <controlPr defaultSize="0" autoFill="0" autoLine="0" autoPict="0">
                <anchor moveWithCells="1">
                  <from>
                    <xdr:col>11</xdr:col>
                    <xdr:colOff>0</xdr:colOff>
                    <xdr:row>58</xdr:row>
                    <xdr:rowOff>0</xdr:rowOff>
                  </from>
                  <to>
                    <xdr:col>12</xdr:col>
                    <xdr:colOff>95250</xdr:colOff>
                    <xdr:row>60</xdr:row>
                    <xdr:rowOff>0</xdr:rowOff>
                  </to>
                </anchor>
              </controlPr>
            </control>
          </mc:Choice>
        </mc:AlternateContent>
        <mc:AlternateContent xmlns:mc="http://schemas.openxmlformats.org/markup-compatibility/2006">
          <mc:Choice Requires="x14">
            <control shapeId="2078" r:id="rId20" name="Check Box 30">
              <controlPr defaultSize="0" autoFill="0" autoLine="0" autoPict="0">
                <anchor moveWithCells="1">
                  <from>
                    <xdr:col>11</xdr:col>
                    <xdr:colOff>0</xdr:colOff>
                    <xdr:row>60</xdr:row>
                    <xdr:rowOff>0</xdr:rowOff>
                  </from>
                  <to>
                    <xdr:col>12</xdr:col>
                    <xdr:colOff>95250</xdr:colOff>
                    <xdr:row>62</xdr:row>
                    <xdr:rowOff>0</xdr:rowOff>
                  </to>
                </anchor>
              </controlPr>
            </control>
          </mc:Choice>
        </mc:AlternateContent>
        <mc:AlternateContent xmlns:mc="http://schemas.openxmlformats.org/markup-compatibility/2006">
          <mc:Choice Requires="x14">
            <control shapeId="2079" r:id="rId21" name="Check Box 31">
              <controlPr defaultSize="0" autoFill="0" autoLine="0" autoPict="0">
                <anchor moveWithCells="1">
                  <from>
                    <xdr:col>11</xdr:col>
                    <xdr:colOff>0</xdr:colOff>
                    <xdr:row>62</xdr:row>
                    <xdr:rowOff>0</xdr:rowOff>
                  </from>
                  <to>
                    <xdr:col>12</xdr:col>
                    <xdr:colOff>95250</xdr:colOff>
                    <xdr:row>64</xdr:row>
                    <xdr:rowOff>0</xdr:rowOff>
                  </to>
                </anchor>
              </controlPr>
            </control>
          </mc:Choice>
        </mc:AlternateContent>
        <mc:AlternateContent xmlns:mc="http://schemas.openxmlformats.org/markup-compatibility/2006">
          <mc:Choice Requires="x14">
            <control shapeId="2080" r:id="rId22" name="Check Box 32">
              <controlPr defaultSize="0" autoFill="0" autoLine="0" autoPict="0">
                <anchor moveWithCells="1">
                  <from>
                    <xdr:col>11</xdr:col>
                    <xdr:colOff>0</xdr:colOff>
                    <xdr:row>64</xdr:row>
                    <xdr:rowOff>0</xdr:rowOff>
                  </from>
                  <to>
                    <xdr:col>12</xdr:col>
                    <xdr:colOff>95250</xdr:colOff>
                    <xdr:row>66</xdr:row>
                    <xdr:rowOff>0</xdr:rowOff>
                  </to>
                </anchor>
              </controlPr>
            </control>
          </mc:Choice>
        </mc:AlternateContent>
        <mc:AlternateContent xmlns:mc="http://schemas.openxmlformats.org/markup-compatibility/2006">
          <mc:Choice Requires="x14">
            <control shapeId="2081" r:id="rId23" name="Check Box 33">
              <controlPr defaultSize="0" autoFill="0" autoLine="0" autoPict="0">
                <anchor moveWithCells="1">
                  <from>
                    <xdr:col>11</xdr:col>
                    <xdr:colOff>0</xdr:colOff>
                    <xdr:row>66</xdr:row>
                    <xdr:rowOff>0</xdr:rowOff>
                  </from>
                  <to>
                    <xdr:col>12</xdr:col>
                    <xdr:colOff>95250</xdr:colOff>
                    <xdr:row>68</xdr:row>
                    <xdr:rowOff>0</xdr:rowOff>
                  </to>
                </anchor>
              </controlPr>
            </control>
          </mc:Choice>
        </mc:AlternateContent>
        <mc:AlternateContent xmlns:mc="http://schemas.openxmlformats.org/markup-compatibility/2006">
          <mc:Choice Requires="x14">
            <control shapeId="2082" r:id="rId24" name="Check Box 34">
              <controlPr defaultSize="0" autoFill="0" autoLine="0" autoPict="0">
                <anchor moveWithCells="1">
                  <from>
                    <xdr:col>11</xdr:col>
                    <xdr:colOff>0</xdr:colOff>
                    <xdr:row>68</xdr:row>
                    <xdr:rowOff>0</xdr:rowOff>
                  </from>
                  <to>
                    <xdr:col>12</xdr:col>
                    <xdr:colOff>95250</xdr:colOff>
                    <xdr:row>70</xdr:row>
                    <xdr:rowOff>0</xdr:rowOff>
                  </to>
                </anchor>
              </controlPr>
            </control>
          </mc:Choice>
        </mc:AlternateContent>
        <mc:AlternateContent xmlns:mc="http://schemas.openxmlformats.org/markup-compatibility/2006">
          <mc:Choice Requires="x14">
            <control shapeId="2083" r:id="rId25" name="Check Box 35">
              <controlPr defaultSize="0" autoFill="0" autoLine="0" autoPict="0">
                <anchor moveWithCells="1">
                  <from>
                    <xdr:col>11</xdr:col>
                    <xdr:colOff>0</xdr:colOff>
                    <xdr:row>70</xdr:row>
                    <xdr:rowOff>0</xdr:rowOff>
                  </from>
                  <to>
                    <xdr:col>12</xdr:col>
                    <xdr:colOff>95250</xdr:colOff>
                    <xdr:row>72</xdr:row>
                    <xdr:rowOff>0</xdr:rowOff>
                  </to>
                </anchor>
              </controlPr>
            </control>
          </mc:Choice>
        </mc:AlternateContent>
        <mc:AlternateContent xmlns:mc="http://schemas.openxmlformats.org/markup-compatibility/2006">
          <mc:Choice Requires="x14">
            <control shapeId="2084" r:id="rId26" name="Check Box 36">
              <controlPr defaultSize="0" autoFill="0" autoLine="0" autoPict="0">
                <anchor moveWithCells="1">
                  <from>
                    <xdr:col>11</xdr:col>
                    <xdr:colOff>0</xdr:colOff>
                    <xdr:row>70</xdr:row>
                    <xdr:rowOff>0</xdr:rowOff>
                  </from>
                  <to>
                    <xdr:col>12</xdr:col>
                    <xdr:colOff>95250</xdr:colOff>
                    <xdr:row>72</xdr:row>
                    <xdr:rowOff>0</xdr:rowOff>
                  </to>
                </anchor>
              </controlPr>
            </control>
          </mc:Choice>
        </mc:AlternateContent>
        <mc:AlternateContent xmlns:mc="http://schemas.openxmlformats.org/markup-compatibility/2006">
          <mc:Choice Requires="x14">
            <control shapeId="2085" r:id="rId27" name="Check Box 37">
              <controlPr defaultSize="0" autoFill="0" autoLine="0" autoPict="0">
                <anchor moveWithCells="1">
                  <from>
                    <xdr:col>11</xdr:col>
                    <xdr:colOff>0</xdr:colOff>
                    <xdr:row>72</xdr:row>
                    <xdr:rowOff>0</xdr:rowOff>
                  </from>
                  <to>
                    <xdr:col>12</xdr:col>
                    <xdr:colOff>95250</xdr:colOff>
                    <xdr:row>74</xdr:row>
                    <xdr:rowOff>0</xdr:rowOff>
                  </to>
                </anchor>
              </controlPr>
            </control>
          </mc:Choice>
        </mc:AlternateContent>
        <mc:AlternateContent xmlns:mc="http://schemas.openxmlformats.org/markup-compatibility/2006">
          <mc:Choice Requires="x14">
            <control shapeId="2086" r:id="rId28" name="Check Box 38">
              <controlPr defaultSize="0" autoFill="0" autoLine="0" autoPict="0">
                <anchor moveWithCells="1">
                  <from>
                    <xdr:col>11</xdr:col>
                    <xdr:colOff>0</xdr:colOff>
                    <xdr:row>74</xdr:row>
                    <xdr:rowOff>0</xdr:rowOff>
                  </from>
                  <to>
                    <xdr:col>12</xdr:col>
                    <xdr:colOff>95250</xdr:colOff>
                    <xdr:row>76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5C80-BFD2-45E8-A691-4159436B8FFB}">
  <sheetPr codeName="Sheet4">
    <tabColor rgb="FFFFFF99"/>
  </sheetPr>
  <dimension ref="A1:AA272"/>
  <sheetViews>
    <sheetView showGridLines="0" showZeros="0" view="pageBreakPreview" zoomScaleNormal="100" zoomScaleSheetLayoutView="100" workbookViewId="0">
      <selection activeCell="F18" sqref="F18:G18"/>
    </sheetView>
  </sheetViews>
  <sheetFormatPr defaultColWidth="9.140625" defaultRowHeight="20.100000000000001" customHeight="1" x14ac:dyDescent="0.2"/>
  <cols>
    <col min="1" max="1" width="2.5703125" style="216" customWidth="1"/>
    <col min="2" max="2" width="3" style="216" customWidth="1"/>
    <col min="3" max="3" width="13.5703125" style="216" customWidth="1"/>
    <col min="4" max="4" width="3.7109375" style="216" customWidth="1"/>
    <col min="5" max="5" width="3.140625" style="216" customWidth="1"/>
    <col min="6" max="6" width="8.140625" style="216" customWidth="1"/>
    <col min="7" max="9" width="3.140625" style="216" customWidth="1"/>
    <col min="10" max="10" width="5" style="216" customWidth="1"/>
    <col min="11" max="14" width="3.140625" style="216" customWidth="1"/>
    <col min="15" max="15" width="13.5703125" style="216" customWidth="1"/>
    <col min="16" max="16" width="3.7109375" style="216" customWidth="1"/>
    <col min="17" max="17" width="3.140625" style="216" customWidth="1"/>
    <col min="18" max="18" width="8.140625" style="216" customWidth="1"/>
    <col min="19" max="21" width="3.140625" style="216" customWidth="1"/>
    <col min="22" max="22" width="5" style="216" customWidth="1"/>
    <col min="23" max="24" width="3.140625" style="216" customWidth="1"/>
    <col min="25" max="25" width="3" style="216" customWidth="1"/>
    <col min="26" max="27" width="9.140625" style="218"/>
    <col min="28" max="16384" width="9.140625" style="215"/>
  </cols>
  <sheetData>
    <row r="1" spans="1:27" ht="19.5" customHeight="1" x14ac:dyDescent="0.2">
      <c r="D1" s="1778" t="s">
        <v>2316</v>
      </c>
      <c r="E1" s="1778"/>
      <c r="F1" s="1778"/>
      <c r="G1" s="1778"/>
      <c r="H1" s="1243"/>
      <c r="I1" s="2225" t="s">
        <v>63</v>
      </c>
      <c r="J1" s="2225"/>
      <c r="K1" s="2225"/>
      <c r="L1" s="2226">
        <v>42843</v>
      </c>
      <c r="M1" s="2226"/>
      <c r="N1" s="2226"/>
      <c r="O1" s="1913" t="s">
        <v>64</v>
      </c>
      <c r="P1" s="1913"/>
      <c r="Q1" s="1913"/>
      <c r="R1" s="1913"/>
      <c r="S1" s="1913"/>
      <c r="T1" s="1913"/>
      <c r="U1" s="1913"/>
      <c r="V1" s="1913"/>
      <c r="W1" s="1913"/>
      <c r="X1" s="1913"/>
      <c r="Y1" s="1913"/>
    </row>
    <row r="2" spans="1:27" ht="9.75" customHeight="1" x14ac:dyDescent="0.2">
      <c r="D2" s="1778"/>
      <c r="E2" s="1778"/>
      <c r="F2" s="1778"/>
      <c r="G2" s="1778"/>
      <c r="H2" s="1243"/>
      <c r="I2" s="2225"/>
      <c r="J2" s="2225"/>
      <c r="K2" s="2225"/>
      <c r="L2" s="217"/>
      <c r="M2" s="217"/>
      <c r="N2" s="217"/>
      <c r="O2" s="1913"/>
      <c r="P2" s="1913"/>
      <c r="Q2" s="1913"/>
      <c r="R2" s="1913"/>
      <c r="S2" s="1913"/>
      <c r="T2" s="1913"/>
      <c r="U2" s="1913"/>
      <c r="V2" s="1913"/>
      <c r="W2" s="1913"/>
      <c r="X2" s="1913"/>
      <c r="Y2" s="1913"/>
    </row>
    <row r="3" spans="1:27" ht="9.75" customHeight="1" x14ac:dyDescent="0.2">
      <c r="D3" s="1778"/>
      <c r="E3" s="1778"/>
      <c r="F3" s="1778"/>
      <c r="G3" s="1778"/>
      <c r="H3" s="1913" t="s">
        <v>65</v>
      </c>
      <c r="I3" s="1913"/>
      <c r="J3" s="1913"/>
      <c r="K3" s="1913"/>
      <c r="L3" s="1913"/>
      <c r="M3" s="1913"/>
      <c r="N3" s="1913"/>
      <c r="O3" s="1913"/>
      <c r="P3" s="1913"/>
      <c r="Q3" s="1913"/>
      <c r="R3" s="1913"/>
      <c r="S3" s="1913"/>
      <c r="T3" s="1913"/>
      <c r="U3" s="1913"/>
      <c r="V3" s="1913"/>
      <c r="W3" s="1913"/>
      <c r="X3" s="1913"/>
      <c r="Y3" s="1913"/>
    </row>
    <row r="4" spans="1:27" ht="19.5" customHeight="1" thickBot="1" x14ac:dyDescent="0.25">
      <c r="A4" s="219"/>
      <c r="B4" s="219"/>
      <c r="C4" s="219"/>
      <c r="D4" s="1778"/>
      <c r="E4" s="1778"/>
      <c r="F4" s="1778"/>
      <c r="G4" s="1778"/>
      <c r="H4" s="1913"/>
      <c r="I4" s="1913"/>
      <c r="J4" s="1913"/>
      <c r="K4" s="1913"/>
      <c r="L4" s="1913"/>
      <c r="M4" s="1913"/>
      <c r="N4" s="1913"/>
      <c r="O4" s="1913"/>
      <c r="P4" s="1913"/>
      <c r="Q4" s="1913"/>
      <c r="R4" s="1913"/>
      <c r="S4" s="1913"/>
      <c r="T4" s="1913"/>
      <c r="U4" s="1913"/>
      <c r="V4" s="1913"/>
      <c r="W4" s="1913"/>
      <c r="X4" s="1913"/>
      <c r="Y4" s="1913"/>
      <c r="Z4" s="220"/>
      <c r="AA4" s="220"/>
    </row>
    <row r="5" spans="1:27" ht="20.100000000000001" customHeight="1" thickBot="1" x14ac:dyDescent="0.25">
      <c r="A5" s="221"/>
      <c r="B5" s="222"/>
      <c r="C5" s="223"/>
      <c r="D5" s="919"/>
      <c r="E5" s="919"/>
      <c r="F5" s="919"/>
      <c r="G5" s="919"/>
      <c r="H5" s="224"/>
      <c r="I5" s="2227" t="s">
        <v>43</v>
      </c>
      <c r="J5" s="2228"/>
      <c r="K5" s="1873">
        <f>Application!$F$10</f>
        <v>0</v>
      </c>
      <c r="L5" s="1874"/>
      <c r="M5" s="1874"/>
      <c r="N5" s="1874"/>
      <c r="O5" s="1875"/>
      <c r="P5" s="2229" t="s">
        <v>39</v>
      </c>
      <c r="Q5" s="2230"/>
      <c r="R5" s="2231"/>
      <c r="S5" s="2232"/>
      <c r="T5" s="2233"/>
      <c r="U5" s="2229" t="s">
        <v>66</v>
      </c>
      <c r="V5" s="2230"/>
      <c r="W5" s="2234"/>
      <c r="X5" s="2235"/>
      <c r="Y5" s="2236"/>
      <c r="Z5" s="225"/>
    </row>
    <row r="6" spans="1:27" ht="20.100000000000001" customHeight="1" x14ac:dyDescent="0.25">
      <c r="A6" s="2237" t="s">
        <v>67</v>
      </c>
      <c r="B6" s="2238"/>
      <c r="C6" s="2238"/>
      <c r="D6" s="2239"/>
      <c r="E6" s="373">
        <v>1</v>
      </c>
      <c r="F6" s="2186">
        <f>Application!F12</f>
        <v>0</v>
      </c>
      <c r="G6" s="2187"/>
      <c r="H6" s="393"/>
      <c r="I6" s="375">
        <v>3</v>
      </c>
      <c r="J6" s="2186">
        <f>Application!J12</f>
        <v>0</v>
      </c>
      <c r="K6" s="2187"/>
      <c r="L6" s="2187"/>
      <c r="M6" s="395"/>
      <c r="N6" s="375">
        <v>5</v>
      </c>
      <c r="O6" s="397">
        <f>Application!O12</f>
        <v>0</v>
      </c>
      <c r="P6" s="395"/>
      <c r="Q6" s="375">
        <v>7</v>
      </c>
      <c r="R6" s="2186">
        <f>Application!R12</f>
        <v>0</v>
      </c>
      <c r="S6" s="2187"/>
      <c r="T6" s="395"/>
      <c r="U6" s="375">
        <v>9</v>
      </c>
      <c r="V6" s="2186">
        <f>Application!V12</f>
        <v>0</v>
      </c>
      <c r="W6" s="2187"/>
      <c r="X6" s="2187"/>
      <c r="Y6" s="399"/>
      <c r="Z6" s="225"/>
    </row>
    <row r="7" spans="1:27" ht="20.100000000000001" customHeight="1" thickBot="1" x14ac:dyDescent="0.3">
      <c r="A7" s="2240"/>
      <c r="B7" s="2241"/>
      <c r="C7" s="2241"/>
      <c r="D7" s="2242"/>
      <c r="E7" s="374">
        <v>2</v>
      </c>
      <c r="F7" s="2243">
        <f>Application!F13</f>
        <v>0</v>
      </c>
      <c r="G7" s="2244"/>
      <c r="H7" s="394"/>
      <c r="I7" s="376">
        <v>4</v>
      </c>
      <c r="J7" s="2243">
        <f>Application!J13</f>
        <v>0</v>
      </c>
      <c r="K7" s="2244"/>
      <c r="L7" s="2244"/>
      <c r="M7" s="396"/>
      <c r="N7" s="376">
        <v>6</v>
      </c>
      <c r="O7" s="398">
        <f>Application!O13</f>
        <v>0</v>
      </c>
      <c r="P7" s="396"/>
      <c r="Q7" s="376">
        <v>8</v>
      </c>
      <c r="R7" s="2243">
        <f>Application!R13</f>
        <v>0</v>
      </c>
      <c r="S7" s="2244"/>
      <c r="T7" s="396"/>
      <c r="U7" s="376">
        <v>10</v>
      </c>
      <c r="V7" s="2243">
        <f>Application!V13</f>
        <v>0</v>
      </c>
      <c r="W7" s="2244"/>
      <c r="X7" s="2244"/>
      <c r="Y7" s="400"/>
      <c r="Z7" s="225"/>
    </row>
    <row r="8" spans="1:27" ht="19.5" customHeight="1" x14ac:dyDescent="0.2">
      <c r="A8" s="1928" t="s">
        <v>68</v>
      </c>
      <c r="B8" s="2203" t="s">
        <v>69</v>
      </c>
      <c r="C8" s="2204"/>
      <c r="D8" s="2204"/>
      <c r="E8" s="2204"/>
      <c r="F8" s="2204"/>
      <c r="G8" s="2204"/>
      <c r="H8" s="2204"/>
      <c r="I8" s="2204"/>
      <c r="J8" s="2204"/>
      <c r="K8" s="2204"/>
      <c r="L8" s="2204"/>
      <c r="M8" s="2204"/>
      <c r="N8" s="2204"/>
      <c r="O8" s="2204"/>
      <c r="P8" s="2204"/>
      <c r="Q8" s="2204"/>
      <c r="R8" s="2204"/>
      <c r="S8" s="2204"/>
      <c r="T8" s="2204"/>
      <c r="U8" s="2204"/>
      <c r="V8" s="2204"/>
      <c r="W8" s="2204"/>
      <c r="X8" s="2204"/>
      <c r="Y8" s="2205"/>
      <c r="Z8" s="226"/>
      <c r="AA8" s="220"/>
    </row>
    <row r="9" spans="1:27" ht="19.5" customHeight="1" x14ac:dyDescent="0.2">
      <c r="A9" s="1929"/>
      <c r="B9" s="2206"/>
      <c r="C9" s="2207"/>
      <c r="D9" s="2207"/>
      <c r="E9" s="2207"/>
      <c r="F9" s="2207"/>
      <c r="G9" s="2207"/>
      <c r="H9" s="2207"/>
      <c r="I9" s="2207"/>
      <c r="J9" s="2207"/>
      <c r="K9" s="2207"/>
      <c r="L9" s="2207"/>
      <c r="M9" s="2207"/>
      <c r="N9" s="2207"/>
      <c r="O9" s="2207"/>
      <c r="P9" s="2207"/>
      <c r="Q9" s="2207"/>
      <c r="R9" s="2207"/>
      <c r="S9" s="2207"/>
      <c r="T9" s="2207"/>
      <c r="U9" s="2207"/>
      <c r="V9" s="2207"/>
      <c r="W9" s="2207"/>
      <c r="X9" s="2207"/>
      <c r="Y9" s="2208"/>
      <c r="Z9" s="226"/>
      <c r="AA9" s="220"/>
    </row>
    <row r="10" spans="1:27" ht="19.5" customHeight="1" thickBot="1" x14ac:dyDescent="0.25">
      <c r="A10" s="1929"/>
      <c r="B10" s="2209"/>
      <c r="C10" s="2210"/>
      <c r="D10" s="2210"/>
      <c r="E10" s="2210"/>
      <c r="F10" s="2210"/>
      <c r="G10" s="2210"/>
      <c r="H10" s="2210"/>
      <c r="I10" s="2210"/>
      <c r="J10" s="2210"/>
      <c r="K10" s="2210"/>
      <c r="L10" s="2210"/>
      <c r="M10" s="2210"/>
      <c r="N10" s="2210"/>
      <c r="O10" s="2210"/>
      <c r="P10" s="2210"/>
      <c r="Q10" s="2210"/>
      <c r="R10" s="2210"/>
      <c r="S10" s="2210"/>
      <c r="T10" s="2210"/>
      <c r="U10" s="2210"/>
      <c r="V10" s="2210"/>
      <c r="W10" s="2210"/>
      <c r="X10" s="2210"/>
      <c r="Y10" s="2211"/>
      <c r="Z10" s="226"/>
      <c r="AA10" s="220"/>
    </row>
    <row r="11" spans="1:27" ht="20.100000000000001" customHeight="1" x14ac:dyDescent="0.2">
      <c r="A11" s="1929"/>
      <c r="B11" s="1960">
        <v>110</v>
      </c>
      <c r="C11" s="1961" t="str">
        <f>VLOOKUP(B11,DataLabels,HLOOKUP($H$3,Type,2,FALSE))</f>
        <v>Type of Submission</v>
      </c>
      <c r="D11" s="1962"/>
      <c r="E11" s="1963"/>
      <c r="F11" s="2212">
        <f>Application!G8</f>
        <v>0</v>
      </c>
      <c r="G11" s="2213"/>
      <c r="H11" s="2213"/>
      <c r="I11" s="2213"/>
      <c r="J11" s="2213"/>
      <c r="K11" s="2213"/>
      <c r="L11" s="2213"/>
      <c r="M11" s="2213"/>
      <c r="N11" s="2213"/>
      <c r="O11" s="2213"/>
      <c r="P11" s="2213"/>
      <c r="Q11" s="2213"/>
      <c r="R11" s="2213">
        <f>Application!R8</f>
        <v>0</v>
      </c>
      <c r="S11" s="2213"/>
      <c r="T11" s="2213"/>
      <c r="U11" s="2213"/>
      <c r="V11" s="2213"/>
      <c r="W11" s="2213"/>
      <c r="X11" s="2213"/>
      <c r="Y11" s="401"/>
      <c r="Z11" s="225"/>
    </row>
    <row r="12" spans="1:27" ht="20.100000000000001" customHeight="1" x14ac:dyDescent="0.2">
      <c r="A12" s="1929"/>
      <c r="B12" s="1952"/>
      <c r="C12" s="1953"/>
      <c r="D12" s="1946"/>
      <c r="E12" s="1947"/>
      <c r="F12" s="1950"/>
      <c r="G12" s="1951"/>
      <c r="H12" s="1951"/>
      <c r="I12" s="1951"/>
      <c r="J12" s="1951"/>
      <c r="K12" s="1951"/>
      <c r="L12" s="1951"/>
      <c r="M12" s="1951"/>
      <c r="N12" s="1951"/>
      <c r="O12" s="1951"/>
      <c r="P12" s="1951"/>
      <c r="Q12" s="1951"/>
      <c r="R12" s="1951"/>
      <c r="S12" s="1951"/>
      <c r="T12" s="1951"/>
      <c r="U12" s="1951"/>
      <c r="V12" s="1951"/>
      <c r="W12" s="1951"/>
      <c r="X12" s="1951"/>
      <c r="Y12" s="402"/>
      <c r="Z12" s="225"/>
    </row>
    <row r="13" spans="1:27" ht="20.100000000000001" customHeight="1" x14ac:dyDescent="0.2">
      <c r="A13" s="1929"/>
      <c r="B13" s="1918">
        <v>120</v>
      </c>
      <c r="C13" s="1920" t="str">
        <f>VLOOKUP(B13,DataLabels,HLOOKUP($H$3,Type,2,FALSE))</f>
        <v>Submitter's Specification No.</v>
      </c>
      <c r="D13" s="1921"/>
      <c r="E13" s="1922"/>
      <c r="F13" s="2214">
        <f>Application!F10</f>
        <v>0</v>
      </c>
      <c r="G13" s="2215"/>
      <c r="H13" s="2215"/>
      <c r="I13" s="2215"/>
      <c r="J13" s="2215"/>
      <c r="K13" s="2215"/>
      <c r="L13" s="2215"/>
      <c r="M13" s="403"/>
      <c r="N13" s="1727">
        <v>130</v>
      </c>
      <c r="O13" s="2218" t="s">
        <v>70</v>
      </c>
      <c r="P13" s="2046"/>
      <c r="Q13" s="228"/>
      <c r="R13" s="2219">
        <f>Application!R10</f>
        <v>0</v>
      </c>
      <c r="S13" s="2220"/>
      <c r="T13" s="2220"/>
      <c r="U13" s="2220"/>
      <c r="V13" s="2220"/>
      <c r="W13" s="2220"/>
      <c r="X13" s="2220"/>
      <c r="Y13" s="2221"/>
      <c r="Z13" s="225"/>
    </row>
    <row r="14" spans="1:27" ht="20.100000000000001" customHeight="1" x14ac:dyDescent="0.2">
      <c r="A14" s="1929"/>
      <c r="B14" s="1952"/>
      <c r="C14" s="1953"/>
      <c r="D14" s="1946"/>
      <c r="E14" s="1947"/>
      <c r="F14" s="2216"/>
      <c r="G14" s="2217"/>
      <c r="H14" s="2217"/>
      <c r="I14" s="2217"/>
      <c r="J14" s="2217"/>
      <c r="K14" s="2217"/>
      <c r="L14" s="2217"/>
      <c r="M14" s="404"/>
      <c r="N14" s="1728"/>
      <c r="O14" s="2131"/>
      <c r="P14" s="2049"/>
      <c r="Q14" s="230"/>
      <c r="R14" s="2222">
        <f>Application!R11</f>
        <v>0</v>
      </c>
      <c r="S14" s="2223"/>
      <c r="T14" s="2223"/>
      <c r="U14" s="2223"/>
      <c r="V14" s="2223"/>
      <c r="W14" s="2223"/>
      <c r="X14" s="2223"/>
      <c r="Y14" s="2224"/>
      <c r="Z14" s="225"/>
    </row>
    <row r="15" spans="1:27" ht="20.100000000000001" customHeight="1" x14ac:dyDescent="0.2">
      <c r="A15" s="1929"/>
      <c r="B15" s="1727">
        <v>500</v>
      </c>
      <c r="C15" s="1944" t="str">
        <f>VLOOKUP(B15,DataLabels,HLOOKUP($H$3,Type,2,FALSE))</f>
        <v>Elevating Device Make</v>
      </c>
      <c r="D15" s="1921"/>
      <c r="E15" s="1922"/>
      <c r="F15" s="2051"/>
      <c r="G15" s="2052"/>
      <c r="H15" s="2052"/>
      <c r="I15" s="2052"/>
      <c r="J15" s="2052"/>
      <c r="K15" s="2052"/>
      <c r="L15" s="2052"/>
      <c r="M15" s="227"/>
      <c r="N15" s="1727">
        <v>510</v>
      </c>
      <c r="O15" s="2218" t="str">
        <f>VLOOKUP(N15,DataLabels,HLOOKUP($H$3,Type,2,FALSE))</f>
        <v>Elevating Device Model</v>
      </c>
      <c r="P15" s="2046"/>
      <c r="Q15" s="2047"/>
      <c r="R15" s="2051"/>
      <c r="S15" s="2052"/>
      <c r="T15" s="2052"/>
      <c r="U15" s="2052"/>
      <c r="V15" s="2052"/>
      <c r="W15" s="2052"/>
      <c r="X15" s="2052"/>
      <c r="Y15" s="231"/>
      <c r="Z15" s="225"/>
    </row>
    <row r="16" spans="1:27" ht="20.100000000000001" customHeight="1" x14ac:dyDescent="0.2">
      <c r="A16" s="1929"/>
      <c r="B16" s="1728"/>
      <c r="C16" s="1945"/>
      <c r="D16" s="1946"/>
      <c r="E16" s="1947"/>
      <c r="F16" s="2053"/>
      <c r="G16" s="2054"/>
      <c r="H16" s="2054"/>
      <c r="I16" s="2054"/>
      <c r="J16" s="2054"/>
      <c r="K16" s="2054"/>
      <c r="L16" s="2054"/>
      <c r="M16" s="229"/>
      <c r="N16" s="1728"/>
      <c r="O16" s="2131"/>
      <c r="P16" s="2049"/>
      <c r="Q16" s="2050"/>
      <c r="R16" s="2053"/>
      <c r="S16" s="2054"/>
      <c r="T16" s="2054"/>
      <c r="U16" s="2054"/>
      <c r="V16" s="2054"/>
      <c r="W16" s="2054"/>
      <c r="X16" s="2054"/>
      <c r="Y16" s="232"/>
      <c r="Z16" s="225"/>
    </row>
    <row r="17" spans="1:26" s="218" customFormat="1" ht="20.100000000000001" customHeight="1" x14ac:dyDescent="0.25">
      <c r="A17" s="1929"/>
      <c r="B17" s="1727">
        <v>520</v>
      </c>
      <c r="C17" s="2197" t="str">
        <f>VLOOKUP(B17,DataLabels,HLOOKUP($H$3,Type,2,FALSE))</f>
        <v>Capacity
[2.16.1, 2.16.2]</v>
      </c>
      <c r="D17" s="2198"/>
      <c r="E17" s="377">
        <v>1</v>
      </c>
      <c r="F17" s="2080"/>
      <c r="G17" s="2081"/>
      <c r="H17" s="233" t="s">
        <v>71</v>
      </c>
      <c r="I17" s="377">
        <v>3</v>
      </c>
      <c r="J17" s="2080"/>
      <c r="K17" s="2081"/>
      <c r="L17" s="2081"/>
      <c r="M17" s="234" t="s">
        <v>71</v>
      </c>
      <c r="N17" s="377">
        <v>5</v>
      </c>
      <c r="O17" s="718"/>
      <c r="P17" s="234" t="s">
        <v>71</v>
      </c>
      <c r="Q17" s="377">
        <v>7</v>
      </c>
      <c r="R17" s="2080"/>
      <c r="S17" s="2081"/>
      <c r="T17" s="234" t="s">
        <v>71</v>
      </c>
      <c r="U17" s="377">
        <v>9</v>
      </c>
      <c r="V17" s="2080"/>
      <c r="W17" s="2081"/>
      <c r="X17" s="2081"/>
      <c r="Y17" s="235" t="s">
        <v>71</v>
      </c>
      <c r="Z17" s="225"/>
    </row>
    <row r="18" spans="1:26" s="218" customFormat="1" ht="20.100000000000001" customHeight="1" x14ac:dyDescent="0.25">
      <c r="A18" s="1929"/>
      <c r="B18" s="1728"/>
      <c r="C18" s="2199"/>
      <c r="D18" s="2200"/>
      <c r="E18" s="378">
        <v>2</v>
      </c>
      <c r="F18" s="2057"/>
      <c r="G18" s="2058"/>
      <c r="H18" s="236" t="s">
        <v>71</v>
      </c>
      <c r="I18" s="378">
        <v>4</v>
      </c>
      <c r="J18" s="2057"/>
      <c r="K18" s="2058"/>
      <c r="L18" s="2058"/>
      <c r="M18" s="237" t="s">
        <v>71</v>
      </c>
      <c r="N18" s="378">
        <v>6</v>
      </c>
      <c r="O18" s="719"/>
      <c r="P18" s="237" t="s">
        <v>71</v>
      </c>
      <c r="Q18" s="378">
        <v>8</v>
      </c>
      <c r="R18" s="2165"/>
      <c r="S18" s="2166"/>
      <c r="T18" s="743" t="s">
        <v>71</v>
      </c>
      <c r="U18" s="378">
        <v>10</v>
      </c>
      <c r="V18" s="2057"/>
      <c r="W18" s="2058"/>
      <c r="X18" s="2058"/>
      <c r="Y18" s="238" t="s">
        <v>71</v>
      </c>
      <c r="Z18" s="225"/>
    </row>
    <row r="19" spans="1:26" s="218" customFormat="1" ht="20.100000000000001" customHeight="1" x14ac:dyDescent="0.25">
      <c r="A19" s="1929"/>
      <c r="B19" s="1727">
        <v>530</v>
      </c>
      <c r="C19" s="2197" t="str">
        <f>VLOOKUP(B19,DataLabels,HLOOKUP($H$3,Type,2,FALSE))</f>
        <v>Capacity
[B44-Appendix D]
[persons]</v>
      </c>
      <c r="D19" s="2198"/>
      <c r="E19" s="377">
        <v>1</v>
      </c>
      <c r="F19" s="2201">
        <f>ROUNDDOWN(F17/72.5,0)</f>
        <v>0</v>
      </c>
      <c r="G19" s="2202"/>
      <c r="H19" s="405" t="s">
        <v>72</v>
      </c>
      <c r="I19" s="377">
        <v>3</v>
      </c>
      <c r="J19" s="2201">
        <f>ROUNDDOWN(J17/72.5,0)</f>
        <v>0</v>
      </c>
      <c r="K19" s="2202"/>
      <c r="L19" s="2202"/>
      <c r="M19" s="405" t="s">
        <v>72</v>
      </c>
      <c r="N19" s="377">
        <v>5</v>
      </c>
      <c r="O19" s="407">
        <f>ROUNDDOWN(O17/72.5,0)</f>
        <v>0</v>
      </c>
      <c r="P19" s="405" t="s">
        <v>72</v>
      </c>
      <c r="Q19" s="377">
        <v>7</v>
      </c>
      <c r="R19" s="2201">
        <f>ROUNDDOWN(R17/72.5,0)</f>
        <v>0</v>
      </c>
      <c r="S19" s="2202"/>
      <c r="T19" s="405" t="s">
        <v>72</v>
      </c>
      <c r="U19" s="377">
        <v>9</v>
      </c>
      <c r="V19" s="2201">
        <f>ROUNDDOWN(V17/72.5,0)</f>
        <v>0</v>
      </c>
      <c r="W19" s="2202"/>
      <c r="X19" s="2202"/>
      <c r="Y19" s="409" t="s">
        <v>72</v>
      </c>
      <c r="Z19" s="225"/>
    </row>
    <row r="20" spans="1:26" s="218" customFormat="1" ht="20.100000000000001" customHeight="1" x14ac:dyDescent="0.25">
      <c r="A20" s="1929"/>
      <c r="B20" s="1728"/>
      <c r="C20" s="2199"/>
      <c r="D20" s="2200"/>
      <c r="E20" s="378">
        <v>2</v>
      </c>
      <c r="F20" s="2189">
        <f>ROUNDDOWN(F18/72.5,0)</f>
        <v>0</v>
      </c>
      <c r="G20" s="2190"/>
      <c r="H20" s="406" t="s">
        <v>72</v>
      </c>
      <c r="I20" s="378">
        <v>4</v>
      </c>
      <c r="J20" s="2189">
        <f>ROUNDDOWN(J18/72.5,0)</f>
        <v>0</v>
      </c>
      <c r="K20" s="2190"/>
      <c r="L20" s="2190"/>
      <c r="M20" s="406" t="s">
        <v>72</v>
      </c>
      <c r="N20" s="378">
        <v>6</v>
      </c>
      <c r="O20" s="408">
        <f>ROUNDDOWN(O18/72.5,0)</f>
        <v>0</v>
      </c>
      <c r="P20" s="406" t="s">
        <v>72</v>
      </c>
      <c r="Q20" s="378">
        <v>8</v>
      </c>
      <c r="R20" s="2189">
        <f>ROUNDDOWN(R18/72.5,0)</f>
        <v>0</v>
      </c>
      <c r="S20" s="2190"/>
      <c r="T20" s="406" t="s">
        <v>72</v>
      </c>
      <c r="U20" s="378">
        <v>10</v>
      </c>
      <c r="V20" s="2189">
        <f>ROUNDDOWN(V18/72.5,0)</f>
        <v>0</v>
      </c>
      <c r="W20" s="2190"/>
      <c r="X20" s="2190"/>
      <c r="Y20" s="410" t="s">
        <v>72</v>
      </c>
      <c r="Z20" s="225"/>
    </row>
    <row r="21" spans="1:26" s="218" customFormat="1" ht="20.100000000000001" customHeight="1" x14ac:dyDescent="0.2">
      <c r="A21" s="1929"/>
      <c r="B21" s="1727">
        <v>540</v>
      </c>
      <c r="C21" s="1944" t="str">
        <f>VLOOKUP(B21,DataLabels,HLOOKUP($H$3,Type,2,FALSE))</f>
        <v>Rated Speed</v>
      </c>
      <c r="D21" s="1921"/>
      <c r="E21" s="1922"/>
      <c r="F21" s="2051"/>
      <c r="G21" s="2052"/>
      <c r="H21" s="2052"/>
      <c r="I21" s="2052"/>
      <c r="J21" s="2052"/>
      <c r="K21" s="2052"/>
      <c r="L21" s="2052"/>
      <c r="M21" s="239"/>
      <c r="N21" s="2167">
        <v>550</v>
      </c>
      <c r="O21" s="2192" t="str">
        <f>VLOOKUP(N21,DataLabels,HLOOKUP($H$3,Type,2,FALSE))</f>
        <v>Rated Down Speed
(Hydraulic Only)</v>
      </c>
      <c r="P21" s="2193"/>
      <c r="Q21" s="2194"/>
      <c r="R21" s="2195"/>
      <c r="S21" s="2196"/>
      <c r="T21" s="2196"/>
      <c r="U21" s="2196"/>
      <c r="V21" s="2196"/>
      <c r="W21" s="2196"/>
      <c r="X21" s="2196"/>
      <c r="Y21" s="240"/>
      <c r="Z21" s="225"/>
    </row>
    <row r="22" spans="1:26" s="218" customFormat="1" ht="19.5" customHeight="1" x14ac:dyDescent="0.25">
      <c r="A22" s="1929"/>
      <c r="B22" s="1728"/>
      <c r="C22" s="1945"/>
      <c r="D22" s="1946"/>
      <c r="E22" s="1947"/>
      <c r="F22" s="2053"/>
      <c r="G22" s="2054"/>
      <c r="H22" s="2054"/>
      <c r="I22" s="2054"/>
      <c r="J22" s="2054"/>
      <c r="K22" s="2054"/>
      <c r="L22" s="2054"/>
      <c r="M22" s="229" t="s">
        <v>73</v>
      </c>
      <c r="N22" s="1728"/>
      <c r="O22" s="2093"/>
      <c r="P22" s="2102"/>
      <c r="Q22" s="2103"/>
      <c r="R22" s="2053"/>
      <c r="S22" s="2054"/>
      <c r="T22" s="2054"/>
      <c r="U22" s="2054"/>
      <c r="V22" s="2054"/>
      <c r="W22" s="2054"/>
      <c r="X22" s="2054"/>
      <c r="Y22" s="241" t="s">
        <v>73</v>
      </c>
      <c r="Z22" s="225"/>
    </row>
    <row r="23" spans="1:26" s="218" customFormat="1" ht="19.5" customHeight="1" x14ac:dyDescent="0.2">
      <c r="A23" s="242"/>
      <c r="B23" s="1727">
        <v>560</v>
      </c>
      <c r="C23" s="1944" t="str">
        <f>VLOOKUP(B23,DataLabels,HLOOKUP($H$3,Type,2,FALSE))</f>
        <v>Class of Loading
(if freight)
[2.16.2.2]</v>
      </c>
      <c r="D23" s="1921"/>
      <c r="E23" s="1922"/>
      <c r="F23" s="1914"/>
      <c r="G23" s="1915"/>
      <c r="H23" s="1915"/>
      <c r="I23" s="1915"/>
      <c r="J23" s="1915"/>
      <c r="K23" s="1915"/>
      <c r="L23" s="1915"/>
      <c r="M23" s="227"/>
      <c r="N23" s="1727">
        <v>570</v>
      </c>
      <c r="O23" s="1944" t="str">
        <f>VLOOKUP(N23,DataLabels,HLOOKUP($H$3,Type,2,FALSE))</f>
        <v>License Location
(if in a remote location)
[O.Reg. 209/01, s30(1)]</v>
      </c>
      <c r="P23" s="1921"/>
      <c r="Q23" s="1922"/>
      <c r="R23" s="2051"/>
      <c r="S23" s="2052"/>
      <c r="T23" s="2052"/>
      <c r="U23" s="2052"/>
      <c r="V23" s="2052"/>
      <c r="W23" s="2052"/>
      <c r="X23" s="2052"/>
      <c r="Y23" s="231"/>
      <c r="Z23" s="225"/>
    </row>
    <row r="24" spans="1:26" s="218" customFormat="1" ht="19.5" customHeight="1" thickBot="1" x14ac:dyDescent="0.3">
      <c r="A24" s="243"/>
      <c r="B24" s="2082"/>
      <c r="C24" s="2119"/>
      <c r="D24" s="1924"/>
      <c r="E24" s="1925"/>
      <c r="F24" s="1926"/>
      <c r="G24" s="1927"/>
      <c r="H24" s="1927"/>
      <c r="I24" s="1927"/>
      <c r="J24" s="1927"/>
      <c r="K24" s="1927"/>
      <c r="L24" s="1927"/>
      <c r="M24" s="244"/>
      <c r="N24" s="2082"/>
      <c r="O24" s="2119"/>
      <c r="P24" s="1924"/>
      <c r="Q24" s="1925"/>
      <c r="R24" s="2089"/>
      <c r="S24" s="2090"/>
      <c r="T24" s="2090"/>
      <c r="U24" s="2090"/>
      <c r="V24" s="2090"/>
      <c r="W24" s="2090"/>
      <c r="X24" s="2090"/>
      <c r="Y24" s="245"/>
      <c r="Z24" s="225"/>
    </row>
    <row r="25" spans="1:26" s="218" customFormat="1" ht="20.100000000000001" customHeight="1" x14ac:dyDescent="0.2">
      <c r="A25" s="1928" t="s">
        <v>74</v>
      </c>
      <c r="B25" s="1960">
        <v>180</v>
      </c>
      <c r="C25" s="1961" t="str">
        <f>VLOOKUP(B25,DataLabels,HLOOKUP($H$3,Type,2,FALSE))</f>
        <v>Address</v>
      </c>
      <c r="D25" s="1962"/>
      <c r="E25" s="1963"/>
      <c r="F25" s="2186">
        <f>Application!F22</f>
        <v>123</v>
      </c>
      <c r="G25" s="2187"/>
      <c r="H25" s="2187"/>
      <c r="I25" s="2187"/>
      <c r="J25" s="2187"/>
      <c r="K25" s="2187"/>
      <c r="L25" s="2187"/>
      <c r="M25" s="2187"/>
      <c r="N25" s="2187"/>
      <c r="O25" s="2187"/>
      <c r="P25" s="2187"/>
      <c r="Q25" s="2187"/>
      <c r="R25" s="2187"/>
      <c r="S25" s="2187"/>
      <c r="T25" s="2187"/>
      <c r="U25" s="2187"/>
      <c r="V25" s="2187"/>
      <c r="W25" s="2187"/>
      <c r="X25" s="2187"/>
      <c r="Y25" s="2188"/>
      <c r="Z25" s="225"/>
    </row>
    <row r="26" spans="1:26" s="218" customFormat="1" ht="20.100000000000001" customHeight="1" x14ac:dyDescent="0.2">
      <c r="A26" s="1929"/>
      <c r="B26" s="1952"/>
      <c r="C26" s="1953"/>
      <c r="D26" s="1946"/>
      <c r="E26" s="1947"/>
      <c r="F26" s="2189" t="str">
        <f>Application!F23</f>
        <v>any st</v>
      </c>
      <c r="G26" s="2190"/>
      <c r="H26" s="2190"/>
      <c r="I26" s="2190"/>
      <c r="J26" s="2190"/>
      <c r="K26" s="2190"/>
      <c r="L26" s="2190"/>
      <c r="M26" s="2190"/>
      <c r="N26" s="2190"/>
      <c r="O26" s="2190"/>
      <c r="P26" s="2190"/>
      <c r="Q26" s="2190"/>
      <c r="R26" s="2190"/>
      <c r="S26" s="2190"/>
      <c r="T26" s="2190"/>
      <c r="U26" s="2190"/>
      <c r="V26" s="2190"/>
      <c r="W26" s="2190"/>
      <c r="X26" s="2190"/>
      <c r="Y26" s="2191"/>
      <c r="Z26" s="225"/>
    </row>
    <row r="27" spans="1:26" s="218" customFormat="1" ht="20.100000000000001" customHeight="1" x14ac:dyDescent="0.25">
      <c r="A27" s="1929"/>
      <c r="B27" s="1727">
        <v>580</v>
      </c>
      <c r="C27" s="1944" t="str">
        <f>VLOOKUP(B27,DataLabels,HLOOKUP($H$3,Type,2,FALSE))</f>
        <v>No. of Levels Served</v>
      </c>
      <c r="D27" s="1922"/>
      <c r="E27" s="377">
        <v>1</v>
      </c>
      <c r="F27" s="2080"/>
      <c r="G27" s="2081"/>
      <c r="H27" s="233"/>
      <c r="I27" s="377">
        <v>3</v>
      </c>
      <c r="J27" s="2080"/>
      <c r="K27" s="2081"/>
      <c r="L27" s="2081"/>
      <c r="M27" s="234"/>
      <c r="N27" s="377">
        <v>5</v>
      </c>
      <c r="O27" s="384"/>
      <c r="P27" s="234"/>
      <c r="Q27" s="377">
        <v>7</v>
      </c>
      <c r="R27" s="2080"/>
      <c r="S27" s="2081"/>
      <c r="T27" s="234"/>
      <c r="U27" s="377">
        <v>9</v>
      </c>
      <c r="V27" s="2080"/>
      <c r="W27" s="2081"/>
      <c r="X27" s="2081"/>
      <c r="Y27" s="235"/>
      <c r="Z27" s="225"/>
    </row>
    <row r="28" spans="1:26" s="218" customFormat="1" ht="20.100000000000001" customHeight="1" x14ac:dyDescent="0.25">
      <c r="A28" s="1929"/>
      <c r="B28" s="1728"/>
      <c r="C28" s="1945"/>
      <c r="D28" s="1947"/>
      <c r="E28" s="378">
        <v>2</v>
      </c>
      <c r="F28" s="2057"/>
      <c r="G28" s="2058"/>
      <c r="H28" s="236"/>
      <c r="I28" s="378">
        <v>4</v>
      </c>
      <c r="J28" s="2057"/>
      <c r="K28" s="2058"/>
      <c r="L28" s="2058"/>
      <c r="M28" s="237"/>
      <c r="N28" s="378">
        <v>6</v>
      </c>
      <c r="O28" s="385"/>
      <c r="P28" s="237"/>
      <c r="Q28" s="378">
        <v>8</v>
      </c>
      <c r="R28" s="2057"/>
      <c r="S28" s="2058"/>
      <c r="T28" s="237"/>
      <c r="U28" s="378">
        <v>10</v>
      </c>
      <c r="V28" s="2057"/>
      <c r="W28" s="2058"/>
      <c r="X28" s="2058"/>
      <c r="Y28" s="238"/>
      <c r="Z28" s="225"/>
    </row>
    <row r="29" spans="1:26" s="218" customFormat="1" ht="20.100000000000001" customHeight="1" x14ac:dyDescent="0.25">
      <c r="A29" s="1929"/>
      <c r="B29" s="1727">
        <v>590</v>
      </c>
      <c r="C29" s="1944" t="str">
        <f>VLOOKUP(B29,DataLabels,HLOOKUP($H$3,Type,2,FALSE))</f>
        <v>Travel</v>
      </c>
      <c r="D29" s="1922"/>
      <c r="E29" s="377">
        <v>1</v>
      </c>
      <c r="F29" s="2080"/>
      <c r="G29" s="2081"/>
      <c r="H29" s="233" t="s">
        <v>75</v>
      </c>
      <c r="I29" s="377">
        <v>3</v>
      </c>
      <c r="J29" s="2080"/>
      <c r="K29" s="2081"/>
      <c r="L29" s="2081"/>
      <c r="M29" s="234" t="s">
        <v>75</v>
      </c>
      <c r="N29" s="377">
        <v>5</v>
      </c>
      <c r="O29" s="384"/>
      <c r="P29" s="234" t="s">
        <v>75</v>
      </c>
      <c r="Q29" s="377">
        <v>7</v>
      </c>
      <c r="R29" s="2080"/>
      <c r="S29" s="2081"/>
      <c r="T29" s="234" t="s">
        <v>75</v>
      </c>
      <c r="U29" s="377">
        <v>9</v>
      </c>
      <c r="V29" s="2080"/>
      <c r="W29" s="2081"/>
      <c r="X29" s="2081"/>
      <c r="Y29" s="235" t="s">
        <v>75</v>
      </c>
      <c r="Z29" s="225"/>
    </row>
    <row r="30" spans="1:26" s="218" customFormat="1" ht="20.100000000000001" customHeight="1" thickBot="1" x14ac:dyDescent="0.3">
      <c r="A30" s="1930"/>
      <c r="B30" s="2082"/>
      <c r="C30" s="2119"/>
      <c r="D30" s="1925"/>
      <c r="E30" s="379">
        <v>2</v>
      </c>
      <c r="F30" s="2161"/>
      <c r="G30" s="2162"/>
      <c r="H30" s="246" t="s">
        <v>75</v>
      </c>
      <c r="I30" s="379">
        <v>4</v>
      </c>
      <c r="J30" s="2161"/>
      <c r="K30" s="2162"/>
      <c r="L30" s="2162"/>
      <c r="M30" s="247" t="s">
        <v>75</v>
      </c>
      <c r="N30" s="379">
        <v>6</v>
      </c>
      <c r="O30" s="386"/>
      <c r="P30" s="248" t="s">
        <v>75</v>
      </c>
      <c r="Q30" s="380">
        <v>8</v>
      </c>
      <c r="R30" s="2161"/>
      <c r="S30" s="2162"/>
      <c r="T30" s="248" t="s">
        <v>75</v>
      </c>
      <c r="U30" s="379">
        <v>10</v>
      </c>
      <c r="V30" s="2161"/>
      <c r="W30" s="2162"/>
      <c r="X30" s="2162"/>
      <c r="Y30" s="249" t="s">
        <v>75</v>
      </c>
      <c r="Z30" s="225"/>
    </row>
    <row r="31" spans="1:26" s="218" customFormat="1" ht="20.100000000000001" customHeight="1" thickBot="1" x14ac:dyDescent="0.3">
      <c r="A31" s="250"/>
      <c r="B31" s="251"/>
      <c r="C31" s="252"/>
      <c r="D31" s="252"/>
      <c r="E31" s="253"/>
      <c r="F31" s="254"/>
      <c r="G31" s="254"/>
      <c r="H31" s="255"/>
      <c r="I31" s="253"/>
      <c r="J31" s="256"/>
      <c r="K31" s="256"/>
      <c r="L31" s="256"/>
      <c r="M31" s="257"/>
      <c r="N31" s="253"/>
      <c r="O31" s="258"/>
      <c r="P31" s="257"/>
      <c r="Q31" s="253"/>
      <c r="R31" s="256"/>
      <c r="S31" s="256"/>
      <c r="T31" s="257"/>
      <c r="U31" s="253"/>
      <c r="V31" s="256"/>
      <c r="W31" s="256"/>
      <c r="X31" s="256"/>
      <c r="Y31" s="257"/>
    </row>
    <row r="32" spans="1:26" s="218" customFormat="1" ht="20.100000000000001" customHeight="1" x14ac:dyDescent="0.2">
      <c r="A32" s="1928" t="s">
        <v>76</v>
      </c>
      <c r="B32" s="1985" t="str">
        <f>VLOOKUP(A32,DataLabels,HLOOKUP($H$3,Type,2,FALSE))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v>
      </c>
      <c r="C32" s="1986"/>
      <c r="D32" s="1986"/>
      <c r="E32" s="1986"/>
      <c r="F32" s="1986"/>
      <c r="G32" s="1986"/>
      <c r="H32" s="1986"/>
      <c r="I32" s="1986"/>
      <c r="J32" s="1986"/>
      <c r="K32" s="1986"/>
      <c r="L32" s="1986"/>
      <c r="M32" s="1986"/>
      <c r="N32" s="1986"/>
      <c r="O32" s="1986"/>
      <c r="P32" s="1986"/>
      <c r="Q32" s="1986"/>
      <c r="R32" s="1986"/>
      <c r="S32" s="1986"/>
      <c r="T32" s="1986"/>
      <c r="U32" s="1986"/>
      <c r="V32" s="1986"/>
      <c r="W32" s="1986"/>
      <c r="X32" s="1986"/>
      <c r="Y32" s="1987"/>
    </row>
    <row r="33" spans="1:25" s="218" customFormat="1" ht="20.100000000000001" customHeight="1" x14ac:dyDescent="0.2">
      <c r="A33" s="1929"/>
      <c r="B33" s="1988"/>
      <c r="C33" s="1989"/>
      <c r="D33" s="1989"/>
      <c r="E33" s="1989"/>
      <c r="F33" s="1989"/>
      <c r="G33" s="1989"/>
      <c r="H33" s="1989"/>
      <c r="I33" s="1989"/>
      <c r="J33" s="1989"/>
      <c r="K33" s="1989"/>
      <c r="L33" s="1989"/>
      <c r="M33" s="1989"/>
      <c r="N33" s="1989"/>
      <c r="O33" s="1989"/>
      <c r="P33" s="1989"/>
      <c r="Q33" s="1989"/>
      <c r="R33" s="1989"/>
      <c r="S33" s="1989"/>
      <c r="T33" s="1989"/>
      <c r="U33" s="1989"/>
      <c r="V33" s="1989"/>
      <c r="W33" s="1989"/>
      <c r="X33" s="1989"/>
      <c r="Y33" s="1990"/>
    </row>
    <row r="34" spans="1:25" s="218" customFormat="1" ht="20.100000000000001" customHeight="1" x14ac:dyDescent="0.2">
      <c r="A34" s="1929"/>
      <c r="B34" s="1988"/>
      <c r="C34" s="1989"/>
      <c r="D34" s="1989"/>
      <c r="E34" s="1989"/>
      <c r="F34" s="1989"/>
      <c r="G34" s="1989"/>
      <c r="H34" s="1989"/>
      <c r="I34" s="1989"/>
      <c r="J34" s="1989"/>
      <c r="K34" s="1989"/>
      <c r="L34" s="1989"/>
      <c r="M34" s="1989"/>
      <c r="N34" s="1989"/>
      <c r="O34" s="1989"/>
      <c r="P34" s="1989"/>
      <c r="Q34" s="1989"/>
      <c r="R34" s="1989"/>
      <c r="S34" s="1989"/>
      <c r="T34" s="1989"/>
      <c r="U34" s="1989"/>
      <c r="V34" s="1989"/>
      <c r="W34" s="1989"/>
      <c r="X34" s="1989"/>
      <c r="Y34" s="1990"/>
    </row>
    <row r="35" spans="1:25" s="218" customFormat="1" ht="20.100000000000001" customHeight="1" thickBot="1" x14ac:dyDescent="0.25">
      <c r="A35" s="1930"/>
      <c r="B35" s="2042"/>
      <c r="C35" s="2043"/>
      <c r="D35" s="2043"/>
      <c r="E35" s="2043"/>
      <c r="F35" s="2043"/>
      <c r="G35" s="2043"/>
      <c r="H35" s="2043"/>
      <c r="I35" s="2043"/>
      <c r="J35" s="2043"/>
      <c r="K35" s="2043"/>
      <c r="L35" s="2043"/>
      <c r="M35" s="2043"/>
      <c r="N35" s="2043"/>
      <c r="O35" s="2043"/>
      <c r="P35" s="2043"/>
      <c r="Q35" s="2043"/>
      <c r="R35" s="2043"/>
      <c r="S35" s="2043"/>
      <c r="T35" s="2043"/>
      <c r="U35" s="2043"/>
      <c r="V35" s="2043"/>
      <c r="W35" s="2043"/>
      <c r="X35" s="2043"/>
      <c r="Y35" s="2044"/>
    </row>
    <row r="36" spans="1:25" s="218" customFormat="1" ht="20.100000000000001" customHeight="1" thickBot="1" x14ac:dyDescent="0.3">
      <c r="A36" s="221"/>
      <c r="B36" s="222"/>
      <c r="C36" s="223"/>
      <c r="D36" s="223"/>
      <c r="E36" s="259"/>
      <c r="F36" s="260"/>
      <c r="G36" s="260"/>
      <c r="H36" s="261"/>
      <c r="I36" s="259"/>
      <c r="J36" s="262"/>
      <c r="K36" s="262"/>
      <c r="L36" s="262"/>
      <c r="M36" s="263"/>
      <c r="N36" s="259"/>
      <c r="O36" s="264"/>
      <c r="P36" s="263"/>
      <c r="Q36" s="259"/>
      <c r="R36" s="262"/>
      <c r="S36" s="262"/>
      <c r="T36" s="263"/>
      <c r="U36" s="259"/>
      <c r="V36" s="262"/>
      <c r="W36" s="262"/>
      <c r="X36" s="262"/>
      <c r="Y36" s="263"/>
    </row>
    <row r="37" spans="1:25" s="218" customFormat="1" ht="20.100000000000001" customHeight="1" x14ac:dyDescent="0.2">
      <c r="A37" s="265"/>
      <c r="B37" s="2182" t="s">
        <v>77</v>
      </c>
      <c r="C37" s="2183"/>
      <c r="D37" s="2183"/>
      <c r="E37" s="2183"/>
      <c r="F37" s="2183"/>
      <c r="G37" s="2183"/>
      <c r="H37" s="2183"/>
      <c r="I37" s="2183"/>
      <c r="J37" s="2183"/>
      <c r="K37" s="2183"/>
      <c r="L37" s="2183"/>
      <c r="M37" s="2183"/>
      <c r="N37" s="2183"/>
      <c r="O37" s="2183"/>
      <c r="P37" s="2183"/>
      <c r="Q37" s="2183"/>
      <c r="R37" s="2183"/>
      <c r="S37" s="2183"/>
      <c r="T37" s="2183"/>
      <c r="U37" s="2183"/>
      <c r="V37" s="2183"/>
      <c r="W37" s="2183"/>
      <c r="X37" s="2183"/>
      <c r="Y37" s="2184"/>
    </row>
    <row r="38" spans="1:25" s="218" customFormat="1" ht="20.100000000000001" customHeight="1" x14ac:dyDescent="0.25">
      <c r="A38" s="2185" t="s">
        <v>78</v>
      </c>
      <c r="B38" s="1918">
        <v>600</v>
      </c>
      <c r="C38" s="1920" t="str">
        <f>VLOOKUP(B38,DataLabels,HLOOKUP($H$3,Type,2,FALSE))</f>
        <v>Maximum Bottom CWT Runby
[2.4.4(b), 2.4.5]</v>
      </c>
      <c r="D38" s="1922"/>
      <c r="E38" s="381">
        <v>1</v>
      </c>
      <c r="F38" s="2080"/>
      <c r="G38" s="2081"/>
      <c r="H38" s="266" t="s">
        <v>75</v>
      </c>
      <c r="I38" s="381">
        <v>3</v>
      </c>
      <c r="J38" s="2080"/>
      <c r="K38" s="2081"/>
      <c r="L38" s="2081"/>
      <c r="M38" s="267" t="s">
        <v>75</v>
      </c>
      <c r="N38" s="381">
        <v>5</v>
      </c>
      <c r="O38" s="390"/>
      <c r="P38" s="267" t="s">
        <v>75</v>
      </c>
      <c r="Q38" s="381">
        <v>7</v>
      </c>
      <c r="R38" s="2080"/>
      <c r="S38" s="2081"/>
      <c r="T38" s="267" t="s">
        <v>75</v>
      </c>
      <c r="U38" s="381">
        <v>9</v>
      </c>
      <c r="V38" s="2080"/>
      <c r="W38" s="2081"/>
      <c r="X38" s="2081"/>
      <c r="Y38" s="268" t="s">
        <v>75</v>
      </c>
    </row>
    <row r="39" spans="1:25" s="218" customFormat="1" ht="20.100000000000001" customHeight="1" x14ac:dyDescent="0.25">
      <c r="A39" s="1929"/>
      <c r="B39" s="1952"/>
      <c r="C39" s="1953"/>
      <c r="D39" s="1947"/>
      <c r="E39" s="378">
        <v>2</v>
      </c>
      <c r="F39" s="2057"/>
      <c r="G39" s="2058"/>
      <c r="H39" s="269" t="s">
        <v>75</v>
      </c>
      <c r="I39" s="378">
        <v>4</v>
      </c>
      <c r="J39" s="2057"/>
      <c r="K39" s="2058"/>
      <c r="L39" s="2058"/>
      <c r="M39" s="270" t="s">
        <v>75</v>
      </c>
      <c r="N39" s="378">
        <v>6</v>
      </c>
      <c r="O39" s="385"/>
      <c r="P39" s="270" t="s">
        <v>75</v>
      </c>
      <c r="Q39" s="378">
        <v>8</v>
      </c>
      <c r="R39" s="2057"/>
      <c r="S39" s="2058"/>
      <c r="T39" s="270" t="s">
        <v>75</v>
      </c>
      <c r="U39" s="378">
        <v>10</v>
      </c>
      <c r="V39" s="2057"/>
      <c r="W39" s="2058"/>
      <c r="X39" s="2058"/>
      <c r="Y39" s="271" t="s">
        <v>75</v>
      </c>
    </row>
    <row r="40" spans="1:25" s="218" customFormat="1" ht="20.100000000000001" customHeight="1" x14ac:dyDescent="0.25">
      <c r="A40" s="1929"/>
      <c r="B40" s="1918">
        <v>610</v>
      </c>
      <c r="C40" s="1920" t="str">
        <f>VLOOKUP(B40,DataLabels,HLOOKUP($H$3,Type,2,FALSE))</f>
        <v>Min. Clr. above/outside Railing [2.14.1.7.2(a), 2.4.7.1(c)(2)]</v>
      </c>
      <c r="D40" s="1922"/>
      <c r="E40" s="381">
        <v>1</v>
      </c>
      <c r="F40" s="2080"/>
      <c r="G40" s="2081"/>
      <c r="H40" s="266" t="s">
        <v>75</v>
      </c>
      <c r="I40" s="381">
        <v>3</v>
      </c>
      <c r="J40" s="2080"/>
      <c r="K40" s="2081"/>
      <c r="L40" s="2081"/>
      <c r="M40" s="267" t="s">
        <v>75</v>
      </c>
      <c r="N40" s="381">
        <v>5</v>
      </c>
      <c r="O40" s="384"/>
      <c r="P40" s="267" t="s">
        <v>75</v>
      </c>
      <c r="Q40" s="381">
        <v>7</v>
      </c>
      <c r="R40" s="2080"/>
      <c r="S40" s="2081"/>
      <c r="T40" s="267" t="s">
        <v>75</v>
      </c>
      <c r="U40" s="381">
        <v>9</v>
      </c>
      <c r="V40" s="2080"/>
      <c r="W40" s="2081"/>
      <c r="X40" s="2081"/>
      <c r="Y40" s="268" t="s">
        <v>75</v>
      </c>
    </row>
    <row r="41" spans="1:25" s="218" customFormat="1" ht="20.100000000000001" customHeight="1" x14ac:dyDescent="0.25">
      <c r="A41" s="1929"/>
      <c r="B41" s="1952"/>
      <c r="C41" s="1953"/>
      <c r="D41" s="1947"/>
      <c r="E41" s="378">
        <v>2</v>
      </c>
      <c r="F41" s="2057"/>
      <c r="G41" s="2058"/>
      <c r="H41" s="269" t="s">
        <v>75</v>
      </c>
      <c r="I41" s="378">
        <v>4</v>
      </c>
      <c r="J41" s="2057"/>
      <c r="K41" s="2058"/>
      <c r="L41" s="2058"/>
      <c r="M41" s="270" t="s">
        <v>75</v>
      </c>
      <c r="N41" s="378">
        <v>6</v>
      </c>
      <c r="O41" s="385"/>
      <c r="P41" s="270" t="s">
        <v>75</v>
      </c>
      <c r="Q41" s="378">
        <v>8</v>
      </c>
      <c r="R41" s="2057"/>
      <c r="S41" s="2058"/>
      <c r="T41" s="270" t="s">
        <v>75</v>
      </c>
      <c r="U41" s="378">
        <v>10</v>
      </c>
      <c r="V41" s="2057"/>
      <c r="W41" s="2058"/>
      <c r="X41" s="2058"/>
      <c r="Y41" s="271" t="s">
        <v>75</v>
      </c>
    </row>
    <row r="42" spans="1:25" s="218" customFormat="1" ht="20.100000000000001" customHeight="1" x14ac:dyDescent="0.25">
      <c r="A42" s="1929"/>
      <c r="B42" s="1918">
        <v>620</v>
      </c>
      <c r="C42" s="1920" t="str">
        <f>VLOOKUP(B42,DataLabels,HLOOKUP($H$3,Type,2,FALSE))</f>
        <v>Min. Clearance
above Crosshead
[2.4.7.1(a) &amp; (b)]</v>
      </c>
      <c r="D42" s="1922"/>
      <c r="E42" s="381">
        <v>1</v>
      </c>
      <c r="F42" s="2080"/>
      <c r="G42" s="2081"/>
      <c r="H42" s="266" t="s">
        <v>75</v>
      </c>
      <c r="I42" s="381">
        <v>3</v>
      </c>
      <c r="J42" s="2080"/>
      <c r="K42" s="2081"/>
      <c r="L42" s="2081"/>
      <c r="M42" s="267" t="s">
        <v>75</v>
      </c>
      <c r="N42" s="381">
        <v>5</v>
      </c>
      <c r="O42" s="384"/>
      <c r="P42" s="267" t="s">
        <v>75</v>
      </c>
      <c r="Q42" s="381">
        <v>7</v>
      </c>
      <c r="R42" s="2080"/>
      <c r="S42" s="2081"/>
      <c r="T42" s="267" t="s">
        <v>75</v>
      </c>
      <c r="U42" s="381">
        <v>9</v>
      </c>
      <c r="V42" s="2080"/>
      <c r="W42" s="2081"/>
      <c r="X42" s="2081"/>
      <c r="Y42" s="268" t="s">
        <v>75</v>
      </c>
    </row>
    <row r="43" spans="1:25" s="218" customFormat="1" ht="20.100000000000001" customHeight="1" x14ac:dyDescent="0.25">
      <c r="A43" s="1929"/>
      <c r="B43" s="1952"/>
      <c r="C43" s="1953"/>
      <c r="D43" s="1947"/>
      <c r="E43" s="378">
        <v>2</v>
      </c>
      <c r="F43" s="2057"/>
      <c r="G43" s="2058"/>
      <c r="H43" s="269" t="s">
        <v>75</v>
      </c>
      <c r="I43" s="378">
        <v>4</v>
      </c>
      <c r="J43" s="2057"/>
      <c r="K43" s="2058"/>
      <c r="L43" s="2058"/>
      <c r="M43" s="270" t="s">
        <v>75</v>
      </c>
      <c r="N43" s="378">
        <v>6</v>
      </c>
      <c r="O43" s="385"/>
      <c r="P43" s="270" t="s">
        <v>75</v>
      </c>
      <c r="Q43" s="378">
        <v>8</v>
      </c>
      <c r="R43" s="2057"/>
      <c r="S43" s="2058"/>
      <c r="T43" s="270" t="s">
        <v>75</v>
      </c>
      <c r="U43" s="378">
        <v>10</v>
      </c>
      <c r="V43" s="2057"/>
      <c r="W43" s="2058"/>
      <c r="X43" s="2058"/>
      <c r="Y43" s="271" t="s">
        <v>75</v>
      </c>
    </row>
    <row r="44" spans="1:25" s="218" customFormat="1" ht="20.100000000000001" customHeight="1" x14ac:dyDescent="0.25">
      <c r="A44" s="1929"/>
      <c r="B44" s="1918">
        <v>630</v>
      </c>
      <c r="C44" s="1920" t="str">
        <f>VLOOKUP(B44,DataLabels,HLOOKUP($H$3,Type,2,FALSE))</f>
        <v>Min. Clearance above Car Top
[2.4.7.1]</v>
      </c>
      <c r="D44" s="1922"/>
      <c r="E44" s="381">
        <v>1</v>
      </c>
      <c r="F44" s="2080"/>
      <c r="G44" s="2081"/>
      <c r="H44" s="266" t="s">
        <v>75</v>
      </c>
      <c r="I44" s="381">
        <v>3</v>
      </c>
      <c r="J44" s="2080"/>
      <c r="K44" s="2081"/>
      <c r="L44" s="2081"/>
      <c r="M44" s="267" t="s">
        <v>75</v>
      </c>
      <c r="N44" s="381">
        <v>5</v>
      </c>
      <c r="O44" s="384"/>
      <c r="P44" s="267" t="s">
        <v>75</v>
      </c>
      <c r="Q44" s="381">
        <v>7</v>
      </c>
      <c r="R44" s="2080"/>
      <c r="S44" s="2081"/>
      <c r="T44" s="267" t="s">
        <v>75</v>
      </c>
      <c r="U44" s="381">
        <v>9</v>
      </c>
      <c r="V44" s="2080"/>
      <c r="W44" s="2081"/>
      <c r="X44" s="2081"/>
      <c r="Y44" s="268" t="s">
        <v>75</v>
      </c>
    </row>
    <row r="45" spans="1:25" s="218" customFormat="1" ht="20.100000000000001" customHeight="1" x14ac:dyDescent="0.25">
      <c r="A45" s="1929"/>
      <c r="B45" s="1952"/>
      <c r="C45" s="1953"/>
      <c r="D45" s="1947"/>
      <c r="E45" s="378">
        <v>2</v>
      </c>
      <c r="F45" s="2057"/>
      <c r="G45" s="2058"/>
      <c r="H45" s="269" t="s">
        <v>75</v>
      </c>
      <c r="I45" s="378">
        <v>4</v>
      </c>
      <c r="J45" s="2057"/>
      <c r="K45" s="2058"/>
      <c r="L45" s="2058"/>
      <c r="M45" s="270" t="s">
        <v>75</v>
      </c>
      <c r="N45" s="378">
        <v>6</v>
      </c>
      <c r="O45" s="385"/>
      <c r="P45" s="270" t="s">
        <v>75</v>
      </c>
      <c r="Q45" s="378">
        <v>8</v>
      </c>
      <c r="R45" s="2057"/>
      <c r="S45" s="2058"/>
      <c r="T45" s="270" t="s">
        <v>75</v>
      </c>
      <c r="U45" s="378">
        <v>10</v>
      </c>
      <c r="V45" s="2057"/>
      <c r="W45" s="2058"/>
      <c r="X45" s="2058"/>
      <c r="Y45" s="271" t="s">
        <v>75</v>
      </c>
    </row>
    <row r="46" spans="1:25" s="218" customFormat="1" ht="20.100000000000001" customHeight="1" x14ac:dyDescent="0.2">
      <c r="A46" s="1929"/>
      <c r="B46" s="1918">
        <v>640</v>
      </c>
      <c r="C46" s="1920" t="str">
        <f>VLOOKUP(B46,DataLabels,HLOOKUP($H$3,Type,2,FALSE))</f>
        <v>Car Jump Prevention
[2.4.6.1.1(d), 2.21.4.2]</v>
      </c>
      <c r="D46" s="1921"/>
      <c r="E46" s="1922"/>
      <c r="F46" s="2051"/>
      <c r="G46" s="2052"/>
      <c r="H46" s="2052"/>
      <c r="I46" s="2052"/>
      <c r="J46" s="2052"/>
      <c r="K46" s="2052"/>
      <c r="L46" s="2052"/>
      <c r="M46" s="272"/>
      <c r="N46" s="273"/>
      <c r="O46" s="273"/>
      <c r="P46" s="273"/>
      <c r="Q46" s="273"/>
      <c r="R46" s="273"/>
      <c r="S46" s="273"/>
      <c r="T46" s="273"/>
      <c r="U46" s="273"/>
      <c r="V46" s="273"/>
      <c r="W46" s="273"/>
      <c r="X46" s="273"/>
      <c r="Y46" s="274"/>
    </row>
    <row r="47" spans="1:25" s="218" customFormat="1" ht="20.100000000000001" customHeight="1" thickBot="1" x14ac:dyDescent="0.25">
      <c r="A47" s="1930"/>
      <c r="B47" s="1919"/>
      <c r="C47" s="1923"/>
      <c r="D47" s="1924"/>
      <c r="E47" s="1925"/>
      <c r="F47" s="2089"/>
      <c r="G47" s="2090"/>
      <c r="H47" s="2090"/>
      <c r="I47" s="2090"/>
      <c r="J47" s="2090"/>
      <c r="K47" s="2090"/>
      <c r="L47" s="2090"/>
      <c r="M47" s="275"/>
      <c r="N47" s="276"/>
      <c r="O47" s="276"/>
      <c r="P47" s="276"/>
      <c r="Q47" s="276"/>
      <c r="R47" s="276"/>
      <c r="S47" s="276"/>
      <c r="T47" s="276"/>
      <c r="U47" s="276"/>
      <c r="V47" s="276"/>
      <c r="W47" s="276"/>
      <c r="X47" s="276"/>
      <c r="Y47" s="277"/>
    </row>
    <row r="48" spans="1:25" s="218" customFormat="1" ht="20.100000000000001" customHeight="1" x14ac:dyDescent="0.25">
      <c r="A48" s="1928" t="s">
        <v>79</v>
      </c>
      <c r="B48" s="1960">
        <v>650</v>
      </c>
      <c r="C48" s="1961" t="str">
        <f>VLOOKUP(B48,DataLabels,HLOOKUP($H$3,Type,2,FALSE))</f>
        <v>Space Below CWT
Accessible
[2.6]</v>
      </c>
      <c r="D48" s="1963"/>
      <c r="E48" s="375">
        <v>1</v>
      </c>
      <c r="F48" s="2111"/>
      <c r="G48" s="2112"/>
      <c r="H48" s="278"/>
      <c r="I48" s="375">
        <v>3</v>
      </c>
      <c r="J48" s="2111"/>
      <c r="K48" s="2112"/>
      <c r="L48" s="2112"/>
      <c r="M48" s="279"/>
      <c r="N48" s="375">
        <v>5</v>
      </c>
      <c r="O48" s="387"/>
      <c r="P48" s="279"/>
      <c r="Q48" s="375">
        <v>7</v>
      </c>
      <c r="R48" s="2111"/>
      <c r="S48" s="2112"/>
      <c r="T48" s="279"/>
      <c r="U48" s="375">
        <v>9</v>
      </c>
      <c r="V48" s="2111"/>
      <c r="W48" s="2112"/>
      <c r="X48" s="2112"/>
      <c r="Y48" s="280"/>
    </row>
    <row r="49" spans="1:25" s="218" customFormat="1" ht="20.100000000000001" customHeight="1" thickBot="1" x14ac:dyDescent="0.3">
      <c r="A49" s="1930"/>
      <c r="B49" s="1919"/>
      <c r="C49" s="1923"/>
      <c r="D49" s="1925"/>
      <c r="E49" s="379">
        <v>2</v>
      </c>
      <c r="F49" s="2161"/>
      <c r="G49" s="2162"/>
      <c r="H49" s="281"/>
      <c r="I49" s="379">
        <v>4</v>
      </c>
      <c r="J49" s="2161"/>
      <c r="K49" s="2162"/>
      <c r="L49" s="2162"/>
      <c r="M49" s="282"/>
      <c r="N49" s="379">
        <v>6</v>
      </c>
      <c r="O49" s="386"/>
      <c r="P49" s="411"/>
      <c r="Q49" s="379">
        <v>8</v>
      </c>
      <c r="R49" s="2161"/>
      <c r="S49" s="2162"/>
      <c r="T49" s="282"/>
      <c r="U49" s="379">
        <v>10</v>
      </c>
      <c r="V49" s="2161"/>
      <c r="W49" s="2162"/>
      <c r="X49" s="2162"/>
      <c r="Y49" s="283"/>
    </row>
    <row r="50" spans="1:25" s="218" customFormat="1" ht="20.100000000000001" customHeight="1" x14ac:dyDescent="0.25">
      <c r="A50" s="1928" t="s">
        <v>80</v>
      </c>
      <c r="B50" s="1960">
        <v>660</v>
      </c>
      <c r="C50" s="1961" t="str">
        <f>VLOOKUP(B50,DataLabels,HLOOKUP($H$3,Type,2,FALSE))</f>
        <v>Entrance</v>
      </c>
      <c r="D50" s="2163" t="s">
        <v>81</v>
      </c>
      <c r="E50" s="2164"/>
      <c r="F50" s="2111"/>
      <c r="G50" s="2112"/>
      <c r="H50" s="2112"/>
      <c r="I50" s="2112"/>
      <c r="J50" s="2112"/>
      <c r="K50" s="2112"/>
      <c r="L50" s="2112"/>
      <c r="M50" s="284"/>
      <c r="N50" s="2091">
        <v>680</v>
      </c>
      <c r="O50" s="2110" t="str">
        <f>VLOOKUP(N50,DataLabels,HLOOKUP($H$3,Type,2,FALSE))</f>
        <v>Front Entrance Type
[2.11.2]</v>
      </c>
      <c r="P50" s="1962"/>
      <c r="Q50" s="1963"/>
      <c r="R50" s="2178"/>
      <c r="S50" s="2179"/>
      <c r="T50" s="2179"/>
      <c r="U50" s="2179"/>
      <c r="V50" s="2179"/>
      <c r="W50" s="2179"/>
      <c r="X50" s="2179"/>
      <c r="Y50" s="285"/>
    </row>
    <row r="51" spans="1:25" s="218" customFormat="1" ht="20.100000000000001" customHeight="1" x14ac:dyDescent="0.25">
      <c r="A51" s="1929"/>
      <c r="B51" s="1952"/>
      <c r="C51" s="1953"/>
      <c r="D51" s="2128" t="s">
        <v>82</v>
      </c>
      <c r="E51" s="2129"/>
      <c r="F51" s="2057"/>
      <c r="G51" s="2058"/>
      <c r="H51" s="2058"/>
      <c r="I51" s="2058"/>
      <c r="J51" s="2058"/>
      <c r="K51" s="2058"/>
      <c r="L51" s="2058"/>
      <c r="M51" s="286"/>
      <c r="N51" s="1728"/>
      <c r="O51" s="1945"/>
      <c r="P51" s="1946"/>
      <c r="Q51" s="1947"/>
      <c r="R51" s="2180"/>
      <c r="S51" s="2181"/>
      <c r="T51" s="2181"/>
      <c r="U51" s="2181"/>
      <c r="V51" s="2181"/>
      <c r="W51" s="2181"/>
      <c r="X51" s="2181"/>
      <c r="Y51" s="287"/>
    </row>
    <row r="52" spans="1:25" s="218" customFormat="1" ht="20.100000000000001" customHeight="1" x14ac:dyDescent="0.25">
      <c r="A52" s="1929"/>
      <c r="B52" s="1918">
        <v>670</v>
      </c>
      <c r="C52" s="1920" t="str">
        <f>VLOOKUP(B52,DataLabels,HLOOKUP($H$3,Type,2,FALSE))</f>
        <v>Fire Rating of Entrances
(Table 3.5.3.1 - OBC)</v>
      </c>
      <c r="D52" s="1921"/>
      <c r="E52" s="1922"/>
      <c r="F52" s="2051"/>
      <c r="G52" s="2052"/>
      <c r="H52" s="2052"/>
      <c r="I52" s="2052"/>
      <c r="J52" s="2052"/>
      <c r="K52" s="2052"/>
      <c r="L52" s="2052"/>
      <c r="M52" s="288"/>
      <c r="N52" s="1727">
        <v>690</v>
      </c>
      <c r="O52" s="1944" t="str">
        <f>VLOOKUP(N52,DataLabels,HLOOKUP($H$3,Type,2,FALSE))</f>
        <v>Rear/Side Entrance Type
[2.11.2]</v>
      </c>
      <c r="P52" s="1921"/>
      <c r="Q52" s="1922"/>
      <c r="R52" s="1914"/>
      <c r="S52" s="1915"/>
      <c r="T52" s="1915"/>
      <c r="U52" s="1915"/>
      <c r="V52" s="1915"/>
      <c r="W52" s="1915"/>
      <c r="X52" s="1915"/>
      <c r="Y52" s="289"/>
    </row>
    <row r="53" spans="1:25" s="218" customFormat="1" ht="20.100000000000001" customHeight="1" x14ac:dyDescent="0.25">
      <c r="A53" s="1929"/>
      <c r="B53" s="1952"/>
      <c r="C53" s="1953"/>
      <c r="D53" s="1946"/>
      <c r="E53" s="1947"/>
      <c r="F53" s="2053"/>
      <c r="G53" s="2054"/>
      <c r="H53" s="2054"/>
      <c r="I53" s="2054"/>
      <c r="J53" s="2054"/>
      <c r="K53" s="2054"/>
      <c r="L53" s="2054"/>
      <c r="M53" s="290" t="s">
        <v>83</v>
      </c>
      <c r="N53" s="1728"/>
      <c r="O53" s="1945"/>
      <c r="P53" s="1946"/>
      <c r="Q53" s="1947"/>
      <c r="R53" s="1916"/>
      <c r="S53" s="1917"/>
      <c r="T53" s="1917"/>
      <c r="U53" s="1917"/>
      <c r="V53" s="1917"/>
      <c r="W53" s="1917"/>
      <c r="X53" s="1917"/>
      <c r="Y53" s="291"/>
    </row>
    <row r="54" spans="1:25" s="218" customFormat="1" ht="20.100000000000001" customHeight="1" x14ac:dyDescent="0.2">
      <c r="A54" s="1929"/>
      <c r="B54" s="1918">
        <v>700</v>
      </c>
      <c r="C54" s="2170" t="str">
        <f>VLOOKUP(B54,DataLabels,HLOOKUP($H$3,Type,2,FALSE))</f>
        <v>Retainers: Provide identification criteria for inspector's use to verify proper part &amp; installation, or supply drawing, or detail on Layout Drawings. [2.11.11.8]</v>
      </c>
      <c r="D54" s="2171"/>
      <c r="E54" s="2171"/>
      <c r="F54" s="2171"/>
      <c r="G54" s="2171"/>
      <c r="H54" s="2171"/>
      <c r="I54" s="2171"/>
      <c r="J54" s="2171"/>
      <c r="K54" s="2171"/>
      <c r="L54" s="2171"/>
      <c r="M54" s="388" t="s">
        <v>84</v>
      </c>
      <c r="N54" s="2174"/>
      <c r="O54" s="2175"/>
      <c r="P54" s="2175"/>
      <c r="Q54" s="2175"/>
      <c r="R54" s="2175"/>
      <c r="S54" s="2175"/>
      <c r="T54" s="2175"/>
      <c r="U54" s="2175"/>
      <c r="V54" s="2175"/>
      <c r="W54" s="2175"/>
      <c r="X54" s="2175"/>
      <c r="Y54" s="292"/>
    </row>
    <row r="55" spans="1:25" s="218" customFormat="1" ht="20.100000000000001" customHeight="1" thickBot="1" x14ac:dyDescent="0.25">
      <c r="A55" s="1930"/>
      <c r="B55" s="1919"/>
      <c r="C55" s="2172"/>
      <c r="D55" s="2173"/>
      <c r="E55" s="2173"/>
      <c r="F55" s="2173"/>
      <c r="G55" s="2173"/>
      <c r="H55" s="2173"/>
      <c r="I55" s="2173"/>
      <c r="J55" s="2173"/>
      <c r="K55" s="2173"/>
      <c r="L55" s="2173"/>
      <c r="M55" s="389" t="s">
        <v>85</v>
      </c>
      <c r="N55" s="2176"/>
      <c r="O55" s="2177"/>
      <c r="P55" s="2177"/>
      <c r="Q55" s="2177"/>
      <c r="R55" s="2177"/>
      <c r="S55" s="2177"/>
      <c r="T55" s="2177"/>
      <c r="U55" s="2177"/>
      <c r="V55" s="2177"/>
      <c r="W55" s="2177"/>
      <c r="X55" s="2177"/>
      <c r="Y55" s="274"/>
    </row>
    <row r="56" spans="1:25" s="218" customFormat="1" ht="20.100000000000001" customHeight="1" x14ac:dyDescent="0.25">
      <c r="A56" s="1928" t="s">
        <v>86</v>
      </c>
      <c r="B56" s="2091">
        <v>710</v>
      </c>
      <c r="C56" s="2110" t="str">
        <f>VLOOKUP(B56,DataLabels,HLOOKUP($H$3,Type,2,FALSE))</f>
        <v>Door Locking Device Type
[2.12]</v>
      </c>
      <c r="D56" s="1962"/>
      <c r="E56" s="1963"/>
      <c r="F56" s="2072"/>
      <c r="G56" s="2073"/>
      <c r="H56" s="2073"/>
      <c r="I56" s="2073"/>
      <c r="J56" s="2073"/>
      <c r="K56" s="2073"/>
      <c r="L56" s="2073"/>
      <c r="M56" s="293"/>
      <c r="N56" s="294"/>
      <c r="O56" s="295"/>
      <c r="P56" s="295"/>
      <c r="Q56" s="295"/>
      <c r="R56" s="296"/>
      <c r="S56" s="296"/>
      <c r="T56" s="296"/>
      <c r="U56" s="296"/>
      <c r="V56" s="296"/>
      <c r="W56" s="296"/>
      <c r="X56" s="296"/>
      <c r="Y56" s="285"/>
    </row>
    <row r="57" spans="1:25" s="218" customFormat="1" ht="20.100000000000001" customHeight="1" x14ac:dyDescent="0.25">
      <c r="A57" s="1929"/>
      <c r="B57" s="1728"/>
      <c r="C57" s="1945"/>
      <c r="D57" s="1946"/>
      <c r="E57" s="1947"/>
      <c r="F57" s="1916"/>
      <c r="G57" s="1917"/>
      <c r="H57" s="1917"/>
      <c r="I57" s="1917"/>
      <c r="J57" s="1917"/>
      <c r="K57" s="1917"/>
      <c r="L57" s="1917"/>
      <c r="M57" s="290"/>
      <c r="N57" s="297"/>
      <c r="O57" s="298"/>
      <c r="P57" s="298"/>
      <c r="Q57" s="298"/>
      <c r="R57" s="299"/>
      <c r="S57" s="299"/>
      <c r="T57" s="299"/>
      <c r="U57" s="299"/>
      <c r="V57" s="299"/>
      <c r="W57" s="299"/>
      <c r="X57" s="299"/>
      <c r="Y57" s="291"/>
    </row>
    <row r="58" spans="1:25" s="218" customFormat="1" ht="20.100000000000001" customHeight="1" x14ac:dyDescent="0.25">
      <c r="A58" s="1929"/>
      <c r="B58" s="1727">
        <v>720</v>
      </c>
      <c r="C58" s="1944" t="str">
        <f>VLOOKUP(B58,DataLabels,HLOOKUP($H$3,Type,2,FALSE))</f>
        <v>Interlock (or Lock &amp; Contact)</v>
      </c>
      <c r="D58" s="2126" t="s">
        <v>81</v>
      </c>
      <c r="E58" s="2127"/>
      <c r="F58" s="2080"/>
      <c r="G58" s="2081"/>
      <c r="H58" s="2081"/>
      <c r="I58" s="2081"/>
      <c r="J58" s="2081"/>
      <c r="K58" s="2081"/>
      <c r="L58" s="2081"/>
      <c r="M58" s="300"/>
      <c r="N58" s="1918">
        <v>730</v>
      </c>
      <c r="O58" s="1920" t="str">
        <f>VLOOKUP(N58,DataLabels,HLOOKUP($H$3,Type,2,FALSE))</f>
        <v>Interlock / Lock &amp; Contact: Lab &amp; File # if not CSA Listed</v>
      </c>
      <c r="P58" s="1921"/>
      <c r="Q58" s="1922"/>
      <c r="R58" s="2051"/>
      <c r="S58" s="2052"/>
      <c r="T58" s="2052"/>
      <c r="U58" s="2052"/>
      <c r="V58" s="2052"/>
      <c r="W58" s="2052"/>
      <c r="X58" s="2052"/>
      <c r="Y58" s="289"/>
    </row>
    <row r="59" spans="1:25" s="218" customFormat="1" ht="20.100000000000001" customHeight="1" thickBot="1" x14ac:dyDescent="0.3">
      <c r="A59" s="1930"/>
      <c r="B59" s="2082"/>
      <c r="C59" s="2119"/>
      <c r="D59" s="2159" t="s">
        <v>82</v>
      </c>
      <c r="E59" s="2160"/>
      <c r="F59" s="2161"/>
      <c r="G59" s="2162"/>
      <c r="H59" s="2162"/>
      <c r="I59" s="2162"/>
      <c r="J59" s="2162"/>
      <c r="K59" s="2162"/>
      <c r="L59" s="2162"/>
      <c r="M59" s="301"/>
      <c r="N59" s="1919"/>
      <c r="O59" s="1923"/>
      <c r="P59" s="1924"/>
      <c r="Q59" s="1925"/>
      <c r="R59" s="2089"/>
      <c r="S59" s="2090"/>
      <c r="T59" s="2090"/>
      <c r="U59" s="2090"/>
      <c r="V59" s="2090"/>
      <c r="W59" s="2090"/>
      <c r="X59" s="2090"/>
      <c r="Y59" s="302"/>
    </row>
    <row r="60" spans="1:25" s="218" customFormat="1" ht="20.100000000000001" customHeight="1" x14ac:dyDescent="0.25">
      <c r="A60" s="1928" t="s">
        <v>87</v>
      </c>
      <c r="B60" s="2091">
        <v>740</v>
      </c>
      <c r="C60" s="2110" t="str">
        <f>VLOOKUP(B60,DataLabels,HLOOKUP($H$3,Type,2,FALSE))</f>
        <v>Front Door Operator</v>
      </c>
      <c r="D60" s="2163" t="s">
        <v>81</v>
      </c>
      <c r="E60" s="2164"/>
      <c r="F60" s="2111"/>
      <c r="G60" s="2112"/>
      <c r="H60" s="2112"/>
      <c r="I60" s="2112"/>
      <c r="J60" s="2112"/>
      <c r="K60" s="2112"/>
      <c r="L60" s="2112"/>
      <c r="M60" s="284"/>
      <c r="N60" s="2091">
        <v>750</v>
      </c>
      <c r="O60" s="2110" t="str">
        <f>VLOOKUP(N60,DataLabels,HLOOKUP($H$3,Type,2,FALSE))</f>
        <v>Rear/Side Door Operator</v>
      </c>
      <c r="P60" s="2163" t="s">
        <v>81</v>
      </c>
      <c r="Q60" s="2164"/>
      <c r="R60" s="2111"/>
      <c r="S60" s="2112"/>
      <c r="T60" s="2112"/>
      <c r="U60" s="2112"/>
      <c r="V60" s="2112"/>
      <c r="W60" s="2112"/>
      <c r="X60" s="2112"/>
      <c r="Y60" s="303"/>
    </row>
    <row r="61" spans="1:25" s="218" customFormat="1" ht="20.100000000000001" customHeight="1" x14ac:dyDescent="0.25">
      <c r="A61" s="1929"/>
      <c r="B61" s="1728"/>
      <c r="C61" s="1945"/>
      <c r="D61" s="2128" t="s">
        <v>82</v>
      </c>
      <c r="E61" s="2129"/>
      <c r="F61" s="2057"/>
      <c r="G61" s="2058"/>
      <c r="H61" s="2058"/>
      <c r="I61" s="2058"/>
      <c r="J61" s="2058"/>
      <c r="K61" s="2058"/>
      <c r="L61" s="2058"/>
      <c r="M61" s="290"/>
      <c r="N61" s="1728"/>
      <c r="O61" s="1945"/>
      <c r="P61" s="2128" t="s">
        <v>82</v>
      </c>
      <c r="Q61" s="2129"/>
      <c r="R61" s="2057"/>
      <c r="S61" s="2058"/>
      <c r="T61" s="2058"/>
      <c r="U61" s="2058"/>
      <c r="V61" s="2058"/>
      <c r="W61" s="2058"/>
      <c r="X61" s="2058"/>
      <c r="Y61" s="291"/>
    </row>
    <row r="62" spans="1:25" s="218" customFormat="1" ht="20.100000000000001" customHeight="1" x14ac:dyDescent="0.25">
      <c r="A62" s="1929"/>
      <c r="B62" s="1727">
        <v>760</v>
      </c>
      <c r="C62" s="1944" t="str">
        <f>VLOOKUP(B62,DataLabels,HLOOKUP($H$3,Type,2,FALSE))</f>
        <v>Door Reopening Device Type Front</v>
      </c>
      <c r="D62" s="1921"/>
      <c r="E62" s="1922"/>
      <c r="F62" s="2051"/>
      <c r="G62" s="2052"/>
      <c r="H62" s="2052"/>
      <c r="I62" s="2052"/>
      <c r="J62" s="2052"/>
      <c r="K62" s="2052"/>
      <c r="L62" s="2052"/>
      <c r="M62" s="286"/>
      <c r="N62" s="1727">
        <v>770</v>
      </c>
      <c r="O62" s="1944" t="str">
        <f>VLOOKUP(N62,DataLabels,HLOOKUP($H$3,Type,2,FALSE))</f>
        <v>Door Reopening Device Type Rear/Side</v>
      </c>
      <c r="P62" s="1921"/>
      <c r="Q62" s="1922"/>
      <c r="R62" s="2051"/>
      <c r="S62" s="2052"/>
      <c r="T62" s="2052"/>
      <c r="U62" s="2052"/>
      <c r="V62" s="2052"/>
      <c r="W62" s="2052"/>
      <c r="X62" s="2052"/>
      <c r="Y62" s="287"/>
    </row>
    <row r="63" spans="1:25" s="218" customFormat="1" ht="20.100000000000001" customHeight="1" x14ac:dyDescent="0.25">
      <c r="A63" s="1929"/>
      <c r="B63" s="1728"/>
      <c r="C63" s="1945"/>
      <c r="D63" s="1946"/>
      <c r="E63" s="1947"/>
      <c r="F63" s="2053"/>
      <c r="G63" s="2054"/>
      <c r="H63" s="2054"/>
      <c r="I63" s="2054"/>
      <c r="J63" s="2054"/>
      <c r="K63" s="2054"/>
      <c r="L63" s="2054"/>
      <c r="M63" s="290"/>
      <c r="N63" s="1728"/>
      <c r="O63" s="1945"/>
      <c r="P63" s="1946"/>
      <c r="Q63" s="1947"/>
      <c r="R63" s="2053"/>
      <c r="S63" s="2054"/>
      <c r="T63" s="2054"/>
      <c r="U63" s="2054"/>
      <c r="V63" s="2054"/>
      <c r="W63" s="2054"/>
      <c r="X63" s="2054"/>
      <c r="Y63" s="291"/>
    </row>
    <row r="64" spans="1:25" s="218" customFormat="1" ht="20.100000000000001" customHeight="1" x14ac:dyDescent="0.25">
      <c r="A64" s="1929"/>
      <c r="B64" s="1918">
        <v>780</v>
      </c>
      <c r="C64" s="1920" t="str">
        <f>VLOOKUP(B64,DataLabels,HLOOKUP($H$3,Type,2,FALSE))</f>
        <v>Front Door Total Mass
[2.13.4.2]</v>
      </c>
      <c r="D64" s="1921"/>
      <c r="E64" s="1922"/>
      <c r="F64" s="2051"/>
      <c r="G64" s="2052"/>
      <c r="H64" s="2052"/>
      <c r="I64" s="2052"/>
      <c r="J64" s="2052"/>
      <c r="K64" s="2052"/>
      <c r="L64" s="2052"/>
      <c r="M64" s="286"/>
      <c r="N64" s="1918">
        <v>790</v>
      </c>
      <c r="O64" s="1920" t="str">
        <f>VLOOKUP(N64,DataLabels,HLOOKUP($H$3,Type,2,FALSE))</f>
        <v>Rear/Side Door Total Mass
[2.13.4.2]</v>
      </c>
      <c r="P64" s="1921"/>
      <c r="Q64" s="1922"/>
      <c r="R64" s="2051"/>
      <c r="S64" s="2052"/>
      <c r="T64" s="2052"/>
      <c r="U64" s="2052"/>
      <c r="V64" s="2052"/>
      <c r="W64" s="2052"/>
      <c r="X64" s="2052"/>
      <c r="Y64" s="287"/>
    </row>
    <row r="65" spans="1:25" s="218" customFormat="1" ht="20.100000000000001" customHeight="1" x14ac:dyDescent="0.25">
      <c r="A65" s="1929"/>
      <c r="B65" s="1952"/>
      <c r="C65" s="1953"/>
      <c r="D65" s="1946"/>
      <c r="E65" s="1947"/>
      <c r="F65" s="2053"/>
      <c r="G65" s="2054"/>
      <c r="H65" s="2054"/>
      <c r="I65" s="2054"/>
      <c r="J65" s="2054"/>
      <c r="K65" s="2054"/>
      <c r="L65" s="2054"/>
      <c r="M65" s="290" t="s">
        <v>71</v>
      </c>
      <c r="N65" s="1952"/>
      <c r="O65" s="1953"/>
      <c r="P65" s="1946"/>
      <c r="Q65" s="1947"/>
      <c r="R65" s="2053"/>
      <c r="S65" s="2054"/>
      <c r="T65" s="2054"/>
      <c r="U65" s="2054"/>
      <c r="V65" s="2054"/>
      <c r="W65" s="2054"/>
      <c r="X65" s="2054"/>
      <c r="Y65" s="291" t="s">
        <v>71</v>
      </c>
    </row>
    <row r="66" spans="1:25" s="218" customFormat="1" ht="20.100000000000001" customHeight="1" x14ac:dyDescent="0.25">
      <c r="A66" s="1929"/>
      <c r="B66" s="1918">
        <v>800</v>
      </c>
      <c r="C66" s="1920" t="str">
        <f>VLOOKUP(B66,DataLabels,HLOOKUP($H$3,Type,2,FALSE))</f>
        <v>Front Door Normal Close Time
[2.13.4.2.4(b)]</v>
      </c>
      <c r="D66" s="1921"/>
      <c r="E66" s="1922"/>
      <c r="F66" s="2051"/>
      <c r="G66" s="2052"/>
      <c r="H66" s="2052"/>
      <c r="I66" s="2052"/>
      <c r="J66" s="2052"/>
      <c r="K66" s="2052"/>
      <c r="L66" s="2052"/>
      <c r="M66" s="286"/>
      <c r="N66" s="1918">
        <v>810</v>
      </c>
      <c r="O66" s="1920" t="str">
        <f>VLOOKUP(N66,DataLabels,HLOOKUP($H$3,Type,2,FALSE))</f>
        <v>Rear/Side Door Normal Close Time
[2.13.4.2.4(b)]</v>
      </c>
      <c r="P66" s="1921"/>
      <c r="Q66" s="1922"/>
      <c r="R66" s="2051"/>
      <c r="S66" s="2052"/>
      <c r="T66" s="2052"/>
      <c r="U66" s="2052"/>
      <c r="V66" s="2052"/>
      <c r="W66" s="2052"/>
      <c r="X66" s="2052"/>
      <c r="Y66" s="287"/>
    </row>
    <row r="67" spans="1:25" s="218" customFormat="1" ht="20.100000000000001" customHeight="1" x14ac:dyDescent="0.25">
      <c r="A67" s="1929"/>
      <c r="B67" s="1952"/>
      <c r="C67" s="1953"/>
      <c r="D67" s="1946"/>
      <c r="E67" s="1947"/>
      <c r="F67" s="2053"/>
      <c r="G67" s="2054"/>
      <c r="H67" s="2054"/>
      <c r="I67" s="2054"/>
      <c r="J67" s="2054"/>
      <c r="K67" s="2054"/>
      <c r="L67" s="2054"/>
      <c r="M67" s="290" t="s">
        <v>88</v>
      </c>
      <c r="N67" s="1952"/>
      <c r="O67" s="1953"/>
      <c r="P67" s="1946"/>
      <c r="Q67" s="1947"/>
      <c r="R67" s="2053"/>
      <c r="S67" s="2054"/>
      <c r="T67" s="2054"/>
      <c r="U67" s="2054"/>
      <c r="V67" s="2054"/>
      <c r="W67" s="2054"/>
      <c r="X67" s="2054"/>
      <c r="Y67" s="291" t="s">
        <v>88</v>
      </c>
    </row>
    <row r="68" spans="1:25" s="218" customFormat="1" ht="20.100000000000001" customHeight="1" x14ac:dyDescent="0.25">
      <c r="A68" s="1929"/>
      <c r="B68" s="1918">
        <v>820</v>
      </c>
      <c r="C68" s="1920" t="str">
        <f>VLOOKUP(B68,DataLabels,HLOOKUP($H$3,Type,2,FALSE))</f>
        <v>Front Door Reduced Close Time
[2.13.4.2.4(c)]</v>
      </c>
      <c r="D68" s="1921"/>
      <c r="E68" s="1922"/>
      <c r="F68" s="2051"/>
      <c r="G68" s="2052"/>
      <c r="H68" s="2052"/>
      <c r="I68" s="2052"/>
      <c r="J68" s="2052"/>
      <c r="K68" s="2052"/>
      <c r="L68" s="2052"/>
      <c r="M68" s="286"/>
      <c r="N68" s="1918">
        <v>830</v>
      </c>
      <c r="O68" s="1920" t="str">
        <f>VLOOKUP(N68,DataLabels,HLOOKUP($H$3,Type,2,FALSE))</f>
        <v>Rear/Side Door Reduced Close Time
[2.13.4.2.4(c)]</v>
      </c>
      <c r="P68" s="1921"/>
      <c r="Q68" s="1922"/>
      <c r="R68" s="2051"/>
      <c r="S68" s="2052"/>
      <c r="T68" s="2052"/>
      <c r="U68" s="2052"/>
      <c r="V68" s="2052"/>
      <c r="W68" s="2052"/>
      <c r="X68" s="2052"/>
      <c r="Y68" s="287"/>
    </row>
    <row r="69" spans="1:25" s="218" customFormat="1" ht="20.100000000000001" customHeight="1" thickBot="1" x14ac:dyDescent="0.3">
      <c r="A69" s="1930"/>
      <c r="B69" s="1919"/>
      <c r="C69" s="1923"/>
      <c r="D69" s="1924"/>
      <c r="E69" s="1925"/>
      <c r="F69" s="2089"/>
      <c r="G69" s="2090"/>
      <c r="H69" s="2090"/>
      <c r="I69" s="2090"/>
      <c r="J69" s="2090"/>
      <c r="K69" s="2090"/>
      <c r="L69" s="2090"/>
      <c r="M69" s="301" t="s">
        <v>88</v>
      </c>
      <c r="N69" s="1919"/>
      <c r="O69" s="1923"/>
      <c r="P69" s="1924"/>
      <c r="Q69" s="1925"/>
      <c r="R69" s="2089"/>
      <c r="S69" s="2090"/>
      <c r="T69" s="2090"/>
      <c r="U69" s="2090"/>
      <c r="V69" s="2090"/>
      <c r="W69" s="2090"/>
      <c r="X69" s="2090"/>
      <c r="Y69" s="302" t="s">
        <v>88</v>
      </c>
    </row>
    <row r="70" spans="1:25" s="218" customFormat="1" ht="20.100000000000001" customHeight="1" x14ac:dyDescent="0.25">
      <c r="A70" s="242"/>
      <c r="B70" s="1960">
        <v>840</v>
      </c>
      <c r="C70" s="1961" t="str">
        <f>VLOOKUP(B70,DataLabels,HLOOKUP($H$3,Type,2,FALSE))</f>
        <v>Front Car Door Width</v>
      </c>
      <c r="D70" s="1962"/>
      <c r="E70" s="1963"/>
      <c r="F70" s="2113"/>
      <c r="G70" s="2114"/>
      <c r="H70" s="2114"/>
      <c r="I70" s="2114"/>
      <c r="J70" s="2114"/>
      <c r="K70" s="2114"/>
      <c r="L70" s="2114"/>
      <c r="M70" s="286"/>
      <c r="N70" s="1960">
        <v>850</v>
      </c>
      <c r="O70" s="1961" t="str">
        <f>VLOOKUP(N70,DataLabels,HLOOKUP($H$3,Type,2,FALSE))</f>
        <v>Rear/Side Car Door Width</v>
      </c>
      <c r="P70" s="1962"/>
      <c r="Q70" s="1963"/>
      <c r="R70" s="2113"/>
      <c r="S70" s="2114"/>
      <c r="T70" s="2114"/>
      <c r="U70" s="2114"/>
      <c r="V70" s="2114"/>
      <c r="W70" s="2114"/>
      <c r="X70" s="2114"/>
      <c r="Y70" s="287"/>
    </row>
    <row r="71" spans="1:25" s="218" customFormat="1" ht="20.100000000000001" customHeight="1" x14ac:dyDescent="0.25">
      <c r="A71" s="242"/>
      <c r="B71" s="1952"/>
      <c r="C71" s="1953"/>
      <c r="D71" s="1946"/>
      <c r="E71" s="1947"/>
      <c r="F71" s="2053"/>
      <c r="G71" s="2054"/>
      <c r="H71" s="2054"/>
      <c r="I71" s="2054"/>
      <c r="J71" s="2054"/>
      <c r="K71" s="2054"/>
      <c r="L71" s="2054"/>
      <c r="M71" s="290" t="s">
        <v>75</v>
      </c>
      <c r="N71" s="1952"/>
      <c r="O71" s="1953"/>
      <c r="P71" s="1946"/>
      <c r="Q71" s="1947"/>
      <c r="R71" s="2053"/>
      <c r="S71" s="2054"/>
      <c r="T71" s="2054"/>
      <c r="U71" s="2054"/>
      <c r="V71" s="2054"/>
      <c r="W71" s="2054"/>
      <c r="X71" s="2054"/>
      <c r="Y71" s="291" t="s">
        <v>75</v>
      </c>
    </row>
    <row r="72" spans="1:25" s="218" customFormat="1" ht="20.100000000000001" customHeight="1" x14ac:dyDescent="0.25">
      <c r="A72" s="1929" t="s">
        <v>89</v>
      </c>
      <c r="B72" s="1727">
        <v>860</v>
      </c>
      <c r="C72" s="1944" t="str">
        <f>VLOOKUP(B72,DataLabels,HLOOKUP($H$3,Type,2,FALSE))</f>
        <v>Front Car Door Type
[2.14.4.3 &amp; 2.14.4.4]</v>
      </c>
      <c r="D72" s="1921"/>
      <c r="E72" s="1922"/>
      <c r="F72" s="1914"/>
      <c r="G72" s="1915"/>
      <c r="H72" s="1915"/>
      <c r="I72" s="1915"/>
      <c r="J72" s="1915"/>
      <c r="K72" s="1915"/>
      <c r="L72" s="1915"/>
      <c r="M72" s="286"/>
      <c r="N72" s="1727">
        <v>870</v>
      </c>
      <c r="O72" s="1944" t="str">
        <f>VLOOKUP(N72,DataLabels,HLOOKUP($H$3,Type,2,FALSE))</f>
        <v>Rear/Side Car Door Type
[2.14.4.3 &amp; 2.14.4.4]</v>
      </c>
      <c r="P72" s="1921"/>
      <c r="Q72" s="1922"/>
      <c r="R72" s="1914"/>
      <c r="S72" s="1915"/>
      <c r="T72" s="1915"/>
      <c r="U72" s="1915"/>
      <c r="V72" s="1915"/>
      <c r="W72" s="1915"/>
      <c r="X72" s="1915"/>
      <c r="Y72" s="287"/>
    </row>
    <row r="73" spans="1:25" s="218" customFormat="1" ht="20.100000000000001" customHeight="1" x14ac:dyDescent="0.25">
      <c r="A73" s="1929"/>
      <c r="B73" s="1728"/>
      <c r="C73" s="1945"/>
      <c r="D73" s="1946"/>
      <c r="E73" s="1947"/>
      <c r="F73" s="1916"/>
      <c r="G73" s="1917"/>
      <c r="H73" s="1917"/>
      <c r="I73" s="1917"/>
      <c r="J73" s="1917"/>
      <c r="K73" s="1917"/>
      <c r="L73" s="1917"/>
      <c r="M73" s="290"/>
      <c r="N73" s="1728"/>
      <c r="O73" s="1945"/>
      <c r="P73" s="1946"/>
      <c r="Q73" s="1947"/>
      <c r="R73" s="1916"/>
      <c r="S73" s="1917"/>
      <c r="T73" s="1917"/>
      <c r="U73" s="1917"/>
      <c r="V73" s="1917"/>
      <c r="W73" s="1917"/>
      <c r="X73" s="1917"/>
      <c r="Y73" s="291"/>
    </row>
    <row r="74" spans="1:25" s="218" customFormat="1" ht="20.100000000000001" customHeight="1" x14ac:dyDescent="0.25">
      <c r="A74" s="1929"/>
      <c r="B74" s="1918">
        <v>880</v>
      </c>
      <c r="C74" s="1920" t="str">
        <f>VLOOKUP(B74,DataLabels,HLOOKUP($H$3,Type,2,FALSE))</f>
        <v>Wall/Door Enclosure Lining Material
[CAD 2.14.2.12 &amp; 2.14.3.1]</v>
      </c>
      <c r="D74" s="1921"/>
      <c r="E74" s="1922"/>
      <c r="F74" s="2051"/>
      <c r="G74" s="2052"/>
      <c r="H74" s="2052"/>
      <c r="I74" s="2052"/>
      <c r="J74" s="2052"/>
      <c r="K74" s="2052"/>
      <c r="L74" s="2052"/>
      <c r="M74" s="286"/>
      <c r="N74" s="1918">
        <v>890</v>
      </c>
      <c r="O74" s="1920" t="str">
        <f>VLOOKUP(N74,DataLabels,HLOOKUP($H$3,Type,2,FALSE))</f>
        <v>Wall/Door Flame Spread Rating
[CAD 2.14.2.1.2 &amp; 2.14.3.1]</v>
      </c>
      <c r="P74" s="1921"/>
      <c r="Q74" s="1922"/>
      <c r="R74" s="2051"/>
      <c r="S74" s="2052"/>
      <c r="T74" s="2052"/>
      <c r="U74" s="2052"/>
      <c r="V74" s="2052"/>
      <c r="W74" s="2052"/>
      <c r="X74" s="2052"/>
      <c r="Y74" s="287"/>
    </row>
    <row r="75" spans="1:25" s="218" customFormat="1" ht="20.100000000000001" customHeight="1" x14ac:dyDescent="0.25">
      <c r="A75" s="1929"/>
      <c r="B75" s="1952"/>
      <c r="C75" s="1953"/>
      <c r="D75" s="1946"/>
      <c r="E75" s="1947"/>
      <c r="F75" s="2053"/>
      <c r="G75" s="2054"/>
      <c r="H75" s="2054"/>
      <c r="I75" s="2054"/>
      <c r="J75" s="2054"/>
      <c r="K75" s="2054"/>
      <c r="L75" s="2054"/>
      <c r="M75" s="290"/>
      <c r="N75" s="1952"/>
      <c r="O75" s="1953"/>
      <c r="P75" s="1946"/>
      <c r="Q75" s="1947"/>
      <c r="R75" s="2053"/>
      <c r="S75" s="2054"/>
      <c r="T75" s="2054"/>
      <c r="U75" s="2054"/>
      <c r="V75" s="2054"/>
      <c r="W75" s="2054"/>
      <c r="X75" s="2054"/>
      <c r="Y75" s="291"/>
    </row>
    <row r="76" spans="1:25" s="218" customFormat="1" ht="20.100000000000001" customHeight="1" x14ac:dyDescent="0.25">
      <c r="A76" s="1929"/>
      <c r="B76" s="1918">
        <v>900</v>
      </c>
      <c r="C76" s="1920" t="str">
        <f>VLOOKUP(B76,DataLabels,HLOOKUP($H$3,Type,2,FALSE))</f>
        <v>Ceiling Enclosure Lining Material
[CAD 2.14.2.1.2 &amp; 2.14.3.1]</v>
      </c>
      <c r="D76" s="1921"/>
      <c r="E76" s="1922"/>
      <c r="F76" s="2051"/>
      <c r="G76" s="2052"/>
      <c r="H76" s="2052"/>
      <c r="I76" s="2052"/>
      <c r="J76" s="2052"/>
      <c r="K76" s="2052"/>
      <c r="L76" s="2052"/>
      <c r="M76" s="286"/>
      <c r="N76" s="1918">
        <v>910</v>
      </c>
      <c r="O76" s="1920" t="str">
        <f>VLOOKUP(N76,DataLabels,HLOOKUP($H$3,Type,2,FALSE))</f>
        <v>Ceiling Flame Spread Rating
[CAD 2.14.2.1.2 &amp; 2.14.3.1]</v>
      </c>
      <c r="P76" s="1921"/>
      <c r="Q76" s="1922"/>
      <c r="R76" s="2051"/>
      <c r="S76" s="2052"/>
      <c r="T76" s="2052"/>
      <c r="U76" s="2052"/>
      <c r="V76" s="2052"/>
      <c r="W76" s="2052"/>
      <c r="X76" s="2052"/>
      <c r="Y76" s="287"/>
    </row>
    <row r="77" spans="1:25" s="218" customFormat="1" ht="20.100000000000001" customHeight="1" x14ac:dyDescent="0.25">
      <c r="A77" s="1929"/>
      <c r="B77" s="1952"/>
      <c r="C77" s="1953"/>
      <c r="D77" s="1946"/>
      <c r="E77" s="1947"/>
      <c r="F77" s="2053"/>
      <c r="G77" s="2054"/>
      <c r="H77" s="2054"/>
      <c r="I77" s="2054"/>
      <c r="J77" s="2054"/>
      <c r="K77" s="2054"/>
      <c r="L77" s="2054"/>
      <c r="M77" s="290"/>
      <c r="N77" s="1952"/>
      <c r="O77" s="1953"/>
      <c r="P77" s="1946"/>
      <c r="Q77" s="1947"/>
      <c r="R77" s="2053"/>
      <c r="S77" s="2054"/>
      <c r="T77" s="2054"/>
      <c r="U77" s="2054"/>
      <c r="V77" s="2054"/>
      <c r="W77" s="2054"/>
      <c r="X77" s="2054"/>
      <c r="Y77" s="291"/>
    </row>
    <row r="78" spans="1:25" s="218" customFormat="1" ht="20.100000000000001" customHeight="1" x14ac:dyDescent="0.25">
      <c r="A78" s="1929"/>
      <c r="B78" s="1918">
        <v>920</v>
      </c>
      <c r="C78" s="1920" t="str">
        <f>VLOOKUP(B78,DataLabels,HLOOKUP($H$3,Type,2,FALSE))</f>
        <v>Floor Enclosure Lining Material
[CAD 2.14.2.1.2 &amp; 2.14.3.1]</v>
      </c>
      <c r="D78" s="1921"/>
      <c r="E78" s="1922"/>
      <c r="F78" s="2051"/>
      <c r="G78" s="2052"/>
      <c r="H78" s="2052"/>
      <c r="I78" s="2052"/>
      <c r="J78" s="2052"/>
      <c r="K78" s="2052"/>
      <c r="L78" s="2052"/>
      <c r="M78" s="286"/>
      <c r="N78" s="1918">
        <v>930</v>
      </c>
      <c r="O78" s="1920" t="str">
        <f>VLOOKUP(N78,DataLabels,HLOOKUP($H$3,Type,2,FALSE))</f>
        <v>Floor Flame Spread Rating
[CAD 2.14.2.1 &amp; 2.14.3.1]</v>
      </c>
      <c r="P78" s="1921"/>
      <c r="Q78" s="1922"/>
      <c r="R78" s="2051"/>
      <c r="S78" s="2052"/>
      <c r="T78" s="2052"/>
      <c r="U78" s="2052"/>
      <c r="V78" s="2052"/>
      <c r="W78" s="2052"/>
      <c r="X78" s="2052"/>
      <c r="Y78" s="287"/>
    </row>
    <row r="79" spans="1:25" s="218" customFormat="1" ht="20.100000000000001" customHeight="1" x14ac:dyDescent="0.25">
      <c r="A79" s="1929"/>
      <c r="B79" s="1952"/>
      <c r="C79" s="1953"/>
      <c r="D79" s="1946"/>
      <c r="E79" s="1947"/>
      <c r="F79" s="2053"/>
      <c r="G79" s="2054"/>
      <c r="H79" s="2054"/>
      <c r="I79" s="2054"/>
      <c r="J79" s="2054"/>
      <c r="K79" s="2054"/>
      <c r="L79" s="2054"/>
      <c r="M79" s="290"/>
      <c r="N79" s="1952"/>
      <c r="O79" s="1953"/>
      <c r="P79" s="1946"/>
      <c r="Q79" s="1947"/>
      <c r="R79" s="2053"/>
      <c r="S79" s="2054"/>
      <c r="T79" s="2054"/>
      <c r="U79" s="2054"/>
      <c r="V79" s="2054"/>
      <c r="W79" s="2054"/>
      <c r="X79" s="2054"/>
      <c r="Y79" s="291"/>
    </row>
    <row r="80" spans="1:25" s="218" customFormat="1" ht="20.100000000000001" customHeight="1" x14ac:dyDescent="0.25">
      <c r="A80" s="1929"/>
      <c r="B80" s="1727">
        <v>940</v>
      </c>
      <c r="C80" s="1944" t="str">
        <f>VLOOKUP(B80,DataLabels,HLOOKUP($H$3,Type,2,FALSE))</f>
        <v>Firefighter's Elevator? (Y/N)</v>
      </c>
      <c r="D80" s="1922"/>
      <c r="E80" s="381">
        <v>1</v>
      </c>
      <c r="F80" s="2080"/>
      <c r="G80" s="2081"/>
      <c r="H80" s="266"/>
      <c r="I80" s="381">
        <v>3</v>
      </c>
      <c r="J80" s="2080"/>
      <c r="K80" s="2081"/>
      <c r="L80" s="2081"/>
      <c r="M80" s="267"/>
      <c r="N80" s="381">
        <v>5</v>
      </c>
      <c r="O80" s="390"/>
      <c r="P80" s="267"/>
      <c r="Q80" s="381">
        <v>7</v>
      </c>
      <c r="R80" s="2080"/>
      <c r="S80" s="2081"/>
      <c r="T80" s="267"/>
      <c r="U80" s="381">
        <v>9</v>
      </c>
      <c r="V80" s="2080"/>
      <c r="W80" s="2081"/>
      <c r="X80" s="2081"/>
      <c r="Y80" s="268"/>
    </row>
    <row r="81" spans="1:25" s="218" customFormat="1" ht="20.100000000000001" customHeight="1" thickBot="1" x14ac:dyDescent="0.3">
      <c r="A81" s="1930"/>
      <c r="B81" s="2082"/>
      <c r="C81" s="2119"/>
      <c r="D81" s="1925"/>
      <c r="E81" s="378">
        <v>2</v>
      </c>
      <c r="F81" s="2161"/>
      <c r="G81" s="2162"/>
      <c r="H81" s="269"/>
      <c r="I81" s="378">
        <v>4</v>
      </c>
      <c r="J81" s="2161"/>
      <c r="K81" s="2162"/>
      <c r="L81" s="2162"/>
      <c r="M81" s="270"/>
      <c r="N81" s="378">
        <v>6</v>
      </c>
      <c r="O81" s="385"/>
      <c r="P81" s="270"/>
      <c r="Q81" s="378">
        <v>8</v>
      </c>
      <c r="R81" s="2161"/>
      <c r="S81" s="2162"/>
      <c r="T81" s="270"/>
      <c r="U81" s="378">
        <v>10</v>
      </c>
      <c r="V81" s="2161"/>
      <c r="W81" s="2162"/>
      <c r="X81" s="2162"/>
      <c r="Y81" s="271"/>
    </row>
    <row r="82" spans="1:25" s="218" customFormat="1" ht="20.100000000000001" customHeight="1" x14ac:dyDescent="0.25">
      <c r="A82" s="1928" t="s">
        <v>90</v>
      </c>
      <c r="B82" s="2091">
        <v>945</v>
      </c>
      <c r="C82" s="2110" t="str">
        <f>VLOOKUP(B82,DataLabels,HLOOKUP($H$3,Type,2,FALSE))</f>
        <v>ORIGINAL Weight of Complete Car
[2.16.3.2.2(a)]</v>
      </c>
      <c r="D82" s="1963"/>
      <c r="E82" s="375">
        <v>1</v>
      </c>
      <c r="F82" s="2111"/>
      <c r="G82" s="2112"/>
      <c r="H82" s="304" t="s">
        <v>71</v>
      </c>
      <c r="I82" s="375">
        <v>3</v>
      </c>
      <c r="J82" s="2111"/>
      <c r="K82" s="2112"/>
      <c r="L82" s="2112"/>
      <c r="M82" s="304" t="s">
        <v>71</v>
      </c>
      <c r="N82" s="375">
        <v>5</v>
      </c>
      <c r="O82" s="387"/>
      <c r="P82" s="304" t="s">
        <v>71</v>
      </c>
      <c r="Q82" s="375">
        <v>7</v>
      </c>
      <c r="R82" s="2111"/>
      <c r="S82" s="2112"/>
      <c r="T82" s="304" t="s">
        <v>71</v>
      </c>
      <c r="U82" s="375">
        <v>9</v>
      </c>
      <c r="V82" s="2111"/>
      <c r="W82" s="2112"/>
      <c r="X82" s="2112"/>
      <c r="Y82" s="303" t="s">
        <v>71</v>
      </c>
    </row>
    <row r="83" spans="1:25" s="218" customFormat="1" ht="20.100000000000001" customHeight="1" x14ac:dyDescent="0.25">
      <c r="A83" s="1929"/>
      <c r="B83" s="1728"/>
      <c r="C83" s="1945"/>
      <c r="D83" s="1947"/>
      <c r="E83" s="378">
        <v>2</v>
      </c>
      <c r="F83" s="2057"/>
      <c r="G83" s="2058"/>
      <c r="H83" s="305" t="s">
        <v>71</v>
      </c>
      <c r="I83" s="378">
        <v>4</v>
      </c>
      <c r="J83" s="2057"/>
      <c r="K83" s="2058"/>
      <c r="L83" s="2058"/>
      <c r="M83" s="305" t="s">
        <v>71</v>
      </c>
      <c r="N83" s="378">
        <v>6</v>
      </c>
      <c r="O83" s="385"/>
      <c r="P83" s="305" t="s">
        <v>71</v>
      </c>
      <c r="Q83" s="378">
        <v>8</v>
      </c>
      <c r="R83" s="2057"/>
      <c r="S83" s="2058"/>
      <c r="T83" s="305" t="s">
        <v>71</v>
      </c>
      <c r="U83" s="378">
        <v>10</v>
      </c>
      <c r="V83" s="2057"/>
      <c r="W83" s="2058"/>
      <c r="X83" s="2058"/>
      <c r="Y83" s="306" t="s">
        <v>71</v>
      </c>
    </row>
    <row r="84" spans="1:25" s="218" customFormat="1" ht="20.100000000000001" customHeight="1" x14ac:dyDescent="0.25">
      <c r="A84" s="1929"/>
      <c r="B84" s="2167">
        <v>950</v>
      </c>
      <c r="C84" s="2168" t="str">
        <f>VLOOKUP(B84,DataLabels,HLOOKUP($H$3,Type,2,FALSE))</f>
        <v>Weight of Complete Car AFTER this Alteration
[2.16.3.2.2(a)]</v>
      </c>
      <c r="D84" s="2169"/>
      <c r="E84" s="381">
        <v>1</v>
      </c>
      <c r="F84" s="2165"/>
      <c r="G84" s="2166"/>
      <c r="H84" s="307" t="s">
        <v>71</v>
      </c>
      <c r="I84" s="381">
        <v>3</v>
      </c>
      <c r="J84" s="2165"/>
      <c r="K84" s="2166"/>
      <c r="L84" s="2166"/>
      <c r="M84" s="307" t="s">
        <v>71</v>
      </c>
      <c r="N84" s="381">
        <v>5</v>
      </c>
      <c r="O84" s="390"/>
      <c r="P84" s="307" t="s">
        <v>71</v>
      </c>
      <c r="Q84" s="381">
        <v>7</v>
      </c>
      <c r="R84" s="2165"/>
      <c r="S84" s="2166"/>
      <c r="T84" s="307" t="s">
        <v>71</v>
      </c>
      <c r="U84" s="381">
        <v>9</v>
      </c>
      <c r="V84" s="2165"/>
      <c r="W84" s="2166"/>
      <c r="X84" s="2166"/>
      <c r="Y84" s="308" t="s">
        <v>71</v>
      </c>
    </row>
    <row r="85" spans="1:25" s="218" customFormat="1" ht="20.100000000000001" customHeight="1" x14ac:dyDescent="0.25">
      <c r="A85" s="1929"/>
      <c r="B85" s="1728"/>
      <c r="C85" s="1945"/>
      <c r="D85" s="1947"/>
      <c r="E85" s="378">
        <v>2</v>
      </c>
      <c r="F85" s="2057"/>
      <c r="G85" s="2058"/>
      <c r="H85" s="305" t="s">
        <v>71</v>
      </c>
      <c r="I85" s="378">
        <v>4</v>
      </c>
      <c r="J85" s="2057"/>
      <c r="K85" s="2058"/>
      <c r="L85" s="2058"/>
      <c r="M85" s="305" t="s">
        <v>71</v>
      </c>
      <c r="N85" s="378">
        <v>6</v>
      </c>
      <c r="O85" s="385"/>
      <c r="P85" s="305" t="s">
        <v>71</v>
      </c>
      <c r="Q85" s="378">
        <v>8</v>
      </c>
      <c r="R85" s="2057"/>
      <c r="S85" s="2058"/>
      <c r="T85" s="305" t="s">
        <v>71</v>
      </c>
      <c r="U85" s="378">
        <v>10</v>
      </c>
      <c r="V85" s="2057"/>
      <c r="W85" s="2058"/>
      <c r="X85" s="2058"/>
      <c r="Y85" s="306" t="s">
        <v>71</v>
      </c>
    </row>
    <row r="86" spans="1:25" s="218" customFormat="1" ht="20.100000000000001" customHeight="1" x14ac:dyDescent="0.25">
      <c r="A86" s="1929"/>
      <c r="B86" s="1727">
        <v>960</v>
      </c>
      <c r="C86" s="1944" t="str">
        <f>VLOOKUP(B86,DataLabels,HLOOKUP($H$3,Type,2,FALSE))</f>
        <v>Weight Added to Car Resulting from this Alteration</v>
      </c>
      <c r="D86" s="1922"/>
      <c r="E86" s="381">
        <v>1</v>
      </c>
      <c r="F86" s="2080"/>
      <c r="G86" s="2081"/>
      <c r="H86" s="307" t="s">
        <v>71</v>
      </c>
      <c r="I86" s="381">
        <v>3</v>
      </c>
      <c r="J86" s="2080"/>
      <c r="K86" s="2081"/>
      <c r="L86" s="2081"/>
      <c r="M86" s="307" t="s">
        <v>71</v>
      </c>
      <c r="N86" s="381">
        <v>5</v>
      </c>
      <c r="O86" s="390"/>
      <c r="P86" s="307" t="s">
        <v>71</v>
      </c>
      <c r="Q86" s="381">
        <v>7</v>
      </c>
      <c r="R86" s="2080"/>
      <c r="S86" s="2081"/>
      <c r="T86" s="307" t="s">
        <v>71</v>
      </c>
      <c r="U86" s="381">
        <v>9</v>
      </c>
      <c r="V86" s="2080"/>
      <c r="W86" s="2081"/>
      <c r="X86" s="2081"/>
      <c r="Y86" s="308" t="s">
        <v>71</v>
      </c>
    </row>
    <row r="87" spans="1:25" s="218" customFormat="1" ht="20.100000000000001" customHeight="1" thickBot="1" x14ac:dyDescent="0.3">
      <c r="A87" s="1930"/>
      <c r="B87" s="2082"/>
      <c r="C87" s="2119"/>
      <c r="D87" s="1925"/>
      <c r="E87" s="379">
        <v>2</v>
      </c>
      <c r="F87" s="2161"/>
      <c r="G87" s="2162"/>
      <c r="H87" s="309" t="s">
        <v>71</v>
      </c>
      <c r="I87" s="379">
        <v>4</v>
      </c>
      <c r="J87" s="2161"/>
      <c r="K87" s="2162"/>
      <c r="L87" s="2162"/>
      <c r="M87" s="309" t="s">
        <v>71</v>
      </c>
      <c r="N87" s="379">
        <v>6</v>
      </c>
      <c r="O87" s="386"/>
      <c r="P87" s="309" t="s">
        <v>71</v>
      </c>
      <c r="Q87" s="379">
        <v>8</v>
      </c>
      <c r="R87" s="2161"/>
      <c r="S87" s="2162"/>
      <c r="T87" s="309" t="s">
        <v>71</v>
      </c>
      <c r="U87" s="379">
        <v>10</v>
      </c>
      <c r="V87" s="2161"/>
      <c r="W87" s="2162"/>
      <c r="X87" s="2162"/>
      <c r="Y87" s="310" t="s">
        <v>71</v>
      </c>
    </row>
    <row r="88" spans="1:25" s="218" customFormat="1" ht="20.100000000000001" customHeight="1" x14ac:dyDescent="0.25">
      <c r="A88" s="1928" t="s">
        <v>91</v>
      </c>
      <c r="B88" s="2091">
        <v>970</v>
      </c>
      <c r="C88" s="2110" t="str">
        <f>VLOOKUP(B88,DataLabels,HLOOKUP($H$3,Type,2,FALSE))</f>
        <v>Car Safety
[2.17]</v>
      </c>
      <c r="D88" s="2163" t="s">
        <v>81</v>
      </c>
      <c r="E88" s="2164"/>
      <c r="F88" s="2111"/>
      <c r="G88" s="2112"/>
      <c r="H88" s="2112"/>
      <c r="I88" s="2112"/>
      <c r="J88" s="2112"/>
      <c r="K88" s="2112"/>
      <c r="L88" s="2112"/>
      <c r="M88" s="284"/>
      <c r="N88" s="2091">
        <v>980</v>
      </c>
      <c r="O88" s="2110" t="str">
        <f>VLOOKUP(N88,DataLabels,HLOOKUP($H$3,Type,2,FALSE))</f>
        <v>CWT Safety
[2.17]</v>
      </c>
      <c r="P88" s="2163" t="s">
        <v>81</v>
      </c>
      <c r="Q88" s="2164"/>
      <c r="R88" s="2111"/>
      <c r="S88" s="2112"/>
      <c r="T88" s="2112"/>
      <c r="U88" s="2112"/>
      <c r="V88" s="2112"/>
      <c r="W88" s="2112"/>
      <c r="X88" s="2112"/>
      <c r="Y88" s="303"/>
    </row>
    <row r="89" spans="1:25" s="218" customFormat="1" ht="20.100000000000001" customHeight="1" x14ac:dyDescent="0.25">
      <c r="A89" s="1929"/>
      <c r="B89" s="1728"/>
      <c r="C89" s="1945"/>
      <c r="D89" s="2128" t="s">
        <v>82</v>
      </c>
      <c r="E89" s="2129"/>
      <c r="F89" s="2057"/>
      <c r="G89" s="2058"/>
      <c r="H89" s="2058"/>
      <c r="I89" s="2058"/>
      <c r="J89" s="2058"/>
      <c r="K89" s="2058"/>
      <c r="L89" s="2058"/>
      <c r="M89" s="290"/>
      <c r="N89" s="1728"/>
      <c r="O89" s="1945"/>
      <c r="P89" s="2128" t="s">
        <v>82</v>
      </c>
      <c r="Q89" s="2129"/>
      <c r="R89" s="2057"/>
      <c r="S89" s="2058"/>
      <c r="T89" s="2058"/>
      <c r="U89" s="2058"/>
      <c r="V89" s="2058"/>
      <c r="W89" s="2058"/>
      <c r="X89" s="2058"/>
      <c r="Y89" s="291"/>
    </row>
    <row r="90" spans="1:25" s="218" customFormat="1" ht="20.100000000000001" customHeight="1" x14ac:dyDescent="0.25">
      <c r="A90" s="1929"/>
      <c r="B90" s="1727">
        <v>990</v>
      </c>
      <c r="C90" s="1944" t="str">
        <f>VLOOKUP(B90,DataLabels,HLOOKUP($H$3,Type,2,FALSE))</f>
        <v>Car Safety - Type
[2.17.5]</v>
      </c>
      <c r="D90" s="1921"/>
      <c r="E90" s="1922"/>
      <c r="F90" s="2051"/>
      <c r="G90" s="2052"/>
      <c r="H90" s="2052"/>
      <c r="I90" s="2052"/>
      <c r="J90" s="2052"/>
      <c r="K90" s="2052"/>
      <c r="L90" s="2052"/>
      <c r="M90" s="286"/>
      <c r="N90" s="1918">
        <v>1000</v>
      </c>
      <c r="O90" s="1920" t="str">
        <f>VLOOKUP(N90,DataLabels,HLOOKUP($H$3,Type,2,FALSE))</f>
        <v>CWT Safety - Type
[2.17.5]</v>
      </c>
      <c r="P90" s="1921"/>
      <c r="Q90" s="1922"/>
      <c r="R90" s="2051"/>
      <c r="S90" s="2052"/>
      <c r="T90" s="2052"/>
      <c r="U90" s="2052"/>
      <c r="V90" s="2052"/>
      <c r="W90" s="2052"/>
      <c r="X90" s="2052"/>
      <c r="Y90" s="287"/>
    </row>
    <row r="91" spans="1:25" s="218" customFormat="1" ht="20.100000000000001" customHeight="1" x14ac:dyDescent="0.25">
      <c r="A91" s="1929"/>
      <c r="B91" s="1728"/>
      <c r="C91" s="1945"/>
      <c r="D91" s="1946"/>
      <c r="E91" s="1947"/>
      <c r="F91" s="2053"/>
      <c r="G91" s="2054"/>
      <c r="H91" s="2054"/>
      <c r="I91" s="2054"/>
      <c r="J91" s="2054"/>
      <c r="K91" s="2054"/>
      <c r="L91" s="2054"/>
      <c r="M91" s="290"/>
      <c r="N91" s="1952"/>
      <c r="O91" s="1953"/>
      <c r="P91" s="1946"/>
      <c r="Q91" s="1947"/>
      <c r="R91" s="2053"/>
      <c r="S91" s="2054"/>
      <c r="T91" s="2054"/>
      <c r="U91" s="2054"/>
      <c r="V91" s="2054"/>
      <c r="W91" s="2054"/>
      <c r="X91" s="2054"/>
      <c r="Y91" s="291"/>
    </row>
    <row r="92" spans="1:25" s="218" customFormat="1" ht="20.100000000000001" customHeight="1" x14ac:dyDescent="0.25">
      <c r="A92" s="1929"/>
      <c r="B92" s="1918">
        <v>1010</v>
      </c>
      <c r="C92" s="1920" t="str">
        <f>VLOOKUP(B92,DataLabels,HLOOKUP($H$3,Type,2,FALSE))</f>
        <v>Car Safety - Activation Force
[2.17.14(d)]</v>
      </c>
      <c r="D92" s="1921"/>
      <c r="E92" s="1922"/>
      <c r="F92" s="2051"/>
      <c r="G92" s="2052"/>
      <c r="H92" s="2052"/>
      <c r="I92" s="2052"/>
      <c r="J92" s="2052"/>
      <c r="K92" s="2052"/>
      <c r="L92" s="2052"/>
      <c r="M92" s="286"/>
      <c r="N92" s="1918">
        <v>1020</v>
      </c>
      <c r="O92" s="1920" t="str">
        <f>VLOOKUP(N92,DataLabels,HLOOKUP($H$3,Type,2,FALSE))</f>
        <v>CWT Safety - Activation Force
[2.17.14(d)]</v>
      </c>
      <c r="P92" s="1921"/>
      <c r="Q92" s="1922"/>
      <c r="R92" s="2051"/>
      <c r="S92" s="2052"/>
      <c r="T92" s="2052"/>
      <c r="U92" s="2052"/>
      <c r="V92" s="2052"/>
      <c r="W92" s="2052"/>
      <c r="X92" s="2052"/>
      <c r="Y92" s="287"/>
    </row>
    <row r="93" spans="1:25" s="218" customFormat="1" ht="20.100000000000001" customHeight="1" thickBot="1" x14ac:dyDescent="0.3">
      <c r="A93" s="1930"/>
      <c r="B93" s="1919"/>
      <c r="C93" s="1923"/>
      <c r="D93" s="1924"/>
      <c r="E93" s="1925"/>
      <c r="F93" s="2089"/>
      <c r="G93" s="2090"/>
      <c r="H93" s="2090"/>
      <c r="I93" s="2090"/>
      <c r="J93" s="2090"/>
      <c r="K93" s="2090"/>
      <c r="L93" s="2090"/>
      <c r="M93" s="301" t="s">
        <v>92</v>
      </c>
      <c r="N93" s="1919"/>
      <c r="O93" s="1923"/>
      <c r="P93" s="1924"/>
      <c r="Q93" s="1925"/>
      <c r="R93" s="2089"/>
      <c r="S93" s="2090"/>
      <c r="T93" s="2090"/>
      <c r="U93" s="2090"/>
      <c r="V93" s="2090"/>
      <c r="W93" s="2090"/>
      <c r="X93" s="2090"/>
      <c r="Y93" s="302" t="s">
        <v>92</v>
      </c>
    </row>
    <row r="94" spans="1:25" s="218" customFormat="1" ht="20.100000000000001" customHeight="1" x14ac:dyDescent="0.25">
      <c r="A94" s="1928" t="s">
        <v>93</v>
      </c>
      <c r="B94" s="2091">
        <v>1030</v>
      </c>
      <c r="C94" s="2110" t="str">
        <f>VLOOKUP(B94,DataLabels,HLOOKUP($H$3,Type,2,FALSE))</f>
        <v>Car Governor</v>
      </c>
      <c r="D94" s="2163" t="s">
        <v>81</v>
      </c>
      <c r="E94" s="2164"/>
      <c r="F94" s="2111"/>
      <c r="G94" s="2112"/>
      <c r="H94" s="2112"/>
      <c r="I94" s="2112"/>
      <c r="J94" s="2112"/>
      <c r="K94" s="2112"/>
      <c r="L94" s="2112"/>
      <c r="M94" s="284"/>
      <c r="N94" s="2091">
        <v>1040</v>
      </c>
      <c r="O94" s="2110" t="str">
        <f>VLOOKUP(N94,DataLabels,HLOOKUP($H$3,Type,2,FALSE))</f>
        <v>CWT Governor</v>
      </c>
      <c r="P94" s="2163" t="s">
        <v>81</v>
      </c>
      <c r="Q94" s="2164"/>
      <c r="R94" s="2111"/>
      <c r="S94" s="2112"/>
      <c r="T94" s="2112"/>
      <c r="U94" s="2112"/>
      <c r="V94" s="2112"/>
      <c r="W94" s="2112"/>
      <c r="X94" s="2112"/>
      <c r="Y94" s="303"/>
    </row>
    <row r="95" spans="1:25" s="218" customFormat="1" ht="20.100000000000001" customHeight="1" x14ac:dyDescent="0.25">
      <c r="A95" s="1929"/>
      <c r="B95" s="1728"/>
      <c r="C95" s="1945"/>
      <c r="D95" s="2128" t="s">
        <v>82</v>
      </c>
      <c r="E95" s="2129"/>
      <c r="F95" s="2057"/>
      <c r="G95" s="2058"/>
      <c r="H95" s="2058"/>
      <c r="I95" s="2058"/>
      <c r="J95" s="2058"/>
      <c r="K95" s="2058"/>
      <c r="L95" s="2058"/>
      <c r="M95" s="290"/>
      <c r="N95" s="1728"/>
      <c r="O95" s="1945"/>
      <c r="P95" s="2128" t="s">
        <v>82</v>
      </c>
      <c r="Q95" s="2129"/>
      <c r="R95" s="2057"/>
      <c r="S95" s="2058"/>
      <c r="T95" s="2058"/>
      <c r="U95" s="2058"/>
      <c r="V95" s="2058"/>
      <c r="W95" s="2058"/>
      <c r="X95" s="2058"/>
      <c r="Y95" s="291"/>
    </row>
    <row r="96" spans="1:25" s="218" customFormat="1" ht="20.100000000000001" customHeight="1" x14ac:dyDescent="0.25">
      <c r="A96" s="1929"/>
      <c r="B96" s="1918">
        <v>1050</v>
      </c>
      <c r="C96" s="1920" t="str">
        <f>VLOOKUP(B96,DataLabels,HLOOKUP($H$3,Type,2,FALSE))</f>
        <v>Car Governor - Pull Thru
[2.18.9(c)]</v>
      </c>
      <c r="D96" s="1921"/>
      <c r="E96" s="1922"/>
      <c r="F96" s="2051"/>
      <c r="G96" s="2052"/>
      <c r="H96" s="2052"/>
      <c r="I96" s="2052"/>
      <c r="J96" s="2052"/>
      <c r="K96" s="2052"/>
      <c r="L96" s="2052"/>
      <c r="M96" s="286"/>
      <c r="N96" s="1918">
        <v>1060</v>
      </c>
      <c r="O96" s="1920" t="str">
        <f>VLOOKUP(N96,DataLabels,HLOOKUP($H$3,Type,2,FALSE))</f>
        <v>CWT Governor - Pull Thru
[2.18.9(c)]</v>
      </c>
      <c r="P96" s="1921"/>
      <c r="Q96" s="1922"/>
      <c r="R96" s="2051"/>
      <c r="S96" s="2052"/>
      <c r="T96" s="2052"/>
      <c r="U96" s="2052"/>
      <c r="V96" s="2052"/>
      <c r="W96" s="2052"/>
      <c r="X96" s="2052"/>
      <c r="Y96" s="287"/>
    </row>
    <row r="97" spans="1:25" s="218" customFormat="1" ht="20.100000000000001" customHeight="1" thickBot="1" x14ac:dyDescent="0.3">
      <c r="A97" s="1930"/>
      <c r="B97" s="1919"/>
      <c r="C97" s="1923"/>
      <c r="D97" s="1924"/>
      <c r="E97" s="1925"/>
      <c r="F97" s="2089"/>
      <c r="G97" s="2090"/>
      <c r="H97" s="2090"/>
      <c r="I97" s="2090"/>
      <c r="J97" s="2090"/>
      <c r="K97" s="2090"/>
      <c r="L97" s="2090"/>
      <c r="M97" s="301" t="s">
        <v>92</v>
      </c>
      <c r="N97" s="1919"/>
      <c r="O97" s="1923"/>
      <c r="P97" s="1924"/>
      <c r="Q97" s="1925"/>
      <c r="R97" s="2089"/>
      <c r="S97" s="2090"/>
      <c r="T97" s="2090"/>
      <c r="U97" s="2090"/>
      <c r="V97" s="2090"/>
      <c r="W97" s="2090"/>
      <c r="X97" s="2090"/>
      <c r="Y97" s="302" t="s">
        <v>92</v>
      </c>
    </row>
    <row r="98" spans="1:25" s="218" customFormat="1" ht="20.100000000000001" customHeight="1" x14ac:dyDescent="0.25">
      <c r="A98" s="1928" t="s">
        <v>94</v>
      </c>
      <c r="B98" s="2091">
        <v>1070</v>
      </c>
      <c r="C98" s="2110" t="str">
        <f>VLOOKUP(B98,DataLabels,HLOOKUP($H$3,Type,2,FALSE))</f>
        <v>ACO Protection Emergency Brake
[2.19.3]</v>
      </c>
      <c r="D98" s="2157" t="s">
        <v>95</v>
      </c>
      <c r="E98" s="2158"/>
      <c r="F98" s="2111"/>
      <c r="G98" s="2112"/>
      <c r="H98" s="2112"/>
      <c r="I98" s="2112"/>
      <c r="J98" s="2112"/>
      <c r="K98" s="2112"/>
      <c r="L98" s="2112"/>
      <c r="M98" s="284"/>
      <c r="N98" s="2091">
        <v>1080</v>
      </c>
      <c r="O98" s="2110" t="str">
        <f>VLOOKUP(N98,DataLabels,HLOOKUP($H$3,Type,2,FALSE))</f>
        <v>UCM Protection Emergency Brake
[2.19.3]</v>
      </c>
      <c r="P98" s="2157" t="s">
        <v>95</v>
      </c>
      <c r="Q98" s="2158"/>
      <c r="R98" s="2111"/>
      <c r="S98" s="2112"/>
      <c r="T98" s="2112"/>
      <c r="U98" s="2112"/>
      <c r="V98" s="2112"/>
      <c r="W98" s="2112"/>
      <c r="X98" s="2112"/>
      <c r="Y98" s="303"/>
    </row>
    <row r="99" spans="1:25" s="218" customFormat="1" ht="20.100000000000001" customHeight="1" thickBot="1" x14ac:dyDescent="0.3">
      <c r="A99" s="1930"/>
      <c r="B99" s="2082"/>
      <c r="C99" s="2119"/>
      <c r="D99" s="2159" t="s">
        <v>82</v>
      </c>
      <c r="E99" s="2160"/>
      <c r="F99" s="2161"/>
      <c r="G99" s="2162"/>
      <c r="H99" s="2162"/>
      <c r="I99" s="2162"/>
      <c r="J99" s="2162"/>
      <c r="K99" s="2162"/>
      <c r="L99" s="2162"/>
      <c r="M99" s="301"/>
      <c r="N99" s="2082"/>
      <c r="O99" s="2119"/>
      <c r="P99" s="2159" t="s">
        <v>82</v>
      </c>
      <c r="Q99" s="2160"/>
      <c r="R99" s="2161"/>
      <c r="S99" s="2162"/>
      <c r="T99" s="2162"/>
      <c r="U99" s="2162"/>
      <c r="V99" s="2162"/>
      <c r="W99" s="2162"/>
      <c r="X99" s="2162"/>
      <c r="Y99" s="302"/>
    </row>
    <row r="100" spans="1:25" s="218" customFormat="1" ht="20.100000000000001" customHeight="1" x14ac:dyDescent="0.25">
      <c r="A100" s="1928" t="s">
        <v>96</v>
      </c>
      <c r="B100" s="2091">
        <v>1090</v>
      </c>
      <c r="C100" s="2110" t="str">
        <f>VLOOKUP(B100,DataLabels,HLOOKUP($H$3,Type,2,FALSE))</f>
        <v>Number of Suspension Members
[2.20.4]</v>
      </c>
      <c r="D100" s="1962"/>
      <c r="E100" s="1963"/>
      <c r="F100" s="2113"/>
      <c r="G100" s="2114"/>
      <c r="H100" s="2114"/>
      <c r="I100" s="2114"/>
      <c r="J100" s="2114"/>
      <c r="K100" s="2114"/>
      <c r="L100" s="2114"/>
      <c r="M100" s="293"/>
      <c r="N100" s="2091">
        <v>1100</v>
      </c>
      <c r="O100" s="2110" t="str">
        <f>VLOOKUP(N100,DataLabels,HLOOKUP($H$3,Type,2,FALSE))</f>
        <v>Rope Grade
[A17.6 - 1.3.2.3, 2.5.3, 3.3.1.4]</v>
      </c>
      <c r="P100" s="1962"/>
      <c r="Q100" s="1963"/>
      <c r="R100" s="2113"/>
      <c r="S100" s="2114"/>
      <c r="T100" s="2114"/>
      <c r="U100" s="2114"/>
      <c r="V100" s="2114"/>
      <c r="W100" s="2114"/>
      <c r="X100" s="2114"/>
      <c r="Y100" s="285"/>
    </row>
    <row r="101" spans="1:25" s="218" customFormat="1" ht="20.100000000000001" customHeight="1" x14ac:dyDescent="0.25">
      <c r="A101" s="1929"/>
      <c r="B101" s="1728"/>
      <c r="C101" s="1945"/>
      <c r="D101" s="1946"/>
      <c r="E101" s="1947"/>
      <c r="F101" s="2053"/>
      <c r="G101" s="2054"/>
      <c r="H101" s="2054"/>
      <c r="I101" s="2054"/>
      <c r="J101" s="2054"/>
      <c r="K101" s="2054"/>
      <c r="L101" s="2054"/>
      <c r="M101" s="290"/>
      <c r="N101" s="1728"/>
      <c r="O101" s="1945"/>
      <c r="P101" s="1946"/>
      <c r="Q101" s="1947"/>
      <c r="R101" s="2053"/>
      <c r="S101" s="2054"/>
      <c r="T101" s="2054"/>
      <c r="U101" s="2054"/>
      <c r="V101" s="2054"/>
      <c r="W101" s="2054"/>
      <c r="X101" s="2054"/>
      <c r="Y101" s="291"/>
    </row>
    <row r="102" spans="1:25" s="218" customFormat="1" ht="20.100000000000001" customHeight="1" x14ac:dyDescent="0.25">
      <c r="A102" s="1929"/>
      <c r="B102" s="1727">
        <v>1110</v>
      </c>
      <c r="C102" s="1944" t="str">
        <f>VLOOKUP(B102,DataLabels,HLOOKUP($H$3,Type,2,FALSE))</f>
        <v>Suspension Rope Diameter
[2.20.4]</v>
      </c>
      <c r="D102" s="1921"/>
      <c r="E102" s="1922"/>
      <c r="F102" s="2051"/>
      <c r="G102" s="2052"/>
      <c r="H102" s="2052"/>
      <c r="I102" s="2052"/>
      <c r="J102" s="2052"/>
      <c r="K102" s="2052"/>
      <c r="L102" s="2052"/>
      <c r="M102" s="288"/>
      <c r="N102" s="1918">
        <v>1120</v>
      </c>
      <c r="O102" s="1920" t="str">
        <f>VLOOKUP(N102,DataLabels,HLOOKUP($H$3,Type,2,FALSE))</f>
        <v>Factor of Safety
[2.20.3]</v>
      </c>
      <c r="P102" s="1921"/>
      <c r="Q102" s="1922"/>
      <c r="R102" s="2051"/>
      <c r="S102" s="2052"/>
      <c r="T102" s="2052"/>
      <c r="U102" s="2052"/>
      <c r="V102" s="2052"/>
      <c r="W102" s="2052"/>
      <c r="X102" s="2052"/>
      <c r="Y102" s="289"/>
    </row>
    <row r="103" spans="1:25" s="218" customFormat="1" ht="20.100000000000001" customHeight="1" x14ac:dyDescent="0.25">
      <c r="A103" s="1929"/>
      <c r="B103" s="1728"/>
      <c r="C103" s="1945"/>
      <c r="D103" s="1946"/>
      <c r="E103" s="1947"/>
      <c r="F103" s="2053"/>
      <c r="G103" s="2054"/>
      <c r="H103" s="2054"/>
      <c r="I103" s="2054"/>
      <c r="J103" s="2054"/>
      <c r="K103" s="2054"/>
      <c r="L103" s="2054"/>
      <c r="M103" s="290" t="s">
        <v>75</v>
      </c>
      <c r="N103" s="1952"/>
      <c r="O103" s="1953"/>
      <c r="P103" s="1946"/>
      <c r="Q103" s="1947"/>
      <c r="R103" s="2053"/>
      <c r="S103" s="2054"/>
      <c r="T103" s="2054"/>
      <c r="U103" s="2054"/>
      <c r="V103" s="2054"/>
      <c r="W103" s="2054"/>
      <c r="X103" s="2054"/>
      <c r="Y103" s="291"/>
    </row>
    <row r="104" spans="1:25" s="218" customFormat="1" ht="20.100000000000001" customHeight="1" x14ac:dyDescent="0.25">
      <c r="A104" s="1929"/>
      <c r="B104" s="1918">
        <v>1130</v>
      </c>
      <c r="C104" s="1920" t="str">
        <f>VLOOKUP(B104,DataLabels,HLOOKUP($H$3,Type,2,FALSE))</f>
        <v>Rope Assembly Construction
[A17.6 - 1.3.2.2.2]</v>
      </c>
      <c r="D104" s="1921"/>
      <c r="E104" s="1922"/>
      <c r="F104" s="2051"/>
      <c r="G104" s="2052"/>
      <c r="H104" s="2052"/>
      <c r="I104" s="2052"/>
      <c r="J104" s="2052"/>
      <c r="K104" s="2052"/>
      <c r="L104" s="2052"/>
      <c r="M104" s="288"/>
      <c r="N104" s="1918">
        <v>1140</v>
      </c>
      <c r="O104" s="1920" t="str">
        <f>VLOOKUP(N104,DataLabels,HLOOKUP($H$3,Type,2,FALSE))</f>
        <v>Rope Strand Construction
[A17.6 - 1.3.1.3.4]</v>
      </c>
      <c r="P104" s="1921"/>
      <c r="Q104" s="1922"/>
      <c r="R104" s="2051"/>
      <c r="S104" s="2052"/>
      <c r="T104" s="2052"/>
      <c r="U104" s="2052"/>
      <c r="V104" s="2052"/>
      <c r="W104" s="2052"/>
      <c r="X104" s="2052"/>
      <c r="Y104" s="289"/>
    </row>
    <row r="105" spans="1:25" s="218" customFormat="1" ht="20.100000000000001" customHeight="1" x14ac:dyDescent="0.25">
      <c r="A105" s="1929"/>
      <c r="B105" s="1952"/>
      <c r="C105" s="1953"/>
      <c r="D105" s="1946"/>
      <c r="E105" s="1947"/>
      <c r="F105" s="2053"/>
      <c r="G105" s="2054"/>
      <c r="H105" s="2054"/>
      <c r="I105" s="2054"/>
      <c r="J105" s="2054"/>
      <c r="K105" s="2054"/>
      <c r="L105" s="2054"/>
      <c r="M105" s="290"/>
      <c r="N105" s="1952"/>
      <c r="O105" s="1953"/>
      <c r="P105" s="1946"/>
      <c r="Q105" s="1947"/>
      <c r="R105" s="2053"/>
      <c r="S105" s="2054"/>
      <c r="T105" s="2054"/>
      <c r="U105" s="2054"/>
      <c r="V105" s="2054"/>
      <c r="W105" s="2054"/>
      <c r="X105" s="2054"/>
      <c r="Y105" s="291"/>
    </row>
    <row r="106" spans="1:25" s="218" customFormat="1" ht="20.100000000000001" customHeight="1" x14ac:dyDescent="0.25">
      <c r="A106" s="1929"/>
      <c r="B106" s="1727">
        <v>1150</v>
      </c>
      <c r="C106" s="1944" t="str">
        <f>VLOOKUP(B106,DataLabels,HLOOKUP($H$3,Type,2,FALSE))</f>
        <v>Roping Ratio</v>
      </c>
      <c r="D106" s="1921"/>
      <c r="E106" s="1922"/>
      <c r="F106" s="2153"/>
      <c r="G106" s="2154"/>
      <c r="H106" s="2154"/>
      <c r="I106" s="2154"/>
      <c r="J106" s="2154"/>
      <c r="K106" s="2154"/>
      <c r="L106" s="2154"/>
      <c r="M106" s="288"/>
      <c r="N106" s="311"/>
      <c r="O106" s="312"/>
      <c r="P106" s="312"/>
      <c r="Q106" s="312"/>
      <c r="R106" s="313"/>
      <c r="S106" s="313"/>
      <c r="T106" s="313"/>
      <c r="U106" s="313"/>
      <c r="V106" s="313"/>
      <c r="W106" s="313"/>
      <c r="X106" s="313"/>
      <c r="Y106" s="289"/>
    </row>
    <row r="107" spans="1:25" s="218" customFormat="1" ht="20.100000000000001" customHeight="1" thickBot="1" x14ac:dyDescent="0.3">
      <c r="A107" s="1930"/>
      <c r="B107" s="2082"/>
      <c r="C107" s="2119"/>
      <c r="D107" s="1924"/>
      <c r="E107" s="1925"/>
      <c r="F107" s="2155"/>
      <c r="G107" s="2156"/>
      <c r="H107" s="2156"/>
      <c r="I107" s="2156"/>
      <c r="J107" s="2156"/>
      <c r="K107" s="2156"/>
      <c r="L107" s="2156"/>
      <c r="M107" s="301"/>
      <c r="N107" s="314"/>
      <c r="O107" s="315"/>
      <c r="P107" s="315"/>
      <c r="Q107" s="315"/>
      <c r="R107" s="391"/>
      <c r="S107" s="391"/>
      <c r="T107" s="316"/>
      <c r="U107" s="316"/>
      <c r="V107" s="316"/>
      <c r="W107" s="316"/>
      <c r="X107" s="316"/>
      <c r="Y107" s="302"/>
    </row>
    <row r="108" spans="1:25" s="218" customFormat="1" ht="20.100000000000001" customHeight="1" x14ac:dyDescent="0.25">
      <c r="A108" s="1928" t="s">
        <v>97</v>
      </c>
      <c r="B108" s="1960">
        <v>1160</v>
      </c>
      <c r="C108" s="1961" t="str">
        <f>VLOOKUP(B108,DataLabels,HLOOKUP($H$3,Type,2,FALSE))</f>
        <v>Counterweight Overbalance Minimum</v>
      </c>
      <c r="D108" s="1963"/>
      <c r="E108" s="375">
        <v>1</v>
      </c>
      <c r="F108" s="2111"/>
      <c r="G108" s="2112"/>
      <c r="H108" s="304" t="s">
        <v>71</v>
      </c>
      <c r="I108" s="375">
        <v>3</v>
      </c>
      <c r="J108" s="2111"/>
      <c r="K108" s="2112"/>
      <c r="L108" s="2112"/>
      <c r="M108" s="304" t="s">
        <v>71</v>
      </c>
      <c r="N108" s="375">
        <v>5</v>
      </c>
      <c r="O108" s="387"/>
      <c r="P108" s="304" t="s">
        <v>71</v>
      </c>
      <c r="Q108" s="375">
        <v>7</v>
      </c>
      <c r="R108" s="2111"/>
      <c r="S108" s="2112"/>
      <c r="T108" s="304" t="s">
        <v>71</v>
      </c>
      <c r="U108" s="375">
        <v>9</v>
      </c>
      <c r="V108" s="2111"/>
      <c r="W108" s="2112"/>
      <c r="X108" s="2112"/>
      <c r="Y108" s="303" t="s">
        <v>71</v>
      </c>
    </row>
    <row r="109" spans="1:25" s="218" customFormat="1" ht="20.100000000000001" customHeight="1" x14ac:dyDescent="0.25">
      <c r="A109" s="1929"/>
      <c r="B109" s="1952"/>
      <c r="C109" s="1953"/>
      <c r="D109" s="1947"/>
      <c r="E109" s="378">
        <v>2</v>
      </c>
      <c r="F109" s="2057"/>
      <c r="G109" s="2058"/>
      <c r="H109" s="305" t="s">
        <v>71</v>
      </c>
      <c r="I109" s="378">
        <v>4</v>
      </c>
      <c r="J109" s="2057"/>
      <c r="K109" s="2058"/>
      <c r="L109" s="2058"/>
      <c r="M109" s="305" t="s">
        <v>71</v>
      </c>
      <c r="N109" s="378">
        <v>6</v>
      </c>
      <c r="O109" s="385"/>
      <c r="P109" s="305" t="s">
        <v>71</v>
      </c>
      <c r="Q109" s="378">
        <v>8</v>
      </c>
      <c r="R109" s="2057"/>
      <c r="S109" s="2058"/>
      <c r="T109" s="305" t="s">
        <v>71</v>
      </c>
      <c r="U109" s="378">
        <v>10</v>
      </c>
      <c r="V109" s="2057"/>
      <c r="W109" s="2058"/>
      <c r="X109" s="2058"/>
      <c r="Y109" s="306" t="s">
        <v>71</v>
      </c>
    </row>
    <row r="110" spans="1:25" s="218" customFormat="1" ht="20.100000000000001" customHeight="1" x14ac:dyDescent="0.25">
      <c r="A110" s="1929"/>
      <c r="B110" s="1918">
        <v>1170</v>
      </c>
      <c r="C110" s="1920" t="str">
        <f>VLOOKUP(B110,DataLabels,HLOOKUP($H$3,Type,2,FALSE))</f>
        <v>Counterweight Overbalance Maximum</v>
      </c>
      <c r="D110" s="1922"/>
      <c r="E110" s="381">
        <v>1</v>
      </c>
      <c r="F110" s="2080"/>
      <c r="G110" s="2081"/>
      <c r="H110" s="307" t="s">
        <v>71</v>
      </c>
      <c r="I110" s="381">
        <v>3</v>
      </c>
      <c r="J110" s="2080"/>
      <c r="K110" s="2081"/>
      <c r="L110" s="2081"/>
      <c r="M110" s="307" t="s">
        <v>71</v>
      </c>
      <c r="N110" s="381">
        <v>5</v>
      </c>
      <c r="O110" s="390"/>
      <c r="P110" s="307" t="s">
        <v>71</v>
      </c>
      <c r="Q110" s="381">
        <v>7</v>
      </c>
      <c r="R110" s="2080"/>
      <c r="S110" s="2081"/>
      <c r="T110" s="307" t="s">
        <v>71</v>
      </c>
      <c r="U110" s="381">
        <v>9</v>
      </c>
      <c r="V110" s="2080"/>
      <c r="W110" s="2081"/>
      <c r="X110" s="2081"/>
      <c r="Y110" s="308" t="s">
        <v>71</v>
      </c>
    </row>
    <row r="111" spans="1:25" s="218" customFormat="1" ht="20.100000000000001" customHeight="1" x14ac:dyDescent="0.25">
      <c r="A111" s="1929"/>
      <c r="B111" s="1952"/>
      <c r="C111" s="1953"/>
      <c r="D111" s="1947"/>
      <c r="E111" s="378">
        <v>2</v>
      </c>
      <c r="F111" s="2057"/>
      <c r="G111" s="2058"/>
      <c r="H111" s="305" t="s">
        <v>71</v>
      </c>
      <c r="I111" s="378">
        <v>4</v>
      </c>
      <c r="J111" s="2057"/>
      <c r="K111" s="2058"/>
      <c r="L111" s="2058"/>
      <c r="M111" s="305" t="s">
        <v>71</v>
      </c>
      <c r="N111" s="378">
        <v>6</v>
      </c>
      <c r="O111" s="385"/>
      <c r="P111" s="305" t="s">
        <v>71</v>
      </c>
      <c r="Q111" s="378">
        <v>8</v>
      </c>
      <c r="R111" s="2057"/>
      <c r="S111" s="2058"/>
      <c r="T111" s="305" t="s">
        <v>71</v>
      </c>
      <c r="U111" s="378">
        <v>10</v>
      </c>
      <c r="V111" s="2057"/>
      <c r="W111" s="2058"/>
      <c r="X111" s="2058"/>
      <c r="Y111" s="306" t="s">
        <v>71</v>
      </c>
    </row>
    <row r="112" spans="1:25" s="218" customFormat="1" ht="20.100000000000001" customHeight="1" x14ac:dyDescent="0.25">
      <c r="A112" s="1929"/>
      <c r="B112" s="1918">
        <v>1180</v>
      </c>
      <c r="C112" s="1920" t="str">
        <f>VLOOKUP(B112,DataLabels,HLOOKUP($H$3,Type,2,FALSE))</f>
        <v>Compensating Ropes Quantity</v>
      </c>
      <c r="D112" s="1921"/>
      <c r="E112" s="1922"/>
      <c r="F112" s="2051"/>
      <c r="G112" s="2052"/>
      <c r="H112" s="2052"/>
      <c r="I112" s="2052"/>
      <c r="J112" s="2052"/>
      <c r="K112" s="2052"/>
      <c r="L112" s="2052"/>
      <c r="M112" s="286"/>
      <c r="N112" s="2132">
        <v>1190</v>
      </c>
      <c r="O112" s="2045" t="str">
        <f>VLOOKUP(N112,DataLabels,HLOOKUP($H$3,Type,2,FALSE))</f>
        <v>Compensating Chains Quantity</v>
      </c>
      <c r="P112" s="2046"/>
      <c r="Q112" s="2047"/>
      <c r="R112" s="2051"/>
      <c r="S112" s="2052"/>
      <c r="T112" s="2052"/>
      <c r="U112" s="2052"/>
      <c r="V112" s="2052"/>
      <c r="W112" s="2052"/>
      <c r="X112" s="2052"/>
      <c r="Y112" s="287"/>
    </row>
    <row r="113" spans="1:25" s="218" customFormat="1" ht="20.100000000000001" customHeight="1" x14ac:dyDescent="0.25">
      <c r="A113" s="1929"/>
      <c r="B113" s="1952"/>
      <c r="C113" s="1953"/>
      <c r="D113" s="1946"/>
      <c r="E113" s="1947"/>
      <c r="F113" s="2053"/>
      <c r="G113" s="2054"/>
      <c r="H113" s="2054"/>
      <c r="I113" s="2054"/>
      <c r="J113" s="2054"/>
      <c r="K113" s="2054"/>
      <c r="L113" s="2054"/>
      <c r="M113" s="290"/>
      <c r="N113" s="2146"/>
      <c r="O113" s="2048"/>
      <c r="P113" s="2049"/>
      <c r="Q113" s="2050"/>
      <c r="R113" s="2053"/>
      <c r="S113" s="2054"/>
      <c r="T113" s="2054"/>
      <c r="U113" s="2054"/>
      <c r="V113" s="2054"/>
      <c r="W113" s="2054"/>
      <c r="X113" s="2054"/>
      <c r="Y113" s="291"/>
    </row>
    <row r="114" spans="1:25" s="218" customFormat="1" ht="20.100000000000001" customHeight="1" x14ac:dyDescent="0.25">
      <c r="A114" s="1929"/>
      <c r="B114" s="1918">
        <v>1200</v>
      </c>
      <c r="C114" s="1920" t="str">
        <f>VLOOKUP(B114,DataLabels,HLOOKUP($H$3,Type,2,FALSE))</f>
        <v>Compensating Ropes Diameter</v>
      </c>
      <c r="D114" s="1921"/>
      <c r="E114" s="1922"/>
      <c r="F114" s="2051"/>
      <c r="G114" s="2052"/>
      <c r="H114" s="2052"/>
      <c r="I114" s="2052"/>
      <c r="J114" s="2052"/>
      <c r="K114" s="2052"/>
      <c r="L114" s="2052"/>
      <c r="M114" s="288"/>
      <c r="N114" s="2132">
        <v>1210</v>
      </c>
      <c r="O114" s="2045" t="str">
        <f>VLOOKUP(N114,DataLabels,HLOOKUP($H$3,Type,2,FALSE))</f>
        <v>Unit Mass of Compensating Means</v>
      </c>
      <c r="P114" s="2046"/>
      <c r="Q114" s="2047"/>
      <c r="R114" s="2051"/>
      <c r="S114" s="2052"/>
      <c r="T114" s="2052"/>
      <c r="U114" s="2052"/>
      <c r="V114" s="2052"/>
      <c r="W114" s="2052"/>
      <c r="X114" s="2052"/>
      <c r="Y114" s="289"/>
    </row>
    <row r="115" spans="1:25" s="218" customFormat="1" ht="20.100000000000001" customHeight="1" thickBot="1" x14ac:dyDescent="0.3">
      <c r="A115" s="1930"/>
      <c r="B115" s="1919"/>
      <c r="C115" s="1923"/>
      <c r="D115" s="1924"/>
      <c r="E115" s="1925"/>
      <c r="F115" s="2089"/>
      <c r="G115" s="2090"/>
      <c r="H115" s="2090"/>
      <c r="I115" s="2090"/>
      <c r="J115" s="2090"/>
      <c r="K115" s="2090"/>
      <c r="L115" s="2090"/>
      <c r="M115" s="301" t="s">
        <v>75</v>
      </c>
      <c r="N115" s="2133"/>
      <c r="O115" s="2134"/>
      <c r="P115" s="2135"/>
      <c r="Q115" s="2136"/>
      <c r="R115" s="2089"/>
      <c r="S115" s="2090"/>
      <c r="T115" s="2090"/>
      <c r="U115" s="2090"/>
      <c r="V115" s="2090"/>
      <c r="W115" s="2090"/>
      <c r="X115" s="2090"/>
      <c r="Y115" s="302" t="s">
        <v>98</v>
      </c>
    </row>
    <row r="116" spans="1:25" s="218" customFormat="1" ht="20.100000000000001" customHeight="1" x14ac:dyDescent="0.25">
      <c r="A116" s="1928" t="s">
        <v>99</v>
      </c>
      <c r="B116" s="1960">
        <v>1220</v>
      </c>
      <c r="C116" s="1961" t="str">
        <f>VLOOKUP(B116,DataLabels,HLOOKUP($H$3,Type,2,FALSE))</f>
        <v>Car Buffers (Type)
[2.22.1.1]</v>
      </c>
      <c r="D116" s="1962"/>
      <c r="E116" s="1963"/>
      <c r="F116" s="2113"/>
      <c r="G116" s="2114"/>
      <c r="H116" s="2114"/>
      <c r="I116" s="2114"/>
      <c r="J116" s="2114"/>
      <c r="K116" s="2114"/>
      <c r="L116" s="2114"/>
      <c r="M116" s="288"/>
      <c r="N116" s="2145">
        <v>1230</v>
      </c>
      <c r="O116" s="2069" t="str">
        <f>VLOOKUP(N116,DataLabels,HLOOKUP($H$3,Type,2,FALSE))</f>
        <v>CWT Buffers (Type)
[2.22.1.1]</v>
      </c>
      <c r="P116" s="2070"/>
      <c r="Q116" s="2071"/>
      <c r="R116" s="2113"/>
      <c r="S116" s="2114"/>
      <c r="T116" s="2114"/>
      <c r="U116" s="2114"/>
      <c r="V116" s="2114"/>
      <c r="W116" s="2114"/>
      <c r="X116" s="2114"/>
      <c r="Y116" s="289"/>
    </row>
    <row r="117" spans="1:25" s="218" customFormat="1" ht="20.100000000000001" customHeight="1" x14ac:dyDescent="0.25">
      <c r="A117" s="1929"/>
      <c r="B117" s="1952"/>
      <c r="C117" s="1953"/>
      <c r="D117" s="1946"/>
      <c r="E117" s="1947"/>
      <c r="F117" s="2053"/>
      <c r="G117" s="2054"/>
      <c r="H117" s="2054"/>
      <c r="I117" s="2054"/>
      <c r="J117" s="2054"/>
      <c r="K117" s="2054"/>
      <c r="L117" s="2054"/>
      <c r="M117" s="290"/>
      <c r="N117" s="2146"/>
      <c r="O117" s="2048"/>
      <c r="P117" s="2049"/>
      <c r="Q117" s="2050"/>
      <c r="R117" s="2053"/>
      <c r="S117" s="2054"/>
      <c r="T117" s="2054"/>
      <c r="U117" s="2054"/>
      <c r="V117" s="2054"/>
      <c r="W117" s="2054"/>
      <c r="X117" s="2054"/>
      <c r="Y117" s="291"/>
    </row>
    <row r="118" spans="1:25" s="218" customFormat="1" ht="20.100000000000001" customHeight="1" x14ac:dyDescent="0.25">
      <c r="A118" s="1929"/>
      <c r="B118" s="1918">
        <v>1240</v>
      </c>
      <c r="C118" s="1920" t="str">
        <f>VLOOKUP(B118,DataLabels,HLOOKUP($H$3,Type,2,FALSE))</f>
        <v>Car Oil Buffer
[2.22.4, 8.3(a)(1)]</v>
      </c>
      <c r="D118" s="2126" t="s">
        <v>81</v>
      </c>
      <c r="E118" s="2127"/>
      <c r="F118" s="2080"/>
      <c r="G118" s="2081"/>
      <c r="H118" s="2081"/>
      <c r="I118" s="2081"/>
      <c r="J118" s="2081"/>
      <c r="K118" s="2081"/>
      <c r="L118" s="2081"/>
      <c r="M118" s="300"/>
      <c r="N118" s="2132">
        <v>1250</v>
      </c>
      <c r="O118" s="2045" t="str">
        <f>VLOOKUP(N118,DataLabels,HLOOKUP($H$3,Type,2,FALSE))</f>
        <v>CWT Oil Buffer
[2.22.4, 8.3(a)(1)]</v>
      </c>
      <c r="P118" s="2151" t="s">
        <v>81</v>
      </c>
      <c r="Q118" s="2152"/>
      <c r="R118" s="2080"/>
      <c r="S118" s="2081"/>
      <c r="T118" s="2081"/>
      <c r="U118" s="2081"/>
      <c r="V118" s="2081"/>
      <c r="W118" s="2081"/>
      <c r="X118" s="2081"/>
      <c r="Y118" s="317"/>
    </row>
    <row r="119" spans="1:25" s="218" customFormat="1" ht="20.100000000000001" customHeight="1" x14ac:dyDescent="0.25">
      <c r="A119" s="1929"/>
      <c r="B119" s="1952"/>
      <c r="C119" s="1953"/>
      <c r="D119" s="2128" t="s">
        <v>82</v>
      </c>
      <c r="E119" s="2129"/>
      <c r="F119" s="2057"/>
      <c r="G119" s="2058"/>
      <c r="H119" s="2058"/>
      <c r="I119" s="2058"/>
      <c r="J119" s="2058"/>
      <c r="K119" s="2058"/>
      <c r="L119" s="2058"/>
      <c r="M119" s="290"/>
      <c r="N119" s="2146"/>
      <c r="O119" s="2048"/>
      <c r="P119" s="2139" t="s">
        <v>82</v>
      </c>
      <c r="Q119" s="2140"/>
      <c r="R119" s="2057"/>
      <c r="S119" s="2058"/>
      <c r="T119" s="2058"/>
      <c r="U119" s="2058"/>
      <c r="V119" s="2058"/>
      <c r="W119" s="2058"/>
      <c r="X119" s="2058"/>
      <c r="Y119" s="291"/>
    </row>
    <row r="120" spans="1:25" s="218" customFormat="1" ht="20.100000000000001" customHeight="1" x14ac:dyDescent="0.25">
      <c r="A120" s="1929"/>
      <c r="B120" s="1918">
        <v>1260</v>
      </c>
      <c r="C120" s="1920" t="str">
        <f>VLOOKUP(B120,DataLabels,HLOOKUP($H$3,Type,2,FALSE))</f>
        <v>Car Buffer Stroke
[2.22.3.1, 2.22.4.1]</v>
      </c>
      <c r="D120" s="1921"/>
      <c r="E120" s="1922"/>
      <c r="F120" s="2051"/>
      <c r="G120" s="2052"/>
      <c r="H120" s="2052"/>
      <c r="I120" s="2052"/>
      <c r="J120" s="2052"/>
      <c r="K120" s="2052"/>
      <c r="L120" s="2052"/>
      <c r="M120" s="288"/>
      <c r="N120" s="2132">
        <v>1270</v>
      </c>
      <c r="O120" s="2045" t="str">
        <f>VLOOKUP(N120,DataLabels,HLOOKUP($H$3,Type,2,FALSE))</f>
        <v>CWT Buffer Stroke
[2.22.3.1, 2.22.4.1]</v>
      </c>
      <c r="P120" s="2046"/>
      <c r="Q120" s="2047"/>
      <c r="R120" s="2051"/>
      <c r="S120" s="2052"/>
      <c r="T120" s="2052"/>
      <c r="U120" s="2052"/>
      <c r="V120" s="2052"/>
      <c r="W120" s="2052"/>
      <c r="X120" s="2052"/>
      <c r="Y120" s="289"/>
    </row>
    <row r="121" spans="1:25" s="218" customFormat="1" ht="20.100000000000001" customHeight="1" x14ac:dyDescent="0.25">
      <c r="A121" s="1929"/>
      <c r="B121" s="1952"/>
      <c r="C121" s="1953"/>
      <c r="D121" s="1946"/>
      <c r="E121" s="1947"/>
      <c r="F121" s="2053"/>
      <c r="G121" s="2054"/>
      <c r="H121" s="2054"/>
      <c r="I121" s="2054"/>
      <c r="J121" s="2054"/>
      <c r="K121" s="2054"/>
      <c r="L121" s="2054"/>
      <c r="M121" s="290" t="s">
        <v>75</v>
      </c>
      <c r="N121" s="2146"/>
      <c r="O121" s="2048"/>
      <c r="P121" s="2049"/>
      <c r="Q121" s="2050"/>
      <c r="R121" s="2053"/>
      <c r="S121" s="2054"/>
      <c r="T121" s="2054"/>
      <c r="U121" s="2054"/>
      <c r="V121" s="2054"/>
      <c r="W121" s="2054"/>
      <c r="X121" s="2054"/>
      <c r="Y121" s="291" t="s">
        <v>75</v>
      </c>
    </row>
    <row r="122" spans="1:25" s="218" customFormat="1" ht="20.100000000000001" customHeight="1" x14ac:dyDescent="0.25">
      <c r="A122" s="1929"/>
      <c r="B122" s="1918">
        <v>1280</v>
      </c>
      <c r="C122" s="1920" t="str">
        <f>VLOOKUP(B122,DataLabels,HLOOKUP($H$3,Type,2,FALSE))</f>
        <v>Car Buffer Total Load Rating
[2.22.3.2, 2.22.4.10]</v>
      </c>
      <c r="D122" s="1921"/>
      <c r="E122" s="1922"/>
      <c r="F122" s="2051"/>
      <c r="G122" s="2052"/>
      <c r="H122" s="2052"/>
      <c r="I122" s="2052"/>
      <c r="J122" s="2052"/>
      <c r="K122" s="2052"/>
      <c r="L122" s="2052"/>
      <c r="M122" s="288"/>
      <c r="N122" s="2132">
        <v>1290</v>
      </c>
      <c r="O122" s="2045" t="str">
        <f>VLOOKUP(N122,DataLabels,HLOOKUP($H$3,Type,2,FALSE))</f>
        <v>CWT Buffer Total Load Rating
[2.23.3.2, 2.22.4.10]</v>
      </c>
      <c r="P122" s="2046"/>
      <c r="Q122" s="2047"/>
      <c r="R122" s="2051"/>
      <c r="S122" s="2052"/>
      <c r="T122" s="2052"/>
      <c r="U122" s="2052"/>
      <c r="V122" s="2052"/>
      <c r="W122" s="2052"/>
      <c r="X122" s="2052"/>
      <c r="Y122" s="289"/>
    </row>
    <row r="123" spans="1:25" s="218" customFormat="1" ht="20.100000000000001" customHeight="1" thickBot="1" x14ac:dyDescent="0.3">
      <c r="A123" s="1930"/>
      <c r="B123" s="1919"/>
      <c r="C123" s="1923"/>
      <c r="D123" s="1924"/>
      <c r="E123" s="1925"/>
      <c r="F123" s="2089"/>
      <c r="G123" s="2090"/>
      <c r="H123" s="2090"/>
      <c r="I123" s="2090"/>
      <c r="J123" s="2090"/>
      <c r="K123" s="2090"/>
      <c r="L123" s="2090"/>
      <c r="M123" s="290" t="s">
        <v>71</v>
      </c>
      <c r="N123" s="2133"/>
      <c r="O123" s="2134"/>
      <c r="P123" s="2135"/>
      <c r="Q123" s="2136"/>
      <c r="R123" s="2089"/>
      <c r="S123" s="2090"/>
      <c r="T123" s="2090"/>
      <c r="U123" s="2090"/>
      <c r="V123" s="2090"/>
      <c r="W123" s="2090"/>
      <c r="X123" s="2090"/>
      <c r="Y123" s="291" t="s">
        <v>71</v>
      </c>
    </row>
    <row r="124" spans="1:25" s="218" customFormat="1" ht="20.100000000000001" customHeight="1" x14ac:dyDescent="0.25">
      <c r="A124" s="1928" t="s">
        <v>100</v>
      </c>
      <c r="B124" s="1960">
        <v>1300</v>
      </c>
      <c r="C124" s="1961" t="str">
        <f>VLOOKUP(B124,DataLabels,HLOOKUP($H$3,Type,2,FALSE))</f>
        <v>Car rail nominal mass/m
[Table 2.23.3]</v>
      </c>
      <c r="D124" s="1962"/>
      <c r="E124" s="1963"/>
      <c r="F124" s="2141"/>
      <c r="G124" s="2142"/>
      <c r="H124" s="2142"/>
      <c r="I124" s="2142"/>
      <c r="J124" s="2142"/>
      <c r="K124" s="2142"/>
      <c r="L124" s="2142"/>
      <c r="M124" s="293"/>
      <c r="N124" s="2145">
        <v>1310</v>
      </c>
      <c r="O124" s="2069" t="str">
        <f>VLOOKUP(N124,DataLabels,HLOOKUP($H$3,Type,2,FALSE))</f>
        <v>Max. Bracket Spacing Car
[2.23.4, Fig 2.23.4.1-1]</v>
      </c>
      <c r="P124" s="2070"/>
      <c r="Q124" s="2071"/>
      <c r="R124" s="2113"/>
      <c r="S124" s="2114"/>
      <c r="T124" s="2114"/>
      <c r="U124" s="2114"/>
      <c r="V124" s="2114"/>
      <c r="W124" s="2114"/>
      <c r="X124" s="2114"/>
      <c r="Y124" s="285"/>
    </row>
    <row r="125" spans="1:25" s="218" customFormat="1" ht="20.100000000000001" customHeight="1" x14ac:dyDescent="0.25">
      <c r="A125" s="1929"/>
      <c r="B125" s="1952"/>
      <c r="C125" s="1953"/>
      <c r="D125" s="1946"/>
      <c r="E125" s="1947"/>
      <c r="F125" s="2143"/>
      <c r="G125" s="2144"/>
      <c r="H125" s="2144"/>
      <c r="I125" s="2144"/>
      <c r="J125" s="2144"/>
      <c r="K125" s="2144"/>
      <c r="L125" s="2144"/>
      <c r="M125" s="290" t="s">
        <v>98</v>
      </c>
      <c r="N125" s="2146"/>
      <c r="O125" s="2048"/>
      <c r="P125" s="2049"/>
      <c r="Q125" s="2050"/>
      <c r="R125" s="2053"/>
      <c r="S125" s="2054"/>
      <c r="T125" s="2054"/>
      <c r="U125" s="2054"/>
      <c r="V125" s="2054"/>
      <c r="W125" s="2054"/>
      <c r="X125" s="2054"/>
      <c r="Y125" s="291" t="s">
        <v>75</v>
      </c>
    </row>
    <row r="126" spans="1:25" s="218" customFormat="1" ht="20.100000000000001" customHeight="1" x14ac:dyDescent="0.25">
      <c r="A126" s="1929"/>
      <c r="B126" s="1918">
        <v>1320</v>
      </c>
      <c r="C126" s="1920" t="str">
        <f>VLOOKUP(B126,DataLabels,HLOOKUP($H$3,Type,2,FALSE))</f>
        <v>CWT rail nominal mass/m
[Table 2.23.4.3.1]</v>
      </c>
      <c r="D126" s="1921"/>
      <c r="E126" s="1922"/>
      <c r="F126" s="2147"/>
      <c r="G126" s="2148"/>
      <c r="H126" s="2148"/>
      <c r="I126" s="2148"/>
      <c r="J126" s="2148"/>
      <c r="K126" s="2148"/>
      <c r="L126" s="2148"/>
      <c r="M126" s="288"/>
      <c r="N126" s="2132">
        <v>1330</v>
      </c>
      <c r="O126" s="2045" t="str">
        <f>VLOOKUP(N126,DataLabels,HLOOKUP($H$3,Type,2,FALSE))</f>
        <v>Max. Bracket Spacing CWT
[Table 2.23.4.3.1]</v>
      </c>
      <c r="P126" s="2046"/>
      <c r="Q126" s="2047"/>
      <c r="R126" s="2051"/>
      <c r="S126" s="2052"/>
      <c r="T126" s="2052"/>
      <c r="U126" s="2052"/>
      <c r="V126" s="2052"/>
      <c r="W126" s="2052"/>
      <c r="X126" s="2052"/>
      <c r="Y126" s="289"/>
    </row>
    <row r="127" spans="1:25" s="218" customFormat="1" ht="20.100000000000001" customHeight="1" thickBot="1" x14ac:dyDescent="0.3">
      <c r="A127" s="1930"/>
      <c r="B127" s="1919"/>
      <c r="C127" s="1923"/>
      <c r="D127" s="1924"/>
      <c r="E127" s="1925"/>
      <c r="F127" s="2149"/>
      <c r="G127" s="2150"/>
      <c r="H127" s="2150"/>
      <c r="I127" s="2150"/>
      <c r="J127" s="2150"/>
      <c r="K127" s="2150"/>
      <c r="L127" s="2150"/>
      <c r="M127" s="301" t="s">
        <v>98</v>
      </c>
      <c r="N127" s="2133"/>
      <c r="O127" s="2134"/>
      <c r="P127" s="2135"/>
      <c r="Q127" s="2136"/>
      <c r="R127" s="2089"/>
      <c r="S127" s="2090"/>
      <c r="T127" s="2090"/>
      <c r="U127" s="2090"/>
      <c r="V127" s="2090"/>
      <c r="W127" s="2090"/>
      <c r="X127" s="2090"/>
      <c r="Y127" s="302" t="s">
        <v>75</v>
      </c>
    </row>
    <row r="128" spans="1:25" s="218" customFormat="1" ht="20.100000000000001" customHeight="1" x14ac:dyDescent="0.25">
      <c r="A128" s="1928" t="s">
        <v>101</v>
      </c>
      <c r="B128" s="2091">
        <v>1340</v>
      </c>
      <c r="C128" s="2110" t="str">
        <f>VLOOKUP(B128,DataLabels,HLOOKUP($H$3,Type,2,FALSE))</f>
        <v>Type of Drive</v>
      </c>
      <c r="D128" s="1962"/>
      <c r="E128" s="1963"/>
      <c r="F128" s="2113"/>
      <c r="G128" s="2114"/>
      <c r="H128" s="2114"/>
      <c r="I128" s="2114"/>
      <c r="J128" s="2114"/>
      <c r="K128" s="2114"/>
      <c r="L128" s="2114"/>
      <c r="M128" s="318" t="s">
        <v>102</v>
      </c>
      <c r="N128" s="2091">
        <v>1350</v>
      </c>
      <c r="O128" s="2130" t="str">
        <f>VLOOKUP(N128,DataLabels,HLOOKUP($H$3,Type,2,FALSE))</f>
        <v>Machine (Pump if Hydraulic)</v>
      </c>
      <c r="P128" s="2137" t="s">
        <v>81</v>
      </c>
      <c r="Q128" s="2138"/>
      <c r="R128" s="2111"/>
      <c r="S128" s="2112"/>
      <c r="T128" s="2112"/>
      <c r="U128" s="2112"/>
      <c r="V128" s="2112"/>
      <c r="W128" s="2112"/>
      <c r="X128" s="2112"/>
      <c r="Y128" s="303"/>
    </row>
    <row r="129" spans="1:25" s="218" customFormat="1" ht="20.100000000000001" customHeight="1" x14ac:dyDescent="0.25">
      <c r="A129" s="1929"/>
      <c r="B129" s="1728"/>
      <c r="C129" s="1945"/>
      <c r="D129" s="1946"/>
      <c r="E129" s="1947"/>
      <c r="F129" s="2053"/>
      <c r="G129" s="2054"/>
      <c r="H129" s="2054"/>
      <c r="I129" s="2054"/>
      <c r="J129" s="2054"/>
      <c r="K129" s="2054"/>
      <c r="L129" s="2054"/>
      <c r="M129" s="290"/>
      <c r="N129" s="1728"/>
      <c r="O129" s="2131"/>
      <c r="P129" s="2139" t="s">
        <v>82</v>
      </c>
      <c r="Q129" s="2140"/>
      <c r="R129" s="2057"/>
      <c r="S129" s="2058"/>
      <c r="T129" s="2058"/>
      <c r="U129" s="2058"/>
      <c r="V129" s="2058"/>
      <c r="W129" s="2058"/>
      <c r="X129" s="2058"/>
      <c r="Y129" s="291"/>
    </row>
    <row r="130" spans="1:25" s="218" customFormat="1" ht="20.100000000000001" customHeight="1" x14ac:dyDescent="0.25">
      <c r="A130" s="1929"/>
      <c r="B130" s="1727">
        <v>1370</v>
      </c>
      <c r="C130" s="1944" t="str">
        <f>VLOOKUP(B130,DataLabels,HLOOKUP($H$3,Type,2,FALSE))</f>
        <v>Drive Machine Location</v>
      </c>
      <c r="D130" s="1921"/>
      <c r="E130" s="1922"/>
      <c r="F130" s="2051"/>
      <c r="G130" s="2052"/>
      <c r="H130" s="2052"/>
      <c r="I130" s="2052"/>
      <c r="J130" s="2052"/>
      <c r="K130" s="2052"/>
      <c r="L130" s="2052"/>
      <c r="M130" s="288"/>
      <c r="N130" s="216"/>
      <c r="O130" s="216"/>
      <c r="P130" s="216"/>
      <c r="Q130" s="216"/>
      <c r="R130" s="216"/>
      <c r="S130" s="216"/>
      <c r="T130" s="216"/>
      <c r="U130" s="216"/>
      <c r="V130" s="216"/>
      <c r="W130" s="216"/>
      <c r="X130" s="216"/>
      <c r="Y130" s="319"/>
    </row>
    <row r="131" spans="1:25" s="218" customFormat="1" ht="20.100000000000001" customHeight="1" thickBot="1" x14ac:dyDescent="0.3">
      <c r="A131" s="1930"/>
      <c r="B131" s="2082"/>
      <c r="C131" s="2119"/>
      <c r="D131" s="1924"/>
      <c r="E131" s="1925"/>
      <c r="F131" s="2089"/>
      <c r="G131" s="2090"/>
      <c r="H131" s="2090"/>
      <c r="I131" s="2090"/>
      <c r="J131" s="2090"/>
      <c r="K131" s="2090"/>
      <c r="L131" s="2090"/>
      <c r="M131" s="301"/>
      <c r="N131" s="216"/>
      <c r="O131" s="216"/>
      <c r="P131" s="216"/>
      <c r="Q131" s="216"/>
      <c r="R131" s="216"/>
      <c r="S131" s="216"/>
      <c r="T131" s="216"/>
      <c r="U131" s="216"/>
      <c r="V131" s="216"/>
      <c r="W131" s="216"/>
      <c r="X131" s="216"/>
      <c r="Y131" s="320"/>
    </row>
    <row r="132" spans="1:25" s="218" customFormat="1" ht="20.100000000000001" customHeight="1" x14ac:dyDescent="0.25">
      <c r="A132" s="1928" t="s">
        <v>103</v>
      </c>
      <c r="B132" s="2091">
        <v>1380</v>
      </c>
      <c r="C132" s="2110" t="str">
        <f>VLOOKUP(B132,DataLabels,HLOOKUP($H$3,Type,2,FALSE))</f>
        <v>Type of Operation</v>
      </c>
      <c r="D132" s="1962"/>
      <c r="E132" s="1963"/>
      <c r="F132" s="2113"/>
      <c r="G132" s="2114"/>
      <c r="H132" s="2114"/>
      <c r="I132" s="2114"/>
      <c r="J132" s="2114"/>
      <c r="K132" s="2114"/>
      <c r="L132" s="2114"/>
      <c r="M132" s="293"/>
      <c r="N132" s="2091">
        <v>1390</v>
      </c>
      <c r="O132" s="2110" t="str">
        <f>VLOOKUP(N132,DataLabels,HLOOKUP($H$3,Type,2,FALSE))</f>
        <v>Type of Motor Control</v>
      </c>
      <c r="P132" s="1962"/>
      <c r="Q132" s="1963"/>
      <c r="R132" s="2072"/>
      <c r="S132" s="2073"/>
      <c r="T132" s="2073"/>
      <c r="U132" s="2073"/>
      <c r="V132" s="2073"/>
      <c r="W132" s="2073"/>
      <c r="X132" s="2073"/>
      <c r="Y132" s="285"/>
    </row>
    <row r="133" spans="1:25" s="218" customFormat="1" ht="20.100000000000001" customHeight="1" x14ac:dyDescent="0.25">
      <c r="A133" s="1929"/>
      <c r="B133" s="1728"/>
      <c r="C133" s="1945"/>
      <c r="D133" s="1946"/>
      <c r="E133" s="1947"/>
      <c r="F133" s="2053"/>
      <c r="G133" s="2054"/>
      <c r="H133" s="2054"/>
      <c r="I133" s="2054"/>
      <c r="J133" s="2054"/>
      <c r="K133" s="2054"/>
      <c r="L133" s="2054"/>
      <c r="M133" s="290"/>
      <c r="N133" s="1728"/>
      <c r="O133" s="1945"/>
      <c r="P133" s="1946"/>
      <c r="Q133" s="1947"/>
      <c r="R133" s="1916"/>
      <c r="S133" s="1917"/>
      <c r="T133" s="1917"/>
      <c r="U133" s="1917"/>
      <c r="V133" s="1917"/>
      <c r="W133" s="1917"/>
      <c r="X133" s="1917"/>
      <c r="Y133" s="291"/>
    </row>
    <row r="134" spans="1:25" s="218" customFormat="1" ht="20.100000000000001" customHeight="1" x14ac:dyDescent="0.25">
      <c r="A134" s="1929"/>
      <c r="B134" s="1727">
        <v>1400</v>
      </c>
      <c r="C134" s="1944" t="str">
        <f>VLOOKUP(B134,DataLabels,HLOOKUP($H$3,Type,2,FALSE))</f>
        <v>Controller</v>
      </c>
      <c r="D134" s="2126" t="s">
        <v>81</v>
      </c>
      <c r="E134" s="2127"/>
      <c r="F134" s="2080"/>
      <c r="G134" s="2081"/>
      <c r="H134" s="2081"/>
      <c r="I134" s="2081"/>
      <c r="J134" s="2081"/>
      <c r="K134" s="2081"/>
      <c r="L134" s="2081"/>
      <c r="M134" s="300"/>
      <c r="N134" s="1727">
        <v>1410</v>
      </c>
      <c r="O134" s="1944" t="str">
        <f>VLOOKUP(N134,DataLabels,HLOOKUP($H$3,Type,2,FALSE))</f>
        <v>TSSA File # for Controller</v>
      </c>
      <c r="P134" s="1921"/>
      <c r="Q134" s="1922"/>
      <c r="R134" s="2051"/>
      <c r="S134" s="2052"/>
      <c r="T134" s="2052"/>
      <c r="U134" s="2052"/>
      <c r="V134" s="2052"/>
      <c r="W134" s="2052"/>
      <c r="X134" s="2052"/>
      <c r="Y134" s="289"/>
    </row>
    <row r="135" spans="1:25" s="218" customFormat="1" ht="20.100000000000001" customHeight="1" x14ac:dyDescent="0.25">
      <c r="A135" s="1929"/>
      <c r="B135" s="1728"/>
      <c r="C135" s="1945"/>
      <c r="D135" s="2128" t="s">
        <v>82</v>
      </c>
      <c r="E135" s="2129"/>
      <c r="F135" s="2057"/>
      <c r="G135" s="2058"/>
      <c r="H135" s="2058"/>
      <c r="I135" s="2058"/>
      <c r="J135" s="2058"/>
      <c r="K135" s="2058"/>
      <c r="L135" s="2058"/>
      <c r="M135" s="290"/>
      <c r="N135" s="1728"/>
      <c r="O135" s="1945"/>
      <c r="P135" s="1946"/>
      <c r="Q135" s="1947"/>
      <c r="R135" s="2053"/>
      <c r="S135" s="2054"/>
      <c r="T135" s="2054"/>
      <c r="U135" s="2054"/>
      <c r="V135" s="2054"/>
      <c r="W135" s="2054"/>
      <c r="X135" s="2054"/>
      <c r="Y135" s="291"/>
    </row>
    <row r="136" spans="1:25" s="218" customFormat="1" ht="20.100000000000001" customHeight="1" x14ac:dyDescent="0.25">
      <c r="A136" s="1929"/>
      <c r="B136" s="1727">
        <v>1411</v>
      </c>
      <c r="C136" s="1944" t="str">
        <f>VLOOKUP(B136,DataLabels,HLOOKUP($H$3,Type,2,FALSE))</f>
        <v>Scope of Alteration includes Installation of New Controller</v>
      </c>
      <c r="D136" s="1921"/>
      <c r="E136" s="1922"/>
      <c r="F136" s="2051"/>
      <c r="G136" s="2052"/>
      <c r="H136" s="2052"/>
      <c r="I136" s="2052"/>
      <c r="J136" s="2052"/>
      <c r="K136" s="2052"/>
      <c r="L136" s="2052"/>
      <c r="M136" s="286"/>
      <c r="N136" s="321"/>
      <c r="O136" s="322"/>
      <c r="P136" s="322"/>
      <c r="Q136" s="323"/>
      <c r="R136" s="324"/>
      <c r="S136" s="324"/>
      <c r="T136" s="324"/>
      <c r="U136" s="324"/>
      <c r="V136" s="324"/>
      <c r="W136" s="324"/>
      <c r="X136" s="324"/>
      <c r="Y136" s="287"/>
    </row>
    <row r="137" spans="1:25" s="218" customFormat="1" ht="20.100000000000001" customHeight="1" thickBot="1" x14ac:dyDescent="0.3">
      <c r="A137" s="1930"/>
      <c r="B137" s="2082"/>
      <c r="C137" s="2119"/>
      <c r="D137" s="1924"/>
      <c r="E137" s="1925"/>
      <c r="F137" s="2089"/>
      <c r="G137" s="2090"/>
      <c r="H137" s="2090"/>
      <c r="I137" s="2090"/>
      <c r="J137" s="2090"/>
      <c r="K137" s="2090"/>
      <c r="L137" s="2090"/>
      <c r="M137" s="290"/>
      <c r="N137" s="321"/>
      <c r="O137" s="322"/>
      <c r="P137" s="322"/>
      <c r="Q137" s="325"/>
      <c r="R137" s="324"/>
      <c r="S137" s="324"/>
      <c r="T137" s="324"/>
      <c r="U137" s="324"/>
      <c r="V137" s="324"/>
      <c r="W137" s="324"/>
      <c r="X137" s="324"/>
      <c r="Y137" s="287"/>
    </row>
    <row r="138" spans="1:25" s="218" customFormat="1" ht="20.100000000000001" customHeight="1" x14ac:dyDescent="0.25">
      <c r="A138" s="1928" t="s">
        <v>104</v>
      </c>
      <c r="B138" s="2091">
        <v>1420</v>
      </c>
      <c r="C138" s="2110" t="str">
        <f>VLOOKUP(B138,DataLabels,HLOOKUP($H$3,Type,2,FALSE))</f>
        <v>Emergency Power Provided? (Y/N)
[2.27.2]</v>
      </c>
      <c r="D138" s="1963"/>
      <c r="E138" s="375">
        <v>1</v>
      </c>
      <c r="F138" s="2111"/>
      <c r="G138" s="2112"/>
      <c r="H138" s="278"/>
      <c r="I138" s="375">
        <v>3</v>
      </c>
      <c r="J138" s="2111"/>
      <c r="K138" s="2112"/>
      <c r="L138" s="2112"/>
      <c r="M138" s="279"/>
      <c r="N138" s="375">
        <v>5</v>
      </c>
      <c r="O138" s="387"/>
      <c r="P138" s="279"/>
      <c r="Q138" s="375">
        <v>7</v>
      </c>
      <c r="R138" s="2111"/>
      <c r="S138" s="2112"/>
      <c r="T138" s="279"/>
      <c r="U138" s="375">
        <v>9</v>
      </c>
      <c r="V138" s="2111"/>
      <c r="W138" s="2112"/>
      <c r="X138" s="2112"/>
      <c r="Y138" s="280"/>
    </row>
    <row r="139" spans="1:25" s="218" customFormat="1" ht="20.100000000000001" customHeight="1" x14ac:dyDescent="0.25">
      <c r="A139" s="1929"/>
      <c r="B139" s="1728"/>
      <c r="C139" s="1945"/>
      <c r="D139" s="1947"/>
      <c r="E139" s="378">
        <v>2</v>
      </c>
      <c r="F139" s="2057"/>
      <c r="G139" s="2058"/>
      <c r="H139" s="269"/>
      <c r="I139" s="378">
        <v>4</v>
      </c>
      <c r="J139" s="2057"/>
      <c r="K139" s="2058"/>
      <c r="L139" s="2058"/>
      <c r="M139" s="270"/>
      <c r="N139" s="378">
        <v>6</v>
      </c>
      <c r="O139" s="385"/>
      <c r="P139" s="270"/>
      <c r="Q139" s="378">
        <v>8</v>
      </c>
      <c r="R139" s="2057"/>
      <c r="S139" s="2058"/>
      <c r="T139" s="270"/>
      <c r="U139" s="378">
        <v>10</v>
      </c>
      <c r="V139" s="2057"/>
      <c r="W139" s="2058"/>
      <c r="X139" s="2058"/>
      <c r="Y139" s="271"/>
    </row>
    <row r="140" spans="1:25" s="218" customFormat="1" ht="20.100000000000001" customHeight="1" x14ac:dyDescent="0.25">
      <c r="A140" s="1929"/>
      <c r="B140" s="1918">
        <v>1430</v>
      </c>
      <c r="C140" s="1920" t="str">
        <f>VLOOKUP(B140,DataLabels,HLOOKUP($H$3,Type,2,FALSE))</f>
        <v>No. of Cars that can run at once on Emergency Power</v>
      </c>
      <c r="D140" s="1921"/>
      <c r="E140" s="1922"/>
      <c r="F140" s="2051"/>
      <c r="G140" s="2052"/>
      <c r="H140" s="2052"/>
      <c r="I140" s="2052"/>
      <c r="J140" s="2052"/>
      <c r="K140" s="2052"/>
      <c r="L140" s="2052"/>
      <c r="M140" s="288"/>
      <c r="N140" s="1727">
        <v>1435</v>
      </c>
      <c r="O140" s="1944" t="str">
        <f>VLOOKUP(N140,DataLabels,HLOOKUP($H$3,Type,2,FALSE))</f>
        <v>Scope of Alteration Includes Upgrading Fire Service</v>
      </c>
      <c r="P140" s="1921"/>
      <c r="Q140" s="1922"/>
      <c r="R140" s="2051"/>
      <c r="S140" s="2052"/>
      <c r="T140" s="2052"/>
      <c r="U140" s="2052"/>
      <c r="V140" s="2052"/>
      <c r="W140" s="2052"/>
      <c r="X140" s="2052"/>
      <c r="Y140" s="289"/>
    </row>
    <row r="141" spans="1:25" s="218" customFormat="1" ht="20.100000000000001" customHeight="1" x14ac:dyDescent="0.25">
      <c r="A141" s="1929"/>
      <c r="B141" s="1952"/>
      <c r="C141" s="1953"/>
      <c r="D141" s="1946"/>
      <c r="E141" s="1947"/>
      <c r="F141" s="2053"/>
      <c r="G141" s="2054"/>
      <c r="H141" s="2054"/>
      <c r="I141" s="2054"/>
      <c r="J141" s="2054"/>
      <c r="K141" s="2054"/>
      <c r="L141" s="2054"/>
      <c r="M141" s="290"/>
      <c r="N141" s="1728"/>
      <c r="O141" s="1945"/>
      <c r="P141" s="1946"/>
      <c r="Q141" s="1947"/>
      <c r="R141" s="2053"/>
      <c r="S141" s="2054"/>
      <c r="T141" s="2054"/>
      <c r="U141" s="2054"/>
      <c r="V141" s="2054"/>
      <c r="W141" s="2054"/>
      <c r="X141" s="2054"/>
      <c r="Y141" s="291"/>
    </row>
    <row r="142" spans="1:25" s="218" customFormat="1" ht="20.100000000000001" customHeight="1" x14ac:dyDescent="0.25">
      <c r="A142" s="1929"/>
      <c r="B142" s="1727">
        <v>1440</v>
      </c>
      <c r="C142" s="1944" t="str">
        <f>VLOOKUP(B142,DataLabels,HLOOKUP($H$3,Type,2,FALSE))</f>
        <v>FEO provided? (Y/N)
[2.27.3]</v>
      </c>
      <c r="D142" s="1921"/>
      <c r="E142" s="1922"/>
      <c r="F142" s="2051"/>
      <c r="G142" s="2052"/>
      <c r="H142" s="2052"/>
      <c r="I142" s="2052"/>
      <c r="J142" s="2052"/>
      <c r="K142" s="2052"/>
      <c r="L142" s="2052"/>
      <c r="M142" s="288"/>
      <c r="N142" s="1727">
        <v>1450</v>
      </c>
      <c r="O142" s="1944" t="str">
        <f>VLOOKUP(N142,DataLabels,HLOOKUP($H$3,Type,2,FALSE))</f>
        <v>Method of Phase I Recall - Automatic of Manual
[2.27.3.1, 2.27.3.2]</v>
      </c>
      <c r="P142" s="1921"/>
      <c r="Q142" s="1922"/>
      <c r="R142" s="2051"/>
      <c r="S142" s="2052"/>
      <c r="T142" s="2052"/>
      <c r="U142" s="2052"/>
      <c r="V142" s="2052"/>
      <c r="W142" s="2052"/>
      <c r="X142" s="2052"/>
      <c r="Y142" s="287"/>
    </row>
    <row r="143" spans="1:25" s="218" customFormat="1" ht="20.100000000000001" customHeight="1" x14ac:dyDescent="0.25">
      <c r="A143" s="1929"/>
      <c r="B143" s="1728"/>
      <c r="C143" s="1945"/>
      <c r="D143" s="1946"/>
      <c r="E143" s="1947"/>
      <c r="F143" s="2053"/>
      <c r="G143" s="2054"/>
      <c r="H143" s="2054"/>
      <c r="I143" s="2054"/>
      <c r="J143" s="2054"/>
      <c r="K143" s="2054"/>
      <c r="L143" s="2054"/>
      <c r="M143" s="290"/>
      <c r="N143" s="1728"/>
      <c r="O143" s="1945"/>
      <c r="P143" s="1946"/>
      <c r="Q143" s="1947"/>
      <c r="R143" s="2053"/>
      <c r="S143" s="2054"/>
      <c r="T143" s="2054"/>
      <c r="U143" s="2054"/>
      <c r="V143" s="2054"/>
      <c r="W143" s="2054"/>
      <c r="X143" s="2054"/>
      <c r="Y143" s="291"/>
    </row>
    <row r="144" spans="1:25" s="218" customFormat="1" ht="20.100000000000001" customHeight="1" x14ac:dyDescent="0.25">
      <c r="A144" s="1929"/>
      <c r="B144" s="1727">
        <v>1470</v>
      </c>
      <c r="C144" s="1944" t="str">
        <f>VLOOKUP(B144,DataLabels,HLOOKUP($H$3,Type,2,FALSE))</f>
        <v>Machine Room Sensors Provided? (Y/N)
[CAD 2.27.3.2.2]</v>
      </c>
      <c r="D144" s="1921"/>
      <c r="E144" s="1922"/>
      <c r="F144" s="2051"/>
      <c r="G144" s="2052"/>
      <c r="H144" s="2052"/>
      <c r="I144" s="2052"/>
      <c r="J144" s="2052"/>
      <c r="K144" s="2052"/>
      <c r="L144" s="2052"/>
      <c r="M144" s="288"/>
      <c r="N144" s="2120" t="s">
        <v>105</v>
      </c>
      <c r="O144" s="2121"/>
      <c r="P144" s="2121"/>
      <c r="Q144" s="2121"/>
      <c r="R144" s="2121"/>
      <c r="S144" s="2121"/>
      <c r="T144" s="2121"/>
      <c r="U144" s="2121"/>
      <c r="V144" s="2121"/>
      <c r="W144" s="2121"/>
      <c r="X144" s="2121"/>
      <c r="Y144" s="2122"/>
    </row>
    <row r="145" spans="1:25" s="218" customFormat="1" ht="20.100000000000001" customHeight="1" thickBot="1" x14ac:dyDescent="0.3">
      <c r="A145" s="1930"/>
      <c r="B145" s="2082"/>
      <c r="C145" s="2119"/>
      <c r="D145" s="1924"/>
      <c r="E145" s="1925"/>
      <c r="F145" s="2089"/>
      <c r="G145" s="2090"/>
      <c r="H145" s="2090"/>
      <c r="I145" s="2090"/>
      <c r="J145" s="2090"/>
      <c r="K145" s="2090"/>
      <c r="L145" s="2090"/>
      <c r="M145" s="301"/>
      <c r="N145" s="2123"/>
      <c r="O145" s="2124"/>
      <c r="P145" s="2124"/>
      <c r="Q145" s="2124"/>
      <c r="R145" s="2124"/>
      <c r="S145" s="2124"/>
      <c r="T145" s="2124"/>
      <c r="U145" s="2124"/>
      <c r="V145" s="2124"/>
      <c r="W145" s="2124"/>
      <c r="X145" s="2124"/>
      <c r="Y145" s="2125"/>
    </row>
    <row r="146" spans="1:25" s="218" customFormat="1" ht="20.100000000000001" customHeight="1" x14ac:dyDescent="0.25">
      <c r="A146" s="1928" t="s">
        <v>106</v>
      </c>
      <c r="B146" s="1960">
        <v>1480</v>
      </c>
      <c r="C146" s="1961" t="str">
        <f>VLOOKUP(B146,DataLabels,HLOOKUP($H$3,Type,2,FALSE))</f>
        <v>Design for Seismic Risk Zone 2 or Greater? (Y/N)
[8.4]</v>
      </c>
      <c r="D146" s="1962"/>
      <c r="E146" s="1963"/>
      <c r="F146" s="2113"/>
      <c r="G146" s="2114"/>
      <c r="H146" s="2114"/>
      <c r="I146" s="2114"/>
      <c r="J146" s="2114"/>
      <c r="K146" s="2114"/>
      <c r="L146" s="2114"/>
      <c r="M146" s="286"/>
      <c r="N146" s="1960">
        <v>1490</v>
      </c>
      <c r="O146" s="1961" t="str">
        <f>VLOOKUP(N146,DataLabels,HLOOKUP($H$3,Type,2,FALSE))</f>
        <v>Seismic Risk Zone
[8.4.13.2]</v>
      </c>
      <c r="P146" s="1962"/>
      <c r="Q146" s="1963"/>
      <c r="R146" s="2113"/>
      <c r="S146" s="2114"/>
      <c r="T146" s="2114"/>
      <c r="U146" s="2114"/>
      <c r="V146" s="2114"/>
      <c r="W146" s="2114"/>
      <c r="X146" s="2114"/>
      <c r="Y146" s="287"/>
    </row>
    <row r="147" spans="1:25" s="218" customFormat="1" ht="20.100000000000001" customHeight="1" thickBot="1" x14ac:dyDescent="0.3">
      <c r="A147" s="1930"/>
      <c r="B147" s="1919"/>
      <c r="C147" s="1923"/>
      <c r="D147" s="1924"/>
      <c r="E147" s="1925"/>
      <c r="F147" s="2089"/>
      <c r="G147" s="2090"/>
      <c r="H147" s="2090"/>
      <c r="I147" s="2090"/>
      <c r="J147" s="2090"/>
      <c r="K147" s="2090"/>
      <c r="L147" s="2090"/>
      <c r="M147" s="286"/>
      <c r="N147" s="1919"/>
      <c r="O147" s="1923"/>
      <c r="P147" s="1924"/>
      <c r="Q147" s="1925"/>
      <c r="R147" s="2089"/>
      <c r="S147" s="2090"/>
      <c r="T147" s="2090"/>
      <c r="U147" s="2090"/>
      <c r="V147" s="2090"/>
      <c r="W147" s="2090"/>
      <c r="X147" s="2090"/>
      <c r="Y147" s="287"/>
    </row>
    <row r="148" spans="1:25" s="218" customFormat="1" ht="20.100000000000001" customHeight="1" x14ac:dyDescent="0.2">
      <c r="A148" s="1928" t="s">
        <v>91</v>
      </c>
      <c r="B148" s="2091">
        <v>1500</v>
      </c>
      <c r="C148" s="2092" t="str">
        <f>VLOOKUP(B148,DataLabels,HLOOKUP($H$3,Type,2,FALSE))</f>
        <v>Plunger Gripper? (Y/N)
[3.13.3]</v>
      </c>
      <c r="D148" s="2115"/>
      <c r="E148" s="2116"/>
      <c r="F148" s="2072"/>
      <c r="G148" s="2073"/>
      <c r="H148" s="2073"/>
      <c r="I148" s="2073"/>
      <c r="J148" s="2073"/>
      <c r="K148" s="2073"/>
      <c r="L148" s="2073"/>
      <c r="M148" s="326"/>
      <c r="N148" s="2067">
        <v>1510</v>
      </c>
      <c r="O148" s="2117" t="str">
        <f>VLOOKUP(N148,DataLabels,HLOOKUP($H$3,Type,2,FALSE))</f>
        <v>Plunger Gripper Actuation Means
[3.17.3.2]</v>
      </c>
      <c r="P148" s="2115"/>
      <c r="Q148" s="2116"/>
      <c r="R148" s="2072"/>
      <c r="S148" s="2073"/>
      <c r="T148" s="2073"/>
      <c r="U148" s="2073"/>
      <c r="V148" s="2073"/>
      <c r="W148" s="2073"/>
      <c r="X148" s="2073"/>
      <c r="Y148" s="327"/>
    </row>
    <row r="149" spans="1:25" s="218" customFormat="1" ht="20.100000000000001" customHeight="1" thickBot="1" x14ac:dyDescent="0.25">
      <c r="A149" s="1930"/>
      <c r="B149" s="2082"/>
      <c r="C149" s="2086"/>
      <c r="D149" s="2087"/>
      <c r="E149" s="2088"/>
      <c r="F149" s="1926"/>
      <c r="G149" s="1927"/>
      <c r="H149" s="1927"/>
      <c r="I149" s="1927"/>
      <c r="J149" s="1927"/>
      <c r="K149" s="1927"/>
      <c r="L149" s="1927"/>
      <c r="M149" s="328"/>
      <c r="N149" s="2060"/>
      <c r="O149" s="2118"/>
      <c r="P149" s="2087"/>
      <c r="Q149" s="2088"/>
      <c r="R149" s="1926"/>
      <c r="S149" s="1927"/>
      <c r="T149" s="1927"/>
      <c r="U149" s="1927"/>
      <c r="V149" s="1927"/>
      <c r="W149" s="1927"/>
      <c r="X149" s="1927"/>
      <c r="Y149" s="320"/>
    </row>
    <row r="150" spans="1:25" s="218" customFormat="1" ht="20.100000000000001" customHeight="1" x14ac:dyDescent="0.2">
      <c r="A150" s="1928" t="s">
        <v>107</v>
      </c>
      <c r="B150" s="2091">
        <v>1520</v>
      </c>
      <c r="C150" s="2092" t="str">
        <f>VLOOKUP(B150,DataLabels,HLOOKUP($H$3,Type,2,FALSE))</f>
        <v>Number of Cylinders</v>
      </c>
      <c r="D150" s="2115"/>
      <c r="E150" s="2116"/>
      <c r="F150" s="2072"/>
      <c r="G150" s="2073"/>
      <c r="H150" s="2073"/>
      <c r="I150" s="2073"/>
      <c r="J150" s="2073"/>
      <c r="K150" s="2073"/>
      <c r="L150" s="2073"/>
      <c r="M150" s="326"/>
      <c r="N150" s="2091">
        <v>1530</v>
      </c>
      <c r="O150" s="2092" t="str">
        <f>VLOOKUP(N150,DataLabels,HLOOKUP($H$3,Type,2,FALSE))</f>
        <v>Number of Stages</v>
      </c>
      <c r="P150" s="2115"/>
      <c r="Q150" s="2116"/>
      <c r="R150" s="2113"/>
      <c r="S150" s="2114"/>
      <c r="T150" s="2114"/>
      <c r="U150" s="2114"/>
      <c r="V150" s="2114"/>
      <c r="W150" s="2114"/>
      <c r="X150" s="2114"/>
      <c r="Y150" s="327"/>
    </row>
    <row r="151" spans="1:25" s="218" customFormat="1" ht="20.100000000000001" customHeight="1" x14ac:dyDescent="0.2">
      <c r="A151" s="1929"/>
      <c r="B151" s="1728"/>
      <c r="C151" s="2093"/>
      <c r="D151" s="2102"/>
      <c r="E151" s="2103"/>
      <c r="F151" s="1916"/>
      <c r="G151" s="1917"/>
      <c r="H151" s="1917"/>
      <c r="I151" s="1917"/>
      <c r="J151" s="1917"/>
      <c r="K151" s="1917"/>
      <c r="L151" s="1917"/>
      <c r="M151" s="329"/>
      <c r="N151" s="1728"/>
      <c r="O151" s="2093"/>
      <c r="P151" s="2102"/>
      <c r="Q151" s="2103"/>
      <c r="R151" s="2053"/>
      <c r="S151" s="2054"/>
      <c r="T151" s="2054"/>
      <c r="U151" s="2054"/>
      <c r="V151" s="2054"/>
      <c r="W151" s="2054"/>
      <c r="X151" s="2054"/>
      <c r="Y151" s="330"/>
    </row>
    <row r="152" spans="1:25" s="218" customFormat="1" ht="20.100000000000001" customHeight="1" x14ac:dyDescent="0.2">
      <c r="A152" s="1929"/>
      <c r="B152" s="1727">
        <v>1540</v>
      </c>
      <c r="C152" s="2083" t="str">
        <f>VLOOKUP(B152,DataLabels,HLOOKUP($H$3,Type,2,FALSE))</f>
        <v>Cylinder Orientation</v>
      </c>
      <c r="D152" s="2084"/>
      <c r="E152" s="2085"/>
      <c r="F152" s="1914"/>
      <c r="G152" s="1915"/>
      <c r="H152" s="1915"/>
      <c r="I152" s="1915"/>
      <c r="J152" s="1915"/>
      <c r="K152" s="1915"/>
      <c r="L152" s="1915"/>
      <c r="M152" s="331"/>
      <c r="N152" s="2059">
        <v>1550</v>
      </c>
      <c r="O152" s="2076" t="str">
        <f>VLOOKUP(N152,DataLabels,HLOOKUP($H$3,Type,2,FALSE))</f>
        <v>Cylinder Connection
(direct or 1:2 roped)
[3.18.1]</v>
      </c>
      <c r="P152" s="2084"/>
      <c r="Q152" s="2085"/>
      <c r="R152" s="1914"/>
      <c r="S152" s="1915"/>
      <c r="T152" s="1915"/>
      <c r="U152" s="1915"/>
      <c r="V152" s="1915"/>
      <c r="W152" s="1915"/>
      <c r="X152" s="1915"/>
      <c r="Y152" s="319"/>
    </row>
    <row r="153" spans="1:25" s="218" customFormat="1" ht="20.100000000000001" customHeight="1" x14ac:dyDescent="0.2">
      <c r="A153" s="1929"/>
      <c r="B153" s="1728"/>
      <c r="C153" s="2093"/>
      <c r="D153" s="2102"/>
      <c r="E153" s="2103"/>
      <c r="F153" s="1916"/>
      <c r="G153" s="1917"/>
      <c r="H153" s="1917"/>
      <c r="I153" s="1917"/>
      <c r="J153" s="1917"/>
      <c r="K153" s="1917"/>
      <c r="L153" s="1917"/>
      <c r="M153" s="329"/>
      <c r="N153" s="2068"/>
      <c r="O153" s="2077"/>
      <c r="P153" s="2102"/>
      <c r="Q153" s="2103"/>
      <c r="R153" s="1916"/>
      <c r="S153" s="1917"/>
      <c r="T153" s="1917"/>
      <c r="U153" s="1917"/>
      <c r="V153" s="1917"/>
      <c r="W153" s="1917"/>
      <c r="X153" s="1917"/>
      <c r="Y153" s="330"/>
    </row>
    <row r="154" spans="1:25" s="218" customFormat="1" ht="20.100000000000001" customHeight="1" x14ac:dyDescent="0.25">
      <c r="A154" s="1929"/>
      <c r="B154" s="2059">
        <v>1570</v>
      </c>
      <c r="C154" s="2076" t="str">
        <f>VLOOKUP(B154,DataLabels,HLOOKUP($H$3,Type,2,FALSE))</f>
        <v>Plunger O/D
[8.2.8.1]</v>
      </c>
      <c r="D154" s="2085"/>
      <c r="E154" s="412" t="s">
        <v>108</v>
      </c>
      <c r="F154" s="2080"/>
      <c r="G154" s="2081"/>
      <c r="H154" s="333" t="s">
        <v>75</v>
      </c>
      <c r="I154" s="412" t="s">
        <v>109</v>
      </c>
      <c r="J154" s="2080"/>
      <c r="K154" s="2081"/>
      <c r="L154" s="2081"/>
      <c r="M154" s="300" t="s">
        <v>75</v>
      </c>
      <c r="N154" s="2106"/>
      <c r="O154" s="2046"/>
      <c r="P154" s="2046"/>
      <c r="Q154" s="2046"/>
      <c r="R154" s="2108"/>
      <c r="S154" s="2108"/>
      <c r="T154" s="2108"/>
      <c r="U154" s="2108"/>
      <c r="V154" s="2108"/>
      <c r="W154" s="2108"/>
      <c r="X154" s="2108"/>
      <c r="Y154" s="319"/>
    </row>
    <row r="155" spans="1:25" s="218" customFormat="1" ht="20.100000000000001" customHeight="1" x14ac:dyDescent="0.25">
      <c r="A155" s="1929"/>
      <c r="B155" s="2068"/>
      <c r="C155" s="2077"/>
      <c r="D155" s="2103"/>
      <c r="E155" s="413" t="s">
        <v>110</v>
      </c>
      <c r="F155" s="2057"/>
      <c r="G155" s="2058"/>
      <c r="H155" s="305" t="s">
        <v>75</v>
      </c>
      <c r="I155" s="392"/>
      <c r="J155" s="2104"/>
      <c r="K155" s="2104"/>
      <c r="L155" s="2104"/>
      <c r="M155" s="335"/>
      <c r="N155" s="2107"/>
      <c r="O155" s="2049"/>
      <c r="P155" s="2049"/>
      <c r="Q155" s="2049"/>
      <c r="R155" s="2109"/>
      <c r="S155" s="2109"/>
      <c r="T155" s="2109"/>
      <c r="U155" s="2109"/>
      <c r="V155" s="2109"/>
      <c r="W155" s="2109"/>
      <c r="X155" s="2109"/>
      <c r="Y155" s="330"/>
    </row>
    <row r="156" spans="1:25" s="218" customFormat="1" ht="20.100000000000001" customHeight="1" x14ac:dyDescent="0.25">
      <c r="A156" s="1929"/>
      <c r="B156" s="2059">
        <v>1580</v>
      </c>
      <c r="C156" s="2076" t="str">
        <f>VLOOKUP(B156,DataLabels,HLOOKUP($H$3,Type,2,FALSE))</f>
        <v>Plunger Free Length
[8.2.8.1.1]</v>
      </c>
      <c r="D156" s="2085"/>
      <c r="E156" s="412" t="s">
        <v>111</v>
      </c>
      <c r="F156" s="2080"/>
      <c r="G156" s="2081"/>
      <c r="H156" s="333" t="s">
        <v>75</v>
      </c>
      <c r="I156" s="412" t="s">
        <v>112</v>
      </c>
      <c r="J156" s="2080"/>
      <c r="K156" s="2081"/>
      <c r="L156" s="2081"/>
      <c r="M156" s="300" t="s">
        <v>75</v>
      </c>
      <c r="N156" s="2059">
        <v>1590</v>
      </c>
      <c r="O156" s="2076" t="str">
        <f>VLOOKUP(N156,DataLabels,HLOOKUP($H$3,Type,2,FALSE))</f>
        <v>Plunger Wall
[8.2.8.1]</v>
      </c>
      <c r="P156" s="2085"/>
      <c r="Q156" s="412" t="s">
        <v>113</v>
      </c>
      <c r="R156" s="2080"/>
      <c r="S156" s="2081"/>
      <c r="T156" s="333" t="s">
        <v>75</v>
      </c>
      <c r="U156" s="412" t="s">
        <v>114</v>
      </c>
      <c r="V156" s="2080"/>
      <c r="W156" s="2081"/>
      <c r="X156" s="2081"/>
      <c r="Y156" s="317" t="s">
        <v>75</v>
      </c>
    </row>
    <row r="157" spans="1:25" s="218" customFormat="1" ht="20.100000000000001" customHeight="1" x14ac:dyDescent="0.25">
      <c r="A157" s="1929"/>
      <c r="B157" s="2068"/>
      <c r="C157" s="2077"/>
      <c r="D157" s="2103"/>
      <c r="E157" s="413" t="s">
        <v>115</v>
      </c>
      <c r="F157" s="2057"/>
      <c r="G157" s="2058"/>
      <c r="H157" s="305" t="s">
        <v>75</v>
      </c>
      <c r="I157" s="392"/>
      <c r="J157" s="2104"/>
      <c r="K157" s="2104"/>
      <c r="L157" s="2104"/>
      <c r="M157" s="335"/>
      <c r="N157" s="2068"/>
      <c r="O157" s="2077"/>
      <c r="P157" s="2103"/>
      <c r="Q157" s="413" t="s">
        <v>116</v>
      </c>
      <c r="R157" s="2057"/>
      <c r="S157" s="2058"/>
      <c r="T157" s="305" t="s">
        <v>75</v>
      </c>
      <c r="U157" s="334"/>
      <c r="V157" s="2105"/>
      <c r="W157" s="2105"/>
      <c r="X157" s="2105"/>
      <c r="Y157" s="306"/>
    </row>
    <row r="158" spans="1:25" s="218" customFormat="1" ht="20.100000000000001" customHeight="1" x14ac:dyDescent="0.2">
      <c r="A158" s="1929"/>
      <c r="B158" s="1727">
        <v>1600</v>
      </c>
      <c r="C158" s="2098" t="str">
        <f>VLOOKUP(B158,DataLabels,HLOOKUP($H$3,Type,2,FALSE))</f>
        <v>Safety Bulkhead or Double Cylinder
[3.18.3.4]</v>
      </c>
      <c r="D158" s="2062"/>
      <c r="E158" s="2063"/>
      <c r="F158" s="2051"/>
      <c r="G158" s="2052"/>
      <c r="H158" s="2052"/>
      <c r="I158" s="2052"/>
      <c r="J158" s="2052"/>
      <c r="K158" s="2052"/>
      <c r="L158" s="2052"/>
      <c r="M158" s="336"/>
      <c r="N158" s="2059">
        <v>1610</v>
      </c>
      <c r="O158" s="2076" t="str">
        <f>VLOOKUP(N158,DataLabels,HLOOKUP($H$3,Type,2,FALSE))</f>
        <v>Plunger Weight
[3.16.3(b)]</v>
      </c>
      <c r="P158" s="2084"/>
      <c r="Q158" s="2085"/>
      <c r="R158" s="2051"/>
      <c r="S158" s="2052"/>
      <c r="T158" s="2052"/>
      <c r="U158" s="2052"/>
      <c r="V158" s="2052"/>
      <c r="W158" s="2052"/>
      <c r="X158" s="2052"/>
      <c r="Y158" s="337"/>
    </row>
    <row r="159" spans="1:25" s="218" customFormat="1" ht="20.100000000000001" customHeight="1" x14ac:dyDescent="0.25">
      <c r="A159" s="1929"/>
      <c r="B159" s="1728"/>
      <c r="C159" s="2099"/>
      <c r="D159" s="2100"/>
      <c r="E159" s="2101"/>
      <c r="F159" s="2053"/>
      <c r="G159" s="2054"/>
      <c r="H159" s="2054"/>
      <c r="I159" s="2054"/>
      <c r="J159" s="2054"/>
      <c r="K159" s="2054"/>
      <c r="L159" s="2054"/>
      <c r="M159" s="329"/>
      <c r="N159" s="2068"/>
      <c r="O159" s="2077"/>
      <c r="P159" s="2102"/>
      <c r="Q159" s="2103"/>
      <c r="R159" s="2053"/>
      <c r="S159" s="2054"/>
      <c r="T159" s="2054"/>
      <c r="U159" s="2054"/>
      <c r="V159" s="2054"/>
      <c r="W159" s="2054"/>
      <c r="X159" s="2054"/>
      <c r="Y159" s="291" t="s">
        <v>71</v>
      </c>
    </row>
    <row r="160" spans="1:25" s="218" customFormat="1" ht="20.100000000000001" customHeight="1" x14ac:dyDescent="0.2">
      <c r="A160" s="1929"/>
      <c r="B160" s="1727">
        <v>1620</v>
      </c>
      <c r="C160" s="2083" t="str">
        <f>VLOOKUP(B160,DataLabels,HLOOKUP($H$3,Type,2,FALSE))</f>
        <v>Cylinder Corrosion Protection
[3.18.3.8]</v>
      </c>
      <c r="D160" s="2084"/>
      <c r="E160" s="2085"/>
      <c r="F160" s="2051"/>
      <c r="G160" s="2052"/>
      <c r="H160" s="2052"/>
      <c r="I160" s="2052"/>
      <c r="J160" s="2052"/>
      <c r="K160" s="2052"/>
      <c r="L160" s="2052"/>
      <c r="M160" s="331"/>
      <c r="N160" s="338"/>
      <c r="O160" s="312"/>
      <c r="P160" s="312"/>
      <c r="Q160" s="312"/>
      <c r="R160" s="313"/>
      <c r="S160" s="313"/>
      <c r="T160" s="313"/>
      <c r="U160" s="313"/>
      <c r="V160" s="313"/>
      <c r="W160" s="313"/>
      <c r="X160" s="313"/>
      <c r="Y160" s="319"/>
    </row>
    <row r="161" spans="1:25" s="218" customFormat="1" ht="20.100000000000001" customHeight="1" thickBot="1" x14ac:dyDescent="0.25">
      <c r="A161" s="1930"/>
      <c r="B161" s="2082"/>
      <c r="C161" s="2086"/>
      <c r="D161" s="2087"/>
      <c r="E161" s="2088"/>
      <c r="F161" s="2089"/>
      <c r="G161" s="2090"/>
      <c r="H161" s="2090"/>
      <c r="I161" s="2090"/>
      <c r="J161" s="2090"/>
      <c r="K161" s="2090"/>
      <c r="L161" s="2090"/>
      <c r="M161" s="328"/>
      <c r="N161" s="339"/>
      <c r="O161" s="315"/>
      <c r="P161" s="315"/>
      <c r="Q161" s="315"/>
      <c r="R161" s="316"/>
      <c r="S161" s="316"/>
      <c r="T161" s="316"/>
      <c r="U161" s="316"/>
      <c r="V161" s="316"/>
      <c r="W161" s="316"/>
      <c r="X161" s="316"/>
      <c r="Y161" s="320"/>
    </row>
    <row r="162" spans="1:25" s="218" customFormat="1" ht="20.100000000000001" customHeight="1" x14ac:dyDescent="0.2">
      <c r="A162" s="1928" t="s">
        <v>117</v>
      </c>
      <c r="B162" s="2091">
        <v>1630</v>
      </c>
      <c r="C162" s="2092" t="str">
        <f>VLOOKUP(B162,DataLabels,HLOOKUP($H$3,Type,2,FALSE))</f>
        <v>Control Valve</v>
      </c>
      <c r="D162" s="2094" t="s">
        <v>81</v>
      </c>
      <c r="E162" s="2095"/>
      <c r="F162" s="2096"/>
      <c r="G162" s="2097"/>
      <c r="H162" s="2097"/>
      <c r="I162" s="2097"/>
      <c r="J162" s="2097"/>
      <c r="K162" s="2097"/>
      <c r="L162" s="2097"/>
      <c r="M162" s="340"/>
      <c r="N162" s="2067">
        <v>1640</v>
      </c>
      <c r="O162" s="2069" t="str">
        <f>VLOOKUP(N162,DataLabels,HLOOKUP($H$3,Type,2,FALSE))</f>
        <v>Control Valve Lab &amp; File # if not CSA Listed
[3.19.4.6]</v>
      </c>
      <c r="P162" s="2070"/>
      <c r="Q162" s="2071"/>
      <c r="R162" s="2072"/>
      <c r="S162" s="2073"/>
      <c r="T162" s="2073"/>
      <c r="U162" s="2073"/>
      <c r="V162" s="2073"/>
      <c r="W162" s="2073"/>
      <c r="X162" s="2073"/>
      <c r="Y162" s="327"/>
    </row>
    <row r="163" spans="1:25" s="218" customFormat="1" ht="20.100000000000001" customHeight="1" x14ac:dyDescent="0.25">
      <c r="A163" s="1929"/>
      <c r="B163" s="1728"/>
      <c r="C163" s="2093"/>
      <c r="D163" s="2055" t="s">
        <v>82</v>
      </c>
      <c r="E163" s="2056"/>
      <c r="F163" s="2074"/>
      <c r="G163" s="2075"/>
      <c r="H163" s="2075"/>
      <c r="I163" s="2075"/>
      <c r="J163" s="2075"/>
      <c r="K163" s="2075"/>
      <c r="L163" s="2075"/>
      <c r="M163" s="290"/>
      <c r="N163" s="2068"/>
      <c r="O163" s="2048"/>
      <c r="P163" s="2049"/>
      <c r="Q163" s="2050"/>
      <c r="R163" s="1916"/>
      <c r="S163" s="1917"/>
      <c r="T163" s="1917"/>
      <c r="U163" s="1917"/>
      <c r="V163" s="1917"/>
      <c r="W163" s="1917"/>
      <c r="X163" s="1917"/>
      <c r="Y163" s="330"/>
    </row>
    <row r="164" spans="1:25" s="218" customFormat="1" ht="20.100000000000001" customHeight="1" x14ac:dyDescent="0.2">
      <c r="A164" s="1929"/>
      <c r="B164" s="2059">
        <v>1650</v>
      </c>
      <c r="C164" s="2076" t="str">
        <f>VLOOKUP(B164,DataLabels,HLOOKUP($H$3,Type,2,FALSE))</f>
        <v>Overspeed Valve
[3.19.4.7]</v>
      </c>
      <c r="D164" s="2078" t="s">
        <v>81</v>
      </c>
      <c r="E164" s="2079"/>
      <c r="F164" s="2080"/>
      <c r="G164" s="2081"/>
      <c r="H164" s="2081"/>
      <c r="I164" s="2081"/>
      <c r="J164" s="2081"/>
      <c r="K164" s="2081"/>
      <c r="L164" s="2081"/>
      <c r="M164" s="341"/>
      <c r="N164" s="2059">
        <v>1660</v>
      </c>
      <c r="O164" s="2045" t="str">
        <f>VLOOKUP(N164,DataLabels,HLOOKUP($H$3,Type,2,FALSE))</f>
        <v>Overspeed Valve TSSA File No.</v>
      </c>
      <c r="P164" s="2046"/>
      <c r="Q164" s="2047"/>
      <c r="R164" s="2051"/>
      <c r="S164" s="2052"/>
      <c r="T164" s="2052"/>
      <c r="U164" s="2052"/>
      <c r="V164" s="2052"/>
      <c r="W164" s="2052"/>
      <c r="X164" s="2052"/>
      <c r="Y164" s="337"/>
    </row>
    <row r="165" spans="1:25" s="218" customFormat="1" ht="20.100000000000001" customHeight="1" x14ac:dyDescent="0.2">
      <c r="A165" s="1929"/>
      <c r="B165" s="2068"/>
      <c r="C165" s="2077"/>
      <c r="D165" s="2055" t="s">
        <v>82</v>
      </c>
      <c r="E165" s="2056"/>
      <c r="F165" s="2057"/>
      <c r="G165" s="2058"/>
      <c r="H165" s="2058"/>
      <c r="I165" s="2058"/>
      <c r="J165" s="2058"/>
      <c r="K165" s="2058"/>
      <c r="L165" s="2058"/>
      <c r="M165" s="329"/>
      <c r="N165" s="2068"/>
      <c r="O165" s="2048"/>
      <c r="P165" s="2049"/>
      <c r="Q165" s="2050"/>
      <c r="R165" s="2053"/>
      <c r="S165" s="2054"/>
      <c r="T165" s="2054"/>
      <c r="U165" s="2054"/>
      <c r="V165" s="2054"/>
      <c r="W165" s="2054"/>
      <c r="X165" s="2054"/>
      <c r="Y165" s="330"/>
    </row>
    <row r="166" spans="1:25" s="218" customFormat="1" ht="20.100000000000001" customHeight="1" x14ac:dyDescent="0.2">
      <c r="A166" s="1929"/>
      <c r="B166" s="2059">
        <v>1670</v>
      </c>
      <c r="C166" s="2061" t="str">
        <f>VLOOKUP(B166,DataLabels,HLOOKUP($H$3,Type,2,FALSE))</f>
        <v>Max. (Rated) System Pressure
[3.19.1.2]</v>
      </c>
      <c r="D166" s="2062"/>
      <c r="E166" s="2063"/>
      <c r="F166" s="1914"/>
      <c r="G166" s="1915"/>
      <c r="H166" s="1915"/>
      <c r="I166" s="1915"/>
      <c r="J166" s="1915"/>
      <c r="K166" s="1915"/>
      <c r="L166" s="1915"/>
      <c r="M166" s="336"/>
      <c r="N166" s="216"/>
      <c r="O166" s="216"/>
      <c r="P166" s="216"/>
      <c r="Q166" s="216"/>
      <c r="R166" s="216"/>
      <c r="S166" s="216"/>
      <c r="T166" s="216"/>
      <c r="U166" s="216"/>
      <c r="V166" s="216"/>
      <c r="W166" s="216"/>
      <c r="X166" s="216"/>
      <c r="Y166" s="337"/>
    </row>
    <row r="167" spans="1:25" s="218" customFormat="1" ht="20.100000000000001" customHeight="1" thickBot="1" x14ac:dyDescent="0.3">
      <c r="A167" s="1930"/>
      <c r="B167" s="2060"/>
      <c r="C167" s="2064"/>
      <c r="D167" s="2065"/>
      <c r="E167" s="2066"/>
      <c r="F167" s="1926"/>
      <c r="G167" s="1927"/>
      <c r="H167" s="1927"/>
      <c r="I167" s="1927"/>
      <c r="J167" s="1927"/>
      <c r="K167" s="1927"/>
      <c r="L167" s="1927"/>
      <c r="M167" s="342" t="s">
        <v>118</v>
      </c>
      <c r="N167" s="343"/>
      <c r="O167" s="343"/>
      <c r="P167" s="343"/>
      <c r="Q167" s="343"/>
      <c r="R167" s="343"/>
      <c r="S167" s="343"/>
      <c r="T167" s="343"/>
      <c r="U167" s="343"/>
      <c r="V167" s="343"/>
      <c r="W167" s="343"/>
      <c r="X167" s="343"/>
      <c r="Y167" s="320"/>
    </row>
    <row r="168" spans="1:25" s="218" customFormat="1" ht="20.100000000000001" customHeight="1" x14ac:dyDescent="0.2">
      <c r="A168" s="2039" t="s">
        <v>119</v>
      </c>
      <c r="B168" s="1985" t="str">
        <f>VLOOKUP(A168,DataLabels,HLOOKUP($H$3,Type,2,FALSE))</f>
        <v>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v>
      </c>
      <c r="C168" s="1986"/>
      <c r="D168" s="1986"/>
      <c r="E168" s="1986"/>
      <c r="F168" s="1986"/>
      <c r="G168" s="1986"/>
      <c r="H168" s="1986"/>
      <c r="I168" s="1986"/>
      <c r="J168" s="1986"/>
      <c r="K168" s="1986"/>
      <c r="L168" s="1986"/>
      <c r="M168" s="1986"/>
      <c r="N168" s="1986"/>
      <c r="O168" s="1986"/>
      <c r="P168" s="1986"/>
      <c r="Q168" s="1986"/>
      <c r="R168" s="1986"/>
      <c r="S168" s="1986"/>
      <c r="T168" s="1986"/>
      <c r="U168" s="1986"/>
      <c r="V168" s="1986"/>
      <c r="W168" s="1986"/>
      <c r="X168" s="1986"/>
      <c r="Y168" s="1987"/>
    </row>
    <row r="169" spans="1:25" s="218" customFormat="1" ht="20.100000000000001" customHeight="1" x14ac:dyDescent="0.2">
      <c r="A169" s="2040"/>
      <c r="B169" s="1988"/>
      <c r="C169" s="1989"/>
      <c r="D169" s="1989"/>
      <c r="E169" s="1989"/>
      <c r="F169" s="1989"/>
      <c r="G169" s="1989"/>
      <c r="H169" s="1989"/>
      <c r="I169" s="1989"/>
      <c r="J169" s="1989"/>
      <c r="K169" s="1989"/>
      <c r="L169" s="1989"/>
      <c r="M169" s="1989"/>
      <c r="N169" s="1989"/>
      <c r="O169" s="1989"/>
      <c r="P169" s="1989"/>
      <c r="Q169" s="1989"/>
      <c r="R169" s="1989"/>
      <c r="S169" s="1989"/>
      <c r="T169" s="1989"/>
      <c r="U169" s="1989"/>
      <c r="V169" s="1989"/>
      <c r="W169" s="1989"/>
      <c r="X169" s="1989"/>
      <c r="Y169" s="1990"/>
    </row>
    <row r="170" spans="1:25" s="218" customFormat="1" ht="20.100000000000001" customHeight="1" thickBot="1" x14ac:dyDescent="0.25">
      <c r="A170" s="2041"/>
      <c r="B170" s="2042"/>
      <c r="C170" s="2043"/>
      <c r="D170" s="2043"/>
      <c r="E170" s="2043"/>
      <c r="F170" s="2043"/>
      <c r="G170" s="2043"/>
      <c r="H170" s="2043"/>
      <c r="I170" s="2043"/>
      <c r="J170" s="2043"/>
      <c r="K170" s="2043"/>
      <c r="L170" s="2043"/>
      <c r="M170" s="2043"/>
      <c r="N170" s="2043"/>
      <c r="O170" s="2043"/>
      <c r="P170" s="2043"/>
      <c r="Q170" s="2043"/>
      <c r="R170" s="2043"/>
      <c r="S170" s="2043"/>
      <c r="T170" s="2043"/>
      <c r="U170" s="2043"/>
      <c r="V170" s="2043"/>
      <c r="W170" s="2043"/>
      <c r="X170" s="2043"/>
      <c r="Y170" s="2044"/>
    </row>
    <row r="171" spans="1:25" s="218" customFormat="1" ht="20.100000000000001" customHeight="1" thickBot="1" x14ac:dyDescent="0.25">
      <c r="A171" s="344"/>
      <c r="B171" s="345"/>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c r="Y171" s="345"/>
    </row>
    <row r="172" spans="1:25" s="218" customFormat="1" ht="20.100000000000001" customHeight="1" x14ac:dyDescent="0.2">
      <c r="A172" s="1928" t="s">
        <v>120</v>
      </c>
      <c r="B172" s="1985" t="str">
        <f>VLOOKUP(A172,DataLabels,HLOOKUP($H$3,Type,2,FALSE))</f>
        <v>PART C2 - In addition to the schematic, provide a written conformance document to explain how compliance with the following requirements are met (where applicable) if it is not possible to demonstrate compliance in the schematic.</v>
      </c>
      <c r="C172" s="1986"/>
      <c r="D172" s="1986"/>
      <c r="E172" s="1986"/>
      <c r="F172" s="1986"/>
      <c r="G172" s="1986"/>
      <c r="H172" s="1986"/>
      <c r="I172" s="1986"/>
      <c r="J172" s="1986"/>
      <c r="K172" s="1986"/>
      <c r="L172" s="1986"/>
      <c r="M172" s="1986"/>
      <c r="N172" s="1986"/>
      <c r="O172" s="1986"/>
      <c r="P172" s="1986"/>
      <c r="Q172" s="1986"/>
      <c r="R172" s="1986"/>
      <c r="S172" s="1986"/>
      <c r="T172" s="1986"/>
      <c r="U172" s="1986"/>
      <c r="V172" s="1986"/>
      <c r="W172" s="1986"/>
      <c r="X172" s="1986"/>
      <c r="Y172" s="1987"/>
    </row>
    <row r="173" spans="1:25" s="218" customFormat="1" ht="20.100000000000001" customHeight="1" x14ac:dyDescent="0.2">
      <c r="A173" s="1929"/>
      <c r="B173" s="1988"/>
      <c r="C173" s="1989"/>
      <c r="D173" s="1989"/>
      <c r="E173" s="1989"/>
      <c r="F173" s="1989"/>
      <c r="G173" s="1989"/>
      <c r="H173" s="1989"/>
      <c r="I173" s="1989"/>
      <c r="J173" s="1989"/>
      <c r="K173" s="1989"/>
      <c r="L173" s="1989"/>
      <c r="M173" s="1989"/>
      <c r="N173" s="1989"/>
      <c r="O173" s="1989"/>
      <c r="P173" s="1989"/>
      <c r="Q173" s="1989"/>
      <c r="R173" s="1989"/>
      <c r="S173" s="1989"/>
      <c r="T173" s="1989"/>
      <c r="U173" s="1989"/>
      <c r="V173" s="1989"/>
      <c r="W173" s="1989"/>
      <c r="X173" s="1989"/>
      <c r="Y173" s="1990"/>
    </row>
    <row r="174" spans="1:25" s="218" customFormat="1" ht="20.100000000000001" customHeight="1" x14ac:dyDescent="0.2">
      <c r="A174" s="1929"/>
      <c r="B174" s="414"/>
      <c r="C174" s="415"/>
      <c r="D174" s="416" t="s">
        <v>121</v>
      </c>
      <c r="E174" s="415"/>
      <c r="F174" s="415"/>
      <c r="G174" s="415"/>
      <c r="H174" s="415"/>
      <c r="I174" s="415"/>
      <c r="J174" s="415"/>
      <c r="K174" s="415"/>
      <c r="L174" s="415"/>
      <c r="M174" s="415"/>
      <c r="N174" s="415"/>
      <c r="O174" s="415"/>
      <c r="P174" s="416" t="s">
        <v>121</v>
      </c>
      <c r="Q174" s="415"/>
      <c r="R174" s="415"/>
      <c r="S174" s="415"/>
      <c r="T174" s="415"/>
      <c r="U174" s="415"/>
      <c r="V174" s="415"/>
      <c r="W174" s="415"/>
      <c r="X174" s="415"/>
      <c r="Y174" s="417"/>
    </row>
    <row r="175" spans="1:25" s="218" customFormat="1" ht="20.100000000000001" customHeight="1" x14ac:dyDescent="0.2">
      <c r="A175" s="1929"/>
      <c r="B175" s="1991" t="s">
        <v>122</v>
      </c>
      <c r="C175" s="347" t="str">
        <f t="shared" ref="C175:C181" si="0">LEFT(VLOOKUP(D175+2000,DataLabels,HLOOKUP($H$3,Type,2,FALSE)),FIND("|",VLOOKUP(D175+2000,DataLabels,HLOOKUP($H$3,Type,2,FALSE)))-1)</f>
        <v>2.12.7.3.2</v>
      </c>
      <c r="D175" s="418">
        <v>1</v>
      </c>
      <c r="E175" s="2032" t="str">
        <f t="shared" ref="E175:E181" si="1">MID(VLOOKUP(D175+2000,DataLabels,HLOOKUP($H$3,Type,2,FALSE)),FIND("|",VLOOKUP(D175+2000,DataLabels,HLOOKUP($H$3,Type,2,FALSE)))+1,256)</f>
        <v>Independent Speed Control on Access</v>
      </c>
      <c r="F175" s="2033"/>
      <c r="G175" s="2033"/>
      <c r="H175" s="2033"/>
      <c r="I175" s="2033"/>
      <c r="J175" s="2033"/>
      <c r="K175" s="2033"/>
      <c r="L175" s="2033"/>
      <c r="M175" s="2034"/>
      <c r="N175" s="1991" t="s">
        <v>122</v>
      </c>
      <c r="O175" s="347" t="str">
        <f t="shared" ref="O175:O181" si="2">LEFT(VLOOKUP(P175+2000,DataLabels,HLOOKUP($H$3,Type,2,FALSE)),FIND("|",VLOOKUP(P175+2000,DataLabels,HLOOKUP($H$3,Type,2,FALSE)))-1)</f>
        <v>2.26.7</v>
      </c>
      <c r="P175" s="418">
        <v>8</v>
      </c>
      <c r="Q175" s="2035" t="str">
        <f t="shared" ref="Q175:Q181" si="3">MID(VLOOKUP(P175+2000,DataLabels,HLOOKUP($H$3,Type,2,FALSE)),FIND("|",VLOOKUP(P175+2000,DataLabels,HLOOKUP($H$3,Type,2,FALSE)))+1,256)</f>
        <v>Installation of Capacitors or Other Devices</v>
      </c>
      <c r="R175" s="2036"/>
      <c r="S175" s="2036"/>
      <c r="T175" s="2036"/>
      <c r="U175" s="2036"/>
      <c r="V175" s="2036"/>
      <c r="W175" s="2036"/>
      <c r="X175" s="2036"/>
      <c r="Y175" s="2037"/>
    </row>
    <row r="176" spans="1:25" s="218" customFormat="1" ht="20.100000000000001" customHeight="1" x14ac:dyDescent="0.2">
      <c r="A176" s="1929"/>
      <c r="B176" s="1992"/>
      <c r="C176" s="347" t="str">
        <f t="shared" si="0"/>
        <v>2.19.1.2</v>
      </c>
      <c r="D176" s="418">
        <v>2</v>
      </c>
      <c r="E176" s="2032" t="str">
        <f t="shared" si="1"/>
        <v>Ascending Car Overspeed Protection</v>
      </c>
      <c r="F176" s="2033"/>
      <c r="G176" s="2033"/>
      <c r="H176" s="2033"/>
      <c r="I176" s="2033"/>
      <c r="J176" s="2033"/>
      <c r="K176" s="2033"/>
      <c r="L176" s="2033"/>
      <c r="M176" s="2034"/>
      <c r="N176" s="1992"/>
      <c r="O176" s="347" t="str">
        <f t="shared" si="2"/>
        <v>2.26.8.2</v>
      </c>
      <c r="P176" s="418">
        <v>9</v>
      </c>
      <c r="Q176" s="2035" t="str">
        <f t="shared" si="3"/>
        <v>Release and Application of Driving Machine Brakes</v>
      </c>
      <c r="R176" s="2036"/>
      <c r="S176" s="2036"/>
      <c r="T176" s="2036"/>
      <c r="U176" s="2036"/>
      <c r="V176" s="2036"/>
      <c r="W176" s="2036"/>
      <c r="X176" s="2036"/>
      <c r="Y176" s="2037"/>
    </row>
    <row r="177" spans="1:25" s="218" customFormat="1" ht="20.100000000000001" customHeight="1" x14ac:dyDescent="0.2">
      <c r="A177" s="1929"/>
      <c r="B177" s="1992"/>
      <c r="C177" s="347" t="str">
        <f t="shared" si="0"/>
        <v>2.19.2.2</v>
      </c>
      <c r="D177" s="418">
        <v>3</v>
      </c>
      <c r="E177" s="2032" t="str">
        <f t="shared" si="1"/>
        <v>Unintended Car Movement Protection</v>
      </c>
      <c r="F177" s="2033"/>
      <c r="G177" s="2033"/>
      <c r="H177" s="2033"/>
      <c r="I177" s="2033"/>
      <c r="J177" s="2033"/>
      <c r="K177" s="2033"/>
      <c r="L177" s="2033"/>
      <c r="M177" s="2034"/>
      <c r="N177" s="1992"/>
      <c r="O177" s="349" t="str">
        <f t="shared" si="2"/>
        <v>2.26.9.3</v>
      </c>
      <c r="P177" s="418">
        <v>10</v>
      </c>
      <c r="Q177" s="2035" t="str">
        <f t="shared" si="3"/>
        <v>Single Ground / Single Failure</v>
      </c>
      <c r="R177" s="2036"/>
      <c r="S177" s="2036"/>
      <c r="T177" s="2036"/>
      <c r="U177" s="2036"/>
      <c r="V177" s="2036"/>
      <c r="W177" s="2036"/>
      <c r="X177" s="2036"/>
      <c r="Y177" s="2037"/>
    </row>
    <row r="178" spans="1:25" s="218" customFormat="1" ht="20.100000000000001" customHeight="1" x14ac:dyDescent="0.2">
      <c r="A178" s="1929"/>
      <c r="B178" s="1992"/>
      <c r="C178" s="347" t="str">
        <f t="shared" si="0"/>
        <v>2.25.4.1</v>
      </c>
      <c r="D178" s="418">
        <v>4</v>
      </c>
      <c r="E178" s="2035" t="str">
        <f t="shared" si="1"/>
        <v>ETSL is independent of NTS</v>
      </c>
      <c r="F178" s="2036"/>
      <c r="G178" s="2036"/>
      <c r="H178" s="2036"/>
      <c r="I178" s="2036"/>
      <c r="J178" s="2036"/>
      <c r="K178" s="2036"/>
      <c r="L178" s="2036"/>
      <c r="M178" s="2038"/>
      <c r="N178" s="1992"/>
      <c r="O178" s="347" t="str">
        <f t="shared" si="2"/>
        <v>2.26.9.4</v>
      </c>
      <c r="P178" s="418">
        <v>11</v>
      </c>
      <c r="Q178" s="2035" t="str">
        <f t="shared" si="3"/>
        <v>Redundancy and Checking</v>
      </c>
      <c r="R178" s="2036"/>
      <c r="S178" s="2036"/>
      <c r="T178" s="2036"/>
      <c r="U178" s="2036"/>
      <c r="V178" s="2036"/>
      <c r="W178" s="2036"/>
      <c r="X178" s="2036"/>
      <c r="Y178" s="2037"/>
    </row>
    <row r="179" spans="1:25" s="218" customFormat="1" ht="20.100000000000001" customHeight="1" x14ac:dyDescent="0.2">
      <c r="A179" s="1929"/>
      <c r="B179" s="1992"/>
      <c r="C179" s="347" t="str">
        <f t="shared" si="0"/>
        <v>2.25.4.2</v>
      </c>
      <c r="D179" s="418">
        <v>5</v>
      </c>
      <c r="E179" s="2035" t="str">
        <f t="shared" si="1"/>
        <v>ETSD is independent of NTS</v>
      </c>
      <c r="F179" s="2036"/>
      <c r="G179" s="2036"/>
      <c r="H179" s="2036"/>
      <c r="I179" s="2036"/>
      <c r="J179" s="2036"/>
      <c r="K179" s="2036"/>
      <c r="L179" s="2036"/>
      <c r="M179" s="2038"/>
      <c r="N179" s="1992"/>
      <c r="O179" s="347" t="str">
        <f t="shared" si="2"/>
        <v>2.26.9.5 / 2.26.9.6</v>
      </c>
      <c r="P179" s="418">
        <v>12</v>
      </c>
      <c r="Q179" s="2035" t="str">
        <f t="shared" si="3"/>
        <v>Two Means to Remove Power</v>
      </c>
      <c r="R179" s="2036"/>
      <c r="S179" s="2036"/>
      <c r="T179" s="2036"/>
      <c r="U179" s="2036"/>
      <c r="V179" s="2036"/>
      <c r="W179" s="2036"/>
      <c r="X179" s="2036"/>
      <c r="Y179" s="2037"/>
    </row>
    <row r="180" spans="1:25" s="218" customFormat="1" ht="20.100000000000001" customHeight="1" x14ac:dyDescent="0.2">
      <c r="A180" s="1929"/>
      <c r="B180" s="1992"/>
      <c r="C180" s="349" t="str">
        <f t="shared" si="0"/>
        <v>2.26.1.4.1(d)(1)</v>
      </c>
      <c r="D180" s="418">
        <v>6</v>
      </c>
      <c r="E180" s="2035" t="str">
        <f t="shared" si="1"/>
        <v>Independent Speed Control on Inspection</v>
      </c>
      <c r="F180" s="2036"/>
      <c r="G180" s="2036"/>
      <c r="H180" s="2036"/>
      <c r="I180" s="2036"/>
      <c r="J180" s="2036"/>
      <c r="K180" s="2036"/>
      <c r="L180" s="2036"/>
      <c r="M180" s="2038"/>
      <c r="N180" s="1992"/>
      <c r="O180" s="349" t="str">
        <f t="shared" si="2"/>
        <v>3.26.6.3 / 3.26.6.4</v>
      </c>
      <c r="P180" s="418">
        <v>13</v>
      </c>
      <c r="Q180" s="2035" t="str">
        <f t="shared" si="3"/>
        <v>Two Means to Remove Power</v>
      </c>
      <c r="R180" s="2036"/>
      <c r="S180" s="2036"/>
      <c r="T180" s="2036"/>
      <c r="U180" s="2036"/>
      <c r="V180" s="2036"/>
      <c r="W180" s="2036"/>
      <c r="X180" s="2036"/>
      <c r="Y180" s="2037"/>
    </row>
    <row r="181" spans="1:25" s="218" customFormat="1" ht="20.100000000000001" customHeight="1" x14ac:dyDescent="0.2">
      <c r="A181" s="1929"/>
      <c r="B181" s="1993"/>
      <c r="C181" s="347" t="str">
        <f t="shared" si="0"/>
        <v>2.26.4.3.2</v>
      </c>
      <c r="D181" s="418">
        <v>7</v>
      </c>
      <c r="E181" s="2035" t="str">
        <f t="shared" si="1"/>
        <v>SIL Certification  (Incl. Conditions of Certification)</v>
      </c>
      <c r="F181" s="2036"/>
      <c r="G181" s="2036"/>
      <c r="H181" s="2036"/>
      <c r="I181" s="2036"/>
      <c r="J181" s="2036"/>
      <c r="K181" s="2036"/>
      <c r="L181" s="2036"/>
      <c r="M181" s="2038"/>
      <c r="N181" s="1993"/>
      <c r="O181" s="347" t="str">
        <f t="shared" si="2"/>
        <v/>
      </c>
      <c r="P181" s="418">
        <v>14</v>
      </c>
      <c r="Q181" s="2035" t="str">
        <f t="shared" si="3"/>
        <v/>
      </c>
      <c r="R181" s="2036"/>
      <c r="S181" s="2036"/>
      <c r="T181" s="2036"/>
      <c r="U181" s="2036"/>
      <c r="V181" s="2036"/>
      <c r="W181" s="2036"/>
      <c r="X181" s="2036"/>
      <c r="Y181" s="2037"/>
    </row>
    <row r="182" spans="1:25" s="218" customFormat="1" ht="20.100000000000001" customHeight="1" x14ac:dyDescent="0.25">
      <c r="A182" s="1929"/>
      <c r="B182" s="1918">
        <v>2100</v>
      </c>
      <c r="C182" s="2001" t="s">
        <v>123</v>
      </c>
      <c r="D182" s="2002"/>
      <c r="E182" s="2002"/>
      <c r="F182" s="2002"/>
      <c r="G182" s="2002" t="s">
        <v>124</v>
      </c>
      <c r="H182" s="2002"/>
      <c r="I182" s="2002"/>
      <c r="J182" s="2002"/>
      <c r="K182" s="2002"/>
      <c r="L182" s="2002"/>
      <c r="M182" s="2003"/>
      <c r="N182" s="1918">
        <v>2110</v>
      </c>
      <c r="O182" s="2004" t="s">
        <v>125</v>
      </c>
      <c r="P182" s="2005"/>
      <c r="Q182" s="2026"/>
      <c r="R182" s="2028"/>
      <c r="S182" s="1915"/>
      <c r="T182" s="1915"/>
      <c r="U182" s="1915"/>
      <c r="V182" s="1915"/>
      <c r="W182" s="1915"/>
      <c r="X182" s="1915"/>
      <c r="Y182" s="287"/>
    </row>
    <row r="183" spans="1:25" s="218" customFormat="1" ht="20.100000000000001" customHeight="1" thickBot="1" x14ac:dyDescent="0.3">
      <c r="A183" s="1930"/>
      <c r="B183" s="1919"/>
      <c r="C183" s="2014" t="s">
        <v>126</v>
      </c>
      <c r="D183" s="2015"/>
      <c r="E183" s="2015"/>
      <c r="F183" s="2015"/>
      <c r="G183" s="2015"/>
      <c r="H183" s="2015"/>
      <c r="I183" s="2015"/>
      <c r="J183" s="2015"/>
      <c r="K183" s="2015"/>
      <c r="L183" s="2015"/>
      <c r="M183" s="2030"/>
      <c r="N183" s="1919"/>
      <c r="O183" s="2007"/>
      <c r="P183" s="2008"/>
      <c r="Q183" s="2027"/>
      <c r="R183" s="2029"/>
      <c r="S183" s="1927"/>
      <c r="T183" s="1927"/>
      <c r="U183" s="1927"/>
      <c r="V183" s="1927"/>
      <c r="W183" s="1927"/>
      <c r="X183" s="1927"/>
      <c r="Y183" s="302"/>
    </row>
    <row r="184" spans="1:25" s="218" customFormat="1" ht="20.100000000000001" customHeight="1" thickBot="1" x14ac:dyDescent="0.25">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s="218" customFormat="1" ht="20.100000000000001" customHeight="1" x14ac:dyDescent="0.2">
      <c r="A185" s="1928" t="s">
        <v>127</v>
      </c>
      <c r="B185" s="1985" t="str">
        <f>VLOOKUP(A185,DataLabels,HLOOKUP($H$3,Type,2,FALSE))</f>
        <v xml:space="preserve">PART D1 - Indicate which Operating, Safety Devices and/or Electrical Protective Devices have been PROVIDED.  2.26.2.(*X), 3.26.(#X) or as Referenced. </v>
      </c>
      <c r="C185" s="1986"/>
      <c r="D185" s="1986"/>
      <c r="E185" s="1986"/>
      <c r="F185" s="1986"/>
      <c r="G185" s="1986"/>
      <c r="H185" s="1986"/>
      <c r="I185" s="1986"/>
      <c r="J185" s="1986"/>
      <c r="K185" s="1986"/>
      <c r="L185" s="1986"/>
      <c r="M185" s="1986"/>
      <c r="N185" s="1986"/>
      <c r="O185" s="1986"/>
      <c r="P185" s="1986"/>
      <c r="Q185" s="1986"/>
      <c r="R185" s="1986"/>
      <c r="S185" s="1986"/>
      <c r="T185" s="1986"/>
      <c r="U185" s="1986"/>
      <c r="V185" s="1986"/>
      <c r="W185" s="1986"/>
      <c r="X185" s="1986"/>
      <c r="Y185" s="1987"/>
    </row>
    <row r="186" spans="1:25" s="218" customFormat="1" ht="20.100000000000001" customHeight="1" x14ac:dyDescent="0.2">
      <c r="A186" s="1929"/>
      <c r="B186" s="1988"/>
      <c r="C186" s="1989"/>
      <c r="D186" s="1989"/>
      <c r="E186" s="1989"/>
      <c r="F186" s="1989"/>
      <c r="G186" s="1989"/>
      <c r="H186" s="1989"/>
      <c r="I186" s="1989"/>
      <c r="J186" s="1989"/>
      <c r="K186" s="1989"/>
      <c r="L186" s="1989"/>
      <c r="M186" s="1989"/>
      <c r="N186" s="1989"/>
      <c r="O186" s="1989"/>
      <c r="P186" s="1989"/>
      <c r="Q186" s="1989"/>
      <c r="R186" s="1989"/>
      <c r="S186" s="1989"/>
      <c r="T186" s="1989"/>
      <c r="U186" s="1989"/>
      <c r="V186" s="1989"/>
      <c r="W186" s="1989"/>
      <c r="X186" s="1989"/>
      <c r="Y186" s="1990"/>
    </row>
    <row r="187" spans="1:25" s="218" customFormat="1" ht="20.100000000000001" customHeight="1" x14ac:dyDescent="0.2">
      <c r="A187" s="1929"/>
      <c r="B187" s="414"/>
      <c r="C187" s="415"/>
      <c r="D187" s="416" t="s">
        <v>121</v>
      </c>
      <c r="E187" s="415"/>
      <c r="F187" s="415"/>
      <c r="G187" s="415"/>
      <c r="H187" s="415"/>
      <c r="I187" s="415"/>
      <c r="J187" s="415"/>
      <c r="K187" s="415"/>
      <c r="L187" s="415"/>
      <c r="M187" s="415"/>
      <c r="N187" s="415"/>
      <c r="O187" s="415"/>
      <c r="P187" s="416" t="s">
        <v>121</v>
      </c>
      <c r="Q187" s="415"/>
      <c r="R187" s="415"/>
      <c r="S187" s="415"/>
      <c r="T187" s="415"/>
      <c r="U187" s="415"/>
      <c r="V187" s="415"/>
      <c r="W187" s="415"/>
      <c r="X187" s="415"/>
      <c r="Y187" s="417"/>
    </row>
    <row r="188" spans="1:25" s="218" customFormat="1" ht="20.100000000000001" customHeight="1" x14ac:dyDescent="0.2">
      <c r="A188" s="1929"/>
      <c r="B188" s="1991" t="s">
        <v>128</v>
      </c>
      <c r="C188" s="419"/>
      <c r="D188" s="418">
        <v>1</v>
      </c>
      <c r="E188" s="2016" t="str">
        <f t="shared" ref="E188:E208" si="4">LEFT(VLOOKUP(D188+2200,DataLabels,HLOOKUP($H$3,Type,2,FALSE)),FIND("|",VLOOKUP(D188+2200,DataLabels,HLOOKUP($H$3,Type,2,FALSE)))-1)</f>
        <v>*3</v>
      </c>
      <c r="F188" s="2017"/>
      <c r="G188" s="1994" t="str">
        <f t="shared" ref="G188:G208" si="5">MID(VLOOKUP(D188+2200,DataLabels,HLOOKUP($H$3,Type,2,FALSE)),FIND("|",VLOOKUP(D188+2200,DataLabels,HLOOKUP($H$3,Type,2,FALSE)))+1,256)</f>
        <v>Compensating-Rope Sheave</v>
      </c>
      <c r="H188" s="1995"/>
      <c r="I188" s="1995"/>
      <c r="J188" s="1995"/>
      <c r="K188" s="1995"/>
      <c r="L188" s="1995"/>
      <c r="M188" s="1996"/>
      <c r="N188" s="1991" t="s">
        <v>128</v>
      </c>
      <c r="O188" s="419"/>
      <c r="P188" s="418">
        <v>22</v>
      </c>
      <c r="Q188" s="2016" t="str">
        <f t="shared" ref="Q188:Q208" si="6">LEFT(VLOOKUP(P188+2200,DataLabels,HLOOKUP($H$3,Type,2,FALSE)),FIND("|",VLOOKUP(P188+2200,DataLabels,HLOOKUP($H$3,Type,2,FALSE)))-1)</f>
        <v>2.12.7</v>
      </c>
      <c r="R188" s="2017"/>
      <c r="S188" s="1994" t="str">
        <f t="shared" ref="S188:S208" si="7">MID(VLOOKUP(P188+2200,DataLabels,HLOOKUP($H$3,Type,2,FALSE)),FIND("|",VLOOKUP(P188+2200,DataLabels,HLOOKUP($H$3,Type,2,FALSE)))+1,256)</f>
        <v>Hoistway Access Switch</v>
      </c>
      <c r="T188" s="1995"/>
      <c r="U188" s="1995"/>
      <c r="V188" s="1995"/>
      <c r="W188" s="1995"/>
      <c r="X188" s="1995"/>
      <c r="Y188" s="1997"/>
    </row>
    <row r="189" spans="1:25" s="218" customFormat="1" ht="20.100000000000001" customHeight="1" x14ac:dyDescent="0.2">
      <c r="A189" s="1929"/>
      <c r="B189" s="1992"/>
      <c r="C189" s="419"/>
      <c r="D189" s="418">
        <v>2</v>
      </c>
      <c r="E189" s="2016" t="str">
        <f t="shared" si="4"/>
        <v>*4</v>
      </c>
      <c r="F189" s="2017"/>
      <c r="G189" s="1994" t="str">
        <f t="shared" si="5"/>
        <v>Motor Field Sensing</v>
      </c>
      <c r="H189" s="1995"/>
      <c r="I189" s="1995"/>
      <c r="J189" s="1995"/>
      <c r="K189" s="1995"/>
      <c r="L189" s="1995"/>
      <c r="M189" s="1996"/>
      <c r="N189" s="1992"/>
      <c r="O189" s="419"/>
      <c r="P189" s="418">
        <v>23</v>
      </c>
      <c r="Q189" s="2016" t="str">
        <f t="shared" si="6"/>
        <v>2.18.7.2</v>
      </c>
      <c r="R189" s="2017"/>
      <c r="S189" s="1994" t="str">
        <f t="shared" si="7"/>
        <v>Governor Rope Tension</v>
      </c>
      <c r="T189" s="1995"/>
      <c r="U189" s="1995"/>
      <c r="V189" s="1995"/>
      <c r="W189" s="1995"/>
      <c r="X189" s="1995"/>
      <c r="Y189" s="1997"/>
    </row>
    <row r="190" spans="1:25" s="218" customFormat="1" ht="20.100000000000001" customHeight="1" x14ac:dyDescent="0.2">
      <c r="A190" s="1929"/>
      <c r="B190" s="1992"/>
      <c r="C190" s="419"/>
      <c r="D190" s="418">
        <v>3</v>
      </c>
      <c r="E190" s="2016" t="str">
        <f t="shared" si="4"/>
        <v>*5</v>
      </c>
      <c r="F190" s="2017"/>
      <c r="G190" s="1994" t="str">
        <f t="shared" si="5"/>
        <v>Emergency Stop Switch</v>
      </c>
      <c r="H190" s="1995"/>
      <c r="I190" s="1995"/>
      <c r="J190" s="1995"/>
      <c r="K190" s="1995"/>
      <c r="L190" s="1995"/>
      <c r="M190" s="1996"/>
      <c r="N190" s="1992"/>
      <c r="O190" s="419"/>
      <c r="P190" s="418">
        <v>24</v>
      </c>
      <c r="Q190" s="2016" t="str">
        <f t="shared" si="6"/>
        <v>2.25.2or3.25.1</v>
      </c>
      <c r="R190" s="2017"/>
      <c r="S190" s="1994" t="str">
        <f t="shared" si="7"/>
        <v>Normal Terminal</v>
      </c>
      <c r="T190" s="1995"/>
      <c r="U190" s="1995"/>
      <c r="V190" s="1995"/>
      <c r="W190" s="1995"/>
      <c r="X190" s="1995"/>
      <c r="Y190" s="1997"/>
    </row>
    <row r="191" spans="1:25" s="218" customFormat="1" ht="20.100000000000001" customHeight="1" x14ac:dyDescent="0.2">
      <c r="A191" s="1929"/>
      <c r="B191" s="1992"/>
      <c r="C191" s="419"/>
      <c r="D191" s="418">
        <v>4</v>
      </c>
      <c r="E191" s="2016" t="str">
        <f t="shared" si="4"/>
        <v>*6</v>
      </c>
      <c r="F191" s="2017"/>
      <c r="G191" s="1994" t="str">
        <f t="shared" si="5"/>
        <v>Broken Rope, Tape or Chain</v>
      </c>
      <c r="H191" s="1995"/>
      <c r="I191" s="1995"/>
      <c r="J191" s="1995"/>
      <c r="K191" s="1995"/>
      <c r="L191" s="1995"/>
      <c r="M191" s="1996"/>
      <c r="N191" s="1992"/>
      <c r="O191" s="419"/>
      <c r="P191" s="418">
        <v>25</v>
      </c>
      <c r="Q191" s="2016" t="str">
        <f t="shared" si="6"/>
        <v>2.26.1.5</v>
      </c>
      <c r="R191" s="2017"/>
      <c r="S191" s="1994" t="str">
        <f t="shared" si="7"/>
        <v>Car Door Bypass Switch</v>
      </c>
      <c r="T191" s="1995"/>
      <c r="U191" s="1995"/>
      <c r="V191" s="1995"/>
      <c r="W191" s="1995"/>
      <c r="X191" s="1995"/>
      <c r="Y191" s="1997"/>
    </row>
    <row r="192" spans="1:25" s="218" customFormat="1" ht="20.100000000000001" customHeight="1" x14ac:dyDescent="0.2">
      <c r="A192" s="1929"/>
      <c r="B192" s="1992"/>
      <c r="C192" s="419"/>
      <c r="D192" s="418">
        <v>5</v>
      </c>
      <c r="E192" s="2016" t="str">
        <f t="shared" si="4"/>
        <v>*7</v>
      </c>
      <c r="F192" s="2017"/>
      <c r="G192" s="1994" t="str">
        <f t="shared" si="5"/>
        <v>Pit Stop Switch</v>
      </c>
      <c r="H192" s="1995"/>
      <c r="I192" s="1995"/>
      <c r="J192" s="1995"/>
      <c r="K192" s="1995"/>
      <c r="L192" s="1995"/>
      <c r="M192" s="1996"/>
      <c r="N192" s="1992"/>
      <c r="O192" s="419"/>
      <c r="P192" s="418">
        <v>26</v>
      </c>
      <c r="Q192" s="2016" t="str">
        <f t="shared" si="6"/>
        <v>2.26.1.5</v>
      </c>
      <c r="R192" s="2017"/>
      <c r="S192" s="1994" t="str">
        <f t="shared" si="7"/>
        <v>Landing Door Bypass Switch</v>
      </c>
      <c r="T192" s="1995"/>
      <c r="U192" s="1995"/>
      <c r="V192" s="1995"/>
      <c r="W192" s="1995"/>
      <c r="X192" s="1995"/>
      <c r="Y192" s="1997"/>
    </row>
    <row r="193" spans="1:25" s="218" customFormat="1" ht="20.100000000000001" customHeight="1" x14ac:dyDescent="0.2">
      <c r="A193" s="1929"/>
      <c r="B193" s="1992"/>
      <c r="C193" s="419"/>
      <c r="D193" s="418">
        <v>6</v>
      </c>
      <c r="E193" s="2016" t="str">
        <f t="shared" si="4"/>
        <v>*8</v>
      </c>
      <c r="F193" s="2017"/>
      <c r="G193" s="1994" t="str">
        <f t="shared" si="5"/>
        <v>Car Top Stop</v>
      </c>
      <c r="H193" s="1995"/>
      <c r="I193" s="1995"/>
      <c r="J193" s="1995"/>
      <c r="K193" s="1995"/>
      <c r="L193" s="1995"/>
      <c r="M193" s="1996"/>
      <c r="N193" s="1992"/>
      <c r="O193" s="419"/>
      <c r="P193" s="418">
        <v>27</v>
      </c>
      <c r="Q193" s="2016" t="str">
        <f t="shared" si="6"/>
        <v>2.26.1.6.6</v>
      </c>
      <c r="R193" s="2017"/>
      <c r="S193" s="1994" t="str">
        <f t="shared" si="7"/>
        <v>Independent Speed Control</v>
      </c>
      <c r="T193" s="1995"/>
      <c r="U193" s="1995"/>
      <c r="V193" s="1995"/>
      <c r="W193" s="1995"/>
      <c r="X193" s="1995"/>
      <c r="Y193" s="1997"/>
    </row>
    <row r="194" spans="1:25" s="218" customFormat="1" ht="20.100000000000001" customHeight="1" x14ac:dyDescent="0.2">
      <c r="A194" s="1929"/>
      <c r="B194" s="1992"/>
      <c r="C194" s="419"/>
      <c r="D194" s="418">
        <v>7</v>
      </c>
      <c r="E194" s="2016" t="str">
        <f t="shared" si="4"/>
        <v>*9</v>
      </c>
      <c r="F194" s="2017"/>
      <c r="G194" s="1994" t="str">
        <f t="shared" si="5"/>
        <v>Car Safety Switch</v>
      </c>
      <c r="H194" s="1995"/>
      <c r="I194" s="1995"/>
      <c r="J194" s="1995"/>
      <c r="K194" s="1995"/>
      <c r="L194" s="1995"/>
      <c r="M194" s="1996"/>
      <c r="N194" s="1992"/>
      <c r="O194" s="419"/>
      <c r="P194" s="418">
        <v>28</v>
      </c>
      <c r="Q194" s="2016" t="str">
        <f t="shared" si="6"/>
        <v>2.26.1.6.7</v>
      </c>
      <c r="R194" s="2017"/>
      <c r="S194" s="1994" t="str">
        <f t="shared" si="7"/>
        <v>Inner Zone Speed Control</v>
      </c>
      <c r="T194" s="1995"/>
      <c r="U194" s="1995"/>
      <c r="V194" s="1995"/>
      <c r="W194" s="1995"/>
      <c r="X194" s="1995"/>
      <c r="Y194" s="1997"/>
    </row>
    <row r="195" spans="1:25" s="218" customFormat="1" ht="20.100000000000001" customHeight="1" x14ac:dyDescent="0.2">
      <c r="A195" s="1929"/>
      <c r="B195" s="1992"/>
      <c r="C195" s="419"/>
      <c r="D195" s="418">
        <v>8</v>
      </c>
      <c r="E195" s="2016" t="str">
        <f t="shared" si="4"/>
        <v>*10</v>
      </c>
      <c r="F195" s="2017"/>
      <c r="G195" s="1994" t="str">
        <f t="shared" si="5"/>
        <v>Governor Overspeed Switch</v>
      </c>
      <c r="H195" s="1995"/>
      <c r="I195" s="1995"/>
      <c r="J195" s="1995"/>
      <c r="K195" s="1995"/>
      <c r="L195" s="1995"/>
      <c r="M195" s="1996"/>
      <c r="N195" s="1992"/>
      <c r="O195" s="419"/>
      <c r="P195" s="418">
        <v>29</v>
      </c>
      <c r="Q195" s="2016" t="str">
        <f t="shared" si="6"/>
        <v>2.26.5</v>
      </c>
      <c r="R195" s="2017"/>
      <c r="S195" s="1994" t="str">
        <f t="shared" si="7"/>
        <v>Door Monitoring</v>
      </c>
      <c r="T195" s="1995"/>
      <c r="U195" s="1995"/>
      <c r="V195" s="1995"/>
      <c r="W195" s="1995"/>
      <c r="X195" s="1995"/>
      <c r="Y195" s="1997"/>
    </row>
    <row r="196" spans="1:25" s="218" customFormat="1" ht="20.100000000000001" customHeight="1" x14ac:dyDescent="0.2">
      <c r="A196" s="1929"/>
      <c r="B196" s="1992"/>
      <c r="C196" s="420"/>
      <c r="D196" s="418">
        <v>9</v>
      </c>
      <c r="E196" s="2016" t="str">
        <f t="shared" si="4"/>
        <v>*11</v>
      </c>
      <c r="F196" s="2017"/>
      <c r="G196" s="1994" t="str">
        <f t="shared" si="5"/>
        <v>Final Terminal Limit</v>
      </c>
      <c r="H196" s="1995"/>
      <c r="I196" s="1995"/>
      <c r="J196" s="1995"/>
      <c r="K196" s="1995"/>
      <c r="L196" s="1995"/>
      <c r="M196" s="1996"/>
      <c r="N196" s="1992"/>
      <c r="O196" s="422"/>
      <c r="P196" s="418">
        <v>30</v>
      </c>
      <c r="Q196" s="2018" t="str">
        <f t="shared" si="6"/>
        <v/>
      </c>
      <c r="R196" s="2019"/>
      <c r="S196" s="1994" t="str">
        <f t="shared" si="7"/>
        <v/>
      </c>
      <c r="T196" s="1995"/>
      <c r="U196" s="1995"/>
      <c r="V196" s="1995"/>
      <c r="W196" s="1995"/>
      <c r="X196" s="1995"/>
      <c r="Y196" s="1997"/>
    </row>
    <row r="197" spans="1:25" s="218" customFormat="1" ht="20.100000000000001" customHeight="1" x14ac:dyDescent="0.2">
      <c r="A197" s="1929"/>
      <c r="B197" s="1992"/>
      <c r="C197" s="420"/>
      <c r="D197" s="418">
        <v>10</v>
      </c>
      <c r="E197" s="2016" t="str">
        <f t="shared" si="4"/>
        <v>*12</v>
      </c>
      <c r="F197" s="2017"/>
      <c r="G197" s="1994" t="str">
        <f t="shared" si="5"/>
        <v>Emergency Speed Limit</v>
      </c>
      <c r="H197" s="1995"/>
      <c r="I197" s="1995"/>
      <c r="J197" s="1995"/>
      <c r="K197" s="1995"/>
      <c r="L197" s="1995"/>
      <c r="M197" s="1996"/>
      <c r="N197" s="1992"/>
      <c r="O197" s="419"/>
      <c r="P197" s="418">
        <v>31</v>
      </c>
      <c r="Q197" s="2016" t="str">
        <f t="shared" si="6"/>
        <v>3.18.1.2.7</v>
      </c>
      <c r="R197" s="2017"/>
      <c r="S197" s="1994" t="str">
        <f t="shared" si="7"/>
        <v>Slack Rope Device</v>
      </c>
      <c r="T197" s="1995"/>
      <c r="U197" s="1995"/>
      <c r="V197" s="1995"/>
      <c r="W197" s="1995"/>
      <c r="X197" s="1995"/>
      <c r="Y197" s="1997"/>
    </row>
    <row r="198" spans="1:25" s="218" customFormat="1" ht="20.100000000000001" customHeight="1" x14ac:dyDescent="0.2">
      <c r="A198" s="1929"/>
      <c r="B198" s="1992"/>
      <c r="C198" s="420"/>
      <c r="D198" s="418">
        <v>11</v>
      </c>
      <c r="E198" s="2016" t="str">
        <f t="shared" si="4"/>
        <v>*14</v>
      </c>
      <c r="F198" s="2017"/>
      <c r="G198" s="1994" t="str">
        <f t="shared" si="5"/>
        <v>Ldg Door Interlock/Lock &amp; Contact</v>
      </c>
      <c r="H198" s="1995"/>
      <c r="I198" s="1995"/>
      <c r="J198" s="1995"/>
      <c r="K198" s="1995"/>
      <c r="L198" s="1995"/>
      <c r="M198" s="1996"/>
      <c r="N198" s="1992"/>
      <c r="O198" s="419"/>
      <c r="P198" s="418">
        <v>32</v>
      </c>
      <c r="Q198" s="2016" t="str">
        <f t="shared" si="6"/>
        <v>3.18.2.7.1</v>
      </c>
      <c r="R198" s="2017"/>
      <c r="S198" s="1994" t="str">
        <f t="shared" si="7"/>
        <v>Plunger Follower Guide</v>
      </c>
      <c r="T198" s="1995"/>
      <c r="U198" s="1995"/>
      <c r="V198" s="1995"/>
      <c r="W198" s="1995"/>
      <c r="X198" s="1995"/>
      <c r="Y198" s="1997"/>
    </row>
    <row r="199" spans="1:25" s="218" customFormat="1" ht="20.100000000000001" customHeight="1" x14ac:dyDescent="0.2">
      <c r="A199" s="1929"/>
      <c r="B199" s="1992"/>
      <c r="C199" s="420"/>
      <c r="D199" s="418">
        <v>12</v>
      </c>
      <c r="E199" s="2016" t="str">
        <f t="shared" si="4"/>
        <v>*15</v>
      </c>
      <c r="F199" s="2017"/>
      <c r="G199" s="1994" t="str">
        <f t="shared" si="5"/>
        <v>Car Door Contacts</v>
      </c>
      <c r="H199" s="1995"/>
      <c r="I199" s="1995"/>
      <c r="J199" s="1995"/>
      <c r="K199" s="1995"/>
      <c r="L199" s="1995"/>
      <c r="M199" s="1996"/>
      <c r="N199" s="1992"/>
      <c r="O199" s="419"/>
      <c r="P199" s="418">
        <v>33</v>
      </c>
      <c r="Q199" s="2016" t="str">
        <f t="shared" si="6"/>
        <v>3.25.2</v>
      </c>
      <c r="R199" s="2017"/>
      <c r="S199" s="1994" t="str">
        <f t="shared" si="7"/>
        <v>Terminal Speed Reducing</v>
      </c>
      <c r="T199" s="1995"/>
      <c r="U199" s="1995"/>
      <c r="V199" s="1995"/>
      <c r="W199" s="1995"/>
      <c r="X199" s="1995"/>
      <c r="Y199" s="1997"/>
    </row>
    <row r="200" spans="1:25" s="218" customFormat="1" ht="20.100000000000001" customHeight="1" x14ac:dyDescent="0.2">
      <c r="A200" s="1929"/>
      <c r="B200" s="1992"/>
      <c r="C200" s="420"/>
      <c r="D200" s="418">
        <v>13</v>
      </c>
      <c r="E200" s="2016" t="str">
        <f t="shared" si="4"/>
        <v>*16</v>
      </c>
      <c r="F200" s="2017"/>
      <c r="G200" s="1994" t="str">
        <f t="shared" si="5"/>
        <v>Emergency Terminal Stopping</v>
      </c>
      <c r="H200" s="1995"/>
      <c r="I200" s="1995"/>
      <c r="J200" s="1995"/>
      <c r="K200" s="1995"/>
      <c r="L200" s="1995"/>
      <c r="M200" s="1996"/>
      <c r="N200" s="1992"/>
      <c r="O200" s="422"/>
      <c r="P200" s="418">
        <v>34</v>
      </c>
      <c r="Q200" s="2018" t="str">
        <f t="shared" si="6"/>
        <v/>
      </c>
      <c r="R200" s="2019"/>
      <c r="S200" s="1994" t="str">
        <f t="shared" si="7"/>
        <v/>
      </c>
      <c r="T200" s="1995"/>
      <c r="U200" s="1995"/>
      <c r="V200" s="1995"/>
      <c r="W200" s="1995"/>
      <c r="X200" s="1995"/>
      <c r="Y200" s="1997"/>
    </row>
    <row r="201" spans="1:25" s="218" customFormat="1" ht="20.100000000000001" customHeight="1" x14ac:dyDescent="0.2">
      <c r="A201" s="1929"/>
      <c r="B201" s="1992"/>
      <c r="C201" s="420"/>
      <c r="D201" s="418">
        <v>14</v>
      </c>
      <c r="E201" s="2016" t="str">
        <f t="shared" si="4"/>
        <v>*18</v>
      </c>
      <c r="F201" s="2017"/>
      <c r="G201" s="1994" t="str">
        <f t="shared" si="5"/>
        <v>Emergency Exit</v>
      </c>
      <c r="H201" s="1995"/>
      <c r="I201" s="1995"/>
      <c r="J201" s="1995"/>
      <c r="K201" s="1995"/>
      <c r="L201" s="1995"/>
      <c r="M201" s="1996"/>
      <c r="N201" s="1992"/>
      <c r="O201" s="419"/>
      <c r="P201" s="418">
        <v>35</v>
      </c>
      <c r="Q201" s="2016" t="str">
        <f t="shared" si="6"/>
        <v>#3</v>
      </c>
      <c r="R201" s="2017"/>
      <c r="S201" s="1994" t="str">
        <f t="shared" si="7"/>
        <v>Anti-Creep Speed Control</v>
      </c>
      <c r="T201" s="1995"/>
      <c r="U201" s="1995"/>
      <c r="V201" s="1995"/>
      <c r="W201" s="1995"/>
      <c r="X201" s="1995"/>
      <c r="Y201" s="1997"/>
    </row>
    <row r="202" spans="1:25" s="218" customFormat="1" ht="20.100000000000001" customHeight="1" x14ac:dyDescent="0.2">
      <c r="A202" s="1929"/>
      <c r="B202" s="1992"/>
      <c r="C202" s="420"/>
      <c r="D202" s="418">
        <v>15</v>
      </c>
      <c r="E202" s="2016" t="str">
        <f t="shared" si="4"/>
        <v>*21</v>
      </c>
      <c r="F202" s="2017"/>
      <c r="G202" s="1994" t="str">
        <f t="shared" si="5"/>
        <v>In-Car Stop</v>
      </c>
      <c r="H202" s="1995"/>
      <c r="I202" s="1995"/>
      <c r="J202" s="1995"/>
      <c r="K202" s="1995"/>
      <c r="L202" s="1995"/>
      <c r="M202" s="1996"/>
      <c r="N202" s="1992"/>
      <c r="O202" s="419"/>
      <c r="P202" s="418">
        <v>36</v>
      </c>
      <c r="Q202" s="2016" t="str">
        <f t="shared" si="6"/>
        <v>#5</v>
      </c>
      <c r="R202" s="2017"/>
      <c r="S202" s="1994" t="str">
        <f t="shared" si="7"/>
        <v>Motor Phase Protection</v>
      </c>
      <c r="T202" s="1995"/>
      <c r="U202" s="1995"/>
      <c r="V202" s="1995"/>
      <c r="W202" s="1995"/>
      <c r="X202" s="1995"/>
      <c r="Y202" s="1997"/>
    </row>
    <row r="203" spans="1:25" s="218" customFormat="1" ht="20.100000000000001" customHeight="1" x14ac:dyDescent="0.2">
      <c r="A203" s="1929"/>
      <c r="B203" s="1992"/>
      <c r="C203" s="420"/>
      <c r="D203" s="418">
        <v>16</v>
      </c>
      <c r="E203" s="2016" t="str">
        <f t="shared" si="4"/>
        <v>*25</v>
      </c>
      <c r="F203" s="2017"/>
      <c r="G203" s="1994" t="str">
        <f t="shared" si="5"/>
        <v>Blind Hoistway Access door</v>
      </c>
      <c r="H203" s="1995"/>
      <c r="I203" s="1995"/>
      <c r="J203" s="1995"/>
      <c r="K203" s="1995"/>
      <c r="L203" s="1995"/>
      <c r="M203" s="1996"/>
      <c r="N203" s="1992"/>
      <c r="O203" s="419"/>
      <c r="P203" s="418">
        <v>37</v>
      </c>
      <c r="Q203" s="2016" t="str">
        <f t="shared" si="6"/>
        <v>#7</v>
      </c>
      <c r="R203" s="2017"/>
      <c r="S203" s="1994" t="str">
        <f t="shared" si="7"/>
        <v>Recycling Operation</v>
      </c>
      <c r="T203" s="1995"/>
      <c r="U203" s="1995"/>
      <c r="V203" s="1995"/>
      <c r="W203" s="1995"/>
      <c r="X203" s="1995"/>
      <c r="Y203" s="1997"/>
    </row>
    <row r="204" spans="1:25" s="218" customFormat="1" ht="20.100000000000001" customHeight="1" x14ac:dyDescent="0.2">
      <c r="A204" s="1929"/>
      <c r="B204" s="1992"/>
      <c r="C204" s="420"/>
      <c r="D204" s="418">
        <v>17</v>
      </c>
      <c r="E204" s="2016" t="str">
        <f t="shared" si="4"/>
        <v>*26</v>
      </c>
      <c r="F204" s="2017"/>
      <c r="G204" s="1994" t="str">
        <f t="shared" si="5"/>
        <v>Pit Door</v>
      </c>
      <c r="H204" s="1995"/>
      <c r="I204" s="1995"/>
      <c r="J204" s="1995"/>
      <c r="K204" s="1995"/>
      <c r="L204" s="1995"/>
      <c r="M204" s="1996"/>
      <c r="N204" s="1992"/>
      <c r="O204" s="419"/>
      <c r="P204" s="418">
        <v>38</v>
      </c>
      <c r="Q204" s="2016" t="str">
        <f t="shared" si="6"/>
        <v>#8</v>
      </c>
      <c r="R204" s="2017"/>
      <c r="S204" s="1994" t="str">
        <f t="shared" si="7"/>
        <v>Pressure Switch</v>
      </c>
      <c r="T204" s="1995"/>
      <c r="U204" s="1995"/>
      <c r="V204" s="1995"/>
      <c r="W204" s="1995"/>
      <c r="X204" s="1995"/>
      <c r="Y204" s="1997"/>
    </row>
    <row r="205" spans="1:25" s="218" customFormat="1" ht="20.100000000000001" customHeight="1" x14ac:dyDescent="0.2">
      <c r="A205" s="1929"/>
      <c r="B205" s="1992"/>
      <c r="C205" s="420"/>
      <c r="D205" s="418">
        <v>18</v>
      </c>
      <c r="E205" s="2016" t="str">
        <f t="shared" si="4"/>
        <v>*28</v>
      </c>
      <c r="F205" s="2017"/>
      <c r="G205" s="1994" t="str">
        <f t="shared" si="5"/>
        <v>Car Door Interlock</v>
      </c>
      <c r="H205" s="1995"/>
      <c r="I205" s="1995"/>
      <c r="J205" s="1995"/>
      <c r="K205" s="1995"/>
      <c r="L205" s="1995"/>
      <c r="M205" s="1996"/>
      <c r="N205" s="1992"/>
      <c r="O205" s="419"/>
      <c r="P205" s="418">
        <v>39</v>
      </c>
      <c r="Q205" s="2016" t="str">
        <f t="shared" si="6"/>
        <v>#9</v>
      </c>
      <c r="R205" s="2017"/>
      <c r="S205" s="1994" t="str">
        <f t="shared" si="7"/>
        <v>Low Oil Protection</v>
      </c>
      <c r="T205" s="1995"/>
      <c r="U205" s="1995"/>
      <c r="V205" s="1995"/>
      <c r="W205" s="1995"/>
      <c r="X205" s="1995"/>
      <c r="Y205" s="1997"/>
    </row>
    <row r="206" spans="1:25" s="218" customFormat="1" ht="20.100000000000001" customHeight="1" x14ac:dyDescent="0.2">
      <c r="A206" s="1929"/>
      <c r="B206" s="1992"/>
      <c r="C206" s="420"/>
      <c r="D206" s="418">
        <v>19</v>
      </c>
      <c r="E206" s="2016" t="str">
        <f t="shared" si="4"/>
        <v>*29</v>
      </c>
      <c r="F206" s="2017"/>
      <c r="G206" s="1994" t="str">
        <f t="shared" si="5"/>
        <v>Ascending Car Overspeed</v>
      </c>
      <c r="H206" s="1995"/>
      <c r="I206" s="1995"/>
      <c r="J206" s="1995"/>
      <c r="K206" s="1995"/>
      <c r="L206" s="1995"/>
      <c r="M206" s="1996"/>
      <c r="N206" s="1992"/>
      <c r="O206" s="419"/>
      <c r="P206" s="418">
        <v>40</v>
      </c>
      <c r="Q206" s="2016" t="str">
        <f t="shared" si="6"/>
        <v>#10, 38-091(5)</v>
      </c>
      <c r="R206" s="2017"/>
      <c r="S206" s="1994" t="str">
        <f t="shared" si="7"/>
        <v>Auxilary Contact</v>
      </c>
      <c r="T206" s="1995"/>
      <c r="U206" s="1995"/>
      <c r="V206" s="1995"/>
      <c r="W206" s="1995"/>
      <c r="X206" s="1995"/>
      <c r="Y206" s="1997"/>
    </row>
    <row r="207" spans="1:25" s="218" customFormat="1" ht="20.100000000000001" customHeight="1" x14ac:dyDescent="0.2">
      <c r="A207" s="1929"/>
      <c r="B207" s="1992"/>
      <c r="C207" s="420"/>
      <c r="D207" s="418">
        <v>20</v>
      </c>
      <c r="E207" s="2016" t="str">
        <f t="shared" si="4"/>
        <v>*30</v>
      </c>
      <c r="F207" s="2017"/>
      <c r="G207" s="1994" t="str">
        <f t="shared" si="5"/>
        <v>Unintended Movement</v>
      </c>
      <c r="H207" s="1995"/>
      <c r="I207" s="1995"/>
      <c r="J207" s="1995"/>
      <c r="K207" s="1995"/>
      <c r="L207" s="1995"/>
      <c r="M207" s="1996"/>
      <c r="N207" s="1992"/>
      <c r="O207" s="422"/>
      <c r="P207" s="418">
        <v>41</v>
      </c>
      <c r="Q207" s="2018" t="str">
        <f t="shared" si="6"/>
        <v/>
      </c>
      <c r="R207" s="2019"/>
      <c r="S207" s="1994" t="str">
        <f t="shared" si="7"/>
        <v/>
      </c>
      <c r="T207" s="1995"/>
      <c r="U207" s="1995"/>
      <c r="V207" s="1995"/>
      <c r="W207" s="1995"/>
      <c r="X207" s="1995"/>
      <c r="Y207" s="1997"/>
    </row>
    <row r="208" spans="1:25" s="218" customFormat="1" ht="20.100000000000001" customHeight="1" thickBot="1" x14ac:dyDescent="0.25">
      <c r="A208" s="1930"/>
      <c r="B208" s="2031"/>
      <c r="C208" s="421"/>
      <c r="D208" s="423">
        <v>21</v>
      </c>
      <c r="E208" s="2020" t="str">
        <f t="shared" si="4"/>
        <v>*32</v>
      </c>
      <c r="F208" s="2021"/>
      <c r="G208" s="2022" t="str">
        <f t="shared" si="5"/>
        <v>Hoistway Access Opening</v>
      </c>
      <c r="H208" s="2023"/>
      <c r="I208" s="2023"/>
      <c r="J208" s="2023"/>
      <c r="K208" s="2023"/>
      <c r="L208" s="2023"/>
      <c r="M208" s="2024"/>
      <c r="N208" s="2031"/>
      <c r="O208" s="421"/>
      <c r="P208" s="423">
        <v>42</v>
      </c>
      <c r="Q208" s="2020" t="str">
        <f t="shared" si="6"/>
        <v>5.2.1.4.4</v>
      </c>
      <c r="R208" s="2021"/>
      <c r="S208" s="2022" t="str">
        <f t="shared" si="7"/>
        <v>Car Top Prop</v>
      </c>
      <c r="T208" s="2023"/>
      <c r="U208" s="2023"/>
      <c r="V208" s="2023"/>
      <c r="W208" s="2023"/>
      <c r="X208" s="2023"/>
      <c r="Y208" s="2025"/>
    </row>
    <row r="209" spans="1:25" s="218" customFormat="1" ht="19.5" customHeight="1" thickBot="1" x14ac:dyDescent="0.25">
      <c r="A209" s="221"/>
      <c r="B209" s="350"/>
      <c r="C209" s="351"/>
      <c r="D209" s="352"/>
      <c r="E209" s="353"/>
      <c r="F209" s="353"/>
      <c r="G209" s="354"/>
      <c r="H209" s="354"/>
      <c r="I209" s="354"/>
      <c r="J209" s="354"/>
      <c r="K209" s="354"/>
      <c r="L209" s="354"/>
      <c r="M209" s="354"/>
      <c r="N209" s="350"/>
      <c r="O209" s="351"/>
      <c r="P209" s="352"/>
      <c r="Q209" s="353"/>
      <c r="R209" s="353"/>
      <c r="S209" s="355"/>
      <c r="T209" s="355"/>
      <c r="U209" s="355"/>
      <c r="V209" s="355"/>
      <c r="W209" s="355"/>
      <c r="X209" s="355"/>
      <c r="Y209" s="355"/>
    </row>
    <row r="210" spans="1:25" s="218" customFormat="1" ht="20.100000000000001" customHeight="1" x14ac:dyDescent="0.2">
      <c r="A210" s="1982" t="s">
        <v>129</v>
      </c>
      <c r="B210" s="1985" t="str">
        <f>VLOOKUP(A210,DataLabels,HLOOKUP($H$3,Type,2,FALSE))</f>
        <v xml:space="preserve">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following (circled) items from Part C2 and Part D1:
2010, 2011, 2012, 2202, 2210, 2213, 2219, 2220, 2224, 2227, 2228, 2232, 2233, 2236, 2237, 2238, 2240, 2242 where applicable. </v>
      </c>
      <c r="C210" s="1986"/>
      <c r="D210" s="1986"/>
      <c r="E210" s="1986"/>
      <c r="F210" s="1986"/>
      <c r="G210" s="1986"/>
      <c r="H210" s="1986"/>
      <c r="I210" s="1986"/>
      <c r="J210" s="1986"/>
      <c r="K210" s="1986"/>
      <c r="L210" s="1986"/>
      <c r="M210" s="1986"/>
      <c r="N210" s="1986"/>
      <c r="O210" s="1986"/>
      <c r="P210" s="1986"/>
      <c r="Q210" s="1986"/>
      <c r="R210" s="1986"/>
      <c r="S210" s="1986"/>
      <c r="T210" s="1986"/>
      <c r="U210" s="1986"/>
      <c r="V210" s="1986"/>
      <c r="W210" s="1986"/>
      <c r="X210" s="1986"/>
      <c r="Y210" s="1987"/>
    </row>
    <row r="211" spans="1:25" s="218" customFormat="1" ht="20.100000000000001" customHeight="1" x14ac:dyDescent="0.2">
      <c r="A211" s="1983"/>
      <c r="B211" s="1988"/>
      <c r="C211" s="1989"/>
      <c r="D211" s="1989"/>
      <c r="E211" s="1989"/>
      <c r="F211" s="1989"/>
      <c r="G211" s="1989"/>
      <c r="H211" s="1989"/>
      <c r="I211" s="1989"/>
      <c r="J211" s="1989"/>
      <c r="K211" s="1989"/>
      <c r="L211" s="1989"/>
      <c r="M211" s="1989"/>
      <c r="N211" s="1989"/>
      <c r="O211" s="1989"/>
      <c r="P211" s="1989"/>
      <c r="Q211" s="1989"/>
      <c r="R211" s="1989"/>
      <c r="S211" s="1989"/>
      <c r="T211" s="1989"/>
      <c r="U211" s="1989"/>
      <c r="V211" s="1989"/>
      <c r="W211" s="1989"/>
      <c r="X211" s="1989"/>
      <c r="Y211" s="1990"/>
    </row>
    <row r="212" spans="1:25" s="218" customFormat="1" ht="20.100000000000001" customHeight="1" x14ac:dyDescent="0.2">
      <c r="A212" s="1983"/>
      <c r="B212" s="1988"/>
      <c r="C212" s="1989"/>
      <c r="D212" s="1989"/>
      <c r="E212" s="1989"/>
      <c r="F212" s="1989"/>
      <c r="G212" s="1989"/>
      <c r="H212" s="1989"/>
      <c r="I212" s="1989"/>
      <c r="J212" s="1989"/>
      <c r="K212" s="1989"/>
      <c r="L212" s="1989"/>
      <c r="M212" s="1989"/>
      <c r="N212" s="1989"/>
      <c r="O212" s="1989"/>
      <c r="P212" s="1989"/>
      <c r="Q212" s="1989"/>
      <c r="R212" s="1989"/>
      <c r="S212" s="1989"/>
      <c r="T212" s="1989"/>
      <c r="U212" s="1989"/>
      <c r="V212" s="1989"/>
      <c r="W212" s="1989"/>
      <c r="X212" s="1989"/>
      <c r="Y212" s="1990"/>
    </row>
    <row r="213" spans="1:25" s="218" customFormat="1" ht="20.100000000000001" customHeight="1" x14ac:dyDescent="0.2">
      <c r="A213" s="1983"/>
      <c r="B213" s="1988"/>
      <c r="C213" s="1989"/>
      <c r="D213" s="1989"/>
      <c r="E213" s="1989"/>
      <c r="F213" s="1989"/>
      <c r="G213" s="1989"/>
      <c r="H213" s="1989"/>
      <c r="I213" s="1989"/>
      <c r="J213" s="1989"/>
      <c r="K213" s="1989"/>
      <c r="L213" s="1989"/>
      <c r="M213" s="1989"/>
      <c r="N213" s="1989"/>
      <c r="O213" s="1989"/>
      <c r="P213" s="1989"/>
      <c r="Q213" s="1989"/>
      <c r="R213" s="1989"/>
      <c r="S213" s="1989"/>
      <c r="T213" s="1989"/>
      <c r="U213" s="1989"/>
      <c r="V213" s="1989"/>
      <c r="W213" s="1989"/>
      <c r="X213" s="1989"/>
      <c r="Y213" s="1990"/>
    </row>
    <row r="214" spans="1:25" s="218" customFormat="1" ht="20.100000000000001" customHeight="1" x14ac:dyDescent="0.2">
      <c r="A214" s="1983"/>
      <c r="B214" s="1988"/>
      <c r="C214" s="1989"/>
      <c r="D214" s="1989"/>
      <c r="E214" s="1989"/>
      <c r="F214" s="1989"/>
      <c r="G214" s="1989"/>
      <c r="H214" s="1989"/>
      <c r="I214" s="1989"/>
      <c r="J214" s="1989"/>
      <c r="K214" s="1989"/>
      <c r="L214" s="1989"/>
      <c r="M214" s="1989"/>
      <c r="N214" s="1989"/>
      <c r="O214" s="1989"/>
      <c r="P214" s="1989"/>
      <c r="Q214" s="1989"/>
      <c r="R214" s="1989"/>
      <c r="S214" s="1989"/>
      <c r="T214" s="1989"/>
      <c r="U214" s="1989"/>
      <c r="V214" s="1989"/>
      <c r="W214" s="1989"/>
      <c r="X214" s="1989"/>
      <c r="Y214" s="1990"/>
    </row>
    <row r="215" spans="1:25" s="218" customFormat="1" ht="20.100000000000001" customHeight="1" x14ac:dyDescent="0.2">
      <c r="A215" s="1983"/>
      <c r="B215" s="424"/>
      <c r="C215" s="425"/>
      <c r="D215" s="416" t="s">
        <v>121</v>
      </c>
      <c r="E215" s="425"/>
      <c r="F215" s="425"/>
      <c r="G215" s="425"/>
      <c r="H215" s="425"/>
      <c r="I215" s="425"/>
      <c r="J215" s="425"/>
      <c r="K215" s="425"/>
      <c r="L215" s="425"/>
      <c r="M215" s="425"/>
      <c r="N215" s="425"/>
      <c r="O215" s="425"/>
      <c r="P215" s="416" t="s">
        <v>121</v>
      </c>
      <c r="Q215" s="425"/>
      <c r="R215" s="425"/>
      <c r="S215" s="425"/>
      <c r="T215" s="425"/>
      <c r="U215" s="425"/>
      <c r="V215" s="425"/>
      <c r="W215" s="425"/>
      <c r="X215" s="425"/>
      <c r="Y215" s="426"/>
    </row>
    <row r="216" spans="1:25" s="218" customFormat="1" ht="20.100000000000001" customHeight="1" x14ac:dyDescent="0.2">
      <c r="A216" s="1983"/>
      <c r="B216" s="1991" t="s">
        <v>130</v>
      </c>
      <c r="C216" s="356" t="str">
        <f>LEFT(VLOOKUP(D216+2300,DataLabels,HLOOKUP($H$3,Type,2,FALSE)),FIND("|",VLOOKUP(D216+2300,DataLabels,HLOOKUP($H$3,Type,2,FALSE)))-1)</f>
        <v>2.27.2</v>
      </c>
      <c r="D216" s="427">
        <v>1</v>
      </c>
      <c r="E216" s="1994" t="str">
        <f>MID(VLOOKUP(D216+2300,DataLabels,HLOOKUP($H$3,Type,2,FALSE)),FIND("|",VLOOKUP(D216+2300,DataLabels,HLOOKUP($H$3,Type,2,FALSE)))+1,256)</f>
        <v>Emergency Power</v>
      </c>
      <c r="F216" s="1995"/>
      <c r="G216" s="1995"/>
      <c r="H216" s="1995"/>
      <c r="I216" s="1995"/>
      <c r="J216" s="1995"/>
      <c r="K216" s="1995"/>
      <c r="L216" s="1995"/>
      <c r="M216" s="1996"/>
      <c r="N216" s="1991" t="s">
        <v>130</v>
      </c>
      <c r="O216" s="356" t="str">
        <f>LEFT(VLOOKUP(P216+2300,DataLabels,HLOOKUP($H$3,Type,2,FALSE)),FIND("|",VLOOKUP(P216+2300,DataLabels,HLOOKUP($H$3,Type,2,FALSE)))-1)</f>
        <v>3.19.4.7.6</v>
      </c>
      <c r="P216" s="427">
        <v>6</v>
      </c>
      <c r="Q216" s="1994" t="str">
        <f>MID(VLOOKUP(P216+2300,DataLabels,HLOOKUP($H$3,Type,2,FALSE)),FIND("|",VLOOKUP(P216+2300,DataLabels,HLOOKUP($H$3,Type,2,FALSE)))+1,256)</f>
        <v>Field Adjustment Procedure for Overspeed Valve</v>
      </c>
      <c r="R216" s="1995"/>
      <c r="S216" s="1995"/>
      <c r="T216" s="1995"/>
      <c r="U216" s="1995"/>
      <c r="V216" s="1995"/>
      <c r="W216" s="1995"/>
      <c r="X216" s="1995"/>
      <c r="Y216" s="1997"/>
    </row>
    <row r="217" spans="1:25" s="218" customFormat="1" ht="20.100000000000001" customHeight="1" x14ac:dyDescent="0.2">
      <c r="A217" s="1983"/>
      <c r="B217" s="1992"/>
      <c r="C217" s="358" t="str">
        <f>LEFT(VLOOKUP(D217+2300,DataLabels,HLOOKUP($H$3,Type,2,FALSE)),FIND("|",VLOOKUP(D217+2300,DataLabels,HLOOKUP($H$3,Type,2,FALSE)))-1)</f>
        <v>2.27.3.1.6(m)</v>
      </c>
      <c r="D217" s="427">
        <v>2</v>
      </c>
      <c r="E217" s="1994" t="str">
        <f>MID(VLOOKUP(D217+2300,DataLabels,HLOOKUP($H$3,Type,2,FALSE)),FIND("|",VLOOKUP(D217+2300,DataLabels,HLOOKUP($H$3,Type,2,FALSE)))+1,256)</f>
        <v>Phase I and Load Weighing Device</v>
      </c>
      <c r="F217" s="1995"/>
      <c r="G217" s="1995"/>
      <c r="H217" s="1995"/>
      <c r="I217" s="1995"/>
      <c r="J217" s="1995"/>
      <c r="K217" s="1995"/>
      <c r="L217" s="1995"/>
      <c r="M217" s="1996"/>
      <c r="N217" s="1992"/>
      <c r="O217" s="358" t="str">
        <f>LEFT(VLOOKUP(P217+2300,DataLabels,HLOOKUP($H$3,Type,2,FALSE)),FIND("|",VLOOKUP(P217+2300,DataLabels,HLOOKUP($H$3,Type,2,FALSE)))-1)</f>
        <v>3.17.3.2.2(a)</v>
      </c>
      <c r="P217" s="427">
        <v>7</v>
      </c>
      <c r="Q217" s="1994" t="str">
        <f>MID(VLOOKUP(P217+2300,DataLabels,HLOOKUP($H$3,Type,2,FALSE)),FIND("|",VLOOKUP(P217+2300,DataLabels,HLOOKUP($H$3,Type,2,FALSE)))+1,256)</f>
        <v>Plunger Gripper Operational During Power Failure</v>
      </c>
      <c r="R217" s="1995"/>
      <c r="S217" s="1995"/>
      <c r="T217" s="1995"/>
      <c r="U217" s="1995"/>
      <c r="V217" s="1995"/>
      <c r="W217" s="1995"/>
      <c r="X217" s="1995"/>
      <c r="Y217" s="1997"/>
    </row>
    <row r="218" spans="1:25" s="218" customFormat="1" ht="20.100000000000001" customHeight="1" x14ac:dyDescent="0.2">
      <c r="A218" s="1983"/>
      <c r="B218" s="1992"/>
      <c r="C218" s="358" t="str">
        <f>LEFT(VLOOKUP(D218+2300,DataLabels,HLOOKUP($H$3,Type,2,FALSE)),FIND("|",VLOOKUP(D218+2300,DataLabels,HLOOKUP($H$3,Type,2,FALSE)))-1)</f>
        <v>2.27.3.3.1(l)</v>
      </c>
      <c r="D218" s="427">
        <v>3</v>
      </c>
      <c r="E218" s="1994" t="str">
        <f>MID(VLOOKUP(D218+2300,DataLabels,HLOOKUP($H$3,Type,2,FALSE)),FIND("|",VLOOKUP(D218+2300,DataLabels,HLOOKUP($H$3,Type,2,FALSE)))+1,256)</f>
        <v>Phase II and Load Weight Device</v>
      </c>
      <c r="F218" s="1995"/>
      <c r="G218" s="1995"/>
      <c r="H218" s="1995"/>
      <c r="I218" s="1995"/>
      <c r="J218" s="1995"/>
      <c r="K218" s="1995"/>
      <c r="L218" s="1995"/>
      <c r="M218" s="1996"/>
      <c r="N218" s="1992"/>
      <c r="O218" s="356" t="str">
        <f>LEFT(VLOOKUP(P218+2300,DataLabels,HLOOKUP($H$3,Type,2,FALSE)),FIND("|",VLOOKUP(P218+2300,DataLabels,HLOOKUP($H$3,Type,2,FALSE)))-1)</f>
        <v>3.27.1, 2 &amp; 3</v>
      </c>
      <c r="P218" s="427">
        <v>8</v>
      </c>
      <c r="Q218" s="1994" t="str">
        <f>MID(VLOOKUP(P218+2300,DataLabels,HLOOKUP($H$3,Type,2,FALSE)),FIND("|",VLOOKUP(P218+2300,DataLabels,HLOOKUP($H$3,Type,2,FALSE)))+1,256)</f>
        <v>Phase I under Special Conditions</v>
      </c>
      <c r="R218" s="1995"/>
      <c r="S218" s="1995"/>
      <c r="T218" s="1995"/>
      <c r="U218" s="1995"/>
      <c r="V218" s="1995"/>
      <c r="W218" s="1995"/>
      <c r="X218" s="1995"/>
      <c r="Y218" s="1997"/>
    </row>
    <row r="219" spans="1:25" s="218" customFormat="1" ht="20.100000000000001" customHeight="1" x14ac:dyDescent="0.2">
      <c r="A219" s="1983"/>
      <c r="B219" s="1992"/>
      <c r="C219" s="358" t="str">
        <f>LEFT(VLOOKUP(D219+2300,DataLabels,HLOOKUP($H$3,Type,2,FALSE)),FIND("|",VLOOKUP(D219+2300,DataLabels,HLOOKUP($H$3,Type,2,FALSE)))-1)</f>
        <v>2.27.3.3.6</v>
      </c>
      <c r="D219" s="427">
        <v>4</v>
      </c>
      <c r="E219" s="1994" t="str">
        <f>MID(VLOOKUP(D219+2300,DataLabels,HLOOKUP($H$3,Type,2,FALSE)),FIND("|",VLOOKUP(D219+2300,DataLabels,HLOOKUP($H$3,Type,2,FALSE)))+1,256)</f>
        <v>Phase II and Ground</v>
      </c>
      <c r="F219" s="1995"/>
      <c r="G219" s="1995"/>
      <c r="H219" s="1995"/>
      <c r="I219" s="1995"/>
      <c r="J219" s="1995"/>
      <c r="K219" s="1995"/>
      <c r="L219" s="1995"/>
      <c r="M219" s="1996"/>
      <c r="N219" s="1992"/>
      <c r="O219" s="358" t="str">
        <f>LEFT(VLOOKUP(P219+2300,DataLabels,HLOOKUP($H$3,Type,2,FALSE)),FIND("|",VLOOKUP(P219+2300,DataLabels,HLOOKUP($H$3,Type,2,FALSE)))-1)</f>
        <v>3.27.4</v>
      </c>
      <c r="P219" s="427">
        <v>9</v>
      </c>
      <c r="Q219" s="1994" t="str">
        <f>MID(VLOOKUP(P219+2300,DataLabels,HLOOKUP($H$3,Type,2,FALSE)),FIND("|",VLOOKUP(P219+2300,DataLabels,HLOOKUP($H$3,Type,2,FALSE)))+1,256)</f>
        <v>Phase II under Special Conditions</v>
      </c>
      <c r="R219" s="1995"/>
      <c r="S219" s="1995"/>
      <c r="T219" s="1995"/>
      <c r="U219" s="1995"/>
      <c r="V219" s="1995"/>
      <c r="W219" s="1995"/>
      <c r="X219" s="1995"/>
      <c r="Y219" s="1997"/>
    </row>
    <row r="220" spans="1:25" s="218" customFormat="1" ht="20.100000000000001" customHeight="1" x14ac:dyDescent="0.2">
      <c r="A220" s="1983"/>
      <c r="B220" s="1993"/>
      <c r="C220" s="358" t="str">
        <f>LEFT(VLOOKUP(D220+2300,DataLabels,HLOOKUP($H$3,Type,2,FALSE)),FIND("|",VLOOKUP(D220+2300,DataLabels,HLOOKUP($H$3,Type,2,FALSE)))-1)</f>
        <v>2.27.3.4</v>
      </c>
      <c r="D220" s="418">
        <v>5</v>
      </c>
      <c r="E220" s="1994" t="str">
        <f>MID(VLOOKUP(D220+2300,DataLabels,HLOOKUP($H$3,Type,2,FALSE)),FIND("|",VLOOKUP(D220+2300,DataLabels,HLOOKUP($H$3,Type,2,FALSE)))+1,256)</f>
        <v>Phase I and II Power Off</v>
      </c>
      <c r="F220" s="1995"/>
      <c r="G220" s="1995"/>
      <c r="H220" s="1995"/>
      <c r="I220" s="1995"/>
      <c r="J220" s="1995"/>
      <c r="K220" s="1995"/>
      <c r="L220" s="1995"/>
      <c r="M220" s="1996"/>
      <c r="N220" s="1993"/>
      <c r="O220" s="358" t="str">
        <f>LEFT(VLOOKUP(P220+2300,DataLabels,HLOOKUP($H$3,Type,2,FALSE)),FIND("|",VLOOKUP(P220+2300,DataLabels,HLOOKUP($H$3,Type,2,FALSE)))-1)</f>
        <v/>
      </c>
      <c r="P220" s="418">
        <v>10</v>
      </c>
      <c r="Q220" s="1998" t="str">
        <f>MID(VLOOKUP(P220+2300,DataLabels,HLOOKUP($H$3,Type,2,FALSE)),FIND("|",VLOOKUP(P220+2300,DataLabels,HLOOKUP($H$3,Type,2,FALSE)))+1,256)</f>
        <v/>
      </c>
      <c r="R220" s="1999"/>
      <c r="S220" s="1999"/>
      <c r="T220" s="1999"/>
      <c r="U220" s="1999"/>
      <c r="V220" s="1999"/>
      <c r="W220" s="1999"/>
      <c r="X220" s="1999"/>
      <c r="Y220" s="2000"/>
    </row>
    <row r="221" spans="1:25" s="218" customFormat="1" ht="20.100000000000001" customHeight="1" x14ac:dyDescent="0.25">
      <c r="A221" s="1983"/>
      <c r="B221" s="1918">
        <v>2400</v>
      </c>
      <c r="C221" s="2001" t="s">
        <v>131</v>
      </c>
      <c r="D221" s="2002"/>
      <c r="E221" s="2002"/>
      <c r="F221" s="2002"/>
      <c r="G221" s="2002" t="s">
        <v>124</v>
      </c>
      <c r="H221" s="2002"/>
      <c r="I221" s="2002"/>
      <c r="J221" s="2002"/>
      <c r="K221" s="2002"/>
      <c r="L221" s="2002"/>
      <c r="M221" s="2003"/>
      <c r="N221" s="1918">
        <v>2410</v>
      </c>
      <c r="O221" s="2004" t="s">
        <v>132</v>
      </c>
      <c r="P221" s="2005"/>
      <c r="Q221" s="2006"/>
      <c r="R221" s="2010"/>
      <c r="S221" s="2011"/>
      <c r="T221" s="2011"/>
      <c r="U221" s="2011"/>
      <c r="V221" s="2011"/>
      <c r="W221" s="2011"/>
      <c r="X221" s="2011"/>
      <c r="Y221" s="287"/>
    </row>
    <row r="222" spans="1:25" s="218" customFormat="1" ht="20.100000000000001" customHeight="1" thickBot="1" x14ac:dyDescent="0.3">
      <c r="A222" s="1984"/>
      <c r="B222" s="1919"/>
      <c r="C222" s="2014" t="s">
        <v>133</v>
      </c>
      <c r="D222" s="2015"/>
      <c r="E222" s="2015"/>
      <c r="F222" s="2015"/>
      <c r="G222" s="428"/>
      <c r="H222" s="428"/>
      <c r="I222" s="428"/>
      <c r="J222" s="428"/>
      <c r="K222" s="428"/>
      <c r="L222" s="428"/>
      <c r="M222" s="429"/>
      <c r="N222" s="1919"/>
      <c r="O222" s="2007"/>
      <c r="P222" s="2008"/>
      <c r="Q222" s="2009"/>
      <c r="R222" s="2012"/>
      <c r="S222" s="2013"/>
      <c r="T222" s="2013"/>
      <c r="U222" s="2013"/>
      <c r="V222" s="2013"/>
      <c r="W222" s="2013"/>
      <c r="X222" s="2013"/>
      <c r="Y222" s="302"/>
    </row>
    <row r="223" spans="1:25" s="218" customFormat="1" ht="20.100000000000001" customHeight="1" thickBot="1" x14ac:dyDescent="0.3">
      <c r="A223" s="359"/>
      <c r="B223" s="222"/>
      <c r="C223" s="223"/>
      <c r="D223" s="223"/>
      <c r="E223" s="223"/>
      <c r="F223" s="360"/>
      <c r="G223" s="360"/>
      <c r="H223" s="360"/>
      <c r="I223" s="360"/>
      <c r="J223" s="360"/>
      <c r="K223" s="360"/>
      <c r="L223" s="360"/>
      <c r="M223" s="361"/>
      <c r="N223" s="216"/>
      <c r="O223" s="216"/>
      <c r="P223" s="216"/>
      <c r="Q223" s="216"/>
      <c r="R223" s="216"/>
      <c r="S223" s="216"/>
      <c r="T223" s="216"/>
      <c r="U223" s="216"/>
      <c r="V223" s="216"/>
      <c r="W223" s="216"/>
      <c r="X223" s="216"/>
      <c r="Y223" s="216"/>
    </row>
    <row r="224" spans="1:25" s="218" customFormat="1" ht="20.100000000000001" customHeight="1" x14ac:dyDescent="0.2">
      <c r="A224" s="1928" t="s">
        <v>134</v>
      </c>
      <c r="B224" s="1954" t="s">
        <v>135</v>
      </c>
      <c r="C224" s="1955"/>
      <c r="D224" s="1955"/>
      <c r="E224" s="1955"/>
      <c r="F224" s="1955"/>
      <c r="G224" s="1955"/>
      <c r="H224" s="1955"/>
      <c r="I224" s="1955"/>
      <c r="J224" s="1955"/>
      <c r="K224" s="1955"/>
      <c r="L224" s="1955"/>
      <c r="M224" s="1955"/>
      <c r="N224" s="1955"/>
      <c r="O224" s="1955"/>
      <c r="P224" s="1955"/>
      <c r="Q224" s="1955"/>
      <c r="R224" s="1955"/>
      <c r="S224" s="1955"/>
      <c r="T224" s="1955"/>
      <c r="U224" s="1955"/>
      <c r="V224" s="1955"/>
      <c r="W224" s="1955"/>
      <c r="X224" s="1955"/>
      <c r="Y224" s="1956"/>
    </row>
    <row r="225" spans="1:25" s="218" customFormat="1" ht="20.100000000000001" customHeight="1" x14ac:dyDescent="0.25">
      <c r="A225" s="1929"/>
      <c r="B225" s="1918">
        <v>3000</v>
      </c>
      <c r="C225" s="1920" t="str">
        <f>VLOOKUP(B225,DataLabels,HLOOKUP($H$3,Type,2,FALSE))</f>
        <v>Applicable Safety Code</v>
      </c>
      <c r="D225" s="1921"/>
      <c r="E225" s="1922"/>
      <c r="F225" s="1914" t="s">
        <v>136</v>
      </c>
      <c r="G225" s="1915"/>
      <c r="H225" s="1915"/>
      <c r="I225" s="1915"/>
      <c r="J225" s="1915"/>
      <c r="K225" s="1915"/>
      <c r="L225" s="1915"/>
      <c r="M225" s="288"/>
      <c r="N225" s="1727">
        <v>3010</v>
      </c>
      <c r="O225" s="1944" t="str">
        <f>VLOOKUP(N225,DataLabels,HLOOKUP($H$3,Type,2,FALSE))</f>
        <v>Safety Code Edition</v>
      </c>
      <c r="P225" s="1921"/>
      <c r="Q225" s="1922"/>
      <c r="R225" s="1914" t="s">
        <v>1410</v>
      </c>
      <c r="S225" s="1915"/>
      <c r="T225" s="1915"/>
      <c r="U225" s="1915"/>
      <c r="V225" s="1915"/>
      <c r="W225" s="1915"/>
      <c r="X225" s="1915"/>
      <c r="Y225" s="289"/>
    </row>
    <row r="226" spans="1:25" s="218" customFormat="1" ht="20.100000000000001" customHeight="1" x14ac:dyDescent="0.25">
      <c r="A226" s="1929"/>
      <c r="B226" s="1952"/>
      <c r="C226" s="1953"/>
      <c r="D226" s="1946"/>
      <c r="E226" s="1947"/>
      <c r="F226" s="1916"/>
      <c r="G226" s="1917"/>
      <c r="H226" s="1917"/>
      <c r="I226" s="1917"/>
      <c r="J226" s="1917"/>
      <c r="K226" s="1917"/>
      <c r="L226" s="1917"/>
      <c r="M226" s="290"/>
      <c r="N226" s="1728"/>
      <c r="O226" s="1945"/>
      <c r="P226" s="1946"/>
      <c r="Q226" s="1947"/>
      <c r="R226" s="1916"/>
      <c r="S226" s="1917"/>
      <c r="T226" s="1917"/>
      <c r="U226" s="1917"/>
      <c r="V226" s="1917"/>
      <c r="W226" s="1917"/>
      <c r="X226" s="1917"/>
      <c r="Y226" s="291"/>
    </row>
    <row r="227" spans="1:25" s="218" customFormat="1" ht="20.100000000000001" customHeight="1" x14ac:dyDescent="0.25">
      <c r="A227" s="1929"/>
      <c r="B227" s="1918">
        <v>3020</v>
      </c>
      <c r="C227" s="1920" t="str">
        <f>VLOOKUP(B227,DataLabels,HLOOKUP($H$3,Type,2,FALSE))</f>
        <v>Ontario Building Code</v>
      </c>
      <c r="D227" s="1921"/>
      <c r="E227" s="1922"/>
      <c r="F227" s="1914"/>
      <c r="G227" s="1915"/>
      <c r="H227" s="1915"/>
      <c r="I227" s="1915"/>
      <c r="J227" s="1915"/>
      <c r="K227" s="1915"/>
      <c r="L227" s="1915"/>
      <c r="M227" s="288"/>
      <c r="N227" s="362"/>
      <c r="O227" s="363"/>
      <c r="P227" s="363"/>
      <c r="Q227" s="363"/>
      <c r="R227" s="364"/>
      <c r="S227" s="364"/>
      <c r="T227" s="364"/>
      <c r="U227" s="364"/>
      <c r="V227" s="364"/>
      <c r="W227" s="364"/>
      <c r="X227" s="364"/>
      <c r="Y227" s="289"/>
    </row>
    <row r="228" spans="1:25" s="218" customFormat="1" ht="20.100000000000001" customHeight="1" x14ac:dyDescent="0.25">
      <c r="A228" s="1929"/>
      <c r="B228" s="1952"/>
      <c r="C228" s="1953"/>
      <c r="D228" s="1946"/>
      <c r="E228" s="1947"/>
      <c r="F228" s="1916"/>
      <c r="G228" s="1917"/>
      <c r="H228" s="1917"/>
      <c r="I228" s="1917"/>
      <c r="J228" s="1917"/>
      <c r="K228" s="1917"/>
      <c r="L228" s="1917"/>
      <c r="M228" s="290"/>
      <c r="N228" s="365"/>
      <c r="O228" s="366"/>
      <c r="P228" s="366"/>
      <c r="Q228" s="366"/>
      <c r="R228" s="367"/>
      <c r="S228" s="367"/>
      <c r="T228" s="367"/>
      <c r="U228" s="367"/>
      <c r="V228" s="367"/>
      <c r="W228" s="367"/>
      <c r="X228" s="367"/>
      <c r="Y228" s="287"/>
    </row>
    <row r="229" spans="1:25" s="218" customFormat="1" ht="20.100000000000001" customHeight="1" x14ac:dyDescent="0.25">
      <c r="A229" s="1929"/>
      <c r="B229" s="1918">
        <v>3030</v>
      </c>
      <c r="C229" s="1920" t="str">
        <f>VLOOKUP(B229,DataLabels,HLOOKUP($H$3,Type,2,FALSE))</f>
        <v>Ontario Electrical Safety Code</v>
      </c>
      <c r="D229" s="1921"/>
      <c r="E229" s="1922"/>
      <c r="F229" s="1914"/>
      <c r="G229" s="1915"/>
      <c r="H229" s="1915"/>
      <c r="I229" s="1915"/>
      <c r="J229" s="1915"/>
      <c r="K229" s="1915"/>
      <c r="L229" s="1915"/>
      <c r="M229" s="288"/>
      <c r="N229" s="365"/>
      <c r="O229" s="366"/>
      <c r="P229" s="366"/>
      <c r="Q229" s="366"/>
      <c r="R229" s="367"/>
      <c r="S229" s="367"/>
      <c r="T229" s="367"/>
      <c r="U229" s="367"/>
      <c r="V229" s="367"/>
      <c r="W229" s="367"/>
      <c r="X229" s="367"/>
      <c r="Y229" s="287"/>
    </row>
    <row r="230" spans="1:25" s="218" customFormat="1" ht="20.100000000000001" customHeight="1" x14ac:dyDescent="0.25">
      <c r="A230" s="1929"/>
      <c r="B230" s="1952"/>
      <c r="C230" s="1953"/>
      <c r="D230" s="1946"/>
      <c r="E230" s="1947"/>
      <c r="F230" s="1916"/>
      <c r="G230" s="1917"/>
      <c r="H230" s="1917"/>
      <c r="I230" s="1917"/>
      <c r="J230" s="1917"/>
      <c r="K230" s="1917"/>
      <c r="L230" s="1917"/>
      <c r="M230" s="290"/>
      <c r="N230" s="365"/>
      <c r="O230" s="366"/>
      <c r="P230" s="366"/>
      <c r="Q230" s="366"/>
      <c r="R230" s="367"/>
      <c r="S230" s="367"/>
      <c r="T230" s="367"/>
      <c r="U230" s="367"/>
      <c r="V230" s="367"/>
      <c r="W230" s="367"/>
      <c r="X230" s="367"/>
      <c r="Y230" s="287"/>
    </row>
    <row r="231" spans="1:25" s="218" customFormat="1" ht="20.100000000000001" customHeight="1" x14ac:dyDescent="0.25">
      <c r="A231" s="1929"/>
      <c r="B231" s="1918">
        <v>3040</v>
      </c>
      <c r="C231" s="1976" t="str">
        <f>VLOOKUP(B231,DataLabels,HLOOKUP($H$3,Type,2,FALSE))</f>
        <v>Other</v>
      </c>
      <c r="D231" s="1977"/>
      <c r="E231" s="1978"/>
      <c r="F231" s="1914"/>
      <c r="G231" s="1915"/>
      <c r="H231" s="1915"/>
      <c r="I231" s="1915"/>
      <c r="J231" s="1915"/>
      <c r="K231" s="1915"/>
      <c r="L231" s="1915"/>
      <c r="M231" s="288"/>
      <c r="N231" s="365"/>
      <c r="O231" s="366"/>
      <c r="P231" s="366"/>
      <c r="Q231" s="366"/>
      <c r="R231" s="367"/>
      <c r="S231" s="367"/>
      <c r="T231" s="367"/>
      <c r="U231" s="367"/>
      <c r="V231" s="367"/>
      <c r="W231" s="367"/>
      <c r="X231" s="367"/>
      <c r="Y231" s="287"/>
    </row>
    <row r="232" spans="1:25" s="218" customFormat="1" ht="20.100000000000001" customHeight="1" x14ac:dyDescent="0.25">
      <c r="A232" s="1929"/>
      <c r="B232" s="1952"/>
      <c r="C232" s="1979"/>
      <c r="D232" s="1980"/>
      <c r="E232" s="1981"/>
      <c r="F232" s="1916"/>
      <c r="G232" s="1917"/>
      <c r="H232" s="1917"/>
      <c r="I232" s="1917"/>
      <c r="J232" s="1917"/>
      <c r="K232" s="1917"/>
      <c r="L232" s="1917"/>
      <c r="M232" s="290"/>
      <c r="N232" s="365"/>
      <c r="O232" s="366"/>
      <c r="P232" s="366"/>
      <c r="Q232" s="366"/>
      <c r="R232" s="367"/>
      <c r="S232" s="367"/>
      <c r="T232" s="367"/>
      <c r="U232" s="367"/>
      <c r="V232" s="367"/>
      <c r="W232" s="367"/>
      <c r="X232" s="367"/>
      <c r="Y232" s="287"/>
    </row>
    <row r="233" spans="1:25" s="218" customFormat="1" ht="20.100000000000001" customHeight="1" x14ac:dyDescent="0.25">
      <c r="A233" s="1929"/>
      <c r="B233" s="1727">
        <v>3050</v>
      </c>
      <c r="C233" s="1944" t="str">
        <f>VLOOKUP(B233,DataLabels,HLOOKUP($H$3,Type,2,FALSE))</f>
        <v>Applicable Safety Code for Controller (See box 1411)</v>
      </c>
      <c r="D233" s="1921"/>
      <c r="E233" s="1922"/>
      <c r="F233" s="1948" t="str">
        <f>IF(UPPER(LEFT(Application!G8,5))="MAJOR",IF(LEFT(UPPER(F136),1)="Y",R225,"N/C"),R225)</f>
        <v>B44-19</v>
      </c>
      <c r="G233" s="1949"/>
      <c r="H233" s="1949"/>
      <c r="I233" s="1949"/>
      <c r="J233" s="1949"/>
      <c r="K233" s="1949"/>
      <c r="L233" s="1949"/>
      <c r="M233" s="288"/>
      <c r="N233" s="365"/>
      <c r="O233" s="366"/>
      <c r="P233" s="366"/>
      <c r="Q233" s="366"/>
      <c r="R233" s="367"/>
      <c r="S233" s="367"/>
      <c r="T233" s="367"/>
      <c r="U233" s="367"/>
      <c r="V233" s="367"/>
      <c r="W233" s="367"/>
      <c r="X233" s="367"/>
      <c r="Y233" s="287"/>
    </row>
    <row r="234" spans="1:25" s="218" customFormat="1" ht="20.100000000000001" customHeight="1" x14ac:dyDescent="0.25">
      <c r="A234" s="1929"/>
      <c r="B234" s="1728"/>
      <c r="C234" s="1945"/>
      <c r="D234" s="1946"/>
      <c r="E234" s="1947"/>
      <c r="F234" s="1950"/>
      <c r="G234" s="1951"/>
      <c r="H234" s="1951"/>
      <c r="I234" s="1951"/>
      <c r="J234" s="1951"/>
      <c r="K234" s="1951"/>
      <c r="L234" s="1951"/>
      <c r="M234" s="290"/>
      <c r="N234" s="365"/>
      <c r="O234" s="366"/>
      <c r="P234" s="366"/>
      <c r="Q234" s="366"/>
      <c r="R234" s="367"/>
      <c r="S234" s="367"/>
      <c r="T234" s="367"/>
      <c r="U234" s="367"/>
      <c r="V234" s="367"/>
      <c r="W234" s="367"/>
      <c r="X234" s="367"/>
      <c r="Y234" s="287"/>
    </row>
    <row r="235" spans="1:25" s="218" customFormat="1" ht="20.100000000000001" customHeight="1" x14ac:dyDescent="0.25">
      <c r="A235" s="1929"/>
      <c r="B235" s="1727">
        <v>3060</v>
      </c>
      <c r="C235" s="1944" t="str">
        <f>VLOOKUP(B235,DataLabels,HLOOKUP($H$3,Type,2,FALSE))</f>
        <v>Applicable Safety Code for FEO (See box 1435)</v>
      </c>
      <c r="D235" s="1921"/>
      <c r="E235" s="1922"/>
      <c r="F235" s="1948" t="str">
        <f>IF(UPPER(LEFT(Application!G8,5))="MAJOR",IF(LEFT(UPPER(R140),1)="Y",R225,"N/C"),R225)</f>
        <v>B44-19</v>
      </c>
      <c r="G235" s="1949"/>
      <c r="H235" s="1949"/>
      <c r="I235" s="1949"/>
      <c r="J235" s="1949"/>
      <c r="K235" s="1949"/>
      <c r="L235" s="1949"/>
      <c r="M235" s="288"/>
      <c r="N235" s="365"/>
      <c r="O235" s="366"/>
      <c r="P235" s="366"/>
      <c r="Q235" s="366"/>
      <c r="R235" s="367"/>
      <c r="S235" s="367"/>
      <c r="T235" s="367"/>
      <c r="U235" s="367"/>
      <c r="V235" s="367"/>
      <c r="W235" s="367"/>
      <c r="X235" s="367"/>
      <c r="Y235" s="287"/>
    </row>
    <row r="236" spans="1:25" s="218" customFormat="1" ht="20.100000000000001" customHeight="1" x14ac:dyDescent="0.25">
      <c r="A236" s="1929"/>
      <c r="B236" s="1728"/>
      <c r="C236" s="1945"/>
      <c r="D236" s="1946"/>
      <c r="E236" s="1947"/>
      <c r="F236" s="1950"/>
      <c r="G236" s="1951"/>
      <c r="H236" s="1951"/>
      <c r="I236" s="1951"/>
      <c r="J236" s="1951"/>
      <c r="K236" s="1951"/>
      <c r="L236" s="1951"/>
      <c r="M236" s="290"/>
      <c r="N236" s="365"/>
      <c r="O236" s="366"/>
      <c r="P236" s="366"/>
      <c r="Q236" s="366"/>
      <c r="R236" s="367"/>
      <c r="S236" s="367"/>
      <c r="T236" s="367"/>
      <c r="U236" s="367"/>
      <c r="V236" s="367"/>
      <c r="W236" s="367"/>
      <c r="X236" s="367"/>
      <c r="Y236" s="287"/>
    </row>
    <row r="237" spans="1:25" s="218" customFormat="1" ht="20.100000000000001" customHeight="1" x14ac:dyDescent="0.25">
      <c r="A237" s="1929"/>
      <c r="B237" s="1918">
        <v>3070</v>
      </c>
      <c r="C237" s="1920" t="str">
        <f>VLOOKUP(B237,DataLabels,HLOOKUP($H$3,Type,2,FALSE))</f>
        <v>Welded Steel Construction
(Metal Arc Welding)</v>
      </c>
      <c r="D237" s="1921"/>
      <c r="E237" s="1922"/>
      <c r="F237" s="1914"/>
      <c r="G237" s="1915"/>
      <c r="H237" s="1915"/>
      <c r="I237" s="1915"/>
      <c r="J237" s="1915"/>
      <c r="K237" s="1915"/>
      <c r="L237" s="1915"/>
      <c r="M237" s="288"/>
      <c r="N237" s="365"/>
      <c r="O237" s="366"/>
      <c r="P237" s="366"/>
      <c r="Q237" s="366"/>
      <c r="R237" s="367"/>
      <c r="S237" s="367"/>
      <c r="T237" s="367"/>
      <c r="U237" s="367"/>
      <c r="V237" s="367"/>
      <c r="W237" s="367"/>
      <c r="X237" s="367"/>
      <c r="Y237" s="287"/>
    </row>
    <row r="238" spans="1:25" s="218" customFormat="1" ht="20.100000000000001" customHeight="1" x14ac:dyDescent="0.25">
      <c r="A238" s="1929"/>
      <c r="B238" s="1952"/>
      <c r="C238" s="1953"/>
      <c r="D238" s="1946"/>
      <c r="E238" s="1947"/>
      <c r="F238" s="1916"/>
      <c r="G238" s="1917"/>
      <c r="H238" s="1917"/>
      <c r="I238" s="1917"/>
      <c r="J238" s="1917"/>
      <c r="K238" s="1917"/>
      <c r="L238" s="1917"/>
      <c r="M238" s="290"/>
      <c r="N238" s="368"/>
      <c r="O238" s="298"/>
      <c r="P238" s="298"/>
      <c r="Q238" s="298"/>
      <c r="R238" s="369"/>
      <c r="S238" s="369"/>
      <c r="T238" s="369"/>
      <c r="U238" s="369"/>
      <c r="V238" s="369"/>
      <c r="W238" s="369"/>
      <c r="X238" s="369"/>
      <c r="Y238" s="291"/>
    </row>
    <row r="239" spans="1:25" s="218" customFormat="1" ht="20.100000000000001" customHeight="1" x14ac:dyDescent="0.25">
      <c r="A239" s="1929"/>
      <c r="B239" s="1918">
        <v>3080</v>
      </c>
      <c r="C239" s="1920" t="str">
        <f>VLOOKUP(B239,DataLabels,HLOOKUP($H$3,Type,2,FALSE))</f>
        <v>FACTORY WELDS
Cert. of Companies for Fusion Welding of Steel</v>
      </c>
      <c r="D239" s="1921"/>
      <c r="E239" s="1922"/>
      <c r="F239" s="1914"/>
      <c r="G239" s="1915"/>
      <c r="H239" s="1915"/>
      <c r="I239" s="1915"/>
      <c r="J239" s="1915"/>
      <c r="K239" s="1915"/>
      <c r="L239" s="1915"/>
      <c r="M239" s="288"/>
      <c r="N239" s="1918">
        <v>3090</v>
      </c>
      <c r="O239" s="1920" t="str">
        <f>VLOOKUP(N239,DataLabels,HLOOKUP($H$3,Type,2,FALSE))</f>
        <v>FACTORY WELDS
Name of Certified Company</v>
      </c>
      <c r="P239" s="1921"/>
      <c r="Q239" s="1922"/>
      <c r="R239" s="1914"/>
      <c r="S239" s="1915"/>
      <c r="T239" s="1915"/>
      <c r="U239" s="1915"/>
      <c r="V239" s="1915"/>
      <c r="W239" s="1915"/>
      <c r="X239" s="1915"/>
      <c r="Y239" s="289"/>
    </row>
    <row r="240" spans="1:25" s="218" customFormat="1" ht="20.100000000000001" customHeight="1" x14ac:dyDescent="0.25">
      <c r="A240" s="1929"/>
      <c r="B240" s="1952"/>
      <c r="C240" s="1953"/>
      <c r="D240" s="1946"/>
      <c r="E240" s="1947"/>
      <c r="F240" s="1916"/>
      <c r="G240" s="1917"/>
      <c r="H240" s="1917"/>
      <c r="I240" s="1917"/>
      <c r="J240" s="1917"/>
      <c r="K240" s="1917"/>
      <c r="L240" s="1917"/>
      <c r="M240" s="290"/>
      <c r="N240" s="1952"/>
      <c r="O240" s="1953"/>
      <c r="P240" s="1946"/>
      <c r="Q240" s="1947"/>
      <c r="R240" s="1916"/>
      <c r="S240" s="1917"/>
      <c r="T240" s="1917"/>
      <c r="U240" s="1917"/>
      <c r="V240" s="1917"/>
      <c r="W240" s="1917"/>
      <c r="X240" s="1917"/>
      <c r="Y240" s="291"/>
    </row>
    <row r="241" spans="1:25" s="218" customFormat="1" ht="20.100000000000001" customHeight="1" x14ac:dyDescent="0.25">
      <c r="A241" s="1929"/>
      <c r="B241" s="1918">
        <v>3100</v>
      </c>
      <c r="C241" s="1920" t="str">
        <f>VLOOKUP(B241,DataLabels,HLOOKUP($H$3,Type,2,FALSE))</f>
        <v>FIELD WELDS
Cert. of Companies for Fusion Welding of Steel</v>
      </c>
      <c r="D241" s="1921"/>
      <c r="E241" s="1922"/>
      <c r="F241" s="1914"/>
      <c r="G241" s="1915"/>
      <c r="H241" s="1915"/>
      <c r="I241" s="1915"/>
      <c r="J241" s="1915"/>
      <c r="K241" s="1915"/>
      <c r="L241" s="1915"/>
      <c r="M241" s="288"/>
      <c r="N241" s="1918">
        <v>3110</v>
      </c>
      <c r="O241" s="1920" t="str">
        <f>VLOOKUP(N241,DataLabels,HLOOKUP($H$3,Type,2,FALSE))</f>
        <v>FIELD WELDS
Name of Certified Company</v>
      </c>
      <c r="P241" s="1921"/>
      <c r="Q241" s="1922"/>
      <c r="R241" s="1914"/>
      <c r="S241" s="1915"/>
      <c r="T241" s="1915"/>
      <c r="U241" s="1915"/>
      <c r="V241" s="1915"/>
      <c r="W241" s="1915"/>
      <c r="X241" s="1915"/>
      <c r="Y241" s="289"/>
    </row>
    <row r="242" spans="1:25" s="218" customFormat="1" ht="20.100000000000001" customHeight="1" thickBot="1" x14ac:dyDescent="0.3">
      <c r="A242" s="1930"/>
      <c r="B242" s="1919"/>
      <c r="C242" s="1923"/>
      <c r="D242" s="1924"/>
      <c r="E242" s="1925"/>
      <c r="F242" s="1926"/>
      <c r="G242" s="1927"/>
      <c r="H242" s="1927"/>
      <c r="I242" s="1927"/>
      <c r="J242" s="1927"/>
      <c r="K242" s="1927"/>
      <c r="L242" s="1927"/>
      <c r="M242" s="301"/>
      <c r="N242" s="1919"/>
      <c r="O242" s="1923"/>
      <c r="P242" s="1924"/>
      <c r="Q242" s="1925"/>
      <c r="R242" s="1926"/>
      <c r="S242" s="1927"/>
      <c r="T242" s="1927"/>
      <c r="U242" s="1927"/>
      <c r="V242" s="1927"/>
      <c r="W242" s="1927"/>
      <c r="X242" s="1927"/>
      <c r="Y242" s="302"/>
    </row>
    <row r="243" spans="1:25" s="218" customFormat="1" ht="20.100000000000001" customHeight="1" x14ac:dyDescent="0.2">
      <c r="A243" s="1928" t="s">
        <v>138</v>
      </c>
      <c r="B243" s="1960">
        <v>3120</v>
      </c>
      <c r="C243" s="1961" t="str">
        <f>VLOOKUP(B243,DataLabels,HLOOKUP($H$3,Type,2,FALSE))</f>
        <v>Director's Order Applicable to this Submission</v>
      </c>
      <c r="D243" s="1962"/>
      <c r="E243" s="1963"/>
      <c r="F243" s="1964"/>
      <c r="G243" s="1965"/>
      <c r="H243" s="1965"/>
      <c r="I243" s="1965"/>
      <c r="J243" s="1965"/>
      <c r="K243" s="1965"/>
      <c r="L243" s="1965"/>
      <c r="M243" s="1965"/>
      <c r="N243" s="1965"/>
      <c r="O243" s="1965"/>
      <c r="P243" s="1965"/>
      <c r="Q243" s="1965"/>
      <c r="R243" s="1965"/>
      <c r="S243" s="1965"/>
      <c r="T243" s="1965"/>
      <c r="U243" s="1965"/>
      <c r="V243" s="1965"/>
      <c r="W243" s="1965"/>
      <c r="X243" s="1965"/>
      <c r="Y243" s="1966"/>
    </row>
    <row r="244" spans="1:25" s="218" customFormat="1" ht="20.100000000000001" customHeight="1" x14ac:dyDescent="0.2">
      <c r="A244" s="1929"/>
      <c r="B244" s="1952"/>
      <c r="C244" s="1953"/>
      <c r="D244" s="1946"/>
      <c r="E244" s="1947"/>
      <c r="F244" s="1967"/>
      <c r="G244" s="1968"/>
      <c r="H244" s="1968"/>
      <c r="I244" s="1968"/>
      <c r="J244" s="1968"/>
      <c r="K244" s="1968"/>
      <c r="L244" s="1968"/>
      <c r="M244" s="1968"/>
      <c r="N244" s="1968"/>
      <c r="O244" s="1968"/>
      <c r="P244" s="1968"/>
      <c r="Q244" s="1968"/>
      <c r="R244" s="1968"/>
      <c r="S244" s="1968"/>
      <c r="T244" s="1968"/>
      <c r="U244" s="1968"/>
      <c r="V244" s="1968"/>
      <c r="W244" s="1968"/>
      <c r="X244" s="1968"/>
      <c r="Y244" s="1969"/>
    </row>
    <row r="245" spans="1:25" s="218" customFormat="1" ht="20.100000000000001" customHeight="1" x14ac:dyDescent="0.2">
      <c r="A245" s="1929"/>
      <c r="B245" s="1918">
        <v>3130</v>
      </c>
      <c r="C245" s="1920" t="str">
        <f>VLOOKUP(B245,DataLabels,HLOOKUP($H$3,Type,2,FALSE))</f>
        <v>Manufacturer's Bulletins Applicable to this Submission</v>
      </c>
      <c r="D245" s="1921"/>
      <c r="E245" s="1922"/>
      <c r="F245" s="1970"/>
      <c r="G245" s="1971"/>
      <c r="H245" s="1971"/>
      <c r="I245" s="1971"/>
      <c r="J245" s="1971"/>
      <c r="K245" s="1971"/>
      <c r="L245" s="1971"/>
      <c r="M245" s="1971"/>
      <c r="N245" s="1971"/>
      <c r="O245" s="1971"/>
      <c r="P245" s="1971"/>
      <c r="Q245" s="1971"/>
      <c r="R245" s="1971"/>
      <c r="S245" s="1971"/>
      <c r="T245" s="1971"/>
      <c r="U245" s="1971"/>
      <c r="V245" s="1971"/>
      <c r="W245" s="1971"/>
      <c r="X245" s="1971"/>
      <c r="Y245" s="1972"/>
    </row>
    <row r="246" spans="1:25" s="218" customFormat="1" ht="20.100000000000001" customHeight="1" thickBot="1" x14ac:dyDescent="0.25">
      <c r="A246" s="1930"/>
      <c r="B246" s="1919"/>
      <c r="C246" s="1923"/>
      <c r="D246" s="1924"/>
      <c r="E246" s="1925"/>
      <c r="F246" s="1973"/>
      <c r="G246" s="1974"/>
      <c r="H246" s="1974"/>
      <c r="I246" s="1974"/>
      <c r="J246" s="1974"/>
      <c r="K246" s="1974"/>
      <c r="L246" s="1974"/>
      <c r="M246" s="1974"/>
      <c r="N246" s="1974"/>
      <c r="O246" s="1974"/>
      <c r="P246" s="1974"/>
      <c r="Q246" s="1974"/>
      <c r="R246" s="1974"/>
      <c r="S246" s="1974"/>
      <c r="T246" s="1974"/>
      <c r="U246" s="1974"/>
      <c r="V246" s="1974"/>
      <c r="W246" s="1974"/>
      <c r="X246" s="1974"/>
      <c r="Y246" s="1975"/>
    </row>
    <row r="247" spans="1:25" s="218" customFormat="1" ht="20.100000000000001" customHeight="1" thickBot="1" x14ac:dyDescent="0.3">
      <c r="A247" s="221"/>
      <c r="B247" s="222"/>
      <c r="C247" s="370"/>
      <c r="D247" s="370"/>
      <c r="E247" s="370"/>
      <c r="F247" s="371"/>
      <c r="G247" s="371"/>
      <c r="H247" s="371"/>
      <c r="I247" s="371"/>
      <c r="J247" s="371"/>
      <c r="K247" s="371"/>
      <c r="L247" s="371"/>
      <c r="M247" s="361"/>
      <c r="N247" s="222"/>
      <c r="O247" s="223"/>
      <c r="P247" s="223"/>
      <c r="Q247" s="223"/>
      <c r="R247" s="262"/>
      <c r="S247" s="262"/>
      <c r="T247" s="262"/>
      <c r="U247" s="262"/>
      <c r="V247" s="262"/>
      <c r="W247" s="262"/>
      <c r="X247" s="262"/>
      <c r="Y247" s="361"/>
    </row>
    <row r="248" spans="1:25" s="218" customFormat="1" ht="20.100000000000001" customHeight="1" x14ac:dyDescent="0.2">
      <c r="A248" s="1928" t="s">
        <v>139</v>
      </c>
      <c r="B248" s="1931" t="s">
        <v>140</v>
      </c>
      <c r="C248" s="1932"/>
      <c r="D248" s="1932"/>
      <c r="E248" s="1932"/>
      <c r="F248" s="1932"/>
      <c r="G248" s="1932"/>
      <c r="H248" s="1932"/>
      <c r="I248" s="1932"/>
      <c r="J248" s="1932"/>
      <c r="K248" s="1932"/>
      <c r="L248" s="1932"/>
      <c r="M248" s="1932"/>
      <c r="N248" s="1932"/>
      <c r="O248" s="1932"/>
      <c r="P248" s="1932"/>
      <c r="Q248" s="1932"/>
      <c r="R248" s="1932"/>
      <c r="S248" s="1932"/>
      <c r="T248" s="1932"/>
      <c r="U248" s="1932"/>
      <c r="V248" s="1932"/>
      <c r="W248" s="1932"/>
      <c r="X248" s="1932"/>
      <c r="Y248" s="1933"/>
    </row>
    <row r="249" spans="1:25" s="218" customFormat="1" ht="20.100000000000001" customHeight="1" x14ac:dyDescent="0.2">
      <c r="A249" s="1929"/>
      <c r="B249" s="1918">
        <v>4000</v>
      </c>
      <c r="C249" s="1935"/>
      <c r="D249" s="1936"/>
      <c r="E249" s="1936"/>
      <c r="F249" s="1936"/>
      <c r="G249" s="1936"/>
      <c r="H249" s="1936"/>
      <c r="I249" s="1936"/>
      <c r="J249" s="1936"/>
      <c r="K249" s="1936"/>
      <c r="L249" s="1936"/>
      <c r="M249" s="1936"/>
      <c r="N249" s="1936"/>
      <c r="O249" s="1936"/>
      <c r="P249" s="1936"/>
      <c r="Q249" s="1936"/>
      <c r="R249" s="1936"/>
      <c r="S249" s="1936"/>
      <c r="T249" s="1936"/>
      <c r="U249" s="1936"/>
      <c r="V249" s="1936"/>
      <c r="W249" s="1936"/>
      <c r="X249" s="1936"/>
      <c r="Y249" s="1937"/>
    </row>
    <row r="250" spans="1:25" s="218" customFormat="1" ht="20.100000000000001" customHeight="1" x14ac:dyDescent="0.2">
      <c r="A250" s="1929"/>
      <c r="B250" s="1934"/>
      <c r="C250" s="1938"/>
      <c r="D250" s="1939"/>
      <c r="E250" s="1939"/>
      <c r="F250" s="1939"/>
      <c r="G250" s="1939"/>
      <c r="H250" s="1939"/>
      <c r="I250" s="1939"/>
      <c r="J250" s="1939"/>
      <c r="K250" s="1939"/>
      <c r="L250" s="1939"/>
      <c r="M250" s="1939"/>
      <c r="N250" s="1939"/>
      <c r="O250" s="1939"/>
      <c r="P250" s="1939"/>
      <c r="Q250" s="1939"/>
      <c r="R250" s="1939"/>
      <c r="S250" s="1939"/>
      <c r="T250" s="1939"/>
      <c r="U250" s="1939"/>
      <c r="V250" s="1939"/>
      <c r="W250" s="1939"/>
      <c r="X250" s="1939"/>
      <c r="Y250" s="1940"/>
    </row>
    <row r="251" spans="1:25" s="218" customFormat="1" ht="20.100000000000001" customHeight="1" x14ac:dyDescent="0.2">
      <c r="A251" s="1929"/>
      <c r="B251" s="1934"/>
      <c r="C251" s="1938"/>
      <c r="D251" s="1939"/>
      <c r="E251" s="1939"/>
      <c r="F251" s="1939"/>
      <c r="G251" s="1939"/>
      <c r="H251" s="1939"/>
      <c r="I251" s="1939"/>
      <c r="J251" s="1939"/>
      <c r="K251" s="1939"/>
      <c r="L251" s="1939"/>
      <c r="M251" s="1939"/>
      <c r="N251" s="1939"/>
      <c r="O251" s="1939"/>
      <c r="P251" s="1939"/>
      <c r="Q251" s="1939"/>
      <c r="R251" s="1939"/>
      <c r="S251" s="1939"/>
      <c r="T251" s="1939"/>
      <c r="U251" s="1939"/>
      <c r="V251" s="1939"/>
      <c r="W251" s="1939"/>
      <c r="X251" s="1939"/>
      <c r="Y251" s="1940"/>
    </row>
    <row r="252" spans="1:25" s="218" customFormat="1" ht="20.100000000000001" customHeight="1" x14ac:dyDescent="0.2">
      <c r="A252" s="1929"/>
      <c r="B252" s="1934"/>
      <c r="C252" s="1938"/>
      <c r="D252" s="1939"/>
      <c r="E252" s="1939"/>
      <c r="F252" s="1939"/>
      <c r="G252" s="1939"/>
      <c r="H252" s="1939"/>
      <c r="I252" s="1939"/>
      <c r="J252" s="1939"/>
      <c r="K252" s="1939"/>
      <c r="L252" s="1939"/>
      <c r="M252" s="1939"/>
      <c r="N252" s="1939"/>
      <c r="O252" s="1939"/>
      <c r="P252" s="1939"/>
      <c r="Q252" s="1939"/>
      <c r="R252" s="1939"/>
      <c r="S252" s="1939"/>
      <c r="T252" s="1939"/>
      <c r="U252" s="1939"/>
      <c r="V252" s="1939"/>
      <c r="W252" s="1939"/>
      <c r="X252" s="1939"/>
      <c r="Y252" s="1940"/>
    </row>
    <row r="253" spans="1:25" s="218" customFormat="1" ht="20.100000000000001" customHeight="1" x14ac:dyDescent="0.2">
      <c r="A253" s="1929"/>
      <c r="B253" s="1934"/>
      <c r="C253" s="1938"/>
      <c r="D253" s="1939"/>
      <c r="E253" s="1939"/>
      <c r="F253" s="1939"/>
      <c r="G253" s="1939"/>
      <c r="H253" s="1939"/>
      <c r="I253" s="1939"/>
      <c r="J253" s="1939"/>
      <c r="K253" s="1939"/>
      <c r="L253" s="1939"/>
      <c r="M253" s="1939"/>
      <c r="N253" s="1939"/>
      <c r="O253" s="1939"/>
      <c r="P253" s="1939"/>
      <c r="Q253" s="1939"/>
      <c r="R253" s="1939"/>
      <c r="S253" s="1939"/>
      <c r="T253" s="1939"/>
      <c r="U253" s="1939"/>
      <c r="V253" s="1939"/>
      <c r="W253" s="1939"/>
      <c r="X253" s="1939"/>
      <c r="Y253" s="1940"/>
    </row>
    <row r="254" spans="1:25" s="218" customFormat="1" ht="20.100000000000001" customHeight="1" x14ac:dyDescent="0.2">
      <c r="A254" s="1929"/>
      <c r="B254" s="1934"/>
      <c r="C254" s="1938"/>
      <c r="D254" s="1939"/>
      <c r="E254" s="1939"/>
      <c r="F254" s="1939"/>
      <c r="G254" s="1939"/>
      <c r="H254" s="1939"/>
      <c r="I254" s="1939"/>
      <c r="J254" s="1939"/>
      <c r="K254" s="1939"/>
      <c r="L254" s="1939"/>
      <c r="M254" s="1939"/>
      <c r="N254" s="1939"/>
      <c r="O254" s="1939"/>
      <c r="P254" s="1939"/>
      <c r="Q254" s="1939"/>
      <c r="R254" s="1939"/>
      <c r="S254" s="1939"/>
      <c r="T254" s="1939"/>
      <c r="U254" s="1939"/>
      <c r="V254" s="1939"/>
      <c r="W254" s="1939"/>
      <c r="X254" s="1939"/>
      <c r="Y254" s="1940"/>
    </row>
    <row r="255" spans="1:25" s="218" customFormat="1" ht="20.100000000000001" customHeight="1" x14ac:dyDescent="0.2">
      <c r="A255" s="1929"/>
      <c r="B255" s="1934"/>
      <c r="C255" s="1938"/>
      <c r="D255" s="1939"/>
      <c r="E255" s="1939"/>
      <c r="F255" s="1939"/>
      <c r="G255" s="1939"/>
      <c r="H255" s="1939"/>
      <c r="I255" s="1939"/>
      <c r="J255" s="1939"/>
      <c r="K255" s="1939"/>
      <c r="L255" s="1939"/>
      <c r="M255" s="1939"/>
      <c r="N255" s="1939"/>
      <c r="O255" s="1939"/>
      <c r="P255" s="1939"/>
      <c r="Q255" s="1939"/>
      <c r="R255" s="1939"/>
      <c r="S255" s="1939"/>
      <c r="T255" s="1939"/>
      <c r="U255" s="1939"/>
      <c r="V255" s="1939"/>
      <c r="W255" s="1939"/>
      <c r="X255" s="1939"/>
      <c r="Y255" s="1940"/>
    </row>
    <row r="256" spans="1:25" s="218" customFormat="1" ht="20.100000000000001" customHeight="1" x14ac:dyDescent="0.2">
      <c r="A256" s="1929"/>
      <c r="B256" s="1934"/>
      <c r="C256" s="1938"/>
      <c r="D256" s="1939"/>
      <c r="E256" s="1939"/>
      <c r="F256" s="1939"/>
      <c r="G256" s="1939"/>
      <c r="H256" s="1939"/>
      <c r="I256" s="1939"/>
      <c r="J256" s="1939"/>
      <c r="K256" s="1939"/>
      <c r="L256" s="1939"/>
      <c r="M256" s="1939"/>
      <c r="N256" s="1939"/>
      <c r="O256" s="1939"/>
      <c r="P256" s="1939"/>
      <c r="Q256" s="1939"/>
      <c r="R256" s="1939"/>
      <c r="S256" s="1939"/>
      <c r="T256" s="1939"/>
      <c r="U256" s="1939"/>
      <c r="V256" s="1939"/>
      <c r="W256" s="1939"/>
      <c r="X256" s="1939"/>
      <c r="Y256" s="1940"/>
    </row>
    <row r="257" spans="1:25" ht="20.100000000000001" customHeight="1" x14ac:dyDescent="0.2">
      <c r="A257" s="1929"/>
      <c r="B257" s="1934"/>
      <c r="C257" s="1938"/>
      <c r="D257" s="1939"/>
      <c r="E257" s="1939"/>
      <c r="F257" s="1939"/>
      <c r="G257" s="1939"/>
      <c r="H257" s="1939"/>
      <c r="I257" s="1939"/>
      <c r="J257" s="1939"/>
      <c r="K257" s="1939"/>
      <c r="L257" s="1939"/>
      <c r="M257" s="1939"/>
      <c r="N257" s="1939"/>
      <c r="O257" s="1939"/>
      <c r="P257" s="1939"/>
      <c r="Q257" s="1939"/>
      <c r="R257" s="1939"/>
      <c r="S257" s="1939"/>
      <c r="T257" s="1939"/>
      <c r="U257" s="1939"/>
      <c r="V257" s="1939"/>
      <c r="W257" s="1939"/>
      <c r="X257" s="1939"/>
      <c r="Y257" s="1940"/>
    </row>
    <row r="258" spans="1:25" ht="20.100000000000001" customHeight="1" x14ac:dyDescent="0.2">
      <c r="A258" s="1929"/>
      <c r="B258" s="1934"/>
      <c r="C258" s="1938"/>
      <c r="D258" s="1939"/>
      <c r="E258" s="1939"/>
      <c r="F258" s="1939"/>
      <c r="G258" s="1939"/>
      <c r="H258" s="1939"/>
      <c r="I258" s="1939"/>
      <c r="J258" s="1939"/>
      <c r="K258" s="1939"/>
      <c r="L258" s="1939"/>
      <c r="M258" s="1939"/>
      <c r="N258" s="1939"/>
      <c r="O258" s="1939"/>
      <c r="P258" s="1939"/>
      <c r="Q258" s="1939"/>
      <c r="R258" s="1939"/>
      <c r="S258" s="1939"/>
      <c r="T258" s="1939"/>
      <c r="U258" s="1939"/>
      <c r="V258" s="1939"/>
      <c r="W258" s="1939"/>
      <c r="X258" s="1939"/>
      <c r="Y258" s="1940"/>
    </row>
    <row r="259" spans="1:25" ht="20.100000000000001" customHeight="1" x14ac:dyDescent="0.2">
      <c r="A259" s="1929"/>
      <c r="B259" s="1934"/>
      <c r="C259" s="1938"/>
      <c r="D259" s="1939"/>
      <c r="E259" s="1939"/>
      <c r="F259" s="1939"/>
      <c r="G259" s="1939"/>
      <c r="H259" s="1939"/>
      <c r="I259" s="1939"/>
      <c r="J259" s="1939"/>
      <c r="K259" s="1939"/>
      <c r="L259" s="1939"/>
      <c r="M259" s="1939"/>
      <c r="N259" s="1939"/>
      <c r="O259" s="1939"/>
      <c r="P259" s="1939"/>
      <c r="Q259" s="1939"/>
      <c r="R259" s="1939"/>
      <c r="S259" s="1939"/>
      <c r="T259" s="1939"/>
      <c r="U259" s="1939"/>
      <c r="V259" s="1939"/>
      <c r="W259" s="1939"/>
      <c r="X259" s="1939"/>
      <c r="Y259" s="1940"/>
    </row>
    <row r="260" spans="1:25" ht="20.100000000000001" customHeight="1" x14ac:dyDescent="0.2">
      <c r="A260" s="1929"/>
      <c r="B260" s="1934"/>
      <c r="C260" s="1938"/>
      <c r="D260" s="1939"/>
      <c r="E260" s="1939"/>
      <c r="F260" s="1939"/>
      <c r="G260" s="1939"/>
      <c r="H260" s="1939"/>
      <c r="I260" s="1939"/>
      <c r="J260" s="1939"/>
      <c r="K260" s="1939"/>
      <c r="L260" s="1939"/>
      <c r="M260" s="1939"/>
      <c r="N260" s="1939"/>
      <c r="O260" s="1939"/>
      <c r="P260" s="1939"/>
      <c r="Q260" s="1939"/>
      <c r="R260" s="1939"/>
      <c r="S260" s="1939"/>
      <c r="T260" s="1939"/>
      <c r="U260" s="1939"/>
      <c r="V260" s="1939"/>
      <c r="W260" s="1939"/>
      <c r="X260" s="1939"/>
      <c r="Y260" s="1940"/>
    </row>
    <row r="261" spans="1:25" ht="20.100000000000001" customHeight="1" x14ac:dyDescent="0.2">
      <c r="A261" s="1929"/>
      <c r="B261" s="1934"/>
      <c r="C261" s="1938"/>
      <c r="D261" s="1939"/>
      <c r="E261" s="1939"/>
      <c r="F261" s="1939"/>
      <c r="G261" s="1939"/>
      <c r="H261" s="1939"/>
      <c r="I261" s="1939"/>
      <c r="J261" s="1939"/>
      <c r="K261" s="1939"/>
      <c r="L261" s="1939"/>
      <c r="M261" s="1939"/>
      <c r="N261" s="1939"/>
      <c r="O261" s="1939"/>
      <c r="P261" s="1939"/>
      <c r="Q261" s="1939"/>
      <c r="R261" s="1939"/>
      <c r="S261" s="1939"/>
      <c r="T261" s="1939"/>
      <c r="U261" s="1939"/>
      <c r="V261" s="1939"/>
      <c r="W261" s="1939"/>
      <c r="X261" s="1939"/>
      <c r="Y261" s="1940"/>
    </row>
    <row r="262" spans="1:25" ht="20.100000000000001" customHeight="1" x14ac:dyDescent="0.2">
      <c r="A262" s="1929"/>
      <c r="B262" s="1934"/>
      <c r="C262" s="1938"/>
      <c r="D262" s="1939"/>
      <c r="E262" s="1939"/>
      <c r="F262" s="1939"/>
      <c r="G262" s="1939"/>
      <c r="H262" s="1939"/>
      <c r="I262" s="1939"/>
      <c r="J262" s="1939"/>
      <c r="K262" s="1939"/>
      <c r="L262" s="1939"/>
      <c r="M262" s="1939"/>
      <c r="N262" s="1939"/>
      <c r="O262" s="1939"/>
      <c r="P262" s="1939"/>
      <c r="Q262" s="1939"/>
      <c r="R262" s="1939"/>
      <c r="S262" s="1939"/>
      <c r="T262" s="1939"/>
      <c r="U262" s="1939"/>
      <c r="V262" s="1939"/>
      <c r="W262" s="1939"/>
      <c r="X262" s="1939"/>
      <c r="Y262" s="1940"/>
    </row>
    <row r="263" spans="1:25" ht="20.100000000000001" customHeight="1" thickBot="1" x14ac:dyDescent="0.25">
      <c r="A263" s="1930"/>
      <c r="B263" s="1919"/>
      <c r="C263" s="1941"/>
      <c r="D263" s="1942"/>
      <c r="E263" s="1942"/>
      <c r="F263" s="1942"/>
      <c r="G263" s="1942"/>
      <c r="H263" s="1942"/>
      <c r="I263" s="1942"/>
      <c r="J263" s="1942"/>
      <c r="K263" s="1942"/>
      <c r="L263" s="1942"/>
      <c r="M263" s="1942"/>
      <c r="N263" s="1942"/>
      <c r="O263" s="1942"/>
      <c r="P263" s="1942"/>
      <c r="Q263" s="1942"/>
      <c r="R263" s="1942"/>
      <c r="S263" s="1942"/>
      <c r="T263" s="1942"/>
      <c r="U263" s="1942"/>
      <c r="V263" s="1942"/>
      <c r="W263" s="1942"/>
      <c r="X263" s="1942"/>
      <c r="Y263" s="1943"/>
    </row>
    <row r="265" spans="1:25" ht="20.100000000000001" customHeight="1" x14ac:dyDescent="0.2">
      <c r="C265" s="372"/>
    </row>
    <row r="266" spans="1:25" ht="20.100000000000001" customHeight="1" x14ac:dyDescent="0.2">
      <c r="B266" s="1957"/>
      <c r="C266" s="1957"/>
      <c r="D266" s="1957"/>
      <c r="E266" s="1957"/>
      <c r="F266" s="1957"/>
      <c r="G266" s="1957"/>
      <c r="H266" s="1957"/>
      <c r="I266" s="1957"/>
      <c r="J266" s="1957"/>
      <c r="K266" s="1957"/>
      <c r="L266" s="1957"/>
      <c r="M266" s="366"/>
    </row>
    <row r="267" spans="1:25" ht="20.100000000000001" customHeight="1" x14ac:dyDescent="0.2">
      <c r="A267" s="366"/>
      <c r="B267" s="1957"/>
      <c r="C267" s="1957"/>
      <c r="D267" s="1957"/>
      <c r="E267" s="1957"/>
      <c r="F267" s="1957"/>
      <c r="G267" s="1957"/>
      <c r="H267" s="1957"/>
      <c r="I267" s="1957"/>
      <c r="J267" s="1957"/>
      <c r="K267" s="1957"/>
      <c r="L267" s="1957"/>
      <c r="M267" s="366"/>
    </row>
    <row r="268" spans="1:25" ht="20.100000000000001" customHeight="1" x14ac:dyDescent="0.2">
      <c r="D268" s="1958"/>
      <c r="E268" s="1958"/>
      <c r="F268" s="1958"/>
      <c r="G268" s="1958"/>
      <c r="H268" s="1958"/>
      <c r="I268" s="1958"/>
      <c r="J268" s="1958"/>
      <c r="K268" s="1959"/>
      <c r="L268" s="1959"/>
      <c r="M268" s="1959"/>
      <c r="N268" s="219"/>
    </row>
    <row r="269" spans="1:25" ht="20.100000000000001" customHeight="1" x14ac:dyDescent="0.2">
      <c r="D269" s="219"/>
      <c r="E269" s="219"/>
      <c r="F269" s="219"/>
      <c r="G269" s="219"/>
      <c r="H269" s="219"/>
      <c r="I269" s="219"/>
      <c r="J269" s="219"/>
      <c r="K269" s="219"/>
      <c r="L269" s="219"/>
      <c r="M269" s="219"/>
      <c r="N269" s="219"/>
    </row>
    <row r="270" spans="1:25" ht="20.100000000000001" customHeight="1" x14ac:dyDescent="0.2">
      <c r="D270" s="219"/>
      <c r="E270" s="219"/>
      <c r="F270" s="219"/>
      <c r="G270" s="219"/>
      <c r="H270" s="219"/>
      <c r="I270" s="219"/>
      <c r="J270" s="219"/>
      <c r="K270" s="219"/>
      <c r="L270" s="219"/>
      <c r="M270" s="219"/>
      <c r="N270" s="219"/>
    </row>
    <row r="272" spans="1:25" ht="20.100000000000001" customHeight="1" x14ac:dyDescent="0.2">
      <c r="C272" s="372"/>
    </row>
  </sheetData>
  <sheetProtection algorithmName="SHA-512" hashValue="e3TDYzVR7DSjwH4WgW0WpJD+9oMLVuhZRCiXVDt5LzqBR8ZuWzHzfsZpNH3pXDfQCv9vNZ4yE20+KodyenEHTQ==" saltValue="PXqaBlzewfTthdu3eI93lA==" spinCount="100000" sheet="1" formatCells="0" selectLockedCells="1"/>
  <mergeCells count="779">
    <mergeCell ref="A6:D7"/>
    <mergeCell ref="F6:G6"/>
    <mergeCell ref="J6:L6"/>
    <mergeCell ref="R6:S6"/>
    <mergeCell ref="V6:X6"/>
    <mergeCell ref="F7:G7"/>
    <mergeCell ref="J7:L7"/>
    <mergeCell ref="R7:S7"/>
    <mergeCell ref="V7:X7"/>
    <mergeCell ref="I1:K2"/>
    <mergeCell ref="L1:N1"/>
    <mergeCell ref="O1:Y2"/>
    <mergeCell ref="I5:J5"/>
    <mergeCell ref="K5:O5"/>
    <mergeCell ref="P5:Q5"/>
    <mergeCell ref="R5:T5"/>
    <mergeCell ref="U5:V5"/>
    <mergeCell ref="W5:Y5"/>
    <mergeCell ref="A8:A22"/>
    <mergeCell ref="B8:Y10"/>
    <mergeCell ref="B11:B12"/>
    <mergeCell ref="C11:E12"/>
    <mergeCell ref="F11:Q12"/>
    <mergeCell ref="R11:X12"/>
    <mergeCell ref="B13:B14"/>
    <mergeCell ref="C13:E14"/>
    <mergeCell ref="F13:L14"/>
    <mergeCell ref="N13:N14"/>
    <mergeCell ref="O13:P14"/>
    <mergeCell ref="R13:Y13"/>
    <mergeCell ref="R14:Y14"/>
    <mergeCell ref="B15:B16"/>
    <mergeCell ref="C15:E16"/>
    <mergeCell ref="F15:L16"/>
    <mergeCell ref="N15:N16"/>
    <mergeCell ref="O15:Q16"/>
    <mergeCell ref="R15:X16"/>
    <mergeCell ref="B17:B18"/>
    <mergeCell ref="C17:D18"/>
    <mergeCell ref="F17:G17"/>
    <mergeCell ref="J17:L17"/>
    <mergeCell ref="R17:S17"/>
    <mergeCell ref="V17:X17"/>
    <mergeCell ref="F18:G18"/>
    <mergeCell ref="J18:L18"/>
    <mergeCell ref="R18:S18"/>
    <mergeCell ref="V18:X18"/>
    <mergeCell ref="B21:B22"/>
    <mergeCell ref="C21:E22"/>
    <mergeCell ref="F21:L22"/>
    <mergeCell ref="N21:N22"/>
    <mergeCell ref="O21:Q22"/>
    <mergeCell ref="R21:X22"/>
    <mergeCell ref="B19:B20"/>
    <mergeCell ref="C19:D20"/>
    <mergeCell ref="F19:G19"/>
    <mergeCell ref="J19:L19"/>
    <mergeCell ref="R19:S19"/>
    <mergeCell ref="V19:X19"/>
    <mergeCell ref="F20:G20"/>
    <mergeCell ref="J20:L20"/>
    <mergeCell ref="R20:S20"/>
    <mergeCell ref="V20:X20"/>
    <mergeCell ref="F27:G27"/>
    <mergeCell ref="J27:L27"/>
    <mergeCell ref="R27:S27"/>
    <mergeCell ref="B23:B24"/>
    <mergeCell ref="C23:E24"/>
    <mergeCell ref="F23:L24"/>
    <mergeCell ref="N23:N24"/>
    <mergeCell ref="O23:Q24"/>
    <mergeCell ref="R23:X24"/>
    <mergeCell ref="V29:X29"/>
    <mergeCell ref="F30:G30"/>
    <mergeCell ref="J30:L30"/>
    <mergeCell ref="R30:S30"/>
    <mergeCell ref="V30:X30"/>
    <mergeCell ref="A32:A35"/>
    <mergeCell ref="B32:Y35"/>
    <mergeCell ref="V27:X27"/>
    <mergeCell ref="F28:G28"/>
    <mergeCell ref="J28:L28"/>
    <mergeCell ref="R28:S28"/>
    <mergeCell ref="V28:X28"/>
    <mergeCell ref="B29:B30"/>
    <mergeCell ref="C29:D30"/>
    <mergeCell ref="F29:G29"/>
    <mergeCell ref="J29:L29"/>
    <mergeCell ref="R29:S29"/>
    <mergeCell ref="A25:A30"/>
    <mergeCell ref="B25:B26"/>
    <mergeCell ref="C25:E26"/>
    <mergeCell ref="F25:Y25"/>
    <mergeCell ref="F26:Y26"/>
    <mergeCell ref="B27:B28"/>
    <mergeCell ref="C27:D28"/>
    <mergeCell ref="B37:Y37"/>
    <mergeCell ref="A38:A47"/>
    <mergeCell ref="B38:B39"/>
    <mergeCell ref="C38:D39"/>
    <mergeCell ref="F38:G38"/>
    <mergeCell ref="J38:L38"/>
    <mergeCell ref="R38:S38"/>
    <mergeCell ref="V38:X38"/>
    <mergeCell ref="F39:G39"/>
    <mergeCell ref="J39:L39"/>
    <mergeCell ref="R39:S39"/>
    <mergeCell ref="V39:X39"/>
    <mergeCell ref="B40:B41"/>
    <mergeCell ref="C40:D41"/>
    <mergeCell ref="F40:G40"/>
    <mergeCell ref="J40:L40"/>
    <mergeCell ref="R40:S40"/>
    <mergeCell ref="V40:X40"/>
    <mergeCell ref="F41:G41"/>
    <mergeCell ref="J41:L41"/>
    <mergeCell ref="R41:S41"/>
    <mergeCell ref="V41:X41"/>
    <mergeCell ref="B42:B43"/>
    <mergeCell ref="C42:D43"/>
    <mergeCell ref="F42:G42"/>
    <mergeCell ref="J42:L42"/>
    <mergeCell ref="R42:S42"/>
    <mergeCell ref="V42:X42"/>
    <mergeCell ref="F43:G43"/>
    <mergeCell ref="J43:L43"/>
    <mergeCell ref="A48:A49"/>
    <mergeCell ref="B48:B49"/>
    <mergeCell ref="C48:D49"/>
    <mergeCell ref="F48:G48"/>
    <mergeCell ref="J48:L48"/>
    <mergeCell ref="R43:S43"/>
    <mergeCell ref="V43:X43"/>
    <mergeCell ref="B44:B45"/>
    <mergeCell ref="C44:D45"/>
    <mergeCell ref="F44:G44"/>
    <mergeCell ref="J44:L44"/>
    <mergeCell ref="R44:S44"/>
    <mergeCell ref="V44:X44"/>
    <mergeCell ref="F45:G45"/>
    <mergeCell ref="J45:L45"/>
    <mergeCell ref="R48:S48"/>
    <mergeCell ref="V48:X48"/>
    <mergeCell ref="F49:G49"/>
    <mergeCell ref="J49:L49"/>
    <mergeCell ref="R49:S49"/>
    <mergeCell ref="V49:X49"/>
    <mergeCell ref="R45:S45"/>
    <mergeCell ref="V45:X45"/>
    <mergeCell ref="B46:B47"/>
    <mergeCell ref="C46:E47"/>
    <mergeCell ref="F46:L47"/>
    <mergeCell ref="A50:A55"/>
    <mergeCell ref="B50:B51"/>
    <mergeCell ref="C50:C51"/>
    <mergeCell ref="D50:E50"/>
    <mergeCell ref="F50:L50"/>
    <mergeCell ref="N50:N51"/>
    <mergeCell ref="B54:B55"/>
    <mergeCell ref="C54:L55"/>
    <mergeCell ref="N54:X54"/>
    <mergeCell ref="N55:X55"/>
    <mergeCell ref="O50:Q51"/>
    <mergeCell ref="R50:X51"/>
    <mergeCell ref="D51:E51"/>
    <mergeCell ref="F51:L51"/>
    <mergeCell ref="B52:B53"/>
    <mergeCell ref="C52:E53"/>
    <mergeCell ref="F52:L53"/>
    <mergeCell ref="N52:N53"/>
    <mergeCell ref="O52:Q53"/>
    <mergeCell ref="R52:X53"/>
    <mergeCell ref="N58:N59"/>
    <mergeCell ref="O58:Q59"/>
    <mergeCell ref="R58:X59"/>
    <mergeCell ref="D59:E59"/>
    <mergeCell ref="F59:L59"/>
    <mergeCell ref="A60:A69"/>
    <mergeCell ref="B60:B61"/>
    <mergeCell ref="C60:C61"/>
    <mergeCell ref="D60:E60"/>
    <mergeCell ref="F60:L60"/>
    <mergeCell ref="A56:A59"/>
    <mergeCell ref="B56:B57"/>
    <mergeCell ref="C56:E57"/>
    <mergeCell ref="F56:L57"/>
    <mergeCell ref="B58:B59"/>
    <mergeCell ref="C58:C59"/>
    <mergeCell ref="D58:E58"/>
    <mergeCell ref="F58:L58"/>
    <mergeCell ref="B62:B63"/>
    <mergeCell ref="C62:E63"/>
    <mergeCell ref="F62:L63"/>
    <mergeCell ref="B66:B67"/>
    <mergeCell ref="C66:E67"/>
    <mergeCell ref="F66:L67"/>
    <mergeCell ref="N62:N63"/>
    <mergeCell ref="O62:Q63"/>
    <mergeCell ref="R62:X63"/>
    <mergeCell ref="N60:N61"/>
    <mergeCell ref="O60:O61"/>
    <mergeCell ref="P60:Q60"/>
    <mergeCell ref="R60:X60"/>
    <mergeCell ref="D61:E61"/>
    <mergeCell ref="F61:L61"/>
    <mergeCell ref="P61:Q61"/>
    <mergeCell ref="R61:X61"/>
    <mergeCell ref="N66:N67"/>
    <mergeCell ref="O66:Q67"/>
    <mergeCell ref="R66:X67"/>
    <mergeCell ref="B64:B65"/>
    <mergeCell ref="C64:E65"/>
    <mergeCell ref="F64:L65"/>
    <mergeCell ref="N64:N65"/>
    <mergeCell ref="O64:Q65"/>
    <mergeCell ref="R64:X65"/>
    <mergeCell ref="B70:B71"/>
    <mergeCell ref="C70:E71"/>
    <mergeCell ref="F70:L71"/>
    <mergeCell ref="N70:N71"/>
    <mergeCell ref="O70:Q71"/>
    <mergeCell ref="R70:X71"/>
    <mergeCell ref="B68:B69"/>
    <mergeCell ref="C68:E69"/>
    <mergeCell ref="F68:L69"/>
    <mergeCell ref="N68:N69"/>
    <mergeCell ref="O68:Q69"/>
    <mergeCell ref="R68:X69"/>
    <mergeCell ref="A72:A81"/>
    <mergeCell ref="B72:B73"/>
    <mergeCell ref="C72:E73"/>
    <mergeCell ref="F72:L73"/>
    <mergeCell ref="N72:N73"/>
    <mergeCell ref="O72:Q73"/>
    <mergeCell ref="B76:B77"/>
    <mergeCell ref="C76:E77"/>
    <mergeCell ref="F76:L77"/>
    <mergeCell ref="N76:N77"/>
    <mergeCell ref="O76:Q77"/>
    <mergeCell ref="B80:B81"/>
    <mergeCell ref="C80:D81"/>
    <mergeCell ref="F80:G80"/>
    <mergeCell ref="J80:L80"/>
    <mergeCell ref="R76:X77"/>
    <mergeCell ref="B78:B79"/>
    <mergeCell ref="C78:E79"/>
    <mergeCell ref="F78:L79"/>
    <mergeCell ref="N78:N79"/>
    <mergeCell ref="O78:Q79"/>
    <mergeCell ref="R78:X79"/>
    <mergeCell ref="R72:X73"/>
    <mergeCell ref="B74:B75"/>
    <mergeCell ref="C74:E75"/>
    <mergeCell ref="F74:L75"/>
    <mergeCell ref="N74:N75"/>
    <mergeCell ref="O74:Q75"/>
    <mergeCell ref="R74:X75"/>
    <mergeCell ref="R80:S80"/>
    <mergeCell ref="V80:X80"/>
    <mergeCell ref="F81:G81"/>
    <mergeCell ref="J81:L81"/>
    <mergeCell ref="R81:S81"/>
    <mergeCell ref="V81:X81"/>
    <mergeCell ref="V82:X82"/>
    <mergeCell ref="F83:G83"/>
    <mergeCell ref="J83:L83"/>
    <mergeCell ref="R83:S83"/>
    <mergeCell ref="V83:X83"/>
    <mergeCell ref="B84:B85"/>
    <mergeCell ref="C84:D85"/>
    <mergeCell ref="F84:G84"/>
    <mergeCell ref="J84:L84"/>
    <mergeCell ref="R84:S84"/>
    <mergeCell ref="B82:B83"/>
    <mergeCell ref="C82:D83"/>
    <mergeCell ref="F82:G82"/>
    <mergeCell ref="J82:L82"/>
    <mergeCell ref="R82:S82"/>
    <mergeCell ref="A88:A93"/>
    <mergeCell ref="B88:B89"/>
    <mergeCell ref="C88:C89"/>
    <mergeCell ref="D88:E88"/>
    <mergeCell ref="F88:L88"/>
    <mergeCell ref="V84:X84"/>
    <mergeCell ref="F85:G85"/>
    <mergeCell ref="J85:L85"/>
    <mergeCell ref="R85:S85"/>
    <mergeCell ref="V85:X85"/>
    <mergeCell ref="B86:B87"/>
    <mergeCell ref="C86:D87"/>
    <mergeCell ref="F86:G86"/>
    <mergeCell ref="J86:L86"/>
    <mergeCell ref="R86:S86"/>
    <mergeCell ref="A82:A87"/>
    <mergeCell ref="N88:N89"/>
    <mergeCell ref="O88:O89"/>
    <mergeCell ref="P88:Q88"/>
    <mergeCell ref="R88:X88"/>
    <mergeCell ref="D89:E89"/>
    <mergeCell ref="F89:L89"/>
    <mergeCell ref="P89:Q89"/>
    <mergeCell ref="R89:X89"/>
    <mergeCell ref="V86:X86"/>
    <mergeCell ref="F87:G87"/>
    <mergeCell ref="J87:L87"/>
    <mergeCell ref="R87:S87"/>
    <mergeCell ref="V87:X87"/>
    <mergeCell ref="B92:B93"/>
    <mergeCell ref="C92:E93"/>
    <mergeCell ref="F92:L93"/>
    <mergeCell ref="N92:N93"/>
    <mergeCell ref="O92:Q93"/>
    <mergeCell ref="R92:X93"/>
    <mergeCell ref="B90:B91"/>
    <mergeCell ref="C90:E91"/>
    <mergeCell ref="F90:L91"/>
    <mergeCell ref="N90:N91"/>
    <mergeCell ref="O90:Q91"/>
    <mergeCell ref="R90:X91"/>
    <mergeCell ref="O94:O95"/>
    <mergeCell ref="P94:Q94"/>
    <mergeCell ref="R94:X94"/>
    <mergeCell ref="D95:E95"/>
    <mergeCell ref="F95:L95"/>
    <mergeCell ref="P95:Q95"/>
    <mergeCell ref="R95:X95"/>
    <mergeCell ref="A94:A97"/>
    <mergeCell ref="B94:B95"/>
    <mergeCell ref="C94:C95"/>
    <mergeCell ref="D94:E94"/>
    <mergeCell ref="F94:L94"/>
    <mergeCell ref="N94:N95"/>
    <mergeCell ref="B96:B97"/>
    <mergeCell ref="C96:E97"/>
    <mergeCell ref="F96:L97"/>
    <mergeCell ref="N96:N97"/>
    <mergeCell ref="O96:Q97"/>
    <mergeCell ref="R96:X97"/>
    <mergeCell ref="A98:A99"/>
    <mergeCell ref="B98:B99"/>
    <mergeCell ref="C98:C99"/>
    <mergeCell ref="D98:E98"/>
    <mergeCell ref="F98:L98"/>
    <mergeCell ref="N98:N99"/>
    <mergeCell ref="O98:O99"/>
    <mergeCell ref="P98:Q98"/>
    <mergeCell ref="R98:X98"/>
    <mergeCell ref="D99:E99"/>
    <mergeCell ref="F99:L99"/>
    <mergeCell ref="P99:Q99"/>
    <mergeCell ref="R99:X99"/>
    <mergeCell ref="A100:A107"/>
    <mergeCell ref="B100:B101"/>
    <mergeCell ref="C100:E101"/>
    <mergeCell ref="F100:L101"/>
    <mergeCell ref="N100:N101"/>
    <mergeCell ref="B104:B105"/>
    <mergeCell ref="C104:E105"/>
    <mergeCell ref="F104:L105"/>
    <mergeCell ref="N104:N105"/>
    <mergeCell ref="B106:B107"/>
    <mergeCell ref="C106:E107"/>
    <mergeCell ref="F106:L107"/>
    <mergeCell ref="O104:Q105"/>
    <mergeCell ref="R104:X105"/>
    <mergeCell ref="O100:Q101"/>
    <mergeCell ref="R100:X101"/>
    <mergeCell ref="B102:B103"/>
    <mergeCell ref="C102:E103"/>
    <mergeCell ref="F102:L103"/>
    <mergeCell ref="N102:N103"/>
    <mergeCell ref="O102:Q103"/>
    <mergeCell ref="R102:X103"/>
    <mergeCell ref="A108:A115"/>
    <mergeCell ref="B108:B109"/>
    <mergeCell ref="C108:D109"/>
    <mergeCell ref="F108:G108"/>
    <mergeCell ref="J108:L108"/>
    <mergeCell ref="B110:B111"/>
    <mergeCell ref="C110:D111"/>
    <mergeCell ref="F110:G110"/>
    <mergeCell ref="J110:L110"/>
    <mergeCell ref="B114:B115"/>
    <mergeCell ref="C114:E115"/>
    <mergeCell ref="F114:L115"/>
    <mergeCell ref="R110:S110"/>
    <mergeCell ref="V110:X110"/>
    <mergeCell ref="F111:G111"/>
    <mergeCell ref="J111:L111"/>
    <mergeCell ref="R111:S111"/>
    <mergeCell ref="V111:X111"/>
    <mergeCell ref="R108:S108"/>
    <mergeCell ref="V108:X108"/>
    <mergeCell ref="F109:G109"/>
    <mergeCell ref="J109:L109"/>
    <mergeCell ref="R109:S109"/>
    <mergeCell ref="V109:X109"/>
    <mergeCell ref="N114:N115"/>
    <mergeCell ref="O114:Q115"/>
    <mergeCell ref="R114:X115"/>
    <mergeCell ref="B112:B113"/>
    <mergeCell ref="C112:E113"/>
    <mergeCell ref="F112:L113"/>
    <mergeCell ref="N112:N113"/>
    <mergeCell ref="O112:Q113"/>
    <mergeCell ref="R112:X113"/>
    <mergeCell ref="R116:X117"/>
    <mergeCell ref="B118:B119"/>
    <mergeCell ref="C118:C119"/>
    <mergeCell ref="D118:E118"/>
    <mergeCell ref="F118:L118"/>
    <mergeCell ref="N118:N119"/>
    <mergeCell ref="O118:O119"/>
    <mergeCell ref="P118:Q118"/>
    <mergeCell ref="R118:X118"/>
    <mergeCell ref="D119:E119"/>
    <mergeCell ref="B116:B117"/>
    <mergeCell ref="C116:E117"/>
    <mergeCell ref="F116:L117"/>
    <mergeCell ref="N116:N117"/>
    <mergeCell ref="O116:Q117"/>
    <mergeCell ref="F119:L119"/>
    <mergeCell ref="P119:Q119"/>
    <mergeCell ref="A124:A127"/>
    <mergeCell ref="B124:B125"/>
    <mergeCell ref="C124:E125"/>
    <mergeCell ref="F124:L125"/>
    <mergeCell ref="N124:N125"/>
    <mergeCell ref="O124:Q125"/>
    <mergeCell ref="R119:X119"/>
    <mergeCell ref="B120:B121"/>
    <mergeCell ref="C120:E121"/>
    <mergeCell ref="F120:L121"/>
    <mergeCell ref="N120:N121"/>
    <mergeCell ref="O120:Q121"/>
    <mergeCell ref="R120:X121"/>
    <mergeCell ref="A116:A123"/>
    <mergeCell ref="B122:B123"/>
    <mergeCell ref="C122:E123"/>
    <mergeCell ref="R124:X125"/>
    <mergeCell ref="B126:B127"/>
    <mergeCell ref="C126:E127"/>
    <mergeCell ref="F126:L127"/>
    <mergeCell ref="N126:N127"/>
    <mergeCell ref="O126:Q127"/>
    <mergeCell ref="R126:X127"/>
    <mergeCell ref="F122:L123"/>
    <mergeCell ref="N122:N123"/>
    <mergeCell ref="O122:Q123"/>
    <mergeCell ref="R122:X123"/>
    <mergeCell ref="P128:Q128"/>
    <mergeCell ref="R128:X128"/>
    <mergeCell ref="P129:Q129"/>
    <mergeCell ref="R129:X129"/>
    <mergeCell ref="B130:B131"/>
    <mergeCell ref="C130:E131"/>
    <mergeCell ref="F130:L131"/>
    <mergeCell ref="A128:A131"/>
    <mergeCell ref="B128:B129"/>
    <mergeCell ref="C128:E129"/>
    <mergeCell ref="F128:L129"/>
    <mergeCell ref="N128:N129"/>
    <mergeCell ref="O128:O129"/>
    <mergeCell ref="A132:A137"/>
    <mergeCell ref="B132:B133"/>
    <mergeCell ref="C132:E133"/>
    <mergeCell ref="F132:L133"/>
    <mergeCell ref="N132:N133"/>
    <mergeCell ref="O132:Q133"/>
    <mergeCell ref="B136:B137"/>
    <mergeCell ref="C136:E137"/>
    <mergeCell ref="F136:L137"/>
    <mergeCell ref="V138:X138"/>
    <mergeCell ref="F139:G139"/>
    <mergeCell ref="J139:L139"/>
    <mergeCell ref="R139:S139"/>
    <mergeCell ref="V139:X139"/>
    <mergeCell ref="B140:B141"/>
    <mergeCell ref="C140:E141"/>
    <mergeCell ref="R132:X133"/>
    <mergeCell ref="B134:B135"/>
    <mergeCell ref="C134:C135"/>
    <mergeCell ref="D134:E134"/>
    <mergeCell ref="F134:L134"/>
    <mergeCell ref="N134:N135"/>
    <mergeCell ref="O134:Q135"/>
    <mergeCell ref="R134:X135"/>
    <mergeCell ref="D135:E135"/>
    <mergeCell ref="F135:L135"/>
    <mergeCell ref="F140:L141"/>
    <mergeCell ref="N140:N141"/>
    <mergeCell ref="O140:Q141"/>
    <mergeCell ref="B142:B143"/>
    <mergeCell ref="C142:E143"/>
    <mergeCell ref="F142:L143"/>
    <mergeCell ref="N142:N143"/>
    <mergeCell ref="O142:Q143"/>
    <mergeCell ref="R142:X143"/>
    <mergeCell ref="B144:B145"/>
    <mergeCell ref="C144:E145"/>
    <mergeCell ref="F144:L145"/>
    <mergeCell ref="N144:Y145"/>
    <mergeCell ref="R146:X147"/>
    <mergeCell ref="A148:A149"/>
    <mergeCell ref="B148:B149"/>
    <mergeCell ref="C148:E149"/>
    <mergeCell ref="F148:L149"/>
    <mergeCell ref="N148:N149"/>
    <mergeCell ref="O148:Q149"/>
    <mergeCell ref="R148:X149"/>
    <mergeCell ref="A146:A147"/>
    <mergeCell ref="B146:B147"/>
    <mergeCell ref="C146:E147"/>
    <mergeCell ref="F146:L147"/>
    <mergeCell ref="N146:N147"/>
    <mergeCell ref="O146:Q147"/>
    <mergeCell ref="A138:A145"/>
    <mergeCell ref="B138:B139"/>
    <mergeCell ref="C138:D139"/>
    <mergeCell ref="F138:G138"/>
    <mergeCell ref="J138:L138"/>
    <mergeCell ref="R138:S138"/>
    <mergeCell ref="R140:X141"/>
    <mergeCell ref="R150:X151"/>
    <mergeCell ref="B152:B153"/>
    <mergeCell ref="C152:E153"/>
    <mergeCell ref="F152:L153"/>
    <mergeCell ref="N152:N153"/>
    <mergeCell ref="O152:Q153"/>
    <mergeCell ref="R152:X153"/>
    <mergeCell ref="A150:A161"/>
    <mergeCell ref="B150:B151"/>
    <mergeCell ref="C150:E151"/>
    <mergeCell ref="F150:L151"/>
    <mergeCell ref="N150:N151"/>
    <mergeCell ref="O150:Q151"/>
    <mergeCell ref="B154:B155"/>
    <mergeCell ref="C154:D155"/>
    <mergeCell ref="F154:G154"/>
    <mergeCell ref="J154:L154"/>
    <mergeCell ref="N154:N155"/>
    <mergeCell ref="O154:Q155"/>
    <mergeCell ref="R154:X155"/>
    <mergeCell ref="F155:G155"/>
    <mergeCell ref="J155:L155"/>
    <mergeCell ref="B156:B157"/>
    <mergeCell ref="C156:D157"/>
    <mergeCell ref="F156:G156"/>
    <mergeCell ref="J156:L156"/>
    <mergeCell ref="N156:N157"/>
    <mergeCell ref="N158:N159"/>
    <mergeCell ref="O158:Q159"/>
    <mergeCell ref="R158:X159"/>
    <mergeCell ref="O156:P157"/>
    <mergeCell ref="R156:S156"/>
    <mergeCell ref="V156:X156"/>
    <mergeCell ref="F157:G157"/>
    <mergeCell ref="J157:L157"/>
    <mergeCell ref="R157:S157"/>
    <mergeCell ref="V157:X157"/>
    <mergeCell ref="B160:B161"/>
    <mergeCell ref="C160:E161"/>
    <mergeCell ref="F160:L161"/>
    <mergeCell ref="A162:A167"/>
    <mergeCell ref="B162:B163"/>
    <mergeCell ref="C162:C163"/>
    <mergeCell ref="D162:E162"/>
    <mergeCell ref="F162:L162"/>
    <mergeCell ref="B158:B159"/>
    <mergeCell ref="C158:E159"/>
    <mergeCell ref="F158:L159"/>
    <mergeCell ref="O164:Q165"/>
    <mergeCell ref="R164:X165"/>
    <mergeCell ref="D165:E165"/>
    <mergeCell ref="F165:L165"/>
    <mergeCell ref="B166:B167"/>
    <mergeCell ref="C166:E167"/>
    <mergeCell ref="F166:L167"/>
    <mergeCell ref="N162:N163"/>
    <mergeCell ref="O162:Q163"/>
    <mergeCell ref="R162:X163"/>
    <mergeCell ref="D163:E163"/>
    <mergeCell ref="F163:L163"/>
    <mergeCell ref="B164:B165"/>
    <mergeCell ref="C164:C165"/>
    <mergeCell ref="D164:E164"/>
    <mergeCell ref="F164:L164"/>
    <mergeCell ref="N164:N165"/>
    <mergeCell ref="E177:M177"/>
    <mergeCell ref="Q177:Y177"/>
    <mergeCell ref="E178:M178"/>
    <mergeCell ref="Q178:Y178"/>
    <mergeCell ref="E179:M179"/>
    <mergeCell ref="Q179:Y179"/>
    <mergeCell ref="A168:A170"/>
    <mergeCell ref="B168:Y170"/>
    <mergeCell ref="A172:A183"/>
    <mergeCell ref="B172:Y173"/>
    <mergeCell ref="B175:B181"/>
    <mergeCell ref="E175:M175"/>
    <mergeCell ref="N175:N181"/>
    <mergeCell ref="Q175:Y175"/>
    <mergeCell ref="E176:M176"/>
    <mergeCell ref="Q176:Y176"/>
    <mergeCell ref="E180:M180"/>
    <mergeCell ref="Q180:Y180"/>
    <mergeCell ref="E181:M181"/>
    <mergeCell ref="Q181:Y181"/>
    <mergeCell ref="B182:B183"/>
    <mergeCell ref="C182:F182"/>
    <mergeCell ref="G182:M182"/>
    <mergeCell ref="N182:N183"/>
    <mergeCell ref="O182:Q183"/>
    <mergeCell ref="R182:X183"/>
    <mergeCell ref="C183:M183"/>
    <mergeCell ref="A185:A208"/>
    <mergeCell ref="B185:Y186"/>
    <mergeCell ref="B188:B208"/>
    <mergeCell ref="E188:F188"/>
    <mergeCell ref="G188:M188"/>
    <mergeCell ref="N188:N208"/>
    <mergeCell ref="Q188:R188"/>
    <mergeCell ref="S188:Y188"/>
    <mergeCell ref="E189:F189"/>
    <mergeCell ref="E191:F191"/>
    <mergeCell ref="G191:M191"/>
    <mergeCell ref="Q191:R191"/>
    <mergeCell ref="S191:Y191"/>
    <mergeCell ref="E192:F192"/>
    <mergeCell ref="G192:M192"/>
    <mergeCell ref="Q192:R192"/>
    <mergeCell ref="S192:Y192"/>
    <mergeCell ref="G189:M189"/>
    <mergeCell ref="Q189:R189"/>
    <mergeCell ref="S189:Y189"/>
    <mergeCell ref="E190:F190"/>
    <mergeCell ref="G190:M190"/>
    <mergeCell ref="Q190:R190"/>
    <mergeCell ref="S190:Y190"/>
    <mergeCell ref="E195:F195"/>
    <mergeCell ref="G195:M195"/>
    <mergeCell ref="Q195:R195"/>
    <mergeCell ref="S195:Y195"/>
    <mergeCell ref="E196:F196"/>
    <mergeCell ref="G196:M196"/>
    <mergeCell ref="Q196:R196"/>
    <mergeCell ref="S196:Y196"/>
    <mergeCell ref="E193:F193"/>
    <mergeCell ref="G193:M193"/>
    <mergeCell ref="Q193:R193"/>
    <mergeCell ref="S193:Y193"/>
    <mergeCell ref="E194:F194"/>
    <mergeCell ref="G194:M194"/>
    <mergeCell ref="Q194:R194"/>
    <mergeCell ref="S194:Y194"/>
    <mergeCell ref="E199:F199"/>
    <mergeCell ref="G199:M199"/>
    <mergeCell ref="Q199:R199"/>
    <mergeCell ref="S199:Y199"/>
    <mergeCell ref="E200:F200"/>
    <mergeCell ref="G200:M200"/>
    <mergeCell ref="Q200:R200"/>
    <mergeCell ref="S200:Y200"/>
    <mergeCell ref="E197:F197"/>
    <mergeCell ref="G197:M197"/>
    <mergeCell ref="Q197:R197"/>
    <mergeCell ref="S197:Y197"/>
    <mergeCell ref="E198:F198"/>
    <mergeCell ref="G198:M198"/>
    <mergeCell ref="Q198:R198"/>
    <mergeCell ref="S198:Y198"/>
    <mergeCell ref="E203:F203"/>
    <mergeCell ref="G203:M203"/>
    <mergeCell ref="Q203:R203"/>
    <mergeCell ref="S203:Y203"/>
    <mergeCell ref="E204:F204"/>
    <mergeCell ref="G204:M204"/>
    <mergeCell ref="Q204:R204"/>
    <mergeCell ref="S204:Y204"/>
    <mergeCell ref="E201:F201"/>
    <mergeCell ref="G201:M201"/>
    <mergeCell ref="Q201:R201"/>
    <mergeCell ref="S201:Y201"/>
    <mergeCell ref="E202:F202"/>
    <mergeCell ref="G202:M202"/>
    <mergeCell ref="Q202:R202"/>
    <mergeCell ref="S202:Y202"/>
    <mergeCell ref="E207:F207"/>
    <mergeCell ref="G207:M207"/>
    <mergeCell ref="Q207:R207"/>
    <mergeCell ref="S207:Y207"/>
    <mergeCell ref="E208:F208"/>
    <mergeCell ref="G208:M208"/>
    <mergeCell ref="Q208:R208"/>
    <mergeCell ref="S208:Y208"/>
    <mergeCell ref="E205:F205"/>
    <mergeCell ref="G205:M205"/>
    <mergeCell ref="Q205:R205"/>
    <mergeCell ref="S205:Y205"/>
    <mergeCell ref="E206:F206"/>
    <mergeCell ref="G206:M206"/>
    <mergeCell ref="Q206:R206"/>
    <mergeCell ref="S206:Y206"/>
    <mergeCell ref="A210:A222"/>
    <mergeCell ref="B210:Y214"/>
    <mergeCell ref="B216:B220"/>
    <mergeCell ref="E216:M216"/>
    <mergeCell ref="N216:N220"/>
    <mergeCell ref="Q216:Y216"/>
    <mergeCell ref="E217:M217"/>
    <mergeCell ref="Q217:Y217"/>
    <mergeCell ref="E218:M218"/>
    <mergeCell ref="Q218:Y218"/>
    <mergeCell ref="E219:M219"/>
    <mergeCell ref="Q219:Y219"/>
    <mergeCell ref="E220:M220"/>
    <mergeCell ref="Q220:Y220"/>
    <mergeCell ref="B221:B222"/>
    <mergeCell ref="C221:F221"/>
    <mergeCell ref="G221:M221"/>
    <mergeCell ref="N221:N222"/>
    <mergeCell ref="O221:Q222"/>
    <mergeCell ref="R221:X222"/>
    <mergeCell ref="C222:F222"/>
    <mergeCell ref="B231:B232"/>
    <mergeCell ref="C231:E232"/>
    <mergeCell ref="F231:L232"/>
    <mergeCell ref="O241:Q242"/>
    <mergeCell ref="R241:X242"/>
    <mergeCell ref="B237:B238"/>
    <mergeCell ref="C237:E238"/>
    <mergeCell ref="F237:L238"/>
    <mergeCell ref="B239:B240"/>
    <mergeCell ref="C239:E240"/>
    <mergeCell ref="F225:L226"/>
    <mergeCell ref="N225:N226"/>
    <mergeCell ref="O225:Q226"/>
    <mergeCell ref="R225:X226"/>
    <mergeCell ref="B227:B228"/>
    <mergeCell ref="C227:E228"/>
    <mergeCell ref="F227:L228"/>
    <mergeCell ref="B229:B230"/>
    <mergeCell ref="C229:E230"/>
    <mergeCell ref="F229:L230"/>
    <mergeCell ref="B266:L267"/>
    <mergeCell ref="D268:F268"/>
    <mergeCell ref="G268:J268"/>
    <mergeCell ref="K268:M268"/>
    <mergeCell ref="A243:A246"/>
    <mergeCell ref="B243:B244"/>
    <mergeCell ref="C243:E244"/>
    <mergeCell ref="F243:Y244"/>
    <mergeCell ref="B245:B246"/>
    <mergeCell ref="C245:E246"/>
    <mergeCell ref="F245:Y246"/>
    <mergeCell ref="D1:G4"/>
    <mergeCell ref="H3:Y4"/>
    <mergeCell ref="R239:X240"/>
    <mergeCell ref="B241:B242"/>
    <mergeCell ref="C241:E242"/>
    <mergeCell ref="F241:L242"/>
    <mergeCell ref="N241:N242"/>
    <mergeCell ref="A248:A263"/>
    <mergeCell ref="B248:Y248"/>
    <mergeCell ref="B249:B263"/>
    <mergeCell ref="C249:Y263"/>
    <mergeCell ref="F239:L240"/>
    <mergeCell ref="B233:B234"/>
    <mergeCell ref="C233:E234"/>
    <mergeCell ref="F233:L234"/>
    <mergeCell ref="B235:B236"/>
    <mergeCell ref="C235:E236"/>
    <mergeCell ref="F235:L236"/>
    <mergeCell ref="N239:N240"/>
    <mergeCell ref="O239:Q240"/>
    <mergeCell ref="A224:A242"/>
    <mergeCell ref="B224:Y224"/>
    <mergeCell ref="B225:B226"/>
    <mergeCell ref="C225:E226"/>
  </mergeCells>
  <dataValidations count="46">
    <dataValidation type="list" showInputMessage="1" showErrorMessage="1" promptTitle="OPTIONS:" prompt="Select from list" sqref="F158:L159" xr:uid="{91DF4D98-3D02-40F9-BAD9-B6B7CBBDDCB7}">
      <formula1>Bulkhead</formula1>
    </dataValidation>
    <dataValidation type="list" showInputMessage="1" showErrorMessage="1" promptTitle="OPTIONS:" prompt="Select From List" sqref="F90:L91" xr:uid="{620D1F65-EB50-49AD-A298-7BA0B3D2A1E9}">
      <formula1>SafetyType</formula1>
    </dataValidation>
    <dataValidation type="list" showInputMessage="1" showErrorMessage="1" promptTitle="OPTIONS:" prompt="Select From List" sqref="F72:L73 R72:X73" xr:uid="{86707E2E-9614-4BB8-976F-65C0369AF770}">
      <formula1>EntranceType</formula1>
    </dataValidation>
    <dataValidation type="list" showInputMessage="1" showErrorMessage="1" promptTitle="OPTIONS:" prompt="Select from list" sqref="R50:X53" xr:uid="{31D2A557-B515-4378-B673-6EB6626D9B24}">
      <formula1>EntranceType</formula1>
    </dataValidation>
    <dataValidation type="list" showInputMessage="1" showErrorMessage="1" promptTitle="OPTIONS:" prompt="Select from list" sqref="F132:L133" xr:uid="{DC81ECE5-1D30-4E90-BD18-534EE4AC8D54}">
      <formula1>OperationType</formula1>
    </dataValidation>
    <dataValidation type="list" showInputMessage="1" showErrorMessage="1" promptTitle="OPTIONS:" prompt="Select from list" sqref="R132:X133" xr:uid="{FA6298D0-121F-4668-A9B7-C15D38DD2BA8}">
      <formula1>MotorControlType</formula1>
    </dataValidation>
    <dataValidation type="list" allowBlank="1" showInputMessage="1" showErrorMessage="1" errorTitle="ERROR" error="You must pick from the drop down list." prompt="Enter the standard number including revision.  eg. B44-07" sqref="R225:X226" xr:uid="{A52E87E0-C9E6-46B7-94ED-A0EC55E2470D}">
      <formula1>INDIRECT(SUBSTITUTE(SUBSTITUTE(SUBSTITUTE($F$225,"-"," ")," ",""),"/",""))</formula1>
    </dataValidation>
    <dataValidation type="list" allowBlank="1" showInputMessage="1" showErrorMessage="1" promptTitle="OPTIONS:" prompt="Select from list" sqref="F136 R140" xr:uid="{88928470-7EC3-413B-83B7-3A2E02E057F7}">
      <formula1>"Y,N,N/A,N/C"</formula1>
    </dataValidation>
    <dataValidation type="decimal" allowBlank="1" showInputMessage="1" showErrorMessage="1" sqref="R21" xr:uid="{6FCCCF3A-BA45-4910-9325-191EF1EFD9CA}">
      <formula1>0</formula1>
      <formula2>9.9</formula2>
    </dataValidation>
    <dataValidation operator="greaterThanOrEqual" allowBlank="1" showInputMessage="1" showErrorMessage="1" sqref="H5:I5" xr:uid="{311B990B-369A-4566-B740-EDFD3F8CD868}"/>
    <dataValidation type="decimal" operator="greaterThanOrEqual" allowBlank="1" showInputMessage="1" showErrorMessage="1" sqref="K5" xr:uid="{1856CC24-16F3-47A0-9F7D-FA0B1DC94984}">
      <formula1>0</formula1>
    </dataValidation>
    <dataValidation allowBlank="1" showInputMessage="1" showErrorMessage="1" prompt="Revision letter or number for this specification." sqref="W5" xr:uid="{98632E1E-DD45-49F3-8751-3E72FE7B9D92}"/>
    <dataValidation type="date" operator="greaterThan" allowBlank="1" showInputMessage="1" showErrorMessage="1" prompt="Revision date for this specification. " sqref="R5" xr:uid="{05F198C8-2D88-4615-A843-98998252BD45}">
      <formula1>36526</formula1>
    </dataValidation>
    <dataValidation type="list" allowBlank="1" showInputMessage="1" showErrorMessage="1" promptTitle="OPTIONS:" prompt="Select From List" sqref="F23" xr:uid="{837EBF82-99F5-4682-9FB2-B7F02F56C200}">
      <formula1>LoadingClass</formula1>
    </dataValidation>
    <dataValidation allowBlank="1" showErrorMessage="1" prompt="Enter the hight of the entrance sill measured from the floor.  This is one of the parameters used to determine the type of door locking devices allowed." sqref="N56:Y57" xr:uid="{4BB85782-7065-46FF-8E3E-88C595940E3B}"/>
    <dataValidation type="list" allowBlank="1" showInputMessage="1" showErrorMessage="1" promptTitle="OPTIONS:" prompt="Select From List" sqref="F62" xr:uid="{292B578E-57E0-488A-A254-7205510EFEC6}">
      <formula1>"Electronic - Smoke Sensitive, Electronic - Not Smoke Sensitive,Mechanical,N/A,N/C"</formula1>
    </dataValidation>
    <dataValidation type="list" operator="greaterThanOrEqual" allowBlank="1" showInputMessage="1" showErrorMessage="1" sqref="F162" xr:uid="{39F3775D-02C5-4EF9-9696-3E944E81B3C6}">
      <formula1>Valve</formula1>
    </dataValidation>
    <dataValidation type="list" allowBlank="1" showInputMessage="1" showErrorMessage="1" sqref="F134" xr:uid="{346EE495-066A-4730-BFF4-85DE4D5854BF}">
      <formula1>Controller</formula1>
    </dataValidation>
    <dataValidation type="list" allowBlank="1" showInputMessage="1" showErrorMessage="1" sqref="R60 F60:L60" xr:uid="{E8CEA77E-6C63-47C5-8CE0-45F7432E3708}">
      <formula1>DoorOperator</formula1>
    </dataValidation>
    <dataValidation type="list" allowBlank="1" showInputMessage="1" showErrorMessage="1" promptTitle="OPTIONS:" prompt="Select From List" sqref="F59:L59" xr:uid="{62421DA1-F771-4A05-A127-02D7500D991A}">
      <formula1>InterlockModel</formula1>
    </dataValidation>
    <dataValidation type="list" allowBlank="1" showInputMessage="1" showErrorMessage="1" promptTitle="OPTIONS:" prompt="Select From List" sqref="F58:L58" xr:uid="{1C465D89-12F5-4194-B362-A8E04AD12894}">
      <formula1>Interlock</formula1>
    </dataValidation>
    <dataValidation type="list" allowBlank="1" showInputMessage="1" showErrorMessage="1" promptTitle="OPTIONS:" prompt="Select from list" sqref="V31:X31 R31:S31" xr:uid="{A643CECC-497A-4841-975A-F4C0E425B53B}">
      <formula1>#REF!</formula1>
    </dataValidation>
    <dataValidation type="list" allowBlank="1" showInputMessage="1" showErrorMessage="1" promptTitle="OPTIONS:" prompt="Select From List" sqref="R90" xr:uid="{EB42F321-AD36-4C54-9346-792A3B56BC79}">
      <formula1>SafetyType</formula1>
    </dataValidation>
    <dataValidation type="list" allowBlank="1" showInputMessage="1" showErrorMessage="1" promptTitle="OPTIONS:" prompt="Select From List" sqref="R62" xr:uid="{549D1764-7509-4226-BE35-5039FE3B618B}">
      <formula1>"Electronic - Smoke Sensitive,Electronic - Not Smoke Sensitive,Mechanical,N/A,N/C"</formula1>
    </dataValidation>
    <dataValidation type="list" allowBlank="1" showInputMessage="1" showErrorMessage="1" promptTitle="OPTIONS:" prompt="Select from list" sqref="F56" xr:uid="{CD404C35-0AEB-4C55-A5F1-F2DAE5335A61}">
      <formula1>DoorLockingDeviceType</formula1>
    </dataValidation>
    <dataValidation allowBlank="1" showErrorMessage="1" promptTitle="OPTIONS:" prompt="Select from list" sqref="P36:Y36 F74 R154:X155" xr:uid="{D41726BD-C290-47E9-9485-2567BB7C7238}"/>
    <dataValidation allowBlank="1" showErrorMessage="1" sqref="F76 R76" xr:uid="{CB3918A4-92A6-40BB-B653-367CC3AB6E07}"/>
    <dataValidation type="list" showInputMessage="1" showErrorMessage="1" promptTitle="OPTIONS" prompt="Select From List" sqref="F128:L129" xr:uid="{8614A3ED-A801-4FFC-BE40-4FCD68C610E1}">
      <formula1>DriveType</formula1>
    </dataValidation>
    <dataValidation type="list" allowBlank="1" showInputMessage="1" showErrorMessage="1" promptTitle="OPTIONS:" prompt="Select From List" sqref="R116" xr:uid="{BA411DB6-2E17-4680-AACD-34E3DA4BCB5A}">
      <formula1>BufferType</formula1>
    </dataValidation>
    <dataValidation type="list" allowBlank="1" showInputMessage="1" showErrorMessage="1" promptTitle="OPTIONS" prompt="Select From List" sqref="F116" xr:uid="{63AB1C5C-53C8-4B75-A72B-9EB4B8DD7B83}">
      <formula1>BufferType</formula1>
    </dataValidation>
    <dataValidation type="list" allowBlank="1" showInputMessage="1" showErrorMessage="1" promptTitle="OPTIONS" prompt="Select From List" sqref="R104" xr:uid="{65692880-5059-4F10-814F-E0A36DEF7F31}">
      <formula1>RopeConstruction</formula1>
    </dataValidation>
    <dataValidation type="list" allowBlank="1" showInputMessage="1" showErrorMessage="1" promptTitle="OPTIONS:" prompt="Select From List" sqref="F104" xr:uid="{750072F4-05F3-4D18-9C30-A67BBC48AB25}">
      <formula1>RopeStranding</formula1>
    </dataValidation>
    <dataValidation type="list" allowBlank="1" showInputMessage="1" showErrorMessage="1" promptTitle="OPTIONS:" prompt="Select From List" sqref="R100" xr:uid="{DCAE66D6-A7FC-400D-AB9C-0714F1041781}">
      <formula1>RopeGrade</formula1>
    </dataValidation>
    <dataValidation allowBlank="1" showInputMessage="1" showErrorMessage="1" prompt="Enter the maximum distance allowed between the counterweight guide rail brackets or N/A if there is no counterweight." sqref="R126" xr:uid="{9AAD9A0B-A5D1-4610-9E53-66E67B10394F}"/>
    <dataValidation allowBlank="1" showInputMessage="1" showErrorMessage="1" prompt="Enter the maximum distance allowed between the car guide rail brackets." sqref="R124" xr:uid="{4F3E5949-35F5-4A4E-A6D3-CB0982A2BA32}"/>
    <dataValidation type="list" allowBlank="1" showInputMessage="1" showErrorMessage="1" promptTitle="OPTIONS:" prompt="Select from list" sqref="F124 F126" xr:uid="{014949A3-C046-41F3-9DC7-2A83C9ED0725}">
      <formula1>GuideRailMass</formula1>
    </dataValidation>
    <dataValidation type="list" showInputMessage="1" showErrorMessage="1" promptTitle="OPTIONS:" prompt="Select from list" sqref="F160:L161" xr:uid="{4C07B7CD-C1EF-4C55-844B-7B15A4663E68}">
      <formula1>CorrosionProtection</formula1>
    </dataValidation>
    <dataValidation type="list" allowBlank="1" showInputMessage="1" showErrorMessage="1" promptTitle="OPTIONS:" prompt="Select From List" sqref="R152" xr:uid="{0B54B801-E293-4F0F-A8BE-387CB4BF0DC3}">
      <formula1>Connection</formula1>
    </dataValidation>
    <dataValidation type="list" allowBlank="1" showInputMessage="1" showErrorMessage="1" promptTitle="OPTIONS:" prompt="Select From List" sqref="R148" xr:uid="{AA8BD703-039E-4FB1-AC39-8057F2CFAA27}">
      <formula1>GripperActuation</formula1>
    </dataValidation>
    <dataValidation type="list" allowBlank="1" showInputMessage="1" showErrorMessage="1" promptTitle="OPTIONS:" prompt="Select From List" sqref="R142" xr:uid="{52CAF761-8C30-4FF5-BE82-410BDB968AC2}">
      <formula1>"Automatic,Manual,N/A,N/C"</formula1>
    </dataValidation>
    <dataValidation type="list" allowBlank="1" showInputMessage="1" showErrorMessage="1" promptTitle="OPTIONS:" prompt="Select From List" sqref="F80:F81 F146 F138:F139 O138:O139 V138:V139 R138:R139 J138:J139 F48:F49 J80:J81 O80:O81 V80:V81 R80:R81 R48:R49 O48:O49 F144 J48:J49 F46 F148 F142 V48:V49" xr:uid="{5BE6F532-2102-4404-ACCA-D2C2D56C79E5}">
      <formula1>"Yes,No,N/A,N/C"</formula1>
    </dataValidation>
    <dataValidation type="list" allowBlank="1" showInputMessage="1" showErrorMessage="1" promptTitle="OPTIONS:" prompt="Select from list" sqref="F152" xr:uid="{CBDFBCA8-3EE6-42A4-8A21-C0934F82DFBC}">
      <formula1>Orientation</formula1>
    </dataValidation>
    <dataValidation type="list" allowBlank="1" showInputMessage="1" showErrorMessage="1" promptTitle="OPTIONS:" prompt="Select from list" sqref="R150" xr:uid="{41D5721A-F114-4CA3-A3BB-C99016003C7C}">
      <formula1>Stages</formula1>
    </dataValidation>
    <dataValidation type="list" allowBlank="1" showInputMessage="1" showErrorMessage="1" promptTitle="OPTIONS:" prompt="Select from list" sqref="F150" xr:uid="{282668CC-1710-4208-8299-D480D731999D}">
      <formula1>Cylinders</formula1>
    </dataValidation>
    <dataValidation type="list" allowBlank="1" showInputMessage="1" showErrorMessage="1" promptTitle="OPTIONS:" prompt="Select from list" sqref="C188:C209 O208:O209 O197:O199 O201:O206 O188:O195" xr:uid="{4737C253-8127-4616-8770-78EDB1FCB181}">
      <formula1>"Provided,N/A"</formula1>
    </dataValidation>
    <dataValidation type="list" allowBlank="1" showInputMessage="1" showErrorMessage="1" promptTitle="OPTIONS:" prompt="Select from list" sqref="F225:L226" xr:uid="{79413AF2-8A86-4D8E-9354-771E3CA0132A}">
      <formula1>SafetyCode</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6" manualBreakCount="6">
    <brk id="47" max="16383" man="1"/>
    <brk id="87" max="16383" man="1"/>
    <brk id="127" max="16383" man="1"/>
    <brk id="167" max="16383" man="1"/>
    <brk id="184" max="16383" man="1"/>
    <brk id="223"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2</xdr:col>
                    <xdr:colOff>0</xdr:colOff>
                    <xdr:row>220</xdr:row>
                    <xdr:rowOff>0</xdr:rowOff>
                  </from>
                  <to>
                    <xdr:col>2</xdr:col>
                    <xdr:colOff>304800</xdr:colOff>
                    <xdr:row>221</xdr:row>
                    <xdr:rowOff>0</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2</xdr:col>
                    <xdr:colOff>0</xdr:colOff>
                    <xdr:row>221</xdr:row>
                    <xdr:rowOff>0</xdr:rowOff>
                  </from>
                  <to>
                    <xdr:col>2</xdr:col>
                    <xdr:colOff>304800</xdr:colOff>
                    <xdr:row>222</xdr:row>
                    <xdr:rowOff>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6</xdr:col>
                    <xdr:colOff>0</xdr:colOff>
                    <xdr:row>220</xdr:row>
                    <xdr:rowOff>0</xdr:rowOff>
                  </from>
                  <to>
                    <xdr:col>7</xdr:col>
                    <xdr:colOff>95250</xdr:colOff>
                    <xdr:row>221</xdr:row>
                    <xdr:rowOff>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0</xdr:colOff>
                    <xdr:row>220</xdr:row>
                    <xdr:rowOff>0</xdr:rowOff>
                  </from>
                  <to>
                    <xdr:col>2</xdr:col>
                    <xdr:colOff>304800</xdr:colOff>
                    <xdr:row>221</xdr:row>
                    <xdr:rowOff>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0</xdr:colOff>
                    <xdr:row>221</xdr:row>
                    <xdr:rowOff>0</xdr:rowOff>
                  </from>
                  <to>
                    <xdr:col>2</xdr:col>
                    <xdr:colOff>304800</xdr:colOff>
                    <xdr:row>222</xdr:row>
                    <xdr:rowOff>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6</xdr:col>
                    <xdr:colOff>0</xdr:colOff>
                    <xdr:row>220</xdr:row>
                    <xdr:rowOff>0</xdr:rowOff>
                  </from>
                  <to>
                    <xdr:col>7</xdr:col>
                    <xdr:colOff>95250</xdr:colOff>
                    <xdr:row>221</xdr:row>
                    <xdr:rowOff>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2</xdr:col>
                    <xdr:colOff>0</xdr:colOff>
                    <xdr:row>181</xdr:row>
                    <xdr:rowOff>0</xdr:rowOff>
                  </from>
                  <to>
                    <xdr:col>2</xdr:col>
                    <xdr:colOff>304800</xdr:colOff>
                    <xdr:row>182</xdr:row>
                    <xdr:rowOff>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2</xdr:col>
                    <xdr:colOff>0</xdr:colOff>
                    <xdr:row>182</xdr:row>
                    <xdr:rowOff>0</xdr:rowOff>
                  </from>
                  <to>
                    <xdr:col>2</xdr:col>
                    <xdr:colOff>304800</xdr:colOff>
                    <xdr:row>183</xdr:row>
                    <xdr:rowOff>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6</xdr:col>
                    <xdr:colOff>0</xdr:colOff>
                    <xdr:row>181</xdr:row>
                    <xdr:rowOff>0</xdr:rowOff>
                  </from>
                  <to>
                    <xdr:col>7</xdr:col>
                    <xdr:colOff>95250</xdr:colOff>
                    <xdr:row>182</xdr:row>
                    <xdr:rowOff>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2</xdr:col>
                    <xdr:colOff>0</xdr:colOff>
                    <xdr:row>181</xdr:row>
                    <xdr:rowOff>0</xdr:rowOff>
                  </from>
                  <to>
                    <xdr:col>2</xdr:col>
                    <xdr:colOff>304800</xdr:colOff>
                    <xdr:row>182</xdr:row>
                    <xdr:rowOff>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2</xdr:col>
                    <xdr:colOff>0</xdr:colOff>
                    <xdr:row>182</xdr:row>
                    <xdr:rowOff>0</xdr:rowOff>
                  </from>
                  <to>
                    <xdr:col>2</xdr:col>
                    <xdr:colOff>304800</xdr:colOff>
                    <xdr:row>183</xdr:row>
                    <xdr:rowOff>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0</xdr:colOff>
                    <xdr:row>181</xdr:row>
                    <xdr:rowOff>0</xdr:rowOff>
                  </from>
                  <to>
                    <xdr:col>7</xdr:col>
                    <xdr:colOff>95250</xdr:colOff>
                    <xdr:row>182</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1157D-2E4B-4D16-BAC5-838C5FB8B85C}">
  <sheetPr codeName="Sheet5">
    <tabColor rgb="FFFFD966"/>
  </sheetPr>
  <dimension ref="A1:AK53"/>
  <sheetViews>
    <sheetView showGridLines="0" showZeros="0" view="pageBreakPreview" zoomScaleNormal="100" zoomScaleSheetLayoutView="100" workbookViewId="0">
      <selection activeCell="AS8" sqref="AS8"/>
    </sheetView>
  </sheetViews>
  <sheetFormatPr defaultColWidth="9.140625" defaultRowHeight="20.100000000000001" customHeight="1" x14ac:dyDescent="0.2"/>
  <cols>
    <col min="1" max="8" width="3.140625" style="216" customWidth="1"/>
    <col min="9" max="18" width="3.28515625" style="216" customWidth="1"/>
    <col min="19" max="25" width="3.140625" style="216" customWidth="1"/>
    <col min="26" max="35" width="3.28515625" style="216" customWidth="1"/>
    <col min="36" max="37" width="9.140625" style="218"/>
    <col min="38" max="16384" width="9.140625" style="215"/>
  </cols>
  <sheetData>
    <row r="1" spans="1:37" ht="19.5" customHeight="1" x14ac:dyDescent="0.2">
      <c r="G1" s="1778" t="s">
        <v>2316</v>
      </c>
      <c r="H1" s="1778"/>
      <c r="I1" s="1778"/>
      <c r="J1" s="1778"/>
      <c r="K1" s="1778"/>
      <c r="L1" s="1778"/>
      <c r="M1" s="2225" t="s">
        <v>1</v>
      </c>
      <c r="N1" s="2225"/>
      <c r="O1" s="2225"/>
      <c r="P1" s="2225"/>
      <c r="Q1" s="2226">
        <v>42843</v>
      </c>
      <c r="R1" s="2226"/>
      <c r="S1" s="2226"/>
      <c r="T1" s="217"/>
      <c r="U1" s="217"/>
      <c r="V1" s="1913" t="s">
        <v>64</v>
      </c>
      <c r="W1" s="1913"/>
      <c r="X1" s="1913"/>
      <c r="Y1" s="1913"/>
      <c r="Z1" s="1913"/>
      <c r="AA1" s="1913"/>
      <c r="AB1" s="1913"/>
      <c r="AC1" s="1913"/>
      <c r="AD1" s="1913"/>
      <c r="AE1" s="1913"/>
      <c r="AF1" s="1913"/>
      <c r="AG1" s="1913"/>
      <c r="AH1" s="1913"/>
      <c r="AI1" s="1913"/>
    </row>
    <row r="2" spans="1:37" ht="9.75" customHeight="1" x14ac:dyDescent="0.2">
      <c r="G2" s="1778"/>
      <c r="H2" s="1778"/>
      <c r="I2" s="1778"/>
      <c r="J2" s="1778"/>
      <c r="K2" s="1778"/>
      <c r="L2" s="1778"/>
      <c r="M2" s="217"/>
      <c r="N2" s="217"/>
      <c r="O2" s="217"/>
      <c r="P2" s="217"/>
      <c r="Q2" s="217"/>
      <c r="R2" s="217"/>
      <c r="S2" s="217"/>
      <c r="T2" s="217"/>
      <c r="U2" s="217"/>
      <c r="V2" s="1913"/>
      <c r="W2" s="1913"/>
      <c r="X2" s="1913"/>
      <c r="Y2" s="1913"/>
      <c r="Z2" s="1913"/>
      <c r="AA2" s="1913"/>
      <c r="AB2" s="1913"/>
      <c r="AC2" s="1913"/>
      <c r="AD2" s="1913"/>
      <c r="AE2" s="1913"/>
      <c r="AF2" s="1913"/>
      <c r="AG2" s="1913"/>
      <c r="AH2" s="1913"/>
      <c r="AI2" s="1913"/>
    </row>
    <row r="3" spans="1:37" ht="9.75" customHeight="1" x14ac:dyDescent="0.2">
      <c r="G3" s="1778"/>
      <c r="H3" s="1778"/>
      <c r="I3" s="1778"/>
      <c r="J3" s="1778"/>
      <c r="K3" s="1778"/>
      <c r="L3" s="1778"/>
      <c r="M3" s="1913" t="s">
        <v>141</v>
      </c>
      <c r="N3" s="1913"/>
      <c r="O3" s="1913"/>
      <c r="P3" s="1913"/>
      <c r="Q3" s="1913"/>
      <c r="R3" s="1913"/>
      <c r="S3" s="1913"/>
      <c r="T3" s="1913"/>
      <c r="U3" s="1913"/>
      <c r="V3" s="1913"/>
      <c r="W3" s="1913"/>
      <c r="X3" s="1913"/>
      <c r="Y3" s="1913"/>
      <c r="Z3" s="1913"/>
      <c r="AA3" s="1913"/>
      <c r="AB3" s="1913"/>
      <c r="AC3" s="1913"/>
      <c r="AD3" s="1913"/>
      <c r="AE3" s="1913"/>
      <c r="AF3" s="1913"/>
      <c r="AG3" s="1913"/>
      <c r="AH3" s="1913"/>
      <c r="AI3" s="1913"/>
    </row>
    <row r="4" spans="1:37" ht="19.5" customHeight="1" thickBot="1" x14ac:dyDescent="0.25">
      <c r="A4" s="219"/>
      <c r="B4" s="219"/>
      <c r="C4" s="219"/>
      <c r="D4" s="219"/>
      <c r="E4" s="219"/>
      <c r="F4" s="219"/>
      <c r="G4" s="1778"/>
      <c r="H4" s="1778"/>
      <c r="I4" s="1778"/>
      <c r="J4" s="1778"/>
      <c r="K4" s="1778"/>
      <c r="L4" s="1778"/>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220"/>
      <c r="AK4" s="220"/>
    </row>
    <row r="5" spans="1:37" ht="20.100000000000001" customHeight="1" thickBot="1" x14ac:dyDescent="0.3">
      <c r="A5" s="1242" t="s">
        <v>2072</v>
      </c>
      <c r="B5" s="222"/>
      <c r="C5" s="223"/>
      <c r="D5" s="223"/>
      <c r="E5" s="223"/>
      <c r="F5" s="223"/>
      <c r="G5" s="919"/>
      <c r="H5" s="919"/>
      <c r="I5" s="919"/>
      <c r="J5" s="919"/>
      <c r="K5" s="919"/>
      <c r="L5" s="919"/>
      <c r="M5" s="224"/>
      <c r="N5" s="2227" t="s">
        <v>43</v>
      </c>
      <c r="O5" s="2228"/>
      <c r="P5" s="2299">
        <f>Application!F10</f>
        <v>0</v>
      </c>
      <c r="Q5" s="2300"/>
      <c r="R5" s="2300"/>
      <c r="S5" s="2300"/>
      <c r="T5" s="2300"/>
      <c r="U5" s="2300"/>
      <c r="V5" s="2300"/>
      <c r="W5" s="2301"/>
      <c r="X5" s="2229" t="s">
        <v>39</v>
      </c>
      <c r="Y5" s="2230"/>
      <c r="Z5" s="2231"/>
      <c r="AA5" s="2232"/>
      <c r="AB5" s="2232"/>
      <c r="AC5" s="2232"/>
      <c r="AD5" s="2233"/>
      <c r="AE5" s="2229" t="s">
        <v>66</v>
      </c>
      <c r="AF5" s="2230"/>
      <c r="AG5" s="2234"/>
      <c r="AH5" s="2235"/>
      <c r="AI5" s="2236"/>
      <c r="AJ5" s="225"/>
    </row>
    <row r="6" spans="1:37" ht="20.100000000000001" customHeight="1" x14ac:dyDescent="0.2">
      <c r="A6" s="1928" t="s">
        <v>68</v>
      </c>
      <c r="B6" s="1960">
        <v>110</v>
      </c>
      <c r="C6" s="1961" t="str">
        <f>VLOOKUP(B6,DataLabels,HLOOKUP($M$3,Type,2,FALSE))</f>
        <v>Type of Submission</v>
      </c>
      <c r="D6" s="1962"/>
      <c r="E6" s="1962"/>
      <c r="F6" s="1962"/>
      <c r="G6" s="1962"/>
      <c r="H6" s="1963"/>
      <c r="I6" s="2212">
        <f>Application!G8</f>
        <v>0</v>
      </c>
      <c r="J6" s="2213"/>
      <c r="K6" s="2213"/>
      <c r="L6" s="2213"/>
      <c r="M6" s="2213"/>
      <c r="N6" s="2213"/>
      <c r="O6" s="2213"/>
      <c r="P6" s="2213"/>
      <c r="Q6" s="2213"/>
      <c r="R6" s="2213"/>
      <c r="S6" s="2213"/>
      <c r="T6" s="2213"/>
      <c r="U6" s="2213"/>
      <c r="V6" s="2213"/>
      <c r="W6" s="2213"/>
      <c r="X6" s="2213"/>
      <c r="Y6" s="2213"/>
      <c r="Z6" s="2213">
        <f>Application!R8</f>
        <v>0</v>
      </c>
      <c r="AA6" s="2213"/>
      <c r="AB6" s="2213"/>
      <c r="AC6" s="2213"/>
      <c r="AD6" s="2213"/>
      <c r="AE6" s="2213"/>
      <c r="AF6" s="2213"/>
      <c r="AG6" s="2213"/>
      <c r="AH6" s="2213"/>
      <c r="AI6" s="430"/>
    </row>
    <row r="7" spans="1:37" ht="20.100000000000001" customHeight="1" x14ac:dyDescent="0.2">
      <c r="A7" s="1929"/>
      <c r="B7" s="1952"/>
      <c r="C7" s="1953"/>
      <c r="D7" s="1946"/>
      <c r="E7" s="1946"/>
      <c r="F7" s="1946"/>
      <c r="G7" s="1946"/>
      <c r="H7" s="1947"/>
      <c r="I7" s="1950"/>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431"/>
    </row>
    <row r="8" spans="1:37" ht="20.100000000000001" customHeight="1" x14ac:dyDescent="0.2">
      <c r="A8" s="1929"/>
      <c r="B8" s="1727">
        <v>500</v>
      </c>
      <c r="C8" s="1944" t="str">
        <f>VLOOKUP(B8,DataLabels,HLOOKUP($M$3,Type,2,FALSE))</f>
        <v>Elevating Device Make</v>
      </c>
      <c r="D8" s="1921"/>
      <c r="E8" s="1921"/>
      <c r="F8" s="1921"/>
      <c r="G8" s="1921"/>
      <c r="H8" s="1922"/>
      <c r="I8" s="2051"/>
      <c r="J8" s="2052"/>
      <c r="K8" s="2052"/>
      <c r="L8" s="2052"/>
      <c r="M8" s="2052"/>
      <c r="N8" s="2052"/>
      <c r="O8" s="2052"/>
      <c r="P8" s="2052"/>
      <c r="Q8" s="2052"/>
      <c r="R8" s="432"/>
      <c r="S8" s="1727">
        <v>130</v>
      </c>
      <c r="T8" s="1944" t="s">
        <v>70</v>
      </c>
      <c r="U8" s="1921"/>
      <c r="V8" s="1921"/>
      <c r="W8" s="1921"/>
      <c r="X8" s="1921"/>
      <c r="Y8" s="1922"/>
      <c r="Z8" s="2302">
        <f>Application!R10</f>
        <v>0</v>
      </c>
      <c r="AA8" s="2303"/>
      <c r="AB8" s="2303"/>
      <c r="AC8" s="2303"/>
      <c r="AD8" s="2303"/>
      <c r="AE8" s="2303"/>
      <c r="AF8" s="2303"/>
      <c r="AG8" s="2303"/>
      <c r="AH8" s="2303"/>
      <c r="AI8" s="2304"/>
    </row>
    <row r="9" spans="1:37" ht="20.100000000000001" customHeight="1" x14ac:dyDescent="0.2">
      <c r="A9" s="1929"/>
      <c r="B9" s="1728"/>
      <c r="C9" s="1945"/>
      <c r="D9" s="1946"/>
      <c r="E9" s="1946"/>
      <c r="F9" s="1946"/>
      <c r="G9" s="1946"/>
      <c r="H9" s="1947"/>
      <c r="I9" s="2053"/>
      <c r="J9" s="2054"/>
      <c r="K9" s="2054"/>
      <c r="L9" s="2054"/>
      <c r="M9" s="2054"/>
      <c r="N9" s="2054"/>
      <c r="O9" s="2054"/>
      <c r="P9" s="2054"/>
      <c r="Q9" s="2054"/>
      <c r="R9" s="433"/>
      <c r="S9" s="1728"/>
      <c r="T9" s="1945"/>
      <c r="U9" s="1946"/>
      <c r="V9" s="1946"/>
      <c r="W9" s="1946"/>
      <c r="X9" s="1946"/>
      <c r="Y9" s="1947"/>
      <c r="Z9" s="2305">
        <f>Application!R11</f>
        <v>0</v>
      </c>
      <c r="AA9" s="2306"/>
      <c r="AB9" s="2306"/>
      <c r="AC9" s="2306"/>
      <c r="AD9" s="2306"/>
      <c r="AE9" s="2306"/>
      <c r="AF9" s="2306"/>
      <c r="AG9" s="2306"/>
      <c r="AH9" s="2306"/>
      <c r="AI9" s="2307"/>
    </row>
    <row r="10" spans="1:37" ht="20.100000000000001" customHeight="1" x14ac:dyDescent="0.2">
      <c r="A10" s="1929"/>
      <c r="B10" s="1727">
        <v>510</v>
      </c>
      <c r="C10" s="1944" t="str">
        <f>VLOOKUP(B10,DataLabels,HLOOKUP($M$3,Type,2,FALSE))</f>
        <v>Elevating Device Model</v>
      </c>
      <c r="D10" s="1921"/>
      <c r="E10" s="1921"/>
      <c r="F10" s="1921"/>
      <c r="G10" s="1921"/>
      <c r="H10" s="1922"/>
      <c r="I10" s="2051"/>
      <c r="J10" s="2052"/>
      <c r="K10" s="2052"/>
      <c r="L10" s="2052"/>
      <c r="M10" s="2052"/>
      <c r="N10" s="2052"/>
      <c r="O10" s="2052"/>
      <c r="P10" s="2052"/>
      <c r="Q10" s="2052"/>
      <c r="R10" s="432"/>
      <c r="S10" s="1727">
        <v>1340</v>
      </c>
      <c r="T10" s="1944" t="str">
        <f>VLOOKUP(S10,DataLabels,HLOOKUP($M$3,Type,2,FALSE))</f>
        <v>Type of Drive</v>
      </c>
      <c r="U10" s="1921"/>
      <c r="V10" s="1921"/>
      <c r="W10" s="1921"/>
      <c r="X10" s="1921"/>
      <c r="Y10" s="1922"/>
      <c r="Z10" s="2051"/>
      <c r="AA10" s="2052"/>
      <c r="AB10" s="2052"/>
      <c r="AC10" s="2052"/>
      <c r="AD10" s="2052"/>
      <c r="AE10" s="2052"/>
      <c r="AF10" s="2052"/>
      <c r="AG10" s="2052"/>
      <c r="AH10" s="2052"/>
      <c r="AI10" s="434"/>
    </row>
    <row r="11" spans="1:37" ht="20.100000000000001" customHeight="1" x14ac:dyDescent="0.2">
      <c r="A11" s="1929"/>
      <c r="B11" s="1728"/>
      <c r="C11" s="1945"/>
      <c r="D11" s="1946"/>
      <c r="E11" s="1946"/>
      <c r="F11" s="1946"/>
      <c r="G11" s="1946"/>
      <c r="H11" s="1947"/>
      <c r="I11" s="2053"/>
      <c r="J11" s="2054"/>
      <c r="K11" s="2054"/>
      <c r="L11" s="2054"/>
      <c r="M11" s="2054"/>
      <c r="N11" s="2054"/>
      <c r="O11" s="2054"/>
      <c r="P11" s="2054"/>
      <c r="Q11" s="2054"/>
      <c r="R11" s="433"/>
      <c r="S11" s="1728"/>
      <c r="T11" s="1945"/>
      <c r="U11" s="1946"/>
      <c r="V11" s="1946"/>
      <c r="W11" s="1946"/>
      <c r="X11" s="1946"/>
      <c r="Y11" s="1947"/>
      <c r="Z11" s="2053"/>
      <c r="AA11" s="2054"/>
      <c r="AB11" s="2054"/>
      <c r="AC11" s="2054"/>
      <c r="AD11" s="2054"/>
      <c r="AE11" s="2054"/>
      <c r="AF11" s="2054"/>
      <c r="AG11" s="2054"/>
      <c r="AH11" s="2054"/>
      <c r="AI11" s="435"/>
    </row>
    <row r="12" spans="1:37" ht="20.100000000000001" customHeight="1" x14ac:dyDescent="0.2">
      <c r="A12" s="1929"/>
      <c r="B12" s="1727">
        <v>520</v>
      </c>
      <c r="C12" s="1944" t="str">
        <f>VLOOKUP(B12,DataLabels,HLOOKUP($M$3,Type,2,FALSE))</f>
        <v>Capacity
(All Cars must be the same)
[2.16.1]</v>
      </c>
      <c r="D12" s="1921"/>
      <c r="E12" s="1921"/>
      <c r="F12" s="1921"/>
      <c r="G12" s="1921"/>
      <c r="H12" s="1922"/>
      <c r="I12" s="2051"/>
      <c r="J12" s="2052"/>
      <c r="K12" s="2052"/>
      <c r="L12" s="2052"/>
      <c r="M12" s="2052"/>
      <c r="N12" s="2052"/>
      <c r="O12" s="2052"/>
      <c r="P12" s="2052"/>
      <c r="Q12" s="2052"/>
      <c r="R12" s="432"/>
      <c r="S12" s="1727">
        <v>540</v>
      </c>
      <c r="T12" s="1944" t="str">
        <f>VLOOKUP(S12,DataLabels,HLOOKUP($M$3,Type,2,FALSE))</f>
        <v>Rated Speed</v>
      </c>
      <c r="U12" s="1921"/>
      <c r="V12" s="1921"/>
      <c r="W12" s="1921"/>
      <c r="X12" s="1921"/>
      <c r="Y12" s="1922"/>
      <c r="Z12" s="2051"/>
      <c r="AA12" s="2052"/>
      <c r="AB12" s="2052"/>
      <c r="AC12" s="2052"/>
      <c r="AD12" s="2052"/>
      <c r="AE12" s="2052"/>
      <c r="AF12" s="2052"/>
      <c r="AG12" s="2052"/>
      <c r="AH12" s="2052"/>
      <c r="AI12" s="434"/>
    </row>
    <row r="13" spans="1:37" ht="20.100000000000001" customHeight="1" x14ac:dyDescent="0.25">
      <c r="A13" s="1929"/>
      <c r="B13" s="1728"/>
      <c r="C13" s="1945"/>
      <c r="D13" s="1946"/>
      <c r="E13" s="1946"/>
      <c r="F13" s="1946"/>
      <c r="G13" s="1946"/>
      <c r="H13" s="1947"/>
      <c r="I13" s="2053"/>
      <c r="J13" s="2054"/>
      <c r="K13" s="2054"/>
      <c r="L13" s="2054"/>
      <c r="M13" s="2054"/>
      <c r="N13" s="2054"/>
      <c r="O13" s="2054"/>
      <c r="P13" s="2054"/>
      <c r="Q13" s="2054"/>
      <c r="R13" s="290" t="s">
        <v>71</v>
      </c>
      <c r="S13" s="1728"/>
      <c r="T13" s="1945"/>
      <c r="U13" s="1946"/>
      <c r="V13" s="1946"/>
      <c r="W13" s="1946"/>
      <c r="X13" s="1946"/>
      <c r="Y13" s="1947"/>
      <c r="Z13" s="2053"/>
      <c r="AA13" s="2054"/>
      <c r="AB13" s="2054"/>
      <c r="AC13" s="2054"/>
      <c r="AD13" s="2054"/>
      <c r="AE13" s="2054"/>
      <c r="AF13" s="2054"/>
      <c r="AG13" s="2054"/>
      <c r="AH13" s="2054"/>
      <c r="AI13" s="291" t="s">
        <v>73</v>
      </c>
    </row>
    <row r="14" spans="1:37" ht="20.100000000000001" customHeight="1" x14ac:dyDescent="0.2">
      <c r="A14" s="1929"/>
      <c r="B14" s="1918">
        <v>180</v>
      </c>
      <c r="C14" s="1920" t="str">
        <f>VLOOKUP(B14,DataLabels,HLOOKUP($M$3,Type,2,FALSE))</f>
        <v>Address</v>
      </c>
      <c r="D14" s="1921"/>
      <c r="E14" s="1921"/>
      <c r="F14" s="1921"/>
      <c r="G14" s="1921"/>
      <c r="H14" s="1922"/>
      <c r="I14" s="2201">
        <f>Application!F22</f>
        <v>123</v>
      </c>
      <c r="J14" s="2202"/>
      <c r="K14" s="2202"/>
      <c r="L14" s="2202"/>
      <c r="M14" s="2202"/>
      <c r="N14" s="2202"/>
      <c r="O14" s="2202"/>
      <c r="P14" s="2202"/>
      <c r="Q14" s="2202"/>
      <c r="R14" s="2202"/>
      <c r="S14" s="2202"/>
      <c r="T14" s="2202"/>
      <c r="U14" s="2202"/>
      <c r="V14" s="2202"/>
      <c r="W14" s="2202"/>
      <c r="X14" s="2202"/>
      <c r="Y14" s="2202"/>
      <c r="Z14" s="2202"/>
      <c r="AA14" s="2202"/>
      <c r="AB14" s="2202"/>
      <c r="AC14" s="2202"/>
      <c r="AD14" s="2202"/>
      <c r="AE14" s="2287"/>
      <c r="AF14" s="2288" t="s">
        <v>20</v>
      </c>
      <c r="AG14" s="2289"/>
      <c r="AH14" s="2289"/>
      <c r="AI14" s="2290"/>
    </row>
    <row r="15" spans="1:37" ht="20.100000000000001" customHeight="1" x14ac:dyDescent="0.2">
      <c r="A15" s="2292"/>
      <c r="B15" s="1952"/>
      <c r="C15" s="1953"/>
      <c r="D15" s="1946"/>
      <c r="E15" s="1946"/>
      <c r="F15" s="1946"/>
      <c r="G15" s="1946"/>
      <c r="H15" s="1947"/>
      <c r="I15" s="2189" t="str">
        <f>Application!F23</f>
        <v>any st</v>
      </c>
      <c r="J15" s="2190"/>
      <c r="K15" s="2190"/>
      <c r="L15" s="2190"/>
      <c r="M15" s="2190"/>
      <c r="N15" s="2190"/>
      <c r="O15" s="2190"/>
      <c r="P15" s="2190"/>
      <c r="Q15" s="2190"/>
      <c r="R15" s="2190"/>
      <c r="S15" s="2190"/>
      <c r="T15" s="2190"/>
      <c r="U15" s="2190"/>
      <c r="V15" s="2190"/>
      <c r="W15" s="2190"/>
      <c r="X15" s="2190"/>
      <c r="Y15" s="2190"/>
      <c r="Z15" s="2190"/>
      <c r="AA15" s="2190"/>
      <c r="AB15" s="2190"/>
      <c r="AC15" s="2190"/>
      <c r="AD15" s="2190"/>
      <c r="AE15" s="2291"/>
      <c r="AF15" s="2189">
        <f>Application!V23</f>
        <v>0</v>
      </c>
      <c r="AG15" s="2190"/>
      <c r="AH15" s="2190"/>
      <c r="AI15" s="2191"/>
    </row>
    <row r="16" spans="1:37" ht="20.100000000000001" customHeight="1" x14ac:dyDescent="0.2">
      <c r="A16" s="2185" t="s">
        <v>142</v>
      </c>
      <c r="B16" s="1918">
        <v>4000</v>
      </c>
      <c r="C16" s="2293" t="s">
        <v>143</v>
      </c>
      <c r="D16" s="2294"/>
      <c r="E16" s="2294"/>
      <c r="F16" s="2294"/>
      <c r="G16" s="2294"/>
      <c r="H16" s="2294"/>
      <c r="I16" s="2294"/>
      <c r="J16" s="2294" t="s">
        <v>144</v>
      </c>
      <c r="K16" s="2294"/>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c r="AH16" s="2294"/>
      <c r="AI16" s="2297"/>
    </row>
    <row r="17" spans="1:35" s="218" customFormat="1" ht="20.100000000000001" customHeight="1" x14ac:dyDescent="0.2">
      <c r="A17" s="1929"/>
      <c r="B17" s="1952"/>
      <c r="C17" s="2295"/>
      <c r="D17" s="2296"/>
      <c r="E17" s="2296"/>
      <c r="F17" s="2296"/>
      <c r="G17" s="2296"/>
      <c r="H17" s="2296"/>
      <c r="I17" s="2296"/>
      <c r="J17" s="2296"/>
      <c r="K17" s="2296"/>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8"/>
    </row>
    <row r="18" spans="1:35" s="218" customFormat="1" ht="15" customHeight="1" x14ac:dyDescent="0.2">
      <c r="A18" s="1929"/>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c r="AG18" s="450"/>
      <c r="AH18" s="450"/>
      <c r="AI18" s="451"/>
    </row>
    <row r="19" spans="1:35" s="218" customFormat="1" ht="15" customHeight="1" x14ac:dyDescent="0.2">
      <c r="A19" s="1929"/>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c r="AG19" s="450"/>
      <c r="AH19" s="450"/>
      <c r="AI19" s="451"/>
    </row>
    <row r="20" spans="1:35" s="218" customFormat="1" ht="15" customHeight="1" x14ac:dyDescent="0.2">
      <c r="A20" s="1929"/>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1"/>
    </row>
    <row r="21" spans="1:35" s="218" customFormat="1" ht="15" customHeight="1" x14ac:dyDescent="0.2">
      <c r="A21" s="1929"/>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0"/>
      <c r="AI21" s="451"/>
    </row>
    <row r="22" spans="1:35" s="218" customFormat="1" ht="15" customHeight="1" x14ac:dyDescent="0.2">
      <c r="A22" s="1929"/>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50"/>
      <c r="AI22" s="451"/>
    </row>
    <row r="23" spans="1:35" s="218" customFormat="1" ht="15" customHeight="1" x14ac:dyDescent="0.2">
      <c r="A23" s="1929"/>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1"/>
    </row>
    <row r="24" spans="1:35" s="218" customFormat="1" ht="15" customHeight="1" x14ac:dyDescent="0.2">
      <c r="A24" s="1929"/>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0"/>
      <c r="AI24" s="451"/>
    </row>
    <row r="25" spans="1:35" s="218" customFormat="1" ht="15" customHeight="1" x14ac:dyDescent="0.2">
      <c r="A25" s="1929"/>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c r="AG25" s="450"/>
      <c r="AH25" s="450"/>
      <c r="AI25" s="451"/>
    </row>
    <row r="26" spans="1:35" s="218" customFormat="1" ht="15" customHeight="1" x14ac:dyDescent="0.2">
      <c r="A26" s="1929"/>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c r="AG26" s="450"/>
      <c r="AH26" s="450"/>
      <c r="AI26" s="451"/>
    </row>
    <row r="27" spans="1:35" s="218" customFormat="1" ht="15" customHeight="1" x14ac:dyDescent="0.2">
      <c r="A27" s="1929"/>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0"/>
      <c r="AI27" s="451"/>
    </row>
    <row r="28" spans="1:35" s="218" customFormat="1" ht="15" customHeight="1" x14ac:dyDescent="0.2">
      <c r="A28" s="1929"/>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c r="AG28" s="450"/>
      <c r="AH28" s="450"/>
      <c r="AI28" s="451"/>
    </row>
    <row r="29" spans="1:35" s="218" customFormat="1" ht="15" customHeight="1" x14ac:dyDescent="0.2">
      <c r="A29" s="1929"/>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1"/>
    </row>
    <row r="30" spans="1:35" s="218" customFormat="1" ht="15" customHeight="1" x14ac:dyDescent="0.2">
      <c r="A30" s="1929"/>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1"/>
    </row>
    <row r="31" spans="1:35" s="218" customFormat="1" ht="15" customHeight="1" x14ac:dyDescent="0.2">
      <c r="A31" s="1929"/>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1"/>
    </row>
    <row r="32" spans="1:35" s="218" customFormat="1" ht="15" customHeight="1" x14ac:dyDescent="0.2">
      <c r="A32" s="1929"/>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1"/>
    </row>
    <row r="33" spans="1:35" s="218" customFormat="1" ht="15" customHeight="1" x14ac:dyDescent="0.2">
      <c r="A33" s="1929"/>
      <c r="B33" s="450"/>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1"/>
    </row>
    <row r="34" spans="1:35" s="218" customFormat="1" ht="15" customHeight="1" x14ac:dyDescent="0.2">
      <c r="A34" s="1929"/>
      <c r="B34" s="450"/>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c r="AF34" s="450"/>
      <c r="AG34" s="450"/>
      <c r="AH34" s="450"/>
      <c r="AI34" s="451"/>
    </row>
    <row r="35" spans="1:35" s="218" customFormat="1" ht="15" customHeight="1" x14ac:dyDescent="0.2">
      <c r="A35" s="1929"/>
      <c r="B35" s="450"/>
      <c r="C35" s="450"/>
      <c r="D35" s="450"/>
      <c r="E35" s="450"/>
      <c r="F35" s="450"/>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c r="AD35" s="450"/>
      <c r="AE35" s="450"/>
      <c r="AF35" s="450"/>
      <c r="AG35" s="450"/>
      <c r="AH35" s="450"/>
      <c r="AI35" s="451"/>
    </row>
    <row r="36" spans="1:35" s="218" customFormat="1" ht="15" customHeight="1" x14ac:dyDescent="0.2">
      <c r="A36" s="1929"/>
      <c r="B36" s="450"/>
      <c r="C36" s="450"/>
      <c r="D36" s="450"/>
      <c r="E36" s="450"/>
      <c r="F36" s="450"/>
      <c r="G36" s="450"/>
      <c r="H36" s="450"/>
      <c r="I36" s="450"/>
      <c r="J36" s="450"/>
      <c r="K36" s="450"/>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1"/>
    </row>
    <row r="37" spans="1:35" s="218" customFormat="1" ht="15" customHeight="1" x14ac:dyDescent="0.2">
      <c r="A37" s="1929"/>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1"/>
    </row>
    <row r="38" spans="1:35" s="218" customFormat="1" ht="15" customHeight="1" x14ac:dyDescent="0.2">
      <c r="A38" s="1929"/>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1"/>
    </row>
    <row r="39" spans="1:35" s="218" customFormat="1" ht="15" customHeight="1" x14ac:dyDescent="0.2">
      <c r="A39" s="1929"/>
      <c r="B39" s="450"/>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1"/>
    </row>
    <row r="40" spans="1:35" s="218" customFormat="1" ht="15" customHeight="1" x14ac:dyDescent="0.2">
      <c r="A40" s="1929"/>
      <c r="B40" s="450"/>
      <c r="C40" s="450"/>
      <c r="D40" s="450"/>
      <c r="E40" s="450"/>
      <c r="F40" s="450"/>
      <c r="G40" s="450"/>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0"/>
      <c r="AF40" s="450"/>
      <c r="AG40" s="450"/>
      <c r="AH40" s="450"/>
      <c r="AI40" s="451"/>
    </row>
    <row r="41" spans="1:35" s="218" customFormat="1" ht="15" customHeight="1" x14ac:dyDescent="0.2">
      <c r="A41" s="1929"/>
      <c r="B41" s="450"/>
      <c r="C41" s="450"/>
      <c r="D41" s="450"/>
      <c r="E41" s="450"/>
      <c r="F41" s="450"/>
      <c r="G41" s="450"/>
      <c r="H41" s="450"/>
      <c r="I41" s="450"/>
      <c r="J41" s="450"/>
      <c r="K41" s="450"/>
      <c r="L41" s="450"/>
      <c r="M41" s="450"/>
      <c r="N41" s="450"/>
      <c r="O41" s="450"/>
      <c r="P41" s="450"/>
      <c r="Q41" s="450"/>
      <c r="R41" s="450"/>
      <c r="S41" s="450"/>
      <c r="T41" s="450"/>
      <c r="U41" s="450"/>
      <c r="V41" s="450"/>
      <c r="W41" s="450"/>
      <c r="X41" s="450"/>
      <c r="Y41" s="450"/>
      <c r="Z41" s="450"/>
      <c r="AA41" s="450"/>
      <c r="AB41" s="450"/>
      <c r="AC41" s="450"/>
      <c r="AD41" s="450"/>
      <c r="AE41" s="450"/>
      <c r="AF41" s="450"/>
      <c r="AG41" s="450"/>
      <c r="AH41" s="450"/>
      <c r="AI41" s="451"/>
    </row>
    <row r="42" spans="1:35" s="218" customFormat="1" ht="15" customHeight="1" x14ac:dyDescent="0.2">
      <c r="A42" s="2292"/>
      <c r="B42" s="450"/>
      <c r="C42" s="450"/>
      <c r="D42" s="450"/>
      <c r="E42" s="450"/>
      <c r="F42" s="450"/>
      <c r="G42" s="450"/>
      <c r="H42" s="450"/>
      <c r="I42" s="450"/>
      <c r="J42" s="450"/>
      <c r="K42" s="450"/>
      <c r="L42" s="450"/>
      <c r="M42" s="450"/>
      <c r="N42" s="450"/>
      <c r="O42" s="450"/>
      <c r="P42" s="450"/>
      <c r="Q42" s="450"/>
      <c r="R42" s="450"/>
      <c r="S42" s="450"/>
      <c r="T42" s="450"/>
      <c r="U42" s="450"/>
      <c r="V42" s="450"/>
      <c r="W42" s="450"/>
      <c r="X42" s="452"/>
      <c r="Y42" s="452"/>
      <c r="Z42" s="452"/>
      <c r="AA42" s="452"/>
      <c r="AB42" s="452"/>
      <c r="AC42" s="452"/>
      <c r="AD42" s="452"/>
      <c r="AE42" s="452"/>
      <c r="AF42" s="452"/>
      <c r="AG42" s="452"/>
      <c r="AH42" s="452"/>
      <c r="AI42" s="453"/>
    </row>
    <row r="43" spans="1:35" s="218" customFormat="1" ht="20.100000000000001" customHeight="1" x14ac:dyDescent="0.2">
      <c r="A43" s="2185" t="s">
        <v>145</v>
      </c>
      <c r="B43" s="1918"/>
      <c r="C43" s="2284" t="s">
        <v>146</v>
      </c>
      <c r="D43" s="2285"/>
      <c r="E43" s="2285"/>
      <c r="F43" s="2285"/>
      <c r="G43" s="2285"/>
      <c r="H43" s="2285"/>
      <c r="I43" s="2285"/>
      <c r="J43" s="2285"/>
      <c r="K43" s="2285"/>
      <c r="L43" s="2285"/>
      <c r="M43" s="2285"/>
      <c r="N43" s="2285"/>
      <c r="O43" s="2285"/>
      <c r="P43" s="2286"/>
      <c r="Q43" s="1918">
        <v>5000</v>
      </c>
      <c r="R43" s="2284" t="s">
        <v>147</v>
      </c>
      <c r="S43" s="2285"/>
      <c r="T43" s="2285"/>
      <c r="U43" s="2285"/>
      <c r="V43" s="2285"/>
      <c r="W43" s="2285"/>
      <c r="X43" s="2286"/>
      <c r="Y43" s="1918">
        <v>460</v>
      </c>
      <c r="Z43" s="2245" t="s">
        <v>148</v>
      </c>
      <c r="AA43" s="2246"/>
      <c r="AB43" s="2246"/>
      <c r="AC43" s="2246"/>
      <c r="AD43" s="2246"/>
      <c r="AE43" s="2247"/>
      <c r="AF43" s="2251"/>
      <c r="AG43" s="2252"/>
      <c r="AH43" s="2252"/>
      <c r="AI43" s="448"/>
    </row>
    <row r="44" spans="1:35" s="218" customFormat="1" ht="20.100000000000001" customHeight="1" x14ac:dyDescent="0.2">
      <c r="A44" s="1929"/>
      <c r="B44" s="1934"/>
      <c r="C44" s="2255"/>
      <c r="D44" s="2256"/>
      <c r="E44" s="2256"/>
      <c r="F44" s="2256"/>
      <c r="G44" s="2256"/>
      <c r="H44" s="2256"/>
      <c r="I44" s="2256"/>
      <c r="J44" s="2256"/>
      <c r="K44" s="2256"/>
      <c r="L44" s="2256"/>
      <c r="M44" s="2256"/>
      <c r="N44" s="2256"/>
      <c r="O44" s="2256"/>
      <c r="P44" s="2257"/>
      <c r="Q44" s="1934"/>
      <c r="R44" s="2255"/>
      <c r="S44" s="2256"/>
      <c r="T44" s="2256"/>
      <c r="U44" s="2256"/>
      <c r="V44" s="2256"/>
      <c r="W44" s="2256"/>
      <c r="X44" s="2257"/>
      <c r="Y44" s="1934"/>
      <c r="Z44" s="2248"/>
      <c r="AA44" s="2249"/>
      <c r="AB44" s="2249"/>
      <c r="AC44" s="2249"/>
      <c r="AD44" s="2249"/>
      <c r="AE44" s="2250"/>
      <c r="AF44" s="2253"/>
      <c r="AG44" s="2254"/>
      <c r="AH44" s="2254"/>
      <c r="AI44" s="449"/>
    </row>
    <row r="45" spans="1:35" s="218" customFormat="1" ht="20.100000000000001" customHeight="1" x14ac:dyDescent="0.2">
      <c r="A45" s="1929"/>
      <c r="B45" s="1934"/>
      <c r="C45" s="2255"/>
      <c r="D45" s="2256"/>
      <c r="E45" s="2256"/>
      <c r="F45" s="2256"/>
      <c r="G45" s="2256"/>
      <c r="H45" s="2256"/>
      <c r="I45" s="2256"/>
      <c r="J45" s="2256"/>
      <c r="K45" s="2256"/>
      <c r="L45" s="2256"/>
      <c r="M45" s="2256"/>
      <c r="N45" s="2256"/>
      <c r="O45" s="2256"/>
      <c r="P45" s="2257"/>
      <c r="Q45" s="1934"/>
      <c r="R45" s="2255"/>
      <c r="S45" s="2256"/>
      <c r="T45" s="2256"/>
      <c r="U45" s="2256"/>
      <c r="V45" s="2256"/>
      <c r="W45" s="2256"/>
      <c r="X45" s="2257"/>
      <c r="Y45" s="1934"/>
      <c r="Z45" s="2261" t="s">
        <v>61</v>
      </c>
      <c r="AA45" s="2262"/>
      <c r="AB45" s="2262"/>
      <c r="AC45" s="2262"/>
      <c r="AD45" s="2262"/>
      <c r="AE45" s="2262"/>
      <c r="AF45" s="2262"/>
      <c r="AG45" s="2262"/>
      <c r="AH45" s="2262"/>
      <c r="AI45" s="2263"/>
    </row>
    <row r="46" spans="1:35" s="218" customFormat="1" ht="20.100000000000001" customHeight="1" x14ac:dyDescent="0.2">
      <c r="A46" s="1929"/>
      <c r="B46" s="1934"/>
      <c r="C46" s="2255"/>
      <c r="D46" s="2256"/>
      <c r="E46" s="2256"/>
      <c r="F46" s="2256"/>
      <c r="G46" s="2256"/>
      <c r="H46" s="2256"/>
      <c r="I46" s="2256"/>
      <c r="J46" s="2256"/>
      <c r="K46" s="2256"/>
      <c r="L46" s="2256"/>
      <c r="M46" s="2256"/>
      <c r="N46" s="2256"/>
      <c r="O46" s="2256"/>
      <c r="P46" s="2257"/>
      <c r="Q46" s="1934"/>
      <c r="R46" s="2255"/>
      <c r="S46" s="2256"/>
      <c r="T46" s="2256"/>
      <c r="U46" s="2256"/>
      <c r="V46" s="2256"/>
      <c r="W46" s="2256"/>
      <c r="X46" s="2257"/>
      <c r="Y46" s="1934"/>
      <c r="Z46" s="2264"/>
      <c r="AA46" s="2265"/>
      <c r="AB46" s="2265"/>
      <c r="AC46" s="2265"/>
      <c r="AD46" s="2265"/>
      <c r="AE46" s="2265"/>
      <c r="AF46" s="2265"/>
      <c r="AG46" s="2265"/>
      <c r="AH46" s="2265"/>
      <c r="AI46" s="2266"/>
    </row>
    <row r="47" spans="1:35" s="218" customFormat="1" ht="20.100000000000001" customHeight="1" x14ac:dyDescent="0.2">
      <c r="A47" s="1929"/>
      <c r="B47" s="1952"/>
      <c r="C47" s="2258"/>
      <c r="D47" s="2259"/>
      <c r="E47" s="2259"/>
      <c r="F47" s="2259"/>
      <c r="G47" s="2259"/>
      <c r="H47" s="2259"/>
      <c r="I47" s="2259"/>
      <c r="J47" s="2259"/>
      <c r="K47" s="2259"/>
      <c r="L47" s="2259"/>
      <c r="M47" s="2259"/>
      <c r="N47" s="2259"/>
      <c r="O47" s="2259"/>
      <c r="P47" s="2260"/>
      <c r="Q47" s="1952"/>
      <c r="R47" s="2258"/>
      <c r="S47" s="2259"/>
      <c r="T47" s="2259"/>
      <c r="U47" s="2259"/>
      <c r="V47" s="2259"/>
      <c r="W47" s="2259"/>
      <c r="X47" s="2260"/>
      <c r="Y47" s="1934"/>
      <c r="Z47" s="2264"/>
      <c r="AA47" s="2265"/>
      <c r="AB47" s="2265"/>
      <c r="AC47" s="2265"/>
      <c r="AD47" s="2265"/>
      <c r="AE47" s="2265"/>
      <c r="AF47" s="2265"/>
      <c r="AG47" s="2265"/>
      <c r="AH47" s="2265"/>
      <c r="AI47" s="2266"/>
    </row>
    <row r="48" spans="1:35" s="218" customFormat="1" ht="20.100000000000001" customHeight="1" x14ac:dyDescent="0.2">
      <c r="A48" s="1929"/>
      <c r="B48" s="1918">
        <v>450</v>
      </c>
      <c r="C48" s="2004" t="s">
        <v>149</v>
      </c>
      <c r="D48" s="2005"/>
      <c r="E48" s="2005"/>
      <c r="F48" s="2005"/>
      <c r="G48" s="2005"/>
      <c r="H48" s="2005"/>
      <c r="I48" s="2005"/>
      <c r="J48" s="2005"/>
      <c r="K48" s="2005"/>
      <c r="L48" s="2005"/>
      <c r="M48" s="2005"/>
      <c r="N48" s="2005"/>
      <c r="O48" s="2005"/>
      <c r="P48" s="2005"/>
      <c r="Q48" s="2005"/>
      <c r="R48" s="2005"/>
      <c r="S48" s="2005"/>
      <c r="T48" s="2005"/>
      <c r="U48" s="2005"/>
      <c r="V48" s="2005"/>
      <c r="W48" s="2005"/>
      <c r="X48" s="2026"/>
      <c r="Y48" s="1934"/>
      <c r="Z48" s="2264"/>
      <c r="AA48" s="2265"/>
      <c r="AB48" s="2265"/>
      <c r="AC48" s="2265"/>
      <c r="AD48" s="2265"/>
      <c r="AE48" s="2265"/>
      <c r="AF48" s="2265"/>
      <c r="AG48" s="2265"/>
      <c r="AH48" s="2265"/>
      <c r="AI48" s="2266"/>
    </row>
    <row r="49" spans="1:35" s="218" customFormat="1" ht="20.100000000000001" customHeight="1" x14ac:dyDescent="0.2">
      <c r="A49" s="1929"/>
      <c r="B49" s="1934"/>
      <c r="C49" s="2270"/>
      <c r="D49" s="2271"/>
      <c r="E49" s="2271"/>
      <c r="F49" s="2271"/>
      <c r="G49" s="2271"/>
      <c r="H49" s="2271"/>
      <c r="I49" s="2271"/>
      <c r="J49" s="2271"/>
      <c r="K49" s="2271"/>
      <c r="L49" s="2271"/>
      <c r="M49" s="2271"/>
      <c r="N49" s="2271"/>
      <c r="O49" s="2271"/>
      <c r="P49" s="2271"/>
      <c r="Q49" s="2271"/>
      <c r="R49" s="2271"/>
      <c r="S49" s="2271"/>
      <c r="T49" s="2271"/>
      <c r="U49" s="2271"/>
      <c r="V49" s="2271"/>
      <c r="W49" s="2271"/>
      <c r="X49" s="2272"/>
      <c r="Y49" s="1934"/>
      <c r="Z49" s="2264"/>
      <c r="AA49" s="2265"/>
      <c r="AB49" s="2265"/>
      <c r="AC49" s="2265"/>
      <c r="AD49" s="2265"/>
      <c r="AE49" s="2265"/>
      <c r="AF49" s="2265"/>
      <c r="AG49" s="2265"/>
      <c r="AH49" s="2265"/>
      <c r="AI49" s="2266"/>
    </row>
    <row r="50" spans="1:35" s="218" customFormat="1" ht="20.100000000000001" customHeight="1" x14ac:dyDescent="0.2">
      <c r="A50" s="1929"/>
      <c r="B50" s="1934"/>
      <c r="C50" s="2270"/>
      <c r="D50" s="2271"/>
      <c r="E50" s="2271"/>
      <c r="F50" s="2271"/>
      <c r="G50" s="2271"/>
      <c r="H50" s="2271"/>
      <c r="I50" s="2271"/>
      <c r="J50" s="2271"/>
      <c r="K50" s="2271"/>
      <c r="L50" s="2271"/>
      <c r="M50" s="2271"/>
      <c r="N50" s="2271"/>
      <c r="O50" s="2271"/>
      <c r="P50" s="2271"/>
      <c r="Q50" s="2271"/>
      <c r="R50" s="2271"/>
      <c r="S50" s="2271"/>
      <c r="T50" s="2271"/>
      <c r="U50" s="2271"/>
      <c r="V50" s="2271"/>
      <c r="W50" s="2271"/>
      <c r="X50" s="2272"/>
      <c r="Y50" s="1934"/>
      <c r="Z50" s="2264"/>
      <c r="AA50" s="2265"/>
      <c r="AB50" s="2265"/>
      <c r="AC50" s="2265"/>
      <c r="AD50" s="2265"/>
      <c r="AE50" s="2265"/>
      <c r="AF50" s="2265"/>
      <c r="AG50" s="2265"/>
      <c r="AH50" s="2265"/>
      <c r="AI50" s="2266"/>
    </row>
    <row r="51" spans="1:35" s="218" customFormat="1" ht="22.5" customHeight="1" x14ac:dyDescent="0.2">
      <c r="A51" s="1929"/>
      <c r="B51" s="1934"/>
      <c r="C51" s="2273"/>
      <c r="D51" s="2274"/>
      <c r="E51" s="2274"/>
      <c r="F51" s="2274"/>
      <c r="G51" s="2274"/>
      <c r="H51" s="2274"/>
      <c r="I51" s="2274"/>
      <c r="J51" s="2274"/>
      <c r="K51" s="2274"/>
      <c r="L51" s="2274"/>
      <c r="M51" s="2274"/>
      <c r="N51" s="2274"/>
      <c r="O51" s="2274"/>
      <c r="P51" s="2274"/>
      <c r="Q51" s="2274"/>
      <c r="R51" s="2274"/>
      <c r="S51" s="2274"/>
      <c r="T51" s="2274"/>
      <c r="U51" s="2274"/>
      <c r="V51" s="2274"/>
      <c r="W51" s="2274"/>
      <c r="X51" s="2275"/>
      <c r="Y51" s="1934"/>
      <c r="Z51" s="2264"/>
      <c r="AA51" s="2265"/>
      <c r="AB51" s="2265"/>
      <c r="AC51" s="2265"/>
      <c r="AD51" s="2265"/>
      <c r="AE51" s="2265"/>
      <c r="AF51" s="2265"/>
      <c r="AG51" s="2265"/>
      <c r="AH51" s="2265"/>
      <c r="AI51" s="2266"/>
    </row>
    <row r="52" spans="1:35" s="218" customFormat="1" ht="20.100000000000001" customHeight="1" x14ac:dyDescent="0.2">
      <c r="A52" s="1929"/>
      <c r="B52" s="1934"/>
      <c r="C52" s="2004" t="s">
        <v>39</v>
      </c>
      <c r="D52" s="2005"/>
      <c r="E52" s="2005"/>
      <c r="F52" s="2026"/>
      <c r="G52" s="2276"/>
      <c r="H52" s="2277"/>
      <c r="I52" s="2277"/>
      <c r="J52" s="2277"/>
      <c r="K52" s="2278"/>
      <c r="L52" s="2004" t="s">
        <v>40</v>
      </c>
      <c r="M52" s="2005"/>
      <c r="N52" s="2026"/>
      <c r="O52" s="2028"/>
      <c r="P52" s="1915"/>
      <c r="Q52" s="1915"/>
      <c r="R52" s="1915"/>
      <c r="S52" s="1915"/>
      <c r="T52" s="1915"/>
      <c r="U52" s="1915"/>
      <c r="V52" s="1915"/>
      <c r="W52" s="1915"/>
      <c r="X52" s="2282"/>
      <c r="Y52" s="1934"/>
      <c r="Z52" s="2264"/>
      <c r="AA52" s="2265"/>
      <c r="AB52" s="2265"/>
      <c r="AC52" s="2265"/>
      <c r="AD52" s="2265"/>
      <c r="AE52" s="2265"/>
      <c r="AF52" s="2265"/>
      <c r="AG52" s="2265"/>
      <c r="AH52" s="2265"/>
      <c r="AI52" s="2266"/>
    </row>
    <row r="53" spans="1:35" s="218" customFormat="1" ht="20.100000000000001" customHeight="1" thickBot="1" x14ac:dyDescent="0.25">
      <c r="A53" s="1930"/>
      <c r="B53" s="1919"/>
      <c r="C53" s="2007"/>
      <c r="D53" s="2008"/>
      <c r="E53" s="2008"/>
      <c r="F53" s="2027"/>
      <c r="G53" s="2279"/>
      <c r="H53" s="2280"/>
      <c r="I53" s="2280"/>
      <c r="J53" s="2280"/>
      <c r="K53" s="2281"/>
      <c r="L53" s="2007"/>
      <c r="M53" s="2008"/>
      <c r="N53" s="2027"/>
      <c r="O53" s="2029"/>
      <c r="P53" s="1927"/>
      <c r="Q53" s="1927"/>
      <c r="R53" s="1927"/>
      <c r="S53" s="1927"/>
      <c r="T53" s="1927"/>
      <c r="U53" s="1927"/>
      <c r="V53" s="1927"/>
      <c r="W53" s="1927"/>
      <c r="X53" s="2283"/>
      <c r="Y53" s="1919"/>
      <c r="Z53" s="2267"/>
      <c r="AA53" s="2268"/>
      <c r="AB53" s="2268"/>
      <c r="AC53" s="2268"/>
      <c r="AD53" s="2268"/>
      <c r="AE53" s="2268"/>
      <c r="AF53" s="2268"/>
      <c r="AG53" s="2268"/>
      <c r="AH53" s="2268"/>
      <c r="AI53" s="2269"/>
    </row>
  </sheetData>
  <sheetProtection algorithmName="SHA-512" hashValue="A6NGuoGxmqDZsMhwdtoMn1AIbfxpo9fIZLYaFANdlv0Q3ytSL0YxpgpRE0Bp0tg6ATv8vQtVnHfXFMPnW1gMog==" saltValue="WimzhAtPNedtEUMhrdg1ZA==" spinCount="100000" sheet="1" formatCells="0" selectLockedCells="1"/>
  <mergeCells count="63">
    <mergeCell ref="B10:B11"/>
    <mergeCell ref="C10:H11"/>
    <mergeCell ref="I10:Q11"/>
    <mergeCell ref="Z5:AD5"/>
    <mergeCell ref="AE5:AF5"/>
    <mergeCell ref="AG5:AI5"/>
    <mergeCell ref="A6:A15"/>
    <mergeCell ref="B6:B7"/>
    <mergeCell ref="C6:H7"/>
    <mergeCell ref="I6:Y7"/>
    <mergeCell ref="Z6:AH7"/>
    <mergeCell ref="B8:B9"/>
    <mergeCell ref="C8:H9"/>
    <mergeCell ref="I8:Q9"/>
    <mergeCell ref="S8:S9"/>
    <mergeCell ref="Z12:AH13"/>
    <mergeCell ref="T8:Y9"/>
    <mergeCell ref="Z8:AI8"/>
    <mergeCell ref="Z9:AI9"/>
    <mergeCell ref="B14:B15"/>
    <mergeCell ref="C14:H15"/>
    <mergeCell ref="G1:L4"/>
    <mergeCell ref="S10:S11"/>
    <mergeCell ref="T10:Y11"/>
    <mergeCell ref="Z10:AH11"/>
    <mergeCell ref="B12:B13"/>
    <mergeCell ref="C12:H13"/>
    <mergeCell ref="I12:Q13"/>
    <mergeCell ref="S12:S13"/>
    <mergeCell ref="T12:Y13"/>
    <mergeCell ref="M1:P1"/>
    <mergeCell ref="Q1:S1"/>
    <mergeCell ref="V1:AI2"/>
    <mergeCell ref="M3:AI4"/>
    <mergeCell ref="N5:O5"/>
    <mergeCell ref="P5:W5"/>
    <mergeCell ref="X5:Y5"/>
    <mergeCell ref="I14:AE14"/>
    <mergeCell ref="AF14:AI14"/>
    <mergeCell ref="I15:AE15"/>
    <mergeCell ref="AF15:AI15"/>
    <mergeCell ref="A16:A42"/>
    <mergeCell ref="B16:B17"/>
    <mergeCell ref="C16:I17"/>
    <mergeCell ref="J16:AI17"/>
    <mergeCell ref="A43:A53"/>
    <mergeCell ref="B43:B47"/>
    <mergeCell ref="C43:P43"/>
    <mergeCell ref="Q43:Q47"/>
    <mergeCell ref="R43:X43"/>
    <mergeCell ref="B48:B53"/>
    <mergeCell ref="Y43:Y53"/>
    <mergeCell ref="Z43:AE44"/>
    <mergeCell ref="AF43:AH44"/>
    <mergeCell ref="C44:P47"/>
    <mergeCell ref="R44:X47"/>
    <mergeCell ref="Z45:AI45"/>
    <mergeCell ref="Z46:AI53"/>
    <mergeCell ref="C48:X51"/>
    <mergeCell ref="C52:F53"/>
    <mergeCell ref="G52:K53"/>
    <mergeCell ref="L52:N53"/>
    <mergeCell ref="O52:X53"/>
  </mergeCells>
  <dataValidations count="8">
    <dataValidation type="list" allowBlank="1" showInputMessage="1" showErrorMessage="1" promptTitle="OPTIONS:" prompt="Select From List" sqref="Z10" xr:uid="{DDE708F4-8214-4520-88BD-5B52AA803B3B}">
      <formula1>DriveType</formula1>
    </dataValidation>
    <dataValidation operator="greaterThanOrEqual" allowBlank="1" showInputMessage="1" showErrorMessage="1" sqref="M5:N5" xr:uid="{4BBFE9CC-913D-43EC-AA62-B96FEB48B4F9}"/>
    <dataValidation type="decimal" operator="greaterThanOrEqual" allowBlank="1" showInputMessage="1" showErrorMessage="1" sqref="P5" xr:uid="{6DFEFF92-2B61-4A8B-AD17-C7EE5C5AE02F}">
      <formula1>0</formula1>
    </dataValidation>
    <dataValidation allowBlank="1" showInputMessage="1" showErrorMessage="1" prompt="Revision letter or number for this specification." sqref="AG5" xr:uid="{B6CCDBB0-0733-41FA-B7A3-983DA6A2D715}"/>
    <dataValidation type="date" operator="greaterThan" allowBlank="1" showInputMessage="1" showErrorMessage="1" prompt="Revision date for this specification. " sqref="Z5" xr:uid="{5123CC30-B7B4-4D24-9027-8B642A1251DB}">
      <formula1>36526</formula1>
    </dataValidation>
    <dataValidation type="decimal" allowBlank="1" showInputMessage="1" showErrorMessage="1" sqref="Z12" xr:uid="{FFFB0D54-0174-419A-B483-71648B4C5144}">
      <formula1>0</formula1>
      <formula2>9.9</formula2>
    </dataValidation>
    <dataValidation type="list" allowBlank="1" showInputMessage="1" showErrorMessage="1" sqref="AF43" xr:uid="{5A79D4B9-8D92-4A89-9EA6-5D5F03A74EFD}">
      <formula1>"No,Yes"</formula1>
    </dataValidation>
    <dataValidation type="date" operator="greaterThan" allowBlank="1" showInputMessage="1" showErrorMessage="1" sqref="G52" xr:uid="{B15DD6C0-EADD-40D4-9167-EDA5A1FABA35}">
      <formula1>36892</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37C78-071A-4AF0-8028-1F2D7D0885C1}">
  <sheetPr codeName="Sheet17">
    <tabColor theme="7" tint="0.39997558519241921"/>
  </sheetPr>
  <dimension ref="A1:AP137"/>
  <sheetViews>
    <sheetView showGridLines="0" showZeros="0" view="pageBreakPreview" zoomScaleNormal="100" zoomScaleSheetLayoutView="100" workbookViewId="0">
      <selection activeCell="AS8" sqref="AS8"/>
    </sheetView>
  </sheetViews>
  <sheetFormatPr defaultColWidth="9.140625" defaultRowHeight="20.100000000000001" customHeight="1" x14ac:dyDescent="0.2"/>
  <cols>
    <col min="1" max="8" width="3.140625" style="216" customWidth="1"/>
    <col min="9" max="18" width="3.28515625" style="216" customWidth="1"/>
    <col min="19" max="25" width="3.140625" style="216" customWidth="1"/>
    <col min="26" max="35" width="3.28515625" style="216" customWidth="1"/>
    <col min="36" max="37" width="9.140625" style="218"/>
    <col min="38" max="16384" width="9.140625" style="215"/>
  </cols>
  <sheetData>
    <row r="1" spans="1:37" ht="19.5" customHeight="1" x14ac:dyDescent="0.2">
      <c r="G1" s="1778" t="s">
        <v>2316</v>
      </c>
      <c r="H1" s="1778"/>
      <c r="I1" s="1778"/>
      <c r="J1" s="1778"/>
      <c r="K1" s="1778"/>
      <c r="L1" s="1778"/>
      <c r="M1" s="2225" t="s">
        <v>1</v>
      </c>
      <c r="N1" s="2225"/>
      <c r="O1" s="2225"/>
      <c r="P1" s="2225"/>
      <c r="Q1" s="2226">
        <v>42843</v>
      </c>
      <c r="R1" s="2226"/>
      <c r="S1" s="2226"/>
      <c r="T1" s="217"/>
      <c r="U1" s="217"/>
      <c r="V1" s="1913" t="s">
        <v>64</v>
      </c>
      <c r="W1" s="1913"/>
      <c r="X1" s="1913"/>
      <c r="Y1" s="1913"/>
      <c r="Z1" s="1913"/>
      <c r="AA1" s="1913"/>
      <c r="AB1" s="1913"/>
      <c r="AC1" s="1913"/>
      <c r="AD1" s="1913"/>
      <c r="AE1" s="1913"/>
      <c r="AF1" s="1913"/>
      <c r="AG1" s="1913"/>
      <c r="AH1" s="1913"/>
      <c r="AI1" s="1913"/>
    </row>
    <row r="2" spans="1:37" ht="9.75" customHeight="1" x14ac:dyDescent="0.2">
      <c r="G2" s="1778"/>
      <c r="H2" s="1778"/>
      <c r="I2" s="1778"/>
      <c r="J2" s="1778"/>
      <c r="K2" s="1778"/>
      <c r="L2" s="1778"/>
      <c r="M2" s="217"/>
      <c r="N2" s="217"/>
      <c r="O2" s="217"/>
      <c r="P2" s="217"/>
      <c r="Q2" s="217"/>
      <c r="R2" s="217"/>
      <c r="S2" s="217"/>
      <c r="T2" s="217"/>
      <c r="U2" s="217"/>
      <c r="V2" s="1913"/>
      <c r="W2" s="1913"/>
      <c r="X2" s="1913"/>
      <c r="Y2" s="1913"/>
      <c r="Z2" s="1913"/>
      <c r="AA2" s="1913"/>
      <c r="AB2" s="1913"/>
      <c r="AC2" s="1913"/>
      <c r="AD2" s="1913"/>
      <c r="AE2" s="1913"/>
      <c r="AF2" s="1913"/>
      <c r="AG2" s="1913"/>
      <c r="AH2" s="1913"/>
      <c r="AI2" s="1913"/>
    </row>
    <row r="3" spans="1:37" ht="9.75" customHeight="1" x14ac:dyDescent="0.2">
      <c r="G3" s="1778"/>
      <c r="H3" s="1778"/>
      <c r="I3" s="1778"/>
      <c r="J3" s="1778"/>
      <c r="K3" s="1778"/>
      <c r="L3" s="1778"/>
      <c r="M3" s="1913" t="s">
        <v>150</v>
      </c>
      <c r="N3" s="1913"/>
      <c r="O3" s="1913"/>
      <c r="P3" s="1913"/>
      <c r="Q3" s="1913"/>
      <c r="R3" s="1913"/>
      <c r="S3" s="1913"/>
      <c r="T3" s="1913"/>
      <c r="U3" s="1913"/>
      <c r="V3" s="1913"/>
      <c r="W3" s="1913"/>
      <c r="X3" s="1913"/>
      <c r="Y3" s="1913"/>
      <c r="Z3" s="1913"/>
      <c r="AA3" s="1913"/>
      <c r="AB3" s="1913"/>
      <c r="AC3" s="1913"/>
      <c r="AD3" s="1913"/>
      <c r="AE3" s="1913"/>
      <c r="AF3" s="1913"/>
      <c r="AG3" s="1913"/>
      <c r="AH3" s="1913"/>
      <c r="AI3" s="1913"/>
    </row>
    <row r="4" spans="1:37" ht="19.5" customHeight="1" thickBot="1" x14ac:dyDescent="0.25">
      <c r="A4" s="219"/>
      <c r="B4" s="219"/>
      <c r="C4" s="219"/>
      <c r="D4" s="219"/>
      <c r="E4" s="219"/>
      <c r="F4" s="219"/>
      <c r="G4" s="1778"/>
      <c r="H4" s="1778"/>
      <c r="I4" s="1778"/>
      <c r="J4" s="1778"/>
      <c r="K4" s="1778"/>
      <c r="L4" s="1778"/>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220"/>
      <c r="AK4" s="220"/>
    </row>
    <row r="5" spans="1:37" ht="20.100000000000001" customHeight="1" thickBot="1" x14ac:dyDescent="0.3">
      <c r="A5" s="1242" t="s">
        <v>2072</v>
      </c>
      <c r="B5" s="222"/>
      <c r="C5" s="223"/>
      <c r="D5" s="223"/>
      <c r="E5" s="223"/>
      <c r="F5" s="223"/>
      <c r="G5" s="919"/>
      <c r="H5" s="919"/>
      <c r="I5" s="919"/>
      <c r="J5" s="919"/>
      <c r="K5" s="919"/>
      <c r="L5" s="919"/>
      <c r="M5" s="224"/>
      <c r="N5" s="2227" t="s">
        <v>43</v>
      </c>
      <c r="O5" s="2228"/>
      <c r="P5" s="2299">
        <f>Application!F10</f>
        <v>0</v>
      </c>
      <c r="Q5" s="2300"/>
      <c r="R5" s="2300"/>
      <c r="S5" s="2300"/>
      <c r="T5" s="2300"/>
      <c r="U5" s="2300"/>
      <c r="V5" s="2300"/>
      <c r="W5" s="2301"/>
      <c r="X5" s="2229" t="s">
        <v>39</v>
      </c>
      <c r="Y5" s="2230"/>
      <c r="Z5" s="2231"/>
      <c r="AA5" s="2232"/>
      <c r="AB5" s="2232"/>
      <c r="AC5" s="2232"/>
      <c r="AD5" s="2233"/>
      <c r="AE5" s="2229" t="s">
        <v>66</v>
      </c>
      <c r="AF5" s="2230"/>
      <c r="AG5" s="2234"/>
      <c r="AH5" s="2235"/>
      <c r="AI5" s="2236"/>
      <c r="AJ5" s="225"/>
    </row>
    <row r="6" spans="1:37" ht="20.100000000000001" customHeight="1" x14ac:dyDescent="0.2">
      <c r="A6" s="1928" t="s">
        <v>68</v>
      </c>
      <c r="B6" s="1960">
        <v>110</v>
      </c>
      <c r="C6" s="1961" t="str">
        <f>VLOOKUP(B6,DataLabels,HLOOKUP($M$3,Type,2,FALSE))</f>
        <v>Type of Submission</v>
      </c>
      <c r="D6" s="1962"/>
      <c r="E6" s="1962"/>
      <c r="F6" s="1962"/>
      <c r="G6" s="1962"/>
      <c r="H6" s="1963"/>
      <c r="I6" s="2212">
        <f>Application!G8</f>
        <v>0</v>
      </c>
      <c r="J6" s="2213"/>
      <c r="K6" s="2213"/>
      <c r="L6" s="2213"/>
      <c r="M6" s="2213"/>
      <c r="N6" s="2213"/>
      <c r="O6" s="2213"/>
      <c r="P6" s="2213"/>
      <c r="Q6" s="2213"/>
      <c r="R6" s="2213"/>
      <c r="S6" s="2213"/>
      <c r="T6" s="2213"/>
      <c r="U6" s="2213"/>
      <c r="V6" s="2213"/>
      <c r="W6" s="2213"/>
      <c r="X6" s="2213"/>
      <c r="Y6" s="2213"/>
      <c r="Z6" s="2334">
        <f>Application!R8</f>
        <v>0</v>
      </c>
      <c r="AA6" s="2213"/>
      <c r="AB6" s="2213"/>
      <c r="AC6" s="2213"/>
      <c r="AD6" s="2213"/>
      <c r="AE6" s="2213"/>
      <c r="AF6" s="2213"/>
      <c r="AG6" s="2213"/>
      <c r="AH6" s="2213"/>
      <c r="AI6" s="430"/>
    </row>
    <row r="7" spans="1:37" ht="20.100000000000001" customHeight="1" x14ac:dyDescent="0.2">
      <c r="A7" s="1929"/>
      <c r="B7" s="1952"/>
      <c r="C7" s="1953"/>
      <c r="D7" s="1946"/>
      <c r="E7" s="1946"/>
      <c r="F7" s="1946"/>
      <c r="G7" s="1946"/>
      <c r="H7" s="1947"/>
      <c r="I7" s="1950"/>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431"/>
    </row>
    <row r="8" spans="1:37" ht="20.100000000000001" customHeight="1" x14ac:dyDescent="0.2">
      <c r="A8" s="1929"/>
      <c r="B8" s="1727">
        <v>500</v>
      </c>
      <c r="C8" s="1944" t="str">
        <f>VLOOKUP(B8,DataLabels,HLOOKUP($M$3,Type,2,FALSE))</f>
        <v>Elevating Device Make</v>
      </c>
      <c r="D8" s="1921"/>
      <c r="E8" s="1921"/>
      <c r="F8" s="1921"/>
      <c r="G8" s="1921"/>
      <c r="H8" s="1922"/>
      <c r="I8" s="2051"/>
      <c r="J8" s="2052"/>
      <c r="K8" s="2052"/>
      <c r="L8" s="2052"/>
      <c r="M8" s="2052"/>
      <c r="N8" s="2052"/>
      <c r="O8" s="2052"/>
      <c r="P8" s="2052"/>
      <c r="Q8" s="2052"/>
      <c r="R8" s="432"/>
      <c r="S8" s="1727">
        <v>130</v>
      </c>
      <c r="T8" s="1944" t="s">
        <v>70</v>
      </c>
      <c r="U8" s="1921"/>
      <c r="V8" s="1921"/>
      <c r="W8" s="1921"/>
      <c r="X8" s="1921"/>
      <c r="Y8" s="1922"/>
      <c r="Z8" s="2302">
        <f>Application!R10</f>
        <v>0</v>
      </c>
      <c r="AA8" s="2303"/>
      <c r="AB8" s="2303"/>
      <c r="AC8" s="2303"/>
      <c r="AD8" s="2303"/>
      <c r="AE8" s="2303"/>
      <c r="AF8" s="2303"/>
      <c r="AG8" s="2303"/>
      <c r="AH8" s="2303"/>
      <c r="AI8" s="2304"/>
    </row>
    <row r="9" spans="1:37" ht="20.100000000000001" customHeight="1" x14ac:dyDescent="0.2">
      <c r="A9" s="1929"/>
      <c r="B9" s="1728"/>
      <c r="C9" s="1945"/>
      <c r="D9" s="1946"/>
      <c r="E9" s="1946"/>
      <c r="F9" s="1946"/>
      <c r="G9" s="1946"/>
      <c r="H9" s="1947"/>
      <c r="I9" s="2053"/>
      <c r="J9" s="2054"/>
      <c r="K9" s="2054"/>
      <c r="L9" s="2054"/>
      <c r="M9" s="2054"/>
      <c r="N9" s="2054"/>
      <c r="O9" s="2054"/>
      <c r="P9" s="2054"/>
      <c r="Q9" s="2054"/>
      <c r="R9" s="433"/>
      <c r="S9" s="1728"/>
      <c r="T9" s="1945"/>
      <c r="U9" s="1946"/>
      <c r="V9" s="1946"/>
      <c r="W9" s="1946"/>
      <c r="X9" s="1946"/>
      <c r="Y9" s="1947"/>
      <c r="Z9" s="2305">
        <f>Application!R11</f>
        <v>0</v>
      </c>
      <c r="AA9" s="2306"/>
      <c r="AB9" s="2306"/>
      <c r="AC9" s="2306"/>
      <c r="AD9" s="2306"/>
      <c r="AE9" s="2306"/>
      <c r="AF9" s="2306"/>
      <c r="AG9" s="2306"/>
      <c r="AH9" s="2306"/>
      <c r="AI9" s="2307"/>
    </row>
    <row r="10" spans="1:37" ht="20.100000000000001" customHeight="1" x14ac:dyDescent="0.2">
      <c r="A10" s="1929"/>
      <c r="B10" s="1727">
        <v>510</v>
      </c>
      <c r="C10" s="1944" t="str">
        <f>VLOOKUP(B10,DataLabels,HLOOKUP($M$3,Type,2,FALSE))</f>
        <v>Elevating Device Model</v>
      </c>
      <c r="D10" s="1921"/>
      <c r="E10" s="1921"/>
      <c r="F10" s="1921"/>
      <c r="G10" s="1921"/>
      <c r="H10" s="1922"/>
      <c r="I10" s="2051"/>
      <c r="J10" s="2052"/>
      <c r="K10" s="2052"/>
      <c r="L10" s="2052"/>
      <c r="M10" s="2052"/>
      <c r="N10" s="2052"/>
      <c r="O10" s="2052"/>
      <c r="P10" s="2052"/>
      <c r="Q10" s="2052"/>
      <c r="R10" s="432"/>
      <c r="S10" s="1727">
        <v>1340</v>
      </c>
      <c r="T10" s="1944" t="str">
        <f>VLOOKUP(S10,DataLabels,HLOOKUP($M$3,Type,2,FALSE))</f>
        <v>Type of Drive</v>
      </c>
      <c r="U10" s="1921"/>
      <c r="V10" s="1921"/>
      <c r="W10" s="1921"/>
      <c r="X10" s="1921"/>
      <c r="Y10" s="1922"/>
      <c r="Z10" s="2051"/>
      <c r="AA10" s="2052"/>
      <c r="AB10" s="2052"/>
      <c r="AC10" s="2052"/>
      <c r="AD10" s="2052"/>
      <c r="AE10" s="2052"/>
      <c r="AF10" s="2052"/>
      <c r="AG10" s="2052"/>
      <c r="AH10" s="2052"/>
      <c r="AI10" s="434"/>
    </row>
    <row r="11" spans="1:37" ht="20.100000000000001" customHeight="1" x14ac:dyDescent="0.2">
      <c r="A11" s="1929"/>
      <c r="B11" s="1728"/>
      <c r="C11" s="1945"/>
      <c r="D11" s="1946"/>
      <c r="E11" s="1946"/>
      <c r="F11" s="1946"/>
      <c r="G11" s="1946"/>
      <c r="H11" s="1947"/>
      <c r="I11" s="2053"/>
      <c r="J11" s="2054"/>
      <c r="K11" s="2054"/>
      <c r="L11" s="2054"/>
      <c r="M11" s="2054"/>
      <c r="N11" s="2054"/>
      <c r="O11" s="2054"/>
      <c r="P11" s="2054"/>
      <c r="Q11" s="2054"/>
      <c r="R11" s="433"/>
      <c r="S11" s="1728"/>
      <c r="T11" s="1945"/>
      <c r="U11" s="1946"/>
      <c r="V11" s="1946"/>
      <c r="W11" s="1946"/>
      <c r="X11" s="1946"/>
      <c r="Y11" s="1947"/>
      <c r="Z11" s="2053"/>
      <c r="AA11" s="2054"/>
      <c r="AB11" s="2054"/>
      <c r="AC11" s="2054"/>
      <c r="AD11" s="2054"/>
      <c r="AE11" s="2054"/>
      <c r="AF11" s="2054"/>
      <c r="AG11" s="2054"/>
      <c r="AH11" s="2054"/>
      <c r="AI11" s="435"/>
    </row>
    <row r="12" spans="1:37" ht="20.100000000000001" customHeight="1" x14ac:dyDescent="0.2">
      <c r="A12" s="1929"/>
      <c r="B12" s="1727">
        <v>520</v>
      </c>
      <c r="C12" s="1944" t="str">
        <f>VLOOKUP(B12,DataLabels,HLOOKUP($M$3,Type,2,FALSE))</f>
        <v>Capacity
(All Cars must be the same)
[2.16.1]</v>
      </c>
      <c r="D12" s="1921"/>
      <c r="E12" s="1921"/>
      <c r="F12" s="1921"/>
      <c r="G12" s="1921"/>
      <c r="H12" s="1922"/>
      <c r="I12" s="2051"/>
      <c r="J12" s="2052"/>
      <c r="K12" s="2052"/>
      <c r="L12" s="2052"/>
      <c r="M12" s="2052"/>
      <c r="N12" s="2052"/>
      <c r="O12" s="2052"/>
      <c r="P12" s="2052"/>
      <c r="Q12" s="2052"/>
      <c r="R12" s="432"/>
      <c r="S12" s="1727">
        <v>540</v>
      </c>
      <c r="T12" s="1944" t="str">
        <f>VLOOKUP(S12,DataLabels,HLOOKUP($M$3,Type,2,FALSE))</f>
        <v>Rated Speed</v>
      </c>
      <c r="U12" s="1921"/>
      <c r="V12" s="1921"/>
      <c r="W12" s="1921"/>
      <c r="X12" s="1921"/>
      <c r="Y12" s="1922"/>
      <c r="Z12" s="2051"/>
      <c r="AA12" s="2052"/>
      <c r="AB12" s="2052"/>
      <c r="AC12" s="2052"/>
      <c r="AD12" s="2052"/>
      <c r="AE12" s="2052"/>
      <c r="AF12" s="2052"/>
      <c r="AG12" s="2052"/>
      <c r="AH12" s="2052"/>
      <c r="AI12" s="434"/>
    </row>
    <row r="13" spans="1:37" ht="20.100000000000001" customHeight="1" x14ac:dyDescent="0.25">
      <c r="A13" s="1929"/>
      <c r="B13" s="1728"/>
      <c r="C13" s="1945"/>
      <c r="D13" s="1946"/>
      <c r="E13" s="1946"/>
      <c r="F13" s="1946"/>
      <c r="G13" s="1946"/>
      <c r="H13" s="1947"/>
      <c r="I13" s="2053"/>
      <c r="J13" s="2054"/>
      <c r="K13" s="2054"/>
      <c r="L13" s="2054"/>
      <c r="M13" s="2054"/>
      <c r="N13" s="2054"/>
      <c r="O13" s="2054"/>
      <c r="P13" s="2054"/>
      <c r="Q13" s="2054"/>
      <c r="R13" s="290" t="s">
        <v>71</v>
      </c>
      <c r="S13" s="1728"/>
      <c r="T13" s="1945"/>
      <c r="U13" s="1946"/>
      <c r="V13" s="1946"/>
      <c r="W13" s="1946"/>
      <c r="X13" s="1946"/>
      <c r="Y13" s="1947"/>
      <c r="Z13" s="2053"/>
      <c r="AA13" s="2054"/>
      <c r="AB13" s="2054"/>
      <c r="AC13" s="2054"/>
      <c r="AD13" s="2054"/>
      <c r="AE13" s="2054"/>
      <c r="AF13" s="2054"/>
      <c r="AG13" s="2054"/>
      <c r="AH13" s="2054"/>
      <c r="AI13" s="291" t="s">
        <v>73</v>
      </c>
    </row>
    <row r="14" spans="1:37" ht="20.100000000000001" customHeight="1" x14ac:dyDescent="0.2">
      <c r="A14" s="1929"/>
      <c r="B14" s="1918">
        <v>180</v>
      </c>
      <c r="C14" s="1920" t="str">
        <f>VLOOKUP(B14,DataLabels,HLOOKUP($M$3,Type,2,FALSE))</f>
        <v>Address</v>
      </c>
      <c r="D14" s="1921"/>
      <c r="E14" s="1921"/>
      <c r="F14" s="1921"/>
      <c r="G14" s="1921"/>
      <c r="H14" s="1922"/>
      <c r="I14" s="2201">
        <f>Application!F22</f>
        <v>123</v>
      </c>
      <c r="J14" s="2202"/>
      <c r="K14" s="2202"/>
      <c r="L14" s="2202"/>
      <c r="M14" s="2202"/>
      <c r="N14" s="2202"/>
      <c r="O14" s="2202"/>
      <c r="P14" s="2202"/>
      <c r="Q14" s="2202"/>
      <c r="R14" s="2202"/>
      <c r="S14" s="2202"/>
      <c r="T14" s="2202"/>
      <c r="U14" s="2202"/>
      <c r="V14" s="2202"/>
      <c r="W14" s="2202"/>
      <c r="X14" s="2202"/>
      <c r="Y14" s="2202"/>
      <c r="Z14" s="2202"/>
      <c r="AA14" s="2202"/>
      <c r="AB14" s="2202"/>
      <c r="AC14" s="2202"/>
      <c r="AD14" s="2202"/>
      <c r="AE14" s="2287"/>
      <c r="AF14" s="2288" t="s">
        <v>20</v>
      </c>
      <c r="AG14" s="2289"/>
      <c r="AH14" s="2289"/>
      <c r="AI14" s="2290"/>
    </row>
    <row r="15" spans="1:37" ht="20.100000000000001" customHeight="1" x14ac:dyDescent="0.2">
      <c r="A15" s="2292"/>
      <c r="B15" s="1952"/>
      <c r="C15" s="1953"/>
      <c r="D15" s="1946"/>
      <c r="E15" s="1946"/>
      <c r="F15" s="1946"/>
      <c r="G15" s="1946"/>
      <c r="H15" s="1947"/>
      <c r="I15" s="2189" t="str">
        <f>Application!F23</f>
        <v>any st</v>
      </c>
      <c r="J15" s="2190"/>
      <c r="K15" s="2190"/>
      <c r="L15" s="2190"/>
      <c r="M15" s="2190"/>
      <c r="N15" s="2190"/>
      <c r="O15" s="2190"/>
      <c r="P15" s="2190"/>
      <c r="Q15" s="2190"/>
      <c r="R15" s="2190"/>
      <c r="S15" s="2190"/>
      <c r="T15" s="2190"/>
      <c r="U15" s="2190"/>
      <c r="V15" s="2190"/>
      <c r="W15" s="2190"/>
      <c r="X15" s="2190"/>
      <c r="Y15" s="2190"/>
      <c r="Z15" s="2190"/>
      <c r="AA15" s="2190"/>
      <c r="AB15" s="2190"/>
      <c r="AC15" s="2190"/>
      <c r="AD15" s="2190"/>
      <c r="AE15" s="2291"/>
      <c r="AF15" s="2189">
        <f>Application!V23</f>
        <v>0</v>
      </c>
      <c r="AG15" s="2190"/>
      <c r="AH15" s="2190"/>
      <c r="AI15" s="2191"/>
    </row>
    <row r="16" spans="1:37" ht="20.100000000000001" customHeight="1" x14ac:dyDescent="0.2">
      <c r="A16" s="2185" t="s">
        <v>142</v>
      </c>
      <c r="B16" s="1918">
        <v>4000</v>
      </c>
      <c r="C16" s="2293" t="s">
        <v>143</v>
      </c>
      <c r="D16" s="2294"/>
      <c r="E16" s="2294"/>
      <c r="F16" s="2294"/>
      <c r="G16" s="2294"/>
      <c r="H16" s="2294"/>
      <c r="I16" s="2294"/>
      <c r="J16" s="2294" t="s">
        <v>151</v>
      </c>
      <c r="K16" s="2294"/>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c r="AH16" s="2294"/>
      <c r="AI16" s="2297"/>
    </row>
    <row r="17" spans="1:35" s="218" customFormat="1" ht="20.100000000000001" customHeight="1" x14ac:dyDescent="0.2">
      <c r="A17" s="1929"/>
      <c r="B17" s="1952"/>
      <c r="C17" s="2295"/>
      <c r="D17" s="2296"/>
      <c r="E17" s="2296"/>
      <c r="F17" s="2296"/>
      <c r="G17" s="2296"/>
      <c r="H17" s="2296"/>
      <c r="I17" s="2296"/>
      <c r="J17" s="2296"/>
      <c r="K17" s="2296"/>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8"/>
    </row>
    <row r="18" spans="1:35" s="218" customFormat="1" ht="15" customHeight="1" x14ac:dyDescent="0.2">
      <c r="A18" s="1929"/>
      <c r="B18" s="436"/>
      <c r="C18" s="216" t="s">
        <v>152</v>
      </c>
      <c r="D18" s="216"/>
      <c r="E18" s="216"/>
      <c r="F18" s="216"/>
      <c r="G18" s="216"/>
      <c r="H18" s="216"/>
      <c r="I18" s="216"/>
      <c r="J18" s="216"/>
      <c r="K18" s="216"/>
      <c r="L18" s="216"/>
      <c r="M18" s="216"/>
      <c r="N18" s="216"/>
      <c r="O18" s="216"/>
      <c r="P18" s="216"/>
      <c r="Q18" s="216"/>
      <c r="R18" s="216"/>
      <c r="S18" s="216"/>
      <c r="T18" s="216"/>
      <c r="U18" s="216"/>
      <c r="V18" s="216"/>
      <c r="W18" s="216"/>
      <c r="X18" s="436"/>
      <c r="Y18" s="436"/>
      <c r="Z18" s="436"/>
      <c r="AA18" s="436"/>
      <c r="AB18" s="436"/>
      <c r="AC18" s="436"/>
      <c r="AD18" s="436"/>
      <c r="AE18" s="436"/>
      <c r="AF18" s="436"/>
      <c r="AG18" s="436"/>
      <c r="AH18" s="436"/>
      <c r="AI18" s="437"/>
    </row>
    <row r="19" spans="1:35" s="218" customFormat="1" ht="15" customHeight="1" x14ac:dyDescent="0.2">
      <c r="A19" s="1929"/>
      <c r="B19" s="436"/>
      <c r="C19" s="2326" t="s">
        <v>153</v>
      </c>
      <c r="D19" s="2326"/>
      <c r="E19" s="459" t="s">
        <v>154</v>
      </c>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c r="AF19" s="436"/>
      <c r="AG19" s="436"/>
      <c r="AH19" s="436"/>
      <c r="AI19" s="437"/>
    </row>
    <row r="20" spans="1:35" s="218" customFormat="1" ht="15" customHeight="1" x14ac:dyDescent="0.2">
      <c r="A20" s="1929"/>
      <c r="B20" s="436"/>
      <c r="C20" s="439"/>
      <c r="D20" s="439"/>
      <c r="E20" s="439"/>
      <c r="F20" s="439"/>
      <c r="G20" s="440"/>
      <c r="H20" s="440"/>
      <c r="I20" s="440"/>
      <c r="J20" s="436"/>
      <c r="K20" s="436"/>
      <c r="L20" s="436"/>
      <c r="M20" s="436"/>
      <c r="N20" s="436"/>
      <c r="O20" s="436"/>
      <c r="P20" s="436"/>
      <c r="Q20" s="436"/>
      <c r="R20" s="436"/>
      <c r="S20" s="436"/>
      <c r="T20" s="436"/>
      <c r="U20" s="436"/>
      <c r="V20" s="436"/>
      <c r="W20" s="436"/>
      <c r="X20" s="436"/>
      <c r="Y20" s="436"/>
      <c r="Z20" s="436"/>
      <c r="AA20" s="436"/>
      <c r="AB20" s="436"/>
      <c r="AC20" s="436"/>
      <c r="AD20" s="436"/>
      <c r="AE20" s="436"/>
      <c r="AF20" s="436"/>
      <c r="AG20" s="436"/>
      <c r="AH20" s="436"/>
      <c r="AI20" s="437"/>
    </row>
    <row r="21" spans="1:35" s="218" customFormat="1" ht="15" customHeight="1" x14ac:dyDescent="0.2">
      <c r="A21" s="1929"/>
      <c r="B21" s="438"/>
      <c r="C21" s="454" t="s">
        <v>155</v>
      </c>
      <c r="D21" s="455"/>
      <c r="E21" s="455"/>
      <c r="F21" s="455"/>
      <c r="G21" s="455"/>
      <c r="H21" s="455"/>
      <c r="I21" s="455"/>
      <c r="J21" s="456"/>
      <c r="K21" s="456"/>
      <c r="L21" s="436"/>
      <c r="M21" s="2328" t="s">
        <v>156</v>
      </c>
      <c r="N21" s="2328"/>
      <c r="O21" s="2328"/>
      <c r="P21" s="2328"/>
      <c r="Q21" s="2328"/>
      <c r="R21" s="2328"/>
      <c r="S21" s="2328"/>
      <c r="T21" s="458" t="s">
        <v>157</v>
      </c>
      <c r="U21" s="455"/>
      <c r="V21" s="455"/>
      <c r="W21" s="455"/>
      <c r="X21" s="455"/>
      <c r="Y21" s="455"/>
      <c r="Z21" s="455"/>
      <c r="AA21" s="456"/>
      <c r="AB21" s="456"/>
      <c r="AC21" s="2330" t="s">
        <v>158</v>
      </c>
      <c r="AD21" s="2330"/>
      <c r="AE21" s="2330"/>
      <c r="AF21" s="2330"/>
      <c r="AG21" s="2330"/>
      <c r="AH21" s="2330"/>
      <c r="AI21" s="2333"/>
    </row>
    <row r="22" spans="1:35" s="218" customFormat="1" ht="15" customHeight="1" x14ac:dyDescent="0.2">
      <c r="A22" s="1929"/>
      <c r="B22" s="436"/>
      <c r="C22" s="454" t="s">
        <v>159</v>
      </c>
      <c r="D22" s="455"/>
      <c r="E22" s="455"/>
      <c r="F22" s="455"/>
      <c r="G22" s="455"/>
      <c r="H22" s="455"/>
      <c r="I22" s="455"/>
      <c r="J22" s="456"/>
      <c r="K22" s="456"/>
      <c r="L22" s="436"/>
      <c r="M22" s="2328" t="s">
        <v>156</v>
      </c>
      <c r="N22" s="2328"/>
      <c r="O22" s="2328"/>
      <c r="P22" s="2328"/>
      <c r="Q22" s="2328"/>
      <c r="R22" s="2328"/>
      <c r="S22" s="2328"/>
      <c r="T22" s="458" t="s">
        <v>160</v>
      </c>
      <c r="U22" s="456"/>
      <c r="V22" s="456"/>
      <c r="W22" s="456"/>
      <c r="X22" s="456"/>
      <c r="Y22" s="456"/>
      <c r="Z22" s="456"/>
      <c r="AA22" s="456"/>
      <c r="AB22" s="456"/>
      <c r="AC22" s="2330" t="s">
        <v>158</v>
      </c>
      <c r="AD22" s="2330"/>
      <c r="AE22" s="2330"/>
      <c r="AF22" s="2330"/>
      <c r="AG22" s="2330"/>
      <c r="AH22" s="2330"/>
      <c r="AI22" s="2333"/>
    </row>
    <row r="23" spans="1:35" s="218" customFormat="1" ht="15" customHeight="1" x14ac:dyDescent="0.2">
      <c r="A23" s="1929"/>
      <c r="B23" s="436"/>
      <c r="C23" s="454" t="s">
        <v>161</v>
      </c>
      <c r="D23" s="455"/>
      <c r="E23" s="455"/>
      <c r="F23" s="455"/>
      <c r="G23" s="455"/>
      <c r="H23" s="455"/>
      <c r="I23" s="455"/>
      <c r="J23" s="456"/>
      <c r="K23" s="456"/>
      <c r="L23" s="436"/>
      <c r="M23" s="2328" t="s">
        <v>156</v>
      </c>
      <c r="N23" s="2328"/>
      <c r="O23" s="2328"/>
      <c r="P23" s="2328"/>
      <c r="Q23" s="2328"/>
      <c r="R23" s="2328"/>
      <c r="S23" s="2328"/>
      <c r="T23" s="458" t="s">
        <v>162</v>
      </c>
      <c r="U23" s="456"/>
      <c r="V23" s="456"/>
      <c r="W23" s="456"/>
      <c r="X23" s="456"/>
      <c r="Y23" s="456"/>
      <c r="Z23" s="456"/>
      <c r="AA23" s="456"/>
      <c r="AB23" s="456"/>
      <c r="AC23" s="2328" t="s">
        <v>156</v>
      </c>
      <c r="AD23" s="2328"/>
      <c r="AE23" s="2328"/>
      <c r="AF23" s="2328"/>
      <c r="AG23" s="2328"/>
      <c r="AH23" s="2328"/>
      <c r="AI23" s="2329"/>
    </row>
    <row r="24" spans="1:35" s="218" customFormat="1" ht="15" customHeight="1" x14ac:dyDescent="0.2">
      <c r="A24" s="1929"/>
      <c r="B24" s="436"/>
      <c r="C24" s="454" t="s">
        <v>163</v>
      </c>
      <c r="D24" s="455"/>
      <c r="E24" s="455"/>
      <c r="F24" s="455"/>
      <c r="G24" s="455"/>
      <c r="H24" s="455"/>
      <c r="I24" s="455"/>
      <c r="J24" s="456"/>
      <c r="K24" s="456"/>
      <c r="L24" s="436"/>
      <c r="M24" s="2327" t="s">
        <v>158</v>
      </c>
      <c r="N24" s="2327"/>
      <c r="O24" s="2327"/>
      <c r="P24" s="2327"/>
      <c r="Q24" s="2327"/>
      <c r="R24" s="2327"/>
      <c r="S24" s="2327"/>
      <c r="T24" s="458" t="s">
        <v>164</v>
      </c>
      <c r="U24" s="456"/>
      <c r="V24" s="456"/>
      <c r="W24" s="456"/>
      <c r="X24" s="456"/>
      <c r="Y24" s="456"/>
      <c r="Z24" s="456"/>
      <c r="AA24" s="456"/>
      <c r="AB24" s="456"/>
      <c r="AC24" s="2330" t="s">
        <v>158</v>
      </c>
      <c r="AD24" s="2330"/>
      <c r="AE24" s="2330"/>
      <c r="AF24" s="2330"/>
      <c r="AG24" s="2330"/>
      <c r="AH24" s="2330"/>
      <c r="AI24" s="2333"/>
    </row>
    <row r="25" spans="1:35" s="218" customFormat="1" ht="15" customHeight="1" x14ac:dyDescent="0.2">
      <c r="A25" s="1929"/>
      <c r="B25" s="436"/>
      <c r="C25" s="454" t="s">
        <v>165</v>
      </c>
      <c r="D25" s="455"/>
      <c r="E25" s="455"/>
      <c r="F25" s="455"/>
      <c r="G25" s="455"/>
      <c r="H25" s="455"/>
      <c r="I25" s="455"/>
      <c r="J25" s="456"/>
      <c r="K25" s="456"/>
      <c r="L25" s="436"/>
      <c r="M25" s="2328" t="s">
        <v>156</v>
      </c>
      <c r="N25" s="2328"/>
      <c r="O25" s="2328"/>
      <c r="P25" s="2328"/>
      <c r="Q25" s="2328"/>
      <c r="R25" s="2328"/>
      <c r="S25" s="2328"/>
      <c r="T25" s="458" t="s">
        <v>166</v>
      </c>
      <c r="U25" s="456"/>
      <c r="V25" s="456"/>
      <c r="W25" s="456"/>
      <c r="X25" s="456"/>
      <c r="Y25" s="456"/>
      <c r="Z25" s="456"/>
      <c r="AA25" s="456"/>
      <c r="AB25" s="456"/>
      <c r="AC25" s="2330" t="s">
        <v>158</v>
      </c>
      <c r="AD25" s="2330"/>
      <c r="AE25" s="2330"/>
      <c r="AF25" s="2330"/>
      <c r="AG25" s="2330"/>
      <c r="AH25" s="2330"/>
      <c r="AI25" s="2333"/>
    </row>
    <row r="26" spans="1:35" s="218" customFormat="1" ht="15" customHeight="1" x14ac:dyDescent="0.2">
      <c r="A26" s="1929"/>
      <c r="B26" s="436"/>
      <c r="C26" s="457" t="s">
        <v>167</v>
      </c>
      <c r="D26" s="455"/>
      <c r="E26" s="455"/>
      <c r="F26" s="455"/>
      <c r="G26" s="455"/>
      <c r="H26" s="455"/>
      <c r="I26" s="455"/>
      <c r="J26" s="456"/>
      <c r="K26" s="456"/>
      <c r="L26" s="436"/>
      <c r="M26" s="2327" t="s">
        <v>158</v>
      </c>
      <c r="N26" s="2327"/>
      <c r="O26" s="2327"/>
      <c r="P26" s="2327"/>
      <c r="Q26" s="2327"/>
      <c r="R26" s="2327"/>
      <c r="S26" s="2327"/>
      <c r="T26" s="458" t="s">
        <v>168</v>
      </c>
      <c r="U26" s="456"/>
      <c r="V26" s="456"/>
      <c r="W26" s="456"/>
      <c r="X26" s="456"/>
      <c r="Y26" s="456"/>
      <c r="Z26" s="456"/>
      <c r="AA26" s="456"/>
      <c r="AB26" s="456"/>
      <c r="AC26" s="2328" t="s">
        <v>156</v>
      </c>
      <c r="AD26" s="2328"/>
      <c r="AE26" s="2328"/>
      <c r="AF26" s="2328"/>
      <c r="AG26" s="2328"/>
      <c r="AH26" s="2328"/>
      <c r="AI26" s="2329"/>
    </row>
    <row r="27" spans="1:35" s="218" customFormat="1" ht="15" customHeight="1" x14ac:dyDescent="0.2">
      <c r="A27" s="1929"/>
      <c r="B27" s="436"/>
      <c r="C27" s="457" t="s">
        <v>169</v>
      </c>
      <c r="D27" s="455"/>
      <c r="E27" s="455"/>
      <c r="F27" s="455"/>
      <c r="G27" s="455"/>
      <c r="H27" s="455"/>
      <c r="I27" s="455"/>
      <c r="J27" s="456"/>
      <c r="K27" s="456"/>
      <c r="L27" s="436"/>
      <c r="M27" s="2328" t="s">
        <v>156</v>
      </c>
      <c r="N27" s="2328"/>
      <c r="O27" s="2328"/>
      <c r="P27" s="2328"/>
      <c r="Q27" s="2328"/>
      <c r="R27" s="2328"/>
      <c r="S27" s="2328"/>
      <c r="T27" s="458"/>
      <c r="U27" s="456"/>
      <c r="V27" s="456"/>
      <c r="W27" s="456"/>
      <c r="X27" s="456"/>
      <c r="Y27" s="456"/>
      <c r="Z27" s="456"/>
      <c r="AA27" s="456"/>
      <c r="AB27" s="456"/>
      <c r="AC27" s="436"/>
      <c r="AD27" s="436"/>
      <c r="AE27" s="436"/>
      <c r="AF27" s="436"/>
      <c r="AG27" s="436"/>
      <c r="AH27" s="436"/>
      <c r="AI27" s="437"/>
    </row>
    <row r="28" spans="1:35" s="218" customFormat="1" ht="15" customHeight="1" x14ac:dyDescent="0.2">
      <c r="A28" s="1929"/>
      <c r="B28" s="436"/>
      <c r="C28" s="457" t="s">
        <v>170</v>
      </c>
      <c r="D28" s="455"/>
      <c r="E28" s="455"/>
      <c r="F28" s="455"/>
      <c r="G28" s="455"/>
      <c r="H28" s="455"/>
      <c r="I28" s="455"/>
      <c r="J28" s="456"/>
      <c r="K28" s="456"/>
      <c r="L28" s="436"/>
      <c r="M28" s="2327" t="s">
        <v>158</v>
      </c>
      <c r="N28" s="2327"/>
      <c r="O28" s="2327"/>
      <c r="P28" s="2327"/>
      <c r="Q28" s="2327"/>
      <c r="R28" s="2327"/>
      <c r="S28" s="2327"/>
      <c r="T28" s="436"/>
      <c r="U28" s="436"/>
      <c r="V28" s="456"/>
      <c r="W28" s="456"/>
      <c r="X28" s="456"/>
      <c r="Y28" s="456"/>
      <c r="Z28" s="456"/>
      <c r="AA28" s="456"/>
      <c r="AB28" s="456"/>
      <c r="AC28" s="436"/>
      <c r="AD28" s="436"/>
      <c r="AE28" s="436"/>
      <c r="AF28" s="436"/>
      <c r="AG28" s="436"/>
      <c r="AH28" s="436"/>
      <c r="AI28" s="437"/>
    </row>
    <row r="29" spans="1:35" s="218" customFormat="1" ht="15" customHeight="1" x14ac:dyDescent="0.2">
      <c r="A29" s="1929"/>
      <c r="B29" s="436"/>
      <c r="C29" s="457" t="s">
        <v>171</v>
      </c>
      <c r="D29" s="455"/>
      <c r="E29" s="455"/>
      <c r="F29" s="455"/>
      <c r="G29" s="455"/>
      <c r="H29" s="455"/>
      <c r="I29" s="455"/>
      <c r="J29" s="456"/>
      <c r="K29" s="456"/>
      <c r="L29" s="436"/>
      <c r="M29" s="2327" t="s">
        <v>158</v>
      </c>
      <c r="N29" s="2327"/>
      <c r="O29" s="2327"/>
      <c r="P29" s="2327"/>
      <c r="Q29" s="2327"/>
      <c r="R29" s="2327"/>
      <c r="S29" s="2327"/>
      <c r="T29" s="436"/>
      <c r="U29" s="436"/>
      <c r="V29" s="436"/>
      <c r="W29" s="436"/>
      <c r="X29" s="436"/>
      <c r="Y29" s="436"/>
      <c r="Z29" s="436"/>
      <c r="AA29" s="436"/>
      <c r="AB29" s="436"/>
      <c r="AC29" s="436"/>
      <c r="AD29" s="436"/>
      <c r="AE29" s="436"/>
      <c r="AF29" s="436"/>
      <c r="AG29" s="436"/>
      <c r="AH29" s="436"/>
      <c r="AI29" s="437"/>
    </row>
    <row r="30" spans="1:35" s="218" customFormat="1" ht="15" customHeight="1" x14ac:dyDescent="0.2">
      <c r="A30" s="1929"/>
      <c r="B30" s="436"/>
      <c r="C30" s="457" t="s">
        <v>172</v>
      </c>
      <c r="D30" s="455"/>
      <c r="E30" s="455"/>
      <c r="F30" s="455"/>
      <c r="G30" s="455"/>
      <c r="H30" s="455"/>
      <c r="I30" s="455"/>
      <c r="J30" s="456"/>
      <c r="K30" s="456"/>
      <c r="L30" s="436"/>
      <c r="M30" s="2328" t="s">
        <v>156</v>
      </c>
      <c r="N30" s="2328"/>
      <c r="O30" s="2328"/>
      <c r="P30" s="2328"/>
      <c r="Q30" s="2328"/>
      <c r="R30" s="2328"/>
      <c r="S30" s="2328"/>
      <c r="T30" s="436"/>
      <c r="U30" s="436"/>
      <c r="V30" s="436"/>
      <c r="W30" s="436"/>
      <c r="X30" s="436"/>
      <c r="Y30" s="436"/>
      <c r="Z30" s="436"/>
      <c r="AA30" s="436"/>
      <c r="AB30" s="436"/>
      <c r="AC30" s="436"/>
      <c r="AD30" s="436"/>
      <c r="AE30" s="436"/>
      <c r="AF30" s="436"/>
      <c r="AG30" s="436"/>
      <c r="AH30" s="436"/>
      <c r="AI30" s="437"/>
    </row>
    <row r="31" spans="1:35" s="218" customFormat="1" ht="15" customHeight="1" x14ac:dyDescent="0.2">
      <c r="A31" s="1929"/>
      <c r="B31" s="436"/>
      <c r="C31" s="457" t="s">
        <v>173</v>
      </c>
      <c r="D31" s="455"/>
      <c r="E31" s="455"/>
      <c r="F31" s="455"/>
      <c r="G31" s="455"/>
      <c r="H31" s="455"/>
      <c r="I31" s="455"/>
      <c r="J31" s="456"/>
      <c r="K31" s="456"/>
      <c r="L31" s="436"/>
      <c r="M31" s="2328" t="s">
        <v>156</v>
      </c>
      <c r="N31" s="2328"/>
      <c r="O31" s="2328"/>
      <c r="P31" s="2328"/>
      <c r="Q31" s="2328"/>
      <c r="R31" s="2328"/>
      <c r="S31" s="2328"/>
      <c r="T31" s="436"/>
      <c r="U31" s="436"/>
      <c r="V31" s="436"/>
      <c r="W31" s="436"/>
      <c r="X31" s="436"/>
      <c r="Y31" s="436"/>
      <c r="Z31" s="436"/>
      <c r="AA31" s="436"/>
      <c r="AB31" s="436"/>
      <c r="AC31" s="436"/>
      <c r="AD31" s="436"/>
      <c r="AE31" s="436"/>
      <c r="AF31" s="436"/>
      <c r="AG31" s="436"/>
      <c r="AH31" s="436"/>
      <c r="AI31" s="437"/>
    </row>
    <row r="32" spans="1:35" s="218" customFormat="1" ht="15" customHeight="1" x14ac:dyDescent="0.2">
      <c r="A32" s="1929"/>
      <c r="B32" s="436"/>
      <c r="C32" s="457" t="s">
        <v>174</v>
      </c>
      <c r="D32" s="455"/>
      <c r="E32" s="455"/>
      <c r="F32" s="455"/>
      <c r="G32" s="455"/>
      <c r="H32" s="455"/>
      <c r="I32" s="455"/>
      <c r="J32" s="456"/>
      <c r="K32" s="456"/>
      <c r="L32" s="436"/>
      <c r="M32" s="2328" t="s">
        <v>156</v>
      </c>
      <c r="N32" s="2328"/>
      <c r="O32" s="2328"/>
      <c r="P32" s="2328"/>
      <c r="Q32" s="2328"/>
      <c r="R32" s="2328"/>
      <c r="S32" s="2328"/>
      <c r="T32" s="436"/>
      <c r="U32" s="436"/>
      <c r="V32" s="436"/>
      <c r="W32" s="436"/>
      <c r="X32" s="436"/>
      <c r="Y32" s="436"/>
      <c r="Z32" s="436"/>
      <c r="AA32" s="436"/>
      <c r="AB32" s="436"/>
      <c r="AC32" s="436"/>
      <c r="AD32" s="436"/>
      <c r="AE32" s="436"/>
      <c r="AF32" s="436"/>
      <c r="AG32" s="436"/>
      <c r="AH32" s="436"/>
      <c r="AI32" s="437"/>
    </row>
    <row r="33" spans="1:35" s="218" customFormat="1" ht="15" customHeight="1" x14ac:dyDescent="0.2">
      <c r="A33" s="1929"/>
      <c r="B33" s="436"/>
      <c r="C33" s="457" t="s">
        <v>175</v>
      </c>
      <c r="D33" s="455"/>
      <c r="E33" s="455"/>
      <c r="F33" s="455"/>
      <c r="G33" s="455"/>
      <c r="H33" s="455"/>
      <c r="I33" s="455"/>
      <c r="J33" s="456"/>
      <c r="K33" s="456"/>
      <c r="L33" s="436"/>
      <c r="M33" s="2328" t="s">
        <v>156</v>
      </c>
      <c r="N33" s="2328"/>
      <c r="O33" s="2328"/>
      <c r="P33" s="2328"/>
      <c r="Q33" s="2328"/>
      <c r="R33" s="2328"/>
      <c r="S33" s="2328"/>
      <c r="T33" s="436"/>
      <c r="U33" s="436"/>
      <c r="V33" s="436"/>
      <c r="W33" s="436"/>
      <c r="X33" s="436"/>
      <c r="Y33" s="436"/>
      <c r="Z33" s="436"/>
      <c r="AA33" s="436"/>
      <c r="AB33" s="436"/>
      <c r="AC33" s="436"/>
      <c r="AD33" s="436"/>
      <c r="AE33" s="436"/>
      <c r="AF33" s="436"/>
      <c r="AG33" s="436"/>
      <c r="AH33" s="436"/>
      <c r="AI33" s="437"/>
    </row>
    <row r="34" spans="1:35" s="218" customFormat="1" ht="15" customHeight="1" x14ac:dyDescent="0.2">
      <c r="A34" s="1929"/>
      <c r="B34" s="436"/>
      <c r="C34" s="457" t="s">
        <v>176</v>
      </c>
      <c r="D34" s="455"/>
      <c r="E34" s="455"/>
      <c r="F34" s="455"/>
      <c r="G34" s="455"/>
      <c r="H34" s="455"/>
      <c r="I34" s="455"/>
      <c r="J34" s="456"/>
      <c r="K34" s="456"/>
      <c r="L34" s="436"/>
      <c r="M34" s="2328" t="s">
        <v>156</v>
      </c>
      <c r="N34" s="2328"/>
      <c r="O34" s="2328"/>
      <c r="P34" s="2328"/>
      <c r="Q34" s="2328"/>
      <c r="R34" s="2328"/>
      <c r="S34" s="2328"/>
      <c r="T34" s="436"/>
      <c r="U34" s="436"/>
      <c r="V34" s="436"/>
      <c r="W34" s="436"/>
      <c r="X34" s="436"/>
      <c r="Y34" s="436"/>
      <c r="Z34" s="436"/>
      <c r="AA34" s="436"/>
      <c r="AB34" s="436"/>
      <c r="AC34" s="436"/>
      <c r="AD34" s="436"/>
      <c r="AE34" s="436"/>
      <c r="AF34" s="436"/>
      <c r="AG34" s="436"/>
      <c r="AH34" s="436"/>
      <c r="AI34" s="437"/>
    </row>
    <row r="35" spans="1:35" s="218" customFormat="1" ht="15" customHeight="1" x14ac:dyDescent="0.2">
      <c r="A35" s="1929"/>
      <c r="B35" s="436"/>
      <c r="C35" s="457" t="s">
        <v>177</v>
      </c>
      <c r="D35" s="455"/>
      <c r="E35" s="455"/>
      <c r="F35" s="455"/>
      <c r="G35" s="455"/>
      <c r="H35" s="455"/>
      <c r="I35" s="455"/>
      <c r="J35" s="456"/>
      <c r="K35" s="456"/>
      <c r="L35" s="436"/>
      <c r="M35" s="2328" t="s">
        <v>156</v>
      </c>
      <c r="N35" s="2328"/>
      <c r="O35" s="2328"/>
      <c r="P35" s="2328"/>
      <c r="Q35" s="2328"/>
      <c r="R35" s="2328"/>
      <c r="S35" s="2328"/>
      <c r="T35" s="436"/>
      <c r="U35" s="436"/>
      <c r="V35" s="436"/>
      <c r="W35" s="436"/>
      <c r="X35" s="436"/>
      <c r="Y35" s="436"/>
      <c r="Z35" s="436"/>
      <c r="AA35" s="436"/>
      <c r="AB35" s="436"/>
      <c r="AC35" s="436"/>
      <c r="AD35" s="436"/>
      <c r="AE35" s="436"/>
      <c r="AF35" s="436"/>
      <c r="AG35" s="436"/>
      <c r="AH35" s="436"/>
      <c r="AI35" s="437"/>
    </row>
    <row r="36" spans="1:35" s="218" customFormat="1" ht="15" customHeight="1" x14ac:dyDescent="0.2">
      <c r="A36" s="1929"/>
      <c r="B36" s="436"/>
      <c r="C36" s="457" t="s">
        <v>178</v>
      </c>
      <c r="D36" s="455"/>
      <c r="E36" s="455"/>
      <c r="F36" s="455"/>
      <c r="G36" s="455"/>
      <c r="H36" s="455"/>
      <c r="I36" s="455"/>
      <c r="J36" s="456"/>
      <c r="K36" s="456"/>
      <c r="L36" s="436"/>
      <c r="M36" s="2328" t="s">
        <v>156</v>
      </c>
      <c r="N36" s="2328"/>
      <c r="O36" s="2328"/>
      <c r="P36" s="2328"/>
      <c r="Q36" s="2328"/>
      <c r="R36" s="2328"/>
      <c r="S36" s="2328"/>
      <c r="T36" s="436"/>
      <c r="U36" s="436"/>
      <c r="V36" s="436"/>
      <c r="W36" s="436"/>
      <c r="X36" s="436"/>
      <c r="Y36" s="436"/>
      <c r="Z36" s="436"/>
      <c r="AA36" s="436"/>
      <c r="AB36" s="436"/>
      <c r="AC36" s="436"/>
      <c r="AD36" s="436"/>
      <c r="AE36" s="436"/>
      <c r="AF36" s="436"/>
      <c r="AG36" s="436"/>
      <c r="AH36" s="436"/>
      <c r="AI36" s="437"/>
    </row>
    <row r="37" spans="1:35" s="218" customFormat="1" ht="15" customHeight="1" x14ac:dyDescent="0.2">
      <c r="A37" s="1929"/>
      <c r="B37" s="436"/>
      <c r="C37" s="457" t="s">
        <v>179</v>
      </c>
      <c r="D37" s="455"/>
      <c r="E37" s="455"/>
      <c r="F37" s="455"/>
      <c r="G37" s="455"/>
      <c r="H37" s="455"/>
      <c r="I37" s="455"/>
      <c r="J37" s="456"/>
      <c r="K37" s="456"/>
      <c r="L37" s="436"/>
      <c r="M37" s="2330" t="s">
        <v>158</v>
      </c>
      <c r="N37" s="2330"/>
      <c r="O37" s="2330"/>
      <c r="P37" s="2330"/>
      <c r="Q37" s="2330"/>
      <c r="R37" s="2330"/>
      <c r="S37" s="2330"/>
      <c r="T37" s="436"/>
      <c r="U37" s="436"/>
      <c r="V37" s="436"/>
      <c r="W37" s="436"/>
      <c r="X37" s="436"/>
      <c r="Y37" s="436"/>
      <c r="Z37" s="436"/>
      <c r="AA37" s="436"/>
      <c r="AB37" s="436"/>
      <c r="AC37" s="436"/>
      <c r="AD37" s="436"/>
      <c r="AE37" s="436"/>
      <c r="AF37" s="436"/>
      <c r="AG37" s="436"/>
      <c r="AH37" s="436"/>
      <c r="AI37" s="437"/>
    </row>
    <row r="38" spans="1:35" s="218" customFormat="1" ht="15" customHeight="1" x14ac:dyDescent="0.2">
      <c r="A38" s="1929"/>
      <c r="B38" s="436"/>
      <c r="C38" s="457" t="s">
        <v>180</v>
      </c>
      <c r="D38" s="455"/>
      <c r="E38" s="455"/>
      <c r="F38" s="455"/>
      <c r="G38" s="455"/>
      <c r="H38" s="455"/>
      <c r="I38" s="455"/>
      <c r="J38" s="456"/>
      <c r="K38" s="456"/>
      <c r="L38" s="436"/>
      <c r="M38" s="2330" t="s">
        <v>158</v>
      </c>
      <c r="N38" s="2330"/>
      <c r="O38" s="2330"/>
      <c r="P38" s="2330"/>
      <c r="Q38" s="2330"/>
      <c r="R38" s="2330"/>
      <c r="S38" s="2330"/>
      <c r="T38" s="436"/>
      <c r="U38" s="436"/>
      <c r="V38" s="436"/>
      <c r="W38" s="436"/>
      <c r="X38" s="436"/>
      <c r="Y38" s="436"/>
      <c r="Z38" s="436"/>
      <c r="AA38" s="436"/>
      <c r="AB38" s="436"/>
      <c r="AC38" s="436"/>
      <c r="AD38" s="436"/>
      <c r="AE38" s="436"/>
      <c r="AF38" s="436"/>
      <c r="AG38" s="436"/>
      <c r="AH38" s="436"/>
      <c r="AI38" s="437"/>
    </row>
    <row r="39" spans="1:35" s="218" customFormat="1" ht="15" customHeight="1" x14ac:dyDescent="0.2">
      <c r="A39" s="1929"/>
      <c r="B39" s="436"/>
      <c r="C39" s="457" t="s">
        <v>181</v>
      </c>
      <c r="D39" s="455"/>
      <c r="E39" s="455"/>
      <c r="F39" s="455"/>
      <c r="G39" s="455"/>
      <c r="H39" s="455"/>
      <c r="I39" s="455"/>
      <c r="J39" s="456"/>
      <c r="K39" s="456"/>
      <c r="L39" s="436"/>
      <c r="M39" s="2330" t="s">
        <v>158</v>
      </c>
      <c r="N39" s="2330"/>
      <c r="O39" s="2330"/>
      <c r="P39" s="2330"/>
      <c r="Q39" s="2330"/>
      <c r="R39" s="2330"/>
      <c r="S39" s="2330"/>
      <c r="T39" s="436"/>
      <c r="U39" s="436"/>
      <c r="V39" s="436"/>
      <c r="W39" s="436"/>
      <c r="X39" s="436"/>
      <c r="Y39" s="436"/>
      <c r="Z39" s="436"/>
      <c r="AA39" s="436"/>
      <c r="AB39" s="436"/>
      <c r="AC39" s="436"/>
      <c r="AD39" s="436"/>
      <c r="AE39" s="436"/>
      <c r="AF39" s="436"/>
      <c r="AG39" s="436"/>
      <c r="AH39" s="436"/>
      <c r="AI39" s="437"/>
    </row>
    <row r="40" spans="1:35" s="218" customFormat="1" ht="15" customHeight="1" x14ac:dyDescent="0.2">
      <c r="A40" s="1929"/>
      <c r="B40" s="436"/>
      <c r="C40" s="457" t="s">
        <v>182</v>
      </c>
      <c r="D40" s="455"/>
      <c r="E40" s="455"/>
      <c r="F40" s="455"/>
      <c r="G40" s="455"/>
      <c r="H40" s="455"/>
      <c r="I40" s="455"/>
      <c r="J40" s="456"/>
      <c r="K40" s="456"/>
      <c r="L40" s="436"/>
      <c r="M40" s="2330" t="s">
        <v>158</v>
      </c>
      <c r="N40" s="2330"/>
      <c r="O40" s="2330"/>
      <c r="P40" s="2330"/>
      <c r="Q40" s="2330"/>
      <c r="R40" s="2330"/>
      <c r="S40" s="2330"/>
      <c r="T40" s="436"/>
      <c r="U40" s="436"/>
      <c r="V40" s="436"/>
      <c r="W40" s="436"/>
      <c r="X40" s="436"/>
      <c r="Y40" s="436"/>
      <c r="Z40" s="436"/>
      <c r="AA40" s="436"/>
      <c r="AB40" s="436"/>
      <c r="AC40" s="436"/>
      <c r="AD40" s="436"/>
      <c r="AE40" s="436"/>
      <c r="AF40" s="436"/>
      <c r="AG40" s="436"/>
      <c r="AH40" s="436"/>
      <c r="AI40" s="437"/>
    </row>
    <row r="41" spans="1:35" s="218" customFormat="1" ht="15" customHeight="1" x14ac:dyDescent="0.2">
      <c r="A41" s="1929"/>
      <c r="B41" s="436"/>
      <c r="C41" s="458" t="s">
        <v>183</v>
      </c>
      <c r="D41" s="455"/>
      <c r="E41" s="455"/>
      <c r="F41" s="455"/>
      <c r="G41" s="455"/>
      <c r="H41" s="455"/>
      <c r="I41" s="455"/>
      <c r="J41" s="456"/>
      <c r="K41" s="456"/>
      <c r="L41" s="436"/>
      <c r="M41" s="2330" t="s">
        <v>158</v>
      </c>
      <c r="N41" s="2330"/>
      <c r="O41" s="2330"/>
      <c r="P41" s="2330"/>
      <c r="Q41" s="2330"/>
      <c r="R41" s="2330"/>
      <c r="S41" s="2330"/>
      <c r="T41" s="436"/>
      <c r="U41" s="436"/>
      <c r="V41" s="436"/>
      <c r="W41" s="436"/>
      <c r="X41" s="436"/>
      <c r="Y41" s="436"/>
      <c r="Z41" s="436"/>
      <c r="AA41" s="436"/>
      <c r="AB41" s="436"/>
      <c r="AC41" s="436"/>
      <c r="AD41" s="436"/>
      <c r="AE41" s="436"/>
      <c r="AF41" s="436"/>
      <c r="AG41" s="436"/>
      <c r="AH41" s="436"/>
      <c r="AI41" s="437"/>
    </row>
    <row r="42" spans="1:35" s="218" customFormat="1" ht="15" customHeight="1" x14ac:dyDescent="0.2">
      <c r="A42" s="2292"/>
      <c r="B42" s="436"/>
      <c r="C42" s="456"/>
      <c r="D42" s="456"/>
      <c r="E42" s="456"/>
      <c r="F42" s="456"/>
      <c r="G42" s="456"/>
      <c r="H42" s="456"/>
      <c r="I42" s="456"/>
      <c r="J42" s="456"/>
      <c r="K42" s="456"/>
      <c r="L42" s="436"/>
      <c r="M42" s="436"/>
      <c r="N42" s="436"/>
      <c r="O42" s="436"/>
      <c r="P42" s="436"/>
      <c r="Q42" s="436"/>
      <c r="R42" s="436"/>
      <c r="S42" s="436"/>
      <c r="T42" s="436"/>
      <c r="U42" s="436"/>
      <c r="V42" s="436"/>
      <c r="W42" s="436"/>
      <c r="X42" s="441"/>
      <c r="Y42" s="441"/>
      <c r="Z42" s="441"/>
      <c r="AA42" s="441"/>
      <c r="AB42" s="441"/>
      <c r="AC42" s="441"/>
      <c r="AD42" s="441"/>
      <c r="AE42" s="441"/>
      <c r="AF42" s="441"/>
      <c r="AG42" s="441"/>
      <c r="AH42" s="441"/>
      <c r="AI42" s="442"/>
    </row>
    <row r="43" spans="1:35" s="218" customFormat="1" ht="20.100000000000001" customHeight="1" x14ac:dyDescent="0.2">
      <c r="A43" s="2308" t="s">
        <v>145</v>
      </c>
      <c r="B43" s="1918"/>
      <c r="C43" s="2284" t="s">
        <v>146</v>
      </c>
      <c r="D43" s="2285"/>
      <c r="E43" s="2285"/>
      <c r="F43" s="2285"/>
      <c r="G43" s="2285"/>
      <c r="H43" s="2285"/>
      <c r="I43" s="2285"/>
      <c r="J43" s="2285"/>
      <c r="K43" s="2285"/>
      <c r="L43" s="2285"/>
      <c r="M43" s="2285"/>
      <c r="N43" s="2285"/>
      <c r="O43" s="2285"/>
      <c r="P43" s="2286"/>
      <c r="Q43" s="1918">
        <v>5000</v>
      </c>
      <c r="R43" s="2284" t="s">
        <v>147</v>
      </c>
      <c r="S43" s="2285"/>
      <c r="T43" s="2285"/>
      <c r="U43" s="2285"/>
      <c r="V43" s="2285"/>
      <c r="W43" s="2285"/>
      <c r="X43" s="2286"/>
      <c r="Y43" s="1918">
        <v>460</v>
      </c>
      <c r="Z43" s="2245" t="s">
        <v>148</v>
      </c>
      <c r="AA43" s="2246"/>
      <c r="AB43" s="2246"/>
      <c r="AC43" s="2246"/>
      <c r="AD43" s="2246"/>
      <c r="AE43" s="2247"/>
      <c r="AF43" s="2251"/>
      <c r="AG43" s="2252"/>
      <c r="AH43" s="2252"/>
      <c r="AI43" s="443"/>
    </row>
    <row r="44" spans="1:35" s="218" customFormat="1" ht="20.100000000000001" customHeight="1" x14ac:dyDescent="0.2">
      <c r="A44" s="2309"/>
      <c r="B44" s="1934"/>
      <c r="C44" s="2317"/>
      <c r="D44" s="2256"/>
      <c r="E44" s="2256"/>
      <c r="F44" s="2256"/>
      <c r="G44" s="2256"/>
      <c r="H44" s="2256"/>
      <c r="I44" s="2256"/>
      <c r="J44" s="2256"/>
      <c r="K44" s="2256"/>
      <c r="L44" s="2256"/>
      <c r="M44" s="2256"/>
      <c r="N44" s="2256"/>
      <c r="O44" s="2256"/>
      <c r="P44" s="2257"/>
      <c r="Q44" s="1934"/>
      <c r="R44" s="2317"/>
      <c r="S44" s="2256"/>
      <c r="T44" s="2256"/>
      <c r="U44" s="2256"/>
      <c r="V44" s="2256"/>
      <c r="W44" s="2256"/>
      <c r="X44" s="2257"/>
      <c r="Y44" s="1934"/>
      <c r="Z44" s="2248"/>
      <c r="AA44" s="2249"/>
      <c r="AB44" s="2249"/>
      <c r="AC44" s="2249"/>
      <c r="AD44" s="2249"/>
      <c r="AE44" s="2250"/>
      <c r="AF44" s="2253"/>
      <c r="AG44" s="2254"/>
      <c r="AH44" s="2254"/>
      <c r="AI44" s="444"/>
    </row>
    <row r="45" spans="1:35" s="218" customFormat="1" ht="20.100000000000001" customHeight="1" x14ac:dyDescent="0.2">
      <c r="A45" s="2309"/>
      <c r="B45" s="1934"/>
      <c r="C45" s="2255"/>
      <c r="D45" s="2256"/>
      <c r="E45" s="2256"/>
      <c r="F45" s="2256"/>
      <c r="G45" s="2256"/>
      <c r="H45" s="2256"/>
      <c r="I45" s="2256"/>
      <c r="J45" s="2256"/>
      <c r="K45" s="2256"/>
      <c r="L45" s="2256"/>
      <c r="M45" s="2256"/>
      <c r="N45" s="2256"/>
      <c r="O45" s="2256"/>
      <c r="P45" s="2257"/>
      <c r="Q45" s="1934"/>
      <c r="R45" s="2255"/>
      <c r="S45" s="2256"/>
      <c r="T45" s="2256"/>
      <c r="U45" s="2256"/>
      <c r="V45" s="2256"/>
      <c r="W45" s="2256"/>
      <c r="X45" s="2257"/>
      <c r="Y45" s="1934"/>
      <c r="Z45" s="2261" t="s">
        <v>61</v>
      </c>
      <c r="AA45" s="2262"/>
      <c r="AB45" s="2262"/>
      <c r="AC45" s="2262"/>
      <c r="AD45" s="2262"/>
      <c r="AE45" s="2262"/>
      <c r="AF45" s="2262"/>
      <c r="AG45" s="2262"/>
      <c r="AH45" s="2262"/>
      <c r="AI45" s="2318"/>
    </row>
    <row r="46" spans="1:35" s="218" customFormat="1" ht="20.100000000000001" customHeight="1" x14ac:dyDescent="0.2">
      <c r="A46" s="2309"/>
      <c r="B46" s="1934"/>
      <c r="C46" s="2255"/>
      <c r="D46" s="2256"/>
      <c r="E46" s="2256"/>
      <c r="F46" s="2256"/>
      <c r="G46" s="2256"/>
      <c r="H46" s="2256"/>
      <c r="I46" s="2256"/>
      <c r="J46" s="2256"/>
      <c r="K46" s="2256"/>
      <c r="L46" s="2256"/>
      <c r="M46" s="2256"/>
      <c r="N46" s="2256"/>
      <c r="O46" s="2256"/>
      <c r="P46" s="2257"/>
      <c r="Q46" s="1934"/>
      <c r="R46" s="2255"/>
      <c r="S46" s="2256"/>
      <c r="T46" s="2256"/>
      <c r="U46" s="2256"/>
      <c r="V46" s="2256"/>
      <c r="W46" s="2256"/>
      <c r="X46" s="2257"/>
      <c r="Y46" s="1934"/>
      <c r="Z46" s="2264"/>
      <c r="AA46" s="2265"/>
      <c r="AB46" s="2265"/>
      <c r="AC46" s="2265"/>
      <c r="AD46" s="2265"/>
      <c r="AE46" s="2265"/>
      <c r="AF46" s="2265"/>
      <c r="AG46" s="2265"/>
      <c r="AH46" s="2265"/>
      <c r="AI46" s="2319"/>
    </row>
    <row r="47" spans="1:35" s="218" customFormat="1" ht="20.100000000000001" customHeight="1" x14ac:dyDescent="0.2">
      <c r="A47" s="2309"/>
      <c r="B47" s="1952"/>
      <c r="C47" s="2258"/>
      <c r="D47" s="2259"/>
      <c r="E47" s="2259"/>
      <c r="F47" s="2259"/>
      <c r="G47" s="2259"/>
      <c r="H47" s="2259"/>
      <c r="I47" s="2259"/>
      <c r="J47" s="2259"/>
      <c r="K47" s="2259"/>
      <c r="L47" s="2259"/>
      <c r="M47" s="2259"/>
      <c r="N47" s="2259"/>
      <c r="O47" s="2259"/>
      <c r="P47" s="2260"/>
      <c r="Q47" s="1952"/>
      <c r="R47" s="2258"/>
      <c r="S47" s="2259"/>
      <c r="T47" s="2259"/>
      <c r="U47" s="2259"/>
      <c r="V47" s="2259"/>
      <c r="W47" s="2259"/>
      <c r="X47" s="2260"/>
      <c r="Y47" s="1934"/>
      <c r="Z47" s="2264"/>
      <c r="AA47" s="2265"/>
      <c r="AB47" s="2265"/>
      <c r="AC47" s="2265"/>
      <c r="AD47" s="2265"/>
      <c r="AE47" s="2265"/>
      <c r="AF47" s="2265"/>
      <c r="AG47" s="2265"/>
      <c r="AH47" s="2265"/>
      <c r="AI47" s="2319"/>
    </row>
    <row r="48" spans="1:35" s="218" customFormat="1" ht="20.100000000000001" customHeight="1" x14ac:dyDescent="0.2">
      <c r="A48" s="2309"/>
      <c r="B48" s="1918">
        <v>450</v>
      </c>
      <c r="C48" s="2004" t="s">
        <v>149</v>
      </c>
      <c r="D48" s="2005"/>
      <c r="E48" s="2005"/>
      <c r="F48" s="2005"/>
      <c r="G48" s="2005"/>
      <c r="H48" s="2005"/>
      <c r="I48" s="2005"/>
      <c r="J48" s="2005"/>
      <c r="K48" s="2005"/>
      <c r="L48" s="2005"/>
      <c r="M48" s="2005"/>
      <c r="N48" s="2005"/>
      <c r="O48" s="2005"/>
      <c r="P48" s="2005"/>
      <c r="Q48" s="2005"/>
      <c r="R48" s="2005"/>
      <c r="S48" s="2005"/>
      <c r="T48" s="2005"/>
      <c r="U48" s="2005"/>
      <c r="V48" s="2005"/>
      <c r="W48" s="2005"/>
      <c r="X48" s="2026"/>
      <c r="Y48" s="1934"/>
      <c r="Z48" s="2264"/>
      <c r="AA48" s="2265"/>
      <c r="AB48" s="2265"/>
      <c r="AC48" s="2265"/>
      <c r="AD48" s="2265"/>
      <c r="AE48" s="2265"/>
      <c r="AF48" s="2265"/>
      <c r="AG48" s="2265"/>
      <c r="AH48" s="2265"/>
      <c r="AI48" s="2319"/>
    </row>
    <row r="49" spans="1:42" ht="20.100000000000001" customHeight="1" x14ac:dyDescent="0.2">
      <c r="A49" s="2309"/>
      <c r="B49" s="1934"/>
      <c r="C49" s="2270"/>
      <c r="D49" s="2271"/>
      <c r="E49" s="2271"/>
      <c r="F49" s="2271"/>
      <c r="G49" s="2271"/>
      <c r="H49" s="2271"/>
      <c r="I49" s="2271"/>
      <c r="J49" s="2271"/>
      <c r="K49" s="2271"/>
      <c r="L49" s="2271"/>
      <c r="M49" s="2271"/>
      <c r="N49" s="2271"/>
      <c r="O49" s="2271"/>
      <c r="P49" s="2271"/>
      <c r="Q49" s="2271"/>
      <c r="R49" s="2271"/>
      <c r="S49" s="2271"/>
      <c r="T49" s="2271"/>
      <c r="U49" s="2271"/>
      <c r="V49" s="2271"/>
      <c r="W49" s="2271"/>
      <c r="X49" s="2272"/>
      <c r="Y49" s="1934"/>
      <c r="Z49" s="2264"/>
      <c r="AA49" s="2265"/>
      <c r="AB49" s="2265"/>
      <c r="AC49" s="2265"/>
      <c r="AD49" s="2265"/>
      <c r="AE49" s="2265"/>
      <c r="AF49" s="2265"/>
      <c r="AG49" s="2265"/>
      <c r="AH49" s="2265"/>
      <c r="AI49" s="2319"/>
    </row>
    <row r="50" spans="1:42" ht="20.100000000000001" customHeight="1" x14ac:dyDescent="0.2">
      <c r="A50" s="2309"/>
      <c r="B50" s="1934"/>
      <c r="C50" s="2270"/>
      <c r="D50" s="2271"/>
      <c r="E50" s="2271"/>
      <c r="F50" s="2271"/>
      <c r="G50" s="2271"/>
      <c r="H50" s="2271"/>
      <c r="I50" s="2271"/>
      <c r="J50" s="2271"/>
      <c r="K50" s="2271"/>
      <c r="L50" s="2271"/>
      <c r="M50" s="2271"/>
      <c r="N50" s="2271"/>
      <c r="O50" s="2271"/>
      <c r="P50" s="2271"/>
      <c r="Q50" s="2271"/>
      <c r="R50" s="2271"/>
      <c r="S50" s="2271"/>
      <c r="T50" s="2271"/>
      <c r="U50" s="2271"/>
      <c r="V50" s="2271"/>
      <c r="W50" s="2271"/>
      <c r="X50" s="2272"/>
      <c r="Y50" s="1934"/>
      <c r="Z50" s="2264"/>
      <c r="AA50" s="2265"/>
      <c r="AB50" s="2265"/>
      <c r="AC50" s="2265"/>
      <c r="AD50" s="2265"/>
      <c r="AE50" s="2265"/>
      <c r="AF50" s="2265"/>
      <c r="AG50" s="2265"/>
      <c r="AH50" s="2265"/>
      <c r="AI50" s="2319"/>
    </row>
    <row r="51" spans="1:42" ht="22.5" customHeight="1" x14ac:dyDescent="0.2">
      <c r="A51" s="2309"/>
      <c r="B51" s="1934"/>
      <c r="C51" s="2273"/>
      <c r="D51" s="2274"/>
      <c r="E51" s="2274"/>
      <c r="F51" s="2274"/>
      <c r="G51" s="2274"/>
      <c r="H51" s="2274"/>
      <c r="I51" s="2274"/>
      <c r="J51" s="2274"/>
      <c r="K51" s="2274"/>
      <c r="L51" s="2274"/>
      <c r="M51" s="2274"/>
      <c r="N51" s="2274"/>
      <c r="O51" s="2274"/>
      <c r="P51" s="2274"/>
      <c r="Q51" s="2274"/>
      <c r="R51" s="2274"/>
      <c r="S51" s="2274"/>
      <c r="T51" s="2274"/>
      <c r="U51" s="2274"/>
      <c r="V51" s="2274"/>
      <c r="W51" s="2274"/>
      <c r="X51" s="2275"/>
      <c r="Y51" s="1934"/>
      <c r="Z51" s="2264"/>
      <c r="AA51" s="2265"/>
      <c r="AB51" s="2265"/>
      <c r="AC51" s="2265"/>
      <c r="AD51" s="2265"/>
      <c r="AE51" s="2265"/>
      <c r="AF51" s="2265"/>
      <c r="AG51" s="2265"/>
      <c r="AH51" s="2265"/>
      <c r="AI51" s="2319"/>
    </row>
    <row r="52" spans="1:42" ht="20.100000000000001" customHeight="1" x14ac:dyDescent="0.2">
      <c r="A52" s="2309"/>
      <c r="B52" s="1934"/>
      <c r="C52" s="2004" t="s">
        <v>39</v>
      </c>
      <c r="D52" s="2005"/>
      <c r="E52" s="2005"/>
      <c r="F52" s="2026"/>
      <c r="G52" s="2276"/>
      <c r="H52" s="2277"/>
      <c r="I52" s="2277"/>
      <c r="J52" s="2277"/>
      <c r="K52" s="2278"/>
      <c r="L52" s="2004" t="s">
        <v>40</v>
      </c>
      <c r="M52" s="2005"/>
      <c r="N52" s="2026"/>
      <c r="O52" s="2028"/>
      <c r="P52" s="1915"/>
      <c r="Q52" s="1915"/>
      <c r="R52" s="1915"/>
      <c r="S52" s="1915"/>
      <c r="T52" s="1915"/>
      <c r="U52" s="1915"/>
      <c r="V52" s="1915"/>
      <c r="W52" s="1915"/>
      <c r="X52" s="2282"/>
      <c r="Y52" s="1934"/>
      <c r="Z52" s="2264"/>
      <c r="AA52" s="2265"/>
      <c r="AB52" s="2265"/>
      <c r="AC52" s="2265"/>
      <c r="AD52" s="2265"/>
      <c r="AE52" s="2265"/>
      <c r="AF52" s="2265"/>
      <c r="AG52" s="2265"/>
      <c r="AH52" s="2265"/>
      <c r="AI52" s="2319"/>
    </row>
    <row r="53" spans="1:42" ht="20.100000000000001" customHeight="1" x14ac:dyDescent="0.2">
      <c r="A53" s="2310"/>
      <c r="B53" s="1952"/>
      <c r="C53" s="2273"/>
      <c r="D53" s="2274"/>
      <c r="E53" s="2274"/>
      <c r="F53" s="2275"/>
      <c r="G53" s="2323"/>
      <c r="H53" s="2324"/>
      <c r="I53" s="2324"/>
      <c r="J53" s="2324"/>
      <c r="K53" s="2325"/>
      <c r="L53" s="2273"/>
      <c r="M53" s="2274"/>
      <c r="N53" s="2275"/>
      <c r="O53" s="2331"/>
      <c r="P53" s="1917"/>
      <c r="Q53" s="1917"/>
      <c r="R53" s="1917"/>
      <c r="S53" s="1917"/>
      <c r="T53" s="1917"/>
      <c r="U53" s="1917"/>
      <c r="V53" s="1917"/>
      <c r="W53" s="1917"/>
      <c r="X53" s="2332"/>
      <c r="Y53" s="1952"/>
      <c r="Z53" s="2320"/>
      <c r="AA53" s="2321"/>
      <c r="AB53" s="2321"/>
      <c r="AC53" s="2321"/>
      <c r="AD53" s="2321"/>
      <c r="AE53" s="2321"/>
      <c r="AF53" s="2321"/>
      <c r="AG53" s="2321"/>
      <c r="AH53" s="2321"/>
      <c r="AI53" s="2322"/>
    </row>
    <row r="54" spans="1:42" ht="20.100000000000001" customHeight="1" x14ac:dyDescent="0.2">
      <c r="A54" s="2308" t="s">
        <v>184</v>
      </c>
      <c r="B54" s="445"/>
      <c r="C54" s="446" t="s">
        <v>185</v>
      </c>
      <c r="D54" s="447"/>
      <c r="E54" s="447"/>
      <c r="F54" s="447"/>
      <c r="G54" s="447"/>
      <c r="H54" s="447"/>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c r="AF54" s="447"/>
      <c r="AG54" s="447"/>
      <c r="AH54" s="447"/>
      <c r="AI54" s="331"/>
    </row>
    <row r="55" spans="1:42" ht="20.100000000000001" customHeight="1" x14ac:dyDescent="0.2">
      <c r="A55" s="2309"/>
      <c r="B55" s="2311" t="s">
        <v>186</v>
      </c>
      <c r="C55" s="2312"/>
      <c r="D55" s="2312"/>
      <c r="E55" s="2312"/>
      <c r="F55" s="2312"/>
      <c r="G55" s="2312"/>
      <c r="H55" s="2312"/>
      <c r="I55" s="2312"/>
      <c r="J55" s="2312"/>
      <c r="K55" s="2312"/>
      <c r="L55" s="2312"/>
      <c r="M55" s="2312"/>
      <c r="N55" s="2312"/>
      <c r="O55" s="2312"/>
      <c r="P55" s="2312"/>
      <c r="Q55" s="2312"/>
      <c r="R55" s="2312"/>
      <c r="S55" s="2312"/>
      <c r="T55" s="2312"/>
      <c r="U55" s="2312"/>
      <c r="V55" s="2312"/>
      <c r="W55" s="2312"/>
      <c r="X55" s="2312"/>
      <c r="Y55" s="2312"/>
      <c r="Z55" s="2312"/>
      <c r="AA55" s="2312"/>
      <c r="AB55" s="2312"/>
      <c r="AC55" s="2312"/>
      <c r="AD55" s="2312"/>
      <c r="AE55" s="2312"/>
      <c r="AF55" s="2312"/>
      <c r="AG55" s="2312"/>
      <c r="AH55" s="2312"/>
      <c r="AI55" s="2313"/>
    </row>
    <row r="56" spans="1:42" ht="20.100000000000001" customHeight="1" x14ac:dyDescent="0.2">
      <c r="A56" s="2309"/>
      <c r="B56" s="2311"/>
      <c r="C56" s="2312"/>
      <c r="D56" s="2312"/>
      <c r="E56" s="2312"/>
      <c r="F56" s="2312"/>
      <c r="G56" s="2312"/>
      <c r="H56" s="2312"/>
      <c r="I56" s="2312"/>
      <c r="J56" s="2312"/>
      <c r="K56" s="2312"/>
      <c r="L56" s="2312"/>
      <c r="M56" s="2312"/>
      <c r="N56" s="2312"/>
      <c r="O56" s="2312"/>
      <c r="P56" s="2312"/>
      <c r="Q56" s="2312"/>
      <c r="R56" s="2312"/>
      <c r="S56" s="2312"/>
      <c r="T56" s="2312"/>
      <c r="U56" s="2312"/>
      <c r="V56" s="2312"/>
      <c r="W56" s="2312"/>
      <c r="X56" s="2312"/>
      <c r="Y56" s="2312"/>
      <c r="Z56" s="2312"/>
      <c r="AA56" s="2312"/>
      <c r="AB56" s="2312"/>
      <c r="AC56" s="2312"/>
      <c r="AD56" s="2312"/>
      <c r="AE56" s="2312"/>
      <c r="AF56" s="2312"/>
      <c r="AG56" s="2312"/>
      <c r="AH56" s="2312"/>
      <c r="AI56" s="2313"/>
      <c r="AL56" s="216"/>
      <c r="AM56" s="216"/>
      <c r="AN56" s="216"/>
      <c r="AO56" s="216"/>
      <c r="AP56" s="216"/>
    </row>
    <row r="57" spans="1:42" ht="20.100000000000001" customHeight="1" x14ac:dyDescent="0.2">
      <c r="A57" s="2309"/>
      <c r="B57" s="2311"/>
      <c r="C57" s="2312"/>
      <c r="D57" s="2312"/>
      <c r="E57" s="2312"/>
      <c r="F57" s="2312"/>
      <c r="G57" s="2312"/>
      <c r="H57" s="2312"/>
      <c r="I57" s="2312"/>
      <c r="J57" s="2312"/>
      <c r="K57" s="2312"/>
      <c r="L57" s="2312"/>
      <c r="M57" s="2312"/>
      <c r="N57" s="2312"/>
      <c r="O57" s="2312"/>
      <c r="P57" s="2312"/>
      <c r="Q57" s="2312"/>
      <c r="R57" s="2312"/>
      <c r="S57" s="2312"/>
      <c r="T57" s="2312"/>
      <c r="U57" s="2312"/>
      <c r="V57" s="2312"/>
      <c r="W57" s="2312"/>
      <c r="X57" s="2312"/>
      <c r="Y57" s="2312"/>
      <c r="Z57" s="2312"/>
      <c r="AA57" s="2312"/>
      <c r="AB57" s="2312"/>
      <c r="AC57" s="2312"/>
      <c r="AD57" s="2312"/>
      <c r="AE57" s="2312"/>
      <c r="AF57" s="2312"/>
      <c r="AG57" s="2312"/>
      <c r="AH57" s="2312"/>
      <c r="AI57" s="2313"/>
      <c r="AL57" s="216"/>
      <c r="AM57" s="216"/>
      <c r="AN57" s="216"/>
      <c r="AO57" s="216"/>
      <c r="AP57" s="216"/>
    </row>
    <row r="58" spans="1:42" ht="20.100000000000001" customHeight="1" x14ac:dyDescent="0.2">
      <c r="A58" s="2309"/>
      <c r="B58" s="2311"/>
      <c r="C58" s="2312"/>
      <c r="D58" s="2312"/>
      <c r="E58" s="2312"/>
      <c r="F58" s="2312"/>
      <c r="G58" s="2312"/>
      <c r="H58" s="2312"/>
      <c r="I58" s="2312"/>
      <c r="J58" s="2312"/>
      <c r="K58" s="2312"/>
      <c r="L58" s="2312"/>
      <c r="M58" s="2312"/>
      <c r="N58" s="2312"/>
      <c r="O58" s="2312"/>
      <c r="P58" s="2312"/>
      <c r="Q58" s="2312"/>
      <c r="R58" s="2312"/>
      <c r="S58" s="2312"/>
      <c r="T58" s="2312"/>
      <c r="U58" s="2312"/>
      <c r="V58" s="2312"/>
      <c r="W58" s="2312"/>
      <c r="X58" s="2312"/>
      <c r="Y58" s="2312"/>
      <c r="Z58" s="2312"/>
      <c r="AA58" s="2312"/>
      <c r="AB58" s="2312"/>
      <c r="AC58" s="2312"/>
      <c r="AD58" s="2312"/>
      <c r="AE58" s="2312"/>
      <c r="AF58" s="2312"/>
      <c r="AG58" s="2312"/>
      <c r="AH58" s="2312"/>
      <c r="AI58" s="2313"/>
      <c r="AK58" s="791"/>
      <c r="AL58" s="216"/>
      <c r="AM58" s="216"/>
      <c r="AN58" s="216"/>
      <c r="AO58" s="216"/>
      <c r="AP58" s="216"/>
    </row>
    <row r="59" spans="1:42" ht="20.100000000000001" customHeight="1" x14ac:dyDescent="0.2">
      <c r="A59" s="2309"/>
      <c r="B59" s="2311"/>
      <c r="C59" s="2312"/>
      <c r="D59" s="2312"/>
      <c r="E59" s="2312"/>
      <c r="F59" s="2312"/>
      <c r="G59" s="2312"/>
      <c r="H59" s="2312"/>
      <c r="I59" s="2312"/>
      <c r="J59" s="2312"/>
      <c r="K59" s="2312"/>
      <c r="L59" s="2312"/>
      <c r="M59" s="2312"/>
      <c r="N59" s="2312"/>
      <c r="O59" s="2312"/>
      <c r="P59" s="2312"/>
      <c r="Q59" s="2312"/>
      <c r="R59" s="2312"/>
      <c r="S59" s="2312"/>
      <c r="T59" s="2312"/>
      <c r="U59" s="2312"/>
      <c r="V59" s="2312"/>
      <c r="W59" s="2312"/>
      <c r="X59" s="2312"/>
      <c r="Y59" s="2312"/>
      <c r="Z59" s="2312"/>
      <c r="AA59" s="2312"/>
      <c r="AB59" s="2312"/>
      <c r="AC59" s="2312"/>
      <c r="AD59" s="2312"/>
      <c r="AE59" s="2312"/>
      <c r="AF59" s="2312"/>
      <c r="AG59" s="2312"/>
      <c r="AH59" s="2312"/>
      <c r="AI59" s="2313"/>
      <c r="AL59" s="216"/>
      <c r="AM59" s="216"/>
      <c r="AN59" s="216"/>
      <c r="AO59" s="216"/>
      <c r="AP59" s="216"/>
    </row>
    <row r="60" spans="1:42" ht="20.100000000000001" customHeight="1" x14ac:dyDescent="0.2">
      <c r="A60" s="2309"/>
      <c r="B60" s="2311"/>
      <c r="C60" s="2312"/>
      <c r="D60" s="2312"/>
      <c r="E60" s="2312"/>
      <c r="F60" s="2312"/>
      <c r="G60" s="2312"/>
      <c r="H60" s="2312"/>
      <c r="I60" s="2312"/>
      <c r="J60" s="2312"/>
      <c r="K60" s="2312"/>
      <c r="L60" s="2312"/>
      <c r="M60" s="2312"/>
      <c r="N60" s="2312"/>
      <c r="O60" s="2312"/>
      <c r="P60" s="2312"/>
      <c r="Q60" s="2312"/>
      <c r="R60" s="2312"/>
      <c r="S60" s="2312"/>
      <c r="T60" s="2312"/>
      <c r="U60" s="2312"/>
      <c r="V60" s="2312"/>
      <c r="W60" s="2312"/>
      <c r="X60" s="2312"/>
      <c r="Y60" s="2312"/>
      <c r="Z60" s="2312"/>
      <c r="AA60" s="2312"/>
      <c r="AB60" s="2312"/>
      <c r="AC60" s="2312"/>
      <c r="AD60" s="2312"/>
      <c r="AE60" s="2312"/>
      <c r="AF60" s="2312"/>
      <c r="AG60" s="2312"/>
      <c r="AH60" s="2312"/>
      <c r="AI60" s="2313"/>
      <c r="AL60" s="216"/>
      <c r="AM60" s="216"/>
      <c r="AN60" s="216"/>
      <c r="AO60" s="216"/>
      <c r="AP60" s="216"/>
    </row>
    <row r="61" spans="1:42" ht="20.100000000000001" customHeight="1" x14ac:dyDescent="0.2">
      <c r="A61" s="2309"/>
      <c r="B61" s="2311"/>
      <c r="C61" s="2312"/>
      <c r="D61" s="2312"/>
      <c r="E61" s="2312"/>
      <c r="F61" s="2312"/>
      <c r="G61" s="2312"/>
      <c r="H61" s="2312"/>
      <c r="I61" s="2312"/>
      <c r="J61" s="2312"/>
      <c r="K61" s="2312"/>
      <c r="L61" s="2312"/>
      <c r="M61" s="2312"/>
      <c r="N61" s="2312"/>
      <c r="O61" s="2312"/>
      <c r="P61" s="2312"/>
      <c r="Q61" s="2312"/>
      <c r="R61" s="2312"/>
      <c r="S61" s="2312"/>
      <c r="T61" s="2312"/>
      <c r="U61" s="2312"/>
      <c r="V61" s="2312"/>
      <c r="W61" s="2312"/>
      <c r="X61" s="2312"/>
      <c r="Y61" s="2312"/>
      <c r="Z61" s="2312"/>
      <c r="AA61" s="2312"/>
      <c r="AB61" s="2312"/>
      <c r="AC61" s="2312"/>
      <c r="AD61" s="2312"/>
      <c r="AE61" s="2312"/>
      <c r="AF61" s="2312"/>
      <c r="AG61" s="2312"/>
      <c r="AH61" s="2312"/>
      <c r="AI61" s="2313"/>
    </row>
    <row r="62" spans="1:42" ht="20.100000000000001" customHeight="1" x14ac:dyDescent="0.2">
      <c r="A62" s="2309"/>
      <c r="B62" s="2311"/>
      <c r="C62" s="2312"/>
      <c r="D62" s="2312"/>
      <c r="E62" s="2312"/>
      <c r="F62" s="2312"/>
      <c r="G62" s="2312"/>
      <c r="H62" s="2312"/>
      <c r="I62" s="2312"/>
      <c r="J62" s="2312"/>
      <c r="K62" s="2312"/>
      <c r="L62" s="2312"/>
      <c r="M62" s="2312"/>
      <c r="N62" s="2312"/>
      <c r="O62" s="2312"/>
      <c r="P62" s="2312"/>
      <c r="Q62" s="2312"/>
      <c r="R62" s="2312"/>
      <c r="S62" s="2312"/>
      <c r="T62" s="2312"/>
      <c r="U62" s="2312"/>
      <c r="V62" s="2312"/>
      <c r="W62" s="2312"/>
      <c r="X62" s="2312"/>
      <c r="Y62" s="2312"/>
      <c r="Z62" s="2312"/>
      <c r="AA62" s="2312"/>
      <c r="AB62" s="2312"/>
      <c r="AC62" s="2312"/>
      <c r="AD62" s="2312"/>
      <c r="AE62" s="2312"/>
      <c r="AF62" s="2312"/>
      <c r="AG62" s="2312"/>
      <c r="AH62" s="2312"/>
      <c r="AI62" s="2313"/>
    </row>
    <row r="63" spans="1:42" ht="20.100000000000001" customHeight="1" x14ac:dyDescent="0.2">
      <c r="A63" s="2309"/>
      <c r="B63" s="2311"/>
      <c r="C63" s="2312"/>
      <c r="D63" s="2312"/>
      <c r="E63" s="2312"/>
      <c r="F63" s="2312"/>
      <c r="G63" s="2312"/>
      <c r="H63" s="2312"/>
      <c r="I63" s="2312"/>
      <c r="J63" s="2312"/>
      <c r="K63" s="2312"/>
      <c r="L63" s="2312"/>
      <c r="M63" s="2312"/>
      <c r="N63" s="2312"/>
      <c r="O63" s="2312"/>
      <c r="P63" s="2312"/>
      <c r="Q63" s="2312"/>
      <c r="R63" s="2312"/>
      <c r="S63" s="2312"/>
      <c r="T63" s="2312"/>
      <c r="U63" s="2312"/>
      <c r="V63" s="2312"/>
      <c r="W63" s="2312"/>
      <c r="X63" s="2312"/>
      <c r="Y63" s="2312"/>
      <c r="Z63" s="2312"/>
      <c r="AA63" s="2312"/>
      <c r="AB63" s="2312"/>
      <c r="AC63" s="2312"/>
      <c r="AD63" s="2312"/>
      <c r="AE63" s="2312"/>
      <c r="AF63" s="2312"/>
      <c r="AG63" s="2312"/>
      <c r="AH63" s="2312"/>
      <c r="AI63" s="2313"/>
    </row>
    <row r="64" spans="1:42" ht="20.100000000000001" customHeight="1" x14ac:dyDescent="0.2">
      <c r="A64" s="2309"/>
      <c r="B64" s="2311"/>
      <c r="C64" s="2312"/>
      <c r="D64" s="2312"/>
      <c r="E64" s="2312"/>
      <c r="F64" s="2312"/>
      <c r="G64" s="2312"/>
      <c r="H64" s="2312"/>
      <c r="I64" s="2312"/>
      <c r="J64" s="2312"/>
      <c r="K64" s="2312"/>
      <c r="L64" s="2312"/>
      <c r="M64" s="2312"/>
      <c r="N64" s="2312"/>
      <c r="O64" s="2312"/>
      <c r="P64" s="2312"/>
      <c r="Q64" s="2312"/>
      <c r="R64" s="2312"/>
      <c r="S64" s="2312"/>
      <c r="T64" s="2312"/>
      <c r="U64" s="2312"/>
      <c r="V64" s="2312"/>
      <c r="W64" s="2312"/>
      <c r="X64" s="2312"/>
      <c r="Y64" s="2312"/>
      <c r="Z64" s="2312"/>
      <c r="AA64" s="2312"/>
      <c r="AB64" s="2312"/>
      <c r="AC64" s="2312"/>
      <c r="AD64" s="2312"/>
      <c r="AE64" s="2312"/>
      <c r="AF64" s="2312"/>
      <c r="AG64" s="2312"/>
      <c r="AH64" s="2312"/>
      <c r="AI64" s="2313"/>
    </row>
    <row r="65" spans="1:35" s="218" customFormat="1" ht="20.100000000000001" customHeight="1" x14ac:dyDescent="0.2">
      <c r="A65" s="2309"/>
      <c r="B65" s="2311"/>
      <c r="C65" s="2312"/>
      <c r="D65" s="2312"/>
      <c r="E65" s="2312"/>
      <c r="F65" s="2312"/>
      <c r="G65" s="2312"/>
      <c r="H65" s="2312"/>
      <c r="I65" s="2312"/>
      <c r="J65" s="2312"/>
      <c r="K65" s="2312"/>
      <c r="L65" s="2312"/>
      <c r="M65" s="2312"/>
      <c r="N65" s="2312"/>
      <c r="O65" s="2312"/>
      <c r="P65" s="2312"/>
      <c r="Q65" s="2312"/>
      <c r="R65" s="2312"/>
      <c r="S65" s="2312"/>
      <c r="T65" s="2312"/>
      <c r="U65" s="2312"/>
      <c r="V65" s="2312"/>
      <c r="W65" s="2312"/>
      <c r="X65" s="2312"/>
      <c r="Y65" s="2312"/>
      <c r="Z65" s="2312"/>
      <c r="AA65" s="2312"/>
      <c r="AB65" s="2312"/>
      <c r="AC65" s="2312"/>
      <c r="AD65" s="2312"/>
      <c r="AE65" s="2312"/>
      <c r="AF65" s="2312"/>
      <c r="AG65" s="2312"/>
      <c r="AH65" s="2312"/>
      <c r="AI65" s="2313"/>
    </row>
    <row r="66" spans="1:35" s="218" customFormat="1" ht="20.100000000000001" customHeight="1" x14ac:dyDescent="0.2">
      <c r="A66" s="2309"/>
      <c r="B66" s="2311"/>
      <c r="C66" s="2312"/>
      <c r="D66" s="2312"/>
      <c r="E66" s="2312"/>
      <c r="F66" s="2312"/>
      <c r="G66" s="2312"/>
      <c r="H66" s="2312"/>
      <c r="I66" s="2312"/>
      <c r="J66" s="2312"/>
      <c r="K66" s="2312"/>
      <c r="L66" s="2312"/>
      <c r="M66" s="2312"/>
      <c r="N66" s="2312"/>
      <c r="O66" s="2312"/>
      <c r="P66" s="2312"/>
      <c r="Q66" s="2312"/>
      <c r="R66" s="2312"/>
      <c r="S66" s="2312"/>
      <c r="T66" s="2312"/>
      <c r="U66" s="2312"/>
      <c r="V66" s="2312"/>
      <c r="W66" s="2312"/>
      <c r="X66" s="2312"/>
      <c r="Y66" s="2312"/>
      <c r="Z66" s="2312"/>
      <c r="AA66" s="2312"/>
      <c r="AB66" s="2312"/>
      <c r="AC66" s="2312"/>
      <c r="AD66" s="2312"/>
      <c r="AE66" s="2312"/>
      <c r="AF66" s="2312"/>
      <c r="AG66" s="2312"/>
      <c r="AH66" s="2312"/>
      <c r="AI66" s="2313"/>
    </row>
    <row r="67" spans="1:35" s="218" customFormat="1" ht="20.100000000000001" customHeight="1" x14ac:dyDescent="0.2">
      <c r="A67" s="2309"/>
      <c r="B67" s="2311"/>
      <c r="C67" s="2312"/>
      <c r="D67" s="2312"/>
      <c r="E67" s="2312"/>
      <c r="F67" s="2312"/>
      <c r="G67" s="2312"/>
      <c r="H67" s="2312"/>
      <c r="I67" s="2312"/>
      <c r="J67" s="2312"/>
      <c r="K67" s="2312"/>
      <c r="L67" s="2312"/>
      <c r="M67" s="2312"/>
      <c r="N67" s="2312"/>
      <c r="O67" s="2312"/>
      <c r="P67" s="2312"/>
      <c r="Q67" s="2312"/>
      <c r="R67" s="2312"/>
      <c r="S67" s="2312"/>
      <c r="T67" s="2312"/>
      <c r="U67" s="2312"/>
      <c r="V67" s="2312"/>
      <c r="W67" s="2312"/>
      <c r="X67" s="2312"/>
      <c r="Y67" s="2312"/>
      <c r="Z67" s="2312"/>
      <c r="AA67" s="2312"/>
      <c r="AB67" s="2312"/>
      <c r="AC67" s="2312"/>
      <c r="AD67" s="2312"/>
      <c r="AE67" s="2312"/>
      <c r="AF67" s="2312"/>
      <c r="AG67" s="2312"/>
      <c r="AH67" s="2312"/>
      <c r="AI67" s="2313"/>
    </row>
    <row r="68" spans="1:35" s="218" customFormat="1" ht="20.100000000000001" customHeight="1" x14ac:dyDescent="0.2">
      <c r="A68" s="2309"/>
      <c r="B68" s="2311"/>
      <c r="C68" s="2312"/>
      <c r="D68" s="2312"/>
      <c r="E68" s="2312"/>
      <c r="F68" s="2312"/>
      <c r="G68" s="2312"/>
      <c r="H68" s="2312"/>
      <c r="I68" s="2312"/>
      <c r="J68" s="2312"/>
      <c r="K68" s="2312"/>
      <c r="L68" s="2312"/>
      <c r="M68" s="2312"/>
      <c r="N68" s="2312"/>
      <c r="O68" s="2312"/>
      <c r="P68" s="2312"/>
      <c r="Q68" s="2312"/>
      <c r="R68" s="2312"/>
      <c r="S68" s="2312"/>
      <c r="T68" s="2312"/>
      <c r="U68" s="2312"/>
      <c r="V68" s="2312"/>
      <c r="W68" s="2312"/>
      <c r="X68" s="2312"/>
      <c r="Y68" s="2312"/>
      <c r="Z68" s="2312"/>
      <c r="AA68" s="2312"/>
      <c r="AB68" s="2312"/>
      <c r="AC68" s="2312"/>
      <c r="AD68" s="2312"/>
      <c r="AE68" s="2312"/>
      <c r="AF68" s="2312"/>
      <c r="AG68" s="2312"/>
      <c r="AH68" s="2312"/>
      <c r="AI68" s="2313"/>
    </row>
    <row r="69" spans="1:35" s="218" customFormat="1" ht="20.100000000000001" customHeight="1" x14ac:dyDescent="0.2">
      <c r="A69" s="2309"/>
      <c r="B69" s="2311"/>
      <c r="C69" s="2312"/>
      <c r="D69" s="2312"/>
      <c r="E69" s="2312"/>
      <c r="F69" s="2312"/>
      <c r="G69" s="2312"/>
      <c r="H69" s="2312"/>
      <c r="I69" s="2312"/>
      <c r="J69" s="2312"/>
      <c r="K69" s="2312"/>
      <c r="L69" s="2312"/>
      <c r="M69" s="2312"/>
      <c r="N69" s="2312"/>
      <c r="O69" s="2312"/>
      <c r="P69" s="2312"/>
      <c r="Q69" s="2312"/>
      <c r="R69" s="2312"/>
      <c r="S69" s="2312"/>
      <c r="T69" s="2312"/>
      <c r="U69" s="2312"/>
      <c r="V69" s="2312"/>
      <c r="W69" s="2312"/>
      <c r="X69" s="2312"/>
      <c r="Y69" s="2312"/>
      <c r="Z69" s="2312"/>
      <c r="AA69" s="2312"/>
      <c r="AB69" s="2312"/>
      <c r="AC69" s="2312"/>
      <c r="AD69" s="2312"/>
      <c r="AE69" s="2312"/>
      <c r="AF69" s="2312"/>
      <c r="AG69" s="2312"/>
      <c r="AH69" s="2312"/>
      <c r="AI69" s="2313"/>
    </row>
    <row r="70" spans="1:35" s="218" customFormat="1" ht="20.100000000000001" customHeight="1" x14ac:dyDescent="0.2">
      <c r="A70" s="2309"/>
      <c r="B70" s="2311"/>
      <c r="C70" s="2312"/>
      <c r="D70" s="2312"/>
      <c r="E70" s="2312"/>
      <c r="F70" s="2312"/>
      <c r="G70" s="2312"/>
      <c r="H70" s="2312"/>
      <c r="I70" s="2312"/>
      <c r="J70" s="2312"/>
      <c r="K70" s="2312"/>
      <c r="L70" s="2312"/>
      <c r="M70" s="2312"/>
      <c r="N70" s="2312"/>
      <c r="O70" s="2312"/>
      <c r="P70" s="2312"/>
      <c r="Q70" s="2312"/>
      <c r="R70" s="2312"/>
      <c r="S70" s="2312"/>
      <c r="T70" s="2312"/>
      <c r="U70" s="2312"/>
      <c r="V70" s="2312"/>
      <c r="W70" s="2312"/>
      <c r="X70" s="2312"/>
      <c r="Y70" s="2312"/>
      <c r="Z70" s="2312"/>
      <c r="AA70" s="2312"/>
      <c r="AB70" s="2312"/>
      <c r="AC70" s="2312"/>
      <c r="AD70" s="2312"/>
      <c r="AE70" s="2312"/>
      <c r="AF70" s="2312"/>
      <c r="AG70" s="2312"/>
      <c r="AH70" s="2312"/>
      <c r="AI70" s="2313"/>
    </row>
    <row r="71" spans="1:35" s="218" customFormat="1" ht="20.100000000000001" customHeight="1" x14ac:dyDescent="0.2">
      <c r="A71" s="2309"/>
      <c r="B71" s="2311"/>
      <c r="C71" s="2312"/>
      <c r="D71" s="2312"/>
      <c r="E71" s="2312"/>
      <c r="F71" s="2312"/>
      <c r="G71" s="2312"/>
      <c r="H71" s="2312"/>
      <c r="I71" s="2312"/>
      <c r="J71" s="2312"/>
      <c r="K71" s="2312"/>
      <c r="L71" s="2312"/>
      <c r="M71" s="2312"/>
      <c r="N71" s="2312"/>
      <c r="O71" s="2312"/>
      <c r="P71" s="2312"/>
      <c r="Q71" s="2312"/>
      <c r="R71" s="2312"/>
      <c r="S71" s="2312"/>
      <c r="T71" s="2312"/>
      <c r="U71" s="2312"/>
      <c r="V71" s="2312"/>
      <c r="W71" s="2312"/>
      <c r="X71" s="2312"/>
      <c r="Y71" s="2312"/>
      <c r="Z71" s="2312"/>
      <c r="AA71" s="2312"/>
      <c r="AB71" s="2312"/>
      <c r="AC71" s="2312"/>
      <c r="AD71" s="2312"/>
      <c r="AE71" s="2312"/>
      <c r="AF71" s="2312"/>
      <c r="AG71" s="2312"/>
      <c r="AH71" s="2312"/>
      <c r="AI71" s="2313"/>
    </row>
    <row r="72" spans="1:35" s="218" customFormat="1" ht="20.100000000000001" customHeight="1" x14ac:dyDescent="0.2">
      <c r="A72" s="2309"/>
      <c r="B72" s="2311"/>
      <c r="C72" s="2312"/>
      <c r="D72" s="2312"/>
      <c r="E72" s="2312"/>
      <c r="F72" s="2312"/>
      <c r="G72" s="2312"/>
      <c r="H72" s="2312"/>
      <c r="I72" s="2312"/>
      <c r="J72" s="2312"/>
      <c r="K72" s="2312"/>
      <c r="L72" s="2312"/>
      <c r="M72" s="2312"/>
      <c r="N72" s="2312"/>
      <c r="O72" s="2312"/>
      <c r="P72" s="2312"/>
      <c r="Q72" s="2312"/>
      <c r="R72" s="2312"/>
      <c r="S72" s="2312"/>
      <c r="T72" s="2312"/>
      <c r="U72" s="2312"/>
      <c r="V72" s="2312"/>
      <c r="W72" s="2312"/>
      <c r="X72" s="2312"/>
      <c r="Y72" s="2312"/>
      <c r="Z72" s="2312"/>
      <c r="AA72" s="2312"/>
      <c r="AB72" s="2312"/>
      <c r="AC72" s="2312"/>
      <c r="AD72" s="2312"/>
      <c r="AE72" s="2312"/>
      <c r="AF72" s="2312"/>
      <c r="AG72" s="2312"/>
      <c r="AH72" s="2312"/>
      <c r="AI72" s="2313"/>
    </row>
    <row r="73" spans="1:35" s="218" customFormat="1" ht="20.100000000000001" customHeight="1" x14ac:dyDescent="0.2">
      <c r="A73" s="2309"/>
      <c r="B73" s="2311"/>
      <c r="C73" s="2312"/>
      <c r="D73" s="2312"/>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2312"/>
      <c r="AB73" s="2312"/>
      <c r="AC73" s="2312"/>
      <c r="AD73" s="2312"/>
      <c r="AE73" s="2312"/>
      <c r="AF73" s="2312"/>
      <c r="AG73" s="2312"/>
      <c r="AH73" s="2312"/>
      <c r="AI73" s="2313"/>
    </row>
    <row r="74" spans="1:35" s="218" customFormat="1" ht="20.100000000000001" customHeight="1" x14ac:dyDescent="0.2">
      <c r="A74" s="2309"/>
      <c r="B74" s="2311"/>
      <c r="C74" s="2312"/>
      <c r="D74" s="2312"/>
      <c r="E74" s="2312"/>
      <c r="F74" s="2312"/>
      <c r="G74" s="2312"/>
      <c r="H74" s="2312"/>
      <c r="I74" s="2312"/>
      <c r="J74" s="2312"/>
      <c r="K74" s="2312"/>
      <c r="L74" s="2312"/>
      <c r="M74" s="2312"/>
      <c r="N74" s="2312"/>
      <c r="O74" s="2312"/>
      <c r="P74" s="2312"/>
      <c r="Q74" s="2312"/>
      <c r="R74" s="2312"/>
      <c r="S74" s="2312"/>
      <c r="T74" s="2312"/>
      <c r="U74" s="2312"/>
      <c r="V74" s="2312"/>
      <c r="W74" s="2312"/>
      <c r="X74" s="2312"/>
      <c r="Y74" s="2312"/>
      <c r="Z74" s="2312"/>
      <c r="AA74" s="2312"/>
      <c r="AB74" s="2312"/>
      <c r="AC74" s="2312"/>
      <c r="AD74" s="2312"/>
      <c r="AE74" s="2312"/>
      <c r="AF74" s="2312"/>
      <c r="AG74" s="2312"/>
      <c r="AH74" s="2312"/>
      <c r="AI74" s="2313"/>
    </row>
    <row r="75" spans="1:35" s="218" customFormat="1" ht="20.100000000000001" customHeight="1" x14ac:dyDescent="0.2">
      <c r="A75" s="2309"/>
      <c r="B75" s="2311"/>
      <c r="C75" s="2312"/>
      <c r="D75" s="2312"/>
      <c r="E75" s="2312"/>
      <c r="F75" s="2312"/>
      <c r="G75" s="2312"/>
      <c r="H75" s="2312"/>
      <c r="I75" s="2312"/>
      <c r="J75" s="2312"/>
      <c r="K75" s="2312"/>
      <c r="L75" s="2312"/>
      <c r="M75" s="2312"/>
      <c r="N75" s="2312"/>
      <c r="O75" s="2312"/>
      <c r="P75" s="2312"/>
      <c r="Q75" s="2312"/>
      <c r="R75" s="2312"/>
      <c r="S75" s="2312"/>
      <c r="T75" s="2312"/>
      <c r="U75" s="2312"/>
      <c r="V75" s="2312"/>
      <c r="W75" s="2312"/>
      <c r="X75" s="2312"/>
      <c r="Y75" s="2312"/>
      <c r="Z75" s="2312"/>
      <c r="AA75" s="2312"/>
      <c r="AB75" s="2312"/>
      <c r="AC75" s="2312"/>
      <c r="AD75" s="2312"/>
      <c r="AE75" s="2312"/>
      <c r="AF75" s="2312"/>
      <c r="AG75" s="2312"/>
      <c r="AH75" s="2312"/>
      <c r="AI75" s="2313"/>
    </row>
    <row r="76" spans="1:35" s="218" customFormat="1" ht="20.100000000000001" customHeight="1" x14ac:dyDescent="0.2">
      <c r="A76" s="2309"/>
      <c r="B76" s="2311"/>
      <c r="C76" s="2312"/>
      <c r="D76" s="2312"/>
      <c r="E76" s="2312"/>
      <c r="F76" s="2312"/>
      <c r="G76" s="2312"/>
      <c r="H76" s="2312"/>
      <c r="I76" s="2312"/>
      <c r="J76" s="2312"/>
      <c r="K76" s="2312"/>
      <c r="L76" s="2312"/>
      <c r="M76" s="2312"/>
      <c r="N76" s="2312"/>
      <c r="O76" s="2312"/>
      <c r="P76" s="2312"/>
      <c r="Q76" s="2312"/>
      <c r="R76" s="2312"/>
      <c r="S76" s="2312"/>
      <c r="T76" s="2312"/>
      <c r="U76" s="2312"/>
      <c r="V76" s="2312"/>
      <c r="W76" s="2312"/>
      <c r="X76" s="2312"/>
      <c r="Y76" s="2312"/>
      <c r="Z76" s="2312"/>
      <c r="AA76" s="2312"/>
      <c r="AB76" s="2312"/>
      <c r="AC76" s="2312"/>
      <c r="AD76" s="2312"/>
      <c r="AE76" s="2312"/>
      <c r="AF76" s="2312"/>
      <c r="AG76" s="2312"/>
      <c r="AH76" s="2312"/>
      <c r="AI76" s="2313"/>
    </row>
    <row r="77" spans="1:35" s="218" customFormat="1" ht="20.100000000000001" customHeight="1" x14ac:dyDescent="0.2">
      <c r="A77" s="2309"/>
      <c r="B77" s="2311"/>
      <c r="C77" s="2312"/>
      <c r="D77" s="2312"/>
      <c r="E77" s="2312"/>
      <c r="F77" s="2312"/>
      <c r="G77" s="2312"/>
      <c r="H77" s="2312"/>
      <c r="I77" s="2312"/>
      <c r="J77" s="2312"/>
      <c r="K77" s="2312"/>
      <c r="L77" s="2312"/>
      <c r="M77" s="2312"/>
      <c r="N77" s="2312"/>
      <c r="O77" s="2312"/>
      <c r="P77" s="2312"/>
      <c r="Q77" s="2312"/>
      <c r="R77" s="2312"/>
      <c r="S77" s="2312"/>
      <c r="T77" s="2312"/>
      <c r="U77" s="2312"/>
      <c r="V77" s="2312"/>
      <c r="W77" s="2312"/>
      <c r="X77" s="2312"/>
      <c r="Y77" s="2312"/>
      <c r="Z77" s="2312"/>
      <c r="AA77" s="2312"/>
      <c r="AB77" s="2312"/>
      <c r="AC77" s="2312"/>
      <c r="AD77" s="2312"/>
      <c r="AE77" s="2312"/>
      <c r="AF77" s="2312"/>
      <c r="AG77" s="2312"/>
      <c r="AH77" s="2312"/>
      <c r="AI77" s="2313"/>
    </row>
    <row r="78" spans="1:35" s="218" customFormat="1" ht="20.100000000000001" customHeight="1" x14ac:dyDescent="0.2">
      <c r="A78" s="2309"/>
      <c r="B78" s="2311"/>
      <c r="C78" s="2312"/>
      <c r="D78" s="2312"/>
      <c r="E78" s="2312"/>
      <c r="F78" s="2312"/>
      <c r="G78" s="2312"/>
      <c r="H78" s="2312"/>
      <c r="I78" s="2312"/>
      <c r="J78" s="2312"/>
      <c r="K78" s="2312"/>
      <c r="L78" s="2312"/>
      <c r="M78" s="2312"/>
      <c r="N78" s="2312"/>
      <c r="O78" s="2312"/>
      <c r="P78" s="2312"/>
      <c r="Q78" s="2312"/>
      <c r="R78" s="2312"/>
      <c r="S78" s="2312"/>
      <c r="T78" s="2312"/>
      <c r="U78" s="2312"/>
      <c r="V78" s="2312"/>
      <c r="W78" s="2312"/>
      <c r="X78" s="2312"/>
      <c r="Y78" s="2312"/>
      <c r="Z78" s="2312"/>
      <c r="AA78" s="2312"/>
      <c r="AB78" s="2312"/>
      <c r="AC78" s="2312"/>
      <c r="AD78" s="2312"/>
      <c r="AE78" s="2312"/>
      <c r="AF78" s="2312"/>
      <c r="AG78" s="2312"/>
      <c r="AH78" s="2312"/>
      <c r="AI78" s="2313"/>
    </row>
    <row r="79" spans="1:35" s="218" customFormat="1" ht="20.100000000000001" customHeight="1" x14ac:dyDescent="0.2">
      <c r="A79" s="2309"/>
      <c r="B79" s="2311"/>
      <c r="C79" s="2312"/>
      <c r="D79" s="2312"/>
      <c r="E79" s="2312"/>
      <c r="F79" s="2312"/>
      <c r="G79" s="2312"/>
      <c r="H79" s="2312"/>
      <c r="I79" s="2312"/>
      <c r="J79" s="2312"/>
      <c r="K79" s="2312"/>
      <c r="L79" s="2312"/>
      <c r="M79" s="2312"/>
      <c r="N79" s="2312"/>
      <c r="O79" s="2312"/>
      <c r="P79" s="2312"/>
      <c r="Q79" s="2312"/>
      <c r="R79" s="2312"/>
      <c r="S79" s="2312"/>
      <c r="T79" s="2312"/>
      <c r="U79" s="2312"/>
      <c r="V79" s="2312"/>
      <c r="W79" s="2312"/>
      <c r="X79" s="2312"/>
      <c r="Y79" s="2312"/>
      <c r="Z79" s="2312"/>
      <c r="AA79" s="2312"/>
      <c r="AB79" s="2312"/>
      <c r="AC79" s="2312"/>
      <c r="AD79" s="2312"/>
      <c r="AE79" s="2312"/>
      <c r="AF79" s="2312"/>
      <c r="AG79" s="2312"/>
      <c r="AH79" s="2312"/>
      <c r="AI79" s="2313"/>
    </row>
    <row r="80" spans="1:35" s="218" customFormat="1" ht="20.100000000000001" customHeight="1" x14ac:dyDescent="0.2">
      <c r="A80" s="2309"/>
      <c r="B80" s="2311"/>
      <c r="C80" s="2312"/>
      <c r="D80" s="2312"/>
      <c r="E80" s="2312"/>
      <c r="F80" s="2312"/>
      <c r="G80" s="2312"/>
      <c r="H80" s="2312"/>
      <c r="I80" s="2312"/>
      <c r="J80" s="2312"/>
      <c r="K80" s="2312"/>
      <c r="L80" s="2312"/>
      <c r="M80" s="2312"/>
      <c r="N80" s="2312"/>
      <c r="O80" s="2312"/>
      <c r="P80" s="2312"/>
      <c r="Q80" s="2312"/>
      <c r="R80" s="2312"/>
      <c r="S80" s="2312"/>
      <c r="T80" s="2312"/>
      <c r="U80" s="2312"/>
      <c r="V80" s="2312"/>
      <c r="W80" s="2312"/>
      <c r="X80" s="2312"/>
      <c r="Y80" s="2312"/>
      <c r="Z80" s="2312"/>
      <c r="AA80" s="2312"/>
      <c r="AB80" s="2312"/>
      <c r="AC80" s="2312"/>
      <c r="AD80" s="2312"/>
      <c r="AE80" s="2312"/>
      <c r="AF80" s="2312"/>
      <c r="AG80" s="2312"/>
      <c r="AH80" s="2312"/>
      <c r="AI80" s="2313"/>
    </row>
    <row r="81" spans="1:42" ht="20.100000000000001" customHeight="1" x14ac:dyDescent="0.2">
      <c r="A81" s="2309"/>
      <c r="B81" s="2311"/>
      <c r="C81" s="2312"/>
      <c r="D81" s="2312"/>
      <c r="E81" s="2312"/>
      <c r="F81" s="2312"/>
      <c r="G81" s="2312"/>
      <c r="H81" s="2312"/>
      <c r="I81" s="2312"/>
      <c r="J81" s="2312"/>
      <c r="K81" s="2312"/>
      <c r="L81" s="2312"/>
      <c r="M81" s="2312"/>
      <c r="N81" s="2312"/>
      <c r="O81" s="2312"/>
      <c r="P81" s="2312"/>
      <c r="Q81" s="2312"/>
      <c r="R81" s="2312"/>
      <c r="S81" s="2312"/>
      <c r="T81" s="2312"/>
      <c r="U81" s="2312"/>
      <c r="V81" s="2312"/>
      <c r="W81" s="2312"/>
      <c r="X81" s="2312"/>
      <c r="Y81" s="2312"/>
      <c r="Z81" s="2312"/>
      <c r="AA81" s="2312"/>
      <c r="AB81" s="2312"/>
      <c r="AC81" s="2312"/>
      <c r="AD81" s="2312"/>
      <c r="AE81" s="2312"/>
      <c r="AF81" s="2312"/>
      <c r="AG81" s="2312"/>
      <c r="AH81" s="2312"/>
      <c r="AI81" s="2313"/>
    </row>
    <row r="82" spans="1:42" ht="20.100000000000001" customHeight="1" x14ac:dyDescent="0.2">
      <c r="A82" s="2309"/>
      <c r="B82" s="2311"/>
      <c r="C82" s="2312"/>
      <c r="D82" s="2312"/>
      <c r="E82" s="2312"/>
      <c r="F82" s="2312"/>
      <c r="G82" s="2312"/>
      <c r="H82" s="2312"/>
      <c r="I82" s="2312"/>
      <c r="J82" s="2312"/>
      <c r="K82" s="2312"/>
      <c r="L82" s="2312"/>
      <c r="M82" s="2312"/>
      <c r="N82" s="2312"/>
      <c r="O82" s="2312"/>
      <c r="P82" s="2312"/>
      <c r="Q82" s="2312"/>
      <c r="R82" s="2312"/>
      <c r="S82" s="2312"/>
      <c r="T82" s="2312"/>
      <c r="U82" s="2312"/>
      <c r="V82" s="2312"/>
      <c r="W82" s="2312"/>
      <c r="X82" s="2312"/>
      <c r="Y82" s="2312"/>
      <c r="Z82" s="2312"/>
      <c r="AA82" s="2312"/>
      <c r="AB82" s="2312"/>
      <c r="AC82" s="2312"/>
      <c r="AD82" s="2312"/>
      <c r="AE82" s="2312"/>
      <c r="AF82" s="2312"/>
      <c r="AG82" s="2312"/>
      <c r="AH82" s="2312"/>
      <c r="AI82" s="2313"/>
    </row>
    <row r="83" spans="1:42" ht="20.100000000000001" customHeight="1" x14ac:dyDescent="0.2">
      <c r="A83" s="2309"/>
      <c r="B83" s="2311"/>
      <c r="C83" s="2312"/>
      <c r="D83" s="2312"/>
      <c r="E83" s="2312"/>
      <c r="F83" s="2312"/>
      <c r="G83" s="2312"/>
      <c r="H83" s="2312"/>
      <c r="I83" s="2312"/>
      <c r="J83" s="2312"/>
      <c r="K83" s="2312"/>
      <c r="L83" s="2312"/>
      <c r="M83" s="2312"/>
      <c r="N83" s="2312"/>
      <c r="O83" s="2312"/>
      <c r="P83" s="2312"/>
      <c r="Q83" s="2312"/>
      <c r="R83" s="2312"/>
      <c r="S83" s="2312"/>
      <c r="T83" s="2312"/>
      <c r="U83" s="2312"/>
      <c r="V83" s="2312"/>
      <c r="W83" s="2312"/>
      <c r="X83" s="2312"/>
      <c r="Y83" s="2312"/>
      <c r="Z83" s="2312"/>
      <c r="AA83" s="2312"/>
      <c r="AB83" s="2312"/>
      <c r="AC83" s="2312"/>
      <c r="AD83" s="2312"/>
      <c r="AE83" s="2312"/>
      <c r="AF83" s="2312"/>
      <c r="AG83" s="2312"/>
      <c r="AH83" s="2312"/>
      <c r="AI83" s="2313"/>
    </row>
    <row r="84" spans="1:42" ht="20.100000000000001" customHeight="1" x14ac:dyDescent="0.2">
      <c r="A84" s="2309"/>
      <c r="B84" s="2311"/>
      <c r="C84" s="2312"/>
      <c r="D84" s="2312"/>
      <c r="E84" s="2312"/>
      <c r="F84" s="2312"/>
      <c r="G84" s="2312"/>
      <c r="H84" s="2312"/>
      <c r="I84" s="2312"/>
      <c r="J84" s="2312"/>
      <c r="K84" s="2312"/>
      <c r="L84" s="2312"/>
      <c r="M84" s="2312"/>
      <c r="N84" s="2312"/>
      <c r="O84" s="2312"/>
      <c r="P84" s="2312"/>
      <c r="Q84" s="2312"/>
      <c r="R84" s="2312"/>
      <c r="S84" s="2312"/>
      <c r="T84" s="2312"/>
      <c r="U84" s="2312"/>
      <c r="V84" s="2312"/>
      <c r="W84" s="2312"/>
      <c r="X84" s="2312"/>
      <c r="Y84" s="2312"/>
      <c r="Z84" s="2312"/>
      <c r="AA84" s="2312"/>
      <c r="AB84" s="2312"/>
      <c r="AC84" s="2312"/>
      <c r="AD84" s="2312"/>
      <c r="AE84" s="2312"/>
      <c r="AF84" s="2312"/>
      <c r="AG84" s="2312"/>
      <c r="AH84" s="2312"/>
      <c r="AI84" s="2313"/>
    </row>
    <row r="85" spans="1:42" ht="20.100000000000001" customHeight="1" x14ac:dyDescent="0.2">
      <c r="A85" s="2309"/>
      <c r="B85" s="2311"/>
      <c r="C85" s="2312"/>
      <c r="D85" s="2312"/>
      <c r="E85" s="2312"/>
      <c r="F85" s="2312"/>
      <c r="G85" s="2312"/>
      <c r="H85" s="2312"/>
      <c r="I85" s="2312"/>
      <c r="J85" s="2312"/>
      <c r="K85" s="2312"/>
      <c r="L85" s="2312"/>
      <c r="M85" s="2312"/>
      <c r="N85" s="2312"/>
      <c r="O85" s="2312"/>
      <c r="P85" s="2312"/>
      <c r="Q85" s="2312"/>
      <c r="R85" s="2312"/>
      <c r="S85" s="2312"/>
      <c r="T85" s="2312"/>
      <c r="U85" s="2312"/>
      <c r="V85" s="2312"/>
      <c r="W85" s="2312"/>
      <c r="X85" s="2312"/>
      <c r="Y85" s="2312"/>
      <c r="Z85" s="2312"/>
      <c r="AA85" s="2312"/>
      <c r="AB85" s="2312"/>
      <c r="AC85" s="2312"/>
      <c r="AD85" s="2312"/>
      <c r="AE85" s="2312"/>
      <c r="AF85" s="2312"/>
      <c r="AG85" s="2312"/>
      <c r="AH85" s="2312"/>
      <c r="AI85" s="2313"/>
    </row>
    <row r="86" spans="1:42" ht="20.100000000000001" customHeight="1" x14ac:dyDescent="0.2">
      <c r="A86" s="2309"/>
      <c r="B86" s="2311"/>
      <c r="C86" s="2312"/>
      <c r="D86" s="2312"/>
      <c r="E86" s="2312"/>
      <c r="F86" s="2312"/>
      <c r="G86" s="2312"/>
      <c r="H86" s="2312"/>
      <c r="I86" s="2312"/>
      <c r="J86" s="2312"/>
      <c r="K86" s="2312"/>
      <c r="L86" s="2312"/>
      <c r="M86" s="2312"/>
      <c r="N86" s="2312"/>
      <c r="O86" s="2312"/>
      <c r="P86" s="2312"/>
      <c r="Q86" s="2312"/>
      <c r="R86" s="2312"/>
      <c r="S86" s="2312"/>
      <c r="T86" s="2312"/>
      <c r="U86" s="2312"/>
      <c r="V86" s="2312"/>
      <c r="W86" s="2312"/>
      <c r="X86" s="2312"/>
      <c r="Y86" s="2312"/>
      <c r="Z86" s="2312"/>
      <c r="AA86" s="2312"/>
      <c r="AB86" s="2312"/>
      <c r="AC86" s="2312"/>
      <c r="AD86" s="2312"/>
      <c r="AE86" s="2312"/>
      <c r="AF86" s="2312"/>
      <c r="AG86" s="2312"/>
      <c r="AH86" s="2312"/>
      <c r="AI86" s="2313"/>
    </row>
    <row r="87" spans="1:42" ht="20.100000000000001" customHeight="1" x14ac:dyDescent="0.2">
      <c r="A87" s="2309"/>
      <c r="B87" s="2311"/>
      <c r="C87" s="2312"/>
      <c r="D87" s="2312"/>
      <c r="E87" s="2312"/>
      <c r="F87" s="2312"/>
      <c r="G87" s="2312"/>
      <c r="H87" s="2312"/>
      <c r="I87" s="2312"/>
      <c r="J87" s="2312"/>
      <c r="K87" s="2312"/>
      <c r="L87" s="2312"/>
      <c r="M87" s="2312"/>
      <c r="N87" s="2312"/>
      <c r="O87" s="2312"/>
      <c r="P87" s="2312"/>
      <c r="Q87" s="2312"/>
      <c r="R87" s="2312"/>
      <c r="S87" s="2312"/>
      <c r="T87" s="2312"/>
      <c r="U87" s="2312"/>
      <c r="V87" s="2312"/>
      <c r="W87" s="2312"/>
      <c r="X87" s="2312"/>
      <c r="Y87" s="2312"/>
      <c r="Z87" s="2312"/>
      <c r="AA87" s="2312"/>
      <c r="AB87" s="2312"/>
      <c r="AC87" s="2312"/>
      <c r="AD87" s="2312"/>
      <c r="AE87" s="2312"/>
      <c r="AF87" s="2312"/>
      <c r="AG87" s="2312"/>
      <c r="AH87" s="2312"/>
      <c r="AI87" s="2313"/>
    </row>
    <row r="88" spans="1:42" s="218" customFormat="1" ht="20.100000000000001" customHeight="1" x14ac:dyDescent="0.2">
      <c r="A88" s="2309"/>
      <c r="B88" s="2311"/>
      <c r="C88" s="2312"/>
      <c r="D88" s="2312"/>
      <c r="E88" s="2312"/>
      <c r="F88" s="2312"/>
      <c r="G88" s="2312"/>
      <c r="H88" s="2312"/>
      <c r="I88" s="2312"/>
      <c r="J88" s="2312"/>
      <c r="K88" s="2312"/>
      <c r="L88" s="2312"/>
      <c r="M88" s="2312"/>
      <c r="N88" s="2312"/>
      <c r="O88" s="2312"/>
      <c r="P88" s="2312"/>
      <c r="Q88" s="2312"/>
      <c r="R88" s="2312"/>
      <c r="S88" s="2312"/>
      <c r="T88" s="2312"/>
      <c r="U88" s="2312"/>
      <c r="V88" s="2312"/>
      <c r="W88" s="2312"/>
      <c r="X88" s="2312"/>
      <c r="Y88" s="2312"/>
      <c r="Z88" s="2312"/>
      <c r="AA88" s="2312"/>
      <c r="AB88" s="2312"/>
      <c r="AC88" s="2312"/>
      <c r="AD88" s="2312"/>
      <c r="AE88" s="2312"/>
      <c r="AF88" s="2312"/>
      <c r="AG88" s="2312"/>
      <c r="AH88" s="2312"/>
      <c r="AI88" s="2313"/>
      <c r="AL88" s="215"/>
      <c r="AM88" s="215"/>
      <c r="AN88" s="215"/>
      <c r="AO88" s="215"/>
      <c r="AP88" s="215"/>
    </row>
    <row r="89" spans="1:42" s="218" customFormat="1" ht="20.100000000000001" customHeight="1" x14ac:dyDescent="0.2">
      <c r="A89" s="2309"/>
      <c r="B89" s="2311"/>
      <c r="C89" s="2312"/>
      <c r="D89" s="2312"/>
      <c r="E89" s="2312"/>
      <c r="F89" s="2312"/>
      <c r="G89" s="2312"/>
      <c r="H89" s="2312"/>
      <c r="I89" s="2312"/>
      <c r="J89" s="2312"/>
      <c r="K89" s="2312"/>
      <c r="L89" s="2312"/>
      <c r="M89" s="2312"/>
      <c r="N89" s="2312"/>
      <c r="O89" s="2312"/>
      <c r="P89" s="2312"/>
      <c r="Q89" s="2312"/>
      <c r="R89" s="2312"/>
      <c r="S89" s="2312"/>
      <c r="T89" s="2312"/>
      <c r="U89" s="2312"/>
      <c r="V89" s="2312"/>
      <c r="W89" s="2312"/>
      <c r="X89" s="2312"/>
      <c r="Y89" s="2312"/>
      <c r="Z89" s="2312"/>
      <c r="AA89" s="2312"/>
      <c r="AB89" s="2312"/>
      <c r="AC89" s="2312"/>
      <c r="AD89" s="2312"/>
      <c r="AE89" s="2312"/>
      <c r="AF89" s="2312"/>
      <c r="AG89" s="2312"/>
      <c r="AH89" s="2312"/>
      <c r="AI89" s="2313"/>
      <c r="AL89" s="215"/>
      <c r="AM89" s="215"/>
      <c r="AN89" s="215"/>
      <c r="AO89" s="215"/>
      <c r="AP89" s="215"/>
    </row>
    <row r="90" spans="1:42" s="218" customFormat="1" ht="20.100000000000001" customHeight="1" x14ac:dyDescent="0.2">
      <c r="A90" s="2309"/>
      <c r="B90" s="2311"/>
      <c r="C90" s="2312"/>
      <c r="D90" s="2312"/>
      <c r="E90" s="2312"/>
      <c r="F90" s="2312"/>
      <c r="G90" s="2312"/>
      <c r="H90" s="2312"/>
      <c r="I90" s="2312"/>
      <c r="J90" s="2312"/>
      <c r="K90" s="2312"/>
      <c r="L90" s="2312"/>
      <c r="M90" s="2312"/>
      <c r="N90" s="2312"/>
      <c r="O90" s="2312"/>
      <c r="P90" s="2312"/>
      <c r="Q90" s="2312"/>
      <c r="R90" s="2312"/>
      <c r="S90" s="2312"/>
      <c r="T90" s="2312"/>
      <c r="U90" s="2312"/>
      <c r="V90" s="2312"/>
      <c r="W90" s="2312"/>
      <c r="X90" s="2312"/>
      <c r="Y90" s="2312"/>
      <c r="Z90" s="2312"/>
      <c r="AA90" s="2312"/>
      <c r="AB90" s="2312"/>
      <c r="AC90" s="2312"/>
      <c r="AD90" s="2312"/>
      <c r="AE90" s="2312"/>
      <c r="AF90" s="2312"/>
      <c r="AG90" s="2312"/>
      <c r="AH90" s="2312"/>
      <c r="AI90" s="2313"/>
      <c r="AL90" s="215"/>
      <c r="AM90" s="215"/>
      <c r="AN90" s="215"/>
      <c r="AO90" s="215"/>
      <c r="AP90" s="215"/>
    </row>
    <row r="91" spans="1:42" s="218" customFormat="1" ht="20.100000000000001" customHeight="1" x14ac:dyDescent="0.2">
      <c r="A91" s="2309"/>
      <c r="B91" s="2311"/>
      <c r="C91" s="2312"/>
      <c r="D91" s="2312"/>
      <c r="E91" s="2312"/>
      <c r="F91" s="2312"/>
      <c r="G91" s="2312"/>
      <c r="H91" s="2312"/>
      <c r="I91" s="2312"/>
      <c r="J91" s="2312"/>
      <c r="K91" s="2312"/>
      <c r="L91" s="2312"/>
      <c r="M91" s="2312"/>
      <c r="N91" s="2312"/>
      <c r="O91" s="2312"/>
      <c r="P91" s="2312"/>
      <c r="Q91" s="2312"/>
      <c r="R91" s="2312"/>
      <c r="S91" s="2312"/>
      <c r="T91" s="2312"/>
      <c r="U91" s="2312"/>
      <c r="V91" s="2312"/>
      <c r="W91" s="2312"/>
      <c r="X91" s="2312"/>
      <c r="Y91" s="2312"/>
      <c r="Z91" s="2312"/>
      <c r="AA91" s="2312"/>
      <c r="AB91" s="2312"/>
      <c r="AC91" s="2312"/>
      <c r="AD91" s="2312"/>
      <c r="AE91" s="2312"/>
      <c r="AF91" s="2312"/>
      <c r="AG91" s="2312"/>
      <c r="AH91" s="2312"/>
      <c r="AI91" s="2313"/>
      <c r="AL91" s="215"/>
      <c r="AM91" s="215"/>
      <c r="AN91" s="215"/>
      <c r="AO91" s="215"/>
      <c r="AP91" s="215"/>
    </row>
    <row r="92" spans="1:42" s="218" customFormat="1" ht="20.100000000000001" customHeight="1" x14ac:dyDescent="0.2">
      <c r="A92" s="2309"/>
      <c r="B92" s="2311"/>
      <c r="C92" s="2312"/>
      <c r="D92" s="2312"/>
      <c r="E92" s="2312"/>
      <c r="F92" s="2312"/>
      <c r="G92" s="2312"/>
      <c r="H92" s="2312"/>
      <c r="I92" s="2312"/>
      <c r="J92" s="2312"/>
      <c r="K92" s="2312"/>
      <c r="L92" s="2312"/>
      <c r="M92" s="2312"/>
      <c r="N92" s="2312"/>
      <c r="O92" s="2312"/>
      <c r="P92" s="2312"/>
      <c r="Q92" s="2312"/>
      <c r="R92" s="2312"/>
      <c r="S92" s="2312"/>
      <c r="T92" s="2312"/>
      <c r="U92" s="2312"/>
      <c r="V92" s="2312"/>
      <c r="W92" s="2312"/>
      <c r="X92" s="2312"/>
      <c r="Y92" s="2312"/>
      <c r="Z92" s="2312"/>
      <c r="AA92" s="2312"/>
      <c r="AB92" s="2312"/>
      <c r="AC92" s="2312"/>
      <c r="AD92" s="2312"/>
      <c r="AE92" s="2312"/>
      <c r="AF92" s="2312"/>
      <c r="AG92" s="2312"/>
      <c r="AH92" s="2312"/>
      <c r="AI92" s="2313"/>
      <c r="AL92" s="215"/>
      <c r="AM92" s="215"/>
      <c r="AN92" s="215"/>
      <c r="AO92" s="215"/>
      <c r="AP92" s="215"/>
    </row>
    <row r="93" spans="1:42" s="218" customFormat="1" ht="20.100000000000001" customHeight="1" x14ac:dyDescent="0.2">
      <c r="A93" s="2309"/>
      <c r="B93" s="2311"/>
      <c r="C93" s="2312"/>
      <c r="D93" s="2312"/>
      <c r="E93" s="2312"/>
      <c r="F93" s="2312"/>
      <c r="G93" s="2312"/>
      <c r="H93" s="2312"/>
      <c r="I93" s="2312"/>
      <c r="J93" s="2312"/>
      <c r="K93" s="2312"/>
      <c r="L93" s="2312"/>
      <c r="M93" s="2312"/>
      <c r="N93" s="2312"/>
      <c r="O93" s="2312"/>
      <c r="P93" s="2312"/>
      <c r="Q93" s="2312"/>
      <c r="R93" s="2312"/>
      <c r="S93" s="2312"/>
      <c r="T93" s="2312"/>
      <c r="U93" s="2312"/>
      <c r="V93" s="2312"/>
      <c r="W93" s="2312"/>
      <c r="X93" s="2312"/>
      <c r="Y93" s="2312"/>
      <c r="Z93" s="2312"/>
      <c r="AA93" s="2312"/>
      <c r="AB93" s="2312"/>
      <c r="AC93" s="2312"/>
      <c r="AD93" s="2312"/>
      <c r="AE93" s="2312"/>
      <c r="AF93" s="2312"/>
      <c r="AG93" s="2312"/>
      <c r="AH93" s="2312"/>
      <c r="AI93" s="2313"/>
      <c r="AL93" s="215"/>
      <c r="AM93" s="215"/>
      <c r="AN93" s="215"/>
      <c r="AO93" s="215"/>
      <c r="AP93" s="215"/>
    </row>
    <row r="94" spans="1:42" s="218" customFormat="1" ht="20.100000000000001" customHeight="1" x14ac:dyDescent="0.2">
      <c r="A94" s="2310"/>
      <c r="B94" s="2314"/>
      <c r="C94" s="2315"/>
      <c r="D94" s="2315"/>
      <c r="E94" s="2315"/>
      <c r="F94" s="2315"/>
      <c r="G94" s="2315"/>
      <c r="H94" s="2315"/>
      <c r="I94" s="2315"/>
      <c r="J94" s="2315"/>
      <c r="K94" s="2315"/>
      <c r="L94" s="2315"/>
      <c r="M94" s="2315"/>
      <c r="N94" s="2315"/>
      <c r="O94" s="2315"/>
      <c r="P94" s="2315"/>
      <c r="Q94" s="2315"/>
      <c r="R94" s="2315"/>
      <c r="S94" s="2315"/>
      <c r="T94" s="2315"/>
      <c r="U94" s="2315"/>
      <c r="V94" s="2315"/>
      <c r="W94" s="2315"/>
      <c r="X94" s="2315"/>
      <c r="Y94" s="2315"/>
      <c r="Z94" s="2315"/>
      <c r="AA94" s="2315"/>
      <c r="AB94" s="2315"/>
      <c r="AC94" s="2315"/>
      <c r="AD94" s="2315"/>
      <c r="AE94" s="2315"/>
      <c r="AF94" s="2315"/>
      <c r="AG94" s="2315"/>
      <c r="AH94" s="2315"/>
      <c r="AI94" s="2316"/>
      <c r="AL94" s="215"/>
      <c r="AM94" s="215"/>
      <c r="AN94" s="215"/>
      <c r="AO94" s="215"/>
      <c r="AP94" s="215"/>
    </row>
    <row r="95" spans="1:42" s="218" customFormat="1" ht="20.100000000000001" customHeight="1" x14ac:dyDescent="0.2">
      <c r="A95" s="216"/>
      <c r="B95" s="216" t="s">
        <v>187</v>
      </c>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16"/>
      <c r="AH95" s="216"/>
      <c r="AI95" s="216"/>
      <c r="AL95" s="215"/>
      <c r="AM95" s="215"/>
      <c r="AN95" s="215"/>
      <c r="AO95" s="215"/>
      <c r="AP95" s="215"/>
    </row>
    <row r="96" spans="1:42" s="218" customFormat="1" ht="20.100000000000001" customHeight="1" x14ac:dyDescent="0.2">
      <c r="A96" s="2308" t="s">
        <v>184</v>
      </c>
      <c r="B96" s="445"/>
      <c r="C96" s="446" t="s">
        <v>185</v>
      </c>
      <c r="D96" s="447"/>
      <c r="E96" s="447"/>
      <c r="F96" s="447"/>
      <c r="G96" s="447"/>
      <c r="H96" s="447"/>
      <c r="I96" s="447"/>
      <c r="J96" s="447"/>
      <c r="K96" s="447"/>
      <c r="L96" s="447"/>
      <c r="M96" s="447"/>
      <c r="N96" s="447"/>
      <c r="O96" s="447"/>
      <c r="P96" s="447"/>
      <c r="Q96" s="447"/>
      <c r="R96" s="447"/>
      <c r="S96" s="447"/>
      <c r="T96" s="447"/>
      <c r="U96" s="447"/>
      <c r="V96" s="447"/>
      <c r="W96" s="447"/>
      <c r="X96" s="447"/>
      <c r="Y96" s="447"/>
      <c r="Z96" s="447"/>
      <c r="AA96" s="447"/>
      <c r="AB96" s="447"/>
      <c r="AC96" s="447"/>
      <c r="AD96" s="447"/>
      <c r="AE96" s="447"/>
      <c r="AF96" s="447"/>
      <c r="AG96" s="447"/>
      <c r="AH96" s="447"/>
      <c r="AI96" s="331"/>
      <c r="AL96" s="215"/>
      <c r="AM96" s="215"/>
      <c r="AN96" s="215"/>
      <c r="AO96" s="215"/>
      <c r="AP96" s="215"/>
    </row>
    <row r="97" spans="1:42" s="218" customFormat="1" ht="20.100000000000001" customHeight="1" x14ac:dyDescent="0.2">
      <c r="A97" s="2309"/>
      <c r="B97" s="2311" t="s">
        <v>186</v>
      </c>
      <c r="C97" s="2312"/>
      <c r="D97" s="2312"/>
      <c r="E97" s="2312"/>
      <c r="F97" s="2312"/>
      <c r="G97" s="2312"/>
      <c r="H97" s="2312"/>
      <c r="I97" s="2312"/>
      <c r="J97" s="2312"/>
      <c r="K97" s="2312"/>
      <c r="L97" s="2312"/>
      <c r="M97" s="2312"/>
      <c r="N97" s="2312"/>
      <c r="O97" s="2312"/>
      <c r="P97" s="2312"/>
      <c r="Q97" s="2312"/>
      <c r="R97" s="2312"/>
      <c r="S97" s="2312"/>
      <c r="T97" s="2312"/>
      <c r="U97" s="2312"/>
      <c r="V97" s="2312"/>
      <c r="W97" s="2312"/>
      <c r="X97" s="2312"/>
      <c r="Y97" s="2312"/>
      <c r="Z97" s="2312"/>
      <c r="AA97" s="2312"/>
      <c r="AB97" s="2312"/>
      <c r="AC97" s="2312"/>
      <c r="AD97" s="2312"/>
      <c r="AE97" s="2312"/>
      <c r="AF97" s="2312"/>
      <c r="AG97" s="2312"/>
      <c r="AH97" s="2312"/>
      <c r="AI97" s="2313"/>
      <c r="AL97" s="215"/>
      <c r="AM97" s="215"/>
      <c r="AN97" s="215"/>
      <c r="AO97" s="215"/>
      <c r="AP97" s="215"/>
    </row>
    <row r="98" spans="1:42" s="218" customFormat="1" ht="20.100000000000001" customHeight="1" x14ac:dyDescent="0.2">
      <c r="A98" s="2309"/>
      <c r="B98" s="2311"/>
      <c r="C98" s="2312"/>
      <c r="D98" s="2312"/>
      <c r="E98" s="2312"/>
      <c r="F98" s="2312"/>
      <c r="G98" s="2312"/>
      <c r="H98" s="2312"/>
      <c r="I98" s="2312"/>
      <c r="J98" s="2312"/>
      <c r="K98" s="2312"/>
      <c r="L98" s="2312"/>
      <c r="M98" s="2312"/>
      <c r="N98" s="2312"/>
      <c r="O98" s="2312"/>
      <c r="P98" s="2312"/>
      <c r="Q98" s="2312"/>
      <c r="R98" s="2312"/>
      <c r="S98" s="2312"/>
      <c r="T98" s="2312"/>
      <c r="U98" s="2312"/>
      <c r="V98" s="2312"/>
      <c r="W98" s="2312"/>
      <c r="X98" s="2312"/>
      <c r="Y98" s="2312"/>
      <c r="Z98" s="2312"/>
      <c r="AA98" s="2312"/>
      <c r="AB98" s="2312"/>
      <c r="AC98" s="2312"/>
      <c r="AD98" s="2312"/>
      <c r="AE98" s="2312"/>
      <c r="AF98" s="2312"/>
      <c r="AG98" s="2312"/>
      <c r="AH98" s="2312"/>
      <c r="AI98" s="2313"/>
      <c r="AL98" s="215"/>
      <c r="AM98" s="215"/>
      <c r="AN98" s="215"/>
      <c r="AO98" s="215"/>
      <c r="AP98" s="215"/>
    </row>
    <row r="99" spans="1:42" s="218" customFormat="1" ht="20.100000000000001" customHeight="1" x14ac:dyDescent="0.2">
      <c r="A99" s="2309"/>
      <c r="B99" s="2311"/>
      <c r="C99" s="2312"/>
      <c r="D99" s="2312"/>
      <c r="E99" s="2312"/>
      <c r="F99" s="2312"/>
      <c r="G99" s="2312"/>
      <c r="H99" s="2312"/>
      <c r="I99" s="2312"/>
      <c r="J99" s="2312"/>
      <c r="K99" s="2312"/>
      <c r="L99" s="2312"/>
      <c r="M99" s="2312"/>
      <c r="N99" s="2312"/>
      <c r="O99" s="2312"/>
      <c r="P99" s="2312"/>
      <c r="Q99" s="2312"/>
      <c r="R99" s="2312"/>
      <c r="S99" s="2312"/>
      <c r="T99" s="2312"/>
      <c r="U99" s="2312"/>
      <c r="V99" s="2312"/>
      <c r="W99" s="2312"/>
      <c r="X99" s="2312"/>
      <c r="Y99" s="2312"/>
      <c r="Z99" s="2312"/>
      <c r="AA99" s="2312"/>
      <c r="AB99" s="2312"/>
      <c r="AC99" s="2312"/>
      <c r="AD99" s="2312"/>
      <c r="AE99" s="2312"/>
      <c r="AF99" s="2312"/>
      <c r="AG99" s="2312"/>
      <c r="AH99" s="2312"/>
      <c r="AI99" s="2313"/>
      <c r="AL99" s="215"/>
      <c r="AM99" s="215"/>
      <c r="AN99" s="215"/>
      <c r="AO99" s="215"/>
      <c r="AP99" s="215"/>
    </row>
    <row r="100" spans="1:42" s="218" customFormat="1" ht="20.100000000000001" customHeight="1" x14ac:dyDescent="0.2">
      <c r="A100" s="2309"/>
      <c r="B100" s="2311"/>
      <c r="C100" s="2312"/>
      <c r="D100" s="2312"/>
      <c r="E100" s="2312"/>
      <c r="F100" s="2312"/>
      <c r="G100" s="2312"/>
      <c r="H100" s="2312"/>
      <c r="I100" s="2312"/>
      <c r="J100" s="2312"/>
      <c r="K100" s="2312"/>
      <c r="L100" s="2312"/>
      <c r="M100" s="2312"/>
      <c r="N100" s="2312"/>
      <c r="O100" s="2312"/>
      <c r="P100" s="2312"/>
      <c r="Q100" s="2312"/>
      <c r="R100" s="2312"/>
      <c r="S100" s="2312"/>
      <c r="T100" s="2312"/>
      <c r="U100" s="2312"/>
      <c r="V100" s="2312"/>
      <c r="W100" s="2312"/>
      <c r="X100" s="2312"/>
      <c r="Y100" s="2312"/>
      <c r="Z100" s="2312"/>
      <c r="AA100" s="2312"/>
      <c r="AB100" s="2312"/>
      <c r="AC100" s="2312"/>
      <c r="AD100" s="2312"/>
      <c r="AE100" s="2312"/>
      <c r="AF100" s="2312"/>
      <c r="AG100" s="2312"/>
      <c r="AH100" s="2312"/>
      <c r="AI100" s="2313"/>
      <c r="AL100" s="215"/>
      <c r="AM100" s="215"/>
      <c r="AN100" s="215"/>
      <c r="AO100" s="215"/>
      <c r="AP100" s="215"/>
    </row>
    <row r="101" spans="1:42" s="218" customFormat="1" ht="20.100000000000001" customHeight="1" x14ac:dyDescent="0.2">
      <c r="A101" s="2309"/>
      <c r="B101" s="2311"/>
      <c r="C101" s="2312"/>
      <c r="D101" s="2312"/>
      <c r="E101" s="2312"/>
      <c r="F101" s="2312"/>
      <c r="G101" s="2312"/>
      <c r="H101" s="2312"/>
      <c r="I101" s="2312"/>
      <c r="J101" s="2312"/>
      <c r="K101" s="2312"/>
      <c r="L101" s="2312"/>
      <c r="M101" s="2312"/>
      <c r="N101" s="2312"/>
      <c r="O101" s="2312"/>
      <c r="P101" s="2312"/>
      <c r="Q101" s="2312"/>
      <c r="R101" s="2312"/>
      <c r="S101" s="2312"/>
      <c r="T101" s="2312"/>
      <c r="U101" s="2312"/>
      <c r="V101" s="2312"/>
      <c r="W101" s="2312"/>
      <c r="X101" s="2312"/>
      <c r="Y101" s="2312"/>
      <c r="Z101" s="2312"/>
      <c r="AA101" s="2312"/>
      <c r="AB101" s="2312"/>
      <c r="AC101" s="2312"/>
      <c r="AD101" s="2312"/>
      <c r="AE101" s="2312"/>
      <c r="AF101" s="2312"/>
      <c r="AG101" s="2312"/>
      <c r="AH101" s="2312"/>
      <c r="AI101" s="2313"/>
      <c r="AL101" s="215"/>
      <c r="AM101" s="215"/>
      <c r="AN101" s="215"/>
      <c r="AO101" s="215"/>
      <c r="AP101" s="215"/>
    </row>
    <row r="102" spans="1:42" s="218" customFormat="1" ht="20.100000000000001" customHeight="1" x14ac:dyDescent="0.2">
      <c r="A102" s="2309"/>
      <c r="B102" s="2311"/>
      <c r="C102" s="2312"/>
      <c r="D102" s="2312"/>
      <c r="E102" s="2312"/>
      <c r="F102" s="2312"/>
      <c r="G102" s="2312"/>
      <c r="H102" s="2312"/>
      <c r="I102" s="2312"/>
      <c r="J102" s="2312"/>
      <c r="K102" s="2312"/>
      <c r="L102" s="2312"/>
      <c r="M102" s="2312"/>
      <c r="N102" s="2312"/>
      <c r="O102" s="2312"/>
      <c r="P102" s="2312"/>
      <c r="Q102" s="2312"/>
      <c r="R102" s="2312"/>
      <c r="S102" s="2312"/>
      <c r="T102" s="2312"/>
      <c r="U102" s="2312"/>
      <c r="V102" s="2312"/>
      <c r="W102" s="2312"/>
      <c r="X102" s="2312"/>
      <c r="Y102" s="2312"/>
      <c r="Z102" s="2312"/>
      <c r="AA102" s="2312"/>
      <c r="AB102" s="2312"/>
      <c r="AC102" s="2312"/>
      <c r="AD102" s="2312"/>
      <c r="AE102" s="2312"/>
      <c r="AF102" s="2312"/>
      <c r="AG102" s="2312"/>
      <c r="AH102" s="2312"/>
      <c r="AI102" s="2313"/>
      <c r="AL102" s="215"/>
      <c r="AM102" s="215"/>
      <c r="AN102" s="215"/>
      <c r="AO102" s="215"/>
      <c r="AP102" s="215"/>
    </row>
    <row r="103" spans="1:42" s="218" customFormat="1" ht="20.100000000000001" customHeight="1" x14ac:dyDescent="0.2">
      <c r="A103" s="2309"/>
      <c r="B103" s="2311"/>
      <c r="C103" s="2312"/>
      <c r="D103" s="2312"/>
      <c r="E103" s="2312"/>
      <c r="F103" s="2312"/>
      <c r="G103" s="2312"/>
      <c r="H103" s="2312"/>
      <c r="I103" s="2312"/>
      <c r="J103" s="2312"/>
      <c r="K103" s="2312"/>
      <c r="L103" s="2312"/>
      <c r="M103" s="2312"/>
      <c r="N103" s="2312"/>
      <c r="O103" s="2312"/>
      <c r="P103" s="2312"/>
      <c r="Q103" s="2312"/>
      <c r="R103" s="2312"/>
      <c r="S103" s="2312"/>
      <c r="T103" s="2312"/>
      <c r="U103" s="2312"/>
      <c r="V103" s="2312"/>
      <c r="W103" s="2312"/>
      <c r="X103" s="2312"/>
      <c r="Y103" s="2312"/>
      <c r="Z103" s="2312"/>
      <c r="AA103" s="2312"/>
      <c r="AB103" s="2312"/>
      <c r="AC103" s="2312"/>
      <c r="AD103" s="2312"/>
      <c r="AE103" s="2312"/>
      <c r="AF103" s="2312"/>
      <c r="AG103" s="2312"/>
      <c r="AH103" s="2312"/>
      <c r="AI103" s="2313"/>
      <c r="AL103" s="215"/>
      <c r="AM103" s="215"/>
      <c r="AN103" s="215"/>
      <c r="AO103" s="215"/>
      <c r="AP103" s="215"/>
    </row>
    <row r="104" spans="1:42" s="218" customFormat="1" ht="20.100000000000001" customHeight="1" x14ac:dyDescent="0.2">
      <c r="A104" s="2309"/>
      <c r="B104" s="2311"/>
      <c r="C104" s="2312"/>
      <c r="D104" s="2312"/>
      <c r="E104" s="2312"/>
      <c r="F104" s="2312"/>
      <c r="G104" s="2312"/>
      <c r="H104" s="2312"/>
      <c r="I104" s="2312"/>
      <c r="J104" s="2312"/>
      <c r="K104" s="2312"/>
      <c r="L104" s="2312"/>
      <c r="M104" s="2312"/>
      <c r="N104" s="2312"/>
      <c r="O104" s="2312"/>
      <c r="P104" s="2312"/>
      <c r="Q104" s="2312"/>
      <c r="R104" s="2312"/>
      <c r="S104" s="2312"/>
      <c r="T104" s="2312"/>
      <c r="U104" s="2312"/>
      <c r="V104" s="2312"/>
      <c r="W104" s="2312"/>
      <c r="X104" s="2312"/>
      <c r="Y104" s="2312"/>
      <c r="Z104" s="2312"/>
      <c r="AA104" s="2312"/>
      <c r="AB104" s="2312"/>
      <c r="AC104" s="2312"/>
      <c r="AD104" s="2312"/>
      <c r="AE104" s="2312"/>
      <c r="AF104" s="2312"/>
      <c r="AG104" s="2312"/>
      <c r="AH104" s="2312"/>
      <c r="AI104" s="2313"/>
      <c r="AL104" s="215"/>
      <c r="AM104" s="215"/>
      <c r="AN104" s="215"/>
      <c r="AO104" s="215"/>
      <c r="AP104" s="215"/>
    </row>
    <row r="105" spans="1:42" s="218" customFormat="1" ht="20.100000000000001" customHeight="1" x14ac:dyDescent="0.2">
      <c r="A105" s="2309"/>
      <c r="B105" s="2311"/>
      <c r="C105" s="2312"/>
      <c r="D105" s="2312"/>
      <c r="E105" s="2312"/>
      <c r="F105" s="2312"/>
      <c r="G105" s="2312"/>
      <c r="H105" s="2312"/>
      <c r="I105" s="2312"/>
      <c r="J105" s="2312"/>
      <c r="K105" s="2312"/>
      <c r="L105" s="2312"/>
      <c r="M105" s="2312"/>
      <c r="N105" s="2312"/>
      <c r="O105" s="2312"/>
      <c r="P105" s="2312"/>
      <c r="Q105" s="2312"/>
      <c r="R105" s="2312"/>
      <c r="S105" s="2312"/>
      <c r="T105" s="2312"/>
      <c r="U105" s="2312"/>
      <c r="V105" s="2312"/>
      <c r="W105" s="2312"/>
      <c r="X105" s="2312"/>
      <c r="Y105" s="2312"/>
      <c r="Z105" s="2312"/>
      <c r="AA105" s="2312"/>
      <c r="AB105" s="2312"/>
      <c r="AC105" s="2312"/>
      <c r="AD105" s="2312"/>
      <c r="AE105" s="2312"/>
      <c r="AF105" s="2312"/>
      <c r="AG105" s="2312"/>
      <c r="AH105" s="2312"/>
      <c r="AI105" s="2313"/>
      <c r="AL105" s="215"/>
      <c r="AM105" s="215"/>
      <c r="AN105" s="215"/>
      <c r="AO105" s="215"/>
      <c r="AP105" s="215"/>
    </row>
    <row r="106" spans="1:42" s="218" customFormat="1" ht="20.100000000000001" customHeight="1" x14ac:dyDescent="0.2">
      <c r="A106" s="2309"/>
      <c r="B106" s="2311"/>
      <c r="C106" s="2312"/>
      <c r="D106" s="2312"/>
      <c r="E106" s="2312"/>
      <c r="F106" s="2312"/>
      <c r="G106" s="2312"/>
      <c r="H106" s="2312"/>
      <c r="I106" s="2312"/>
      <c r="J106" s="2312"/>
      <c r="K106" s="2312"/>
      <c r="L106" s="2312"/>
      <c r="M106" s="2312"/>
      <c r="N106" s="2312"/>
      <c r="O106" s="2312"/>
      <c r="P106" s="2312"/>
      <c r="Q106" s="2312"/>
      <c r="R106" s="2312"/>
      <c r="S106" s="2312"/>
      <c r="T106" s="2312"/>
      <c r="U106" s="2312"/>
      <c r="V106" s="2312"/>
      <c r="W106" s="2312"/>
      <c r="X106" s="2312"/>
      <c r="Y106" s="2312"/>
      <c r="Z106" s="2312"/>
      <c r="AA106" s="2312"/>
      <c r="AB106" s="2312"/>
      <c r="AC106" s="2312"/>
      <c r="AD106" s="2312"/>
      <c r="AE106" s="2312"/>
      <c r="AF106" s="2312"/>
      <c r="AG106" s="2312"/>
      <c r="AH106" s="2312"/>
      <c r="AI106" s="2313"/>
      <c r="AL106" s="215"/>
      <c r="AM106" s="215"/>
      <c r="AN106" s="215"/>
      <c r="AO106" s="215"/>
      <c r="AP106" s="215"/>
    </row>
    <row r="107" spans="1:42" s="218" customFormat="1" ht="20.100000000000001" customHeight="1" x14ac:dyDescent="0.2">
      <c r="A107" s="2309"/>
      <c r="B107" s="2311"/>
      <c r="C107" s="2312"/>
      <c r="D107" s="2312"/>
      <c r="E107" s="2312"/>
      <c r="F107" s="2312"/>
      <c r="G107" s="2312"/>
      <c r="H107" s="2312"/>
      <c r="I107" s="2312"/>
      <c r="J107" s="2312"/>
      <c r="K107" s="2312"/>
      <c r="L107" s="2312"/>
      <c r="M107" s="2312"/>
      <c r="N107" s="2312"/>
      <c r="O107" s="2312"/>
      <c r="P107" s="2312"/>
      <c r="Q107" s="2312"/>
      <c r="R107" s="2312"/>
      <c r="S107" s="2312"/>
      <c r="T107" s="2312"/>
      <c r="U107" s="2312"/>
      <c r="V107" s="2312"/>
      <c r="W107" s="2312"/>
      <c r="X107" s="2312"/>
      <c r="Y107" s="2312"/>
      <c r="Z107" s="2312"/>
      <c r="AA107" s="2312"/>
      <c r="AB107" s="2312"/>
      <c r="AC107" s="2312"/>
      <c r="AD107" s="2312"/>
      <c r="AE107" s="2312"/>
      <c r="AF107" s="2312"/>
      <c r="AG107" s="2312"/>
      <c r="AH107" s="2312"/>
      <c r="AI107" s="2313"/>
      <c r="AL107" s="215"/>
      <c r="AM107" s="215"/>
      <c r="AN107" s="215"/>
      <c r="AO107" s="215"/>
      <c r="AP107" s="215"/>
    </row>
    <row r="108" spans="1:42" s="218" customFormat="1" ht="20.100000000000001" customHeight="1" x14ac:dyDescent="0.2">
      <c r="A108" s="2309"/>
      <c r="B108" s="2311"/>
      <c r="C108" s="2312"/>
      <c r="D108" s="2312"/>
      <c r="E108" s="2312"/>
      <c r="F108" s="2312"/>
      <c r="G108" s="2312"/>
      <c r="H108" s="2312"/>
      <c r="I108" s="2312"/>
      <c r="J108" s="2312"/>
      <c r="K108" s="2312"/>
      <c r="L108" s="2312"/>
      <c r="M108" s="2312"/>
      <c r="N108" s="2312"/>
      <c r="O108" s="2312"/>
      <c r="P108" s="2312"/>
      <c r="Q108" s="2312"/>
      <c r="R108" s="2312"/>
      <c r="S108" s="2312"/>
      <c r="T108" s="2312"/>
      <c r="U108" s="2312"/>
      <c r="V108" s="2312"/>
      <c r="W108" s="2312"/>
      <c r="X108" s="2312"/>
      <c r="Y108" s="2312"/>
      <c r="Z108" s="2312"/>
      <c r="AA108" s="2312"/>
      <c r="AB108" s="2312"/>
      <c r="AC108" s="2312"/>
      <c r="AD108" s="2312"/>
      <c r="AE108" s="2312"/>
      <c r="AF108" s="2312"/>
      <c r="AG108" s="2312"/>
      <c r="AH108" s="2312"/>
      <c r="AI108" s="2313"/>
      <c r="AL108" s="215"/>
      <c r="AM108" s="215"/>
      <c r="AN108" s="215"/>
      <c r="AO108" s="215"/>
      <c r="AP108" s="215"/>
    </row>
    <row r="109" spans="1:42" s="218" customFormat="1" ht="20.100000000000001" customHeight="1" x14ac:dyDescent="0.2">
      <c r="A109" s="2309"/>
      <c r="B109" s="2311"/>
      <c r="C109" s="2312"/>
      <c r="D109" s="2312"/>
      <c r="E109" s="2312"/>
      <c r="F109" s="2312"/>
      <c r="G109" s="2312"/>
      <c r="H109" s="2312"/>
      <c r="I109" s="2312"/>
      <c r="J109" s="2312"/>
      <c r="K109" s="2312"/>
      <c r="L109" s="2312"/>
      <c r="M109" s="2312"/>
      <c r="N109" s="2312"/>
      <c r="O109" s="2312"/>
      <c r="P109" s="2312"/>
      <c r="Q109" s="2312"/>
      <c r="R109" s="2312"/>
      <c r="S109" s="2312"/>
      <c r="T109" s="2312"/>
      <c r="U109" s="2312"/>
      <c r="V109" s="2312"/>
      <c r="W109" s="2312"/>
      <c r="X109" s="2312"/>
      <c r="Y109" s="2312"/>
      <c r="Z109" s="2312"/>
      <c r="AA109" s="2312"/>
      <c r="AB109" s="2312"/>
      <c r="AC109" s="2312"/>
      <c r="AD109" s="2312"/>
      <c r="AE109" s="2312"/>
      <c r="AF109" s="2312"/>
      <c r="AG109" s="2312"/>
      <c r="AH109" s="2312"/>
      <c r="AI109" s="2313"/>
      <c r="AL109" s="215"/>
      <c r="AM109" s="215"/>
      <c r="AN109" s="215"/>
      <c r="AO109" s="215"/>
      <c r="AP109" s="215"/>
    </row>
    <row r="110" spans="1:42" s="218" customFormat="1" ht="20.100000000000001" customHeight="1" x14ac:dyDescent="0.2">
      <c r="A110" s="2309"/>
      <c r="B110" s="2311"/>
      <c r="C110" s="2312"/>
      <c r="D110" s="2312"/>
      <c r="E110" s="2312"/>
      <c r="F110" s="2312"/>
      <c r="G110" s="2312"/>
      <c r="H110" s="2312"/>
      <c r="I110" s="2312"/>
      <c r="J110" s="2312"/>
      <c r="K110" s="2312"/>
      <c r="L110" s="2312"/>
      <c r="M110" s="2312"/>
      <c r="N110" s="2312"/>
      <c r="O110" s="2312"/>
      <c r="P110" s="2312"/>
      <c r="Q110" s="2312"/>
      <c r="R110" s="2312"/>
      <c r="S110" s="2312"/>
      <c r="T110" s="2312"/>
      <c r="U110" s="2312"/>
      <c r="V110" s="2312"/>
      <c r="W110" s="2312"/>
      <c r="X110" s="2312"/>
      <c r="Y110" s="2312"/>
      <c r="Z110" s="2312"/>
      <c r="AA110" s="2312"/>
      <c r="AB110" s="2312"/>
      <c r="AC110" s="2312"/>
      <c r="AD110" s="2312"/>
      <c r="AE110" s="2312"/>
      <c r="AF110" s="2312"/>
      <c r="AG110" s="2312"/>
      <c r="AH110" s="2312"/>
      <c r="AI110" s="2313"/>
      <c r="AL110" s="215"/>
      <c r="AM110" s="215"/>
      <c r="AN110" s="215"/>
      <c r="AO110" s="215"/>
      <c r="AP110" s="215"/>
    </row>
    <row r="111" spans="1:42" s="218" customFormat="1" ht="20.100000000000001" customHeight="1" x14ac:dyDescent="0.2">
      <c r="A111" s="2309"/>
      <c r="B111" s="2311"/>
      <c r="C111" s="2312"/>
      <c r="D111" s="2312"/>
      <c r="E111" s="2312"/>
      <c r="F111" s="2312"/>
      <c r="G111" s="2312"/>
      <c r="H111" s="2312"/>
      <c r="I111" s="2312"/>
      <c r="J111" s="2312"/>
      <c r="K111" s="2312"/>
      <c r="L111" s="2312"/>
      <c r="M111" s="2312"/>
      <c r="N111" s="2312"/>
      <c r="O111" s="2312"/>
      <c r="P111" s="2312"/>
      <c r="Q111" s="2312"/>
      <c r="R111" s="2312"/>
      <c r="S111" s="2312"/>
      <c r="T111" s="2312"/>
      <c r="U111" s="2312"/>
      <c r="V111" s="2312"/>
      <c r="W111" s="2312"/>
      <c r="X111" s="2312"/>
      <c r="Y111" s="2312"/>
      <c r="Z111" s="2312"/>
      <c r="AA111" s="2312"/>
      <c r="AB111" s="2312"/>
      <c r="AC111" s="2312"/>
      <c r="AD111" s="2312"/>
      <c r="AE111" s="2312"/>
      <c r="AF111" s="2312"/>
      <c r="AG111" s="2312"/>
      <c r="AH111" s="2312"/>
      <c r="AI111" s="2313"/>
      <c r="AL111" s="215"/>
      <c r="AM111" s="215"/>
      <c r="AN111" s="215"/>
      <c r="AO111" s="215"/>
      <c r="AP111" s="215"/>
    </row>
    <row r="112" spans="1:42" s="218" customFormat="1" ht="20.100000000000001" customHeight="1" x14ac:dyDescent="0.2">
      <c r="A112" s="2309"/>
      <c r="B112" s="2311"/>
      <c r="C112" s="2312"/>
      <c r="D112" s="2312"/>
      <c r="E112" s="2312"/>
      <c r="F112" s="2312"/>
      <c r="G112" s="2312"/>
      <c r="H112" s="2312"/>
      <c r="I112" s="2312"/>
      <c r="J112" s="2312"/>
      <c r="K112" s="2312"/>
      <c r="L112" s="2312"/>
      <c r="M112" s="2312"/>
      <c r="N112" s="2312"/>
      <c r="O112" s="2312"/>
      <c r="P112" s="2312"/>
      <c r="Q112" s="2312"/>
      <c r="R112" s="2312"/>
      <c r="S112" s="2312"/>
      <c r="T112" s="2312"/>
      <c r="U112" s="2312"/>
      <c r="V112" s="2312"/>
      <c r="W112" s="2312"/>
      <c r="X112" s="2312"/>
      <c r="Y112" s="2312"/>
      <c r="Z112" s="2312"/>
      <c r="AA112" s="2312"/>
      <c r="AB112" s="2312"/>
      <c r="AC112" s="2312"/>
      <c r="AD112" s="2312"/>
      <c r="AE112" s="2312"/>
      <c r="AF112" s="2312"/>
      <c r="AG112" s="2312"/>
      <c r="AH112" s="2312"/>
      <c r="AI112" s="2313"/>
      <c r="AL112" s="215"/>
      <c r="AM112" s="215"/>
      <c r="AN112" s="215"/>
      <c r="AO112" s="215"/>
      <c r="AP112" s="215"/>
    </row>
    <row r="113" spans="1:42" s="218" customFormat="1" ht="20.100000000000001" customHeight="1" x14ac:dyDescent="0.2">
      <c r="A113" s="2309"/>
      <c r="B113" s="2311"/>
      <c r="C113" s="2312"/>
      <c r="D113" s="2312"/>
      <c r="E113" s="2312"/>
      <c r="F113" s="2312"/>
      <c r="G113" s="2312"/>
      <c r="H113" s="2312"/>
      <c r="I113" s="2312"/>
      <c r="J113" s="2312"/>
      <c r="K113" s="2312"/>
      <c r="L113" s="2312"/>
      <c r="M113" s="2312"/>
      <c r="N113" s="2312"/>
      <c r="O113" s="2312"/>
      <c r="P113" s="2312"/>
      <c r="Q113" s="2312"/>
      <c r="R113" s="2312"/>
      <c r="S113" s="2312"/>
      <c r="T113" s="2312"/>
      <c r="U113" s="2312"/>
      <c r="V113" s="2312"/>
      <c r="W113" s="2312"/>
      <c r="X113" s="2312"/>
      <c r="Y113" s="2312"/>
      <c r="Z113" s="2312"/>
      <c r="AA113" s="2312"/>
      <c r="AB113" s="2312"/>
      <c r="AC113" s="2312"/>
      <c r="AD113" s="2312"/>
      <c r="AE113" s="2312"/>
      <c r="AF113" s="2312"/>
      <c r="AG113" s="2312"/>
      <c r="AH113" s="2312"/>
      <c r="AI113" s="2313"/>
      <c r="AL113" s="215"/>
      <c r="AM113" s="215"/>
      <c r="AN113" s="215"/>
      <c r="AO113" s="215"/>
      <c r="AP113" s="215"/>
    </row>
    <row r="114" spans="1:42" s="218" customFormat="1" ht="20.100000000000001" customHeight="1" x14ac:dyDescent="0.2">
      <c r="A114" s="2309"/>
      <c r="B114" s="2311"/>
      <c r="C114" s="2312"/>
      <c r="D114" s="2312"/>
      <c r="E114" s="2312"/>
      <c r="F114" s="2312"/>
      <c r="G114" s="2312"/>
      <c r="H114" s="2312"/>
      <c r="I114" s="2312"/>
      <c r="J114" s="2312"/>
      <c r="K114" s="2312"/>
      <c r="L114" s="2312"/>
      <c r="M114" s="2312"/>
      <c r="N114" s="2312"/>
      <c r="O114" s="2312"/>
      <c r="P114" s="2312"/>
      <c r="Q114" s="2312"/>
      <c r="R114" s="2312"/>
      <c r="S114" s="2312"/>
      <c r="T114" s="2312"/>
      <c r="U114" s="2312"/>
      <c r="V114" s="2312"/>
      <c r="W114" s="2312"/>
      <c r="X114" s="2312"/>
      <c r="Y114" s="2312"/>
      <c r="Z114" s="2312"/>
      <c r="AA114" s="2312"/>
      <c r="AB114" s="2312"/>
      <c r="AC114" s="2312"/>
      <c r="AD114" s="2312"/>
      <c r="AE114" s="2312"/>
      <c r="AF114" s="2312"/>
      <c r="AG114" s="2312"/>
      <c r="AH114" s="2312"/>
      <c r="AI114" s="2313"/>
      <c r="AL114" s="215"/>
      <c r="AM114" s="215"/>
      <c r="AN114" s="215"/>
      <c r="AO114" s="215"/>
      <c r="AP114" s="215"/>
    </row>
    <row r="115" spans="1:42" s="218" customFormat="1" ht="20.100000000000001" customHeight="1" x14ac:dyDescent="0.2">
      <c r="A115" s="2309"/>
      <c r="B115" s="2311"/>
      <c r="C115" s="2312"/>
      <c r="D115" s="2312"/>
      <c r="E115" s="2312"/>
      <c r="F115" s="2312"/>
      <c r="G115" s="2312"/>
      <c r="H115" s="2312"/>
      <c r="I115" s="2312"/>
      <c r="J115" s="2312"/>
      <c r="K115" s="2312"/>
      <c r="L115" s="2312"/>
      <c r="M115" s="2312"/>
      <c r="N115" s="2312"/>
      <c r="O115" s="2312"/>
      <c r="P115" s="2312"/>
      <c r="Q115" s="2312"/>
      <c r="R115" s="2312"/>
      <c r="S115" s="2312"/>
      <c r="T115" s="2312"/>
      <c r="U115" s="2312"/>
      <c r="V115" s="2312"/>
      <c r="W115" s="2312"/>
      <c r="X115" s="2312"/>
      <c r="Y115" s="2312"/>
      <c r="Z115" s="2312"/>
      <c r="AA115" s="2312"/>
      <c r="AB115" s="2312"/>
      <c r="AC115" s="2312"/>
      <c r="AD115" s="2312"/>
      <c r="AE115" s="2312"/>
      <c r="AF115" s="2312"/>
      <c r="AG115" s="2312"/>
      <c r="AH115" s="2312"/>
      <c r="AI115" s="2313"/>
      <c r="AL115" s="215"/>
      <c r="AM115" s="215"/>
      <c r="AN115" s="215"/>
      <c r="AO115" s="215"/>
      <c r="AP115" s="215"/>
    </row>
    <row r="116" spans="1:42" s="218" customFormat="1" ht="20.100000000000001" customHeight="1" x14ac:dyDescent="0.2">
      <c r="A116" s="2309"/>
      <c r="B116" s="2311"/>
      <c r="C116" s="2312"/>
      <c r="D116" s="2312"/>
      <c r="E116" s="2312"/>
      <c r="F116" s="2312"/>
      <c r="G116" s="2312"/>
      <c r="H116" s="2312"/>
      <c r="I116" s="2312"/>
      <c r="J116" s="2312"/>
      <c r="K116" s="2312"/>
      <c r="L116" s="2312"/>
      <c r="M116" s="2312"/>
      <c r="N116" s="2312"/>
      <c r="O116" s="2312"/>
      <c r="P116" s="2312"/>
      <c r="Q116" s="2312"/>
      <c r="R116" s="2312"/>
      <c r="S116" s="2312"/>
      <c r="T116" s="2312"/>
      <c r="U116" s="2312"/>
      <c r="V116" s="2312"/>
      <c r="W116" s="2312"/>
      <c r="X116" s="2312"/>
      <c r="Y116" s="2312"/>
      <c r="Z116" s="2312"/>
      <c r="AA116" s="2312"/>
      <c r="AB116" s="2312"/>
      <c r="AC116" s="2312"/>
      <c r="AD116" s="2312"/>
      <c r="AE116" s="2312"/>
      <c r="AF116" s="2312"/>
      <c r="AG116" s="2312"/>
      <c r="AH116" s="2312"/>
      <c r="AI116" s="2313"/>
      <c r="AL116" s="215"/>
      <c r="AM116" s="215"/>
      <c r="AN116" s="215"/>
      <c r="AO116" s="215"/>
      <c r="AP116" s="215"/>
    </row>
    <row r="117" spans="1:42" s="218" customFormat="1" ht="20.100000000000001" customHeight="1" x14ac:dyDescent="0.2">
      <c r="A117" s="2309"/>
      <c r="B117" s="2311"/>
      <c r="C117" s="2312"/>
      <c r="D117" s="2312"/>
      <c r="E117" s="2312"/>
      <c r="F117" s="2312"/>
      <c r="G117" s="2312"/>
      <c r="H117" s="2312"/>
      <c r="I117" s="2312"/>
      <c r="J117" s="2312"/>
      <c r="K117" s="2312"/>
      <c r="L117" s="2312"/>
      <c r="M117" s="2312"/>
      <c r="N117" s="2312"/>
      <c r="O117" s="2312"/>
      <c r="P117" s="2312"/>
      <c r="Q117" s="2312"/>
      <c r="R117" s="2312"/>
      <c r="S117" s="2312"/>
      <c r="T117" s="2312"/>
      <c r="U117" s="2312"/>
      <c r="V117" s="2312"/>
      <c r="W117" s="2312"/>
      <c r="X117" s="2312"/>
      <c r="Y117" s="2312"/>
      <c r="Z117" s="2312"/>
      <c r="AA117" s="2312"/>
      <c r="AB117" s="2312"/>
      <c r="AC117" s="2312"/>
      <c r="AD117" s="2312"/>
      <c r="AE117" s="2312"/>
      <c r="AF117" s="2312"/>
      <c r="AG117" s="2312"/>
      <c r="AH117" s="2312"/>
      <c r="AI117" s="2313"/>
      <c r="AL117" s="215"/>
      <c r="AM117" s="215"/>
      <c r="AN117" s="215"/>
      <c r="AO117" s="215"/>
      <c r="AP117" s="215"/>
    </row>
    <row r="118" spans="1:42" s="218" customFormat="1" ht="20.100000000000001" customHeight="1" x14ac:dyDescent="0.2">
      <c r="A118" s="2309"/>
      <c r="B118" s="2311"/>
      <c r="C118" s="2312"/>
      <c r="D118" s="2312"/>
      <c r="E118" s="2312"/>
      <c r="F118" s="2312"/>
      <c r="G118" s="2312"/>
      <c r="H118" s="2312"/>
      <c r="I118" s="2312"/>
      <c r="J118" s="2312"/>
      <c r="K118" s="2312"/>
      <c r="L118" s="2312"/>
      <c r="M118" s="2312"/>
      <c r="N118" s="2312"/>
      <c r="O118" s="2312"/>
      <c r="P118" s="2312"/>
      <c r="Q118" s="2312"/>
      <c r="R118" s="2312"/>
      <c r="S118" s="2312"/>
      <c r="T118" s="2312"/>
      <c r="U118" s="2312"/>
      <c r="V118" s="2312"/>
      <c r="W118" s="2312"/>
      <c r="X118" s="2312"/>
      <c r="Y118" s="2312"/>
      <c r="Z118" s="2312"/>
      <c r="AA118" s="2312"/>
      <c r="AB118" s="2312"/>
      <c r="AC118" s="2312"/>
      <c r="AD118" s="2312"/>
      <c r="AE118" s="2312"/>
      <c r="AF118" s="2312"/>
      <c r="AG118" s="2312"/>
      <c r="AH118" s="2312"/>
      <c r="AI118" s="2313"/>
      <c r="AL118" s="215"/>
      <c r="AM118" s="215"/>
      <c r="AN118" s="215"/>
      <c r="AO118" s="215"/>
      <c r="AP118" s="215"/>
    </row>
    <row r="119" spans="1:42" s="218" customFormat="1" ht="20.100000000000001" customHeight="1" x14ac:dyDescent="0.2">
      <c r="A119" s="2309"/>
      <c r="B119" s="2311"/>
      <c r="C119" s="2312"/>
      <c r="D119" s="2312"/>
      <c r="E119" s="2312"/>
      <c r="F119" s="2312"/>
      <c r="G119" s="2312"/>
      <c r="H119" s="2312"/>
      <c r="I119" s="2312"/>
      <c r="J119" s="2312"/>
      <c r="K119" s="2312"/>
      <c r="L119" s="2312"/>
      <c r="M119" s="2312"/>
      <c r="N119" s="2312"/>
      <c r="O119" s="2312"/>
      <c r="P119" s="2312"/>
      <c r="Q119" s="2312"/>
      <c r="R119" s="2312"/>
      <c r="S119" s="2312"/>
      <c r="T119" s="2312"/>
      <c r="U119" s="2312"/>
      <c r="V119" s="2312"/>
      <c r="W119" s="2312"/>
      <c r="X119" s="2312"/>
      <c r="Y119" s="2312"/>
      <c r="Z119" s="2312"/>
      <c r="AA119" s="2312"/>
      <c r="AB119" s="2312"/>
      <c r="AC119" s="2312"/>
      <c r="AD119" s="2312"/>
      <c r="AE119" s="2312"/>
      <c r="AF119" s="2312"/>
      <c r="AG119" s="2312"/>
      <c r="AH119" s="2312"/>
      <c r="AI119" s="2313"/>
      <c r="AL119" s="215"/>
      <c r="AM119" s="215"/>
      <c r="AN119" s="215"/>
      <c r="AO119" s="215"/>
      <c r="AP119" s="215"/>
    </row>
    <row r="120" spans="1:42" s="218" customFormat="1" ht="20.100000000000001" customHeight="1" x14ac:dyDescent="0.2">
      <c r="A120" s="2309"/>
      <c r="B120" s="2311"/>
      <c r="C120" s="2312"/>
      <c r="D120" s="2312"/>
      <c r="E120" s="2312"/>
      <c r="F120" s="2312"/>
      <c r="G120" s="2312"/>
      <c r="H120" s="2312"/>
      <c r="I120" s="2312"/>
      <c r="J120" s="2312"/>
      <c r="K120" s="2312"/>
      <c r="L120" s="2312"/>
      <c r="M120" s="2312"/>
      <c r="N120" s="2312"/>
      <c r="O120" s="2312"/>
      <c r="P120" s="2312"/>
      <c r="Q120" s="2312"/>
      <c r="R120" s="2312"/>
      <c r="S120" s="2312"/>
      <c r="T120" s="2312"/>
      <c r="U120" s="2312"/>
      <c r="V120" s="2312"/>
      <c r="W120" s="2312"/>
      <c r="X120" s="2312"/>
      <c r="Y120" s="2312"/>
      <c r="Z120" s="2312"/>
      <c r="AA120" s="2312"/>
      <c r="AB120" s="2312"/>
      <c r="AC120" s="2312"/>
      <c r="AD120" s="2312"/>
      <c r="AE120" s="2312"/>
      <c r="AF120" s="2312"/>
      <c r="AG120" s="2312"/>
      <c r="AH120" s="2312"/>
      <c r="AI120" s="2313"/>
      <c r="AL120" s="215"/>
      <c r="AM120" s="215"/>
      <c r="AN120" s="215"/>
      <c r="AO120" s="215"/>
      <c r="AP120" s="215"/>
    </row>
    <row r="121" spans="1:42" s="218" customFormat="1" ht="20.100000000000001" customHeight="1" x14ac:dyDescent="0.2">
      <c r="A121" s="2309"/>
      <c r="B121" s="2311"/>
      <c r="C121" s="2312"/>
      <c r="D121" s="2312"/>
      <c r="E121" s="2312"/>
      <c r="F121" s="2312"/>
      <c r="G121" s="2312"/>
      <c r="H121" s="2312"/>
      <c r="I121" s="2312"/>
      <c r="J121" s="2312"/>
      <c r="K121" s="2312"/>
      <c r="L121" s="2312"/>
      <c r="M121" s="2312"/>
      <c r="N121" s="2312"/>
      <c r="O121" s="2312"/>
      <c r="P121" s="2312"/>
      <c r="Q121" s="2312"/>
      <c r="R121" s="2312"/>
      <c r="S121" s="2312"/>
      <c r="T121" s="2312"/>
      <c r="U121" s="2312"/>
      <c r="V121" s="2312"/>
      <c r="W121" s="2312"/>
      <c r="X121" s="2312"/>
      <c r="Y121" s="2312"/>
      <c r="Z121" s="2312"/>
      <c r="AA121" s="2312"/>
      <c r="AB121" s="2312"/>
      <c r="AC121" s="2312"/>
      <c r="AD121" s="2312"/>
      <c r="AE121" s="2312"/>
      <c r="AF121" s="2312"/>
      <c r="AG121" s="2312"/>
      <c r="AH121" s="2312"/>
      <c r="AI121" s="2313"/>
      <c r="AL121" s="215"/>
      <c r="AM121" s="215"/>
      <c r="AN121" s="215"/>
      <c r="AO121" s="215"/>
      <c r="AP121" s="215"/>
    </row>
    <row r="122" spans="1:42" s="218" customFormat="1" ht="20.100000000000001" customHeight="1" x14ac:dyDescent="0.2">
      <c r="A122" s="2309"/>
      <c r="B122" s="2311"/>
      <c r="C122" s="2312"/>
      <c r="D122" s="2312"/>
      <c r="E122" s="2312"/>
      <c r="F122" s="2312"/>
      <c r="G122" s="2312"/>
      <c r="H122" s="2312"/>
      <c r="I122" s="2312"/>
      <c r="J122" s="2312"/>
      <c r="K122" s="2312"/>
      <c r="L122" s="2312"/>
      <c r="M122" s="2312"/>
      <c r="N122" s="2312"/>
      <c r="O122" s="2312"/>
      <c r="P122" s="2312"/>
      <c r="Q122" s="2312"/>
      <c r="R122" s="2312"/>
      <c r="S122" s="2312"/>
      <c r="T122" s="2312"/>
      <c r="U122" s="2312"/>
      <c r="V122" s="2312"/>
      <c r="W122" s="2312"/>
      <c r="X122" s="2312"/>
      <c r="Y122" s="2312"/>
      <c r="Z122" s="2312"/>
      <c r="AA122" s="2312"/>
      <c r="AB122" s="2312"/>
      <c r="AC122" s="2312"/>
      <c r="AD122" s="2312"/>
      <c r="AE122" s="2312"/>
      <c r="AF122" s="2312"/>
      <c r="AG122" s="2312"/>
      <c r="AH122" s="2312"/>
      <c r="AI122" s="2313"/>
      <c r="AL122" s="215"/>
      <c r="AM122" s="215"/>
      <c r="AN122" s="215"/>
      <c r="AO122" s="215"/>
      <c r="AP122" s="215"/>
    </row>
    <row r="123" spans="1:42" s="218" customFormat="1" ht="20.100000000000001" customHeight="1" x14ac:dyDescent="0.2">
      <c r="A123" s="2309"/>
      <c r="B123" s="2311"/>
      <c r="C123" s="2312"/>
      <c r="D123" s="2312"/>
      <c r="E123" s="2312"/>
      <c r="F123" s="2312"/>
      <c r="G123" s="2312"/>
      <c r="H123" s="2312"/>
      <c r="I123" s="2312"/>
      <c r="J123" s="2312"/>
      <c r="K123" s="2312"/>
      <c r="L123" s="2312"/>
      <c r="M123" s="2312"/>
      <c r="N123" s="2312"/>
      <c r="O123" s="2312"/>
      <c r="P123" s="2312"/>
      <c r="Q123" s="2312"/>
      <c r="R123" s="2312"/>
      <c r="S123" s="2312"/>
      <c r="T123" s="2312"/>
      <c r="U123" s="2312"/>
      <c r="V123" s="2312"/>
      <c r="W123" s="2312"/>
      <c r="X123" s="2312"/>
      <c r="Y123" s="2312"/>
      <c r="Z123" s="2312"/>
      <c r="AA123" s="2312"/>
      <c r="AB123" s="2312"/>
      <c r="AC123" s="2312"/>
      <c r="AD123" s="2312"/>
      <c r="AE123" s="2312"/>
      <c r="AF123" s="2312"/>
      <c r="AG123" s="2312"/>
      <c r="AH123" s="2312"/>
      <c r="AI123" s="2313"/>
      <c r="AL123" s="215"/>
      <c r="AM123" s="215"/>
      <c r="AN123" s="215"/>
      <c r="AO123" s="215"/>
      <c r="AP123" s="215"/>
    </row>
    <row r="124" spans="1:42" s="218" customFormat="1" ht="20.100000000000001" customHeight="1" x14ac:dyDescent="0.2">
      <c r="A124" s="2309"/>
      <c r="B124" s="2311"/>
      <c r="C124" s="2312"/>
      <c r="D124" s="2312"/>
      <c r="E124" s="2312"/>
      <c r="F124" s="2312"/>
      <c r="G124" s="2312"/>
      <c r="H124" s="2312"/>
      <c r="I124" s="2312"/>
      <c r="J124" s="2312"/>
      <c r="K124" s="2312"/>
      <c r="L124" s="2312"/>
      <c r="M124" s="2312"/>
      <c r="N124" s="2312"/>
      <c r="O124" s="2312"/>
      <c r="P124" s="2312"/>
      <c r="Q124" s="2312"/>
      <c r="R124" s="2312"/>
      <c r="S124" s="2312"/>
      <c r="T124" s="2312"/>
      <c r="U124" s="2312"/>
      <c r="V124" s="2312"/>
      <c r="W124" s="2312"/>
      <c r="X124" s="2312"/>
      <c r="Y124" s="2312"/>
      <c r="Z124" s="2312"/>
      <c r="AA124" s="2312"/>
      <c r="AB124" s="2312"/>
      <c r="AC124" s="2312"/>
      <c r="AD124" s="2312"/>
      <c r="AE124" s="2312"/>
      <c r="AF124" s="2312"/>
      <c r="AG124" s="2312"/>
      <c r="AH124" s="2312"/>
      <c r="AI124" s="2313"/>
      <c r="AL124" s="215"/>
      <c r="AM124" s="215"/>
      <c r="AN124" s="215"/>
      <c r="AO124" s="215"/>
      <c r="AP124" s="215"/>
    </row>
    <row r="125" spans="1:42" s="218" customFormat="1" ht="20.100000000000001" customHeight="1" x14ac:dyDescent="0.2">
      <c r="A125" s="2309"/>
      <c r="B125" s="2311"/>
      <c r="C125" s="2312"/>
      <c r="D125" s="2312"/>
      <c r="E125" s="2312"/>
      <c r="F125" s="2312"/>
      <c r="G125" s="2312"/>
      <c r="H125" s="2312"/>
      <c r="I125" s="2312"/>
      <c r="J125" s="2312"/>
      <c r="K125" s="2312"/>
      <c r="L125" s="2312"/>
      <c r="M125" s="2312"/>
      <c r="N125" s="2312"/>
      <c r="O125" s="2312"/>
      <c r="P125" s="2312"/>
      <c r="Q125" s="2312"/>
      <c r="R125" s="2312"/>
      <c r="S125" s="2312"/>
      <c r="T125" s="2312"/>
      <c r="U125" s="2312"/>
      <c r="V125" s="2312"/>
      <c r="W125" s="2312"/>
      <c r="X125" s="2312"/>
      <c r="Y125" s="2312"/>
      <c r="Z125" s="2312"/>
      <c r="AA125" s="2312"/>
      <c r="AB125" s="2312"/>
      <c r="AC125" s="2312"/>
      <c r="AD125" s="2312"/>
      <c r="AE125" s="2312"/>
      <c r="AF125" s="2312"/>
      <c r="AG125" s="2312"/>
      <c r="AH125" s="2312"/>
      <c r="AI125" s="2313"/>
      <c r="AL125" s="215"/>
      <c r="AM125" s="215"/>
      <c r="AN125" s="215"/>
      <c r="AO125" s="215"/>
      <c r="AP125" s="215"/>
    </row>
    <row r="126" spans="1:42" s="218" customFormat="1" ht="20.100000000000001" customHeight="1" x14ac:dyDescent="0.2">
      <c r="A126" s="2309"/>
      <c r="B126" s="2311"/>
      <c r="C126" s="2312"/>
      <c r="D126" s="2312"/>
      <c r="E126" s="2312"/>
      <c r="F126" s="2312"/>
      <c r="G126" s="2312"/>
      <c r="H126" s="2312"/>
      <c r="I126" s="2312"/>
      <c r="J126" s="2312"/>
      <c r="K126" s="2312"/>
      <c r="L126" s="2312"/>
      <c r="M126" s="2312"/>
      <c r="N126" s="2312"/>
      <c r="O126" s="2312"/>
      <c r="P126" s="2312"/>
      <c r="Q126" s="2312"/>
      <c r="R126" s="2312"/>
      <c r="S126" s="2312"/>
      <c r="T126" s="2312"/>
      <c r="U126" s="2312"/>
      <c r="V126" s="2312"/>
      <c r="W126" s="2312"/>
      <c r="X126" s="2312"/>
      <c r="Y126" s="2312"/>
      <c r="Z126" s="2312"/>
      <c r="AA126" s="2312"/>
      <c r="AB126" s="2312"/>
      <c r="AC126" s="2312"/>
      <c r="AD126" s="2312"/>
      <c r="AE126" s="2312"/>
      <c r="AF126" s="2312"/>
      <c r="AG126" s="2312"/>
      <c r="AH126" s="2312"/>
      <c r="AI126" s="2313"/>
      <c r="AL126" s="215"/>
      <c r="AM126" s="215"/>
      <c r="AN126" s="215"/>
      <c r="AO126" s="215"/>
      <c r="AP126" s="215"/>
    </row>
    <row r="127" spans="1:42" s="218" customFormat="1" ht="20.100000000000001" customHeight="1" x14ac:dyDescent="0.2">
      <c r="A127" s="2309"/>
      <c r="B127" s="2311"/>
      <c r="C127" s="2312"/>
      <c r="D127" s="2312"/>
      <c r="E127" s="2312"/>
      <c r="F127" s="2312"/>
      <c r="G127" s="2312"/>
      <c r="H127" s="2312"/>
      <c r="I127" s="2312"/>
      <c r="J127" s="2312"/>
      <c r="K127" s="2312"/>
      <c r="L127" s="2312"/>
      <c r="M127" s="2312"/>
      <c r="N127" s="2312"/>
      <c r="O127" s="2312"/>
      <c r="P127" s="2312"/>
      <c r="Q127" s="2312"/>
      <c r="R127" s="2312"/>
      <c r="S127" s="2312"/>
      <c r="T127" s="2312"/>
      <c r="U127" s="2312"/>
      <c r="V127" s="2312"/>
      <c r="W127" s="2312"/>
      <c r="X127" s="2312"/>
      <c r="Y127" s="2312"/>
      <c r="Z127" s="2312"/>
      <c r="AA127" s="2312"/>
      <c r="AB127" s="2312"/>
      <c r="AC127" s="2312"/>
      <c r="AD127" s="2312"/>
      <c r="AE127" s="2312"/>
      <c r="AF127" s="2312"/>
      <c r="AG127" s="2312"/>
      <c r="AH127" s="2312"/>
      <c r="AI127" s="2313"/>
      <c r="AL127" s="215"/>
      <c r="AM127" s="215"/>
      <c r="AN127" s="215"/>
      <c r="AO127" s="215"/>
      <c r="AP127" s="215"/>
    </row>
    <row r="128" spans="1:42" s="218" customFormat="1" ht="20.100000000000001" customHeight="1" x14ac:dyDescent="0.2">
      <c r="A128" s="2309"/>
      <c r="B128" s="2311"/>
      <c r="C128" s="2312"/>
      <c r="D128" s="2312"/>
      <c r="E128" s="2312"/>
      <c r="F128" s="2312"/>
      <c r="G128" s="2312"/>
      <c r="H128" s="2312"/>
      <c r="I128" s="2312"/>
      <c r="J128" s="2312"/>
      <c r="K128" s="2312"/>
      <c r="L128" s="2312"/>
      <c r="M128" s="2312"/>
      <c r="N128" s="2312"/>
      <c r="O128" s="2312"/>
      <c r="P128" s="2312"/>
      <c r="Q128" s="2312"/>
      <c r="R128" s="2312"/>
      <c r="S128" s="2312"/>
      <c r="T128" s="2312"/>
      <c r="U128" s="2312"/>
      <c r="V128" s="2312"/>
      <c r="W128" s="2312"/>
      <c r="X128" s="2312"/>
      <c r="Y128" s="2312"/>
      <c r="Z128" s="2312"/>
      <c r="AA128" s="2312"/>
      <c r="AB128" s="2312"/>
      <c r="AC128" s="2312"/>
      <c r="AD128" s="2312"/>
      <c r="AE128" s="2312"/>
      <c r="AF128" s="2312"/>
      <c r="AG128" s="2312"/>
      <c r="AH128" s="2312"/>
      <c r="AI128" s="2313"/>
      <c r="AL128" s="215"/>
      <c r="AM128" s="215"/>
      <c r="AN128" s="215"/>
      <c r="AO128" s="215"/>
      <c r="AP128" s="215"/>
    </row>
    <row r="129" spans="1:42" s="218" customFormat="1" ht="20.100000000000001" customHeight="1" x14ac:dyDescent="0.2">
      <c r="A129" s="2309"/>
      <c r="B129" s="2311"/>
      <c r="C129" s="2312"/>
      <c r="D129" s="2312"/>
      <c r="E129" s="2312"/>
      <c r="F129" s="2312"/>
      <c r="G129" s="2312"/>
      <c r="H129" s="2312"/>
      <c r="I129" s="2312"/>
      <c r="J129" s="2312"/>
      <c r="K129" s="2312"/>
      <c r="L129" s="2312"/>
      <c r="M129" s="2312"/>
      <c r="N129" s="2312"/>
      <c r="O129" s="2312"/>
      <c r="P129" s="2312"/>
      <c r="Q129" s="2312"/>
      <c r="R129" s="2312"/>
      <c r="S129" s="2312"/>
      <c r="T129" s="2312"/>
      <c r="U129" s="2312"/>
      <c r="V129" s="2312"/>
      <c r="W129" s="2312"/>
      <c r="X129" s="2312"/>
      <c r="Y129" s="2312"/>
      <c r="Z129" s="2312"/>
      <c r="AA129" s="2312"/>
      <c r="AB129" s="2312"/>
      <c r="AC129" s="2312"/>
      <c r="AD129" s="2312"/>
      <c r="AE129" s="2312"/>
      <c r="AF129" s="2312"/>
      <c r="AG129" s="2312"/>
      <c r="AH129" s="2312"/>
      <c r="AI129" s="2313"/>
      <c r="AL129" s="215"/>
      <c r="AM129" s="215"/>
      <c r="AN129" s="215"/>
      <c r="AO129" s="215"/>
      <c r="AP129" s="215"/>
    </row>
    <row r="130" spans="1:42" s="218" customFormat="1" ht="20.100000000000001" customHeight="1" x14ac:dyDescent="0.2">
      <c r="A130" s="2309"/>
      <c r="B130" s="2311"/>
      <c r="C130" s="2312"/>
      <c r="D130" s="2312"/>
      <c r="E130" s="2312"/>
      <c r="F130" s="2312"/>
      <c r="G130" s="2312"/>
      <c r="H130" s="2312"/>
      <c r="I130" s="2312"/>
      <c r="J130" s="2312"/>
      <c r="K130" s="2312"/>
      <c r="L130" s="2312"/>
      <c r="M130" s="2312"/>
      <c r="N130" s="2312"/>
      <c r="O130" s="2312"/>
      <c r="P130" s="2312"/>
      <c r="Q130" s="2312"/>
      <c r="R130" s="2312"/>
      <c r="S130" s="2312"/>
      <c r="T130" s="2312"/>
      <c r="U130" s="2312"/>
      <c r="V130" s="2312"/>
      <c r="W130" s="2312"/>
      <c r="X130" s="2312"/>
      <c r="Y130" s="2312"/>
      <c r="Z130" s="2312"/>
      <c r="AA130" s="2312"/>
      <c r="AB130" s="2312"/>
      <c r="AC130" s="2312"/>
      <c r="AD130" s="2312"/>
      <c r="AE130" s="2312"/>
      <c r="AF130" s="2312"/>
      <c r="AG130" s="2312"/>
      <c r="AH130" s="2312"/>
      <c r="AI130" s="2313"/>
      <c r="AL130" s="215"/>
      <c r="AM130" s="215"/>
      <c r="AN130" s="215"/>
      <c r="AO130" s="215"/>
      <c r="AP130" s="215"/>
    </row>
    <row r="131" spans="1:42" s="218" customFormat="1" ht="20.100000000000001" customHeight="1" x14ac:dyDescent="0.2">
      <c r="A131" s="2309"/>
      <c r="B131" s="2311"/>
      <c r="C131" s="2312"/>
      <c r="D131" s="2312"/>
      <c r="E131" s="2312"/>
      <c r="F131" s="2312"/>
      <c r="G131" s="2312"/>
      <c r="H131" s="2312"/>
      <c r="I131" s="2312"/>
      <c r="J131" s="2312"/>
      <c r="K131" s="2312"/>
      <c r="L131" s="2312"/>
      <c r="M131" s="2312"/>
      <c r="N131" s="2312"/>
      <c r="O131" s="2312"/>
      <c r="P131" s="2312"/>
      <c r="Q131" s="2312"/>
      <c r="R131" s="2312"/>
      <c r="S131" s="2312"/>
      <c r="T131" s="2312"/>
      <c r="U131" s="2312"/>
      <c r="V131" s="2312"/>
      <c r="W131" s="2312"/>
      <c r="X131" s="2312"/>
      <c r="Y131" s="2312"/>
      <c r="Z131" s="2312"/>
      <c r="AA131" s="2312"/>
      <c r="AB131" s="2312"/>
      <c r="AC131" s="2312"/>
      <c r="AD131" s="2312"/>
      <c r="AE131" s="2312"/>
      <c r="AF131" s="2312"/>
      <c r="AG131" s="2312"/>
      <c r="AH131" s="2312"/>
      <c r="AI131" s="2313"/>
      <c r="AL131" s="215"/>
      <c r="AM131" s="215"/>
      <c r="AN131" s="215"/>
      <c r="AO131" s="215"/>
      <c r="AP131" s="215"/>
    </row>
    <row r="132" spans="1:42" s="218" customFormat="1" ht="20.100000000000001" customHeight="1" x14ac:dyDescent="0.2">
      <c r="A132" s="2309"/>
      <c r="B132" s="2311"/>
      <c r="C132" s="2312"/>
      <c r="D132" s="2312"/>
      <c r="E132" s="2312"/>
      <c r="F132" s="2312"/>
      <c r="G132" s="2312"/>
      <c r="H132" s="2312"/>
      <c r="I132" s="2312"/>
      <c r="J132" s="2312"/>
      <c r="K132" s="2312"/>
      <c r="L132" s="2312"/>
      <c r="M132" s="2312"/>
      <c r="N132" s="2312"/>
      <c r="O132" s="2312"/>
      <c r="P132" s="2312"/>
      <c r="Q132" s="2312"/>
      <c r="R132" s="2312"/>
      <c r="S132" s="2312"/>
      <c r="T132" s="2312"/>
      <c r="U132" s="2312"/>
      <c r="V132" s="2312"/>
      <c r="W132" s="2312"/>
      <c r="X132" s="2312"/>
      <c r="Y132" s="2312"/>
      <c r="Z132" s="2312"/>
      <c r="AA132" s="2312"/>
      <c r="AB132" s="2312"/>
      <c r="AC132" s="2312"/>
      <c r="AD132" s="2312"/>
      <c r="AE132" s="2312"/>
      <c r="AF132" s="2312"/>
      <c r="AG132" s="2312"/>
      <c r="AH132" s="2312"/>
      <c r="AI132" s="2313"/>
      <c r="AL132" s="215"/>
      <c r="AM132" s="215"/>
      <c r="AN132" s="215"/>
      <c r="AO132" s="215"/>
      <c r="AP132" s="215"/>
    </row>
    <row r="133" spans="1:42" s="218" customFormat="1" ht="20.100000000000001" customHeight="1" x14ac:dyDescent="0.2">
      <c r="A133" s="2309"/>
      <c r="B133" s="2311"/>
      <c r="C133" s="2312"/>
      <c r="D133" s="2312"/>
      <c r="E133" s="2312"/>
      <c r="F133" s="2312"/>
      <c r="G133" s="2312"/>
      <c r="H133" s="2312"/>
      <c r="I133" s="2312"/>
      <c r="J133" s="2312"/>
      <c r="K133" s="2312"/>
      <c r="L133" s="2312"/>
      <c r="M133" s="2312"/>
      <c r="N133" s="2312"/>
      <c r="O133" s="2312"/>
      <c r="P133" s="2312"/>
      <c r="Q133" s="2312"/>
      <c r="R133" s="2312"/>
      <c r="S133" s="2312"/>
      <c r="T133" s="2312"/>
      <c r="U133" s="2312"/>
      <c r="V133" s="2312"/>
      <c r="W133" s="2312"/>
      <c r="X133" s="2312"/>
      <c r="Y133" s="2312"/>
      <c r="Z133" s="2312"/>
      <c r="AA133" s="2312"/>
      <c r="AB133" s="2312"/>
      <c r="AC133" s="2312"/>
      <c r="AD133" s="2312"/>
      <c r="AE133" s="2312"/>
      <c r="AF133" s="2312"/>
      <c r="AG133" s="2312"/>
      <c r="AH133" s="2312"/>
      <c r="AI133" s="2313"/>
      <c r="AL133" s="215"/>
      <c r="AM133" s="215"/>
      <c r="AN133" s="215"/>
      <c r="AO133" s="215"/>
      <c r="AP133" s="215"/>
    </row>
    <row r="134" spans="1:42" s="218" customFormat="1" ht="20.100000000000001" customHeight="1" x14ac:dyDescent="0.2">
      <c r="A134" s="2309"/>
      <c r="B134" s="2311"/>
      <c r="C134" s="2312"/>
      <c r="D134" s="2312"/>
      <c r="E134" s="2312"/>
      <c r="F134" s="2312"/>
      <c r="G134" s="2312"/>
      <c r="H134" s="2312"/>
      <c r="I134" s="2312"/>
      <c r="J134" s="2312"/>
      <c r="K134" s="2312"/>
      <c r="L134" s="2312"/>
      <c r="M134" s="2312"/>
      <c r="N134" s="2312"/>
      <c r="O134" s="2312"/>
      <c r="P134" s="2312"/>
      <c r="Q134" s="2312"/>
      <c r="R134" s="2312"/>
      <c r="S134" s="2312"/>
      <c r="T134" s="2312"/>
      <c r="U134" s="2312"/>
      <c r="V134" s="2312"/>
      <c r="W134" s="2312"/>
      <c r="X134" s="2312"/>
      <c r="Y134" s="2312"/>
      <c r="Z134" s="2312"/>
      <c r="AA134" s="2312"/>
      <c r="AB134" s="2312"/>
      <c r="AC134" s="2312"/>
      <c r="AD134" s="2312"/>
      <c r="AE134" s="2312"/>
      <c r="AF134" s="2312"/>
      <c r="AG134" s="2312"/>
      <c r="AH134" s="2312"/>
      <c r="AI134" s="2313"/>
      <c r="AL134" s="215"/>
      <c r="AM134" s="215"/>
      <c r="AN134" s="215"/>
      <c r="AO134" s="215"/>
      <c r="AP134" s="215"/>
    </row>
    <row r="135" spans="1:42" s="218" customFormat="1" ht="20.100000000000001" customHeight="1" x14ac:dyDescent="0.2">
      <c r="A135" s="2309"/>
      <c r="B135" s="2311"/>
      <c r="C135" s="2312"/>
      <c r="D135" s="2312"/>
      <c r="E135" s="2312"/>
      <c r="F135" s="2312"/>
      <c r="G135" s="2312"/>
      <c r="H135" s="2312"/>
      <c r="I135" s="2312"/>
      <c r="J135" s="2312"/>
      <c r="K135" s="2312"/>
      <c r="L135" s="2312"/>
      <c r="M135" s="2312"/>
      <c r="N135" s="2312"/>
      <c r="O135" s="2312"/>
      <c r="P135" s="2312"/>
      <c r="Q135" s="2312"/>
      <c r="R135" s="2312"/>
      <c r="S135" s="2312"/>
      <c r="T135" s="2312"/>
      <c r="U135" s="2312"/>
      <c r="V135" s="2312"/>
      <c r="W135" s="2312"/>
      <c r="X135" s="2312"/>
      <c r="Y135" s="2312"/>
      <c r="Z135" s="2312"/>
      <c r="AA135" s="2312"/>
      <c r="AB135" s="2312"/>
      <c r="AC135" s="2312"/>
      <c r="AD135" s="2312"/>
      <c r="AE135" s="2312"/>
      <c r="AF135" s="2312"/>
      <c r="AG135" s="2312"/>
      <c r="AH135" s="2312"/>
      <c r="AI135" s="2313"/>
      <c r="AL135" s="215"/>
      <c r="AM135" s="215"/>
      <c r="AN135" s="215"/>
      <c r="AO135" s="215"/>
      <c r="AP135" s="215"/>
    </row>
    <row r="136" spans="1:42" s="218" customFormat="1" ht="20.100000000000001" customHeight="1" x14ac:dyDescent="0.2">
      <c r="A136" s="2310"/>
      <c r="B136" s="2314"/>
      <c r="C136" s="2315"/>
      <c r="D136" s="2315"/>
      <c r="E136" s="2315"/>
      <c r="F136" s="2315"/>
      <c r="G136" s="2315"/>
      <c r="H136" s="2315"/>
      <c r="I136" s="2315"/>
      <c r="J136" s="2315"/>
      <c r="K136" s="2315"/>
      <c r="L136" s="2315"/>
      <c r="M136" s="2315"/>
      <c r="N136" s="2315"/>
      <c r="O136" s="2315"/>
      <c r="P136" s="2315"/>
      <c r="Q136" s="2315"/>
      <c r="R136" s="2315"/>
      <c r="S136" s="2315"/>
      <c r="T136" s="2315"/>
      <c r="U136" s="2315"/>
      <c r="V136" s="2315"/>
      <c r="W136" s="2315"/>
      <c r="X136" s="2315"/>
      <c r="Y136" s="2315"/>
      <c r="Z136" s="2315"/>
      <c r="AA136" s="2315"/>
      <c r="AB136" s="2315"/>
      <c r="AC136" s="2315"/>
      <c r="AD136" s="2315"/>
      <c r="AE136" s="2315"/>
      <c r="AF136" s="2315"/>
      <c r="AG136" s="2315"/>
      <c r="AH136" s="2315"/>
      <c r="AI136" s="2316"/>
      <c r="AL136" s="215"/>
      <c r="AM136" s="215"/>
      <c r="AN136" s="215"/>
      <c r="AO136" s="215"/>
      <c r="AP136" s="215"/>
    </row>
    <row r="137" spans="1:42" s="218" customFormat="1" ht="20.100000000000001" customHeight="1" x14ac:dyDescent="0.2">
      <c r="A137" s="216"/>
      <c r="B137" s="216" t="s">
        <v>188</v>
      </c>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c r="AA137" s="216"/>
      <c r="AB137" s="216"/>
      <c r="AC137" s="216"/>
      <c r="AD137" s="216"/>
      <c r="AE137" s="216"/>
      <c r="AF137" s="216"/>
      <c r="AG137" s="216"/>
      <c r="AH137" s="216"/>
      <c r="AI137" s="216"/>
      <c r="AL137" s="215"/>
      <c r="AM137" s="215"/>
      <c r="AN137" s="215"/>
      <c r="AO137" s="215"/>
      <c r="AP137" s="215"/>
    </row>
  </sheetData>
  <sheetProtection algorithmName="SHA-512" hashValue="WlP57ddu4OgxsuxnnIXxHX11NLfjuDu3UqQ75q+v3j67H/vKGOXnPRdN1XKlORjcuxO6u771wCv8rEK8DPsVAQ==" saltValue="+gnlEU561EaagvaMhEqL3Q==" spinCount="100000" sheet="1" formatCells="0" selectLockedCells="1"/>
  <mergeCells count="95">
    <mergeCell ref="A6:A15"/>
    <mergeCell ref="B6:B7"/>
    <mergeCell ref="C6:H7"/>
    <mergeCell ref="I6:Y7"/>
    <mergeCell ref="Z6:AH7"/>
    <mergeCell ref="B8:B9"/>
    <mergeCell ref="C8:H9"/>
    <mergeCell ref="I8:Q9"/>
    <mergeCell ref="S8:S9"/>
    <mergeCell ref="Z12:AH13"/>
    <mergeCell ref="T8:Y9"/>
    <mergeCell ref="Z8:AI8"/>
    <mergeCell ref="Z9:AI9"/>
    <mergeCell ref="B10:B11"/>
    <mergeCell ref="C10:H11"/>
    <mergeCell ref="I10:Q11"/>
    <mergeCell ref="G1:L4"/>
    <mergeCell ref="AC25:AI25"/>
    <mergeCell ref="S10:S11"/>
    <mergeCell ref="T10:Y11"/>
    <mergeCell ref="Z10:AH11"/>
    <mergeCell ref="M1:P1"/>
    <mergeCell ref="Q1:S1"/>
    <mergeCell ref="V1:AI2"/>
    <mergeCell ref="M3:AI4"/>
    <mergeCell ref="N5:O5"/>
    <mergeCell ref="P5:W5"/>
    <mergeCell ref="X5:Y5"/>
    <mergeCell ref="Z5:AD5"/>
    <mergeCell ref="AE5:AF5"/>
    <mergeCell ref="AG5:AI5"/>
    <mergeCell ref="B12:B13"/>
    <mergeCell ref="C12:H13"/>
    <mergeCell ref="I12:Q13"/>
    <mergeCell ref="S12:S13"/>
    <mergeCell ref="T12:Y13"/>
    <mergeCell ref="M37:S37"/>
    <mergeCell ref="M24:S24"/>
    <mergeCell ref="AC24:AI24"/>
    <mergeCell ref="M25:S25"/>
    <mergeCell ref="B14:B15"/>
    <mergeCell ref="C14:H15"/>
    <mergeCell ref="I14:AE14"/>
    <mergeCell ref="AF14:AI14"/>
    <mergeCell ref="I15:AE15"/>
    <mergeCell ref="AF15:AI15"/>
    <mergeCell ref="M21:S21"/>
    <mergeCell ref="AC21:AI21"/>
    <mergeCell ref="M22:S22"/>
    <mergeCell ref="AC22:AI22"/>
    <mergeCell ref="M23:S23"/>
    <mergeCell ref="AC23:AI23"/>
    <mergeCell ref="M32:S32"/>
    <mergeCell ref="M33:S33"/>
    <mergeCell ref="M34:S34"/>
    <mergeCell ref="M35:S35"/>
    <mergeCell ref="M36:S36"/>
    <mergeCell ref="C43:P43"/>
    <mergeCell ref="Q43:Q47"/>
    <mergeCell ref="R43:X43"/>
    <mergeCell ref="B48:B53"/>
    <mergeCell ref="L52:N53"/>
    <mergeCell ref="O52:X53"/>
    <mergeCell ref="A16:A42"/>
    <mergeCell ref="B16:B17"/>
    <mergeCell ref="C16:I17"/>
    <mergeCell ref="J16:AI17"/>
    <mergeCell ref="C19:D19"/>
    <mergeCell ref="M26:S26"/>
    <mergeCell ref="AC26:AI26"/>
    <mergeCell ref="M39:S39"/>
    <mergeCell ref="M40:S40"/>
    <mergeCell ref="M41:S41"/>
    <mergeCell ref="M38:S38"/>
    <mergeCell ref="M27:S27"/>
    <mergeCell ref="M28:S28"/>
    <mergeCell ref="M29:S29"/>
    <mergeCell ref="M30:S30"/>
    <mergeCell ref="M31:S31"/>
    <mergeCell ref="A54:A94"/>
    <mergeCell ref="B55:AI94"/>
    <mergeCell ref="A96:A136"/>
    <mergeCell ref="B97:AI136"/>
    <mergeCell ref="Y43:Y53"/>
    <mergeCell ref="Z43:AE44"/>
    <mergeCell ref="AF43:AH44"/>
    <mergeCell ref="C44:P47"/>
    <mergeCell ref="R44:X47"/>
    <mergeCell ref="Z45:AI45"/>
    <mergeCell ref="Z46:AI53"/>
    <mergeCell ref="C48:X51"/>
    <mergeCell ref="C52:F53"/>
    <mergeCell ref="G52:K53"/>
    <mergeCell ref="A43:A53"/>
    <mergeCell ref="B43:B47"/>
  </mergeCells>
  <dataValidations count="10">
    <dataValidation type="list" allowBlank="1" showInputMessage="1" showErrorMessage="1" sqref="C19:D19" xr:uid="{73E4980A-D5AE-4B7C-BC4A-3BF1A4707B93}">
      <formula1>"Y, N,   , "</formula1>
    </dataValidation>
    <dataValidation type="list" allowBlank="1" showInputMessage="1" showErrorMessage="1" promptTitle="OPTIONS:" prompt="Select From List" sqref="Z10" xr:uid="{15BCD868-0109-4FDD-BF85-28D58E81AB79}">
      <formula1>DriveType</formula1>
    </dataValidation>
    <dataValidation operator="greaterThanOrEqual" allowBlank="1" showInputMessage="1" showErrorMessage="1" sqref="M5:N5" xr:uid="{152C1C81-B12A-405B-B68A-D16DE0ADB0B0}"/>
    <dataValidation type="decimal" operator="greaterThanOrEqual" allowBlank="1" showInputMessage="1" showErrorMessage="1" sqref="P5" xr:uid="{030C3CD2-34B2-4335-BFCF-D236D66DF1AD}">
      <formula1>0</formula1>
    </dataValidation>
    <dataValidation allowBlank="1" showInputMessage="1" showErrorMessage="1" prompt="Revision letter or number for this specification." sqref="AG5" xr:uid="{FCF52E4D-BAFE-4949-B84F-608872F32C27}"/>
    <dataValidation type="date" operator="greaterThan" allowBlank="1" showInputMessage="1" showErrorMessage="1" prompt="Revision date for this specification. " sqref="Z5" xr:uid="{0B1A5C3F-D26B-4D26-8867-0D60A0244E82}">
      <formula1>36526</formula1>
    </dataValidation>
    <dataValidation type="decimal" allowBlank="1" showInputMessage="1" showErrorMessage="1" sqref="Z12" xr:uid="{409C248A-424B-4513-A467-1D5DA86B547B}">
      <formula1>0</formula1>
      <formula2>9.9</formula2>
    </dataValidation>
    <dataValidation type="list" allowBlank="1" showInputMessage="1" showErrorMessage="1" sqref="AF43" xr:uid="{94D8E4B3-FECA-47DD-A81E-64182390282C}">
      <formula1>"No,Yes"</formula1>
    </dataValidation>
    <dataValidation type="date" operator="greaterThan" allowBlank="1" showInputMessage="1" showErrorMessage="1" sqref="G52" xr:uid="{7419E249-7A27-4650-A95F-BAC9606E9FE3}">
      <formula1>36892</formula1>
    </dataValidation>
    <dataValidation type="list" allowBlank="1" showInputMessage="1" showErrorMessage="1" sqref="AC26:AI26 M27:S27 M30:S36 AC23:AI23 M21:S23 M25:S25" xr:uid="{4EAC3365-D456-4088-9354-1708C6C82C88}">
      <formula1>"Fully Meets, See Notes"</formula1>
    </dataValidation>
  </dataValidations>
  <printOptions horizontalCentered="1"/>
  <pageMargins left="0.74803149606299213" right="0.74803149606299213" top="0.39370078740157483" bottom="0.62992125984251968" header="0.39370078740157483" footer="0.23622047244094491"/>
  <pageSetup scale="80" orientation="portrait" r:id="rId1"/>
  <headerFooter alignWithMargins="0">
    <oddFooter xml:space="preserve">&amp;C
&amp;G&amp;R&amp;"Arial Narrow,Regular"&amp;9Page &amp;P of &amp;N
 </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C4E1-9F58-45A6-814A-6EBAF43E876B}">
  <sheetPr codeName="Sheet6">
    <tabColor theme="7" tint="0.39997558519241921"/>
  </sheetPr>
  <dimension ref="A1:AM108"/>
  <sheetViews>
    <sheetView showGridLines="0" showZeros="0" view="pageBreakPreview" zoomScaleNormal="100" zoomScaleSheetLayoutView="100" zoomScalePageLayoutView="98" workbookViewId="0">
      <selection activeCell="S18" sqref="S18:U18"/>
    </sheetView>
  </sheetViews>
  <sheetFormatPr defaultColWidth="9.140625" defaultRowHeight="20.100000000000001" customHeight="1" x14ac:dyDescent="0.2"/>
  <cols>
    <col min="1" max="8" width="3.140625" style="216" customWidth="1"/>
    <col min="9" max="18" width="3.28515625" style="216" customWidth="1"/>
    <col min="19" max="25" width="3.140625" style="216" customWidth="1"/>
    <col min="26" max="35" width="3.28515625" style="216" customWidth="1"/>
    <col min="36" max="37" width="9.140625" style="218"/>
    <col min="38" max="16384" width="9.140625" style="215"/>
  </cols>
  <sheetData>
    <row r="1" spans="1:37" ht="19.5" customHeight="1" x14ac:dyDescent="0.2">
      <c r="G1" s="1778" t="s">
        <v>2316</v>
      </c>
      <c r="H1" s="1778"/>
      <c r="I1" s="1778"/>
      <c r="J1" s="1778"/>
      <c r="K1" s="1778"/>
      <c r="L1" s="1778"/>
      <c r="M1" s="2225" t="s">
        <v>189</v>
      </c>
      <c r="N1" s="2225"/>
      <c r="O1" s="2225"/>
      <c r="P1" s="2225"/>
      <c r="Q1" s="2226">
        <v>42843</v>
      </c>
      <c r="R1" s="2226"/>
      <c r="S1" s="2226"/>
      <c r="T1" s="217"/>
      <c r="U1" s="217"/>
      <c r="V1" s="1913" t="str">
        <f>IF(ISNUMBER(Z18),IF(ABS(Z18)&lt;0.05,"Minor Type A","Major"),"")</f>
        <v/>
      </c>
      <c r="W1" s="1913"/>
      <c r="X1" s="1913"/>
      <c r="Y1" s="1913"/>
      <c r="Z1" s="1913"/>
      <c r="AA1" s="1913"/>
      <c r="AB1" s="1913"/>
      <c r="AC1" s="1913"/>
      <c r="AD1" s="2457" t="s">
        <v>190</v>
      </c>
      <c r="AE1" s="2457"/>
      <c r="AF1" s="2457"/>
      <c r="AG1" s="2457"/>
      <c r="AH1" s="2457"/>
      <c r="AI1" s="2457"/>
    </row>
    <row r="2" spans="1:37" ht="9.75" customHeight="1" x14ac:dyDescent="0.2">
      <c r="G2" s="1778"/>
      <c r="H2" s="1778"/>
      <c r="I2" s="1778"/>
      <c r="J2" s="1778"/>
      <c r="K2" s="1778"/>
      <c r="L2" s="1778"/>
      <c r="M2" s="2225"/>
      <c r="N2" s="2225"/>
      <c r="O2" s="2225"/>
      <c r="P2" s="2225"/>
      <c r="Q2" s="217"/>
      <c r="R2" s="217"/>
      <c r="S2" s="217"/>
      <c r="T2" s="217"/>
      <c r="U2" s="217"/>
      <c r="V2" s="1913"/>
      <c r="W2" s="1913"/>
      <c r="X2" s="1913"/>
      <c r="Y2" s="1913"/>
      <c r="Z2" s="1913"/>
      <c r="AA2" s="1913"/>
      <c r="AB2" s="1913"/>
      <c r="AC2" s="1913"/>
      <c r="AD2" s="2457"/>
      <c r="AE2" s="2457"/>
      <c r="AF2" s="2457"/>
      <c r="AG2" s="2457"/>
      <c r="AH2" s="2457"/>
      <c r="AI2" s="2457"/>
    </row>
    <row r="3" spans="1:37" ht="9.75" customHeight="1" x14ac:dyDescent="0.2">
      <c r="G3" s="1778"/>
      <c r="H3" s="1778"/>
      <c r="I3" s="1778"/>
      <c r="J3" s="1778"/>
      <c r="K3" s="1778"/>
      <c r="L3" s="1778"/>
      <c r="M3" s="1913" t="s">
        <v>191</v>
      </c>
      <c r="N3" s="1913"/>
      <c r="O3" s="1913"/>
      <c r="P3" s="1913"/>
      <c r="Q3" s="1913"/>
      <c r="R3" s="1913"/>
      <c r="S3" s="1913"/>
      <c r="T3" s="1913"/>
      <c r="U3" s="1913"/>
      <c r="V3" s="1913"/>
      <c r="W3" s="1913"/>
      <c r="X3" s="1913"/>
      <c r="Y3" s="1913"/>
      <c r="Z3" s="1913"/>
      <c r="AA3" s="1913"/>
      <c r="AB3" s="1913"/>
      <c r="AC3" s="1913"/>
      <c r="AD3" s="1913"/>
      <c r="AE3" s="1913"/>
      <c r="AF3" s="1913"/>
      <c r="AG3" s="1913"/>
      <c r="AH3" s="1913"/>
      <c r="AI3" s="1913"/>
    </row>
    <row r="4" spans="1:37" ht="19.5" customHeight="1" thickBot="1" x14ac:dyDescent="0.25">
      <c r="A4" s="219"/>
      <c r="B4" s="219"/>
      <c r="C4" s="219"/>
      <c r="D4" s="219"/>
      <c r="E4" s="219"/>
      <c r="F4" s="219"/>
      <c r="G4" s="1778"/>
      <c r="H4" s="1778"/>
      <c r="I4" s="1778"/>
      <c r="J4" s="1778"/>
      <c r="K4" s="1778"/>
      <c r="L4" s="1778"/>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220"/>
      <c r="AK4" s="220"/>
    </row>
    <row r="5" spans="1:37" ht="20.100000000000001" customHeight="1" thickBot="1" x14ac:dyDescent="0.3">
      <c r="A5" s="1242" t="s">
        <v>2072</v>
      </c>
      <c r="B5" s="222"/>
      <c r="C5" s="223"/>
      <c r="D5" s="223"/>
      <c r="E5" s="223"/>
      <c r="F5" s="223"/>
      <c r="G5" s="918"/>
      <c r="H5" s="918"/>
      <c r="I5" s="918"/>
      <c r="J5" s="918"/>
      <c r="K5" s="918"/>
      <c r="L5" s="918"/>
      <c r="M5" s="224"/>
      <c r="N5" s="2227" t="s">
        <v>43</v>
      </c>
      <c r="O5" s="2458"/>
      <c r="P5" s="2459">
        <f>Application!F10</f>
        <v>0</v>
      </c>
      <c r="Q5" s="2460"/>
      <c r="R5" s="2460"/>
      <c r="S5" s="2460"/>
      <c r="T5" s="2460"/>
      <c r="U5" s="2460"/>
      <c r="V5" s="2460"/>
      <c r="W5" s="2461"/>
      <c r="X5" s="2229" t="s">
        <v>39</v>
      </c>
      <c r="Y5" s="2449"/>
      <c r="Z5" s="2231"/>
      <c r="AA5" s="2232"/>
      <c r="AB5" s="2232"/>
      <c r="AC5" s="2450"/>
      <c r="AD5" s="2462"/>
      <c r="AE5" s="2229" t="s">
        <v>66</v>
      </c>
      <c r="AF5" s="2449"/>
      <c r="AG5" s="2234"/>
      <c r="AH5" s="2450"/>
      <c r="AI5" s="2451"/>
      <c r="AJ5" s="225"/>
    </row>
    <row r="6" spans="1:37" ht="20.100000000000001" customHeight="1" x14ac:dyDescent="0.2">
      <c r="A6" s="1928" t="s">
        <v>68</v>
      </c>
      <c r="B6" s="1960">
        <v>110</v>
      </c>
      <c r="C6" s="1961" t="str">
        <f>VLOOKUP(B6,DataLabels,HLOOKUP($M$3,Type,2,FALSE))</f>
        <v>Type of Submission</v>
      </c>
      <c r="D6" s="1962"/>
      <c r="E6" s="1962"/>
      <c r="F6" s="1962"/>
      <c r="G6" s="1962"/>
      <c r="H6" s="1963"/>
      <c r="I6" s="2452" t="str">
        <f>IF(ISNUMBER(Z18),IF(ABS(Z18)&lt;0.05,"Minor-Type 'A' Alteration to Installation No(s):","Major Alteration to Installation No(s):"),"")</f>
        <v/>
      </c>
      <c r="J6" s="2452"/>
      <c r="K6" s="2452"/>
      <c r="L6" s="2452"/>
      <c r="M6" s="2452"/>
      <c r="N6" s="2452"/>
      <c r="O6" s="2452"/>
      <c r="P6" s="2452"/>
      <c r="Q6" s="2452"/>
      <c r="R6" s="2452"/>
      <c r="S6" s="2452"/>
      <c r="T6" s="2452"/>
      <c r="U6" s="2452"/>
      <c r="V6" s="2452"/>
      <c r="W6" s="2452"/>
      <c r="X6" s="2452"/>
      <c r="Y6" s="2452"/>
      <c r="Z6" s="2454">
        <f>Application!R8</f>
        <v>0</v>
      </c>
      <c r="AA6" s="2454"/>
      <c r="AB6" s="2454"/>
      <c r="AC6" s="2454"/>
      <c r="AD6" s="2454"/>
      <c r="AE6" s="2454"/>
      <c r="AF6" s="2454"/>
      <c r="AG6" s="2454"/>
      <c r="AH6" s="2454"/>
      <c r="AI6" s="430"/>
    </row>
    <row r="7" spans="1:37" ht="20.100000000000001" customHeight="1" x14ac:dyDescent="0.2">
      <c r="A7" s="1929"/>
      <c r="B7" s="1952"/>
      <c r="C7" s="1953"/>
      <c r="D7" s="1946"/>
      <c r="E7" s="1946"/>
      <c r="F7" s="1946"/>
      <c r="G7" s="1946"/>
      <c r="H7" s="1947"/>
      <c r="I7" s="2453"/>
      <c r="J7" s="2453"/>
      <c r="K7" s="2453"/>
      <c r="L7" s="2453"/>
      <c r="M7" s="2453"/>
      <c r="N7" s="2453"/>
      <c r="O7" s="2453"/>
      <c r="P7" s="2453"/>
      <c r="Q7" s="2453"/>
      <c r="R7" s="2453"/>
      <c r="S7" s="2453"/>
      <c r="T7" s="2453"/>
      <c r="U7" s="2453"/>
      <c r="V7" s="2453"/>
      <c r="W7" s="2453"/>
      <c r="X7" s="2453"/>
      <c r="Y7" s="2453"/>
      <c r="Z7" s="2455"/>
      <c r="AA7" s="2455"/>
      <c r="AB7" s="2455"/>
      <c r="AC7" s="2455"/>
      <c r="AD7" s="2455"/>
      <c r="AE7" s="2455"/>
      <c r="AF7" s="2455"/>
      <c r="AG7" s="2455"/>
      <c r="AH7" s="2455"/>
      <c r="AI7" s="431"/>
    </row>
    <row r="8" spans="1:37" ht="20.100000000000001" customHeight="1" x14ac:dyDescent="0.2">
      <c r="A8" s="1929"/>
      <c r="B8" s="1727">
        <v>520</v>
      </c>
      <c r="C8" s="1921" t="str">
        <f>VLOOKUP(B8,DataLabels,HLOOKUP($M$3,Type,2,FALSE))</f>
        <v>Capacity
(All Cars must be the same)
[2.16.1]</v>
      </c>
      <c r="D8" s="1921"/>
      <c r="E8" s="1921"/>
      <c r="F8" s="1921"/>
      <c r="G8" s="1921"/>
      <c r="H8" s="1922"/>
      <c r="I8" s="2051"/>
      <c r="J8" s="2052"/>
      <c r="K8" s="2052"/>
      <c r="L8" s="2052"/>
      <c r="M8" s="2052"/>
      <c r="N8" s="2052"/>
      <c r="O8" s="2052"/>
      <c r="P8" s="2052"/>
      <c r="Q8" s="2052"/>
      <c r="R8" s="432"/>
      <c r="S8" s="1727">
        <v>130</v>
      </c>
      <c r="T8" s="1944" t="s">
        <v>70</v>
      </c>
      <c r="U8" s="1921"/>
      <c r="V8" s="1921"/>
      <c r="W8" s="1921"/>
      <c r="X8" s="1921"/>
      <c r="Y8" s="1922"/>
      <c r="Z8" s="2302">
        <f>Application!R10</f>
        <v>0</v>
      </c>
      <c r="AA8" s="2303"/>
      <c r="AB8" s="2303"/>
      <c r="AC8" s="2303"/>
      <c r="AD8" s="2303"/>
      <c r="AE8" s="2303"/>
      <c r="AF8" s="2303"/>
      <c r="AG8" s="2303"/>
      <c r="AH8" s="2303"/>
      <c r="AI8" s="2304"/>
    </row>
    <row r="9" spans="1:37" ht="20.100000000000001" customHeight="1" x14ac:dyDescent="0.2">
      <c r="A9" s="1929"/>
      <c r="B9" s="1728"/>
      <c r="C9" s="1946"/>
      <c r="D9" s="1946"/>
      <c r="E9" s="1946"/>
      <c r="F9" s="1946"/>
      <c r="G9" s="1946"/>
      <c r="H9" s="1947"/>
      <c r="I9" s="2053"/>
      <c r="J9" s="2054"/>
      <c r="K9" s="2054"/>
      <c r="L9" s="2054"/>
      <c r="M9" s="2054"/>
      <c r="N9" s="2054"/>
      <c r="O9" s="2054"/>
      <c r="P9" s="2054"/>
      <c r="Q9" s="2054"/>
      <c r="R9" s="433" t="s">
        <v>71</v>
      </c>
      <c r="S9" s="1728"/>
      <c r="T9" s="1945"/>
      <c r="U9" s="1946"/>
      <c r="V9" s="1946"/>
      <c r="W9" s="1946"/>
      <c r="X9" s="1946"/>
      <c r="Y9" s="1947"/>
      <c r="Z9" s="2442">
        <f>Application!R11</f>
        <v>0</v>
      </c>
      <c r="AA9" s="2443"/>
      <c r="AB9" s="2443"/>
      <c r="AC9" s="2443"/>
      <c r="AD9" s="2443"/>
      <c r="AE9" s="2443"/>
      <c r="AF9" s="2443"/>
      <c r="AG9" s="2443"/>
      <c r="AH9" s="2443"/>
      <c r="AI9" s="2444"/>
    </row>
    <row r="10" spans="1:37" ht="20.100000000000001" customHeight="1" x14ac:dyDescent="0.2">
      <c r="A10" s="1929"/>
      <c r="B10" s="503">
        <v>540</v>
      </c>
      <c r="C10" s="2445" t="str">
        <f>VLOOKUP(B10,DataLabels,HLOOKUP($M$3,Type,2,FALSE))</f>
        <v>Rated Speed</v>
      </c>
      <c r="D10" s="2445"/>
      <c r="E10" s="2445"/>
      <c r="F10" s="2445"/>
      <c r="G10" s="2446"/>
      <c r="H10" s="2447"/>
      <c r="I10" s="2051"/>
      <c r="J10" s="2052"/>
      <c r="K10" s="2052"/>
      <c r="L10" s="2448"/>
      <c r="M10" s="2448"/>
      <c r="N10" s="2448"/>
      <c r="O10" s="2448"/>
      <c r="P10" s="2448"/>
      <c r="Q10" s="2448"/>
      <c r="R10" s="432" t="s">
        <v>73</v>
      </c>
      <c r="S10" s="502">
        <v>1340</v>
      </c>
      <c r="T10" s="2445" t="str">
        <f>VLOOKUP(S10,DataLabels,HLOOKUP($M$3,Type,2,FALSE))</f>
        <v>Type of Drive</v>
      </c>
      <c r="U10" s="2445"/>
      <c r="V10" s="2445"/>
      <c r="W10" s="2445"/>
      <c r="X10" s="2446"/>
      <c r="Y10" s="2447"/>
      <c r="Z10" s="2051"/>
      <c r="AA10" s="2052"/>
      <c r="AB10" s="2052"/>
      <c r="AC10" s="2448"/>
      <c r="AD10" s="2448"/>
      <c r="AE10" s="2448"/>
      <c r="AF10" s="2448"/>
      <c r="AG10" s="2448"/>
      <c r="AH10" s="2448"/>
      <c r="AI10" s="432"/>
    </row>
    <row r="11" spans="1:37" ht="20.100000000000001" customHeight="1" x14ac:dyDescent="0.2">
      <c r="A11" s="1929"/>
      <c r="B11" s="1934">
        <v>180</v>
      </c>
      <c r="C11" s="2386" t="str">
        <f>VLOOKUP(B11,DataLabels,HLOOKUP($M$3,Type,2,FALSE))</f>
        <v>Address</v>
      </c>
      <c r="D11" s="2386"/>
      <c r="E11" s="2386"/>
      <c r="F11" s="2386"/>
      <c r="G11" s="2386"/>
      <c r="H11" s="2169"/>
      <c r="I11" s="2463">
        <f>Application!F22</f>
        <v>123</v>
      </c>
      <c r="J11" s="2464"/>
      <c r="K11" s="2464"/>
      <c r="L11" s="2464"/>
      <c r="M11" s="2464"/>
      <c r="N11" s="2464"/>
      <c r="O11" s="2464"/>
      <c r="P11" s="2464"/>
      <c r="Q11" s="2464"/>
      <c r="R11" s="2464"/>
      <c r="S11" s="2464"/>
      <c r="T11" s="2464"/>
      <c r="U11" s="2464"/>
      <c r="V11" s="2464"/>
      <c r="W11" s="2464"/>
      <c r="X11" s="2464"/>
      <c r="Y11" s="2464"/>
      <c r="Z11" s="2464"/>
      <c r="AA11" s="2464"/>
      <c r="AB11" s="2464"/>
      <c r="AC11" s="2464"/>
      <c r="AD11" s="2464"/>
      <c r="AE11" s="2465"/>
      <c r="AF11" s="2289" t="s">
        <v>20</v>
      </c>
      <c r="AG11" s="2289"/>
      <c r="AH11" s="2289"/>
      <c r="AI11" s="2290"/>
    </row>
    <row r="12" spans="1:37" ht="20.100000000000001" customHeight="1" x14ac:dyDescent="0.2">
      <c r="A12" s="2292"/>
      <c r="B12" s="1952"/>
      <c r="C12" s="1946"/>
      <c r="D12" s="1946"/>
      <c r="E12" s="1946"/>
      <c r="F12" s="1946"/>
      <c r="G12" s="1946"/>
      <c r="H12" s="1947"/>
      <c r="I12" s="2438" t="str">
        <f>Application!F23</f>
        <v>any st</v>
      </c>
      <c r="J12" s="2439"/>
      <c r="K12" s="2439"/>
      <c r="L12" s="2439"/>
      <c r="M12" s="2439"/>
      <c r="N12" s="2439"/>
      <c r="O12" s="2439"/>
      <c r="P12" s="2439"/>
      <c r="Q12" s="2439"/>
      <c r="R12" s="2439"/>
      <c r="S12" s="2439"/>
      <c r="T12" s="2439"/>
      <c r="U12" s="2439"/>
      <c r="V12" s="2439"/>
      <c r="W12" s="2439"/>
      <c r="X12" s="2439"/>
      <c r="Y12" s="2439"/>
      <c r="Z12" s="2439"/>
      <c r="AA12" s="2439"/>
      <c r="AB12" s="2439"/>
      <c r="AC12" s="2439"/>
      <c r="AD12" s="2439"/>
      <c r="AE12" s="2440"/>
      <c r="AF12" s="2439">
        <f>Application!V23</f>
        <v>0</v>
      </c>
      <c r="AG12" s="2439"/>
      <c r="AH12" s="2439"/>
      <c r="AI12" s="2441"/>
    </row>
    <row r="13" spans="1:37" ht="15" customHeight="1" x14ac:dyDescent="0.2">
      <c r="A13" s="1929"/>
      <c r="B13" s="460"/>
      <c r="C13" s="461" t="s">
        <v>192</v>
      </c>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3"/>
    </row>
    <row r="14" spans="1:37" ht="15" customHeight="1" x14ac:dyDescent="0.2">
      <c r="A14" s="1929"/>
      <c r="B14" s="460"/>
      <c r="C14" s="2374">
        <v>945</v>
      </c>
      <c r="D14" s="2374"/>
      <c r="E14" s="462" t="s">
        <v>193</v>
      </c>
      <c r="F14" s="462"/>
      <c r="G14" s="462"/>
      <c r="H14" s="462"/>
      <c r="I14" s="462"/>
      <c r="J14" s="462"/>
      <c r="K14" s="462"/>
      <c r="L14" s="462"/>
      <c r="M14" s="462"/>
      <c r="N14" s="462"/>
      <c r="O14" s="462"/>
      <c r="P14" s="462"/>
      <c r="Q14" s="462"/>
      <c r="R14" s="462"/>
      <c r="S14" s="2375"/>
      <c r="T14" s="2376"/>
      <c r="U14" s="2377"/>
      <c r="V14" s="462" t="s">
        <v>71</v>
      </c>
      <c r="Y14" s="462"/>
      <c r="AI14" s="337"/>
    </row>
    <row r="15" spans="1:37" ht="15" customHeight="1" x14ac:dyDescent="0.2">
      <c r="A15" s="1929"/>
      <c r="B15" s="460"/>
      <c r="C15" s="1959"/>
      <c r="D15" s="1959"/>
      <c r="E15" s="464" t="s">
        <v>194</v>
      </c>
      <c r="K15" s="2375" t="s">
        <v>92</v>
      </c>
      <c r="L15" s="2376"/>
      <c r="M15" s="2377"/>
      <c r="R15" s="465"/>
      <c r="S15" s="2378">
        <v>1300</v>
      </c>
      <c r="T15" s="2379"/>
      <c r="U15" s="2380"/>
      <c r="V15" s="462" t="s">
        <v>71</v>
      </c>
      <c r="W15" s="466" t="s">
        <v>195</v>
      </c>
      <c r="X15" s="467"/>
      <c r="Y15" s="462"/>
      <c r="AI15" s="337"/>
    </row>
    <row r="16" spans="1:37" ht="15" customHeight="1" x14ac:dyDescent="0.2">
      <c r="A16" s="1929"/>
      <c r="B16" s="460"/>
      <c r="C16" s="2381"/>
      <c r="D16" s="2381"/>
      <c r="E16" s="462" t="s">
        <v>196</v>
      </c>
      <c r="F16" s="462"/>
      <c r="G16" s="462"/>
      <c r="H16" s="462"/>
      <c r="I16" s="462"/>
      <c r="J16" s="462"/>
      <c r="K16" s="462"/>
      <c r="L16" s="462"/>
      <c r="M16" s="462"/>
      <c r="N16" s="462"/>
      <c r="O16" s="462"/>
      <c r="P16" s="462"/>
      <c r="Q16" s="462"/>
      <c r="R16" s="468" t="s">
        <v>197</v>
      </c>
      <c r="S16" s="2375"/>
      <c r="T16" s="2376"/>
      <c r="U16" s="2377"/>
      <c r="V16" s="464" t="s">
        <v>71</v>
      </c>
      <c r="Y16" s="462"/>
      <c r="AI16" s="337"/>
    </row>
    <row r="17" spans="1:35" s="218" customFormat="1" ht="15" customHeight="1" thickBot="1" x14ac:dyDescent="0.25">
      <c r="A17" s="1929"/>
      <c r="B17" s="460"/>
      <c r="C17" s="1959"/>
      <c r="D17" s="1959"/>
      <c r="E17" s="464" t="s">
        <v>198</v>
      </c>
      <c r="F17" s="216"/>
      <c r="G17" s="216"/>
      <c r="H17" s="216"/>
      <c r="I17" s="216"/>
      <c r="J17" s="216"/>
      <c r="K17" s="216"/>
      <c r="L17" s="216"/>
      <c r="M17" s="216"/>
      <c r="N17" s="216"/>
      <c r="O17" s="216"/>
      <c r="P17" s="216"/>
      <c r="Q17" s="216"/>
      <c r="R17" s="469" t="s">
        <v>197</v>
      </c>
      <c r="S17" s="2382">
        <f>IF(K15="y",S18-(S16+S15),S18-(S16+S14))</f>
        <v>0</v>
      </c>
      <c r="T17" s="2383"/>
      <c r="U17" s="2384"/>
      <c r="V17" s="462" t="s">
        <v>71</v>
      </c>
      <c r="W17" s="216"/>
      <c r="X17" s="470"/>
      <c r="Y17" s="464"/>
      <c r="Z17" s="462" t="s">
        <v>199</v>
      </c>
      <c r="AA17" s="462"/>
      <c r="AB17" s="462"/>
      <c r="AC17" s="462"/>
      <c r="AD17" s="462"/>
      <c r="AE17" s="462"/>
      <c r="AF17" s="462"/>
      <c r="AG17" s="462"/>
      <c r="AH17" s="462"/>
      <c r="AI17" s="471"/>
    </row>
    <row r="18" spans="1:35" s="218" customFormat="1" ht="15" customHeight="1" thickTop="1" x14ac:dyDescent="0.2">
      <c r="A18" s="1929"/>
      <c r="B18" s="460"/>
      <c r="C18" s="2435"/>
      <c r="D18" s="2435"/>
      <c r="E18" s="464" t="s">
        <v>200</v>
      </c>
      <c r="F18" s="464"/>
      <c r="G18" s="464"/>
      <c r="H18" s="464"/>
      <c r="I18" s="464"/>
      <c r="J18" s="464"/>
      <c r="K18" s="464"/>
      <c r="L18" s="464"/>
      <c r="M18" s="464"/>
      <c r="N18" s="464"/>
      <c r="O18" s="464"/>
      <c r="P18" s="464"/>
      <c r="Q18" s="464"/>
      <c r="R18" s="469" t="s">
        <v>34</v>
      </c>
      <c r="S18" s="2375"/>
      <c r="T18" s="2376"/>
      <c r="U18" s="2377"/>
      <c r="V18" s="464" t="s">
        <v>71</v>
      </c>
      <c r="W18" s="216"/>
      <c r="X18" s="216"/>
      <c r="Y18" s="462"/>
      <c r="Z18" s="2436" t="str">
        <f>IF(IF(K15="Y",OR(ISBLANK(I8),ISBLANK(S15)),OR(ISBLANK(I8),ISBLANK(S14))),"",(S16+S17+S19)/(IF(K15="N",S14,S15)+I8))</f>
        <v/>
      </c>
      <c r="AA18" s="2436"/>
      <c r="AB18" s="2436"/>
      <c r="AC18" s="462"/>
      <c r="AD18" s="472" t="str">
        <f>IF(ISNUMBER(Z18),IF(ABS(Z18)&gt;0.05,"(&gt;5% per 8.7.2.15.2)",IF(Z19&lt;=115,"(&lt;115kg per 8.7.2.15*1)","(&lt;5% per 8.7.2.15*2)")),"")</f>
        <v/>
      </c>
      <c r="AE18" s="462"/>
      <c r="AF18" s="462"/>
      <c r="AG18" s="462"/>
      <c r="AH18" s="462"/>
      <c r="AI18" s="471"/>
    </row>
    <row r="19" spans="1:35" s="218" customFormat="1" ht="15" customHeight="1" thickBot="1" x14ac:dyDescent="0.25">
      <c r="A19" s="1929"/>
      <c r="B19" s="460"/>
      <c r="C19" s="2374">
        <v>960</v>
      </c>
      <c r="D19" s="2374"/>
      <c r="E19" s="462" t="s">
        <v>201</v>
      </c>
      <c r="F19" s="462"/>
      <c r="G19" s="462"/>
      <c r="H19" s="462"/>
      <c r="I19" s="462"/>
      <c r="J19" s="462"/>
      <c r="K19" s="462"/>
      <c r="L19" s="462"/>
      <c r="M19" s="462"/>
      <c r="N19" s="462"/>
      <c r="O19" s="462"/>
      <c r="P19" s="462"/>
      <c r="Q19" s="462"/>
      <c r="R19" s="473" t="s">
        <v>197</v>
      </c>
      <c r="S19" s="2414"/>
      <c r="T19" s="2415"/>
      <c r="U19" s="2416"/>
      <c r="V19" s="464" t="s">
        <v>71</v>
      </c>
      <c r="W19" s="216"/>
      <c r="X19" s="216"/>
      <c r="Y19" s="462"/>
      <c r="Z19" s="2437">
        <f>S17+S16+S19</f>
        <v>0</v>
      </c>
      <c r="AA19" s="2437"/>
      <c r="AB19" s="2437"/>
      <c r="AC19" s="462" t="s">
        <v>71</v>
      </c>
      <c r="AD19" s="462"/>
      <c r="AE19" s="462"/>
      <c r="AF19" s="462"/>
      <c r="AG19" s="462"/>
      <c r="AH19" s="462"/>
      <c r="AI19" s="471"/>
    </row>
    <row r="20" spans="1:35" s="218" customFormat="1" ht="15" customHeight="1" thickTop="1" x14ac:dyDescent="0.2">
      <c r="A20" s="1929"/>
      <c r="B20" s="460"/>
      <c r="C20" s="2374">
        <v>950</v>
      </c>
      <c r="D20" s="2374"/>
      <c r="E20" s="462" t="s">
        <v>202</v>
      </c>
      <c r="F20" s="462"/>
      <c r="G20" s="462"/>
      <c r="H20" s="462"/>
      <c r="I20" s="462"/>
      <c r="J20" s="462"/>
      <c r="K20" s="462"/>
      <c r="L20" s="462"/>
      <c r="M20" s="462"/>
      <c r="N20" s="462"/>
      <c r="O20" s="462"/>
      <c r="P20" s="462"/>
      <c r="Q20" s="462"/>
      <c r="R20" s="468" t="s">
        <v>34</v>
      </c>
      <c r="S20" s="2427">
        <f>SUM(S18:U19)</f>
        <v>0</v>
      </c>
      <c r="T20" s="2428"/>
      <c r="U20" s="2429"/>
      <c r="V20" s="462" t="s">
        <v>71</v>
      </c>
      <c r="W20" s="216"/>
      <c r="X20" s="216"/>
      <c r="Y20" s="462"/>
      <c r="Z20" s="474"/>
      <c r="AA20" s="475"/>
      <c r="AB20" s="475"/>
      <c r="AC20" s="475"/>
      <c r="AD20" s="475"/>
      <c r="AE20" s="475"/>
      <c r="AF20" s="475"/>
      <c r="AG20" s="475"/>
      <c r="AH20" s="475"/>
      <c r="AI20" s="476"/>
    </row>
    <row r="21" spans="1:35" s="218" customFormat="1" ht="15" customHeight="1" x14ac:dyDescent="0.2">
      <c r="A21" s="1929"/>
      <c r="B21" s="460"/>
      <c r="C21" s="2374"/>
      <c r="D21" s="2374"/>
      <c r="E21" s="464" t="s">
        <v>203</v>
      </c>
      <c r="F21" s="216"/>
      <c r="G21" s="216"/>
      <c r="H21" s="216"/>
      <c r="I21" s="216"/>
      <c r="J21" s="216"/>
      <c r="K21" s="216"/>
      <c r="L21" s="216"/>
      <c r="M21" s="216"/>
      <c r="N21" s="216"/>
      <c r="O21" s="216"/>
      <c r="P21" s="216"/>
      <c r="Q21" s="216"/>
      <c r="R21" s="216"/>
      <c r="S21" s="2430">
        <v>1</v>
      </c>
      <c r="T21" s="2431"/>
      <c r="U21" s="2432"/>
      <c r="V21" s="462" t="s">
        <v>71</v>
      </c>
      <c r="W21" s="2433" t="s">
        <v>204</v>
      </c>
      <c r="X21" s="2433"/>
      <c r="Y21" s="2433"/>
      <c r="Z21" s="2433"/>
      <c r="AA21" s="2434">
        <f>(S21-S20)/(I8+0.0000001)</f>
        <v>10000000</v>
      </c>
      <c r="AB21" s="2434"/>
      <c r="AC21" s="77"/>
      <c r="AD21" s="2421">
        <f>S21-S20</f>
        <v>1</v>
      </c>
      <c r="AE21" s="2421"/>
      <c r="AF21" s="2421"/>
      <c r="AG21" s="2422" t="s">
        <v>205</v>
      </c>
      <c r="AH21" s="2422"/>
      <c r="AI21" s="2423"/>
    </row>
    <row r="22" spans="1:35" s="218" customFormat="1" ht="15" customHeight="1" x14ac:dyDescent="0.2">
      <c r="A22" s="1929"/>
      <c r="B22" s="460"/>
      <c r="C22" s="477"/>
      <c r="D22" s="477"/>
      <c r="E22" s="461" t="s">
        <v>206</v>
      </c>
      <c r="F22" s="462"/>
      <c r="G22" s="462"/>
      <c r="H22" s="462"/>
      <c r="I22" s="462"/>
      <c r="J22" s="462"/>
      <c r="K22" s="462"/>
      <c r="L22" s="462"/>
      <c r="M22" s="462"/>
      <c r="N22" s="216"/>
      <c r="O22" s="462"/>
      <c r="P22" s="462"/>
      <c r="Q22" s="462"/>
      <c r="R22" s="216"/>
      <c r="S22" s="478"/>
      <c r="T22" s="478"/>
      <c r="U22" s="478"/>
      <c r="V22" s="464"/>
      <c r="W22" s="479"/>
      <c r="X22" s="479"/>
      <c r="Y22" s="479"/>
      <c r="Z22" s="479"/>
      <c r="AA22" s="479"/>
      <c r="AB22" s="78"/>
      <c r="AC22" s="79"/>
      <c r="AD22" s="79"/>
      <c r="AE22" s="480"/>
      <c r="AF22" s="481"/>
      <c r="AG22" s="482"/>
      <c r="AH22" s="482"/>
      <c r="AI22" s="483"/>
    </row>
    <row r="23" spans="1:35" s="218" customFormat="1" ht="15" customHeight="1" x14ac:dyDescent="0.2">
      <c r="A23" s="1929"/>
      <c r="B23" s="460"/>
      <c r="C23" s="216"/>
      <c r="D23" s="216"/>
      <c r="E23" s="216"/>
      <c r="F23" s="216"/>
      <c r="G23" s="216"/>
      <c r="H23" s="216"/>
      <c r="I23" s="216"/>
      <c r="J23" s="216"/>
      <c r="K23" s="216"/>
      <c r="L23" s="216"/>
      <c r="M23" s="216"/>
      <c r="N23" s="216"/>
      <c r="O23" s="216"/>
      <c r="P23" s="216"/>
      <c r="Q23" s="216"/>
      <c r="R23" s="216"/>
      <c r="S23" s="216"/>
      <c r="T23" s="216"/>
      <c r="U23" s="216"/>
      <c r="V23" s="464"/>
      <c r="W23" s="216"/>
      <c r="X23" s="216"/>
      <c r="Y23" s="462"/>
      <c r="Z23" s="462"/>
      <c r="AA23" s="462"/>
      <c r="AB23" s="462"/>
      <c r="AC23" s="462"/>
      <c r="AD23" s="462"/>
      <c r="AE23" s="462"/>
      <c r="AF23" s="462"/>
      <c r="AG23" s="462"/>
      <c r="AH23" s="462"/>
      <c r="AI23" s="471"/>
    </row>
    <row r="24" spans="1:35" s="218" customFormat="1" ht="15" customHeight="1" x14ac:dyDescent="0.2">
      <c r="A24" s="1929"/>
      <c r="B24" s="460"/>
      <c r="C24" s="2413">
        <v>1230</v>
      </c>
      <c r="D24" s="2413"/>
      <c r="E24" s="462" t="s">
        <v>207</v>
      </c>
      <c r="F24" s="462"/>
      <c r="G24" s="462"/>
      <c r="H24" s="462"/>
      <c r="I24" s="462"/>
      <c r="J24" s="462"/>
      <c r="K24" s="462"/>
      <c r="L24" s="462"/>
      <c r="M24" s="462"/>
      <c r="N24" s="462"/>
      <c r="O24" s="462"/>
      <c r="P24" s="462"/>
      <c r="Q24" s="462"/>
      <c r="R24" s="484"/>
      <c r="S24" s="2424"/>
      <c r="T24" s="2425"/>
      <c r="U24" s="2426"/>
      <c r="V24" s="462"/>
      <c r="W24" s="216"/>
      <c r="X24" s="216"/>
      <c r="Y24" s="462"/>
      <c r="Z24" s="462"/>
      <c r="AA24" s="462"/>
      <c r="AB24" s="462"/>
      <c r="AC24" s="462"/>
      <c r="AD24" s="462"/>
      <c r="AE24" s="462"/>
      <c r="AF24" s="462"/>
      <c r="AG24" s="462"/>
      <c r="AH24" s="462"/>
      <c r="AI24" s="471"/>
    </row>
    <row r="25" spans="1:35" s="218" customFormat="1" ht="15" customHeight="1" x14ac:dyDescent="0.2">
      <c r="A25" s="1929"/>
      <c r="B25" s="460"/>
      <c r="C25" s="2413">
        <v>1260</v>
      </c>
      <c r="D25" s="2413"/>
      <c r="E25" s="462" t="s">
        <v>209</v>
      </c>
      <c r="F25" s="462"/>
      <c r="G25" s="462"/>
      <c r="H25" s="462"/>
      <c r="I25" s="462"/>
      <c r="J25" s="462"/>
      <c r="K25" s="462"/>
      <c r="L25" s="462"/>
      <c r="M25" s="462"/>
      <c r="N25" s="462"/>
      <c r="O25" s="462"/>
      <c r="P25" s="462"/>
      <c r="Q25" s="462"/>
      <c r="R25" s="484"/>
      <c r="S25" s="2402"/>
      <c r="T25" s="2403"/>
      <c r="U25" s="2404"/>
      <c r="V25" s="462" t="s">
        <v>75</v>
      </c>
      <c r="W25" s="216"/>
      <c r="X25" s="216"/>
      <c r="Y25" s="462"/>
      <c r="Z25" s="462"/>
      <c r="AA25" s="462"/>
      <c r="AB25" s="462"/>
      <c r="AC25" s="462"/>
      <c r="AD25" s="462"/>
      <c r="AE25" s="462"/>
      <c r="AF25" s="462"/>
      <c r="AG25" s="462"/>
      <c r="AH25" s="462"/>
      <c r="AI25" s="471"/>
    </row>
    <row r="26" spans="1:35" s="218" customFormat="1" ht="15" customHeight="1" x14ac:dyDescent="0.2">
      <c r="A26" s="1929"/>
      <c r="B26" s="460"/>
      <c r="C26" s="2413">
        <v>600</v>
      </c>
      <c r="D26" s="2413"/>
      <c r="E26" s="461" t="s">
        <v>210</v>
      </c>
      <c r="F26" s="462"/>
      <c r="G26" s="462"/>
      <c r="H26" s="462"/>
      <c r="I26" s="462"/>
      <c r="J26" s="462"/>
      <c r="K26" s="462"/>
      <c r="L26" s="462"/>
      <c r="M26" s="462"/>
      <c r="N26" s="462"/>
      <c r="O26" s="462"/>
      <c r="P26" s="462"/>
      <c r="Q26" s="462"/>
      <c r="R26" s="484"/>
      <c r="S26" s="2402"/>
      <c r="T26" s="2403"/>
      <c r="U26" s="2404"/>
      <c r="V26" s="462" t="s">
        <v>75</v>
      </c>
      <c r="W26" s="216"/>
      <c r="X26" s="216"/>
      <c r="Y26" s="462"/>
      <c r="Z26" s="462"/>
      <c r="AA26" s="462"/>
      <c r="AB26" s="462"/>
      <c r="AC26" s="462"/>
      <c r="AD26" s="462"/>
      <c r="AE26" s="462"/>
      <c r="AF26" s="462"/>
      <c r="AG26" s="462"/>
      <c r="AH26" s="462"/>
      <c r="AI26" s="471"/>
    </row>
    <row r="27" spans="1:35" s="218" customFormat="1" ht="15" customHeight="1" x14ac:dyDescent="0.2">
      <c r="A27" s="1929"/>
      <c r="B27" s="460"/>
      <c r="C27" s="485"/>
      <c r="D27" s="485"/>
      <c r="E27" s="462" t="s">
        <v>211</v>
      </c>
      <c r="F27" s="462"/>
      <c r="G27" s="462"/>
      <c r="H27" s="462"/>
      <c r="I27" s="462"/>
      <c r="J27" s="462"/>
      <c r="K27" s="462"/>
      <c r="L27" s="462"/>
      <c r="M27" s="462"/>
      <c r="N27" s="462"/>
      <c r="O27" s="462"/>
      <c r="P27" s="462"/>
      <c r="Q27" s="462"/>
      <c r="R27" s="484"/>
      <c r="S27" s="2407">
        <f>IF(S25&lt;&gt;0,25.5*(IF(S24="Oil",I10*1.15,I10*1.4))^2,0)</f>
        <v>0</v>
      </c>
      <c r="T27" s="2408"/>
      <c r="U27" s="2409"/>
      <c r="V27" s="462" t="s">
        <v>75</v>
      </c>
      <c r="W27" s="216"/>
      <c r="X27" s="216"/>
      <c r="Y27" s="462"/>
      <c r="Z27" s="462"/>
      <c r="AA27" s="462"/>
      <c r="AB27" s="462"/>
      <c r="AC27" s="462"/>
      <c r="AD27" s="462"/>
      <c r="AE27" s="462"/>
      <c r="AF27" s="462"/>
      <c r="AG27" s="462"/>
      <c r="AH27" s="462"/>
      <c r="AI27" s="471"/>
    </row>
    <row r="28" spans="1:35" s="218" customFormat="1" ht="15" customHeight="1" thickBot="1" x14ac:dyDescent="0.25">
      <c r="A28" s="1929"/>
      <c r="B28" s="460"/>
      <c r="C28" s="486"/>
      <c r="D28" s="486"/>
      <c r="E28" s="462" t="s">
        <v>212</v>
      </c>
      <c r="F28" s="462"/>
      <c r="G28" s="462"/>
      <c r="H28" s="462"/>
      <c r="I28" s="462"/>
      <c r="J28" s="462"/>
      <c r="K28" s="462"/>
      <c r="L28" s="462"/>
      <c r="M28" s="462"/>
      <c r="N28" s="462"/>
      <c r="O28" s="462"/>
      <c r="P28" s="462"/>
      <c r="Q28" s="462"/>
      <c r="R28" s="484"/>
      <c r="S28" s="2414"/>
      <c r="T28" s="2415"/>
      <c r="U28" s="2416"/>
      <c r="V28" s="462" t="s">
        <v>75</v>
      </c>
      <c r="W28" s="216"/>
      <c r="X28" s="216"/>
      <c r="Y28" s="462"/>
      <c r="Z28" s="462"/>
      <c r="AA28" s="462"/>
      <c r="AB28" s="462"/>
      <c r="AC28" s="462"/>
      <c r="AD28" s="462"/>
      <c r="AE28" s="462"/>
      <c r="AF28" s="462"/>
      <c r="AG28" s="462"/>
      <c r="AH28" s="462"/>
      <c r="AI28" s="471"/>
    </row>
    <row r="29" spans="1:35" s="218" customFormat="1" ht="15" customHeight="1" thickTop="1" x14ac:dyDescent="0.2">
      <c r="A29" s="1929"/>
      <c r="B29" s="460"/>
      <c r="C29" s="2417" t="s">
        <v>213</v>
      </c>
      <c r="D29" s="2417"/>
      <c r="E29" s="2401" t="s">
        <v>214</v>
      </c>
      <c r="F29" s="2401"/>
      <c r="G29" s="2401"/>
      <c r="H29" s="2401"/>
      <c r="I29" s="2401"/>
      <c r="J29" s="2401"/>
      <c r="K29" s="2401"/>
      <c r="L29" s="2401"/>
      <c r="M29" s="2401"/>
      <c r="N29" s="2401"/>
      <c r="O29" s="2401"/>
      <c r="P29" s="2401"/>
      <c r="Q29" s="2401"/>
      <c r="R29" s="487"/>
      <c r="S29" s="2418">
        <f>SUM(S25:U28)</f>
        <v>0</v>
      </c>
      <c r="T29" s="2419"/>
      <c r="U29" s="2420"/>
      <c r="V29" s="462" t="s">
        <v>75</v>
      </c>
      <c r="W29" s="216"/>
      <c r="X29" s="216"/>
      <c r="Y29" s="462"/>
      <c r="Z29" s="462"/>
      <c r="AA29" s="462"/>
      <c r="AB29" s="462"/>
      <c r="AC29" s="462"/>
      <c r="AD29" s="462"/>
      <c r="AE29" s="462"/>
      <c r="AF29" s="462"/>
      <c r="AG29" s="462"/>
      <c r="AH29" s="462"/>
      <c r="AI29" s="471"/>
    </row>
    <row r="30" spans="1:35" s="218" customFormat="1" ht="15" customHeight="1" x14ac:dyDescent="0.2">
      <c r="A30" s="1929"/>
      <c r="B30" s="216"/>
      <c r="C30" s="485"/>
      <c r="D30" s="485"/>
      <c r="E30" s="2401"/>
      <c r="F30" s="2401"/>
      <c r="G30" s="2401"/>
      <c r="H30" s="2401"/>
      <c r="I30" s="2401"/>
      <c r="J30" s="2401"/>
      <c r="K30" s="2401"/>
      <c r="L30" s="2401"/>
      <c r="M30" s="2401"/>
      <c r="N30" s="2401"/>
      <c r="O30" s="2401"/>
      <c r="P30" s="2401"/>
      <c r="Q30" s="2401"/>
      <c r="R30" s="462"/>
      <c r="S30" s="488"/>
      <c r="T30" s="488"/>
      <c r="U30" s="488"/>
      <c r="V30" s="462"/>
      <c r="W30" s="216"/>
      <c r="X30" s="216"/>
      <c r="Y30" s="462"/>
      <c r="Z30" s="462"/>
      <c r="AA30" s="462"/>
      <c r="AB30" s="462"/>
      <c r="AC30" s="462"/>
      <c r="AD30" s="462"/>
      <c r="AE30" s="462"/>
      <c r="AF30" s="462"/>
      <c r="AG30" s="462"/>
      <c r="AH30" s="462"/>
      <c r="AI30" s="471"/>
    </row>
    <row r="31" spans="1:35" s="218" customFormat="1" ht="15" customHeight="1" x14ac:dyDescent="0.2">
      <c r="A31" s="1929"/>
      <c r="B31" s="216"/>
      <c r="C31" s="2397" t="s">
        <v>215</v>
      </c>
      <c r="D31" s="2397"/>
      <c r="E31" s="462" t="s">
        <v>216</v>
      </c>
      <c r="F31" s="462"/>
      <c r="G31" s="462"/>
      <c r="H31" s="462"/>
      <c r="I31" s="462"/>
      <c r="J31" s="462"/>
      <c r="K31" s="462"/>
      <c r="L31" s="462"/>
      <c r="M31" s="462"/>
      <c r="N31" s="462"/>
      <c r="O31" s="462"/>
      <c r="P31" s="462"/>
      <c r="Q31" s="462"/>
      <c r="R31" s="484"/>
      <c r="S31" s="2402"/>
      <c r="T31" s="2403"/>
      <c r="U31" s="2404"/>
      <c r="V31" s="462" t="s">
        <v>75</v>
      </c>
      <c r="W31" s="216"/>
      <c r="X31" s="216"/>
      <c r="Y31" s="462"/>
      <c r="Z31" s="462"/>
      <c r="AA31" s="462"/>
      <c r="AB31" s="462"/>
      <c r="AC31" s="462"/>
      <c r="AD31" s="462"/>
      <c r="AE31" s="462"/>
      <c r="AF31" s="462"/>
      <c r="AG31" s="462"/>
      <c r="AH31" s="462"/>
      <c r="AI31" s="471"/>
    </row>
    <row r="32" spans="1:35" s="218" customFormat="1" ht="15" customHeight="1" x14ac:dyDescent="0.2">
      <c r="A32" s="1929"/>
      <c r="B32" s="460"/>
      <c r="C32" s="489"/>
      <c r="D32" s="489"/>
      <c r="E32" s="489"/>
      <c r="F32" s="489"/>
      <c r="G32" s="489"/>
      <c r="H32" s="489"/>
      <c r="I32" s="489"/>
      <c r="J32" s="489"/>
      <c r="K32" s="489"/>
      <c r="L32" s="489"/>
      <c r="M32" s="489"/>
      <c r="N32" s="489"/>
      <c r="O32" s="489"/>
      <c r="P32" s="489"/>
      <c r="Q32" s="489"/>
      <c r="R32" s="489"/>
      <c r="S32" s="489"/>
      <c r="T32" s="489"/>
      <c r="U32" s="489"/>
      <c r="V32" s="489"/>
      <c r="W32" s="216"/>
      <c r="X32" s="462"/>
      <c r="Y32" s="462"/>
      <c r="Z32" s="462"/>
      <c r="AA32" s="462"/>
      <c r="AB32" s="462"/>
      <c r="AC32" s="462"/>
      <c r="AD32" s="462"/>
      <c r="AE32" s="462"/>
      <c r="AF32" s="462"/>
      <c r="AG32" s="462"/>
      <c r="AH32" s="462"/>
      <c r="AI32" s="471"/>
    </row>
    <row r="33" spans="1:39" ht="15" customHeight="1" x14ac:dyDescent="0.2">
      <c r="A33" s="1929"/>
      <c r="B33" s="460"/>
      <c r="C33" s="2405" t="s">
        <v>217</v>
      </c>
      <c r="D33" s="2406"/>
      <c r="E33" s="461" t="s">
        <v>218</v>
      </c>
      <c r="F33" s="462"/>
      <c r="G33" s="462"/>
      <c r="H33" s="462"/>
      <c r="I33" s="462"/>
      <c r="J33" s="462"/>
      <c r="K33" s="462"/>
      <c r="L33" s="462"/>
      <c r="M33" s="462"/>
      <c r="N33" s="462"/>
      <c r="O33" s="462"/>
      <c r="P33" s="462"/>
      <c r="Q33" s="490"/>
      <c r="R33" s="491"/>
      <c r="S33" s="2407">
        <v>100</v>
      </c>
      <c r="T33" s="2408"/>
      <c r="U33" s="2409"/>
      <c r="V33" s="462" t="s">
        <v>75</v>
      </c>
      <c r="X33" s="462"/>
      <c r="Y33" s="462"/>
      <c r="Z33" s="462"/>
      <c r="AA33" s="462"/>
      <c r="AB33" s="462"/>
      <c r="AC33" s="462"/>
      <c r="AD33" s="462"/>
      <c r="AE33" s="462"/>
      <c r="AF33" s="462"/>
      <c r="AG33" s="462"/>
      <c r="AH33" s="492"/>
      <c r="AI33" s="471"/>
      <c r="AM33" s="493"/>
    </row>
    <row r="34" spans="1:39" ht="15" customHeight="1" x14ac:dyDescent="0.2">
      <c r="A34" s="1929"/>
      <c r="B34" s="460"/>
      <c r="C34" s="2397" t="s">
        <v>219</v>
      </c>
      <c r="D34" s="2397"/>
      <c r="E34" s="461" t="s">
        <v>220</v>
      </c>
      <c r="F34" s="462"/>
      <c r="G34" s="462"/>
      <c r="H34" s="462"/>
      <c r="I34" s="462"/>
      <c r="J34" s="462"/>
      <c r="K34" s="462"/>
      <c r="L34" s="462"/>
      <c r="M34" s="462"/>
      <c r="N34" s="462"/>
      <c r="O34" s="462"/>
      <c r="P34" s="462"/>
      <c r="Q34" s="462"/>
      <c r="R34" s="487"/>
      <c r="S34" s="2410" t="str">
        <f>IF(S31&lt;&gt;0,S29+S33,"")</f>
        <v/>
      </c>
      <c r="T34" s="2411"/>
      <c r="U34" s="2412"/>
      <c r="V34" s="462" t="s">
        <v>75</v>
      </c>
      <c r="W34" s="462"/>
      <c r="X34" s="462"/>
      <c r="Y34" s="462"/>
      <c r="Z34" s="462"/>
      <c r="AA34" s="462"/>
      <c r="AB34" s="462"/>
      <c r="AC34" s="462"/>
      <c r="AD34" s="462"/>
      <c r="AE34" s="462"/>
      <c r="AF34" s="462"/>
      <c r="AG34" s="462"/>
      <c r="AH34" s="462"/>
      <c r="AI34" s="471"/>
    </row>
    <row r="35" spans="1:39" ht="15" customHeight="1" x14ac:dyDescent="0.2">
      <c r="A35" s="1929"/>
      <c r="B35" s="460"/>
      <c r="C35" s="2397" t="s">
        <v>221</v>
      </c>
      <c r="D35" s="2397"/>
      <c r="E35" s="494" t="s">
        <v>222</v>
      </c>
      <c r="F35" s="462"/>
      <c r="G35" s="462"/>
      <c r="H35" s="462"/>
      <c r="I35" s="462"/>
      <c r="J35" s="462"/>
      <c r="K35" s="462"/>
      <c r="L35" s="462"/>
      <c r="M35" s="462"/>
      <c r="N35" s="462"/>
      <c r="O35" s="462"/>
      <c r="P35" s="462"/>
      <c r="Q35" s="462"/>
      <c r="R35" s="462"/>
      <c r="S35" s="2369"/>
      <c r="T35" s="2369"/>
      <c r="U35" s="2369"/>
      <c r="V35" s="462"/>
      <c r="W35" s="462"/>
      <c r="X35" s="462"/>
      <c r="Y35" s="462"/>
      <c r="Z35" s="462"/>
      <c r="AA35" s="462"/>
      <c r="AB35" s="495"/>
      <c r="AC35" s="462"/>
      <c r="AD35" s="462"/>
      <c r="AE35" s="462"/>
      <c r="AF35" s="462"/>
      <c r="AG35" s="462"/>
      <c r="AH35" s="462"/>
      <c r="AI35" s="471"/>
    </row>
    <row r="36" spans="1:39" ht="15" customHeight="1" x14ac:dyDescent="0.2">
      <c r="A36" s="1929"/>
      <c r="B36" s="460"/>
      <c r="C36" s="2397" t="s">
        <v>223</v>
      </c>
      <c r="D36" s="2397"/>
      <c r="E36" s="494" t="s">
        <v>224</v>
      </c>
      <c r="F36" s="462"/>
      <c r="G36" s="462"/>
      <c r="H36" s="462"/>
      <c r="I36" s="462"/>
      <c r="J36" s="462"/>
      <c r="K36" s="462"/>
      <c r="L36" s="462"/>
      <c r="M36" s="462"/>
      <c r="N36" s="462"/>
      <c r="O36" s="462"/>
      <c r="P36" s="462"/>
      <c r="Q36" s="462"/>
      <c r="R36" s="462"/>
      <c r="S36" s="2369"/>
      <c r="T36" s="2369"/>
      <c r="U36" s="2369"/>
      <c r="V36" s="462"/>
      <c r="W36" s="462"/>
      <c r="X36" s="462"/>
      <c r="Y36" s="495"/>
      <c r="Z36" s="495"/>
      <c r="AA36" s="495"/>
      <c r="AB36" s="495"/>
      <c r="AC36" s="495"/>
      <c r="AD36" s="495"/>
      <c r="AE36" s="495"/>
      <c r="AF36" s="495"/>
      <c r="AG36" s="495"/>
      <c r="AH36" s="495"/>
      <c r="AI36" s="496"/>
    </row>
    <row r="37" spans="1:39" ht="15" customHeight="1" x14ac:dyDescent="0.2">
      <c r="A37" s="1929"/>
      <c r="B37" s="460"/>
      <c r="C37" s="2398" t="s">
        <v>225</v>
      </c>
      <c r="D37" s="2399"/>
      <c r="E37" s="2401" t="s">
        <v>226</v>
      </c>
      <c r="F37" s="2401"/>
      <c r="G37" s="2401"/>
      <c r="H37" s="2401"/>
      <c r="I37" s="2401"/>
      <c r="J37" s="2401"/>
      <c r="K37" s="2401"/>
      <c r="L37" s="2401"/>
      <c r="M37" s="2401"/>
      <c r="N37" s="2401"/>
      <c r="O37" s="2401"/>
      <c r="P37" s="2401"/>
      <c r="Q37" s="2401"/>
      <c r="R37" s="497"/>
      <c r="S37" s="488"/>
      <c r="T37" s="488"/>
      <c r="U37" s="488"/>
      <c r="V37" s="462"/>
      <c r="W37" s="462"/>
      <c r="X37" s="462"/>
      <c r="Y37" s="2368"/>
      <c r="Z37" s="2368"/>
      <c r="AA37" s="2368"/>
      <c r="AB37" s="2368"/>
      <c r="AC37" s="2368"/>
      <c r="AD37" s="2368"/>
      <c r="AE37" s="2368"/>
      <c r="AF37" s="2368"/>
      <c r="AG37" s="2368"/>
      <c r="AH37" s="462"/>
      <c r="AI37" s="471"/>
    </row>
    <row r="38" spans="1:39" ht="15" customHeight="1" x14ac:dyDescent="0.2">
      <c r="A38" s="1929"/>
      <c r="C38" s="2400"/>
      <c r="D38" s="2400"/>
      <c r="E38" s="2401"/>
      <c r="F38" s="2401"/>
      <c r="G38" s="2401"/>
      <c r="H38" s="2401"/>
      <c r="I38" s="2401"/>
      <c r="J38" s="2401"/>
      <c r="K38" s="2401"/>
      <c r="L38" s="2401"/>
      <c r="M38" s="2401"/>
      <c r="N38" s="2401"/>
      <c r="O38" s="2401"/>
      <c r="P38" s="2401"/>
      <c r="Q38" s="2401"/>
      <c r="R38" s="497"/>
      <c r="S38" s="2369"/>
      <c r="T38" s="2369"/>
      <c r="U38" s="2369"/>
      <c r="V38" s="462"/>
      <c r="Y38" s="2368"/>
      <c r="Z38" s="2368"/>
      <c r="AA38" s="2368"/>
      <c r="AB38" s="2368"/>
      <c r="AC38" s="2368"/>
      <c r="AD38" s="2368"/>
      <c r="AE38" s="2368"/>
      <c r="AF38" s="2368"/>
      <c r="AG38" s="2368"/>
      <c r="AH38" s="495"/>
      <c r="AI38" s="496"/>
    </row>
    <row r="39" spans="1:39" ht="15" customHeight="1" x14ac:dyDescent="0.2">
      <c r="A39" s="2292"/>
      <c r="B39" s="498"/>
      <c r="C39" s="2370" t="s">
        <v>227</v>
      </c>
      <c r="D39" s="2371"/>
      <c r="E39" s="2371"/>
      <c r="F39" s="2371"/>
      <c r="G39" s="2371"/>
      <c r="H39" s="2371"/>
      <c r="I39" s="2371"/>
      <c r="J39" s="2371"/>
      <c r="K39" s="2371"/>
      <c r="L39" s="2371"/>
      <c r="M39" s="2371"/>
      <c r="N39" s="2371"/>
      <c r="O39" s="2371"/>
      <c r="P39" s="2371"/>
      <c r="Q39" s="499"/>
      <c r="Y39" s="500"/>
      <c r="Z39" s="500"/>
      <c r="AA39" s="500"/>
      <c r="AB39" s="500"/>
      <c r="AC39" s="500"/>
      <c r="AD39" s="500"/>
      <c r="AE39" s="500"/>
      <c r="AF39" s="500"/>
      <c r="AG39" s="500"/>
      <c r="AH39" s="500"/>
      <c r="AI39" s="501"/>
    </row>
    <row r="40" spans="1:39" ht="20.100000000000001" customHeight="1" x14ac:dyDescent="0.2">
      <c r="A40" s="2185" t="s">
        <v>145</v>
      </c>
      <c r="B40" s="1918"/>
      <c r="C40" s="2284" t="s">
        <v>228</v>
      </c>
      <c r="D40" s="2285"/>
      <c r="E40" s="2285"/>
      <c r="F40" s="2285"/>
      <c r="G40" s="2285"/>
      <c r="H40" s="2285"/>
      <c r="I40" s="2285"/>
      <c r="J40" s="2285"/>
      <c r="K40" s="2285"/>
      <c r="L40" s="2285"/>
      <c r="M40" s="2285"/>
      <c r="N40" s="2285"/>
      <c r="O40" s="2285"/>
      <c r="P40" s="2286"/>
      <c r="Q40" s="1918">
        <v>5000</v>
      </c>
      <c r="R40" s="2245" t="s">
        <v>148</v>
      </c>
      <c r="S40" s="2246"/>
      <c r="T40" s="2246"/>
      <c r="U40" s="2246"/>
      <c r="V40" s="2247"/>
      <c r="W40" s="2372"/>
      <c r="X40" s="331"/>
      <c r="Y40" s="1918">
        <v>460</v>
      </c>
      <c r="Z40" s="2347" t="s">
        <v>61</v>
      </c>
      <c r="AA40" s="1959"/>
      <c r="AB40" s="1959"/>
      <c r="AC40" s="1959"/>
      <c r="AD40" s="1959"/>
      <c r="AE40" s="1959"/>
      <c r="AF40" s="1959"/>
      <c r="AG40" s="1959"/>
      <c r="AH40" s="1959"/>
      <c r="AI40" s="2348"/>
    </row>
    <row r="41" spans="1:39" ht="20.100000000000001" customHeight="1" x14ac:dyDescent="0.2">
      <c r="A41" s="1929"/>
      <c r="B41" s="1934"/>
      <c r="C41" s="2349" t="s">
        <v>229</v>
      </c>
      <c r="D41" s="2350"/>
      <c r="E41" s="2350"/>
      <c r="F41" s="2350"/>
      <c r="G41" s="2350"/>
      <c r="H41" s="2350"/>
      <c r="I41" s="2350"/>
      <c r="J41" s="2350"/>
      <c r="K41" s="2350"/>
      <c r="L41" s="2350"/>
      <c r="M41" s="2350"/>
      <c r="N41" s="2350"/>
      <c r="O41" s="2350"/>
      <c r="P41" s="2351"/>
      <c r="Q41" s="1934"/>
      <c r="R41" s="2248"/>
      <c r="S41" s="2249"/>
      <c r="T41" s="2249"/>
      <c r="U41" s="2249"/>
      <c r="V41" s="2250"/>
      <c r="W41" s="2373"/>
      <c r="X41" s="444"/>
      <c r="Y41" s="1934"/>
      <c r="Z41" s="2355"/>
      <c r="AA41" s="2356"/>
      <c r="AB41" s="2356"/>
      <c r="AC41" s="2356"/>
      <c r="AD41" s="2356"/>
      <c r="AE41" s="2356"/>
      <c r="AF41" s="2356"/>
      <c r="AG41" s="2356"/>
      <c r="AH41" s="2356"/>
      <c r="AI41" s="2357"/>
    </row>
    <row r="42" spans="1:39" ht="19.5" customHeight="1" x14ac:dyDescent="0.2">
      <c r="A42" s="1929"/>
      <c r="B42" s="1934"/>
      <c r="C42" s="2349"/>
      <c r="D42" s="2350"/>
      <c r="E42" s="2350"/>
      <c r="F42" s="2350"/>
      <c r="G42" s="2350"/>
      <c r="H42" s="2350"/>
      <c r="I42" s="2350"/>
      <c r="J42" s="2350"/>
      <c r="K42" s="2350"/>
      <c r="L42" s="2350"/>
      <c r="M42" s="2350"/>
      <c r="N42" s="2350"/>
      <c r="O42" s="2350"/>
      <c r="P42" s="2351"/>
      <c r="Q42" s="1934"/>
      <c r="R42" s="2358" t="s">
        <v>147</v>
      </c>
      <c r="S42" s="2359"/>
      <c r="T42" s="2359"/>
      <c r="U42" s="2359"/>
      <c r="V42" s="2359"/>
      <c r="W42" s="2359"/>
      <c r="X42" s="2360"/>
      <c r="Y42" s="1934"/>
      <c r="Z42" s="2355"/>
      <c r="AA42" s="2356"/>
      <c r="AB42" s="2356"/>
      <c r="AC42" s="2356"/>
      <c r="AD42" s="2356"/>
      <c r="AE42" s="2356"/>
      <c r="AF42" s="2356"/>
      <c r="AG42" s="2356"/>
      <c r="AH42" s="2356"/>
      <c r="AI42" s="2357"/>
    </row>
    <row r="43" spans="1:39" ht="20.100000000000001" customHeight="1" x14ac:dyDescent="0.2">
      <c r="A43" s="1929"/>
      <c r="B43" s="1934"/>
      <c r="C43" s="2349"/>
      <c r="D43" s="2350"/>
      <c r="E43" s="2350"/>
      <c r="F43" s="2350"/>
      <c r="G43" s="2350"/>
      <c r="H43" s="2350"/>
      <c r="I43" s="2350"/>
      <c r="J43" s="2350"/>
      <c r="K43" s="2350"/>
      <c r="L43" s="2350"/>
      <c r="M43" s="2350"/>
      <c r="N43" s="2350"/>
      <c r="O43" s="2350"/>
      <c r="P43" s="2351"/>
      <c r="Q43" s="1934"/>
      <c r="R43" s="2361" t="s">
        <v>1408</v>
      </c>
      <c r="S43" s="2362"/>
      <c r="T43" s="2362"/>
      <c r="U43" s="2362"/>
      <c r="V43" s="2362"/>
      <c r="W43" s="2362"/>
      <c r="X43" s="2363"/>
      <c r="Y43" s="1934"/>
      <c r="Z43" s="2355"/>
      <c r="AA43" s="2356"/>
      <c r="AB43" s="2356"/>
      <c r="AC43" s="2356"/>
      <c r="AD43" s="2356"/>
      <c r="AE43" s="2356"/>
      <c r="AF43" s="2356"/>
      <c r="AG43" s="2356"/>
      <c r="AH43" s="2356"/>
      <c r="AI43" s="2357"/>
    </row>
    <row r="44" spans="1:39" ht="20.100000000000001" customHeight="1" x14ac:dyDescent="0.2">
      <c r="A44" s="1929"/>
      <c r="B44" s="1934"/>
      <c r="C44" s="2349"/>
      <c r="D44" s="2350"/>
      <c r="E44" s="2350"/>
      <c r="F44" s="2350"/>
      <c r="G44" s="2350"/>
      <c r="H44" s="2350"/>
      <c r="I44" s="2350"/>
      <c r="J44" s="2350"/>
      <c r="K44" s="2350"/>
      <c r="L44" s="2350"/>
      <c r="M44" s="2350"/>
      <c r="N44" s="2350"/>
      <c r="O44" s="2350"/>
      <c r="P44" s="2351"/>
      <c r="Q44" s="1934"/>
      <c r="R44" s="2364"/>
      <c r="S44" s="2362"/>
      <c r="T44" s="2362"/>
      <c r="U44" s="2362"/>
      <c r="V44" s="2362"/>
      <c r="W44" s="2362"/>
      <c r="X44" s="2363"/>
      <c r="Y44" s="1934"/>
      <c r="Z44" s="2355"/>
      <c r="AA44" s="2356"/>
      <c r="AB44" s="2356"/>
      <c r="AC44" s="2356"/>
      <c r="AD44" s="2356"/>
      <c r="AE44" s="2356"/>
      <c r="AF44" s="2356"/>
      <c r="AG44" s="2356"/>
      <c r="AH44" s="2356"/>
      <c r="AI44" s="2357"/>
    </row>
    <row r="45" spans="1:39" ht="20.100000000000001" customHeight="1" x14ac:dyDescent="0.2">
      <c r="A45" s="1929"/>
      <c r="B45" s="1934"/>
      <c r="C45" s="2349"/>
      <c r="D45" s="2350"/>
      <c r="E45" s="2350"/>
      <c r="F45" s="2350"/>
      <c r="G45" s="2350"/>
      <c r="H45" s="2350"/>
      <c r="I45" s="2350"/>
      <c r="J45" s="2350"/>
      <c r="K45" s="2350"/>
      <c r="L45" s="2350"/>
      <c r="M45" s="2350"/>
      <c r="N45" s="2350"/>
      <c r="O45" s="2350"/>
      <c r="P45" s="2351"/>
      <c r="Q45" s="1934"/>
      <c r="R45" s="2364"/>
      <c r="S45" s="2362"/>
      <c r="T45" s="2362"/>
      <c r="U45" s="2362"/>
      <c r="V45" s="2362"/>
      <c r="W45" s="2362"/>
      <c r="X45" s="2363"/>
      <c r="Y45" s="1934"/>
      <c r="Z45" s="2355"/>
      <c r="AA45" s="2356"/>
      <c r="AB45" s="2356"/>
      <c r="AC45" s="2356"/>
      <c r="AD45" s="2356"/>
      <c r="AE45" s="2356"/>
      <c r="AF45" s="2356"/>
      <c r="AG45" s="2356"/>
      <c r="AH45" s="2356"/>
      <c r="AI45" s="2357"/>
    </row>
    <row r="46" spans="1:39" ht="19.5" customHeight="1" x14ac:dyDescent="0.2">
      <c r="A46" s="1929"/>
      <c r="B46" s="1952"/>
      <c r="C46" s="2352"/>
      <c r="D46" s="2353"/>
      <c r="E46" s="2353"/>
      <c r="F46" s="2353"/>
      <c r="G46" s="2353"/>
      <c r="H46" s="2353"/>
      <c r="I46" s="2353"/>
      <c r="J46" s="2353"/>
      <c r="K46" s="2353"/>
      <c r="L46" s="2353"/>
      <c r="M46" s="2353"/>
      <c r="N46" s="2353"/>
      <c r="O46" s="2353"/>
      <c r="P46" s="2354"/>
      <c r="Q46" s="1952"/>
      <c r="R46" s="2365" t="str">
        <f>IF(ISNUMBER(Z18),IF(ABS(Z18)&lt;=0.05,IF(Z19&lt;=115,"CAD 8.7.2.15*1","CAD 8.7.2.15*2"),"CAD 8.7.2.15.2"),"")</f>
        <v/>
      </c>
      <c r="S46" s="2366"/>
      <c r="T46" s="2366"/>
      <c r="U46" s="2366"/>
      <c r="V46" s="2366"/>
      <c r="W46" s="2366"/>
      <c r="X46" s="2367"/>
      <c r="Y46" s="1934"/>
      <c r="Z46" s="2355"/>
      <c r="AA46" s="2356"/>
      <c r="AB46" s="2356"/>
      <c r="AC46" s="2356"/>
      <c r="AD46" s="2356"/>
      <c r="AE46" s="2356"/>
      <c r="AF46" s="2356"/>
      <c r="AG46" s="2356"/>
      <c r="AH46" s="2356"/>
      <c r="AI46" s="2357"/>
    </row>
    <row r="47" spans="1:39" ht="16.5" customHeight="1" x14ac:dyDescent="0.2">
      <c r="A47" s="1929"/>
      <c r="B47" s="1918">
        <v>450</v>
      </c>
      <c r="C47" s="2385" t="s">
        <v>230</v>
      </c>
      <c r="D47" s="2386"/>
      <c r="E47" s="2386"/>
      <c r="F47" s="2386"/>
      <c r="G47" s="2386"/>
      <c r="H47" s="2386"/>
      <c r="I47" s="2386"/>
      <c r="J47" s="2386"/>
      <c r="K47" s="2386"/>
      <c r="L47" s="2386"/>
      <c r="M47" s="2386"/>
      <c r="N47" s="2386"/>
      <c r="O47" s="2386"/>
      <c r="P47" s="2386"/>
      <c r="Q47" s="2386"/>
      <c r="R47" s="2386"/>
      <c r="S47" s="2386"/>
      <c r="T47" s="2386"/>
      <c r="U47" s="2386"/>
      <c r="V47" s="2386"/>
      <c r="W47" s="2386"/>
      <c r="X47" s="2387"/>
      <c r="Y47" s="1934"/>
      <c r="Z47" s="2355"/>
      <c r="AA47" s="2356"/>
      <c r="AB47" s="2356"/>
      <c r="AC47" s="2356"/>
      <c r="AD47" s="2356"/>
      <c r="AE47" s="2356"/>
      <c r="AF47" s="2356"/>
      <c r="AG47" s="2356"/>
      <c r="AH47" s="2356"/>
      <c r="AI47" s="2357"/>
    </row>
    <row r="48" spans="1:39" ht="16.5" customHeight="1" x14ac:dyDescent="0.2">
      <c r="A48" s="1929"/>
      <c r="B48" s="1934"/>
      <c r="C48" s="2385"/>
      <c r="D48" s="2386"/>
      <c r="E48" s="2386"/>
      <c r="F48" s="2386"/>
      <c r="G48" s="2386"/>
      <c r="H48" s="2386"/>
      <c r="I48" s="2386"/>
      <c r="J48" s="2386"/>
      <c r="K48" s="2386"/>
      <c r="L48" s="2386"/>
      <c r="M48" s="2386"/>
      <c r="N48" s="2386"/>
      <c r="O48" s="2386"/>
      <c r="P48" s="2386"/>
      <c r="Q48" s="2386"/>
      <c r="R48" s="2386"/>
      <c r="S48" s="2386"/>
      <c r="T48" s="2386"/>
      <c r="U48" s="2386"/>
      <c r="V48" s="2386"/>
      <c r="W48" s="2386"/>
      <c r="X48" s="2387"/>
      <c r="Y48" s="1952"/>
      <c r="Z48" s="2355"/>
      <c r="AA48" s="2356"/>
      <c r="AB48" s="2356"/>
      <c r="AC48" s="2356"/>
      <c r="AD48" s="2356"/>
      <c r="AE48" s="2356"/>
      <c r="AF48" s="2356"/>
      <c r="AG48" s="2356"/>
      <c r="AH48" s="2356"/>
      <c r="AI48" s="2357"/>
    </row>
    <row r="49" spans="1:35" s="218" customFormat="1" ht="16.5" customHeight="1" x14ac:dyDescent="0.2">
      <c r="A49" s="1929"/>
      <c r="B49" s="1934"/>
      <c r="C49" s="2385"/>
      <c r="D49" s="2386"/>
      <c r="E49" s="2386"/>
      <c r="F49" s="2386"/>
      <c r="G49" s="2386"/>
      <c r="H49" s="2386"/>
      <c r="I49" s="2386"/>
      <c r="J49" s="2386"/>
      <c r="K49" s="2386"/>
      <c r="L49" s="2386"/>
      <c r="M49" s="2386"/>
      <c r="N49" s="2386"/>
      <c r="O49" s="2386"/>
      <c r="P49" s="2386"/>
      <c r="Q49" s="2386"/>
      <c r="R49" s="2386"/>
      <c r="S49" s="2386"/>
      <c r="T49" s="2386"/>
      <c r="U49" s="2386"/>
      <c r="V49" s="2386"/>
      <c r="W49" s="2386"/>
      <c r="X49" s="2387"/>
      <c r="Y49" s="2106"/>
      <c r="Z49" s="2389"/>
      <c r="AA49" s="2389"/>
      <c r="AB49" s="2389"/>
      <c r="AC49" s="2389"/>
      <c r="AD49" s="2389"/>
      <c r="AE49" s="2389"/>
      <c r="AF49" s="2389"/>
      <c r="AG49" s="2389"/>
      <c r="AH49" s="2389"/>
      <c r="AI49" s="2390"/>
    </row>
    <row r="50" spans="1:35" s="218" customFormat="1" ht="16.5" customHeight="1" x14ac:dyDescent="0.2">
      <c r="A50" s="1929"/>
      <c r="B50" s="1934"/>
      <c r="C50" s="1953"/>
      <c r="D50" s="1946"/>
      <c r="E50" s="1946"/>
      <c r="F50" s="1946"/>
      <c r="G50" s="1946"/>
      <c r="H50" s="1946"/>
      <c r="I50" s="1946"/>
      <c r="J50" s="1946"/>
      <c r="K50" s="1946"/>
      <c r="L50" s="1946"/>
      <c r="M50" s="1946"/>
      <c r="N50" s="1946"/>
      <c r="O50" s="1946"/>
      <c r="P50" s="1946"/>
      <c r="Q50" s="1946"/>
      <c r="R50" s="1946"/>
      <c r="S50" s="1946"/>
      <c r="T50" s="1946"/>
      <c r="U50" s="1946"/>
      <c r="V50" s="1946"/>
      <c r="W50" s="1946"/>
      <c r="X50" s="2388"/>
      <c r="Y50" s="2391"/>
      <c r="Z50" s="2392"/>
      <c r="AA50" s="2392"/>
      <c r="AB50" s="2392"/>
      <c r="AC50" s="2392"/>
      <c r="AD50" s="2392"/>
      <c r="AE50" s="2392"/>
      <c r="AF50" s="2392"/>
      <c r="AG50" s="2392"/>
      <c r="AH50" s="2392"/>
      <c r="AI50" s="2393"/>
    </row>
    <row r="51" spans="1:35" s="218" customFormat="1" ht="22.5" customHeight="1" x14ac:dyDescent="0.2">
      <c r="A51" s="1929"/>
      <c r="B51" s="1934"/>
      <c r="C51" s="2004" t="s">
        <v>39</v>
      </c>
      <c r="D51" s="2005"/>
      <c r="E51" s="2005"/>
      <c r="F51" s="2026"/>
      <c r="G51" s="2276"/>
      <c r="H51" s="2277"/>
      <c r="I51" s="2277"/>
      <c r="J51" s="2277"/>
      <c r="K51" s="2278"/>
      <c r="L51" s="2004" t="s">
        <v>40</v>
      </c>
      <c r="M51" s="2005"/>
      <c r="N51" s="2026"/>
      <c r="O51" s="2028"/>
      <c r="P51" s="1915"/>
      <c r="Q51" s="1915"/>
      <c r="R51" s="1915"/>
      <c r="S51" s="1915"/>
      <c r="T51" s="1915"/>
      <c r="U51" s="1915"/>
      <c r="V51" s="1915"/>
      <c r="W51" s="1915"/>
      <c r="X51" s="2282"/>
      <c r="Y51" s="2391"/>
      <c r="Z51" s="2392"/>
      <c r="AA51" s="2392"/>
      <c r="AB51" s="2392"/>
      <c r="AC51" s="2392"/>
      <c r="AD51" s="2392"/>
      <c r="AE51" s="2392"/>
      <c r="AF51" s="2392"/>
      <c r="AG51" s="2392"/>
      <c r="AH51" s="2392"/>
      <c r="AI51" s="2393"/>
    </row>
    <row r="52" spans="1:35" s="218" customFormat="1" ht="20.100000000000001" customHeight="1" x14ac:dyDescent="0.2">
      <c r="A52" s="1929"/>
      <c r="B52" s="1934"/>
      <c r="C52" s="2270"/>
      <c r="D52" s="2271"/>
      <c r="E52" s="2271"/>
      <c r="F52" s="2272"/>
      <c r="G52" s="2335"/>
      <c r="H52" s="2336"/>
      <c r="I52" s="2336"/>
      <c r="J52" s="2336"/>
      <c r="K52" s="2337"/>
      <c r="L52" s="2270"/>
      <c r="M52" s="2271"/>
      <c r="N52" s="2272"/>
      <c r="O52" s="2338"/>
      <c r="P52" s="2339"/>
      <c r="Q52" s="2339"/>
      <c r="R52" s="2339"/>
      <c r="S52" s="2339"/>
      <c r="T52" s="2339"/>
      <c r="U52" s="2339"/>
      <c r="V52" s="2339"/>
      <c r="W52" s="2339"/>
      <c r="X52" s="2340"/>
      <c r="Y52" s="2391"/>
      <c r="Z52" s="2392"/>
      <c r="AA52" s="2392"/>
      <c r="AB52" s="2392"/>
      <c r="AC52" s="2392"/>
      <c r="AD52" s="2392"/>
      <c r="AE52" s="2392"/>
      <c r="AF52" s="2392"/>
      <c r="AG52" s="2392"/>
      <c r="AH52" s="2392"/>
      <c r="AI52" s="2393"/>
    </row>
    <row r="53" spans="1:35" s="218" customFormat="1" ht="19.5" customHeight="1" x14ac:dyDescent="0.2">
      <c r="A53" s="1929"/>
      <c r="B53" s="2341" t="s">
        <v>231</v>
      </c>
      <c r="C53" s="2342"/>
      <c r="D53" s="2342"/>
      <c r="E53" s="2342"/>
      <c r="F53" s="2342"/>
      <c r="G53" s="2342"/>
      <c r="H53" s="2342"/>
      <c r="I53" s="2342"/>
      <c r="J53" s="2342"/>
      <c r="K53" s="2342"/>
      <c r="L53" s="2342"/>
      <c r="M53" s="2342"/>
      <c r="N53" s="2342"/>
      <c r="O53" s="2342"/>
      <c r="P53" s="2342"/>
      <c r="Q53" s="2342"/>
      <c r="R53" s="2342"/>
      <c r="S53" s="2342"/>
      <c r="T53" s="2342"/>
      <c r="U53" s="2342"/>
      <c r="V53" s="2342"/>
      <c r="W53" s="2342"/>
      <c r="X53" s="2343"/>
      <c r="Y53" s="2391"/>
      <c r="Z53" s="2392"/>
      <c r="AA53" s="2392"/>
      <c r="AB53" s="2392"/>
      <c r="AC53" s="2392"/>
      <c r="AD53" s="2392"/>
      <c r="AE53" s="2392"/>
      <c r="AF53" s="2392"/>
      <c r="AG53" s="2392"/>
      <c r="AH53" s="2392"/>
      <c r="AI53" s="2393"/>
    </row>
    <row r="54" spans="1:35" s="218" customFormat="1" ht="19.5" customHeight="1" thickBot="1" x14ac:dyDescent="0.25">
      <c r="A54" s="1930"/>
      <c r="B54" s="2344"/>
      <c r="C54" s="2345"/>
      <c r="D54" s="2345"/>
      <c r="E54" s="2345"/>
      <c r="F54" s="2345"/>
      <c r="G54" s="2345"/>
      <c r="H54" s="2345"/>
      <c r="I54" s="2345"/>
      <c r="J54" s="2345"/>
      <c r="K54" s="2345"/>
      <c r="L54" s="2345"/>
      <c r="M54" s="2345"/>
      <c r="N54" s="2345"/>
      <c r="O54" s="2345"/>
      <c r="P54" s="2345"/>
      <c r="Q54" s="2345"/>
      <c r="R54" s="2345"/>
      <c r="S54" s="2345"/>
      <c r="T54" s="2345"/>
      <c r="U54" s="2345"/>
      <c r="V54" s="2345"/>
      <c r="W54" s="2345"/>
      <c r="X54" s="2346"/>
      <c r="Y54" s="2394"/>
      <c r="Z54" s="2395"/>
      <c r="AA54" s="2395"/>
      <c r="AB54" s="2395"/>
      <c r="AC54" s="2395"/>
      <c r="AD54" s="2395"/>
      <c r="AE54" s="2395"/>
      <c r="AF54" s="2395"/>
      <c r="AG54" s="2395"/>
      <c r="AH54" s="2395"/>
      <c r="AI54" s="2396"/>
    </row>
    <row r="55" spans="1:35" s="218" customFormat="1" ht="20.100000000000001" customHeight="1" x14ac:dyDescent="0.2">
      <c r="A55" s="216"/>
      <c r="B55" s="216"/>
      <c r="C55" s="216"/>
      <c r="D55" s="216"/>
      <c r="E55" s="216"/>
      <c r="F55" s="216"/>
      <c r="G55" s="2456" t="s">
        <v>232</v>
      </c>
      <c r="H55" s="2456"/>
      <c r="I55" s="2456"/>
      <c r="J55" s="2456"/>
      <c r="K55" s="2456"/>
      <c r="L55" s="2456"/>
      <c r="M55" s="2225" t="s">
        <v>189</v>
      </c>
      <c r="N55" s="2225"/>
      <c r="O55" s="2225"/>
      <c r="P55" s="2225"/>
      <c r="Q55" s="2226">
        <v>41736</v>
      </c>
      <c r="R55" s="2226"/>
      <c r="S55" s="2226"/>
      <c r="T55" s="217"/>
      <c r="U55" s="217"/>
      <c r="V55" s="1913" t="str">
        <f>IF(ISNUMBER(Z72),IF(ABS(Z72)&lt;0.05,"Minor Type A","Major"),"")</f>
        <v/>
      </c>
      <c r="W55" s="1913"/>
      <c r="X55" s="1913"/>
      <c r="Y55" s="1913"/>
      <c r="Z55" s="1913"/>
      <c r="AA55" s="1913"/>
      <c r="AB55" s="1913"/>
      <c r="AC55" s="1913"/>
      <c r="AD55" s="2457" t="s">
        <v>190</v>
      </c>
      <c r="AE55" s="2457"/>
      <c r="AF55" s="2457"/>
      <c r="AG55" s="2457"/>
      <c r="AH55" s="2457"/>
      <c r="AI55" s="2457"/>
    </row>
    <row r="56" spans="1:35" s="218" customFormat="1" ht="9.75" customHeight="1" x14ac:dyDescent="0.2">
      <c r="A56" s="216"/>
      <c r="B56" s="216"/>
      <c r="C56" s="216"/>
      <c r="D56" s="216"/>
      <c r="E56" s="216"/>
      <c r="F56" s="216"/>
      <c r="G56" s="2456"/>
      <c r="H56" s="2456"/>
      <c r="I56" s="2456"/>
      <c r="J56" s="2456"/>
      <c r="K56" s="2456"/>
      <c r="L56" s="2456"/>
      <c r="M56" s="2225"/>
      <c r="N56" s="2225"/>
      <c r="O56" s="2225"/>
      <c r="P56" s="2225"/>
      <c r="Q56" s="217"/>
      <c r="R56" s="217"/>
      <c r="S56" s="217"/>
      <c r="T56" s="217"/>
      <c r="U56" s="217"/>
      <c r="V56" s="1913"/>
      <c r="W56" s="1913"/>
      <c r="X56" s="1913"/>
      <c r="Y56" s="1913"/>
      <c r="Z56" s="1913"/>
      <c r="AA56" s="1913"/>
      <c r="AB56" s="1913"/>
      <c r="AC56" s="1913"/>
      <c r="AD56" s="2457"/>
      <c r="AE56" s="2457"/>
      <c r="AF56" s="2457"/>
      <c r="AG56" s="2457"/>
      <c r="AH56" s="2457"/>
      <c r="AI56" s="2457"/>
    </row>
    <row r="57" spans="1:35" s="218" customFormat="1" ht="9.75" customHeight="1" x14ac:dyDescent="0.2">
      <c r="A57" s="216"/>
      <c r="B57" s="216"/>
      <c r="C57" s="216"/>
      <c r="D57" s="216"/>
      <c r="E57" s="216"/>
      <c r="F57" s="216"/>
      <c r="G57" s="2456"/>
      <c r="H57" s="2456"/>
      <c r="I57" s="2456"/>
      <c r="J57" s="2456"/>
      <c r="K57" s="2456"/>
      <c r="L57" s="2456"/>
      <c r="M57" s="1913" t="s">
        <v>191</v>
      </c>
      <c r="N57" s="1913"/>
      <c r="O57" s="1913"/>
      <c r="P57" s="1913"/>
      <c r="Q57" s="1913"/>
      <c r="R57" s="1913"/>
      <c r="S57" s="1913"/>
      <c r="T57" s="1913"/>
      <c r="U57" s="1913"/>
      <c r="V57" s="1913"/>
      <c r="W57" s="1913"/>
      <c r="X57" s="1913"/>
      <c r="Y57" s="1913"/>
      <c r="Z57" s="1913"/>
      <c r="AA57" s="1913"/>
      <c r="AB57" s="1913"/>
      <c r="AC57" s="1913"/>
      <c r="AD57" s="1913"/>
      <c r="AE57" s="1913"/>
      <c r="AF57" s="1913"/>
      <c r="AG57" s="1913"/>
      <c r="AH57" s="1913"/>
      <c r="AI57" s="1913"/>
    </row>
    <row r="58" spans="1:35" s="218" customFormat="1" ht="20.100000000000001" customHeight="1" thickBot="1" x14ac:dyDescent="0.25">
      <c r="A58" s="219"/>
      <c r="B58" s="219"/>
      <c r="C58" s="219"/>
      <c r="D58" s="219"/>
      <c r="E58" s="219"/>
      <c r="F58" s="219"/>
      <c r="G58" s="2456"/>
      <c r="H58" s="2456"/>
      <c r="I58" s="2456"/>
      <c r="J58" s="2456"/>
      <c r="K58" s="2456"/>
      <c r="L58" s="2456"/>
      <c r="M58" s="1913"/>
      <c r="N58" s="1913"/>
      <c r="O58" s="1913"/>
      <c r="P58" s="1913"/>
      <c r="Q58" s="1913"/>
      <c r="R58" s="1913"/>
      <c r="S58" s="1913"/>
      <c r="T58" s="1913"/>
      <c r="U58" s="1913"/>
      <c r="V58" s="1913"/>
      <c r="W58" s="1913"/>
      <c r="X58" s="1913"/>
      <c r="Y58" s="1913"/>
      <c r="Z58" s="1913"/>
      <c r="AA58" s="1913"/>
      <c r="AB58" s="1913"/>
      <c r="AC58" s="1913"/>
      <c r="AD58" s="1913"/>
      <c r="AE58" s="1913"/>
      <c r="AF58" s="1913"/>
      <c r="AG58" s="1913"/>
      <c r="AH58" s="1913"/>
      <c r="AI58" s="1913"/>
    </row>
    <row r="59" spans="1:35" s="218" customFormat="1" ht="20.100000000000001" customHeight="1" thickBot="1" x14ac:dyDescent="0.25">
      <c r="A59" s="221"/>
      <c r="B59" s="222"/>
      <c r="C59" s="223"/>
      <c r="D59" s="223"/>
      <c r="E59" s="223"/>
      <c r="F59" s="223"/>
      <c r="G59" s="2456"/>
      <c r="H59" s="2456"/>
      <c r="I59" s="2456"/>
      <c r="J59" s="2456"/>
      <c r="K59" s="2456"/>
      <c r="L59" s="2456"/>
      <c r="M59" s="224"/>
      <c r="N59" s="2227" t="s">
        <v>43</v>
      </c>
      <c r="O59" s="2458"/>
      <c r="P59" s="2459">
        <f>Application!F10</f>
        <v>0</v>
      </c>
      <c r="Q59" s="2460"/>
      <c r="R59" s="2460"/>
      <c r="S59" s="2460"/>
      <c r="T59" s="2460"/>
      <c r="U59" s="2460"/>
      <c r="V59" s="2460"/>
      <c r="W59" s="2461"/>
      <c r="X59" s="2229" t="s">
        <v>39</v>
      </c>
      <c r="Y59" s="2449"/>
      <c r="Z59" s="2231"/>
      <c r="AA59" s="2232"/>
      <c r="AB59" s="2232"/>
      <c r="AC59" s="2450"/>
      <c r="AD59" s="2462"/>
      <c r="AE59" s="2229" t="s">
        <v>66</v>
      </c>
      <c r="AF59" s="2449"/>
      <c r="AG59" s="2234"/>
      <c r="AH59" s="2450"/>
      <c r="AI59" s="2451"/>
    </row>
    <row r="60" spans="1:35" s="218" customFormat="1" ht="20.100000000000001" customHeight="1" x14ac:dyDescent="0.2">
      <c r="A60" s="1928" t="s">
        <v>68</v>
      </c>
      <c r="B60" s="1960">
        <v>110</v>
      </c>
      <c r="C60" s="1961" t="str">
        <f>VLOOKUP(B60,DataLabels,HLOOKUP($M$3,Type,2,FALSE))</f>
        <v>Type of Submission</v>
      </c>
      <c r="D60" s="1962"/>
      <c r="E60" s="1962"/>
      <c r="F60" s="1962"/>
      <c r="G60" s="1962"/>
      <c r="H60" s="1963"/>
      <c r="I60" s="2452" t="str">
        <f>IF(ISNUMBER(Z72),IF(ABS(Z72)&lt;0.05,"Minor-Type 'A' Alteration to Installation No(s):","Major Alteration to Installation No(s):"),"")</f>
        <v/>
      </c>
      <c r="J60" s="2452"/>
      <c r="K60" s="2452"/>
      <c r="L60" s="2452"/>
      <c r="M60" s="2452"/>
      <c r="N60" s="2452"/>
      <c r="O60" s="2452"/>
      <c r="P60" s="2452"/>
      <c r="Q60" s="2452"/>
      <c r="R60" s="2452"/>
      <c r="S60" s="2452"/>
      <c r="T60" s="2452"/>
      <c r="U60" s="2452"/>
      <c r="V60" s="2452"/>
      <c r="W60" s="2452"/>
      <c r="X60" s="2452"/>
      <c r="Y60" s="2452"/>
      <c r="Z60" s="2454">
        <f>Application!R8</f>
        <v>0</v>
      </c>
      <c r="AA60" s="2454"/>
      <c r="AB60" s="2454"/>
      <c r="AC60" s="2454"/>
      <c r="AD60" s="2454"/>
      <c r="AE60" s="2454"/>
      <c r="AF60" s="2454"/>
      <c r="AG60" s="2454"/>
      <c r="AH60" s="2454"/>
      <c r="AI60" s="430"/>
    </row>
    <row r="61" spans="1:35" s="218" customFormat="1" ht="20.100000000000001" customHeight="1" x14ac:dyDescent="0.2">
      <c r="A61" s="1929"/>
      <c r="B61" s="1952"/>
      <c r="C61" s="1953"/>
      <c r="D61" s="1946"/>
      <c r="E61" s="1946"/>
      <c r="F61" s="1946"/>
      <c r="G61" s="1946"/>
      <c r="H61" s="1947"/>
      <c r="I61" s="2453"/>
      <c r="J61" s="2453"/>
      <c r="K61" s="2453"/>
      <c r="L61" s="2453"/>
      <c r="M61" s="2453"/>
      <c r="N61" s="2453"/>
      <c r="O61" s="2453"/>
      <c r="P61" s="2453"/>
      <c r="Q61" s="2453"/>
      <c r="R61" s="2453"/>
      <c r="S61" s="2453"/>
      <c r="T61" s="2453"/>
      <c r="U61" s="2453"/>
      <c r="V61" s="2453"/>
      <c r="W61" s="2453"/>
      <c r="X61" s="2453"/>
      <c r="Y61" s="2453"/>
      <c r="Z61" s="2455"/>
      <c r="AA61" s="2455"/>
      <c r="AB61" s="2455"/>
      <c r="AC61" s="2455"/>
      <c r="AD61" s="2455"/>
      <c r="AE61" s="2455"/>
      <c r="AF61" s="2455"/>
      <c r="AG61" s="2455"/>
      <c r="AH61" s="2455"/>
      <c r="AI61" s="431"/>
    </row>
    <row r="62" spans="1:35" s="218" customFormat="1" ht="20.100000000000001" customHeight="1" x14ac:dyDescent="0.2">
      <c r="A62" s="1929"/>
      <c r="B62" s="1727">
        <v>520</v>
      </c>
      <c r="C62" s="1921" t="str">
        <f>VLOOKUP(B8,DataLabels,HLOOKUP($M$3,Type,2,FALSE))</f>
        <v>Capacity
(All Cars must be the same)
[2.16.1]</v>
      </c>
      <c r="D62" s="1921"/>
      <c r="E62" s="1921"/>
      <c r="F62" s="1921"/>
      <c r="G62" s="1921"/>
      <c r="H62" s="1922"/>
      <c r="I62" s="2051"/>
      <c r="J62" s="2052"/>
      <c r="K62" s="2052"/>
      <c r="L62" s="2052"/>
      <c r="M62" s="2052"/>
      <c r="N62" s="2052"/>
      <c r="O62" s="2052"/>
      <c r="P62" s="2052"/>
      <c r="Q62" s="2052"/>
      <c r="R62" s="432"/>
      <c r="S62" s="1727">
        <v>130</v>
      </c>
      <c r="T62" s="1944" t="s">
        <v>70</v>
      </c>
      <c r="U62" s="1921"/>
      <c r="V62" s="1921"/>
      <c r="W62" s="1921"/>
      <c r="X62" s="1921"/>
      <c r="Y62" s="1922"/>
      <c r="Z62" s="2302">
        <f>Application!R10</f>
        <v>0</v>
      </c>
      <c r="AA62" s="2303"/>
      <c r="AB62" s="2303"/>
      <c r="AC62" s="2303"/>
      <c r="AD62" s="2303"/>
      <c r="AE62" s="2303"/>
      <c r="AF62" s="2303"/>
      <c r="AG62" s="2303"/>
      <c r="AH62" s="2303"/>
      <c r="AI62" s="2304"/>
    </row>
    <row r="63" spans="1:35" s="218" customFormat="1" ht="20.100000000000001" customHeight="1" x14ac:dyDescent="0.2">
      <c r="A63" s="1929"/>
      <c r="B63" s="1728"/>
      <c r="C63" s="1946"/>
      <c r="D63" s="1946"/>
      <c r="E63" s="1946"/>
      <c r="F63" s="1946"/>
      <c r="G63" s="1946"/>
      <c r="H63" s="1947"/>
      <c r="I63" s="2053"/>
      <c r="J63" s="2054"/>
      <c r="K63" s="2054"/>
      <c r="L63" s="2054"/>
      <c r="M63" s="2054"/>
      <c r="N63" s="2054"/>
      <c r="O63" s="2054"/>
      <c r="P63" s="2054"/>
      <c r="Q63" s="2054"/>
      <c r="R63" s="433" t="s">
        <v>71</v>
      </c>
      <c r="S63" s="1728"/>
      <c r="T63" s="1945"/>
      <c r="U63" s="1946"/>
      <c r="V63" s="1946"/>
      <c r="W63" s="1946"/>
      <c r="X63" s="1946"/>
      <c r="Y63" s="1947"/>
      <c r="Z63" s="2442">
        <f>Application!R11</f>
        <v>0</v>
      </c>
      <c r="AA63" s="2443"/>
      <c r="AB63" s="2443"/>
      <c r="AC63" s="2443"/>
      <c r="AD63" s="2443"/>
      <c r="AE63" s="2443"/>
      <c r="AF63" s="2443"/>
      <c r="AG63" s="2443"/>
      <c r="AH63" s="2443"/>
      <c r="AI63" s="2444"/>
    </row>
    <row r="64" spans="1:35" s="218" customFormat="1" ht="20.100000000000001" customHeight="1" x14ac:dyDescent="0.2">
      <c r="A64" s="1929"/>
      <c r="B64" s="503">
        <v>540</v>
      </c>
      <c r="C64" s="2445" t="str">
        <f>VLOOKUP(B10,DataLabels,HLOOKUP($M$3,Type,2,FALSE))</f>
        <v>Rated Speed</v>
      </c>
      <c r="D64" s="2445"/>
      <c r="E64" s="2445"/>
      <c r="F64" s="2445"/>
      <c r="G64" s="2446"/>
      <c r="H64" s="2447"/>
      <c r="I64" s="2051"/>
      <c r="J64" s="2052"/>
      <c r="K64" s="2052"/>
      <c r="L64" s="2448"/>
      <c r="M64" s="2448"/>
      <c r="N64" s="2448"/>
      <c r="O64" s="2448"/>
      <c r="P64" s="2448"/>
      <c r="Q64" s="2448"/>
      <c r="R64" s="432" t="s">
        <v>73</v>
      </c>
      <c r="S64" s="502">
        <v>1340</v>
      </c>
      <c r="T64" s="2445" t="str">
        <f>VLOOKUP(S10,DataLabels,HLOOKUP($M$3,Type,2,FALSE))</f>
        <v>Type of Drive</v>
      </c>
      <c r="U64" s="2445"/>
      <c r="V64" s="2445"/>
      <c r="W64" s="2445"/>
      <c r="X64" s="2446"/>
      <c r="Y64" s="2447"/>
      <c r="Z64" s="2051"/>
      <c r="AA64" s="2052"/>
      <c r="AB64" s="2052"/>
      <c r="AC64" s="2448"/>
      <c r="AD64" s="2448"/>
      <c r="AE64" s="2448"/>
      <c r="AF64" s="2448"/>
      <c r="AG64" s="2448"/>
      <c r="AH64" s="2448"/>
      <c r="AI64" s="432"/>
    </row>
    <row r="65" spans="1:35" s="218" customFormat="1" ht="20.100000000000001" customHeight="1" x14ac:dyDescent="0.2">
      <c r="A65" s="1929"/>
      <c r="B65" s="1934">
        <v>180</v>
      </c>
      <c r="C65" s="2386" t="str">
        <f>VLOOKUP(B65,DataLabels,HLOOKUP($M$3,Type,2,FALSE))</f>
        <v>Address</v>
      </c>
      <c r="D65" s="2386"/>
      <c r="E65" s="2386"/>
      <c r="F65" s="2386"/>
      <c r="G65" s="2386"/>
      <c r="H65" s="2169"/>
      <c r="I65" s="2463">
        <f>Application!F22</f>
        <v>123</v>
      </c>
      <c r="J65" s="2464"/>
      <c r="K65" s="2464"/>
      <c r="L65" s="2464"/>
      <c r="M65" s="2464"/>
      <c r="N65" s="2464"/>
      <c r="O65" s="2464"/>
      <c r="P65" s="2464"/>
      <c r="Q65" s="2464"/>
      <c r="R65" s="2464"/>
      <c r="S65" s="2464"/>
      <c r="T65" s="2464"/>
      <c r="U65" s="2464"/>
      <c r="V65" s="2464"/>
      <c r="W65" s="2464"/>
      <c r="X65" s="2464"/>
      <c r="Y65" s="2464"/>
      <c r="Z65" s="2464"/>
      <c r="AA65" s="2464"/>
      <c r="AB65" s="2464"/>
      <c r="AC65" s="2464"/>
      <c r="AD65" s="2464"/>
      <c r="AE65" s="2465"/>
      <c r="AF65" s="2289" t="s">
        <v>20</v>
      </c>
      <c r="AG65" s="2289"/>
      <c r="AH65" s="2289"/>
      <c r="AI65" s="2290"/>
    </row>
    <row r="66" spans="1:35" s="218" customFormat="1" ht="20.100000000000001" customHeight="1" x14ac:dyDescent="0.2">
      <c r="A66" s="2292"/>
      <c r="B66" s="1952"/>
      <c r="C66" s="1946"/>
      <c r="D66" s="1946"/>
      <c r="E66" s="1946"/>
      <c r="F66" s="1946"/>
      <c r="G66" s="1946"/>
      <c r="H66" s="1947"/>
      <c r="I66" s="2438" t="str">
        <f>Application!F23</f>
        <v>any st</v>
      </c>
      <c r="J66" s="2439"/>
      <c r="K66" s="2439"/>
      <c r="L66" s="2439"/>
      <c r="M66" s="2439"/>
      <c r="N66" s="2439"/>
      <c r="O66" s="2439"/>
      <c r="P66" s="2439"/>
      <c r="Q66" s="2439"/>
      <c r="R66" s="2439"/>
      <c r="S66" s="2439"/>
      <c r="T66" s="2439"/>
      <c r="U66" s="2439"/>
      <c r="V66" s="2439"/>
      <c r="W66" s="2439"/>
      <c r="X66" s="2439"/>
      <c r="Y66" s="2439"/>
      <c r="Z66" s="2439"/>
      <c r="AA66" s="2439"/>
      <c r="AB66" s="2439"/>
      <c r="AC66" s="2439"/>
      <c r="AD66" s="2439"/>
      <c r="AE66" s="2440"/>
      <c r="AF66" s="2439">
        <f>Application!V23</f>
        <v>0</v>
      </c>
      <c r="AG66" s="2439"/>
      <c r="AH66" s="2439"/>
      <c r="AI66" s="2441"/>
    </row>
    <row r="67" spans="1:35" s="218" customFormat="1" ht="15" customHeight="1" x14ac:dyDescent="0.2">
      <c r="A67" s="1929"/>
      <c r="B67" s="460"/>
      <c r="C67" s="461" t="s">
        <v>192</v>
      </c>
      <c r="D67" s="462"/>
      <c r="E67" s="462"/>
      <c r="F67" s="462"/>
      <c r="G67" s="462"/>
      <c r="H67" s="462"/>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3"/>
    </row>
    <row r="68" spans="1:35" s="218" customFormat="1" ht="15" customHeight="1" x14ac:dyDescent="0.2">
      <c r="A68" s="1929"/>
      <c r="B68" s="460"/>
      <c r="C68" s="2374">
        <v>945</v>
      </c>
      <c r="D68" s="2374"/>
      <c r="E68" s="462" t="s">
        <v>193</v>
      </c>
      <c r="F68" s="462"/>
      <c r="G68" s="462"/>
      <c r="H68" s="462"/>
      <c r="I68" s="462"/>
      <c r="J68" s="462"/>
      <c r="K68" s="462"/>
      <c r="L68" s="462"/>
      <c r="M68" s="462"/>
      <c r="N68" s="462"/>
      <c r="O68" s="462"/>
      <c r="P68" s="462"/>
      <c r="Q68" s="462"/>
      <c r="R68" s="462"/>
      <c r="S68" s="2375"/>
      <c r="T68" s="2376"/>
      <c r="U68" s="2377"/>
      <c r="V68" s="462" t="s">
        <v>71</v>
      </c>
      <c r="W68" s="216"/>
      <c r="X68" s="216"/>
      <c r="Y68" s="462"/>
      <c r="Z68" s="216"/>
      <c r="AA68" s="216"/>
      <c r="AB68" s="216"/>
      <c r="AC68" s="216"/>
      <c r="AD68" s="216"/>
      <c r="AE68" s="216"/>
      <c r="AF68" s="216"/>
      <c r="AG68" s="216"/>
      <c r="AH68" s="216"/>
      <c r="AI68" s="337"/>
    </row>
    <row r="69" spans="1:35" s="218" customFormat="1" ht="15" customHeight="1" x14ac:dyDescent="0.2">
      <c r="A69" s="1929"/>
      <c r="B69" s="460"/>
      <c r="C69" s="1959"/>
      <c r="D69" s="1959"/>
      <c r="E69" s="464" t="s">
        <v>194</v>
      </c>
      <c r="F69" s="216"/>
      <c r="G69" s="216"/>
      <c r="H69" s="216"/>
      <c r="I69" s="216"/>
      <c r="J69" s="216"/>
      <c r="K69" s="2375" t="s">
        <v>92</v>
      </c>
      <c r="L69" s="2376"/>
      <c r="M69" s="2377"/>
      <c r="N69" s="216"/>
      <c r="O69" s="216"/>
      <c r="P69" s="216"/>
      <c r="Q69" s="216"/>
      <c r="R69" s="465"/>
      <c r="S69" s="2378"/>
      <c r="T69" s="2379"/>
      <c r="U69" s="2380"/>
      <c r="V69" s="462" t="s">
        <v>71</v>
      </c>
      <c r="W69" s="466" t="s">
        <v>195</v>
      </c>
      <c r="X69" s="467"/>
      <c r="Y69" s="462"/>
      <c r="Z69" s="216"/>
      <c r="AA69" s="216"/>
      <c r="AB69" s="216"/>
      <c r="AC69" s="216"/>
      <c r="AD69" s="216"/>
      <c r="AE69" s="216"/>
      <c r="AF69" s="216"/>
      <c r="AG69" s="216"/>
      <c r="AH69" s="216"/>
      <c r="AI69" s="337"/>
    </row>
    <row r="70" spans="1:35" s="218" customFormat="1" ht="15" customHeight="1" x14ac:dyDescent="0.2">
      <c r="A70" s="1929"/>
      <c r="B70" s="460"/>
      <c r="C70" s="2381"/>
      <c r="D70" s="2381"/>
      <c r="E70" s="462" t="s">
        <v>196</v>
      </c>
      <c r="F70" s="462"/>
      <c r="G70" s="462"/>
      <c r="H70" s="462"/>
      <c r="I70" s="462"/>
      <c r="J70" s="462"/>
      <c r="K70" s="462"/>
      <c r="L70" s="462"/>
      <c r="M70" s="462"/>
      <c r="N70" s="462"/>
      <c r="O70" s="462"/>
      <c r="P70" s="462"/>
      <c r="Q70" s="462"/>
      <c r="R70" s="468" t="s">
        <v>197</v>
      </c>
      <c r="S70" s="2375"/>
      <c r="T70" s="2376"/>
      <c r="U70" s="2377"/>
      <c r="V70" s="464" t="s">
        <v>71</v>
      </c>
      <c r="W70" s="216"/>
      <c r="X70" s="216"/>
      <c r="Y70" s="462"/>
      <c r="Z70" s="216"/>
      <c r="AA70" s="216"/>
      <c r="AB70" s="216"/>
      <c r="AC70" s="216"/>
      <c r="AD70" s="216"/>
      <c r="AE70" s="216"/>
      <c r="AF70" s="216"/>
      <c r="AG70" s="216"/>
      <c r="AH70" s="216"/>
      <c r="AI70" s="337"/>
    </row>
    <row r="71" spans="1:35" s="218" customFormat="1" ht="15" customHeight="1" thickBot="1" x14ac:dyDescent="0.25">
      <c r="A71" s="1929"/>
      <c r="B71" s="460"/>
      <c r="C71" s="1959"/>
      <c r="D71" s="1959"/>
      <c r="E71" s="464" t="s">
        <v>198</v>
      </c>
      <c r="F71" s="216"/>
      <c r="G71" s="216"/>
      <c r="H71" s="216"/>
      <c r="I71" s="216"/>
      <c r="J71" s="216"/>
      <c r="K71" s="216"/>
      <c r="L71" s="216"/>
      <c r="M71" s="216"/>
      <c r="N71" s="216"/>
      <c r="O71" s="216"/>
      <c r="P71" s="216"/>
      <c r="Q71" s="216"/>
      <c r="R71" s="469" t="s">
        <v>197</v>
      </c>
      <c r="S71" s="2382">
        <f>IF(K69="Y",S72-(S70+S69),S72-(S70+S68))</f>
        <v>0</v>
      </c>
      <c r="T71" s="2383"/>
      <c r="U71" s="2384"/>
      <c r="V71" s="462" t="s">
        <v>71</v>
      </c>
      <c r="W71" s="216"/>
      <c r="X71" s="470"/>
      <c r="Y71" s="464"/>
      <c r="Z71" s="462" t="s">
        <v>199</v>
      </c>
      <c r="AA71" s="462"/>
      <c r="AB71" s="462"/>
      <c r="AC71" s="462"/>
      <c r="AD71" s="462"/>
      <c r="AE71" s="462"/>
      <c r="AF71" s="462"/>
      <c r="AG71" s="462"/>
      <c r="AH71" s="462"/>
      <c r="AI71" s="471"/>
    </row>
    <row r="72" spans="1:35" s="218" customFormat="1" ht="15" customHeight="1" thickTop="1" x14ac:dyDescent="0.2">
      <c r="A72" s="1929"/>
      <c r="B72" s="460"/>
      <c r="C72" s="2435"/>
      <c r="D72" s="2435"/>
      <c r="E72" s="464" t="s">
        <v>200</v>
      </c>
      <c r="F72" s="464"/>
      <c r="G72" s="464"/>
      <c r="H72" s="464"/>
      <c r="I72" s="464"/>
      <c r="J72" s="464"/>
      <c r="K72" s="464"/>
      <c r="L72" s="464"/>
      <c r="M72" s="464"/>
      <c r="N72" s="464"/>
      <c r="O72" s="464"/>
      <c r="P72" s="464"/>
      <c r="Q72" s="464"/>
      <c r="R72" s="469" t="s">
        <v>34</v>
      </c>
      <c r="S72" s="2375"/>
      <c r="T72" s="2376"/>
      <c r="U72" s="2377"/>
      <c r="V72" s="464" t="s">
        <v>71</v>
      </c>
      <c r="W72" s="216"/>
      <c r="X72" s="216"/>
      <c r="Y72" s="462"/>
      <c r="Z72" s="2436" t="str">
        <f>IF(IF(K69="Y",OR(ISBLANK(I62),ISBLANK(S69)),OR(ISBLANK(I62),ISBLANK(S68))),"",(S70+S71+S73)/(IF(K69="N",S68,S69)+I62))</f>
        <v/>
      </c>
      <c r="AA72" s="2436"/>
      <c r="AB72" s="2436"/>
      <c r="AC72" s="462"/>
      <c r="AD72" s="472" t="str">
        <f>IF(ISNUMBER(Z72),IF(ABS(Z72)&gt;0.05,"(&gt;5% per 8.7.2.15.2)",IF(Z73&lt;=115,"(&lt;115kg per 8.7.2.15*1)","(&lt;5% per 8.7.2.15*2)")),"")</f>
        <v/>
      </c>
      <c r="AE72" s="462"/>
      <c r="AF72" s="462"/>
      <c r="AG72" s="462"/>
      <c r="AH72" s="462"/>
      <c r="AI72" s="471"/>
    </row>
    <row r="73" spans="1:35" s="218" customFormat="1" ht="15" customHeight="1" thickBot="1" x14ac:dyDescent="0.25">
      <c r="A73" s="1929"/>
      <c r="B73" s="460"/>
      <c r="C73" s="2374">
        <v>960</v>
      </c>
      <c r="D73" s="2374"/>
      <c r="E73" s="462" t="s">
        <v>201</v>
      </c>
      <c r="F73" s="462"/>
      <c r="G73" s="462"/>
      <c r="H73" s="462"/>
      <c r="I73" s="462"/>
      <c r="J73" s="462"/>
      <c r="K73" s="462"/>
      <c r="L73" s="462"/>
      <c r="M73" s="462"/>
      <c r="N73" s="462"/>
      <c r="O73" s="462"/>
      <c r="P73" s="462"/>
      <c r="Q73" s="462"/>
      <c r="R73" s="473" t="s">
        <v>197</v>
      </c>
      <c r="S73" s="2414"/>
      <c r="T73" s="2415"/>
      <c r="U73" s="2416"/>
      <c r="V73" s="464" t="s">
        <v>71</v>
      </c>
      <c r="W73" s="216"/>
      <c r="X73" s="216"/>
      <c r="Y73" s="462"/>
      <c r="Z73" s="2437">
        <f>S71+S70+S73</f>
        <v>0</v>
      </c>
      <c r="AA73" s="2437"/>
      <c r="AB73" s="2437"/>
      <c r="AC73" s="462" t="s">
        <v>71</v>
      </c>
      <c r="AD73" s="462"/>
      <c r="AE73" s="462"/>
      <c r="AF73" s="462"/>
      <c r="AG73" s="462"/>
      <c r="AH73" s="462"/>
      <c r="AI73" s="471"/>
    </row>
    <row r="74" spans="1:35" s="218" customFormat="1" ht="15" customHeight="1" thickTop="1" x14ac:dyDescent="0.2">
      <c r="A74" s="1929"/>
      <c r="B74" s="460"/>
      <c r="C74" s="2374">
        <v>950</v>
      </c>
      <c r="D74" s="2374"/>
      <c r="E74" s="462" t="s">
        <v>202</v>
      </c>
      <c r="F74" s="462"/>
      <c r="G74" s="462"/>
      <c r="H74" s="462"/>
      <c r="I74" s="462"/>
      <c r="J74" s="462"/>
      <c r="K74" s="462"/>
      <c r="L74" s="462"/>
      <c r="M74" s="462"/>
      <c r="N74" s="462"/>
      <c r="O74" s="462"/>
      <c r="P74" s="462"/>
      <c r="Q74" s="462"/>
      <c r="R74" s="468" t="s">
        <v>34</v>
      </c>
      <c r="S74" s="2427">
        <f>SUM(S72:U73)</f>
        <v>0</v>
      </c>
      <c r="T74" s="2428"/>
      <c r="U74" s="2429"/>
      <c r="V74" s="462" t="s">
        <v>71</v>
      </c>
      <c r="W74" s="216"/>
      <c r="X74" s="216"/>
      <c r="Y74" s="462"/>
      <c r="Z74" s="474"/>
      <c r="AA74" s="475"/>
      <c r="AB74" s="475"/>
      <c r="AC74" s="475"/>
      <c r="AD74" s="475"/>
      <c r="AE74" s="475"/>
      <c r="AF74" s="475"/>
      <c r="AG74" s="475"/>
      <c r="AH74" s="475"/>
      <c r="AI74" s="476"/>
    </row>
    <row r="75" spans="1:35" s="218" customFormat="1" ht="15" customHeight="1" x14ac:dyDescent="0.2">
      <c r="A75" s="1929"/>
      <c r="B75" s="460"/>
      <c r="C75" s="2374"/>
      <c r="D75" s="2374"/>
      <c r="E75" s="464" t="s">
        <v>203</v>
      </c>
      <c r="F75" s="216"/>
      <c r="G75" s="216"/>
      <c r="H75" s="216"/>
      <c r="I75" s="216"/>
      <c r="J75" s="216"/>
      <c r="K75" s="216"/>
      <c r="L75" s="216"/>
      <c r="M75" s="216"/>
      <c r="N75" s="216"/>
      <c r="O75" s="216"/>
      <c r="P75" s="216"/>
      <c r="Q75" s="216"/>
      <c r="R75" s="216"/>
      <c r="S75" s="2430"/>
      <c r="T75" s="2431"/>
      <c r="U75" s="2432"/>
      <c r="V75" s="462" t="s">
        <v>71</v>
      </c>
      <c r="W75" s="2433" t="s">
        <v>204</v>
      </c>
      <c r="X75" s="2433"/>
      <c r="Y75" s="2433"/>
      <c r="Z75" s="2433"/>
      <c r="AA75" s="2434">
        <f>(S75-S74)/(I62+0.0000001)</f>
        <v>0</v>
      </c>
      <c r="AB75" s="2434"/>
      <c r="AC75" s="77"/>
      <c r="AD75" s="2421">
        <f>S75-S74</f>
        <v>0</v>
      </c>
      <c r="AE75" s="2421"/>
      <c r="AF75" s="2421"/>
      <c r="AG75" s="2422" t="s">
        <v>205</v>
      </c>
      <c r="AH75" s="2422"/>
      <c r="AI75" s="2423"/>
    </row>
    <row r="76" spans="1:35" s="218" customFormat="1" ht="15" customHeight="1" x14ac:dyDescent="0.2">
      <c r="A76" s="1929"/>
      <c r="B76" s="460"/>
      <c r="C76" s="477"/>
      <c r="D76" s="477"/>
      <c r="E76" s="461" t="s">
        <v>206</v>
      </c>
      <c r="F76" s="462"/>
      <c r="G76" s="462"/>
      <c r="H76" s="462"/>
      <c r="I76" s="462"/>
      <c r="J76" s="462"/>
      <c r="K76" s="462"/>
      <c r="L76" s="462"/>
      <c r="M76" s="462"/>
      <c r="N76" s="216"/>
      <c r="O76" s="462"/>
      <c r="P76" s="462"/>
      <c r="Q76" s="462"/>
      <c r="R76" s="216"/>
      <c r="S76" s="557"/>
      <c r="T76" s="557"/>
      <c r="U76" s="557"/>
      <c r="V76" s="464"/>
      <c r="W76" s="479"/>
      <c r="X76" s="479"/>
      <c r="Y76" s="479"/>
      <c r="Z76" s="479"/>
      <c r="AA76" s="479"/>
      <c r="AB76" s="78"/>
      <c r="AC76" s="79"/>
      <c r="AD76" s="79"/>
      <c r="AE76" s="480"/>
      <c r="AF76" s="481"/>
      <c r="AG76" s="482"/>
      <c r="AH76" s="482"/>
      <c r="AI76" s="483"/>
    </row>
    <row r="77" spans="1:35" s="218" customFormat="1" ht="15" customHeight="1" x14ac:dyDescent="0.2">
      <c r="A77" s="1929"/>
      <c r="B77" s="460"/>
      <c r="C77" s="216"/>
      <c r="D77" s="216"/>
      <c r="E77" s="216"/>
      <c r="F77" s="216"/>
      <c r="G77" s="216"/>
      <c r="H77" s="216"/>
      <c r="I77" s="216"/>
      <c r="J77" s="216"/>
      <c r="K77" s="216"/>
      <c r="L77" s="216"/>
      <c r="M77" s="216"/>
      <c r="N77" s="216"/>
      <c r="O77" s="216"/>
      <c r="P77" s="216"/>
      <c r="Q77" s="216"/>
      <c r="R77" s="216"/>
      <c r="S77" s="558"/>
      <c r="T77" s="558"/>
      <c r="U77" s="558"/>
      <c r="V77" s="464"/>
      <c r="W77" s="216"/>
      <c r="X77" s="216"/>
      <c r="Y77" s="462"/>
      <c r="Z77" s="462"/>
      <c r="AA77" s="462"/>
      <c r="AB77" s="462"/>
      <c r="AC77" s="462"/>
      <c r="AD77" s="462"/>
      <c r="AE77" s="462"/>
      <c r="AF77" s="462"/>
      <c r="AG77" s="462"/>
      <c r="AH77" s="462"/>
      <c r="AI77" s="471"/>
    </row>
    <row r="78" spans="1:35" s="218" customFormat="1" ht="15" customHeight="1" x14ac:dyDescent="0.2">
      <c r="A78" s="1929"/>
      <c r="B78" s="460"/>
      <c r="C78" s="2413">
        <v>1230</v>
      </c>
      <c r="D78" s="2413"/>
      <c r="E78" s="462" t="s">
        <v>207</v>
      </c>
      <c r="F78" s="462"/>
      <c r="G78" s="462"/>
      <c r="H78" s="462"/>
      <c r="I78" s="462"/>
      <c r="J78" s="462"/>
      <c r="K78" s="462"/>
      <c r="L78" s="462"/>
      <c r="M78" s="462"/>
      <c r="N78" s="462"/>
      <c r="O78" s="462"/>
      <c r="P78" s="462"/>
      <c r="Q78" s="462"/>
      <c r="R78" s="484"/>
      <c r="S78" s="2424"/>
      <c r="T78" s="2425"/>
      <c r="U78" s="2426"/>
      <c r="V78" s="462"/>
      <c r="W78" s="216"/>
      <c r="X78" s="216"/>
      <c r="Y78" s="462"/>
      <c r="Z78" s="462"/>
      <c r="AA78" s="462"/>
      <c r="AB78" s="462"/>
      <c r="AC78" s="462"/>
      <c r="AD78" s="462"/>
      <c r="AE78" s="462"/>
      <c r="AF78" s="462"/>
      <c r="AG78" s="462"/>
      <c r="AH78" s="462"/>
      <c r="AI78" s="471"/>
    </row>
    <row r="79" spans="1:35" s="218" customFormat="1" ht="15" customHeight="1" x14ac:dyDescent="0.2">
      <c r="A79" s="1929"/>
      <c r="B79" s="460"/>
      <c r="C79" s="2413">
        <v>1260</v>
      </c>
      <c r="D79" s="2413"/>
      <c r="E79" s="462" t="s">
        <v>209</v>
      </c>
      <c r="F79" s="462"/>
      <c r="G79" s="462"/>
      <c r="H79" s="462"/>
      <c r="I79" s="462"/>
      <c r="J79" s="462"/>
      <c r="K79" s="462"/>
      <c r="L79" s="462"/>
      <c r="M79" s="462"/>
      <c r="N79" s="462"/>
      <c r="O79" s="462"/>
      <c r="P79" s="462"/>
      <c r="Q79" s="462"/>
      <c r="R79" s="484"/>
      <c r="S79" s="2402"/>
      <c r="T79" s="2403"/>
      <c r="U79" s="2404"/>
      <c r="V79" s="462" t="s">
        <v>75</v>
      </c>
      <c r="W79" s="216"/>
      <c r="X79" s="216"/>
      <c r="Y79" s="462"/>
      <c r="Z79" s="462"/>
      <c r="AA79" s="462"/>
      <c r="AB79" s="462"/>
      <c r="AC79" s="462"/>
      <c r="AD79" s="462"/>
      <c r="AE79" s="462"/>
      <c r="AF79" s="462"/>
      <c r="AG79" s="462"/>
      <c r="AH79" s="462"/>
      <c r="AI79" s="471"/>
    </row>
    <row r="80" spans="1:35" s="218" customFormat="1" ht="15" customHeight="1" x14ac:dyDescent="0.2">
      <c r="A80" s="1929"/>
      <c r="B80" s="460"/>
      <c r="C80" s="2413">
        <v>600</v>
      </c>
      <c r="D80" s="2413"/>
      <c r="E80" s="461" t="s">
        <v>210</v>
      </c>
      <c r="F80" s="462"/>
      <c r="G80" s="462"/>
      <c r="H80" s="462"/>
      <c r="I80" s="462"/>
      <c r="J80" s="462"/>
      <c r="K80" s="462"/>
      <c r="L80" s="462"/>
      <c r="M80" s="462"/>
      <c r="N80" s="462"/>
      <c r="O80" s="462"/>
      <c r="P80" s="462"/>
      <c r="Q80" s="462"/>
      <c r="R80" s="484"/>
      <c r="S80" s="2402">
        <v>0</v>
      </c>
      <c r="T80" s="2403"/>
      <c r="U80" s="2404"/>
      <c r="V80" s="462" t="s">
        <v>75</v>
      </c>
      <c r="W80" s="216"/>
      <c r="X80" s="216"/>
      <c r="Y80" s="462"/>
      <c r="Z80" s="462"/>
      <c r="AA80" s="462"/>
      <c r="AB80" s="462"/>
      <c r="AC80" s="462"/>
      <c r="AD80" s="462"/>
      <c r="AE80" s="462"/>
      <c r="AF80" s="462"/>
      <c r="AG80" s="462"/>
      <c r="AH80" s="462"/>
      <c r="AI80" s="471"/>
    </row>
    <row r="81" spans="1:37" ht="15" customHeight="1" x14ac:dyDescent="0.2">
      <c r="A81" s="1929"/>
      <c r="B81" s="460"/>
      <c r="C81" s="485"/>
      <c r="D81" s="485"/>
      <c r="E81" s="462" t="s">
        <v>211</v>
      </c>
      <c r="F81" s="462"/>
      <c r="G81" s="462"/>
      <c r="H81" s="462"/>
      <c r="I81" s="462"/>
      <c r="J81" s="462"/>
      <c r="K81" s="462"/>
      <c r="L81" s="462"/>
      <c r="M81" s="462"/>
      <c r="N81" s="462"/>
      <c r="O81" s="462"/>
      <c r="P81" s="462"/>
      <c r="Q81" s="462"/>
      <c r="R81" s="484"/>
      <c r="S81" s="2407">
        <f>IF(S79&lt;&gt;0,25.5*(IF(S78="Oil",#REF!*1.15,#REF!*1.4))^2,0)</f>
        <v>0</v>
      </c>
      <c r="T81" s="2408"/>
      <c r="U81" s="2409"/>
      <c r="V81" s="462" t="s">
        <v>75</v>
      </c>
      <c r="Y81" s="462"/>
      <c r="Z81" s="462"/>
      <c r="AA81" s="462"/>
      <c r="AB81" s="462"/>
      <c r="AC81" s="462"/>
      <c r="AD81" s="462"/>
      <c r="AE81" s="462"/>
      <c r="AF81" s="462"/>
      <c r="AG81" s="462"/>
      <c r="AH81" s="462"/>
      <c r="AI81" s="471"/>
    </row>
    <row r="82" spans="1:37" ht="15" customHeight="1" thickBot="1" x14ac:dyDescent="0.25">
      <c r="A82" s="1929"/>
      <c r="B82" s="460"/>
      <c r="C82" s="486"/>
      <c r="D82" s="486"/>
      <c r="E82" s="462" t="s">
        <v>212</v>
      </c>
      <c r="F82" s="462"/>
      <c r="G82" s="462"/>
      <c r="H82" s="462"/>
      <c r="I82" s="462"/>
      <c r="J82" s="462"/>
      <c r="K82" s="462"/>
      <c r="L82" s="462"/>
      <c r="M82" s="462"/>
      <c r="N82" s="462"/>
      <c r="O82" s="462"/>
      <c r="P82" s="462"/>
      <c r="Q82" s="462"/>
      <c r="R82" s="484"/>
      <c r="S82" s="2414"/>
      <c r="T82" s="2415"/>
      <c r="U82" s="2416"/>
      <c r="V82" s="462" t="s">
        <v>75</v>
      </c>
      <c r="Y82" s="462"/>
      <c r="Z82" s="462"/>
      <c r="AA82" s="462"/>
      <c r="AB82" s="462"/>
      <c r="AC82" s="462"/>
      <c r="AD82" s="462"/>
      <c r="AE82" s="462"/>
      <c r="AF82" s="462"/>
      <c r="AG82" s="462"/>
      <c r="AH82" s="462"/>
      <c r="AI82" s="471"/>
    </row>
    <row r="83" spans="1:37" ht="15" customHeight="1" thickTop="1" x14ac:dyDescent="0.2">
      <c r="A83" s="1929"/>
      <c r="B83" s="460"/>
      <c r="C83" s="2417" t="s">
        <v>213</v>
      </c>
      <c r="D83" s="2417"/>
      <c r="E83" s="2401" t="s">
        <v>214</v>
      </c>
      <c r="F83" s="2401"/>
      <c r="G83" s="2401"/>
      <c r="H83" s="2401"/>
      <c r="I83" s="2401"/>
      <c r="J83" s="2401"/>
      <c r="K83" s="2401"/>
      <c r="L83" s="2401"/>
      <c r="M83" s="2401"/>
      <c r="N83" s="2401"/>
      <c r="O83" s="2401"/>
      <c r="P83" s="2401"/>
      <c r="Q83" s="2401"/>
      <c r="R83" s="487"/>
      <c r="S83" s="2418">
        <f>SUM(S79:U82)</f>
        <v>0</v>
      </c>
      <c r="T83" s="2419"/>
      <c r="U83" s="2420"/>
      <c r="V83" s="462" t="s">
        <v>75</v>
      </c>
      <c r="Y83" s="462"/>
      <c r="Z83" s="462"/>
      <c r="AA83" s="462"/>
      <c r="AB83" s="462"/>
      <c r="AC83" s="462"/>
      <c r="AD83" s="462"/>
      <c r="AE83" s="462"/>
      <c r="AF83" s="462"/>
      <c r="AG83" s="462"/>
      <c r="AH83" s="462"/>
      <c r="AI83" s="471"/>
    </row>
    <row r="84" spans="1:37" ht="15" customHeight="1" x14ac:dyDescent="0.2">
      <c r="A84" s="1929"/>
      <c r="C84" s="485"/>
      <c r="D84" s="485"/>
      <c r="E84" s="2401"/>
      <c r="F84" s="2401"/>
      <c r="G84" s="2401"/>
      <c r="H84" s="2401"/>
      <c r="I84" s="2401"/>
      <c r="J84" s="2401"/>
      <c r="K84" s="2401"/>
      <c r="L84" s="2401"/>
      <c r="M84" s="2401"/>
      <c r="N84" s="2401"/>
      <c r="O84" s="2401"/>
      <c r="P84" s="2401"/>
      <c r="Q84" s="2401"/>
      <c r="R84" s="462"/>
      <c r="S84" s="559"/>
      <c r="T84" s="559"/>
      <c r="U84" s="559"/>
      <c r="V84" s="462"/>
      <c r="Y84" s="462"/>
      <c r="Z84" s="462"/>
      <c r="AA84" s="462"/>
      <c r="AB84" s="462"/>
      <c r="AC84" s="462"/>
      <c r="AD84" s="462"/>
      <c r="AE84" s="462"/>
      <c r="AF84" s="462"/>
      <c r="AG84" s="462"/>
      <c r="AH84" s="462"/>
      <c r="AI84" s="471"/>
    </row>
    <row r="85" spans="1:37" ht="15" customHeight="1" x14ac:dyDescent="0.2">
      <c r="A85" s="1929"/>
      <c r="C85" s="2397" t="s">
        <v>215</v>
      </c>
      <c r="D85" s="2397"/>
      <c r="E85" s="462" t="s">
        <v>216</v>
      </c>
      <c r="F85" s="462"/>
      <c r="G85" s="462"/>
      <c r="H85" s="462"/>
      <c r="I85" s="462"/>
      <c r="J85" s="462"/>
      <c r="K85" s="462"/>
      <c r="L85" s="462"/>
      <c r="M85" s="462"/>
      <c r="N85" s="462"/>
      <c r="O85" s="462"/>
      <c r="P85" s="462"/>
      <c r="Q85" s="462"/>
      <c r="R85" s="484"/>
      <c r="S85" s="2402"/>
      <c r="T85" s="2403"/>
      <c r="U85" s="2404"/>
      <c r="V85" s="462" t="s">
        <v>75</v>
      </c>
      <c r="Y85" s="462"/>
      <c r="Z85" s="462"/>
      <c r="AA85" s="462"/>
      <c r="AB85" s="462"/>
      <c r="AC85" s="462"/>
      <c r="AD85" s="462"/>
      <c r="AE85" s="462"/>
      <c r="AF85" s="462"/>
      <c r="AG85" s="462"/>
      <c r="AH85" s="462"/>
      <c r="AI85" s="471"/>
    </row>
    <row r="86" spans="1:37" ht="15" customHeight="1" x14ac:dyDescent="0.2">
      <c r="A86" s="1929"/>
      <c r="B86" s="460"/>
      <c r="C86" s="489"/>
      <c r="D86" s="489"/>
      <c r="E86" s="489"/>
      <c r="F86" s="489"/>
      <c r="G86" s="489"/>
      <c r="H86" s="489"/>
      <c r="I86" s="489"/>
      <c r="J86" s="489"/>
      <c r="K86" s="489"/>
      <c r="L86" s="489"/>
      <c r="M86" s="489"/>
      <c r="N86" s="489"/>
      <c r="O86" s="489"/>
      <c r="P86" s="489"/>
      <c r="Q86" s="489"/>
      <c r="R86" s="489"/>
      <c r="S86" s="560"/>
      <c r="T86" s="560"/>
      <c r="U86" s="560"/>
      <c r="V86" s="489"/>
      <c r="X86" s="462"/>
      <c r="Y86" s="462"/>
      <c r="Z86" s="462"/>
      <c r="AA86" s="462"/>
      <c r="AB86" s="462"/>
      <c r="AC86" s="462"/>
      <c r="AD86" s="462"/>
      <c r="AE86" s="462"/>
      <c r="AF86" s="462"/>
      <c r="AG86" s="462"/>
      <c r="AH86" s="462"/>
      <c r="AI86" s="471"/>
    </row>
    <row r="87" spans="1:37" ht="15" customHeight="1" x14ac:dyDescent="0.2">
      <c r="A87" s="1929"/>
      <c r="B87" s="460"/>
      <c r="C87" s="2405" t="s">
        <v>217</v>
      </c>
      <c r="D87" s="2406"/>
      <c r="E87" s="461" t="s">
        <v>218</v>
      </c>
      <c r="F87" s="462"/>
      <c r="G87" s="462"/>
      <c r="H87" s="462"/>
      <c r="I87" s="462"/>
      <c r="J87" s="462"/>
      <c r="K87" s="462"/>
      <c r="L87" s="462"/>
      <c r="M87" s="462"/>
      <c r="N87" s="462"/>
      <c r="O87" s="462"/>
      <c r="P87" s="462"/>
      <c r="Q87" s="490"/>
      <c r="R87" s="491"/>
      <c r="S87" s="2407">
        <v>100</v>
      </c>
      <c r="T87" s="2408"/>
      <c r="U87" s="2409"/>
      <c r="V87" s="462" t="s">
        <v>75</v>
      </c>
      <c r="X87" s="462"/>
      <c r="Y87" s="462"/>
      <c r="Z87" s="462"/>
      <c r="AA87" s="462"/>
      <c r="AB87" s="462"/>
      <c r="AC87" s="462"/>
      <c r="AD87" s="462"/>
      <c r="AE87" s="462"/>
      <c r="AF87" s="462"/>
      <c r="AG87" s="462"/>
      <c r="AH87" s="492"/>
      <c r="AI87" s="471"/>
    </row>
    <row r="88" spans="1:37" ht="15" customHeight="1" x14ac:dyDescent="0.2">
      <c r="A88" s="1929"/>
      <c r="B88" s="460"/>
      <c r="C88" s="2397" t="s">
        <v>219</v>
      </c>
      <c r="D88" s="2397"/>
      <c r="E88" s="461" t="s">
        <v>220</v>
      </c>
      <c r="F88" s="462"/>
      <c r="G88" s="462"/>
      <c r="H88" s="462"/>
      <c r="I88" s="462"/>
      <c r="J88" s="462"/>
      <c r="K88" s="462"/>
      <c r="L88" s="462"/>
      <c r="M88" s="462"/>
      <c r="N88" s="462"/>
      <c r="O88" s="462"/>
      <c r="P88" s="462"/>
      <c r="Q88" s="462"/>
      <c r="R88" s="487"/>
      <c r="S88" s="2410" t="str">
        <f>IF(S85&lt;&gt;0,S83+S87,"")</f>
        <v/>
      </c>
      <c r="T88" s="2411"/>
      <c r="U88" s="2412"/>
      <c r="V88" s="462" t="s">
        <v>75</v>
      </c>
      <c r="W88" s="462"/>
      <c r="X88" s="462"/>
      <c r="Y88" s="462"/>
      <c r="Z88" s="462"/>
      <c r="AA88" s="462"/>
      <c r="AB88" s="462"/>
      <c r="AC88" s="462"/>
      <c r="AD88" s="462"/>
      <c r="AE88" s="462"/>
      <c r="AF88" s="462"/>
      <c r="AG88" s="462"/>
      <c r="AH88" s="462"/>
      <c r="AI88" s="471"/>
    </row>
    <row r="89" spans="1:37" ht="15" customHeight="1" x14ac:dyDescent="0.2">
      <c r="A89" s="1929"/>
      <c r="B89" s="460"/>
      <c r="C89" s="2397" t="s">
        <v>221</v>
      </c>
      <c r="D89" s="2397"/>
      <c r="E89" s="494" t="s">
        <v>222</v>
      </c>
      <c r="F89" s="462"/>
      <c r="G89" s="462"/>
      <c r="H89" s="462"/>
      <c r="I89" s="462"/>
      <c r="J89" s="462"/>
      <c r="K89" s="462"/>
      <c r="L89" s="462"/>
      <c r="M89" s="462"/>
      <c r="N89" s="462"/>
      <c r="O89" s="462"/>
      <c r="P89" s="462"/>
      <c r="Q89" s="462"/>
      <c r="R89" s="462"/>
      <c r="S89" s="2369"/>
      <c r="T89" s="2369"/>
      <c r="U89" s="2369"/>
      <c r="V89" s="462"/>
      <c r="W89" s="462"/>
      <c r="X89" s="462"/>
      <c r="Y89" s="462"/>
      <c r="Z89" s="462"/>
      <c r="AA89" s="462"/>
      <c r="AB89" s="495"/>
      <c r="AC89" s="462"/>
      <c r="AD89" s="462"/>
      <c r="AE89" s="462"/>
      <c r="AF89" s="462"/>
      <c r="AG89" s="462"/>
      <c r="AH89" s="462"/>
      <c r="AI89" s="471"/>
    </row>
    <row r="90" spans="1:37" ht="15" customHeight="1" x14ac:dyDescent="0.2">
      <c r="A90" s="1929"/>
      <c r="B90" s="460"/>
      <c r="C90" s="2397" t="s">
        <v>223</v>
      </c>
      <c r="D90" s="2397"/>
      <c r="E90" s="494" t="s">
        <v>224</v>
      </c>
      <c r="F90" s="462"/>
      <c r="G90" s="462"/>
      <c r="H90" s="462"/>
      <c r="I90" s="462"/>
      <c r="J90" s="462"/>
      <c r="K90" s="462"/>
      <c r="L90" s="462"/>
      <c r="M90" s="462"/>
      <c r="N90" s="462"/>
      <c r="O90" s="462"/>
      <c r="P90" s="462"/>
      <c r="Q90" s="462"/>
      <c r="R90" s="462"/>
      <c r="S90" s="2369"/>
      <c r="T90" s="2369"/>
      <c r="U90" s="2369"/>
      <c r="V90" s="462"/>
      <c r="W90" s="462"/>
      <c r="X90" s="462"/>
      <c r="Y90" s="495"/>
      <c r="Z90" s="495"/>
      <c r="AA90" s="495"/>
      <c r="AB90" s="495"/>
      <c r="AC90" s="495"/>
      <c r="AD90" s="495"/>
      <c r="AE90" s="495"/>
      <c r="AF90" s="495"/>
      <c r="AG90" s="495"/>
      <c r="AH90" s="495"/>
      <c r="AI90" s="496"/>
    </row>
    <row r="91" spans="1:37" ht="15" customHeight="1" x14ac:dyDescent="0.2">
      <c r="A91" s="1929"/>
      <c r="B91" s="460"/>
      <c r="C91" s="2398" t="s">
        <v>225</v>
      </c>
      <c r="D91" s="2399"/>
      <c r="E91" s="2401" t="s">
        <v>226</v>
      </c>
      <c r="F91" s="2401"/>
      <c r="G91" s="2401"/>
      <c r="H91" s="2401"/>
      <c r="I91" s="2401"/>
      <c r="J91" s="2401"/>
      <c r="K91" s="2401"/>
      <c r="L91" s="2401"/>
      <c r="M91" s="2401"/>
      <c r="N91" s="2401"/>
      <c r="O91" s="2401"/>
      <c r="P91" s="2401"/>
      <c r="Q91" s="2401"/>
      <c r="R91" s="497"/>
      <c r="S91" s="488"/>
      <c r="T91" s="488"/>
      <c r="U91" s="488"/>
      <c r="V91" s="462"/>
      <c r="W91" s="462"/>
      <c r="X91" s="462"/>
      <c r="Y91" s="2368"/>
      <c r="Z91" s="2368"/>
      <c r="AA91" s="2368"/>
      <c r="AB91" s="2368"/>
      <c r="AC91" s="2368"/>
      <c r="AD91" s="2368"/>
      <c r="AE91" s="2368"/>
      <c r="AF91" s="2368"/>
      <c r="AG91" s="2368"/>
      <c r="AH91" s="462"/>
      <c r="AI91" s="471"/>
    </row>
    <row r="92" spans="1:37" ht="15" customHeight="1" x14ac:dyDescent="0.2">
      <c r="A92" s="1929"/>
      <c r="C92" s="2400"/>
      <c r="D92" s="2400"/>
      <c r="E92" s="2401"/>
      <c r="F92" s="2401"/>
      <c r="G92" s="2401"/>
      <c r="H92" s="2401"/>
      <c r="I92" s="2401"/>
      <c r="J92" s="2401"/>
      <c r="K92" s="2401"/>
      <c r="L92" s="2401"/>
      <c r="M92" s="2401"/>
      <c r="N92" s="2401"/>
      <c r="O92" s="2401"/>
      <c r="P92" s="2401"/>
      <c r="Q92" s="2401"/>
      <c r="R92" s="497"/>
      <c r="S92" s="2369"/>
      <c r="T92" s="2369"/>
      <c r="U92" s="2369"/>
      <c r="V92" s="462"/>
      <c r="Y92" s="2368"/>
      <c r="Z92" s="2368"/>
      <c r="AA92" s="2368"/>
      <c r="AB92" s="2368"/>
      <c r="AC92" s="2368"/>
      <c r="AD92" s="2368"/>
      <c r="AE92" s="2368"/>
      <c r="AF92" s="2368"/>
      <c r="AG92" s="2368"/>
      <c r="AH92" s="495"/>
      <c r="AI92" s="496"/>
    </row>
    <row r="93" spans="1:37" ht="15" customHeight="1" x14ac:dyDescent="0.2">
      <c r="A93" s="2292"/>
      <c r="B93" s="498"/>
      <c r="C93" s="2370" t="s">
        <v>227</v>
      </c>
      <c r="D93" s="2371"/>
      <c r="E93" s="2371"/>
      <c r="F93" s="2371"/>
      <c r="G93" s="2371"/>
      <c r="H93" s="2371"/>
      <c r="I93" s="2371"/>
      <c r="J93" s="2371"/>
      <c r="K93" s="2371"/>
      <c r="L93" s="2371"/>
      <c r="M93" s="2371"/>
      <c r="N93" s="2371"/>
      <c r="O93" s="2371"/>
      <c r="P93" s="2371"/>
      <c r="Q93" s="499"/>
      <c r="Y93" s="500"/>
      <c r="Z93" s="500"/>
      <c r="AA93" s="500"/>
      <c r="AB93" s="500"/>
      <c r="AC93" s="500"/>
      <c r="AD93" s="500"/>
      <c r="AE93" s="500"/>
      <c r="AF93" s="500"/>
      <c r="AG93" s="500"/>
      <c r="AH93" s="500"/>
      <c r="AI93" s="501"/>
    </row>
    <row r="94" spans="1:37" ht="20.100000000000001" customHeight="1" x14ac:dyDescent="0.2">
      <c r="A94" s="2185" t="s">
        <v>145</v>
      </c>
      <c r="B94" s="1918"/>
      <c r="C94" s="2284" t="s">
        <v>228</v>
      </c>
      <c r="D94" s="2285"/>
      <c r="E94" s="2285"/>
      <c r="F94" s="2285"/>
      <c r="G94" s="2285"/>
      <c r="H94" s="2285"/>
      <c r="I94" s="2285"/>
      <c r="J94" s="2285"/>
      <c r="K94" s="2285"/>
      <c r="L94" s="2285"/>
      <c r="M94" s="2285"/>
      <c r="N94" s="2285"/>
      <c r="O94" s="2285"/>
      <c r="P94" s="2286"/>
      <c r="Q94" s="1918">
        <v>5000</v>
      </c>
      <c r="R94" s="2245" t="s">
        <v>148</v>
      </c>
      <c r="S94" s="2246"/>
      <c r="T94" s="2246"/>
      <c r="U94" s="2246"/>
      <c r="V94" s="2247"/>
      <c r="W94" s="2372"/>
      <c r="X94" s="331"/>
      <c r="Y94" s="1918">
        <v>460</v>
      </c>
      <c r="Z94" s="2347" t="s">
        <v>61</v>
      </c>
      <c r="AA94" s="1959"/>
      <c r="AB94" s="1959"/>
      <c r="AC94" s="1959"/>
      <c r="AD94" s="1959"/>
      <c r="AE94" s="1959"/>
      <c r="AF94" s="1959"/>
      <c r="AG94" s="1959"/>
      <c r="AH94" s="1959"/>
      <c r="AI94" s="2348"/>
      <c r="AJ94" s="215"/>
      <c r="AK94" s="215"/>
    </row>
    <row r="95" spans="1:37" ht="20.100000000000001" customHeight="1" x14ac:dyDescent="0.2">
      <c r="A95" s="1929"/>
      <c r="B95" s="1934"/>
      <c r="C95" s="2349" t="s">
        <v>229</v>
      </c>
      <c r="D95" s="2350"/>
      <c r="E95" s="2350"/>
      <c r="F95" s="2350"/>
      <c r="G95" s="2350"/>
      <c r="H95" s="2350"/>
      <c r="I95" s="2350"/>
      <c r="J95" s="2350"/>
      <c r="K95" s="2350"/>
      <c r="L95" s="2350"/>
      <c r="M95" s="2350"/>
      <c r="N95" s="2350"/>
      <c r="O95" s="2350"/>
      <c r="P95" s="2351"/>
      <c r="Q95" s="1934"/>
      <c r="R95" s="2248"/>
      <c r="S95" s="2249"/>
      <c r="T95" s="2249"/>
      <c r="U95" s="2249"/>
      <c r="V95" s="2250"/>
      <c r="W95" s="2373"/>
      <c r="X95" s="444"/>
      <c r="Y95" s="1934"/>
      <c r="Z95" s="2355"/>
      <c r="AA95" s="2356"/>
      <c r="AB95" s="2356"/>
      <c r="AC95" s="2356"/>
      <c r="AD95" s="2356"/>
      <c r="AE95" s="2356"/>
      <c r="AF95" s="2356"/>
      <c r="AG95" s="2356"/>
      <c r="AH95" s="2356"/>
      <c r="AI95" s="2357"/>
      <c r="AJ95" s="215"/>
      <c r="AK95" s="215"/>
    </row>
    <row r="96" spans="1:37" ht="20.100000000000001" customHeight="1" x14ac:dyDescent="0.2">
      <c r="A96" s="1929"/>
      <c r="B96" s="1934"/>
      <c r="C96" s="2349"/>
      <c r="D96" s="2350"/>
      <c r="E96" s="2350"/>
      <c r="F96" s="2350"/>
      <c r="G96" s="2350"/>
      <c r="H96" s="2350"/>
      <c r="I96" s="2350"/>
      <c r="J96" s="2350"/>
      <c r="K96" s="2350"/>
      <c r="L96" s="2350"/>
      <c r="M96" s="2350"/>
      <c r="N96" s="2350"/>
      <c r="O96" s="2350"/>
      <c r="P96" s="2351"/>
      <c r="Q96" s="1934"/>
      <c r="R96" s="2358" t="s">
        <v>147</v>
      </c>
      <c r="S96" s="2359"/>
      <c r="T96" s="2359"/>
      <c r="U96" s="2359"/>
      <c r="V96" s="2359"/>
      <c r="W96" s="2359"/>
      <c r="X96" s="2360"/>
      <c r="Y96" s="1934"/>
      <c r="Z96" s="2355"/>
      <c r="AA96" s="2356"/>
      <c r="AB96" s="2356"/>
      <c r="AC96" s="2356"/>
      <c r="AD96" s="2356"/>
      <c r="AE96" s="2356"/>
      <c r="AF96" s="2356"/>
      <c r="AG96" s="2356"/>
      <c r="AH96" s="2356"/>
      <c r="AI96" s="2357"/>
      <c r="AJ96" s="215"/>
      <c r="AK96" s="215"/>
    </row>
    <row r="97" spans="1:37" ht="20.100000000000001" customHeight="1" x14ac:dyDescent="0.2">
      <c r="A97" s="1929"/>
      <c r="B97" s="1934"/>
      <c r="C97" s="2349"/>
      <c r="D97" s="2350"/>
      <c r="E97" s="2350"/>
      <c r="F97" s="2350"/>
      <c r="G97" s="2350"/>
      <c r="H97" s="2350"/>
      <c r="I97" s="2350"/>
      <c r="J97" s="2350"/>
      <c r="K97" s="2350"/>
      <c r="L97" s="2350"/>
      <c r="M97" s="2350"/>
      <c r="N97" s="2350"/>
      <c r="O97" s="2350"/>
      <c r="P97" s="2351"/>
      <c r="Q97" s="1934"/>
      <c r="R97" s="2361" t="s">
        <v>1408</v>
      </c>
      <c r="S97" s="2362"/>
      <c r="T97" s="2362"/>
      <c r="U97" s="2362"/>
      <c r="V97" s="2362"/>
      <c r="W97" s="2362"/>
      <c r="X97" s="2363"/>
      <c r="Y97" s="1934"/>
      <c r="Z97" s="2355"/>
      <c r="AA97" s="2356"/>
      <c r="AB97" s="2356"/>
      <c r="AC97" s="2356"/>
      <c r="AD97" s="2356"/>
      <c r="AE97" s="2356"/>
      <c r="AF97" s="2356"/>
      <c r="AG97" s="2356"/>
      <c r="AH97" s="2356"/>
      <c r="AI97" s="2357"/>
      <c r="AJ97" s="215"/>
      <c r="AK97" s="215"/>
    </row>
    <row r="98" spans="1:37" ht="20.100000000000001" customHeight="1" x14ac:dyDescent="0.2">
      <c r="A98" s="1929"/>
      <c r="B98" s="1934"/>
      <c r="C98" s="2349"/>
      <c r="D98" s="2350"/>
      <c r="E98" s="2350"/>
      <c r="F98" s="2350"/>
      <c r="G98" s="2350"/>
      <c r="H98" s="2350"/>
      <c r="I98" s="2350"/>
      <c r="J98" s="2350"/>
      <c r="K98" s="2350"/>
      <c r="L98" s="2350"/>
      <c r="M98" s="2350"/>
      <c r="N98" s="2350"/>
      <c r="O98" s="2350"/>
      <c r="P98" s="2351"/>
      <c r="Q98" s="1934"/>
      <c r="R98" s="2364"/>
      <c r="S98" s="2362"/>
      <c r="T98" s="2362"/>
      <c r="U98" s="2362"/>
      <c r="V98" s="2362"/>
      <c r="W98" s="2362"/>
      <c r="X98" s="2363"/>
      <c r="Y98" s="1934"/>
      <c r="Z98" s="2355"/>
      <c r="AA98" s="2356"/>
      <c r="AB98" s="2356"/>
      <c r="AC98" s="2356"/>
      <c r="AD98" s="2356"/>
      <c r="AE98" s="2356"/>
      <c r="AF98" s="2356"/>
      <c r="AG98" s="2356"/>
      <c r="AH98" s="2356"/>
      <c r="AI98" s="2357"/>
      <c r="AJ98" s="215"/>
      <c r="AK98" s="215"/>
    </row>
    <row r="99" spans="1:37" ht="20.100000000000001" customHeight="1" x14ac:dyDescent="0.2">
      <c r="A99" s="1929"/>
      <c r="B99" s="1934"/>
      <c r="C99" s="2349"/>
      <c r="D99" s="2350"/>
      <c r="E99" s="2350"/>
      <c r="F99" s="2350"/>
      <c r="G99" s="2350"/>
      <c r="H99" s="2350"/>
      <c r="I99" s="2350"/>
      <c r="J99" s="2350"/>
      <c r="K99" s="2350"/>
      <c r="L99" s="2350"/>
      <c r="M99" s="2350"/>
      <c r="N99" s="2350"/>
      <c r="O99" s="2350"/>
      <c r="P99" s="2351"/>
      <c r="Q99" s="1934"/>
      <c r="R99" s="2364"/>
      <c r="S99" s="2362"/>
      <c r="T99" s="2362"/>
      <c r="U99" s="2362"/>
      <c r="V99" s="2362"/>
      <c r="W99" s="2362"/>
      <c r="X99" s="2363"/>
      <c r="Y99" s="1934"/>
      <c r="Z99" s="2355"/>
      <c r="AA99" s="2356"/>
      <c r="AB99" s="2356"/>
      <c r="AC99" s="2356"/>
      <c r="AD99" s="2356"/>
      <c r="AE99" s="2356"/>
      <c r="AF99" s="2356"/>
      <c r="AG99" s="2356"/>
      <c r="AH99" s="2356"/>
      <c r="AI99" s="2357"/>
      <c r="AJ99" s="215"/>
      <c r="AK99" s="215"/>
    </row>
    <row r="100" spans="1:37" ht="20.100000000000001" customHeight="1" x14ac:dyDescent="0.2">
      <c r="A100" s="1929"/>
      <c r="B100" s="1952"/>
      <c r="C100" s="2352"/>
      <c r="D100" s="2353"/>
      <c r="E100" s="2353"/>
      <c r="F100" s="2353"/>
      <c r="G100" s="2353"/>
      <c r="H100" s="2353"/>
      <c r="I100" s="2353"/>
      <c r="J100" s="2353"/>
      <c r="K100" s="2353"/>
      <c r="L100" s="2353"/>
      <c r="M100" s="2353"/>
      <c r="N100" s="2353"/>
      <c r="O100" s="2353"/>
      <c r="P100" s="2354"/>
      <c r="Q100" s="1952"/>
      <c r="R100" s="2365" t="str">
        <f>IF(ISNUMBER(Z72),IF(ABS(Z72)&lt;=0.05,IF(Z73&lt;=115,"CAD 8.7.2.15*1","CAD 8.7.2.15*2"),"CAD 8.7.2.15.2"),"")</f>
        <v/>
      </c>
      <c r="S100" s="2366"/>
      <c r="T100" s="2366"/>
      <c r="U100" s="2366"/>
      <c r="V100" s="2366"/>
      <c r="W100" s="2366"/>
      <c r="X100" s="2367"/>
      <c r="Y100" s="1934"/>
      <c r="Z100" s="2355"/>
      <c r="AA100" s="2356"/>
      <c r="AB100" s="2356"/>
      <c r="AC100" s="2356"/>
      <c r="AD100" s="2356"/>
      <c r="AE100" s="2356"/>
      <c r="AF100" s="2356"/>
      <c r="AG100" s="2356"/>
      <c r="AH100" s="2356"/>
      <c r="AI100" s="2357"/>
      <c r="AJ100" s="215"/>
      <c r="AK100" s="215"/>
    </row>
    <row r="101" spans="1:37" ht="16.5" customHeight="1" x14ac:dyDescent="0.2">
      <c r="A101" s="1929"/>
      <c r="B101" s="1918">
        <v>450</v>
      </c>
      <c r="C101" s="2385" t="s">
        <v>230</v>
      </c>
      <c r="D101" s="2386"/>
      <c r="E101" s="2386"/>
      <c r="F101" s="2386"/>
      <c r="G101" s="2386"/>
      <c r="H101" s="2386"/>
      <c r="I101" s="2386"/>
      <c r="J101" s="2386"/>
      <c r="K101" s="2386"/>
      <c r="L101" s="2386"/>
      <c r="M101" s="2386"/>
      <c r="N101" s="2386"/>
      <c r="O101" s="2386"/>
      <c r="P101" s="2386"/>
      <c r="Q101" s="2386"/>
      <c r="R101" s="2386"/>
      <c r="S101" s="2386"/>
      <c r="T101" s="2386"/>
      <c r="U101" s="2386"/>
      <c r="V101" s="2386"/>
      <c r="W101" s="2386"/>
      <c r="X101" s="2387"/>
      <c r="Y101" s="1934"/>
      <c r="Z101" s="2355"/>
      <c r="AA101" s="2356"/>
      <c r="AB101" s="2356"/>
      <c r="AC101" s="2356"/>
      <c r="AD101" s="2356"/>
      <c r="AE101" s="2356"/>
      <c r="AF101" s="2356"/>
      <c r="AG101" s="2356"/>
      <c r="AH101" s="2356"/>
      <c r="AI101" s="2357"/>
      <c r="AJ101" s="215"/>
      <c r="AK101" s="215"/>
    </row>
    <row r="102" spans="1:37" ht="16.5" customHeight="1" x14ac:dyDescent="0.2">
      <c r="A102" s="1929"/>
      <c r="B102" s="1934"/>
      <c r="C102" s="2385"/>
      <c r="D102" s="2386"/>
      <c r="E102" s="2386"/>
      <c r="F102" s="2386"/>
      <c r="G102" s="2386"/>
      <c r="H102" s="2386"/>
      <c r="I102" s="2386"/>
      <c r="J102" s="2386"/>
      <c r="K102" s="2386"/>
      <c r="L102" s="2386"/>
      <c r="M102" s="2386"/>
      <c r="N102" s="2386"/>
      <c r="O102" s="2386"/>
      <c r="P102" s="2386"/>
      <c r="Q102" s="2386"/>
      <c r="R102" s="2386"/>
      <c r="S102" s="2386"/>
      <c r="T102" s="2386"/>
      <c r="U102" s="2386"/>
      <c r="V102" s="2386"/>
      <c r="W102" s="2386"/>
      <c r="X102" s="2387"/>
      <c r="Y102" s="1952"/>
      <c r="Z102" s="2355"/>
      <c r="AA102" s="2356"/>
      <c r="AB102" s="2356"/>
      <c r="AC102" s="2356"/>
      <c r="AD102" s="2356"/>
      <c r="AE102" s="2356"/>
      <c r="AF102" s="2356"/>
      <c r="AG102" s="2356"/>
      <c r="AH102" s="2356"/>
      <c r="AI102" s="2357"/>
      <c r="AJ102" s="215"/>
      <c r="AK102" s="215"/>
    </row>
    <row r="103" spans="1:37" ht="16.5" customHeight="1" x14ac:dyDescent="0.2">
      <c r="A103" s="1929"/>
      <c r="B103" s="1934"/>
      <c r="C103" s="2385"/>
      <c r="D103" s="2386"/>
      <c r="E103" s="2386"/>
      <c r="F103" s="2386"/>
      <c r="G103" s="2386"/>
      <c r="H103" s="2386"/>
      <c r="I103" s="2386"/>
      <c r="J103" s="2386"/>
      <c r="K103" s="2386"/>
      <c r="L103" s="2386"/>
      <c r="M103" s="2386"/>
      <c r="N103" s="2386"/>
      <c r="O103" s="2386"/>
      <c r="P103" s="2386"/>
      <c r="Q103" s="2386"/>
      <c r="R103" s="2386"/>
      <c r="S103" s="2386"/>
      <c r="T103" s="2386"/>
      <c r="U103" s="2386"/>
      <c r="V103" s="2386"/>
      <c r="W103" s="2386"/>
      <c r="X103" s="2387"/>
      <c r="Y103" s="2106"/>
      <c r="Z103" s="2389"/>
      <c r="AA103" s="2389"/>
      <c r="AB103" s="2389"/>
      <c r="AC103" s="2389"/>
      <c r="AD103" s="2389"/>
      <c r="AE103" s="2389"/>
      <c r="AF103" s="2389"/>
      <c r="AG103" s="2389"/>
      <c r="AH103" s="2389"/>
      <c r="AI103" s="2390"/>
      <c r="AJ103" s="215"/>
      <c r="AK103" s="215"/>
    </row>
    <row r="104" spans="1:37" ht="16.5" customHeight="1" x14ac:dyDescent="0.2">
      <c r="A104" s="1929"/>
      <c r="B104" s="1934"/>
      <c r="C104" s="1953"/>
      <c r="D104" s="1946"/>
      <c r="E104" s="1946"/>
      <c r="F104" s="1946"/>
      <c r="G104" s="1946"/>
      <c r="H104" s="1946"/>
      <c r="I104" s="1946"/>
      <c r="J104" s="1946"/>
      <c r="K104" s="1946"/>
      <c r="L104" s="1946"/>
      <c r="M104" s="1946"/>
      <c r="N104" s="1946"/>
      <c r="O104" s="1946"/>
      <c r="P104" s="1946"/>
      <c r="Q104" s="1946"/>
      <c r="R104" s="1946"/>
      <c r="S104" s="1946"/>
      <c r="T104" s="1946"/>
      <c r="U104" s="1946"/>
      <c r="V104" s="1946"/>
      <c r="W104" s="1946"/>
      <c r="X104" s="2388"/>
      <c r="Y104" s="2391"/>
      <c r="Z104" s="2392"/>
      <c r="AA104" s="2392"/>
      <c r="AB104" s="2392"/>
      <c r="AC104" s="2392"/>
      <c r="AD104" s="2392"/>
      <c r="AE104" s="2392"/>
      <c r="AF104" s="2392"/>
      <c r="AG104" s="2392"/>
      <c r="AH104" s="2392"/>
      <c r="AI104" s="2393"/>
      <c r="AJ104" s="215"/>
      <c r="AK104" s="215"/>
    </row>
    <row r="105" spans="1:37" ht="20.100000000000001" customHeight="1" x14ac:dyDescent="0.2">
      <c r="A105" s="1929"/>
      <c r="B105" s="1934"/>
      <c r="C105" s="2004" t="s">
        <v>39</v>
      </c>
      <c r="D105" s="2005"/>
      <c r="E105" s="2005"/>
      <c r="F105" s="2026"/>
      <c r="G105" s="2276"/>
      <c r="H105" s="2277"/>
      <c r="I105" s="2277"/>
      <c r="J105" s="2277"/>
      <c r="K105" s="2278"/>
      <c r="L105" s="2004" t="s">
        <v>40</v>
      </c>
      <c r="M105" s="2005"/>
      <c r="N105" s="2026"/>
      <c r="O105" s="2028"/>
      <c r="P105" s="1915"/>
      <c r="Q105" s="1915"/>
      <c r="R105" s="1915"/>
      <c r="S105" s="1915"/>
      <c r="T105" s="1915"/>
      <c r="U105" s="1915"/>
      <c r="V105" s="1915"/>
      <c r="W105" s="1915"/>
      <c r="X105" s="2282"/>
      <c r="Y105" s="2391"/>
      <c r="Z105" s="2392"/>
      <c r="AA105" s="2392"/>
      <c r="AB105" s="2392"/>
      <c r="AC105" s="2392"/>
      <c r="AD105" s="2392"/>
      <c r="AE105" s="2392"/>
      <c r="AF105" s="2392"/>
      <c r="AG105" s="2392"/>
      <c r="AH105" s="2392"/>
      <c r="AI105" s="2393"/>
    </row>
    <row r="106" spans="1:37" ht="20.100000000000001" customHeight="1" x14ac:dyDescent="0.2">
      <c r="A106" s="1929"/>
      <c r="B106" s="1934"/>
      <c r="C106" s="2270"/>
      <c r="D106" s="2271"/>
      <c r="E106" s="2271"/>
      <c r="F106" s="2272"/>
      <c r="G106" s="2335"/>
      <c r="H106" s="2336"/>
      <c r="I106" s="2336"/>
      <c r="J106" s="2336"/>
      <c r="K106" s="2337"/>
      <c r="L106" s="2270"/>
      <c r="M106" s="2271"/>
      <c r="N106" s="2272"/>
      <c r="O106" s="2338"/>
      <c r="P106" s="2339"/>
      <c r="Q106" s="2339"/>
      <c r="R106" s="2339"/>
      <c r="S106" s="2339"/>
      <c r="T106" s="2339"/>
      <c r="U106" s="2339"/>
      <c r="V106" s="2339"/>
      <c r="W106" s="2339"/>
      <c r="X106" s="2340"/>
      <c r="Y106" s="2391"/>
      <c r="Z106" s="2392"/>
      <c r="AA106" s="2392"/>
      <c r="AB106" s="2392"/>
      <c r="AC106" s="2392"/>
      <c r="AD106" s="2392"/>
      <c r="AE106" s="2392"/>
      <c r="AF106" s="2392"/>
      <c r="AG106" s="2392"/>
      <c r="AH106" s="2392"/>
      <c r="AI106" s="2393"/>
    </row>
    <row r="107" spans="1:37" ht="20.100000000000001" customHeight="1" x14ac:dyDescent="0.2">
      <c r="A107" s="1929"/>
      <c r="B107" s="2341" t="s">
        <v>231</v>
      </c>
      <c r="C107" s="2342"/>
      <c r="D107" s="2342"/>
      <c r="E107" s="2342"/>
      <c r="F107" s="2342"/>
      <c r="G107" s="2342"/>
      <c r="H107" s="2342"/>
      <c r="I107" s="2342"/>
      <c r="J107" s="2342"/>
      <c r="K107" s="2342"/>
      <c r="L107" s="2342"/>
      <c r="M107" s="2342"/>
      <c r="N107" s="2342"/>
      <c r="O107" s="2342"/>
      <c r="P107" s="2342"/>
      <c r="Q107" s="2342"/>
      <c r="R107" s="2342"/>
      <c r="S107" s="2342"/>
      <c r="T107" s="2342"/>
      <c r="U107" s="2342"/>
      <c r="V107" s="2342"/>
      <c r="W107" s="2342"/>
      <c r="X107" s="2343"/>
      <c r="Y107" s="2391"/>
      <c r="Z107" s="2392"/>
      <c r="AA107" s="2392"/>
      <c r="AB107" s="2392"/>
      <c r="AC107" s="2392"/>
      <c r="AD107" s="2392"/>
      <c r="AE107" s="2392"/>
      <c r="AF107" s="2392"/>
      <c r="AG107" s="2392"/>
      <c r="AH107" s="2392"/>
      <c r="AI107" s="2393"/>
    </row>
    <row r="108" spans="1:37" ht="20.100000000000001" customHeight="1" thickBot="1" x14ac:dyDescent="0.25">
      <c r="A108" s="1930"/>
      <c r="B108" s="2344"/>
      <c r="C108" s="2345"/>
      <c r="D108" s="2345"/>
      <c r="E108" s="2345"/>
      <c r="F108" s="2345"/>
      <c r="G108" s="2345"/>
      <c r="H108" s="2345"/>
      <c r="I108" s="2345"/>
      <c r="J108" s="2345"/>
      <c r="K108" s="2345"/>
      <c r="L108" s="2345"/>
      <c r="M108" s="2345"/>
      <c r="N108" s="2345"/>
      <c r="O108" s="2345"/>
      <c r="P108" s="2345"/>
      <c r="Q108" s="2345"/>
      <c r="R108" s="2345"/>
      <c r="S108" s="2345"/>
      <c r="T108" s="2345"/>
      <c r="U108" s="2345"/>
      <c r="V108" s="2345"/>
      <c r="W108" s="2345"/>
      <c r="X108" s="2346"/>
      <c r="Y108" s="2394"/>
      <c r="Z108" s="2395"/>
      <c r="AA108" s="2395"/>
      <c r="AB108" s="2395"/>
      <c r="AC108" s="2395"/>
      <c r="AD108" s="2395"/>
      <c r="AE108" s="2395"/>
      <c r="AF108" s="2395"/>
      <c r="AG108" s="2395"/>
      <c r="AH108" s="2395"/>
      <c r="AI108" s="2396"/>
    </row>
  </sheetData>
  <sheetProtection algorithmName="SHA-512" hashValue="YWnob1+UeKp+s9TzsLrAVbr/1CcXZeexijDkguaDa6gv/87LrUjxZ8OaL+m/xCTsmVV77CApSxC1FKOM4P2yzA==" saltValue="iqxFtdp+83jG3lSOj7T1Iw==" spinCount="100000" sheet="1" formatCells="0" selectLockedCells="1"/>
  <mergeCells count="210">
    <mergeCell ref="G1:L4"/>
    <mergeCell ref="AE5:AF5"/>
    <mergeCell ref="AG5:AI5"/>
    <mergeCell ref="A6:A12"/>
    <mergeCell ref="B6:B7"/>
    <mergeCell ref="C6:H7"/>
    <mergeCell ref="I6:Y7"/>
    <mergeCell ref="Z6:AH7"/>
    <mergeCell ref="B8:B9"/>
    <mergeCell ref="C8:H9"/>
    <mergeCell ref="I8:Q9"/>
    <mergeCell ref="M1:P2"/>
    <mergeCell ref="Q1:S1"/>
    <mergeCell ref="V1:AC2"/>
    <mergeCell ref="AD1:AI2"/>
    <mergeCell ref="M3:AI4"/>
    <mergeCell ref="N5:O5"/>
    <mergeCell ref="P5:W5"/>
    <mergeCell ref="X5:Y5"/>
    <mergeCell ref="Z5:AD5"/>
    <mergeCell ref="B11:B12"/>
    <mergeCell ref="C11:H12"/>
    <mergeCell ref="I11:AE11"/>
    <mergeCell ref="AF11:AI11"/>
    <mergeCell ref="I12:AE12"/>
    <mergeCell ref="AF12:AI12"/>
    <mergeCell ref="S8:S9"/>
    <mergeCell ref="T8:Y9"/>
    <mergeCell ref="Z8:AI8"/>
    <mergeCell ref="Z9:AI9"/>
    <mergeCell ref="C10:H10"/>
    <mergeCell ref="I10:Q10"/>
    <mergeCell ref="T10:Y10"/>
    <mergeCell ref="Z10:AH10"/>
    <mergeCell ref="C20:D20"/>
    <mergeCell ref="S20:U20"/>
    <mergeCell ref="C21:D21"/>
    <mergeCell ref="S21:U21"/>
    <mergeCell ref="W21:Z21"/>
    <mergeCell ref="AA21:AB21"/>
    <mergeCell ref="C18:D18"/>
    <mergeCell ref="S18:U18"/>
    <mergeCell ref="Z18:AB18"/>
    <mergeCell ref="C19:D19"/>
    <mergeCell ref="S19:U19"/>
    <mergeCell ref="Z19:AB19"/>
    <mergeCell ref="C26:D26"/>
    <mergeCell ref="S26:U26"/>
    <mergeCell ref="S27:U27"/>
    <mergeCell ref="S28:U28"/>
    <mergeCell ref="C29:D29"/>
    <mergeCell ref="E29:Q30"/>
    <mergeCell ref="S29:U29"/>
    <mergeCell ref="AD21:AF21"/>
    <mergeCell ref="AG21:AI21"/>
    <mergeCell ref="C24:D24"/>
    <mergeCell ref="S24:U24"/>
    <mergeCell ref="C25:D25"/>
    <mergeCell ref="S25:U25"/>
    <mergeCell ref="C35:D35"/>
    <mergeCell ref="S35:U35"/>
    <mergeCell ref="C36:D36"/>
    <mergeCell ref="S36:U36"/>
    <mergeCell ref="C37:D38"/>
    <mergeCell ref="E37:Q38"/>
    <mergeCell ref="C31:D31"/>
    <mergeCell ref="S31:U31"/>
    <mergeCell ref="C33:D33"/>
    <mergeCell ref="S33:U33"/>
    <mergeCell ref="C34:D34"/>
    <mergeCell ref="S34:U34"/>
    <mergeCell ref="Y37:AG38"/>
    <mergeCell ref="S38:U38"/>
    <mergeCell ref="C39:P39"/>
    <mergeCell ref="A40:A54"/>
    <mergeCell ref="B40:B46"/>
    <mergeCell ref="C40:P40"/>
    <mergeCell ref="Q40:Q46"/>
    <mergeCell ref="R40:V41"/>
    <mergeCell ref="W40:W41"/>
    <mergeCell ref="Y40:Y48"/>
    <mergeCell ref="A13:A39"/>
    <mergeCell ref="C14:D14"/>
    <mergeCell ref="S14:U14"/>
    <mergeCell ref="C15:D15"/>
    <mergeCell ref="K15:M15"/>
    <mergeCell ref="S15:U15"/>
    <mergeCell ref="C16:D16"/>
    <mergeCell ref="S16:U16"/>
    <mergeCell ref="C17:D17"/>
    <mergeCell ref="S17:U17"/>
    <mergeCell ref="B47:B52"/>
    <mergeCell ref="C47:X50"/>
    <mergeCell ref="Y49:AI54"/>
    <mergeCell ref="C51:F52"/>
    <mergeCell ref="G51:K52"/>
    <mergeCell ref="L51:N52"/>
    <mergeCell ref="O51:X52"/>
    <mergeCell ref="B53:X54"/>
    <mergeCell ref="Z40:AI40"/>
    <mergeCell ref="C41:P46"/>
    <mergeCell ref="Z41:AI48"/>
    <mergeCell ref="R42:X42"/>
    <mergeCell ref="R43:X45"/>
    <mergeCell ref="R46:X46"/>
    <mergeCell ref="AE59:AF59"/>
    <mergeCell ref="AG59:AI59"/>
    <mergeCell ref="A60:A66"/>
    <mergeCell ref="B60:B61"/>
    <mergeCell ref="C60:H61"/>
    <mergeCell ref="I60:Y61"/>
    <mergeCell ref="Z60:AH61"/>
    <mergeCell ref="B62:B63"/>
    <mergeCell ref="C62:H63"/>
    <mergeCell ref="I62:Q63"/>
    <mergeCell ref="G55:L59"/>
    <mergeCell ref="M55:P56"/>
    <mergeCell ref="Q55:S55"/>
    <mergeCell ref="V55:AC56"/>
    <mergeCell ref="AD55:AI56"/>
    <mergeCell ref="M57:AI58"/>
    <mergeCell ref="N59:O59"/>
    <mergeCell ref="P59:W59"/>
    <mergeCell ref="X59:Y59"/>
    <mergeCell ref="Z59:AD59"/>
    <mergeCell ref="B65:B66"/>
    <mergeCell ref="C65:H66"/>
    <mergeCell ref="I65:AE65"/>
    <mergeCell ref="AF65:AI65"/>
    <mergeCell ref="I66:AE66"/>
    <mergeCell ref="AF66:AI66"/>
    <mergeCell ref="S62:S63"/>
    <mergeCell ref="T62:Y63"/>
    <mergeCell ref="Z62:AI62"/>
    <mergeCell ref="Z63:AI63"/>
    <mergeCell ref="C64:H64"/>
    <mergeCell ref="I64:Q64"/>
    <mergeCell ref="T64:Y64"/>
    <mergeCell ref="Z64:AH64"/>
    <mergeCell ref="C74:D74"/>
    <mergeCell ref="S74:U74"/>
    <mergeCell ref="C75:D75"/>
    <mergeCell ref="S75:U75"/>
    <mergeCell ref="W75:Z75"/>
    <mergeCell ref="AA75:AB75"/>
    <mergeCell ref="C72:D72"/>
    <mergeCell ref="S72:U72"/>
    <mergeCell ref="Z72:AB72"/>
    <mergeCell ref="C73:D73"/>
    <mergeCell ref="S73:U73"/>
    <mergeCell ref="Z73:AB73"/>
    <mergeCell ref="C80:D80"/>
    <mergeCell ref="S80:U80"/>
    <mergeCell ref="S81:U81"/>
    <mergeCell ref="S82:U82"/>
    <mergeCell ref="C83:D83"/>
    <mergeCell ref="E83:Q84"/>
    <mergeCell ref="S83:U83"/>
    <mergeCell ref="AD75:AF75"/>
    <mergeCell ref="AG75:AI75"/>
    <mergeCell ref="C78:D78"/>
    <mergeCell ref="S78:U78"/>
    <mergeCell ref="C79:D79"/>
    <mergeCell ref="S79:U79"/>
    <mergeCell ref="C89:D89"/>
    <mergeCell ref="S89:U89"/>
    <mergeCell ref="C90:D90"/>
    <mergeCell ref="S90:U90"/>
    <mergeCell ref="C91:D92"/>
    <mergeCell ref="E91:Q92"/>
    <mergeCell ref="C85:D85"/>
    <mergeCell ref="S85:U85"/>
    <mergeCell ref="C87:D87"/>
    <mergeCell ref="S87:U87"/>
    <mergeCell ref="C88:D88"/>
    <mergeCell ref="S88:U88"/>
    <mergeCell ref="Y91:AG92"/>
    <mergeCell ref="S92:U92"/>
    <mergeCell ref="C93:P93"/>
    <mergeCell ref="A94:A108"/>
    <mergeCell ref="B94:B100"/>
    <mergeCell ref="C94:P94"/>
    <mergeCell ref="Q94:Q100"/>
    <mergeCell ref="R94:V95"/>
    <mergeCell ref="W94:W95"/>
    <mergeCell ref="Y94:Y102"/>
    <mergeCell ref="A67:A93"/>
    <mergeCell ref="C68:D68"/>
    <mergeCell ref="S68:U68"/>
    <mergeCell ref="C69:D69"/>
    <mergeCell ref="K69:M69"/>
    <mergeCell ref="S69:U69"/>
    <mergeCell ref="C70:D70"/>
    <mergeCell ref="S70:U70"/>
    <mergeCell ref="C71:D71"/>
    <mergeCell ref="S71:U71"/>
    <mergeCell ref="B101:B106"/>
    <mergeCell ref="C101:X104"/>
    <mergeCell ref="Y103:AI108"/>
    <mergeCell ref="C105:F106"/>
    <mergeCell ref="G105:K106"/>
    <mergeCell ref="L105:N106"/>
    <mergeCell ref="O105:X106"/>
    <mergeCell ref="B107:X108"/>
    <mergeCell ref="Z94:AI94"/>
    <mergeCell ref="C95:P100"/>
    <mergeCell ref="Z95:AI102"/>
    <mergeCell ref="R96:X96"/>
    <mergeCell ref="R97:X99"/>
    <mergeCell ref="R100:X100"/>
  </mergeCells>
  <conditionalFormatting sqref="S33:U33">
    <cfRule type="cellIs" dxfId="5" priority="7" stopIfTrue="1" operator="lessThan">
      <formula>100</formula>
    </cfRule>
  </conditionalFormatting>
  <conditionalFormatting sqref="S26">
    <cfRule type="cellIs" dxfId="4" priority="6" stopIfTrue="1" operator="greaterThan">
      <formula>900</formula>
    </cfRule>
  </conditionalFormatting>
  <conditionalFormatting sqref="S15">
    <cfRule type="expression" dxfId="3" priority="5" stopIfTrue="1">
      <formula>IF($K$15="Y",FALSE,TRUE)</formula>
    </cfRule>
  </conditionalFormatting>
  <conditionalFormatting sqref="S87:U87">
    <cfRule type="cellIs" dxfId="2" priority="3" stopIfTrue="1" operator="lessThan">
      <formula>100</formula>
    </cfRule>
  </conditionalFormatting>
  <conditionalFormatting sqref="S80">
    <cfRule type="cellIs" dxfId="1" priority="2" stopIfTrue="1" operator="greaterThan">
      <formula>900</formula>
    </cfRule>
  </conditionalFormatting>
  <conditionalFormatting sqref="S69">
    <cfRule type="expression" dxfId="0" priority="1" stopIfTrue="1">
      <formula>IF($K$15="Y",FALSE,TRUE)</formula>
    </cfRule>
  </conditionalFormatting>
  <dataValidations count="10">
    <dataValidation type="list" allowBlank="1" showInputMessage="1" showErrorMessage="1" sqref="Z10:AH10 Z64:AH64" xr:uid="{9A10E1AE-E0F1-4CC1-8350-A7D40C8C66E4}">
      <formula1>DriveType</formula1>
    </dataValidation>
    <dataValidation type="list" allowBlank="1" showInputMessage="1" showErrorMessage="1" sqref="W40:W41 W94:W95" xr:uid="{82C358AB-700E-45CF-BF93-D454B12339BF}">
      <formula1>"Yes,No"</formula1>
    </dataValidation>
    <dataValidation type="list" showInputMessage="1" showErrorMessage="1" errorTitle="Car Weight Reset" error="You must select either 'Y' or 'N'" promptTitle="Car Weight Reset" prompt="If you are reseting the car weight include a supporting statement in the submitter's notes box:" sqref="K15:M15 K69:M69" xr:uid="{CF714158-F6D9-49D6-BCD1-01C6E3220048}">
      <formula1>"Y,N"</formula1>
    </dataValidation>
    <dataValidation operator="greaterThanOrEqual" allowBlank="1" showInputMessage="1" showErrorMessage="1" sqref="M59:N59 M5:N5" xr:uid="{D503964D-E3A4-47E8-81BD-AD2F5C687D9D}"/>
    <dataValidation type="decimal" operator="greaterThanOrEqual" allowBlank="1" showInputMessage="1" showErrorMessage="1" sqref="P59 P5" xr:uid="{E56189F3-5711-4D3D-93E4-9BBCF73558A2}">
      <formula1>0</formula1>
    </dataValidation>
    <dataValidation allowBlank="1" showInputMessage="1" showErrorMessage="1" prompt="Revision letter or number for this specification." sqref="AG59 AG5" xr:uid="{40AFA097-A631-4132-AE62-223B79AA13D9}"/>
    <dataValidation type="date" operator="greaterThan" allowBlank="1" showInputMessage="1" showErrorMessage="1" prompt="Revision date for this specification. " sqref="Z59:AB59 Z5:AB5" xr:uid="{322E49AC-4024-4F1D-B3CE-E7873F5C52FF}">
      <formula1>36526</formula1>
    </dataValidation>
    <dataValidation type="decimal" errorStyle="warning" allowBlank="1" showErrorMessage="1" errorTitle="Runby out of range" error="The runby entered exceeds 900mm or is less than 0mm." sqref="S80 S26" xr:uid="{F8C19974-DC4C-4E9F-A666-C5421BF46639}">
      <formula1>0</formula1>
      <formula2>900</formula2>
    </dataValidation>
    <dataValidation type="list" allowBlank="1" showInputMessage="1" showErrorMessage="1" sqref="S78 S24" xr:uid="{6D54B012-F069-4B50-A0E7-42C492FDBCE3}">
      <formula1>"Spring,Oil"</formula1>
    </dataValidation>
    <dataValidation type="date" operator="greaterThan" allowBlank="1" showInputMessage="1" showErrorMessage="1" sqref="G51 G105" xr:uid="{7B4F8B43-A5DD-4195-8B54-5FFD41B00230}">
      <formula1>36892</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C035-15E9-44C0-AEFA-772DFC47214C}">
  <sheetPr codeName="Sheet1">
    <tabColor theme="7" tint="0.39997558519241921"/>
  </sheetPr>
  <dimension ref="A1:AK95"/>
  <sheetViews>
    <sheetView showGridLines="0" showZeros="0" view="pageBreakPreview" topLeftCell="C1" zoomScaleNormal="100" zoomScaleSheetLayoutView="100" workbookViewId="0">
      <selection activeCell="I8" sqref="I8:Q9"/>
    </sheetView>
  </sheetViews>
  <sheetFormatPr defaultColWidth="9.140625" defaultRowHeight="20.100000000000001" customHeight="1" x14ac:dyDescent="0.2"/>
  <cols>
    <col min="1" max="8" width="3.140625" style="1" customWidth="1"/>
    <col min="9" max="18" width="3.28515625" style="1" customWidth="1"/>
    <col min="19" max="25" width="3.140625" style="1" customWidth="1"/>
    <col min="26" max="35" width="3.28515625" style="1" customWidth="1"/>
    <col min="36" max="37" width="9.140625" style="3"/>
    <col min="38" max="16384" width="9.140625" style="2"/>
  </cols>
  <sheetData>
    <row r="1" spans="1:37" ht="19.5" customHeight="1" x14ac:dyDescent="0.2">
      <c r="G1" s="1778" t="s">
        <v>2316</v>
      </c>
      <c r="H1" s="1778"/>
      <c r="I1" s="1778"/>
      <c r="J1" s="1778"/>
      <c r="K1" s="1778"/>
      <c r="L1" s="1778"/>
      <c r="M1" s="1779" t="s">
        <v>1</v>
      </c>
      <c r="N1" s="1779"/>
      <c r="O1" s="1779"/>
      <c r="P1" s="1779"/>
      <c r="Q1" s="1780">
        <v>42843</v>
      </c>
      <c r="R1" s="1780"/>
      <c r="S1" s="1780"/>
      <c r="T1" s="49"/>
      <c r="U1" s="49"/>
      <c r="V1" s="1781" t="s">
        <v>233</v>
      </c>
      <c r="W1" s="1781"/>
      <c r="X1" s="1781"/>
      <c r="Y1" s="1781"/>
      <c r="Z1" s="1781"/>
      <c r="AA1" s="1781"/>
      <c r="AB1" s="1781"/>
      <c r="AC1" s="1781"/>
      <c r="AD1" s="1781"/>
      <c r="AE1" s="1781"/>
      <c r="AF1" s="1781"/>
      <c r="AG1" s="1781"/>
      <c r="AH1" s="1781"/>
      <c r="AI1" s="1781"/>
    </row>
    <row r="2" spans="1:37" ht="9.75" customHeight="1" x14ac:dyDescent="0.2">
      <c r="G2" s="1778"/>
      <c r="H2" s="1778"/>
      <c r="I2" s="1778"/>
      <c r="J2" s="1778"/>
      <c r="K2" s="1778"/>
      <c r="L2" s="1778"/>
      <c r="M2" s="49"/>
      <c r="N2" s="49"/>
      <c r="O2" s="49"/>
      <c r="P2" s="49"/>
      <c r="Q2" s="49"/>
      <c r="R2" s="49"/>
      <c r="S2" s="49"/>
      <c r="T2" s="49"/>
      <c r="U2" s="49"/>
      <c r="V2" s="1781"/>
      <c r="W2" s="1781"/>
      <c r="X2" s="1781"/>
      <c r="Y2" s="1781"/>
      <c r="Z2" s="1781"/>
      <c r="AA2" s="1781"/>
      <c r="AB2" s="1781"/>
      <c r="AC2" s="1781"/>
      <c r="AD2" s="1781"/>
      <c r="AE2" s="1781"/>
      <c r="AF2" s="1781"/>
      <c r="AG2" s="1781"/>
      <c r="AH2" s="1781"/>
      <c r="AI2" s="1781"/>
    </row>
    <row r="3" spans="1:37" ht="9.75" customHeight="1" x14ac:dyDescent="0.2">
      <c r="G3" s="1778"/>
      <c r="H3" s="1778"/>
      <c r="I3" s="1778"/>
      <c r="J3" s="1778"/>
      <c r="K3" s="1778"/>
      <c r="L3" s="1778"/>
      <c r="M3" s="1781" t="s">
        <v>234</v>
      </c>
      <c r="N3" s="1781"/>
      <c r="O3" s="1781"/>
      <c r="P3" s="1781"/>
      <c r="Q3" s="1781"/>
      <c r="R3" s="1781"/>
      <c r="S3" s="1781"/>
      <c r="T3" s="1781"/>
      <c r="U3" s="1781"/>
      <c r="V3" s="1781"/>
      <c r="W3" s="1781"/>
      <c r="X3" s="1781"/>
      <c r="Y3" s="1781"/>
      <c r="Z3" s="1781"/>
      <c r="AA3" s="1781"/>
      <c r="AB3" s="1781"/>
      <c r="AC3" s="1781"/>
      <c r="AD3" s="1781"/>
      <c r="AE3" s="1781"/>
      <c r="AF3" s="1781"/>
      <c r="AG3" s="1781"/>
      <c r="AH3" s="1781"/>
      <c r="AI3" s="1781"/>
    </row>
    <row r="4" spans="1:37" ht="19.5" customHeight="1" thickBot="1" x14ac:dyDescent="0.25">
      <c r="A4" s="50"/>
      <c r="B4" s="50"/>
      <c r="C4" s="50"/>
      <c r="D4" s="50"/>
      <c r="E4" s="50"/>
      <c r="F4" s="50"/>
      <c r="G4" s="1778"/>
      <c r="H4" s="1778"/>
      <c r="I4" s="1778"/>
      <c r="J4" s="1778"/>
      <c r="K4" s="1778"/>
      <c r="L4" s="1778"/>
      <c r="M4" s="1781"/>
      <c r="N4" s="1781"/>
      <c r="O4" s="1781"/>
      <c r="P4" s="1781"/>
      <c r="Q4" s="1781"/>
      <c r="R4" s="1781"/>
      <c r="S4" s="1781"/>
      <c r="T4" s="1781"/>
      <c r="U4" s="1781"/>
      <c r="V4" s="1781"/>
      <c r="W4" s="1781"/>
      <c r="X4" s="1781"/>
      <c r="Y4" s="1781"/>
      <c r="Z4" s="1781"/>
      <c r="AA4" s="1781"/>
      <c r="AB4" s="1781"/>
      <c r="AC4" s="1781"/>
      <c r="AD4" s="1781"/>
      <c r="AE4" s="1781"/>
      <c r="AF4" s="1781"/>
      <c r="AG4" s="1781"/>
      <c r="AH4" s="1781"/>
      <c r="AI4" s="1781"/>
      <c r="AJ4" s="53"/>
      <c r="AK4" s="53"/>
    </row>
    <row r="5" spans="1:37" ht="20.100000000000001" customHeight="1" thickBot="1" x14ac:dyDescent="0.3">
      <c r="A5" s="1242" t="s">
        <v>2072</v>
      </c>
      <c r="B5" s="18"/>
      <c r="C5" s="19"/>
      <c r="D5" s="19"/>
      <c r="E5" s="19"/>
      <c r="F5" s="19"/>
      <c r="G5" s="916"/>
      <c r="H5" s="916"/>
      <c r="I5" s="916"/>
      <c r="J5" s="916"/>
      <c r="K5" s="916"/>
      <c r="L5" s="916"/>
      <c r="M5" s="54"/>
      <c r="N5" s="2227" t="s">
        <v>43</v>
      </c>
      <c r="O5" s="2228"/>
      <c r="P5" s="2459">
        <f>Application!F10</f>
        <v>0</v>
      </c>
      <c r="Q5" s="2460"/>
      <c r="R5" s="2460"/>
      <c r="S5" s="2460"/>
      <c r="T5" s="2460"/>
      <c r="U5" s="2460"/>
      <c r="V5" s="2460"/>
      <c r="W5" s="2461"/>
      <c r="X5" s="2229" t="s">
        <v>39</v>
      </c>
      <c r="Y5" s="2230"/>
      <c r="Z5" s="2518"/>
      <c r="AA5" s="2519"/>
      <c r="AB5" s="2519"/>
      <c r="AC5" s="2519"/>
      <c r="AD5" s="2520"/>
      <c r="AE5" s="2229" t="s">
        <v>66</v>
      </c>
      <c r="AF5" s="2230"/>
      <c r="AG5" s="1867"/>
      <c r="AH5" s="1868"/>
      <c r="AI5" s="1869"/>
      <c r="AJ5" s="55"/>
    </row>
    <row r="6" spans="1:37" ht="20.100000000000001" customHeight="1" x14ac:dyDescent="0.2">
      <c r="A6" s="1626" t="s">
        <v>68</v>
      </c>
      <c r="B6" s="1960">
        <v>110</v>
      </c>
      <c r="C6" s="1961" t="str">
        <f>VLOOKUP(B6,DataLabels,HLOOKUP($M$3,Type,2,FALSE))</f>
        <v>Type of Submission</v>
      </c>
      <c r="D6" s="1962"/>
      <c r="E6" s="1962"/>
      <c r="F6" s="1962"/>
      <c r="G6" s="1962"/>
      <c r="H6" s="1963"/>
      <c r="I6" s="2212">
        <f>Application!G8</f>
        <v>0</v>
      </c>
      <c r="J6" s="2213"/>
      <c r="K6" s="2213"/>
      <c r="L6" s="2213"/>
      <c r="M6" s="2213"/>
      <c r="N6" s="2213"/>
      <c r="O6" s="2213"/>
      <c r="P6" s="2213"/>
      <c r="Q6" s="2213"/>
      <c r="R6" s="2213"/>
      <c r="S6" s="2213"/>
      <c r="T6" s="2213"/>
      <c r="U6" s="2213"/>
      <c r="V6" s="2213"/>
      <c r="W6" s="2213"/>
      <c r="X6" s="2213"/>
      <c r="Y6" s="2213"/>
      <c r="Z6" s="2334">
        <f>Application!R8</f>
        <v>0</v>
      </c>
      <c r="AA6" s="2213"/>
      <c r="AB6" s="2213"/>
      <c r="AC6" s="2213"/>
      <c r="AD6" s="2213"/>
      <c r="AE6" s="2213"/>
      <c r="AF6" s="2213"/>
      <c r="AG6" s="2213"/>
      <c r="AH6" s="2213"/>
      <c r="AI6" s="517"/>
    </row>
    <row r="7" spans="1:37" ht="20.100000000000001" customHeight="1" x14ac:dyDescent="0.2">
      <c r="A7" s="1627"/>
      <c r="B7" s="1952"/>
      <c r="C7" s="1953"/>
      <c r="D7" s="1946"/>
      <c r="E7" s="1946"/>
      <c r="F7" s="1946"/>
      <c r="G7" s="1946"/>
      <c r="H7" s="1947"/>
      <c r="I7" s="1950"/>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518"/>
    </row>
    <row r="8" spans="1:37" ht="20.100000000000001" customHeight="1" x14ac:dyDescent="0.2">
      <c r="A8" s="1627"/>
      <c r="B8" s="1727">
        <v>500</v>
      </c>
      <c r="C8" s="1944" t="str">
        <f>VLOOKUP(B8,DataLabels,HLOOKUP($M$3,Type,2,FALSE))</f>
        <v>Elevating Device Make</v>
      </c>
      <c r="D8" s="1921"/>
      <c r="E8" s="1921"/>
      <c r="F8" s="1921"/>
      <c r="G8" s="1921"/>
      <c r="H8" s="1922"/>
      <c r="I8" s="1773"/>
      <c r="J8" s="1644"/>
      <c r="K8" s="1644"/>
      <c r="L8" s="1644"/>
      <c r="M8" s="1644"/>
      <c r="N8" s="1644"/>
      <c r="O8" s="1644"/>
      <c r="P8" s="1644"/>
      <c r="Q8" s="1644"/>
      <c r="R8" s="68"/>
      <c r="S8" s="1727">
        <v>130</v>
      </c>
      <c r="T8" s="1944" t="s">
        <v>70</v>
      </c>
      <c r="U8" s="1921"/>
      <c r="V8" s="1921"/>
      <c r="W8" s="1921"/>
      <c r="X8" s="1921"/>
      <c r="Y8" s="1922"/>
      <c r="Z8" s="2512">
        <f>Application!R10</f>
        <v>0</v>
      </c>
      <c r="AA8" s="2513"/>
      <c r="AB8" s="2513"/>
      <c r="AC8" s="2513"/>
      <c r="AD8" s="2513"/>
      <c r="AE8" s="2513"/>
      <c r="AF8" s="2513"/>
      <c r="AG8" s="2513"/>
      <c r="AH8" s="2513"/>
      <c r="AI8" s="2514"/>
    </row>
    <row r="9" spans="1:37" ht="20.100000000000001" customHeight="1" x14ac:dyDescent="0.2">
      <c r="A9" s="1627"/>
      <c r="B9" s="1728"/>
      <c r="C9" s="1945"/>
      <c r="D9" s="1946"/>
      <c r="E9" s="1946"/>
      <c r="F9" s="1946"/>
      <c r="G9" s="1946"/>
      <c r="H9" s="1947"/>
      <c r="I9" s="1645"/>
      <c r="J9" s="1646"/>
      <c r="K9" s="1646"/>
      <c r="L9" s="1646"/>
      <c r="M9" s="1646"/>
      <c r="N9" s="1646"/>
      <c r="O9" s="1646"/>
      <c r="P9" s="1646"/>
      <c r="Q9" s="1646"/>
      <c r="R9" s="69"/>
      <c r="S9" s="1728"/>
      <c r="T9" s="1945"/>
      <c r="U9" s="1946"/>
      <c r="V9" s="1946"/>
      <c r="W9" s="1946"/>
      <c r="X9" s="1946"/>
      <c r="Y9" s="1947"/>
      <c r="Z9" s="2515">
        <f>Application!R11</f>
        <v>0</v>
      </c>
      <c r="AA9" s="2516"/>
      <c r="AB9" s="2516"/>
      <c r="AC9" s="2516"/>
      <c r="AD9" s="2516"/>
      <c r="AE9" s="2516"/>
      <c r="AF9" s="2516"/>
      <c r="AG9" s="2516"/>
      <c r="AH9" s="2516"/>
      <c r="AI9" s="2517"/>
    </row>
    <row r="10" spans="1:37" ht="20.100000000000001" customHeight="1" x14ac:dyDescent="0.2">
      <c r="A10" s="1627"/>
      <c r="B10" s="1727">
        <v>510</v>
      </c>
      <c r="C10" s="1944" t="str">
        <f>VLOOKUP(B10,DataLabels,HLOOKUP($M$3,Type,2,FALSE))</f>
        <v>Elevating Device Model</v>
      </c>
      <c r="D10" s="1921"/>
      <c r="E10" s="1921"/>
      <c r="F10" s="1921"/>
      <c r="G10" s="1921"/>
      <c r="H10" s="1922"/>
      <c r="I10" s="1643"/>
      <c r="J10" s="1644"/>
      <c r="K10" s="1644"/>
      <c r="L10" s="1644"/>
      <c r="M10" s="1644"/>
      <c r="N10" s="1644"/>
      <c r="O10" s="1644"/>
      <c r="P10" s="1644"/>
      <c r="Q10" s="1644"/>
      <c r="R10" s="68"/>
      <c r="S10" s="1727">
        <v>1340</v>
      </c>
      <c r="T10" s="1944" t="str">
        <f>VLOOKUP(S10,DataLabels,HLOOKUP($M$3,Type,2,FALSE))</f>
        <v>Type of Drive</v>
      </c>
      <c r="U10" s="1921"/>
      <c r="V10" s="1921"/>
      <c r="W10" s="1921"/>
      <c r="X10" s="1921"/>
      <c r="Y10" s="1922"/>
      <c r="Z10" s="1643"/>
      <c r="AA10" s="1644"/>
      <c r="AB10" s="1644"/>
      <c r="AC10" s="1644"/>
      <c r="AD10" s="1644"/>
      <c r="AE10" s="1644"/>
      <c r="AF10" s="1644"/>
      <c r="AG10" s="1644"/>
      <c r="AH10" s="1644"/>
      <c r="AI10" s="509"/>
    </row>
    <row r="11" spans="1:37" ht="20.100000000000001" customHeight="1" x14ac:dyDescent="0.2">
      <c r="A11" s="1627"/>
      <c r="B11" s="1728"/>
      <c r="C11" s="1945"/>
      <c r="D11" s="1946"/>
      <c r="E11" s="1946"/>
      <c r="F11" s="1946"/>
      <c r="G11" s="1946"/>
      <c r="H11" s="1947"/>
      <c r="I11" s="1645"/>
      <c r="J11" s="1646"/>
      <c r="K11" s="1646"/>
      <c r="L11" s="1646"/>
      <c r="M11" s="1646"/>
      <c r="N11" s="1646"/>
      <c r="O11" s="1646"/>
      <c r="P11" s="1646"/>
      <c r="Q11" s="1646"/>
      <c r="R11" s="69"/>
      <c r="S11" s="1728"/>
      <c r="T11" s="1945"/>
      <c r="U11" s="1946"/>
      <c r="V11" s="1946"/>
      <c r="W11" s="1946"/>
      <c r="X11" s="1946"/>
      <c r="Y11" s="1947"/>
      <c r="Z11" s="1645"/>
      <c r="AA11" s="1646"/>
      <c r="AB11" s="1646"/>
      <c r="AC11" s="1646"/>
      <c r="AD11" s="1646"/>
      <c r="AE11" s="1646"/>
      <c r="AF11" s="1646"/>
      <c r="AG11" s="1646"/>
      <c r="AH11" s="1646"/>
      <c r="AI11" s="510"/>
    </row>
    <row r="12" spans="1:37" ht="20.100000000000001" customHeight="1" x14ac:dyDescent="0.2">
      <c r="A12" s="1627"/>
      <c r="B12" s="1727">
        <v>520</v>
      </c>
      <c r="C12" s="1944" t="str">
        <f>VLOOKUP(B12,DataLabels,HLOOKUP($M$3,Type,2,FALSE))</f>
        <v>Capacity
(All Cars must be the same)
[2.16.1]</v>
      </c>
      <c r="D12" s="1921"/>
      <c r="E12" s="1921"/>
      <c r="F12" s="1921"/>
      <c r="G12" s="1921"/>
      <c r="H12" s="1922"/>
      <c r="I12" s="1643"/>
      <c r="J12" s="1644"/>
      <c r="K12" s="1644"/>
      <c r="L12" s="1644"/>
      <c r="M12" s="1644"/>
      <c r="N12" s="1644"/>
      <c r="O12" s="1644"/>
      <c r="P12" s="1644"/>
      <c r="Q12" s="1644"/>
      <c r="R12" s="68"/>
      <c r="S12" s="1727">
        <v>540</v>
      </c>
      <c r="T12" s="1944" t="str">
        <f>VLOOKUP(S12,DataLabels,HLOOKUP($M$3,Type,2,FALSE))</f>
        <v>Rated Speed</v>
      </c>
      <c r="U12" s="1921"/>
      <c r="V12" s="1921"/>
      <c r="W12" s="1921"/>
      <c r="X12" s="1921"/>
      <c r="Y12" s="1922"/>
      <c r="Z12" s="1643"/>
      <c r="AA12" s="1644"/>
      <c r="AB12" s="1644"/>
      <c r="AC12" s="1644"/>
      <c r="AD12" s="1644"/>
      <c r="AE12" s="1644"/>
      <c r="AF12" s="1644"/>
      <c r="AG12" s="1644"/>
      <c r="AH12" s="1644"/>
      <c r="AI12" s="509"/>
    </row>
    <row r="13" spans="1:37" ht="20.100000000000001" customHeight="1" x14ac:dyDescent="0.25">
      <c r="A13" s="1627"/>
      <c r="B13" s="1728"/>
      <c r="C13" s="1945"/>
      <c r="D13" s="1946"/>
      <c r="E13" s="1946"/>
      <c r="F13" s="1946"/>
      <c r="G13" s="1946"/>
      <c r="H13" s="1947"/>
      <c r="I13" s="1645"/>
      <c r="J13" s="1646"/>
      <c r="K13" s="1646"/>
      <c r="L13" s="1646"/>
      <c r="M13" s="1646"/>
      <c r="N13" s="1646"/>
      <c r="O13" s="1646"/>
      <c r="P13" s="1646"/>
      <c r="Q13" s="1646"/>
      <c r="R13" s="58" t="s">
        <v>71</v>
      </c>
      <c r="S13" s="1728"/>
      <c r="T13" s="1945"/>
      <c r="U13" s="1946"/>
      <c r="V13" s="1946"/>
      <c r="W13" s="1946"/>
      <c r="X13" s="1946"/>
      <c r="Y13" s="1947"/>
      <c r="Z13" s="1645"/>
      <c r="AA13" s="1646"/>
      <c r="AB13" s="1646"/>
      <c r="AC13" s="1646"/>
      <c r="AD13" s="1646"/>
      <c r="AE13" s="1646"/>
      <c r="AF13" s="1646"/>
      <c r="AG13" s="1646"/>
      <c r="AH13" s="1646"/>
      <c r="AI13" s="511" t="s">
        <v>73</v>
      </c>
    </row>
    <row r="14" spans="1:37" ht="20.100000000000001" customHeight="1" x14ac:dyDescent="0.2">
      <c r="A14" s="1627"/>
      <c r="B14" s="1918">
        <v>180</v>
      </c>
      <c r="C14" s="1920" t="str">
        <f>VLOOKUP(B14,DataLabels,HLOOKUP($M$3,Type,2,FALSE))</f>
        <v>Address</v>
      </c>
      <c r="D14" s="1921"/>
      <c r="E14" s="1921"/>
      <c r="F14" s="1921"/>
      <c r="G14" s="1921"/>
      <c r="H14" s="1922"/>
      <c r="I14" s="2201">
        <f>Application!F22</f>
        <v>123</v>
      </c>
      <c r="J14" s="2202"/>
      <c r="K14" s="2202"/>
      <c r="L14" s="2202"/>
      <c r="M14" s="2202"/>
      <c r="N14" s="2202"/>
      <c r="O14" s="2202"/>
      <c r="P14" s="2202"/>
      <c r="Q14" s="2202"/>
      <c r="R14" s="2202"/>
      <c r="S14" s="2202"/>
      <c r="T14" s="2202"/>
      <c r="U14" s="2202"/>
      <c r="V14" s="2202"/>
      <c r="W14" s="2202"/>
      <c r="X14" s="2202"/>
      <c r="Y14" s="2202"/>
      <c r="Z14" s="2202"/>
      <c r="AA14" s="2202"/>
      <c r="AB14" s="2202"/>
      <c r="AC14" s="2202"/>
      <c r="AD14" s="2202"/>
      <c r="AE14" s="2287"/>
      <c r="AF14" s="2499" t="s">
        <v>20</v>
      </c>
      <c r="AG14" s="2500"/>
      <c r="AH14" s="2500"/>
      <c r="AI14" s="2501"/>
    </row>
    <row r="15" spans="1:37" ht="20.100000000000001" customHeight="1" x14ac:dyDescent="0.2">
      <c r="A15" s="1881"/>
      <c r="B15" s="1952"/>
      <c r="C15" s="1953"/>
      <c r="D15" s="1946"/>
      <c r="E15" s="1946"/>
      <c r="F15" s="1946"/>
      <c r="G15" s="1946"/>
      <c r="H15" s="1947"/>
      <c r="I15" s="2189" t="str">
        <f>Application!F23</f>
        <v>any st</v>
      </c>
      <c r="J15" s="2190"/>
      <c r="K15" s="2190"/>
      <c r="L15" s="2190"/>
      <c r="M15" s="2190"/>
      <c r="N15" s="2190"/>
      <c r="O15" s="2190"/>
      <c r="P15" s="2190"/>
      <c r="Q15" s="2190"/>
      <c r="R15" s="2190"/>
      <c r="S15" s="2190"/>
      <c r="T15" s="2190"/>
      <c r="U15" s="2190"/>
      <c r="V15" s="2190"/>
      <c r="W15" s="2190"/>
      <c r="X15" s="2190"/>
      <c r="Y15" s="2190"/>
      <c r="Z15" s="2190"/>
      <c r="AA15" s="2190"/>
      <c r="AB15" s="2190"/>
      <c r="AC15" s="2190"/>
      <c r="AD15" s="2190"/>
      <c r="AE15" s="2291"/>
      <c r="AF15" s="2438">
        <f>Application!V23</f>
        <v>0</v>
      </c>
      <c r="AG15" s="2439"/>
      <c r="AH15" s="2439"/>
      <c r="AI15" s="2441"/>
    </row>
    <row r="16" spans="1:37" ht="20.100000000000001" customHeight="1" x14ac:dyDescent="0.2">
      <c r="A16" s="1810" t="s">
        <v>235</v>
      </c>
      <c r="B16" s="1918">
        <v>4000</v>
      </c>
      <c r="C16" s="2293" t="s">
        <v>143</v>
      </c>
      <c r="D16" s="2294"/>
      <c r="E16" s="2294"/>
      <c r="F16" s="2294"/>
      <c r="G16" s="2294"/>
      <c r="H16" s="2294"/>
      <c r="I16" s="2294"/>
      <c r="J16" s="2502"/>
      <c r="K16" s="2503"/>
      <c r="L16" s="2503"/>
      <c r="M16" s="2503"/>
      <c r="N16" s="2503"/>
      <c r="O16" s="2503"/>
      <c r="P16" s="2503"/>
      <c r="Q16" s="2503"/>
      <c r="R16" s="2503"/>
      <c r="S16" s="2503"/>
      <c r="T16" s="2503"/>
      <c r="U16" s="2503"/>
      <c r="V16" s="2503"/>
      <c r="W16" s="2503"/>
      <c r="X16" s="2503"/>
      <c r="Y16" s="2503"/>
      <c r="Z16" s="2503"/>
      <c r="AA16" s="2503"/>
      <c r="AB16" s="2503"/>
      <c r="AC16" s="2503"/>
      <c r="AD16" s="2503"/>
      <c r="AE16" s="2503"/>
      <c r="AF16" s="2503"/>
      <c r="AG16" s="2503"/>
      <c r="AH16" s="2503"/>
      <c r="AI16" s="2504"/>
    </row>
    <row r="17" spans="1:35" ht="20.100000000000001" customHeight="1" x14ac:dyDescent="0.2">
      <c r="A17" s="1627"/>
      <c r="B17" s="1952"/>
      <c r="C17" s="2295"/>
      <c r="D17" s="2296"/>
      <c r="E17" s="2296"/>
      <c r="F17" s="2296"/>
      <c r="G17" s="2296"/>
      <c r="H17" s="2296"/>
      <c r="I17" s="2296"/>
      <c r="J17" s="2505"/>
      <c r="K17" s="2506"/>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c r="AH17" s="2506"/>
      <c r="AI17" s="2507"/>
    </row>
    <row r="18" spans="1:35" ht="15" customHeight="1" x14ac:dyDescent="0.2">
      <c r="A18" s="1627"/>
      <c r="B18" s="72"/>
      <c r="C18" s="2508" t="s">
        <v>236</v>
      </c>
      <c r="D18" s="2508" t="s">
        <v>237</v>
      </c>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3"/>
    </row>
    <row r="19" spans="1:35" ht="15" customHeight="1" x14ac:dyDescent="0.2">
      <c r="A19" s="1627"/>
      <c r="B19" s="72"/>
      <c r="C19" s="2509"/>
      <c r="D19" s="2509"/>
      <c r="E19" s="72"/>
      <c r="F19" s="516" t="s">
        <v>238</v>
      </c>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3"/>
    </row>
    <row r="20" spans="1:35" ht="15" customHeight="1" x14ac:dyDescent="0.2">
      <c r="A20" s="1627"/>
      <c r="B20" s="72"/>
      <c r="C20" s="2509"/>
      <c r="D20" s="2509"/>
      <c r="F20" s="1" t="s">
        <v>239</v>
      </c>
      <c r="AF20" s="72"/>
      <c r="AG20" s="72"/>
      <c r="AH20" s="72"/>
      <c r="AI20" s="73"/>
    </row>
    <row r="21" spans="1:35" ht="15" customHeight="1" x14ac:dyDescent="0.2">
      <c r="A21" s="1627"/>
      <c r="B21" s="72"/>
      <c r="C21" s="2509"/>
      <c r="D21" s="2509"/>
      <c r="AF21" s="72"/>
      <c r="AG21" s="72"/>
      <c r="AH21" s="72"/>
      <c r="AI21" s="73"/>
    </row>
    <row r="22" spans="1:35" ht="15" customHeight="1" x14ac:dyDescent="0.2">
      <c r="A22" s="1627"/>
      <c r="B22" s="72"/>
      <c r="C22" s="72"/>
      <c r="D22" s="81"/>
      <c r="E22" s="512" t="s">
        <v>240</v>
      </c>
      <c r="F22" s="513" t="s">
        <v>1409</v>
      </c>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2"/>
      <c r="AG22" s="512"/>
      <c r="AH22" s="512"/>
      <c r="AI22" s="73"/>
    </row>
    <row r="23" spans="1:35" ht="15" customHeight="1" x14ac:dyDescent="0.2">
      <c r="A23" s="1627"/>
      <c r="B23" s="72"/>
      <c r="C23" s="82"/>
      <c r="D23" s="81"/>
      <c r="E23" s="512" t="s">
        <v>241</v>
      </c>
      <c r="F23" s="513" t="s">
        <v>242</v>
      </c>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2"/>
      <c r="AG23" s="512"/>
      <c r="AH23" s="512"/>
      <c r="AI23" s="73"/>
    </row>
    <row r="24" spans="1:35" ht="15" customHeight="1" x14ac:dyDescent="0.2">
      <c r="A24" s="1627"/>
      <c r="B24" s="72"/>
      <c r="C24" s="82"/>
      <c r="D24" s="81"/>
      <c r="E24" s="512" t="s">
        <v>243</v>
      </c>
      <c r="F24" s="2510" t="s">
        <v>244</v>
      </c>
      <c r="G24" s="2510"/>
      <c r="H24" s="2510"/>
      <c r="I24" s="2510"/>
      <c r="J24" s="2510"/>
      <c r="K24" s="2510"/>
      <c r="L24" s="2510"/>
      <c r="M24" s="2510"/>
      <c r="N24" s="2510"/>
      <c r="O24" s="2510"/>
      <c r="P24" s="2510"/>
      <c r="Q24" s="2510"/>
      <c r="R24" s="2510"/>
      <c r="S24" s="2510"/>
      <c r="T24" s="2510"/>
      <c r="U24" s="2510"/>
      <c r="V24" s="2510"/>
      <c r="W24" s="2510"/>
      <c r="X24" s="2510"/>
      <c r="Y24" s="2510"/>
      <c r="Z24" s="2510"/>
      <c r="AA24" s="2510"/>
      <c r="AB24" s="2510"/>
      <c r="AC24" s="2510"/>
      <c r="AD24" s="2510"/>
      <c r="AE24" s="2510"/>
      <c r="AF24" s="2510"/>
      <c r="AG24" s="2510"/>
      <c r="AH24" s="2510"/>
      <c r="AI24" s="73"/>
    </row>
    <row r="25" spans="1:35" ht="15" customHeight="1" x14ac:dyDescent="0.2">
      <c r="A25" s="1627"/>
      <c r="B25" s="72"/>
      <c r="C25" s="72"/>
      <c r="E25" s="512"/>
      <c r="F25" s="2510"/>
      <c r="G25" s="2510"/>
      <c r="H25" s="2510"/>
      <c r="I25" s="2510"/>
      <c r="J25" s="2510"/>
      <c r="K25" s="2510"/>
      <c r="L25" s="2510"/>
      <c r="M25" s="2510"/>
      <c r="N25" s="2510"/>
      <c r="O25" s="2510"/>
      <c r="P25" s="2510"/>
      <c r="Q25" s="2510"/>
      <c r="R25" s="2510"/>
      <c r="S25" s="2510"/>
      <c r="T25" s="2510"/>
      <c r="U25" s="2510"/>
      <c r="V25" s="2510"/>
      <c r="W25" s="2510"/>
      <c r="X25" s="2510"/>
      <c r="Y25" s="2510"/>
      <c r="Z25" s="2510"/>
      <c r="AA25" s="2510"/>
      <c r="AB25" s="2510"/>
      <c r="AC25" s="2510"/>
      <c r="AD25" s="2510"/>
      <c r="AE25" s="2510"/>
      <c r="AF25" s="2510"/>
      <c r="AG25" s="2510"/>
      <c r="AH25" s="2510"/>
      <c r="AI25" s="73"/>
    </row>
    <row r="26" spans="1:35" ht="15" customHeight="1" x14ac:dyDescent="0.2">
      <c r="A26" s="1627"/>
      <c r="B26" s="72"/>
      <c r="C26" s="72"/>
      <c r="D26" s="81"/>
      <c r="E26" s="512" t="s">
        <v>245</v>
      </c>
      <c r="F26" s="513" t="s">
        <v>246</v>
      </c>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2"/>
      <c r="AG26" s="512"/>
      <c r="AH26" s="512"/>
      <c r="AI26" s="73"/>
    </row>
    <row r="27" spans="1:35" ht="15" customHeight="1" x14ac:dyDescent="0.2">
      <c r="A27" s="1627"/>
      <c r="B27" s="72"/>
      <c r="C27" s="72"/>
      <c r="D27" s="81"/>
      <c r="E27" s="512" t="s">
        <v>247</v>
      </c>
      <c r="F27" s="513" t="s">
        <v>248</v>
      </c>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2"/>
      <c r="AG27" s="512"/>
      <c r="AH27" s="512"/>
      <c r="AI27" s="73"/>
    </row>
    <row r="28" spans="1:35" ht="15" customHeight="1" x14ac:dyDescent="0.2">
      <c r="A28" s="1627"/>
      <c r="B28" s="72"/>
      <c r="C28" s="72"/>
      <c r="D28" s="81"/>
      <c r="E28" s="512" t="s">
        <v>249</v>
      </c>
      <c r="F28" s="513" t="s">
        <v>250</v>
      </c>
      <c r="G28" s="514"/>
      <c r="H28" s="514"/>
      <c r="I28" s="514"/>
      <c r="J28" s="514"/>
      <c r="K28" s="514"/>
      <c r="L28" s="514"/>
      <c r="M28" s="514"/>
      <c r="N28" s="514"/>
      <c r="O28" s="514"/>
      <c r="P28" s="514"/>
      <c r="Q28" s="514"/>
      <c r="R28" s="514"/>
      <c r="S28" s="514"/>
      <c r="T28" s="514"/>
      <c r="U28" s="514"/>
      <c r="V28" s="514"/>
      <c r="W28" s="514"/>
      <c r="X28" s="514"/>
      <c r="Y28" s="514"/>
      <c r="Z28" s="514"/>
      <c r="AA28" s="514"/>
      <c r="AB28" s="514"/>
      <c r="AC28" s="514"/>
      <c r="AD28" s="514"/>
      <c r="AE28" s="514"/>
      <c r="AF28" s="512"/>
      <c r="AG28" s="512"/>
      <c r="AH28" s="512"/>
      <c r="AI28" s="73"/>
    </row>
    <row r="29" spans="1:35" ht="15" customHeight="1" x14ac:dyDescent="0.2">
      <c r="A29" s="1627"/>
      <c r="B29" s="72"/>
      <c r="C29" s="72"/>
      <c r="E29" s="515"/>
      <c r="F29" s="515"/>
      <c r="G29" s="515"/>
      <c r="H29" s="515"/>
      <c r="I29" s="515"/>
      <c r="J29" s="515"/>
      <c r="K29" s="515"/>
      <c r="L29" s="515"/>
      <c r="M29" s="515"/>
      <c r="N29" s="515"/>
      <c r="O29" s="515"/>
      <c r="P29" s="515"/>
      <c r="Q29" s="515"/>
      <c r="R29" s="515"/>
      <c r="S29" s="512"/>
      <c r="T29" s="512"/>
      <c r="U29" s="512"/>
      <c r="V29" s="512"/>
      <c r="W29" s="512"/>
      <c r="X29" s="512"/>
      <c r="Y29" s="512"/>
      <c r="Z29" s="512"/>
      <c r="AA29" s="512"/>
      <c r="AB29" s="512"/>
      <c r="AC29" s="512"/>
      <c r="AD29" s="512"/>
      <c r="AE29" s="512"/>
      <c r="AF29" s="512"/>
      <c r="AG29" s="512"/>
      <c r="AH29" s="512"/>
      <c r="AI29" s="73"/>
    </row>
    <row r="30" spans="1:35" ht="15" customHeight="1" x14ac:dyDescent="0.2">
      <c r="A30" s="1627"/>
      <c r="B30" s="72"/>
      <c r="C30" s="72"/>
      <c r="E30" s="512" t="s">
        <v>251</v>
      </c>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73"/>
    </row>
    <row r="31" spans="1:35" ht="15" customHeight="1" x14ac:dyDescent="0.2">
      <c r="A31" s="1627"/>
      <c r="B31" s="72"/>
      <c r="C31" s="72"/>
      <c r="E31" s="72" t="s">
        <v>252</v>
      </c>
      <c r="F31" s="84" t="s">
        <v>253</v>
      </c>
      <c r="G31" s="83"/>
      <c r="H31" s="83"/>
      <c r="I31" s="83"/>
      <c r="J31" s="83"/>
      <c r="K31" s="83"/>
      <c r="L31" s="83"/>
      <c r="M31" s="83"/>
      <c r="N31" s="83"/>
      <c r="O31" s="83"/>
      <c r="P31" s="83"/>
      <c r="Q31" s="83"/>
      <c r="R31" s="83"/>
      <c r="S31" s="84"/>
      <c r="T31" s="84"/>
      <c r="U31" s="84"/>
      <c r="V31" s="84"/>
      <c r="W31" s="84"/>
      <c r="X31" s="84"/>
      <c r="AF31" s="72"/>
      <c r="AG31" s="72"/>
      <c r="AH31" s="72"/>
      <c r="AI31" s="73"/>
    </row>
    <row r="32" spans="1:35" ht="15" customHeight="1" x14ac:dyDescent="0.2">
      <c r="A32" s="1627"/>
      <c r="B32" s="72"/>
      <c r="C32" s="72"/>
      <c r="D32" s="72"/>
      <c r="E32" s="81"/>
      <c r="F32" s="85" t="s">
        <v>254</v>
      </c>
      <c r="G32" s="84" t="s">
        <v>255</v>
      </c>
      <c r="H32" s="84"/>
      <c r="I32" s="84"/>
      <c r="J32" s="84"/>
      <c r="K32" s="84"/>
      <c r="L32" s="84"/>
      <c r="M32" s="84"/>
      <c r="N32" s="84"/>
      <c r="O32" s="84"/>
      <c r="P32" s="84"/>
      <c r="Q32" s="84"/>
      <c r="R32" s="84"/>
      <c r="S32" s="84"/>
      <c r="T32" s="84"/>
      <c r="U32" s="84"/>
      <c r="V32" s="84"/>
      <c r="W32" s="84"/>
      <c r="X32" s="84"/>
      <c r="AF32" s="72"/>
      <c r="AG32" s="72"/>
      <c r="AH32" s="72"/>
      <c r="AI32" s="73"/>
    </row>
    <row r="33" spans="1:35" ht="15" customHeight="1" x14ac:dyDescent="0.2">
      <c r="A33" s="1627"/>
      <c r="B33" s="72"/>
      <c r="C33" s="72"/>
      <c r="D33" s="72"/>
      <c r="E33" s="81"/>
      <c r="F33" s="85" t="s">
        <v>256</v>
      </c>
      <c r="G33" s="84" t="s">
        <v>257</v>
      </c>
      <c r="H33" s="84"/>
      <c r="I33" s="84"/>
      <c r="J33" s="84"/>
      <c r="K33" s="84"/>
      <c r="L33" s="84"/>
      <c r="M33" s="84"/>
      <c r="N33" s="84"/>
      <c r="O33" s="84"/>
      <c r="P33" s="84"/>
      <c r="Q33" s="84"/>
      <c r="R33" s="84"/>
      <c r="S33" s="84"/>
      <c r="T33" s="84"/>
      <c r="U33" s="84"/>
      <c r="V33" s="84"/>
      <c r="W33" s="84"/>
      <c r="X33" s="84"/>
      <c r="AF33" s="72"/>
      <c r="AG33" s="72"/>
      <c r="AH33" s="72"/>
      <c r="AI33" s="73"/>
    </row>
    <row r="34" spans="1:35" ht="15" customHeight="1" x14ac:dyDescent="0.2">
      <c r="A34" s="1627"/>
      <c r="B34" s="72"/>
      <c r="C34" s="72"/>
      <c r="D34" s="72"/>
      <c r="E34" s="81"/>
      <c r="F34" s="85" t="s">
        <v>258</v>
      </c>
      <c r="G34" s="84" t="s">
        <v>259</v>
      </c>
      <c r="H34" s="84"/>
      <c r="I34" s="84"/>
      <c r="J34" s="84"/>
      <c r="K34" s="84"/>
      <c r="L34" s="84"/>
      <c r="M34" s="84"/>
      <c r="N34" s="84"/>
      <c r="O34" s="84"/>
      <c r="P34" s="84"/>
      <c r="Q34" s="84"/>
      <c r="R34" s="84"/>
      <c r="S34" s="84"/>
      <c r="T34" s="84"/>
      <c r="U34" s="84"/>
      <c r="V34" s="84"/>
      <c r="W34" s="84"/>
      <c r="X34" s="84"/>
      <c r="AF34" s="72"/>
      <c r="AG34" s="72"/>
      <c r="AH34" s="72"/>
      <c r="AI34" s="73"/>
    </row>
    <row r="35" spans="1:35" ht="15" customHeight="1" x14ac:dyDescent="0.2">
      <c r="A35" s="1627"/>
      <c r="B35" s="72"/>
      <c r="C35" s="72"/>
      <c r="E35" s="84"/>
      <c r="F35" s="84"/>
      <c r="G35" s="84"/>
      <c r="H35" s="84"/>
      <c r="I35" s="84"/>
      <c r="J35" s="84"/>
      <c r="K35" s="84"/>
      <c r="L35" s="84"/>
      <c r="M35" s="84"/>
      <c r="N35" s="84"/>
      <c r="O35" s="84"/>
      <c r="P35" s="84"/>
      <c r="Q35" s="84"/>
      <c r="R35" s="84"/>
      <c r="S35" s="84"/>
      <c r="T35" s="84"/>
      <c r="U35" s="84"/>
      <c r="V35" s="84"/>
      <c r="W35" s="84"/>
      <c r="X35" s="84"/>
      <c r="AF35" s="72"/>
      <c r="AG35" s="72"/>
      <c r="AH35" s="72"/>
      <c r="AI35" s="73"/>
    </row>
    <row r="36" spans="1:35" ht="15" customHeight="1" x14ac:dyDescent="0.2">
      <c r="A36" s="1627"/>
      <c r="B36" s="72"/>
      <c r="C36" s="72"/>
      <c r="D36" s="81"/>
      <c r="E36" s="512" t="s">
        <v>260</v>
      </c>
      <c r="F36" s="86" t="s">
        <v>261</v>
      </c>
      <c r="G36" s="84"/>
      <c r="H36" s="84"/>
      <c r="I36" s="84"/>
      <c r="J36" s="84"/>
      <c r="K36" s="84"/>
      <c r="L36" s="84"/>
      <c r="M36" s="84"/>
      <c r="N36" s="84"/>
      <c r="O36" s="84"/>
      <c r="P36" s="84"/>
      <c r="Q36" s="84"/>
      <c r="R36" s="84"/>
      <c r="S36" s="84"/>
      <c r="T36" s="84"/>
      <c r="U36" s="84"/>
      <c r="V36" s="84"/>
      <c r="W36" s="84"/>
      <c r="X36" s="84"/>
      <c r="AF36" s="72"/>
      <c r="AG36" s="72"/>
      <c r="AH36" s="72"/>
      <c r="AI36" s="73"/>
    </row>
    <row r="37" spans="1:35" ht="15" customHeight="1" x14ac:dyDescent="0.2">
      <c r="A37" s="1627"/>
      <c r="B37" s="72"/>
      <c r="C37" s="72"/>
      <c r="D37" s="81"/>
      <c r="E37" s="512" t="s">
        <v>262</v>
      </c>
      <c r="F37" s="513" t="s">
        <v>263</v>
      </c>
      <c r="G37" s="83"/>
      <c r="H37" s="83"/>
      <c r="I37" s="83"/>
      <c r="J37" s="83"/>
      <c r="K37" s="83"/>
      <c r="L37" s="83"/>
      <c r="M37" s="83"/>
      <c r="N37" s="83"/>
      <c r="O37" s="83"/>
      <c r="P37" s="83"/>
      <c r="Q37" s="83"/>
      <c r="R37" s="83"/>
      <c r="S37" s="83"/>
      <c r="T37" s="83"/>
      <c r="U37" s="83"/>
      <c r="V37" s="83"/>
      <c r="W37" s="83"/>
      <c r="X37" s="83"/>
      <c r="Y37" s="72"/>
      <c r="Z37" s="72"/>
      <c r="AA37" s="72"/>
      <c r="AB37" s="72"/>
      <c r="AC37" s="72"/>
      <c r="AD37" s="72"/>
      <c r="AE37" s="72"/>
      <c r="AF37" s="72"/>
      <c r="AG37" s="72"/>
      <c r="AH37" s="72"/>
      <c r="AI37" s="73"/>
    </row>
    <row r="38" spans="1:35" ht="15" customHeight="1" x14ac:dyDescent="0.2">
      <c r="A38" s="1627"/>
      <c r="B38" s="72"/>
      <c r="C38" s="72"/>
      <c r="E38" s="512" t="s">
        <v>264</v>
      </c>
      <c r="F38" s="513" t="s">
        <v>265</v>
      </c>
      <c r="G38" s="83"/>
      <c r="H38" s="83"/>
      <c r="I38" s="83"/>
      <c r="J38" s="83"/>
      <c r="K38" s="83"/>
      <c r="L38" s="83"/>
      <c r="M38" s="83"/>
      <c r="N38" s="83"/>
      <c r="O38" s="83"/>
      <c r="P38" s="83"/>
      <c r="Q38" s="83"/>
      <c r="R38" s="83"/>
      <c r="S38" s="83"/>
      <c r="T38" s="83"/>
      <c r="U38" s="83"/>
      <c r="V38" s="83"/>
      <c r="W38" s="83"/>
      <c r="X38" s="83"/>
      <c r="Y38" s="72"/>
      <c r="Z38" s="72"/>
      <c r="AA38" s="72"/>
      <c r="AB38" s="72"/>
      <c r="AC38" s="72"/>
      <c r="AD38" s="72"/>
      <c r="AE38" s="72"/>
      <c r="AF38" s="72"/>
      <c r="AG38" s="72"/>
      <c r="AH38" s="72"/>
      <c r="AI38" s="73"/>
    </row>
    <row r="39" spans="1:35" ht="15" customHeight="1" x14ac:dyDescent="0.2">
      <c r="A39" s="1627"/>
      <c r="B39" s="72"/>
      <c r="C39" s="82"/>
      <c r="D39" s="81"/>
      <c r="E39" s="512" t="s">
        <v>266</v>
      </c>
      <c r="F39" s="513" t="s">
        <v>267</v>
      </c>
      <c r="G39" s="83"/>
      <c r="H39" s="83"/>
      <c r="I39" s="83"/>
      <c r="J39" s="83"/>
      <c r="K39" s="83"/>
      <c r="L39" s="83"/>
      <c r="M39" s="83"/>
      <c r="N39" s="83"/>
      <c r="O39" s="83"/>
      <c r="P39" s="83"/>
      <c r="Q39" s="83"/>
      <c r="R39" s="83"/>
      <c r="S39" s="83"/>
      <c r="T39" s="83"/>
      <c r="U39" s="83"/>
      <c r="V39" s="83"/>
      <c r="W39" s="83"/>
      <c r="X39" s="83"/>
      <c r="Y39" s="72"/>
      <c r="Z39" s="72"/>
      <c r="AA39" s="72"/>
      <c r="AB39" s="72"/>
      <c r="AC39" s="72"/>
      <c r="AD39" s="72"/>
      <c r="AE39" s="72"/>
      <c r="AF39" s="72"/>
      <c r="AG39" s="72"/>
      <c r="AH39" s="72"/>
      <c r="AI39" s="73"/>
    </row>
    <row r="40" spans="1:35" ht="15" customHeight="1" x14ac:dyDescent="0.2">
      <c r="A40" s="1627"/>
      <c r="B40" s="72"/>
      <c r="D40" s="72"/>
      <c r="F40" s="83"/>
      <c r="G40" s="83"/>
      <c r="H40" s="83"/>
      <c r="I40" s="83"/>
      <c r="J40" s="83"/>
      <c r="K40" s="83"/>
      <c r="L40" s="83"/>
      <c r="M40" s="83"/>
      <c r="N40" s="83"/>
      <c r="O40" s="83"/>
      <c r="P40" s="83"/>
      <c r="Q40" s="83"/>
      <c r="R40" s="83"/>
      <c r="S40" s="83"/>
      <c r="T40" s="83"/>
      <c r="U40" s="83"/>
      <c r="V40" s="83"/>
      <c r="W40" s="83"/>
      <c r="X40" s="83"/>
      <c r="Y40" s="72"/>
      <c r="Z40" s="72"/>
      <c r="AA40" s="72"/>
      <c r="AB40" s="72"/>
      <c r="AC40" s="72"/>
      <c r="AD40" s="72"/>
      <c r="AE40" s="72"/>
      <c r="AF40" s="72"/>
      <c r="AG40" s="72"/>
      <c r="AH40" s="72"/>
      <c r="AI40" s="73"/>
    </row>
    <row r="41" spans="1:35" ht="15" customHeight="1" x14ac:dyDescent="0.2">
      <c r="A41" s="1627"/>
      <c r="B41" s="72"/>
      <c r="D41" s="82"/>
      <c r="E41" s="514" t="s">
        <v>268</v>
      </c>
      <c r="F41" s="83"/>
      <c r="G41" s="83"/>
      <c r="H41" s="83"/>
      <c r="I41" s="83"/>
      <c r="J41" s="83"/>
      <c r="K41" s="83"/>
      <c r="L41" s="83"/>
      <c r="M41" s="2511"/>
      <c r="N41" s="2511"/>
      <c r="O41" s="2511"/>
      <c r="P41" s="2511"/>
      <c r="Q41" s="2511"/>
      <c r="R41" s="2511"/>
      <c r="S41" s="514" t="s">
        <v>269</v>
      </c>
      <c r="T41" s="83"/>
      <c r="U41" s="83"/>
      <c r="V41" s="83"/>
      <c r="W41" s="83"/>
      <c r="X41" s="83"/>
      <c r="Y41" s="72"/>
      <c r="Z41" s="72"/>
      <c r="AA41" s="72"/>
      <c r="AB41" s="72"/>
      <c r="AC41" s="72"/>
      <c r="AD41" s="72"/>
      <c r="AE41" s="72"/>
      <c r="AF41" s="72"/>
      <c r="AG41" s="72"/>
      <c r="AH41" s="72"/>
      <c r="AI41" s="73"/>
    </row>
    <row r="42" spans="1:35" ht="15" customHeight="1" x14ac:dyDescent="0.2">
      <c r="A42" s="1627"/>
      <c r="B42" s="72"/>
      <c r="C42" s="72"/>
      <c r="D42" s="72"/>
      <c r="E42" s="514" t="s">
        <v>270</v>
      </c>
      <c r="F42" s="83"/>
      <c r="G42" s="83"/>
      <c r="H42" s="83"/>
      <c r="I42" s="83"/>
      <c r="J42" s="83"/>
      <c r="K42" s="83"/>
      <c r="L42" s="83"/>
      <c r="M42" s="83"/>
      <c r="N42" s="83"/>
      <c r="O42" s="83"/>
      <c r="P42" s="83"/>
      <c r="Q42" s="83"/>
      <c r="R42" s="83"/>
      <c r="S42" s="83"/>
      <c r="T42" s="83"/>
      <c r="U42" s="83"/>
      <c r="V42" s="83"/>
      <c r="W42" s="83"/>
      <c r="X42" s="83"/>
      <c r="Y42" s="72"/>
      <c r="Z42" s="72"/>
      <c r="AA42" s="72"/>
      <c r="AB42" s="72"/>
      <c r="AC42" s="72"/>
      <c r="AD42" s="72"/>
      <c r="AE42" s="72"/>
      <c r="AF42" s="72"/>
      <c r="AG42" s="72"/>
      <c r="AH42" s="72"/>
      <c r="AI42" s="73"/>
    </row>
    <row r="43" spans="1:35" ht="15" customHeight="1" x14ac:dyDescent="0.2">
      <c r="A43" s="1881"/>
      <c r="B43" s="72"/>
      <c r="D43" s="72"/>
      <c r="E43" s="83"/>
      <c r="F43" s="83"/>
      <c r="G43" s="83"/>
      <c r="H43" s="83"/>
      <c r="I43" s="83"/>
      <c r="J43" s="83"/>
      <c r="K43" s="83"/>
      <c r="L43" s="83"/>
      <c r="M43" s="83"/>
      <c r="N43" s="83"/>
      <c r="O43" s="83"/>
      <c r="P43" s="83"/>
      <c r="Q43" s="83"/>
      <c r="R43" s="83"/>
      <c r="S43" s="83"/>
      <c r="T43" s="83"/>
      <c r="U43" s="83"/>
      <c r="V43" s="83"/>
      <c r="W43" s="83"/>
      <c r="X43" s="87"/>
      <c r="Y43" s="74"/>
      <c r="Z43" s="74"/>
      <c r="AA43" s="74"/>
      <c r="AB43" s="74"/>
      <c r="AC43" s="74"/>
      <c r="AD43" s="74"/>
      <c r="AE43" s="74"/>
      <c r="AF43" s="74"/>
      <c r="AG43" s="74"/>
      <c r="AH43" s="74"/>
      <c r="AI43" s="75"/>
    </row>
    <row r="44" spans="1:35" ht="20.100000000000001" customHeight="1" x14ac:dyDescent="0.2">
      <c r="A44" s="1810" t="s">
        <v>145</v>
      </c>
      <c r="B44" s="1918"/>
      <c r="C44" s="2496" t="s">
        <v>146</v>
      </c>
      <c r="D44" s="2497"/>
      <c r="E44" s="2497"/>
      <c r="F44" s="2497"/>
      <c r="G44" s="2497"/>
      <c r="H44" s="2497"/>
      <c r="I44" s="2497"/>
      <c r="J44" s="2497"/>
      <c r="K44" s="2497"/>
      <c r="L44" s="2497"/>
      <c r="M44" s="2497"/>
      <c r="N44" s="2497"/>
      <c r="O44" s="2497"/>
      <c r="P44" s="2498"/>
      <c r="Q44" s="1918">
        <v>5000</v>
      </c>
      <c r="R44" s="2496" t="s">
        <v>147</v>
      </c>
      <c r="S44" s="2497"/>
      <c r="T44" s="2497"/>
      <c r="U44" s="2497"/>
      <c r="V44" s="2497"/>
      <c r="W44" s="2497"/>
      <c r="X44" s="2498"/>
      <c r="Y44" s="1918">
        <v>460</v>
      </c>
      <c r="Z44" s="2245" t="s">
        <v>148</v>
      </c>
      <c r="AA44" s="2246"/>
      <c r="AB44" s="2246"/>
      <c r="AC44" s="2246"/>
      <c r="AD44" s="2246"/>
      <c r="AE44" s="2247"/>
      <c r="AF44" s="2474"/>
      <c r="AG44" s="2475"/>
      <c r="AH44" s="2475"/>
      <c r="AI44" s="70"/>
    </row>
    <row r="45" spans="1:35" ht="20.100000000000001" customHeight="1" x14ac:dyDescent="0.2">
      <c r="A45" s="1627"/>
      <c r="B45" s="1934"/>
      <c r="C45" s="2478"/>
      <c r="D45" s="2479"/>
      <c r="E45" s="2479"/>
      <c r="F45" s="2479"/>
      <c r="G45" s="2479"/>
      <c r="H45" s="2479"/>
      <c r="I45" s="2479"/>
      <c r="J45" s="2479"/>
      <c r="K45" s="2479"/>
      <c r="L45" s="2479"/>
      <c r="M45" s="2479"/>
      <c r="N45" s="2479"/>
      <c r="O45" s="2479"/>
      <c r="P45" s="2480"/>
      <c r="Q45" s="1934"/>
      <c r="R45" s="2478" t="s">
        <v>271</v>
      </c>
      <c r="S45" s="2479"/>
      <c r="T45" s="2479"/>
      <c r="U45" s="2479"/>
      <c r="V45" s="2479"/>
      <c r="W45" s="2479"/>
      <c r="X45" s="2480"/>
      <c r="Y45" s="1934"/>
      <c r="Z45" s="2248"/>
      <c r="AA45" s="2249"/>
      <c r="AB45" s="2249"/>
      <c r="AC45" s="2249"/>
      <c r="AD45" s="2249"/>
      <c r="AE45" s="2250"/>
      <c r="AF45" s="2476"/>
      <c r="AG45" s="2477"/>
      <c r="AH45" s="2477"/>
      <c r="AI45" s="71"/>
    </row>
    <row r="46" spans="1:35" ht="20.100000000000001" customHeight="1" x14ac:dyDescent="0.2">
      <c r="A46" s="1627"/>
      <c r="B46" s="1934"/>
      <c r="C46" s="2478"/>
      <c r="D46" s="2479"/>
      <c r="E46" s="2479"/>
      <c r="F46" s="2479"/>
      <c r="G46" s="2479"/>
      <c r="H46" s="2479"/>
      <c r="I46" s="2479"/>
      <c r="J46" s="2479"/>
      <c r="K46" s="2479"/>
      <c r="L46" s="2479"/>
      <c r="M46" s="2479"/>
      <c r="N46" s="2479"/>
      <c r="O46" s="2479"/>
      <c r="P46" s="2480"/>
      <c r="Q46" s="1934"/>
      <c r="R46" s="2478"/>
      <c r="S46" s="2479"/>
      <c r="T46" s="2479"/>
      <c r="U46" s="2479"/>
      <c r="V46" s="2479"/>
      <c r="W46" s="2479"/>
      <c r="X46" s="2480"/>
      <c r="Y46" s="1934"/>
      <c r="Z46" s="2484" t="s">
        <v>61</v>
      </c>
      <c r="AA46" s="2485"/>
      <c r="AB46" s="2485"/>
      <c r="AC46" s="2485"/>
      <c r="AD46" s="2485"/>
      <c r="AE46" s="2485"/>
      <c r="AF46" s="2485"/>
      <c r="AG46" s="2485"/>
      <c r="AH46" s="2485"/>
      <c r="AI46" s="2486"/>
    </row>
    <row r="47" spans="1:35" ht="20.100000000000001" customHeight="1" x14ac:dyDescent="0.2">
      <c r="A47" s="1627"/>
      <c r="B47" s="1952"/>
      <c r="C47" s="2481"/>
      <c r="D47" s="2482"/>
      <c r="E47" s="2482"/>
      <c r="F47" s="2482"/>
      <c r="G47" s="2482"/>
      <c r="H47" s="2482"/>
      <c r="I47" s="2482"/>
      <c r="J47" s="2482"/>
      <c r="K47" s="2482"/>
      <c r="L47" s="2482"/>
      <c r="M47" s="2482"/>
      <c r="N47" s="2482"/>
      <c r="O47" s="2482"/>
      <c r="P47" s="2483"/>
      <c r="Q47" s="1952"/>
      <c r="R47" s="2481"/>
      <c r="S47" s="2482"/>
      <c r="T47" s="2482"/>
      <c r="U47" s="2482"/>
      <c r="V47" s="2482"/>
      <c r="W47" s="2482"/>
      <c r="X47" s="2483"/>
      <c r="Y47" s="1934"/>
      <c r="Z47" s="2487"/>
      <c r="AA47" s="2488"/>
      <c r="AB47" s="2488"/>
      <c r="AC47" s="2488"/>
      <c r="AD47" s="2488"/>
      <c r="AE47" s="2488"/>
      <c r="AF47" s="2488"/>
      <c r="AG47" s="2488"/>
      <c r="AH47" s="2488"/>
      <c r="AI47" s="2489"/>
    </row>
    <row r="48" spans="1:35" ht="20.100000000000001" customHeight="1" x14ac:dyDescent="0.2">
      <c r="A48" s="1627"/>
      <c r="B48" s="1918">
        <v>450</v>
      </c>
      <c r="C48" s="2493" t="s">
        <v>149</v>
      </c>
      <c r="D48" s="2494"/>
      <c r="E48" s="2494"/>
      <c r="F48" s="2494"/>
      <c r="G48" s="2494"/>
      <c r="H48" s="2494"/>
      <c r="I48" s="2494"/>
      <c r="J48" s="2494"/>
      <c r="K48" s="2494"/>
      <c r="L48" s="2494"/>
      <c r="M48" s="2494"/>
      <c r="N48" s="2494"/>
      <c r="O48" s="2494"/>
      <c r="P48" s="2494"/>
      <c r="Q48" s="2494"/>
      <c r="R48" s="2494"/>
      <c r="S48" s="2494"/>
      <c r="T48" s="2494"/>
      <c r="U48" s="2494"/>
      <c r="V48" s="2494"/>
      <c r="W48" s="2494"/>
      <c r="X48" s="2495"/>
      <c r="Y48" s="1934"/>
      <c r="Z48" s="2487"/>
      <c r="AA48" s="2488"/>
      <c r="AB48" s="2488"/>
      <c r="AC48" s="2488"/>
      <c r="AD48" s="2488"/>
      <c r="AE48" s="2488"/>
      <c r="AF48" s="2488"/>
      <c r="AG48" s="2488"/>
      <c r="AH48" s="2488"/>
      <c r="AI48" s="2489"/>
    </row>
    <row r="49" spans="1:35" ht="20.100000000000001" customHeight="1" x14ac:dyDescent="0.2">
      <c r="A49" s="1627"/>
      <c r="B49" s="1934"/>
      <c r="C49" s="1827"/>
      <c r="D49" s="1828"/>
      <c r="E49" s="1828"/>
      <c r="F49" s="1828"/>
      <c r="G49" s="1828"/>
      <c r="H49" s="1828"/>
      <c r="I49" s="1828"/>
      <c r="J49" s="1828"/>
      <c r="K49" s="1828"/>
      <c r="L49" s="1828"/>
      <c r="M49" s="1828"/>
      <c r="N49" s="1828"/>
      <c r="O49" s="1828"/>
      <c r="P49" s="1828"/>
      <c r="Q49" s="1828"/>
      <c r="R49" s="1828"/>
      <c r="S49" s="1828"/>
      <c r="T49" s="1828"/>
      <c r="U49" s="1828"/>
      <c r="V49" s="1828"/>
      <c r="W49" s="1828"/>
      <c r="X49" s="1829"/>
      <c r="Y49" s="1934"/>
      <c r="Z49" s="2487"/>
      <c r="AA49" s="2488"/>
      <c r="AB49" s="2488"/>
      <c r="AC49" s="2488"/>
      <c r="AD49" s="2488"/>
      <c r="AE49" s="2488"/>
      <c r="AF49" s="2488"/>
      <c r="AG49" s="2488"/>
      <c r="AH49" s="2488"/>
      <c r="AI49" s="2489"/>
    </row>
    <row r="50" spans="1:35" ht="20.100000000000001" customHeight="1" x14ac:dyDescent="0.2">
      <c r="A50" s="1627"/>
      <c r="B50" s="1934"/>
      <c r="C50" s="1827"/>
      <c r="D50" s="1828"/>
      <c r="E50" s="1828"/>
      <c r="F50" s="1828"/>
      <c r="G50" s="1828"/>
      <c r="H50" s="1828"/>
      <c r="I50" s="1828"/>
      <c r="J50" s="1828"/>
      <c r="K50" s="1828"/>
      <c r="L50" s="1828"/>
      <c r="M50" s="1828"/>
      <c r="N50" s="1828"/>
      <c r="O50" s="1828"/>
      <c r="P50" s="1828"/>
      <c r="Q50" s="1828"/>
      <c r="R50" s="1828"/>
      <c r="S50" s="1828"/>
      <c r="T50" s="1828"/>
      <c r="U50" s="1828"/>
      <c r="V50" s="1828"/>
      <c r="W50" s="1828"/>
      <c r="X50" s="1829"/>
      <c r="Y50" s="1934"/>
      <c r="Z50" s="2487"/>
      <c r="AA50" s="2488"/>
      <c r="AB50" s="2488"/>
      <c r="AC50" s="2488"/>
      <c r="AD50" s="2488"/>
      <c r="AE50" s="2488"/>
      <c r="AF50" s="2488"/>
      <c r="AG50" s="2488"/>
      <c r="AH50" s="2488"/>
      <c r="AI50" s="2489"/>
    </row>
    <row r="51" spans="1:35" ht="22.5" customHeight="1" x14ac:dyDescent="0.2">
      <c r="A51" s="1627"/>
      <c r="B51" s="1934"/>
      <c r="C51" s="1830"/>
      <c r="D51" s="1831"/>
      <c r="E51" s="1831"/>
      <c r="F51" s="1831"/>
      <c r="G51" s="1831"/>
      <c r="H51" s="1831"/>
      <c r="I51" s="1831"/>
      <c r="J51" s="1831"/>
      <c r="K51" s="1831"/>
      <c r="L51" s="1831"/>
      <c r="M51" s="1831"/>
      <c r="N51" s="1831"/>
      <c r="O51" s="1831"/>
      <c r="P51" s="1831"/>
      <c r="Q51" s="1831"/>
      <c r="R51" s="1831"/>
      <c r="S51" s="1831"/>
      <c r="T51" s="1831"/>
      <c r="U51" s="1831"/>
      <c r="V51" s="1831"/>
      <c r="W51" s="1831"/>
      <c r="X51" s="1832"/>
      <c r="Y51" s="1934"/>
      <c r="Z51" s="2487"/>
      <c r="AA51" s="2488"/>
      <c r="AB51" s="2488"/>
      <c r="AC51" s="2488"/>
      <c r="AD51" s="2488"/>
      <c r="AE51" s="2488"/>
      <c r="AF51" s="2488"/>
      <c r="AG51" s="2488"/>
      <c r="AH51" s="2488"/>
      <c r="AI51" s="2489"/>
    </row>
    <row r="52" spans="1:35" ht="20.100000000000001" customHeight="1" x14ac:dyDescent="0.2">
      <c r="A52" s="1627"/>
      <c r="B52" s="1934"/>
      <c r="C52" s="2004" t="s">
        <v>39</v>
      </c>
      <c r="D52" s="2005"/>
      <c r="E52" s="2005"/>
      <c r="F52" s="2026"/>
      <c r="G52" s="1794"/>
      <c r="H52" s="1795"/>
      <c r="I52" s="1795"/>
      <c r="J52" s="1795"/>
      <c r="K52" s="1796"/>
      <c r="L52" s="2004" t="s">
        <v>40</v>
      </c>
      <c r="M52" s="2005"/>
      <c r="N52" s="2026"/>
      <c r="O52" s="1806"/>
      <c r="P52" s="1770"/>
      <c r="Q52" s="1770"/>
      <c r="R52" s="1770"/>
      <c r="S52" s="1770"/>
      <c r="T52" s="1770"/>
      <c r="U52" s="1770"/>
      <c r="V52" s="1770"/>
      <c r="W52" s="1770"/>
      <c r="X52" s="1807"/>
      <c r="Y52" s="1934"/>
      <c r="Z52" s="2487"/>
      <c r="AA52" s="2488"/>
      <c r="AB52" s="2488"/>
      <c r="AC52" s="2488"/>
      <c r="AD52" s="2488"/>
      <c r="AE52" s="2488"/>
      <c r="AF52" s="2488"/>
      <c r="AG52" s="2488"/>
      <c r="AH52" s="2488"/>
      <c r="AI52" s="2489"/>
    </row>
    <row r="53" spans="1:35" ht="20.100000000000001" customHeight="1" thickBot="1" x14ac:dyDescent="0.25">
      <c r="A53" s="1628"/>
      <c r="B53" s="1919"/>
      <c r="C53" s="2007"/>
      <c r="D53" s="2008"/>
      <c r="E53" s="2008"/>
      <c r="F53" s="2027"/>
      <c r="G53" s="1797"/>
      <c r="H53" s="1798"/>
      <c r="I53" s="1798"/>
      <c r="J53" s="1798"/>
      <c r="K53" s="1799"/>
      <c r="L53" s="2007"/>
      <c r="M53" s="2008"/>
      <c r="N53" s="2027"/>
      <c r="O53" s="1808"/>
      <c r="P53" s="1772"/>
      <c r="Q53" s="1772"/>
      <c r="R53" s="1772"/>
      <c r="S53" s="1772"/>
      <c r="T53" s="1772"/>
      <c r="U53" s="1772"/>
      <c r="V53" s="1772"/>
      <c r="W53" s="1772"/>
      <c r="X53" s="1809"/>
      <c r="Y53" s="1919"/>
      <c r="Z53" s="2490"/>
      <c r="AA53" s="2491"/>
      <c r="AB53" s="2491"/>
      <c r="AC53" s="2491"/>
      <c r="AD53" s="2491"/>
      <c r="AE53" s="2491"/>
      <c r="AF53" s="2491"/>
      <c r="AG53" s="2491"/>
      <c r="AH53" s="2491"/>
      <c r="AI53" s="2492"/>
    </row>
    <row r="54" spans="1:35" ht="20.100000000000001" customHeight="1" x14ac:dyDescent="0.2">
      <c r="A54" s="1626" t="s">
        <v>272</v>
      </c>
      <c r="B54" s="88"/>
      <c r="C54" s="2468" t="s">
        <v>273</v>
      </c>
      <c r="D54" s="2468"/>
      <c r="E54" s="2468"/>
      <c r="F54" s="2468"/>
      <c r="G54" s="2468"/>
      <c r="H54" s="2468"/>
      <c r="I54" s="2468"/>
      <c r="J54" s="2468"/>
      <c r="K54" s="2468"/>
      <c r="L54" s="2468"/>
      <c r="M54" s="2468"/>
      <c r="N54" s="2468"/>
      <c r="O54" s="2468"/>
      <c r="P54" s="2468"/>
      <c r="Q54" s="2468"/>
      <c r="R54" s="2468"/>
      <c r="S54" s="2468"/>
      <c r="T54" s="2468"/>
      <c r="U54" s="2468"/>
      <c r="V54" s="2468"/>
      <c r="W54" s="2468"/>
      <c r="X54" s="2468"/>
      <c r="Y54" s="2468"/>
      <c r="Z54" s="2468"/>
      <c r="AA54" s="2468"/>
      <c r="AB54" s="2468"/>
      <c r="AC54" s="2468"/>
      <c r="AD54" s="2468"/>
      <c r="AE54" s="2468"/>
      <c r="AF54" s="2468"/>
      <c r="AG54" s="2468"/>
      <c r="AH54" s="2468"/>
      <c r="AI54" s="63"/>
    </row>
    <row r="55" spans="1:35" ht="20.100000000000001" customHeight="1" x14ac:dyDescent="0.2">
      <c r="A55" s="2467"/>
      <c r="C55" s="2469"/>
      <c r="D55" s="2469"/>
      <c r="E55" s="2469"/>
      <c r="F55" s="2469"/>
      <c r="G55" s="2469"/>
      <c r="H55" s="2469"/>
      <c r="I55" s="2469"/>
      <c r="J55" s="2469"/>
      <c r="K55" s="2469"/>
      <c r="L55" s="2469"/>
      <c r="M55" s="2469"/>
      <c r="N55" s="2469"/>
      <c r="O55" s="2469"/>
      <c r="P55" s="2469"/>
      <c r="Q55" s="2469"/>
      <c r="R55" s="2469"/>
      <c r="S55" s="2469"/>
      <c r="T55" s="2469"/>
      <c r="U55" s="2469"/>
      <c r="V55" s="2469"/>
      <c r="W55" s="2469"/>
      <c r="X55" s="2469"/>
      <c r="Y55" s="2469"/>
      <c r="Z55" s="2469"/>
      <c r="AA55" s="2469"/>
      <c r="AB55" s="2469"/>
      <c r="AC55" s="2469"/>
      <c r="AD55" s="2469"/>
      <c r="AE55" s="2469"/>
      <c r="AF55" s="2469"/>
      <c r="AG55" s="2469"/>
      <c r="AH55" s="2469"/>
      <c r="AI55" s="67"/>
    </row>
    <row r="56" spans="1:35" ht="20.100000000000001" customHeight="1" x14ac:dyDescent="0.2">
      <c r="A56" s="2467"/>
      <c r="C56" s="2469"/>
      <c r="D56" s="2469"/>
      <c r="E56" s="2469"/>
      <c r="F56" s="2469"/>
      <c r="G56" s="2469"/>
      <c r="H56" s="2469"/>
      <c r="I56" s="2469"/>
      <c r="J56" s="2469"/>
      <c r="K56" s="2469"/>
      <c r="L56" s="2469"/>
      <c r="M56" s="2469"/>
      <c r="N56" s="2469"/>
      <c r="O56" s="2469"/>
      <c r="P56" s="2469"/>
      <c r="Q56" s="2469"/>
      <c r="R56" s="2469"/>
      <c r="S56" s="2469"/>
      <c r="T56" s="2469"/>
      <c r="U56" s="2469"/>
      <c r="V56" s="2469"/>
      <c r="W56" s="2469"/>
      <c r="X56" s="2469"/>
      <c r="Y56" s="2469"/>
      <c r="Z56" s="2469"/>
      <c r="AA56" s="2469"/>
      <c r="AB56" s="2469"/>
      <c r="AC56" s="2469"/>
      <c r="AD56" s="2469"/>
      <c r="AE56" s="2469"/>
      <c r="AF56" s="2469"/>
      <c r="AG56" s="2469"/>
      <c r="AH56" s="2469"/>
      <c r="AI56" s="67"/>
    </row>
    <row r="57" spans="1:35" ht="20.100000000000001" customHeight="1" x14ac:dyDescent="0.2">
      <c r="A57" s="2467"/>
      <c r="C57" s="2469"/>
      <c r="D57" s="2469"/>
      <c r="E57" s="2469"/>
      <c r="F57" s="2469"/>
      <c r="G57" s="2469"/>
      <c r="H57" s="2469"/>
      <c r="I57" s="2469"/>
      <c r="J57" s="2469"/>
      <c r="K57" s="2469"/>
      <c r="L57" s="2469"/>
      <c r="M57" s="2469"/>
      <c r="N57" s="2469"/>
      <c r="O57" s="2469"/>
      <c r="P57" s="2469"/>
      <c r="Q57" s="2469"/>
      <c r="R57" s="2469"/>
      <c r="S57" s="2469"/>
      <c r="T57" s="2469"/>
      <c r="U57" s="2469"/>
      <c r="V57" s="2469"/>
      <c r="W57" s="2469"/>
      <c r="X57" s="2469"/>
      <c r="Y57" s="2469"/>
      <c r="Z57" s="2469"/>
      <c r="AA57" s="2469"/>
      <c r="AB57" s="2469"/>
      <c r="AC57" s="2469"/>
      <c r="AD57" s="2469"/>
      <c r="AE57" s="2469"/>
      <c r="AF57" s="2469"/>
      <c r="AG57" s="2469"/>
      <c r="AH57" s="2469"/>
      <c r="AI57" s="67"/>
    </row>
    <row r="58" spans="1:35" ht="20.100000000000001" customHeight="1" x14ac:dyDescent="0.2">
      <c r="A58" s="2467"/>
      <c r="C58" s="2469"/>
      <c r="D58" s="2469"/>
      <c r="E58" s="2469"/>
      <c r="F58" s="2469"/>
      <c r="G58" s="2469"/>
      <c r="H58" s="2469"/>
      <c r="I58" s="2469"/>
      <c r="J58" s="2469"/>
      <c r="K58" s="2469"/>
      <c r="L58" s="2469"/>
      <c r="M58" s="2469"/>
      <c r="N58" s="2469"/>
      <c r="O58" s="2469"/>
      <c r="P58" s="2469"/>
      <c r="Q58" s="2469"/>
      <c r="R58" s="2469"/>
      <c r="S58" s="2469"/>
      <c r="T58" s="2469"/>
      <c r="U58" s="2469"/>
      <c r="V58" s="2469"/>
      <c r="W58" s="2469"/>
      <c r="X58" s="2469"/>
      <c r="Y58" s="2469"/>
      <c r="Z58" s="2469"/>
      <c r="AA58" s="2469"/>
      <c r="AB58" s="2469"/>
      <c r="AC58" s="2469"/>
      <c r="AD58" s="2469"/>
      <c r="AE58" s="2469"/>
      <c r="AF58" s="2469"/>
      <c r="AG58" s="2469"/>
      <c r="AH58" s="2469"/>
      <c r="AI58" s="67"/>
    </row>
    <row r="59" spans="1:35" ht="20.100000000000001" customHeight="1" x14ac:dyDescent="0.2">
      <c r="A59" s="2467"/>
      <c r="C59" s="2469"/>
      <c r="D59" s="2469"/>
      <c r="E59" s="2469"/>
      <c r="F59" s="2469"/>
      <c r="G59" s="2469"/>
      <c r="H59" s="2469"/>
      <c r="I59" s="2469"/>
      <c r="J59" s="2469"/>
      <c r="K59" s="2469"/>
      <c r="L59" s="2469"/>
      <c r="M59" s="2469"/>
      <c r="N59" s="2469"/>
      <c r="O59" s="2469"/>
      <c r="P59" s="2469"/>
      <c r="Q59" s="2469"/>
      <c r="R59" s="2469"/>
      <c r="S59" s="2469"/>
      <c r="T59" s="2469"/>
      <c r="U59" s="2469"/>
      <c r="V59" s="2469"/>
      <c r="W59" s="2469"/>
      <c r="X59" s="2469"/>
      <c r="Y59" s="2469"/>
      <c r="Z59" s="2469"/>
      <c r="AA59" s="2469"/>
      <c r="AB59" s="2469"/>
      <c r="AC59" s="2469"/>
      <c r="AD59" s="2469"/>
      <c r="AE59" s="2469"/>
      <c r="AF59" s="2469"/>
      <c r="AG59" s="2469"/>
      <c r="AH59" s="2469"/>
      <c r="AI59" s="67"/>
    </row>
    <row r="60" spans="1:35" ht="20.100000000000001" customHeight="1" x14ac:dyDescent="0.2">
      <c r="A60" s="2467"/>
      <c r="B60" s="89"/>
      <c r="C60" s="2470"/>
      <c r="D60" s="2470"/>
      <c r="E60" s="2470"/>
      <c r="F60" s="2470"/>
      <c r="G60" s="2470"/>
      <c r="H60" s="2470"/>
      <c r="I60" s="2470"/>
      <c r="J60" s="2470"/>
      <c r="K60" s="2470"/>
      <c r="L60" s="2470"/>
      <c r="M60" s="2470"/>
      <c r="N60" s="2470"/>
      <c r="O60" s="2470"/>
      <c r="P60" s="2470"/>
      <c r="Q60" s="2470"/>
      <c r="R60" s="2470"/>
      <c r="S60" s="2470"/>
      <c r="T60" s="2470"/>
      <c r="U60" s="2470"/>
      <c r="V60" s="2470"/>
      <c r="W60" s="2470"/>
      <c r="X60" s="2470"/>
      <c r="Y60" s="2470"/>
      <c r="Z60" s="2470"/>
      <c r="AA60" s="2470"/>
      <c r="AB60" s="2470"/>
      <c r="AC60" s="2470"/>
      <c r="AD60" s="2470"/>
      <c r="AE60" s="2470"/>
      <c r="AF60" s="2470"/>
      <c r="AG60" s="2470"/>
      <c r="AH60" s="2470"/>
      <c r="AI60" s="64"/>
    </row>
    <row r="61" spans="1:35" ht="20.100000000000001" customHeight="1" x14ac:dyDescent="0.2">
      <c r="A61" s="1810" t="s">
        <v>274</v>
      </c>
      <c r="C61" s="2473" t="s">
        <v>275</v>
      </c>
      <c r="D61" s="2473"/>
      <c r="E61" s="2473"/>
      <c r="F61" s="2473"/>
      <c r="G61" s="2473"/>
      <c r="H61" s="2473"/>
      <c r="I61" s="2473"/>
      <c r="J61" s="2473"/>
      <c r="K61" s="2473"/>
      <c r="L61" s="2473"/>
      <c r="M61" s="2473"/>
      <c r="N61" s="2473"/>
      <c r="O61" s="2473"/>
      <c r="P61" s="2473"/>
      <c r="Q61" s="2473"/>
      <c r="R61" s="2473"/>
      <c r="S61" s="2473"/>
      <c r="T61" s="2473"/>
      <c r="U61" s="2473"/>
      <c r="V61" s="2473"/>
      <c r="W61" s="2473"/>
      <c r="X61" s="2473"/>
      <c r="Y61" s="2473"/>
      <c r="Z61" s="2473"/>
      <c r="AA61" s="2473"/>
      <c r="AB61" s="2473"/>
      <c r="AC61" s="2473"/>
      <c r="AD61" s="2473"/>
      <c r="AE61" s="2473"/>
      <c r="AF61" s="2473"/>
      <c r="AG61" s="2473"/>
      <c r="AI61" s="67"/>
    </row>
    <row r="62" spans="1:35" ht="20.100000000000001" customHeight="1" x14ac:dyDescent="0.2">
      <c r="A62" s="2471"/>
      <c r="E62" s="2466" t="s">
        <v>2629</v>
      </c>
      <c r="F62" s="2466"/>
      <c r="G62" s="2466"/>
      <c r="H62" s="2466"/>
      <c r="I62" s="2466"/>
      <c r="J62" s="2466"/>
      <c r="K62" s="2466"/>
      <c r="L62" s="2466"/>
      <c r="M62" s="2466"/>
      <c r="N62" s="2466"/>
      <c r="O62" s="2466"/>
      <c r="P62" s="2466"/>
      <c r="Q62" s="2466"/>
      <c r="R62" s="2466"/>
      <c r="S62" s="2466"/>
      <c r="T62" s="2466"/>
      <c r="U62" s="2466"/>
      <c r="V62" s="2466"/>
      <c r="W62" s="2466"/>
      <c r="X62" s="2466"/>
      <c r="Y62" s="2466"/>
      <c r="Z62" s="2466"/>
      <c r="AA62" s="2466"/>
      <c r="AB62" s="2466"/>
      <c r="AC62" s="2466"/>
      <c r="AD62" s="2466"/>
      <c r="AE62" s="2466"/>
      <c r="AF62" s="2466"/>
      <c r="AI62" s="67"/>
    </row>
    <row r="63" spans="1:35" ht="20.100000000000001" customHeight="1" x14ac:dyDescent="0.2">
      <c r="A63" s="2471"/>
      <c r="E63" s="2466"/>
      <c r="F63" s="2466"/>
      <c r="G63" s="2466"/>
      <c r="H63" s="2466"/>
      <c r="I63" s="2466"/>
      <c r="J63" s="2466"/>
      <c r="K63" s="2466"/>
      <c r="L63" s="2466"/>
      <c r="M63" s="2466"/>
      <c r="N63" s="2466"/>
      <c r="O63" s="2466"/>
      <c r="P63" s="2466"/>
      <c r="Q63" s="2466"/>
      <c r="R63" s="2466"/>
      <c r="S63" s="2466"/>
      <c r="T63" s="2466"/>
      <c r="U63" s="2466"/>
      <c r="V63" s="2466"/>
      <c r="W63" s="2466"/>
      <c r="X63" s="2466"/>
      <c r="Y63" s="2466"/>
      <c r="Z63" s="2466"/>
      <c r="AA63" s="2466"/>
      <c r="AB63" s="2466"/>
      <c r="AC63" s="2466"/>
      <c r="AD63" s="2466"/>
      <c r="AE63" s="2466"/>
      <c r="AF63" s="2466"/>
      <c r="AI63" s="67"/>
    </row>
    <row r="64" spans="1:35" ht="20.100000000000001" customHeight="1" x14ac:dyDescent="0.2">
      <c r="A64" s="2471"/>
      <c r="E64" s="2466"/>
      <c r="F64" s="2466"/>
      <c r="G64" s="2466"/>
      <c r="H64" s="2466"/>
      <c r="I64" s="2466"/>
      <c r="J64" s="2466"/>
      <c r="K64" s="2466"/>
      <c r="L64" s="2466"/>
      <c r="M64" s="2466"/>
      <c r="N64" s="2466"/>
      <c r="O64" s="2466"/>
      <c r="P64" s="2466"/>
      <c r="Q64" s="2466"/>
      <c r="R64" s="2466"/>
      <c r="S64" s="2466"/>
      <c r="T64" s="2466"/>
      <c r="U64" s="2466"/>
      <c r="V64" s="2466"/>
      <c r="W64" s="2466"/>
      <c r="X64" s="2466"/>
      <c r="Y64" s="2466"/>
      <c r="Z64" s="2466"/>
      <c r="AA64" s="2466"/>
      <c r="AB64" s="2466"/>
      <c r="AC64" s="2466"/>
      <c r="AD64" s="2466"/>
      <c r="AE64" s="2466"/>
      <c r="AF64" s="2466"/>
      <c r="AI64" s="67"/>
    </row>
    <row r="65" spans="1:35" ht="20.100000000000001" customHeight="1" x14ac:dyDescent="0.2">
      <c r="A65" s="2471"/>
      <c r="AI65" s="67"/>
    </row>
    <row r="66" spans="1:35" ht="20.100000000000001" customHeight="1" x14ac:dyDescent="0.2">
      <c r="A66" s="2471"/>
      <c r="AI66" s="67"/>
    </row>
    <row r="67" spans="1:35" ht="20.100000000000001" customHeight="1" x14ac:dyDescent="0.2">
      <c r="A67" s="2471"/>
      <c r="AI67" s="67"/>
    </row>
    <row r="68" spans="1:35" ht="20.100000000000001" customHeight="1" x14ac:dyDescent="0.2">
      <c r="A68" s="2471"/>
      <c r="AI68" s="67"/>
    </row>
    <row r="69" spans="1:35" ht="20.100000000000001" customHeight="1" x14ac:dyDescent="0.2">
      <c r="A69" s="2471"/>
      <c r="AI69" s="67"/>
    </row>
    <row r="70" spans="1:35" ht="20.100000000000001" customHeight="1" x14ac:dyDescent="0.2">
      <c r="A70" s="2471"/>
      <c r="AI70" s="67"/>
    </row>
    <row r="71" spans="1:35" ht="20.100000000000001" customHeight="1" x14ac:dyDescent="0.2">
      <c r="A71" s="2471"/>
      <c r="AI71" s="67"/>
    </row>
    <row r="72" spans="1:35" ht="20.100000000000001" customHeight="1" x14ac:dyDescent="0.2">
      <c r="A72" s="2471"/>
      <c r="AI72" s="67"/>
    </row>
    <row r="73" spans="1:35" ht="20.100000000000001" customHeight="1" x14ac:dyDescent="0.2">
      <c r="A73" s="2471"/>
      <c r="AI73" s="67"/>
    </row>
    <row r="74" spans="1:35" ht="20.100000000000001" customHeight="1" x14ac:dyDescent="0.2">
      <c r="A74" s="2471"/>
      <c r="AI74" s="67"/>
    </row>
    <row r="75" spans="1:35" ht="20.100000000000001" customHeight="1" x14ac:dyDescent="0.2">
      <c r="A75" s="2471"/>
      <c r="AI75" s="67"/>
    </row>
    <row r="76" spans="1:35" ht="20.100000000000001" customHeight="1" x14ac:dyDescent="0.2">
      <c r="A76" s="2471"/>
      <c r="AI76" s="67"/>
    </row>
    <row r="77" spans="1:35" ht="20.100000000000001" customHeight="1" x14ac:dyDescent="0.2">
      <c r="A77" s="2471"/>
      <c r="AI77" s="67"/>
    </row>
    <row r="78" spans="1:35" ht="20.100000000000001" customHeight="1" x14ac:dyDescent="0.2">
      <c r="A78" s="2471"/>
      <c r="AI78" s="67"/>
    </row>
    <row r="79" spans="1:35" ht="20.100000000000001" customHeight="1" x14ac:dyDescent="0.2">
      <c r="A79" s="2471"/>
      <c r="AI79" s="67"/>
    </row>
    <row r="80" spans="1:35" ht="20.100000000000001" customHeight="1" x14ac:dyDescent="0.2">
      <c r="A80" s="2471"/>
      <c r="AI80" s="67"/>
    </row>
    <row r="81" spans="1:35" ht="20.100000000000001" customHeight="1" x14ac:dyDescent="0.2">
      <c r="A81" s="2471"/>
      <c r="AI81" s="67"/>
    </row>
    <row r="82" spans="1:35" ht="20.100000000000001" customHeight="1" x14ac:dyDescent="0.2">
      <c r="A82" s="2471"/>
      <c r="AI82" s="67"/>
    </row>
    <row r="83" spans="1:35" ht="20.100000000000001" customHeight="1" x14ac:dyDescent="0.2">
      <c r="A83" s="2471"/>
      <c r="AI83" s="67"/>
    </row>
    <row r="84" spans="1:35" ht="20.100000000000001" customHeight="1" x14ac:dyDescent="0.2">
      <c r="A84" s="2471"/>
      <c r="AI84" s="67"/>
    </row>
    <row r="85" spans="1:35" ht="20.100000000000001" customHeight="1" x14ac:dyDescent="0.2">
      <c r="A85" s="2471"/>
      <c r="AI85" s="67"/>
    </row>
    <row r="86" spans="1:35" ht="20.100000000000001" customHeight="1" x14ac:dyDescent="0.2">
      <c r="A86" s="2471"/>
      <c r="AI86" s="67"/>
    </row>
    <row r="87" spans="1:35" ht="20.100000000000001" customHeight="1" x14ac:dyDescent="0.2">
      <c r="A87" s="2471"/>
      <c r="AI87" s="67"/>
    </row>
    <row r="88" spans="1:35" ht="20.100000000000001" customHeight="1" x14ac:dyDescent="0.2">
      <c r="A88" s="2471"/>
      <c r="AI88" s="67"/>
    </row>
    <row r="89" spans="1:35" ht="20.100000000000001" customHeight="1" x14ac:dyDescent="0.2">
      <c r="A89" s="2471"/>
      <c r="AI89" s="67"/>
    </row>
    <row r="90" spans="1:35" ht="20.100000000000001" customHeight="1" x14ac:dyDescent="0.2">
      <c r="A90" s="2471"/>
      <c r="AI90" s="67"/>
    </row>
    <row r="91" spans="1:35" ht="20.100000000000001" customHeight="1" x14ac:dyDescent="0.2">
      <c r="A91" s="2471"/>
      <c r="AI91" s="67"/>
    </row>
    <row r="92" spans="1:35" ht="20.100000000000001" customHeight="1" x14ac:dyDescent="0.2">
      <c r="A92" s="2471"/>
      <c r="AI92" s="67"/>
    </row>
    <row r="93" spans="1:35" ht="20.100000000000001" customHeight="1" x14ac:dyDescent="0.2">
      <c r="A93" s="2471"/>
      <c r="AI93" s="67"/>
    </row>
    <row r="94" spans="1:35" ht="20.100000000000001" customHeight="1" x14ac:dyDescent="0.2">
      <c r="A94" s="2471"/>
      <c r="AI94" s="67"/>
    </row>
    <row r="95" spans="1:35" ht="20.100000000000001" customHeight="1" thickBot="1" x14ac:dyDescent="0.25">
      <c r="A95" s="2472"/>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61"/>
    </row>
  </sheetData>
  <sheetProtection algorithmName="SHA-512" hashValue="z/ymBglnImZzxJaLDdo76MHQ3BxgsX7H3e7Keaj49E1wwJsgFknhoLOYjAHL+i+Zg22CAMlz0JYzCSMFMjDQ7Q==" saltValue="QXPTWMq/WzpTNaHfKhNS/A==" spinCount="100000" sheet="1" formatCells="0" selectLockedCells="1"/>
  <mergeCells count="72">
    <mergeCell ref="B10:B11"/>
    <mergeCell ref="C10:H11"/>
    <mergeCell ref="I10:Q11"/>
    <mergeCell ref="Z5:AD5"/>
    <mergeCell ref="AE5:AF5"/>
    <mergeCell ref="AG5:AI5"/>
    <mergeCell ref="A6:A15"/>
    <mergeCell ref="B6:B7"/>
    <mergeCell ref="C6:H7"/>
    <mergeCell ref="I6:Y7"/>
    <mergeCell ref="Z6:AH7"/>
    <mergeCell ref="B8:B9"/>
    <mergeCell ref="C8:H9"/>
    <mergeCell ref="I8:Q9"/>
    <mergeCell ref="S8:S9"/>
    <mergeCell ref="Z12:AH13"/>
    <mergeCell ref="T8:Y9"/>
    <mergeCell ref="Z8:AI8"/>
    <mergeCell ref="Z9:AI9"/>
    <mergeCell ref="B14:B15"/>
    <mergeCell ref="C14:H15"/>
    <mergeCell ref="G1:L4"/>
    <mergeCell ref="S10:S11"/>
    <mergeCell ref="T10:Y11"/>
    <mergeCell ref="Z10:AH11"/>
    <mergeCell ref="B12:B13"/>
    <mergeCell ref="C12:H13"/>
    <mergeCell ref="I12:Q13"/>
    <mergeCell ref="S12:S13"/>
    <mergeCell ref="T12:Y13"/>
    <mergeCell ref="M1:P1"/>
    <mergeCell ref="Q1:S1"/>
    <mergeCell ref="V1:AI2"/>
    <mergeCell ref="M3:AI4"/>
    <mergeCell ref="N5:O5"/>
    <mergeCell ref="P5:W5"/>
    <mergeCell ref="X5:Y5"/>
    <mergeCell ref="I14:AE14"/>
    <mergeCell ref="AF14:AI14"/>
    <mergeCell ref="I15:AE15"/>
    <mergeCell ref="AF15:AI15"/>
    <mergeCell ref="A16:A43"/>
    <mergeCell ref="B16:B17"/>
    <mergeCell ref="C16:I17"/>
    <mergeCell ref="J16:AI17"/>
    <mergeCell ref="C18:C21"/>
    <mergeCell ref="D18:D21"/>
    <mergeCell ref="F24:AH25"/>
    <mergeCell ref="M41:R41"/>
    <mergeCell ref="A44:A53"/>
    <mergeCell ref="B44:B47"/>
    <mergeCell ref="C44:P44"/>
    <mergeCell ref="Q44:Q47"/>
    <mergeCell ref="R44:X44"/>
    <mergeCell ref="B48:B53"/>
    <mergeCell ref="O52:X53"/>
    <mergeCell ref="Z44:AE45"/>
    <mergeCell ref="AF44:AH45"/>
    <mergeCell ref="C45:P47"/>
    <mergeCell ref="R45:X47"/>
    <mergeCell ref="Z46:AI46"/>
    <mergeCell ref="Z47:AI53"/>
    <mergeCell ref="C48:X51"/>
    <mergeCell ref="C52:F53"/>
    <mergeCell ref="G52:K53"/>
    <mergeCell ref="L52:N53"/>
    <mergeCell ref="Y44:Y53"/>
    <mergeCell ref="E62:AF64"/>
    <mergeCell ref="A54:A60"/>
    <mergeCell ref="C54:AH60"/>
    <mergeCell ref="A61:A95"/>
    <mergeCell ref="C61:AG61"/>
  </mergeCells>
  <dataValidations count="8">
    <dataValidation type="date" operator="greaterThan" allowBlank="1" showInputMessage="1" showErrorMessage="1" sqref="G52" xr:uid="{973A9A0A-BFA4-41A1-94D1-4867D3EF1159}">
      <formula1>36892</formula1>
    </dataValidation>
    <dataValidation type="list" allowBlank="1" showInputMessage="1" showErrorMessage="1" sqref="AF44" xr:uid="{7A0DC9AE-5359-45CC-B3B7-55E503886045}">
      <formula1>"No,Yes"</formula1>
    </dataValidation>
    <dataValidation type="decimal" allowBlank="1" showInputMessage="1" showErrorMessage="1" sqref="Z12" xr:uid="{5673960A-E00C-4FA6-ADDB-7DC2527D5A16}">
      <formula1>0</formula1>
      <formula2>9.9</formula2>
    </dataValidation>
    <dataValidation type="date" operator="greaterThan" allowBlank="1" showInputMessage="1" showErrorMessage="1" prompt="Revision date for this specification. " sqref="Z5" xr:uid="{4C0B1FED-487E-41B2-93E7-32C0FA637426}">
      <formula1>36526</formula1>
    </dataValidation>
    <dataValidation allowBlank="1" showInputMessage="1" showErrorMessage="1" prompt="Revision letter or number for this specification." sqref="AG5" xr:uid="{E50EAC42-C4D5-4E4D-9DC1-5BEA0324413D}"/>
    <dataValidation type="decimal" operator="greaterThanOrEqual" allowBlank="1" showInputMessage="1" showErrorMessage="1" sqref="P5" xr:uid="{088A9BA2-F04C-4655-8839-B892DCDBFBE2}">
      <formula1>0</formula1>
    </dataValidation>
    <dataValidation operator="greaterThanOrEqual" allowBlank="1" showInputMessage="1" showErrorMessage="1" sqref="M5:N5" xr:uid="{3BAD56E8-06A3-4C09-ACF5-2AA7DA6CFEA8}"/>
    <dataValidation type="list" allowBlank="1" showInputMessage="1" showErrorMessage="1" promptTitle="OPTIONS:" prompt="Select From List" sqref="Z10" xr:uid="{67287E94-BB8B-4C30-A6F5-BA5D250104C5}">
      <formula1>DriveType</formula1>
    </dataValidation>
  </dataValidations>
  <printOptions horizontalCentered="1"/>
  <pageMargins left="0.75" right="0.75" top="0.375" bottom="0.625" header="0.375" footer="0.25"/>
  <pageSetup scale="80" orientation="portrait" copies="2"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Option Button 1">
              <controlPr locked="0" defaultSize="0" autoFill="0" autoLine="0" autoPict="0">
                <anchor moveWithCells="1">
                  <from>
                    <xdr:col>3</xdr:col>
                    <xdr:colOff>190500</xdr:colOff>
                    <xdr:row>30</xdr:row>
                    <xdr:rowOff>180975</xdr:rowOff>
                  </from>
                  <to>
                    <xdr:col>5</xdr:col>
                    <xdr:colOff>76200</xdr:colOff>
                    <xdr:row>32</xdr:row>
                    <xdr:rowOff>19050</xdr:rowOff>
                  </to>
                </anchor>
              </controlPr>
            </control>
          </mc:Choice>
        </mc:AlternateContent>
        <mc:AlternateContent xmlns:mc="http://schemas.openxmlformats.org/markup-compatibility/2006">
          <mc:Choice Requires="x14">
            <control shapeId="8194" r:id="rId6" name="Option Button 2">
              <controlPr locked="0" defaultSize="0" autoFill="0" autoLine="0" autoPict="0">
                <anchor moveWithCells="1">
                  <from>
                    <xdr:col>3</xdr:col>
                    <xdr:colOff>190500</xdr:colOff>
                    <xdr:row>31</xdr:row>
                    <xdr:rowOff>171450</xdr:rowOff>
                  </from>
                  <to>
                    <xdr:col>5</xdr:col>
                    <xdr:colOff>76200</xdr:colOff>
                    <xdr:row>33</xdr:row>
                    <xdr:rowOff>9525</xdr:rowOff>
                  </to>
                </anchor>
              </controlPr>
            </control>
          </mc:Choice>
        </mc:AlternateContent>
        <mc:AlternateContent xmlns:mc="http://schemas.openxmlformats.org/markup-compatibility/2006">
          <mc:Choice Requires="x14">
            <control shapeId="8195" r:id="rId7" name="Option Button 3">
              <controlPr locked="0" defaultSize="0" autoFill="0" autoLine="0" autoPict="0">
                <anchor moveWithCells="1">
                  <from>
                    <xdr:col>3</xdr:col>
                    <xdr:colOff>190500</xdr:colOff>
                    <xdr:row>32</xdr:row>
                    <xdr:rowOff>171450</xdr:rowOff>
                  </from>
                  <to>
                    <xdr:col>5</xdr:col>
                    <xdr:colOff>76200</xdr:colOff>
                    <xdr:row>34</xdr:row>
                    <xdr:rowOff>9525</xdr:rowOff>
                  </to>
                </anchor>
              </controlPr>
            </control>
          </mc:Choice>
        </mc:AlternateContent>
        <mc:AlternateContent xmlns:mc="http://schemas.openxmlformats.org/markup-compatibility/2006">
          <mc:Choice Requires="x14">
            <control shapeId="8196" r:id="rId8" name="Check Box 4">
              <controlPr locked="0" defaultSize="0" autoFill="0" autoLine="0" autoPict="0">
                <anchor moveWithCells="1">
                  <from>
                    <xdr:col>3</xdr:col>
                    <xdr:colOff>9525</xdr:colOff>
                    <xdr:row>20</xdr:row>
                    <xdr:rowOff>161925</xdr:rowOff>
                  </from>
                  <to>
                    <xdr:col>4</xdr:col>
                    <xdr:colOff>104775</xdr:colOff>
                    <xdr:row>22</xdr:row>
                    <xdr:rowOff>38100</xdr:rowOff>
                  </to>
                </anchor>
              </controlPr>
            </control>
          </mc:Choice>
        </mc:AlternateContent>
        <mc:AlternateContent xmlns:mc="http://schemas.openxmlformats.org/markup-compatibility/2006">
          <mc:Choice Requires="x14">
            <control shapeId="8197" r:id="rId9" name="Check Box 5">
              <controlPr locked="0" defaultSize="0" autoFill="0" autoLine="0" autoPict="0">
                <anchor moveWithCells="1">
                  <from>
                    <xdr:col>3</xdr:col>
                    <xdr:colOff>9525</xdr:colOff>
                    <xdr:row>25</xdr:row>
                    <xdr:rowOff>161925</xdr:rowOff>
                  </from>
                  <to>
                    <xdr:col>4</xdr:col>
                    <xdr:colOff>104775</xdr:colOff>
                    <xdr:row>27</xdr:row>
                    <xdr:rowOff>38100</xdr:rowOff>
                  </to>
                </anchor>
              </controlPr>
            </control>
          </mc:Choice>
        </mc:AlternateContent>
        <mc:AlternateContent xmlns:mc="http://schemas.openxmlformats.org/markup-compatibility/2006">
          <mc:Choice Requires="x14">
            <control shapeId="8198" r:id="rId10" name="Check Box 6">
              <controlPr locked="0" defaultSize="0" autoFill="0" autoLine="0" autoPict="0">
                <anchor moveWithCells="1">
                  <from>
                    <xdr:col>3</xdr:col>
                    <xdr:colOff>9525</xdr:colOff>
                    <xdr:row>24</xdr:row>
                    <xdr:rowOff>152400</xdr:rowOff>
                  </from>
                  <to>
                    <xdr:col>4</xdr:col>
                    <xdr:colOff>104775</xdr:colOff>
                    <xdr:row>26</xdr:row>
                    <xdr:rowOff>28575</xdr:rowOff>
                  </to>
                </anchor>
              </controlPr>
            </control>
          </mc:Choice>
        </mc:AlternateContent>
        <mc:AlternateContent xmlns:mc="http://schemas.openxmlformats.org/markup-compatibility/2006">
          <mc:Choice Requires="x14">
            <control shapeId="8199" r:id="rId11" name="Check Box 7">
              <controlPr locked="0" defaultSize="0" autoFill="0" autoLine="0" autoPict="0">
                <anchor moveWithCells="1">
                  <from>
                    <xdr:col>3</xdr:col>
                    <xdr:colOff>9525</xdr:colOff>
                    <xdr:row>26</xdr:row>
                    <xdr:rowOff>161925</xdr:rowOff>
                  </from>
                  <to>
                    <xdr:col>4</xdr:col>
                    <xdr:colOff>104775</xdr:colOff>
                    <xdr:row>28</xdr:row>
                    <xdr:rowOff>38100</xdr:rowOff>
                  </to>
                </anchor>
              </controlPr>
            </control>
          </mc:Choice>
        </mc:AlternateContent>
        <mc:AlternateContent xmlns:mc="http://schemas.openxmlformats.org/markup-compatibility/2006">
          <mc:Choice Requires="x14">
            <control shapeId="8200" r:id="rId12" name="Check Box 8">
              <controlPr locked="0" defaultSize="0" autoFill="0" autoLine="0" autoPict="0">
                <anchor moveWithCells="1">
                  <from>
                    <xdr:col>3</xdr:col>
                    <xdr:colOff>9525</xdr:colOff>
                    <xdr:row>35</xdr:row>
                    <xdr:rowOff>171450</xdr:rowOff>
                  </from>
                  <to>
                    <xdr:col>4</xdr:col>
                    <xdr:colOff>104775</xdr:colOff>
                    <xdr:row>37</xdr:row>
                    <xdr:rowOff>47625</xdr:rowOff>
                  </to>
                </anchor>
              </controlPr>
            </control>
          </mc:Choice>
        </mc:AlternateContent>
        <mc:AlternateContent xmlns:mc="http://schemas.openxmlformats.org/markup-compatibility/2006">
          <mc:Choice Requires="x14">
            <control shapeId="8201" r:id="rId13" name="Check Box 9">
              <controlPr locked="0" defaultSize="0" autoFill="0" autoLine="0" autoPict="0">
                <anchor moveWithCells="1">
                  <from>
                    <xdr:col>3</xdr:col>
                    <xdr:colOff>9525</xdr:colOff>
                    <xdr:row>34</xdr:row>
                    <xdr:rowOff>152400</xdr:rowOff>
                  </from>
                  <to>
                    <xdr:col>4</xdr:col>
                    <xdr:colOff>104775</xdr:colOff>
                    <xdr:row>36</xdr:row>
                    <xdr:rowOff>28575</xdr:rowOff>
                  </to>
                </anchor>
              </controlPr>
            </control>
          </mc:Choice>
        </mc:AlternateContent>
        <mc:AlternateContent xmlns:mc="http://schemas.openxmlformats.org/markup-compatibility/2006">
          <mc:Choice Requires="x14">
            <control shapeId="8202" r:id="rId14" name="Check Box 10">
              <controlPr locked="0" defaultSize="0" autoFill="0" autoLine="0" autoPict="0">
                <anchor moveWithCells="1">
                  <from>
                    <xdr:col>3</xdr:col>
                    <xdr:colOff>9525</xdr:colOff>
                    <xdr:row>22</xdr:row>
                    <xdr:rowOff>152400</xdr:rowOff>
                  </from>
                  <to>
                    <xdr:col>4</xdr:col>
                    <xdr:colOff>104775</xdr:colOff>
                    <xdr:row>24</xdr:row>
                    <xdr:rowOff>28575</xdr:rowOff>
                  </to>
                </anchor>
              </controlPr>
            </control>
          </mc:Choice>
        </mc:AlternateContent>
        <mc:AlternateContent xmlns:mc="http://schemas.openxmlformats.org/markup-compatibility/2006">
          <mc:Choice Requires="x14">
            <control shapeId="8203" r:id="rId15" name="Check Box 11">
              <controlPr locked="0" defaultSize="0" autoFill="0" autoLine="0" autoPict="0">
                <anchor moveWithCells="1">
                  <from>
                    <xdr:col>3</xdr:col>
                    <xdr:colOff>9525</xdr:colOff>
                    <xdr:row>21</xdr:row>
                    <xdr:rowOff>161925</xdr:rowOff>
                  </from>
                  <to>
                    <xdr:col>4</xdr:col>
                    <xdr:colOff>104775</xdr:colOff>
                    <xdr:row>23</xdr:row>
                    <xdr:rowOff>38100</xdr:rowOff>
                  </to>
                </anchor>
              </controlPr>
            </control>
          </mc:Choice>
        </mc:AlternateContent>
        <mc:AlternateContent xmlns:mc="http://schemas.openxmlformats.org/markup-compatibility/2006">
          <mc:Choice Requires="x14">
            <control shapeId="8204" r:id="rId16" name="Check Box 12">
              <controlPr locked="0" defaultSize="0" autoFill="0" autoLine="0" autoPict="0">
                <anchor moveWithCells="1">
                  <from>
                    <xdr:col>3</xdr:col>
                    <xdr:colOff>9525</xdr:colOff>
                    <xdr:row>39</xdr:row>
                    <xdr:rowOff>152400</xdr:rowOff>
                  </from>
                  <to>
                    <xdr:col>4</xdr:col>
                    <xdr:colOff>104775</xdr:colOff>
                    <xdr:row>41</xdr:row>
                    <xdr:rowOff>28575</xdr:rowOff>
                  </to>
                </anchor>
              </controlPr>
            </control>
          </mc:Choice>
        </mc:AlternateContent>
        <mc:AlternateContent xmlns:mc="http://schemas.openxmlformats.org/markup-compatibility/2006">
          <mc:Choice Requires="x14">
            <control shapeId="8205" r:id="rId17" name="Check Box 13">
              <controlPr locked="0" defaultSize="0" autoFill="0" autoLine="0" autoPict="0">
                <anchor moveWithCells="1">
                  <from>
                    <xdr:col>3</xdr:col>
                    <xdr:colOff>9525</xdr:colOff>
                    <xdr:row>37</xdr:row>
                    <xdr:rowOff>161925</xdr:rowOff>
                  </from>
                  <to>
                    <xdr:col>4</xdr:col>
                    <xdr:colOff>104775</xdr:colOff>
                    <xdr:row>39</xdr:row>
                    <xdr:rowOff>38100</xdr:rowOff>
                  </to>
                </anchor>
              </controlPr>
            </control>
          </mc:Choice>
        </mc:AlternateContent>
        <mc:AlternateContent xmlns:mc="http://schemas.openxmlformats.org/markup-compatibility/2006">
          <mc:Choice Requires="x14">
            <control shapeId="8206" r:id="rId18" name="Check Box 14">
              <controlPr locked="0" defaultSize="0" autoFill="0" autoLine="0" autoPict="0">
                <anchor moveWithCells="1">
                  <from>
                    <xdr:col>1</xdr:col>
                    <xdr:colOff>200025</xdr:colOff>
                    <xdr:row>21</xdr:row>
                    <xdr:rowOff>180975</xdr:rowOff>
                  </from>
                  <to>
                    <xdr:col>3</xdr:col>
                    <xdr:colOff>85725</xdr:colOff>
                    <xdr:row>23</xdr:row>
                    <xdr:rowOff>19050</xdr:rowOff>
                  </to>
                </anchor>
              </controlPr>
            </control>
          </mc:Choice>
        </mc:AlternateContent>
        <mc:AlternateContent xmlns:mc="http://schemas.openxmlformats.org/markup-compatibility/2006">
          <mc:Choice Requires="x14">
            <control shapeId="8207" r:id="rId19" name="Check Box 15">
              <controlPr locked="0" defaultSize="0" autoFill="0" autoLine="0" autoPict="0">
                <anchor moveWithCells="1">
                  <from>
                    <xdr:col>1</xdr:col>
                    <xdr:colOff>200025</xdr:colOff>
                    <xdr:row>22</xdr:row>
                    <xdr:rowOff>171450</xdr:rowOff>
                  </from>
                  <to>
                    <xdr:col>3</xdr:col>
                    <xdr:colOff>85725</xdr:colOff>
                    <xdr:row>24</xdr:row>
                    <xdr:rowOff>9525</xdr:rowOff>
                  </to>
                </anchor>
              </controlPr>
            </control>
          </mc:Choice>
        </mc:AlternateContent>
        <mc:AlternateContent xmlns:mc="http://schemas.openxmlformats.org/markup-compatibility/2006">
          <mc:Choice Requires="x14">
            <control shapeId="8208" r:id="rId20" name="Check Box 16">
              <controlPr locked="0" defaultSize="0" autoFill="0" autoLine="0" autoPict="0">
                <anchor moveWithCells="1">
                  <from>
                    <xdr:col>1</xdr:col>
                    <xdr:colOff>200025</xdr:colOff>
                    <xdr:row>37</xdr:row>
                    <xdr:rowOff>180975</xdr:rowOff>
                  </from>
                  <to>
                    <xdr:col>3</xdr:col>
                    <xdr:colOff>85725</xdr:colOff>
                    <xdr:row>39</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8048-8C63-4C1A-A229-427722464B6B}">
  <sheetPr codeName="Sheet7">
    <tabColor rgb="FFFFCCCC"/>
  </sheetPr>
  <dimension ref="A1:AA187"/>
  <sheetViews>
    <sheetView showGridLines="0" showZeros="0" view="pageBreakPreview" zoomScaleNormal="100" zoomScaleSheetLayoutView="100" workbookViewId="0">
      <selection activeCell="AD18" sqref="AD18"/>
    </sheetView>
  </sheetViews>
  <sheetFormatPr defaultColWidth="9.140625" defaultRowHeight="20.100000000000001" customHeight="1" x14ac:dyDescent="0.2"/>
  <cols>
    <col min="1" max="1" width="2.5703125" style="216" customWidth="1"/>
    <col min="2" max="2" width="3" style="216" customWidth="1"/>
    <col min="3" max="3" width="13.5703125" style="216" customWidth="1"/>
    <col min="4" max="4" width="3.7109375" style="216" customWidth="1"/>
    <col min="5" max="5" width="3.140625" style="216" customWidth="1"/>
    <col min="6" max="6" width="8.140625" style="216" customWidth="1"/>
    <col min="7" max="9" width="3.140625" style="216" customWidth="1"/>
    <col min="10" max="10" width="5" style="216" customWidth="1"/>
    <col min="11" max="14" width="3.140625" style="216" customWidth="1"/>
    <col min="15" max="15" width="13.5703125" style="216" customWidth="1"/>
    <col min="16" max="16" width="3.7109375" style="216" customWidth="1"/>
    <col min="17" max="17" width="3.140625" style="216" customWidth="1"/>
    <col min="18" max="18" width="8.140625" style="216" customWidth="1"/>
    <col min="19" max="21" width="3.140625" style="216" customWidth="1"/>
    <col min="22" max="22" width="5" style="216" customWidth="1"/>
    <col min="23" max="24" width="3.140625" style="216" customWidth="1"/>
    <col min="25" max="25" width="3" style="216" customWidth="1"/>
    <col min="26" max="27" width="9.140625" style="218"/>
    <col min="28" max="16384" width="9.140625" style="215"/>
  </cols>
  <sheetData>
    <row r="1" spans="1:27" ht="19.5" customHeight="1" x14ac:dyDescent="0.2">
      <c r="D1" s="2456" t="s">
        <v>2316</v>
      </c>
      <c r="E1" s="2456"/>
      <c r="F1" s="2456"/>
      <c r="G1" s="2456"/>
      <c r="H1" s="2225" t="s">
        <v>63</v>
      </c>
      <c r="I1" s="2225"/>
      <c r="J1" s="2225"/>
      <c r="K1" s="2225"/>
      <c r="L1" s="2226">
        <v>42843</v>
      </c>
      <c r="M1" s="2226"/>
      <c r="N1" s="2226"/>
      <c r="O1" s="1913" t="s">
        <v>64</v>
      </c>
      <c r="P1" s="1913"/>
      <c r="Q1" s="1913"/>
      <c r="R1" s="1913"/>
      <c r="S1" s="1913"/>
      <c r="T1" s="1913"/>
      <c r="U1" s="1913"/>
      <c r="V1" s="1913"/>
      <c r="W1" s="1913"/>
      <c r="X1" s="1913"/>
      <c r="Y1" s="1913"/>
    </row>
    <row r="2" spans="1:27" ht="9.75" customHeight="1" x14ac:dyDescent="0.2">
      <c r="D2" s="2456"/>
      <c r="E2" s="2456"/>
      <c r="F2" s="2456"/>
      <c r="G2" s="2456"/>
      <c r="H2" s="2225"/>
      <c r="I2" s="2225"/>
      <c r="J2" s="2225"/>
      <c r="K2" s="2225"/>
      <c r="L2" s="217"/>
      <c r="M2" s="217"/>
      <c r="N2" s="217"/>
      <c r="O2" s="1913"/>
      <c r="P2" s="1913"/>
      <c r="Q2" s="1913"/>
      <c r="R2" s="1913"/>
      <c r="S2" s="1913"/>
      <c r="T2" s="1913"/>
      <c r="U2" s="1913"/>
      <c r="V2" s="1913"/>
      <c r="W2" s="1913"/>
      <c r="X2" s="1913"/>
      <c r="Y2" s="1913"/>
    </row>
    <row r="3" spans="1:27" ht="9.75" customHeight="1" x14ac:dyDescent="0.2">
      <c r="D3" s="2456"/>
      <c r="E3" s="2456"/>
      <c r="F3" s="2456"/>
      <c r="G3" s="2456"/>
      <c r="H3" s="1913" t="s">
        <v>276</v>
      </c>
      <c r="I3" s="1913"/>
      <c r="J3" s="1913"/>
      <c r="K3" s="1913"/>
      <c r="L3" s="1913"/>
      <c r="M3" s="1913"/>
      <c r="N3" s="1913"/>
      <c r="O3" s="1913"/>
      <c r="P3" s="1913"/>
      <c r="Q3" s="1913"/>
      <c r="R3" s="1913"/>
      <c r="S3" s="1913"/>
      <c r="T3" s="1913"/>
      <c r="U3" s="1913"/>
      <c r="V3" s="1913"/>
      <c r="W3" s="1913"/>
      <c r="X3" s="1913"/>
      <c r="Y3" s="1913"/>
    </row>
    <row r="4" spans="1:27" ht="19.5" customHeight="1" thickBot="1" x14ac:dyDescent="0.25">
      <c r="A4" s="219"/>
      <c r="B4" s="219"/>
      <c r="C4" s="219"/>
      <c r="D4" s="2456"/>
      <c r="E4" s="2456"/>
      <c r="F4" s="2456"/>
      <c r="G4" s="2456"/>
      <c r="H4" s="1913"/>
      <c r="I4" s="1913"/>
      <c r="J4" s="1913"/>
      <c r="K4" s="1913"/>
      <c r="L4" s="1913"/>
      <c r="M4" s="1913"/>
      <c r="N4" s="1913"/>
      <c r="O4" s="1913"/>
      <c r="P4" s="1913"/>
      <c r="Q4" s="1913"/>
      <c r="R4" s="1913"/>
      <c r="S4" s="1913"/>
      <c r="T4" s="1913"/>
      <c r="U4" s="1913"/>
      <c r="V4" s="1913"/>
      <c r="W4" s="1913"/>
      <c r="X4" s="1913"/>
      <c r="Y4" s="1913"/>
      <c r="Z4" s="220"/>
      <c r="AA4" s="220"/>
    </row>
    <row r="5" spans="1:27" ht="20.100000000000001" customHeight="1" thickBot="1" x14ac:dyDescent="0.25">
      <c r="A5" s="221"/>
      <c r="B5" s="222"/>
      <c r="C5" s="223"/>
      <c r="D5" s="918"/>
      <c r="E5" s="918"/>
      <c r="F5" s="918"/>
      <c r="G5" s="918"/>
      <c r="H5" s="224"/>
      <c r="I5" s="2702" t="s">
        <v>43</v>
      </c>
      <c r="J5" s="2703"/>
      <c r="K5" s="1873">
        <f>Application!$F$10</f>
        <v>0</v>
      </c>
      <c r="L5" s="2704"/>
      <c r="M5" s="2704"/>
      <c r="N5" s="2704"/>
      <c r="O5" s="2705"/>
      <c r="P5" s="2706" t="s">
        <v>39</v>
      </c>
      <c r="Q5" s="2707"/>
      <c r="R5" s="2231"/>
      <c r="S5" s="2450"/>
      <c r="T5" s="2462"/>
      <c r="U5" s="2706" t="s">
        <v>66</v>
      </c>
      <c r="V5" s="2707"/>
      <c r="W5" s="2234"/>
      <c r="X5" s="2450"/>
      <c r="Y5" s="2451"/>
      <c r="Z5" s="225"/>
    </row>
    <row r="6" spans="1:27" ht="20.100000000000001" customHeight="1" x14ac:dyDescent="0.25">
      <c r="A6" s="2237" t="s">
        <v>67</v>
      </c>
      <c r="B6" s="2238"/>
      <c r="C6" s="2238"/>
      <c r="D6" s="2239"/>
      <c r="E6" s="535">
        <v>1</v>
      </c>
      <c r="F6" s="2708">
        <f>Application!F12</f>
        <v>0</v>
      </c>
      <c r="G6" s="2186"/>
      <c r="H6" s="393"/>
      <c r="I6" s="537">
        <v>3</v>
      </c>
      <c r="J6" s="2708">
        <f>Application!J12</f>
        <v>0</v>
      </c>
      <c r="K6" s="2708"/>
      <c r="L6" s="2186"/>
      <c r="M6" s="395"/>
      <c r="N6" s="537">
        <v>5</v>
      </c>
      <c r="O6" s="397">
        <f>Application!O12</f>
        <v>0</v>
      </c>
      <c r="P6" s="395"/>
      <c r="Q6" s="537">
        <v>7</v>
      </c>
      <c r="R6" s="2708">
        <f>Application!R12</f>
        <v>0</v>
      </c>
      <c r="S6" s="2186"/>
      <c r="T6" s="395"/>
      <c r="U6" s="537">
        <v>9</v>
      </c>
      <c r="V6" s="2708">
        <f>Application!V12</f>
        <v>0</v>
      </c>
      <c r="W6" s="2708"/>
      <c r="X6" s="2186"/>
      <c r="Y6" s="399"/>
      <c r="Z6" s="225"/>
    </row>
    <row r="7" spans="1:27" ht="20.100000000000001" customHeight="1" thickBot="1" x14ac:dyDescent="0.3">
      <c r="A7" s="2240"/>
      <c r="B7" s="2241"/>
      <c r="C7" s="2241"/>
      <c r="D7" s="2242"/>
      <c r="E7" s="536">
        <v>2</v>
      </c>
      <c r="F7" s="2709">
        <f>Application!F13</f>
        <v>0</v>
      </c>
      <c r="G7" s="2710"/>
      <c r="H7" s="394"/>
      <c r="I7" s="538">
        <v>4</v>
      </c>
      <c r="J7" s="2709">
        <f>Application!J13</f>
        <v>0</v>
      </c>
      <c r="K7" s="2709"/>
      <c r="L7" s="2710"/>
      <c r="M7" s="396"/>
      <c r="N7" s="538">
        <v>6</v>
      </c>
      <c r="O7" s="398">
        <f>Application!O13</f>
        <v>0</v>
      </c>
      <c r="P7" s="396"/>
      <c r="Q7" s="538">
        <v>8</v>
      </c>
      <c r="R7" s="2709">
        <f>Application!R13</f>
        <v>0</v>
      </c>
      <c r="S7" s="2710"/>
      <c r="T7" s="396"/>
      <c r="U7" s="538">
        <v>10</v>
      </c>
      <c r="V7" s="2709">
        <f>Application!V13</f>
        <v>0</v>
      </c>
      <c r="W7" s="2709"/>
      <c r="X7" s="2710"/>
      <c r="Y7" s="400"/>
      <c r="Z7" s="225"/>
    </row>
    <row r="8" spans="1:27" ht="19.5" customHeight="1" x14ac:dyDescent="0.2">
      <c r="A8" s="1928" t="s">
        <v>68</v>
      </c>
      <c r="B8" s="2684" t="s">
        <v>69</v>
      </c>
      <c r="C8" s="2685"/>
      <c r="D8" s="2685"/>
      <c r="E8" s="2685"/>
      <c r="F8" s="2685"/>
      <c r="G8" s="2685"/>
      <c r="H8" s="2685"/>
      <c r="I8" s="2685"/>
      <c r="J8" s="2685"/>
      <c r="K8" s="2685"/>
      <c r="L8" s="2685"/>
      <c r="M8" s="2685"/>
      <c r="N8" s="2685"/>
      <c r="O8" s="2685"/>
      <c r="P8" s="2685"/>
      <c r="Q8" s="2685"/>
      <c r="R8" s="2685"/>
      <c r="S8" s="2685"/>
      <c r="T8" s="2685"/>
      <c r="U8" s="2685"/>
      <c r="V8" s="2685"/>
      <c r="W8" s="2685"/>
      <c r="X8" s="2685"/>
      <c r="Y8" s="2686"/>
      <c r="Z8" s="226"/>
      <c r="AA8" s="220"/>
    </row>
    <row r="9" spans="1:27" ht="19.5" customHeight="1" x14ac:dyDescent="0.2">
      <c r="A9" s="1929"/>
      <c r="B9" s="2687"/>
      <c r="C9" s="2688"/>
      <c r="D9" s="2688"/>
      <c r="E9" s="2688"/>
      <c r="F9" s="2688"/>
      <c r="G9" s="2688"/>
      <c r="H9" s="2688"/>
      <c r="I9" s="2688"/>
      <c r="J9" s="2688"/>
      <c r="K9" s="2688"/>
      <c r="L9" s="2688"/>
      <c r="M9" s="2688"/>
      <c r="N9" s="2688"/>
      <c r="O9" s="2688"/>
      <c r="P9" s="2688"/>
      <c r="Q9" s="2688"/>
      <c r="R9" s="2688"/>
      <c r="S9" s="2688"/>
      <c r="T9" s="2688"/>
      <c r="U9" s="2688"/>
      <c r="V9" s="2688"/>
      <c r="W9" s="2688"/>
      <c r="X9" s="2688"/>
      <c r="Y9" s="2689"/>
      <c r="Z9" s="226"/>
      <c r="AA9" s="220"/>
    </row>
    <row r="10" spans="1:27" ht="19.5" customHeight="1" thickBot="1" x14ac:dyDescent="0.25">
      <c r="A10" s="1929"/>
      <c r="B10" s="2690"/>
      <c r="C10" s="2691"/>
      <c r="D10" s="2691"/>
      <c r="E10" s="2691"/>
      <c r="F10" s="2691"/>
      <c r="G10" s="2691"/>
      <c r="H10" s="2691"/>
      <c r="I10" s="2691"/>
      <c r="J10" s="2691"/>
      <c r="K10" s="2691"/>
      <c r="L10" s="2691"/>
      <c r="M10" s="2691"/>
      <c r="N10" s="2691"/>
      <c r="O10" s="2691"/>
      <c r="P10" s="2691"/>
      <c r="Q10" s="2691"/>
      <c r="R10" s="2691"/>
      <c r="S10" s="2691"/>
      <c r="T10" s="2691"/>
      <c r="U10" s="2691"/>
      <c r="V10" s="2691"/>
      <c r="W10" s="2691"/>
      <c r="X10" s="2691"/>
      <c r="Y10" s="2692"/>
      <c r="Z10" s="226"/>
      <c r="AA10" s="220"/>
    </row>
    <row r="11" spans="1:27" ht="20.100000000000001" customHeight="1" x14ac:dyDescent="0.2">
      <c r="A11" s="1929"/>
      <c r="B11" s="2644">
        <v>110</v>
      </c>
      <c r="C11" s="2650" t="str">
        <f>VLOOKUP(B11,DataLabels,HLOOKUP($H$3,Type,2,FALSE))</f>
        <v>Type of Submission</v>
      </c>
      <c r="D11" s="2645"/>
      <c r="E11" s="2646"/>
      <c r="F11" s="2213">
        <f>Application!G8</f>
        <v>0</v>
      </c>
      <c r="G11" s="2213"/>
      <c r="H11" s="2213"/>
      <c r="I11" s="2213"/>
      <c r="J11" s="2213"/>
      <c r="K11" s="2213"/>
      <c r="L11" s="2213"/>
      <c r="M11" s="2213"/>
      <c r="N11" s="2213"/>
      <c r="O11" s="2213"/>
      <c r="P11" s="2213"/>
      <c r="Q11" s="2213"/>
      <c r="R11" s="2213">
        <f>Application!R8</f>
        <v>0</v>
      </c>
      <c r="S11" s="2213"/>
      <c r="T11" s="2213"/>
      <c r="U11" s="2213"/>
      <c r="V11" s="2213"/>
      <c r="W11" s="2213"/>
      <c r="X11" s="2213"/>
      <c r="Y11" s="401"/>
      <c r="Z11" s="225"/>
    </row>
    <row r="12" spans="1:27" ht="20.100000000000001" customHeight="1" x14ac:dyDescent="0.2">
      <c r="A12" s="1929"/>
      <c r="B12" s="2551"/>
      <c r="C12" s="2553"/>
      <c r="D12" s="2548"/>
      <c r="E12" s="2549"/>
      <c r="F12" s="1951"/>
      <c r="G12" s="1951"/>
      <c r="H12" s="1951"/>
      <c r="I12" s="1951"/>
      <c r="J12" s="1951"/>
      <c r="K12" s="1951"/>
      <c r="L12" s="1951"/>
      <c r="M12" s="1951"/>
      <c r="N12" s="1951"/>
      <c r="O12" s="1951"/>
      <c r="P12" s="1951"/>
      <c r="Q12" s="1951"/>
      <c r="R12" s="1951"/>
      <c r="S12" s="1951"/>
      <c r="T12" s="1951"/>
      <c r="U12" s="1951"/>
      <c r="V12" s="1951"/>
      <c r="W12" s="1951"/>
      <c r="X12" s="1951"/>
      <c r="Y12" s="402"/>
      <c r="Z12" s="225"/>
    </row>
    <row r="13" spans="1:27" ht="20.100000000000001" customHeight="1" x14ac:dyDescent="0.2">
      <c r="A13" s="1929"/>
      <c r="B13" s="2550">
        <v>120</v>
      </c>
      <c r="C13" s="796" t="str">
        <f>VLOOKUP(B13,DataLabels,HLOOKUP($H$3,Type,2,FALSE))</f>
        <v>Submitter's Specification No.</v>
      </c>
      <c r="D13" s="792"/>
      <c r="E13" s="793"/>
      <c r="F13" s="2214">
        <f>Application!F10</f>
        <v>0</v>
      </c>
      <c r="G13" s="2215"/>
      <c r="H13" s="2215"/>
      <c r="I13" s="2215"/>
      <c r="J13" s="2215"/>
      <c r="K13" s="2215"/>
      <c r="L13" s="2215"/>
      <c r="M13" s="432"/>
      <c r="N13" s="1727">
        <v>130</v>
      </c>
      <c r="O13" s="2546" t="s">
        <v>70</v>
      </c>
      <c r="P13" s="2546"/>
      <c r="Q13" s="542"/>
      <c r="R13" s="2219">
        <f>Application!R10</f>
        <v>0</v>
      </c>
      <c r="S13" s="2220"/>
      <c r="T13" s="2220"/>
      <c r="U13" s="2220"/>
      <c r="V13" s="2220"/>
      <c r="W13" s="2220"/>
      <c r="X13" s="2220"/>
      <c r="Y13" s="2221"/>
      <c r="Z13" s="225"/>
    </row>
    <row r="14" spans="1:27" ht="20.100000000000001" customHeight="1" x14ac:dyDescent="0.2">
      <c r="A14" s="1929"/>
      <c r="B14" s="2551"/>
      <c r="C14" s="797"/>
      <c r="D14" s="794"/>
      <c r="E14" s="795"/>
      <c r="F14" s="2216"/>
      <c r="G14" s="2217"/>
      <c r="H14" s="2217"/>
      <c r="I14" s="2217"/>
      <c r="J14" s="2217"/>
      <c r="K14" s="2217"/>
      <c r="L14" s="2217"/>
      <c r="M14" s="433"/>
      <c r="N14" s="1728"/>
      <c r="O14" s="2548"/>
      <c r="P14" s="2548"/>
      <c r="Q14" s="543"/>
      <c r="R14" s="2693">
        <f>Application!R11</f>
        <v>0</v>
      </c>
      <c r="S14" s="2694"/>
      <c r="T14" s="2694"/>
      <c r="U14" s="2694"/>
      <c r="V14" s="2694"/>
      <c r="W14" s="2694"/>
      <c r="X14" s="2694"/>
      <c r="Y14" s="2695"/>
      <c r="Z14" s="225"/>
    </row>
    <row r="15" spans="1:27" ht="20.100000000000001" customHeight="1" x14ac:dyDescent="0.2">
      <c r="A15" s="1929"/>
      <c r="B15" s="1727">
        <v>500</v>
      </c>
      <c r="C15" s="2546" t="str">
        <f>VLOOKUP(B15,DataLabels,HLOOKUP($H$3,Type,2,FALSE))</f>
        <v>Elevating Device Make</v>
      </c>
      <c r="D15" s="2696"/>
      <c r="E15" s="2697"/>
      <c r="F15" s="2051"/>
      <c r="G15" s="2448"/>
      <c r="H15" s="2448"/>
      <c r="I15" s="2448"/>
      <c r="J15" s="2448"/>
      <c r="K15" s="2448"/>
      <c r="L15" s="2448"/>
      <c r="M15" s="432"/>
      <c r="N15" s="1727">
        <v>510</v>
      </c>
      <c r="O15" s="2546" t="str">
        <f>VLOOKUP(N15,DataLabels,HLOOKUP($H$3,Type,2,FALSE))</f>
        <v>Elevating Device Model</v>
      </c>
      <c r="P15" s="2696"/>
      <c r="Q15" s="2697"/>
      <c r="R15" s="2051"/>
      <c r="S15" s="2448"/>
      <c r="T15" s="2448"/>
      <c r="U15" s="2448"/>
      <c r="V15" s="2448"/>
      <c r="W15" s="2448"/>
      <c r="X15" s="2448"/>
      <c r="Y15" s="434"/>
      <c r="Z15" s="225"/>
    </row>
    <row r="16" spans="1:27" ht="20.100000000000001" customHeight="1" x14ac:dyDescent="0.2">
      <c r="A16" s="1929"/>
      <c r="B16" s="1728"/>
      <c r="C16" s="2698"/>
      <c r="D16" s="2698"/>
      <c r="E16" s="2699"/>
      <c r="F16" s="2700"/>
      <c r="G16" s="2701"/>
      <c r="H16" s="2701"/>
      <c r="I16" s="2701"/>
      <c r="J16" s="2701"/>
      <c r="K16" s="2701"/>
      <c r="L16" s="2701"/>
      <c r="M16" s="433"/>
      <c r="N16" s="1728"/>
      <c r="O16" s="2698"/>
      <c r="P16" s="2698"/>
      <c r="Q16" s="2699"/>
      <c r="R16" s="2700"/>
      <c r="S16" s="2701"/>
      <c r="T16" s="2701"/>
      <c r="U16" s="2701"/>
      <c r="V16" s="2701"/>
      <c r="W16" s="2701"/>
      <c r="X16" s="2701"/>
      <c r="Y16" s="435"/>
      <c r="Z16" s="225"/>
    </row>
    <row r="17" spans="1:26" s="218" customFormat="1" ht="20.100000000000001" customHeight="1" x14ac:dyDescent="0.2">
      <c r="A17" s="1929"/>
      <c r="B17" s="1727">
        <v>520</v>
      </c>
      <c r="C17" s="2546" t="str">
        <f>VLOOKUP(B17,DataLabels,HLOOKUP($H$3,Type,2,FALSE))</f>
        <v>Capacity
(All Cars must be the same)
[7.2.3]</v>
      </c>
      <c r="D17" s="2546"/>
      <c r="E17" s="2547"/>
      <c r="F17" s="2051"/>
      <c r="G17" s="2052"/>
      <c r="H17" s="2052"/>
      <c r="I17" s="2052"/>
      <c r="J17" s="2052"/>
      <c r="K17" s="2052"/>
      <c r="L17" s="2052"/>
      <c r="M17" s="432"/>
      <c r="N17" s="1727">
        <v>540</v>
      </c>
      <c r="O17" s="2546" t="str">
        <f>VLOOKUP(N17,DataLabels,HLOOKUP($H$3,Type,2,FALSE))</f>
        <v>Rated Speed</v>
      </c>
      <c r="P17" s="2546"/>
      <c r="Q17" s="2547"/>
      <c r="R17" s="2051"/>
      <c r="S17" s="2052"/>
      <c r="T17" s="2052"/>
      <c r="U17" s="2052"/>
      <c r="V17" s="2052"/>
      <c r="W17" s="2052"/>
      <c r="X17" s="2052"/>
      <c r="Y17" s="434"/>
      <c r="Z17" s="225"/>
    </row>
    <row r="18" spans="1:26" s="218" customFormat="1" ht="20.100000000000001" customHeight="1" x14ac:dyDescent="0.25">
      <c r="A18" s="1929"/>
      <c r="B18" s="1728"/>
      <c r="C18" s="2548"/>
      <c r="D18" s="2548"/>
      <c r="E18" s="2549"/>
      <c r="F18" s="2053"/>
      <c r="G18" s="2054"/>
      <c r="H18" s="2054"/>
      <c r="I18" s="2054"/>
      <c r="J18" s="2054"/>
      <c r="K18" s="2054"/>
      <c r="L18" s="2054"/>
      <c r="M18" s="290" t="s">
        <v>71</v>
      </c>
      <c r="N18" s="1728"/>
      <c r="O18" s="2548"/>
      <c r="P18" s="2548"/>
      <c r="Q18" s="2549"/>
      <c r="R18" s="2053"/>
      <c r="S18" s="2054"/>
      <c r="T18" s="2054"/>
      <c r="U18" s="2054"/>
      <c r="V18" s="2054"/>
      <c r="W18" s="2054"/>
      <c r="X18" s="2054"/>
      <c r="Y18" s="291" t="s">
        <v>73</v>
      </c>
      <c r="Z18" s="225"/>
    </row>
    <row r="19" spans="1:26" s="218" customFormat="1" ht="19.5" customHeight="1" x14ac:dyDescent="0.2">
      <c r="A19" s="1929"/>
      <c r="B19" s="1727">
        <v>570</v>
      </c>
      <c r="C19" s="2663" t="str">
        <f>VLOOKUP(B19,DataLabels,HLOOKUP($H$3,Type,2,FALSE))</f>
        <v>License Location
(if in a remote location)
[O.Reg. 209/01, s30(1)]</v>
      </c>
      <c r="D19" s="2546"/>
      <c r="E19" s="2547"/>
      <c r="F19" s="1914"/>
      <c r="G19" s="1915"/>
      <c r="H19" s="1915"/>
      <c r="I19" s="1915"/>
      <c r="J19" s="1915"/>
      <c r="K19" s="1915"/>
      <c r="L19" s="1915"/>
      <c r="M19" s="432"/>
      <c r="N19" s="2106"/>
      <c r="O19" s="2046"/>
      <c r="P19" s="2046"/>
      <c r="Q19" s="2046"/>
      <c r="R19" s="2682"/>
      <c r="S19" s="2682"/>
      <c r="T19" s="2682"/>
      <c r="U19" s="2682"/>
      <c r="V19" s="2682"/>
      <c r="W19" s="2682"/>
      <c r="X19" s="2682"/>
      <c r="Y19" s="434"/>
      <c r="Z19" s="225"/>
    </row>
    <row r="20" spans="1:26" s="218" customFormat="1" ht="19.5" customHeight="1" thickBot="1" x14ac:dyDescent="0.3">
      <c r="A20" s="1930"/>
      <c r="B20" s="2082"/>
      <c r="C20" s="2653"/>
      <c r="D20" s="2559"/>
      <c r="E20" s="2560"/>
      <c r="F20" s="1926"/>
      <c r="G20" s="1927"/>
      <c r="H20" s="1927"/>
      <c r="I20" s="1927"/>
      <c r="J20" s="1927"/>
      <c r="K20" s="1927"/>
      <c r="L20" s="1927"/>
      <c r="M20" s="301"/>
      <c r="N20" s="2394"/>
      <c r="O20" s="2135"/>
      <c r="P20" s="2135"/>
      <c r="Q20" s="2135"/>
      <c r="R20" s="2683"/>
      <c r="S20" s="2683"/>
      <c r="T20" s="2683"/>
      <c r="U20" s="2683"/>
      <c r="V20" s="2683"/>
      <c r="W20" s="2683"/>
      <c r="X20" s="2683"/>
      <c r="Y20" s="302"/>
      <c r="Z20" s="225"/>
    </row>
    <row r="21" spans="1:26" s="218" customFormat="1" ht="20.100000000000001" customHeight="1" x14ac:dyDescent="0.2">
      <c r="A21" s="1929" t="s">
        <v>74</v>
      </c>
      <c r="B21" s="2576">
        <v>180</v>
      </c>
      <c r="C21" s="2556" t="str">
        <f>VLOOKUP(B21,DataLabels,HLOOKUP($H$3,Type,2,FALSE))</f>
        <v>Address</v>
      </c>
      <c r="D21" s="2556"/>
      <c r="E21" s="2557"/>
      <c r="F21" s="2678">
        <f>Application!F22</f>
        <v>123</v>
      </c>
      <c r="G21" s="2679"/>
      <c r="H21" s="2679"/>
      <c r="I21" s="2679"/>
      <c r="J21" s="2679"/>
      <c r="K21" s="2679"/>
      <c r="L21" s="2679"/>
      <c r="M21" s="2679"/>
      <c r="N21" s="2679"/>
      <c r="O21" s="2679"/>
      <c r="P21" s="2679"/>
      <c r="Q21" s="2679"/>
      <c r="R21" s="2679"/>
      <c r="S21" s="2679"/>
      <c r="T21" s="2679"/>
      <c r="U21" s="2679"/>
      <c r="V21" s="2679"/>
      <c r="W21" s="2679"/>
      <c r="X21" s="2679"/>
      <c r="Y21" s="2680"/>
      <c r="Z21" s="225"/>
    </row>
    <row r="22" spans="1:26" s="218" customFormat="1" ht="20.100000000000001" customHeight="1" x14ac:dyDescent="0.2">
      <c r="A22" s="1929"/>
      <c r="B22" s="2551"/>
      <c r="C22" s="2548"/>
      <c r="D22" s="2548"/>
      <c r="E22" s="2549"/>
      <c r="F22" s="2216" t="str">
        <f>Application!F23</f>
        <v>any st</v>
      </c>
      <c r="G22" s="2217"/>
      <c r="H22" s="2217"/>
      <c r="I22" s="2217"/>
      <c r="J22" s="2217"/>
      <c r="K22" s="2217"/>
      <c r="L22" s="2217"/>
      <c r="M22" s="2217"/>
      <c r="N22" s="2217"/>
      <c r="O22" s="2217"/>
      <c r="P22" s="2217"/>
      <c r="Q22" s="2217"/>
      <c r="R22" s="2217"/>
      <c r="S22" s="2217"/>
      <c r="T22" s="2217"/>
      <c r="U22" s="2217"/>
      <c r="V22" s="2217"/>
      <c r="W22" s="2217"/>
      <c r="X22" s="2217"/>
      <c r="Y22" s="2681"/>
      <c r="Z22" s="225"/>
    </row>
    <row r="23" spans="1:26" s="218" customFormat="1" ht="20.100000000000001" customHeight="1" x14ac:dyDescent="0.25">
      <c r="A23" s="1929"/>
      <c r="B23" s="1727">
        <v>580</v>
      </c>
      <c r="C23" s="2546" t="str">
        <f>VLOOKUP(B23,DataLabels,HLOOKUP($H$3,Type,2,FALSE))</f>
        <v>No. of Levels Served</v>
      </c>
      <c r="D23" s="2547"/>
      <c r="E23" s="539">
        <v>1</v>
      </c>
      <c r="F23" s="2675"/>
      <c r="G23" s="2080"/>
      <c r="H23" s="519"/>
      <c r="I23" s="539">
        <v>3</v>
      </c>
      <c r="J23" s="2675"/>
      <c r="K23" s="2675"/>
      <c r="L23" s="2080"/>
      <c r="M23" s="520">
        <v>2</v>
      </c>
      <c r="N23" s="539">
        <v>3</v>
      </c>
      <c r="O23" s="384"/>
      <c r="P23" s="520"/>
      <c r="Q23" s="539">
        <v>7</v>
      </c>
      <c r="R23" s="2675"/>
      <c r="S23" s="2080"/>
      <c r="T23" s="520"/>
      <c r="U23" s="539">
        <v>9</v>
      </c>
      <c r="V23" s="2675"/>
      <c r="W23" s="2675"/>
      <c r="X23" s="2080"/>
      <c r="Y23" s="521"/>
      <c r="Z23" s="225"/>
    </row>
    <row r="24" spans="1:26" s="218" customFormat="1" ht="20.100000000000001" customHeight="1" x14ac:dyDescent="0.25">
      <c r="A24" s="1929"/>
      <c r="B24" s="1728"/>
      <c r="C24" s="2548"/>
      <c r="D24" s="2549"/>
      <c r="E24" s="540">
        <v>2</v>
      </c>
      <c r="F24" s="2658"/>
      <c r="G24" s="2057"/>
      <c r="H24" s="269"/>
      <c r="I24" s="540">
        <v>4</v>
      </c>
      <c r="J24" s="2658"/>
      <c r="K24" s="2658"/>
      <c r="L24" s="2057"/>
      <c r="M24" s="270"/>
      <c r="N24" s="540">
        <v>6</v>
      </c>
      <c r="O24" s="385"/>
      <c r="P24" s="270"/>
      <c r="Q24" s="540">
        <v>8</v>
      </c>
      <c r="R24" s="2658"/>
      <c r="S24" s="2057"/>
      <c r="T24" s="270"/>
      <c r="U24" s="540">
        <v>10</v>
      </c>
      <c r="V24" s="2658"/>
      <c r="W24" s="2658"/>
      <c r="X24" s="2057"/>
      <c r="Y24" s="271"/>
      <c r="Z24" s="225"/>
    </row>
    <row r="25" spans="1:26" s="218" customFormat="1" ht="20.100000000000001" customHeight="1" x14ac:dyDescent="0.25">
      <c r="A25" s="1929"/>
      <c r="B25" s="1727">
        <v>590</v>
      </c>
      <c r="C25" s="2546" t="str">
        <f>VLOOKUP(B25,DataLabels,HLOOKUP($H$3,Type,2,FALSE))</f>
        <v>Travel</v>
      </c>
      <c r="D25" s="2547"/>
      <c r="E25" s="539">
        <v>1</v>
      </c>
      <c r="F25" s="2675"/>
      <c r="G25" s="2080"/>
      <c r="H25" s="519" t="s">
        <v>75</v>
      </c>
      <c r="I25" s="539">
        <v>3</v>
      </c>
      <c r="J25" s="2675"/>
      <c r="K25" s="2675"/>
      <c r="L25" s="2080"/>
      <c r="M25" s="520" t="s">
        <v>75</v>
      </c>
      <c r="N25" s="539">
        <v>5</v>
      </c>
      <c r="O25" s="384"/>
      <c r="P25" s="520" t="s">
        <v>75</v>
      </c>
      <c r="Q25" s="539">
        <v>7</v>
      </c>
      <c r="R25" s="2675"/>
      <c r="S25" s="2080"/>
      <c r="T25" s="520" t="s">
        <v>75</v>
      </c>
      <c r="U25" s="539">
        <v>9</v>
      </c>
      <c r="V25" s="2675"/>
      <c r="W25" s="2675"/>
      <c r="X25" s="2080"/>
      <c r="Y25" s="521" t="s">
        <v>75</v>
      </c>
      <c r="Z25" s="225"/>
    </row>
    <row r="26" spans="1:26" s="218" customFormat="1" ht="20.100000000000001" customHeight="1" thickBot="1" x14ac:dyDescent="0.3">
      <c r="A26" s="1930"/>
      <c r="B26" s="2082"/>
      <c r="C26" s="2548"/>
      <c r="D26" s="2549"/>
      <c r="E26" s="541">
        <v>2</v>
      </c>
      <c r="F26" s="2661"/>
      <c r="G26" s="2161"/>
      <c r="H26" s="281" t="s">
        <v>75</v>
      </c>
      <c r="I26" s="541">
        <v>4</v>
      </c>
      <c r="J26" s="2661"/>
      <c r="K26" s="2661"/>
      <c r="L26" s="2161"/>
      <c r="M26" s="282" t="s">
        <v>75</v>
      </c>
      <c r="N26" s="541">
        <v>6</v>
      </c>
      <c r="O26" s="386"/>
      <c r="P26" s="522" t="s">
        <v>75</v>
      </c>
      <c r="Q26" s="541">
        <v>8</v>
      </c>
      <c r="R26" s="2659"/>
      <c r="S26" s="2165"/>
      <c r="T26" s="522" t="s">
        <v>75</v>
      </c>
      <c r="U26" s="541">
        <v>10</v>
      </c>
      <c r="V26" s="2661"/>
      <c r="W26" s="2661"/>
      <c r="X26" s="2161"/>
      <c r="Y26" s="283" t="s">
        <v>75</v>
      </c>
      <c r="Z26" s="225"/>
    </row>
    <row r="27" spans="1:26" s="218" customFormat="1" ht="20.100000000000001" customHeight="1" thickBot="1" x14ac:dyDescent="0.3">
      <c r="A27" s="250"/>
      <c r="B27" s="251"/>
      <c r="C27" s="252"/>
      <c r="D27" s="252"/>
      <c r="E27" s="253"/>
      <c r="F27" s="254"/>
      <c r="G27" s="254"/>
      <c r="H27" s="255"/>
      <c r="I27" s="253"/>
      <c r="J27" s="256"/>
      <c r="K27" s="256"/>
      <c r="L27" s="256"/>
      <c r="M27" s="257"/>
      <c r="N27" s="253"/>
      <c r="O27" s="258"/>
      <c r="P27" s="257"/>
      <c r="Q27" s="253"/>
      <c r="R27" s="256"/>
      <c r="S27" s="256"/>
      <c r="T27" s="257"/>
      <c r="U27" s="253"/>
      <c r="V27" s="256"/>
      <c r="W27" s="256"/>
      <c r="X27" s="256"/>
      <c r="Y27" s="257"/>
    </row>
    <row r="28" spans="1:26" s="218" customFormat="1" ht="20.100000000000001" customHeight="1" x14ac:dyDescent="0.2">
      <c r="A28" s="1928" t="s">
        <v>76</v>
      </c>
      <c r="B28" s="2602" t="str">
        <f>VLOOKUP(A28,DataLabels,HLOOKUP($H$3,Type,2,FALSE))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v>
      </c>
      <c r="C28" s="2603"/>
      <c r="D28" s="2603"/>
      <c r="E28" s="2603"/>
      <c r="F28" s="2603"/>
      <c r="G28" s="2603"/>
      <c r="H28" s="2603"/>
      <c r="I28" s="2603"/>
      <c r="J28" s="2603"/>
      <c r="K28" s="2603"/>
      <c r="L28" s="2603"/>
      <c r="M28" s="2603"/>
      <c r="N28" s="2603"/>
      <c r="O28" s="2603"/>
      <c r="P28" s="2603"/>
      <c r="Q28" s="2603"/>
      <c r="R28" s="2603"/>
      <c r="S28" s="2603"/>
      <c r="T28" s="2603"/>
      <c r="U28" s="2603"/>
      <c r="V28" s="2603"/>
      <c r="W28" s="2603"/>
      <c r="X28" s="2603"/>
      <c r="Y28" s="2604"/>
    </row>
    <row r="29" spans="1:26" s="218" customFormat="1" ht="20.100000000000001" customHeight="1" x14ac:dyDescent="0.2">
      <c r="A29" s="2676"/>
      <c r="B29" s="2605"/>
      <c r="C29" s="2606"/>
      <c r="D29" s="2606"/>
      <c r="E29" s="2606"/>
      <c r="F29" s="2606"/>
      <c r="G29" s="2606"/>
      <c r="H29" s="2606"/>
      <c r="I29" s="2606"/>
      <c r="J29" s="2606"/>
      <c r="K29" s="2606"/>
      <c r="L29" s="2606"/>
      <c r="M29" s="2606"/>
      <c r="N29" s="2606"/>
      <c r="O29" s="2606"/>
      <c r="P29" s="2606"/>
      <c r="Q29" s="2606"/>
      <c r="R29" s="2606"/>
      <c r="S29" s="2606"/>
      <c r="T29" s="2606"/>
      <c r="U29" s="2606"/>
      <c r="V29" s="2606"/>
      <c r="W29" s="2606"/>
      <c r="X29" s="2606"/>
      <c r="Y29" s="2607"/>
    </row>
    <row r="30" spans="1:26" s="218" customFormat="1" ht="20.100000000000001" customHeight="1" x14ac:dyDescent="0.2">
      <c r="A30" s="2676"/>
      <c r="B30" s="2605"/>
      <c r="C30" s="2606"/>
      <c r="D30" s="2606"/>
      <c r="E30" s="2606"/>
      <c r="F30" s="2606"/>
      <c r="G30" s="2606"/>
      <c r="H30" s="2606"/>
      <c r="I30" s="2606"/>
      <c r="J30" s="2606"/>
      <c r="K30" s="2606"/>
      <c r="L30" s="2606"/>
      <c r="M30" s="2606"/>
      <c r="N30" s="2606"/>
      <c r="O30" s="2606"/>
      <c r="P30" s="2606"/>
      <c r="Q30" s="2606"/>
      <c r="R30" s="2606"/>
      <c r="S30" s="2606"/>
      <c r="T30" s="2606"/>
      <c r="U30" s="2606"/>
      <c r="V30" s="2606"/>
      <c r="W30" s="2606"/>
      <c r="X30" s="2606"/>
      <c r="Y30" s="2607"/>
    </row>
    <row r="31" spans="1:26" s="218" customFormat="1" ht="20.100000000000001" customHeight="1" thickBot="1" x14ac:dyDescent="0.25">
      <c r="A31" s="2677"/>
      <c r="B31" s="2614"/>
      <c r="C31" s="2615"/>
      <c r="D31" s="2615"/>
      <c r="E31" s="2615"/>
      <c r="F31" s="2615"/>
      <c r="G31" s="2615"/>
      <c r="H31" s="2615"/>
      <c r="I31" s="2615"/>
      <c r="J31" s="2615"/>
      <c r="K31" s="2615"/>
      <c r="L31" s="2615"/>
      <c r="M31" s="2615"/>
      <c r="N31" s="2615"/>
      <c r="O31" s="2615"/>
      <c r="P31" s="2615"/>
      <c r="Q31" s="2615"/>
      <c r="R31" s="2615"/>
      <c r="S31" s="2615"/>
      <c r="T31" s="2615"/>
      <c r="U31" s="2615"/>
      <c r="V31" s="2615"/>
      <c r="W31" s="2615"/>
      <c r="X31" s="2615"/>
      <c r="Y31" s="2616"/>
    </row>
    <row r="32" spans="1:26" s="218" customFormat="1" ht="20.100000000000001" customHeight="1" thickBot="1" x14ac:dyDescent="0.3">
      <c r="A32" s="221"/>
      <c r="B32" s="222"/>
      <c r="C32" s="223"/>
      <c r="D32" s="223"/>
      <c r="E32" s="259"/>
      <c r="F32" s="260"/>
      <c r="G32" s="260"/>
      <c r="H32" s="261"/>
      <c r="I32" s="259"/>
      <c r="J32" s="262"/>
      <c r="K32" s="262"/>
      <c r="L32" s="262"/>
      <c r="M32" s="263"/>
      <c r="N32" s="259"/>
      <c r="O32" s="264"/>
      <c r="P32" s="263"/>
      <c r="Q32" s="259"/>
      <c r="R32" s="262"/>
      <c r="S32" s="262"/>
      <c r="T32" s="263"/>
      <c r="U32" s="259"/>
      <c r="V32" s="262"/>
      <c r="W32" s="262"/>
      <c r="X32" s="262"/>
      <c r="Y32" s="263"/>
    </row>
    <row r="33" spans="1:25" s="218" customFormat="1" ht="20.100000000000001" customHeight="1" thickBot="1" x14ac:dyDescent="0.25">
      <c r="A33" s="265"/>
      <c r="B33" s="2672" t="s">
        <v>77</v>
      </c>
      <c r="C33" s="2673"/>
      <c r="D33" s="2673"/>
      <c r="E33" s="2673"/>
      <c r="F33" s="2673"/>
      <c r="G33" s="2673"/>
      <c r="H33" s="2673"/>
      <c r="I33" s="2673"/>
      <c r="J33" s="2673"/>
      <c r="K33" s="2673"/>
      <c r="L33" s="2673"/>
      <c r="M33" s="2673"/>
      <c r="N33" s="2673"/>
      <c r="O33" s="2673"/>
      <c r="P33" s="2673"/>
      <c r="Q33" s="2673"/>
      <c r="R33" s="2673"/>
      <c r="S33" s="2673"/>
      <c r="T33" s="2673"/>
      <c r="U33" s="2673"/>
      <c r="V33" s="2673"/>
      <c r="W33" s="2673"/>
      <c r="X33" s="2673"/>
      <c r="Y33" s="2674"/>
    </row>
    <row r="34" spans="1:25" s="218" customFormat="1" ht="20.100000000000001" customHeight="1" x14ac:dyDescent="0.25">
      <c r="A34" s="1928" t="s">
        <v>79</v>
      </c>
      <c r="B34" s="2576">
        <v>645</v>
      </c>
      <c r="C34" s="2556" t="str">
        <f>VLOOKUP(B34,DataLabels,HLOOKUP($H$3,Type,2,FALSE))</f>
        <v>Hoistway Enclosure
[7.1.1]</v>
      </c>
      <c r="D34" s="2556"/>
      <c r="E34" s="2557">
        <v>1</v>
      </c>
      <c r="F34" s="2631"/>
      <c r="G34" s="2339"/>
      <c r="H34" s="2339"/>
      <c r="I34" s="2339"/>
      <c r="J34" s="2339"/>
      <c r="K34" s="2339"/>
      <c r="L34" s="2339"/>
      <c r="M34" s="286"/>
      <c r="N34" s="2576">
        <v>650</v>
      </c>
      <c r="O34" s="2556" t="str">
        <f>VLOOKUP(N34,DataLabels,HLOOKUP($H$3,Type,2,FALSE))</f>
        <v>Protection of Space Below Hoistway
[7.1.6]</v>
      </c>
      <c r="P34" s="2556"/>
      <c r="Q34" s="2557">
        <v>1</v>
      </c>
      <c r="R34" s="2631"/>
      <c r="S34" s="2339"/>
      <c r="T34" s="2339"/>
      <c r="U34" s="2339"/>
      <c r="V34" s="2339"/>
      <c r="W34" s="2339"/>
      <c r="X34" s="2339"/>
      <c r="Y34" s="287"/>
    </row>
    <row r="35" spans="1:25" s="218" customFormat="1" ht="20.100000000000001" customHeight="1" thickBot="1" x14ac:dyDescent="0.3">
      <c r="A35" s="1930"/>
      <c r="B35" s="2554"/>
      <c r="C35" s="2559"/>
      <c r="D35" s="2559"/>
      <c r="E35" s="2560">
        <v>2</v>
      </c>
      <c r="F35" s="1926"/>
      <c r="G35" s="1927"/>
      <c r="H35" s="1927"/>
      <c r="I35" s="1927"/>
      <c r="J35" s="1927"/>
      <c r="K35" s="1927"/>
      <c r="L35" s="1927"/>
      <c r="M35" s="301"/>
      <c r="N35" s="2554"/>
      <c r="O35" s="2559"/>
      <c r="P35" s="2559"/>
      <c r="Q35" s="2560">
        <v>2</v>
      </c>
      <c r="R35" s="1926"/>
      <c r="S35" s="1927"/>
      <c r="T35" s="1927"/>
      <c r="U35" s="1927"/>
      <c r="V35" s="1927"/>
      <c r="W35" s="1927"/>
      <c r="X35" s="1927"/>
      <c r="Y35" s="302"/>
    </row>
    <row r="36" spans="1:25" s="218" customFormat="1" ht="20.100000000000001" customHeight="1" x14ac:dyDescent="0.25">
      <c r="A36" s="1928" t="s">
        <v>277</v>
      </c>
      <c r="B36" s="2091">
        <v>1370</v>
      </c>
      <c r="C36" s="2645" t="str">
        <f>VLOOKUP(B36,DataLabels,HLOOKUP($H$3,Type,2,FALSE))</f>
        <v>Drive Machine Location
[7.1.7.3]</v>
      </c>
      <c r="D36" s="2645"/>
      <c r="E36" s="2646">
        <v>1</v>
      </c>
      <c r="F36" s="2631"/>
      <c r="G36" s="2339"/>
      <c r="H36" s="2339"/>
      <c r="I36" s="2339"/>
      <c r="J36" s="2339"/>
      <c r="K36" s="2339"/>
      <c r="L36" s="2339"/>
      <c r="M36" s="286"/>
      <c r="N36" s="2576">
        <v>655</v>
      </c>
      <c r="O36" s="2556" t="str">
        <f>VLOOKUP(N36,DataLabels,HLOOKUP($H$3,Type,2,FALSE))</f>
        <v>Access to Machine
[7.1.7, 2.7.3]</v>
      </c>
      <c r="P36" s="2556"/>
      <c r="Q36" s="2557">
        <v>1</v>
      </c>
      <c r="R36" s="2631"/>
      <c r="S36" s="2339"/>
      <c r="T36" s="2339"/>
      <c r="U36" s="2339"/>
      <c r="V36" s="2339"/>
      <c r="W36" s="2339"/>
      <c r="X36" s="2339"/>
      <c r="Y36" s="287"/>
    </row>
    <row r="37" spans="1:25" s="218" customFormat="1" ht="20.100000000000001" customHeight="1" x14ac:dyDescent="0.25">
      <c r="A37" s="1929"/>
      <c r="B37" s="1728"/>
      <c r="C37" s="2548"/>
      <c r="D37" s="2548"/>
      <c r="E37" s="2549">
        <v>2</v>
      </c>
      <c r="F37" s="1916"/>
      <c r="G37" s="1917"/>
      <c r="H37" s="1917"/>
      <c r="I37" s="1917"/>
      <c r="J37" s="1917"/>
      <c r="K37" s="1917"/>
      <c r="L37" s="1917"/>
      <c r="M37" s="290"/>
      <c r="N37" s="2576"/>
      <c r="O37" s="2556"/>
      <c r="P37" s="2556"/>
      <c r="Q37" s="2557">
        <v>2</v>
      </c>
      <c r="R37" s="2631"/>
      <c r="S37" s="1917"/>
      <c r="T37" s="1917"/>
      <c r="U37" s="1917"/>
      <c r="V37" s="1917"/>
      <c r="W37" s="1917"/>
      <c r="X37" s="1917"/>
      <c r="Y37" s="291"/>
    </row>
    <row r="38" spans="1:25" s="218" customFormat="1" ht="20.100000000000001" customHeight="1" x14ac:dyDescent="0.25">
      <c r="A38" s="1929"/>
      <c r="B38" s="2550">
        <v>1405</v>
      </c>
      <c r="C38" s="2556" t="str">
        <f>VLOOKUP(B38,DataLabels,HLOOKUP($H$3,Type,2,FALSE))</f>
        <v>Controller Location
[7.1.7.3]</v>
      </c>
      <c r="D38" s="2556"/>
      <c r="E38" s="2557">
        <v>1</v>
      </c>
      <c r="F38" s="2631"/>
      <c r="G38" s="2339"/>
      <c r="H38" s="2339"/>
      <c r="I38" s="2339"/>
      <c r="J38" s="2339"/>
      <c r="K38" s="2339"/>
      <c r="L38" s="2339"/>
      <c r="M38" s="286"/>
      <c r="N38" s="505"/>
      <c r="O38" s="323"/>
      <c r="P38" s="323"/>
      <c r="Q38" s="323"/>
      <c r="R38" s="555"/>
      <c r="S38" s="556"/>
      <c r="T38" s="556"/>
      <c r="U38" s="556"/>
      <c r="V38" s="556"/>
      <c r="W38" s="556"/>
      <c r="X38" s="556"/>
      <c r="Y38" s="287"/>
    </row>
    <row r="39" spans="1:25" s="218" customFormat="1" ht="20.100000000000001" customHeight="1" thickBot="1" x14ac:dyDescent="0.3">
      <c r="A39" s="1930"/>
      <c r="B39" s="2554"/>
      <c r="C39" s="2548"/>
      <c r="D39" s="2548"/>
      <c r="E39" s="2549">
        <v>2</v>
      </c>
      <c r="F39" s="1916"/>
      <c r="G39" s="1917"/>
      <c r="H39" s="1917"/>
      <c r="I39" s="1917"/>
      <c r="J39" s="1917"/>
      <c r="K39" s="1917"/>
      <c r="L39" s="1917"/>
      <c r="M39" s="290"/>
      <c r="N39" s="506"/>
      <c r="O39" s="325"/>
      <c r="P39" s="325"/>
      <c r="Q39" s="325"/>
      <c r="R39" s="556"/>
      <c r="S39" s="556"/>
      <c r="T39" s="556"/>
      <c r="U39" s="556"/>
      <c r="V39" s="556"/>
      <c r="W39" s="556"/>
      <c r="X39" s="556"/>
      <c r="Y39" s="287"/>
    </row>
    <row r="40" spans="1:25" s="218" customFormat="1" ht="20.100000000000001" customHeight="1" x14ac:dyDescent="0.25">
      <c r="A40" s="1928" t="s">
        <v>80</v>
      </c>
      <c r="B40" s="2644">
        <v>660</v>
      </c>
      <c r="C40" s="2650" t="str">
        <f>VLOOKUP(B40,DataLabels,HLOOKUP($H$3,Type,2,FALSE))</f>
        <v>Number of Entrances - Front</v>
      </c>
      <c r="D40" s="2654"/>
      <c r="E40" s="2655"/>
      <c r="F40" s="2113"/>
      <c r="G40" s="2114"/>
      <c r="H40" s="2114"/>
      <c r="I40" s="2114"/>
      <c r="J40" s="2114"/>
      <c r="K40" s="2114"/>
      <c r="L40" s="2114"/>
      <c r="M40" s="293"/>
      <c r="N40" s="2091">
        <v>680</v>
      </c>
      <c r="O40" s="2556" t="str">
        <f>VLOOKUP(N40,DataLabels,HLOOKUP($H$3,Type,2,FALSE))</f>
        <v>Front Entrance Type
[7.1.11.2.1]</v>
      </c>
      <c r="P40" s="2556"/>
      <c r="Q40" s="2557"/>
      <c r="R40" s="2178"/>
      <c r="S40" s="2179"/>
      <c r="T40" s="2179"/>
      <c r="U40" s="2179"/>
      <c r="V40" s="2179"/>
      <c r="W40" s="2179"/>
      <c r="X40" s="2179"/>
      <c r="Y40" s="285"/>
    </row>
    <row r="41" spans="1:25" s="218" customFormat="1" ht="20.100000000000001" customHeight="1" x14ac:dyDescent="0.25">
      <c r="A41" s="1929"/>
      <c r="B41" s="2576"/>
      <c r="C41" s="2553"/>
      <c r="D41" s="2640"/>
      <c r="E41" s="2641"/>
      <c r="F41" s="2670"/>
      <c r="G41" s="2671"/>
      <c r="H41" s="2671"/>
      <c r="I41" s="2671"/>
      <c r="J41" s="2671"/>
      <c r="K41" s="2671"/>
      <c r="L41" s="2671"/>
      <c r="M41" s="286"/>
      <c r="N41" s="1728"/>
      <c r="O41" s="2548"/>
      <c r="P41" s="2548"/>
      <c r="Q41" s="2549"/>
      <c r="R41" s="2180"/>
      <c r="S41" s="2181"/>
      <c r="T41" s="2181"/>
      <c r="U41" s="2181"/>
      <c r="V41" s="2181"/>
      <c r="W41" s="2181"/>
      <c r="X41" s="2181"/>
      <c r="Y41" s="287"/>
    </row>
    <row r="42" spans="1:25" s="218" customFormat="1" ht="20.100000000000001" customHeight="1" x14ac:dyDescent="0.25">
      <c r="A42" s="1929"/>
      <c r="B42" s="2550">
        <v>665</v>
      </c>
      <c r="C42" s="2556" t="str">
        <f>VLOOKUP(B42,DataLabels,HLOOKUP($H$3,Type,2,FALSE))</f>
        <v>Number of Entrances - Rear/Side</v>
      </c>
      <c r="D42" s="2556"/>
      <c r="E42" s="2557"/>
      <c r="F42" s="2051"/>
      <c r="G42" s="2052"/>
      <c r="H42" s="2052"/>
      <c r="I42" s="2052"/>
      <c r="J42" s="2052"/>
      <c r="K42" s="2052"/>
      <c r="L42" s="2052"/>
      <c r="M42" s="288"/>
      <c r="N42" s="1727">
        <v>690</v>
      </c>
      <c r="O42" s="2556" t="str">
        <f>VLOOKUP(N42,DataLabels,HLOOKUP($H$3,Type,2,FALSE))</f>
        <v>Rear/Side Entrance Type
[7.1.11.2.1]</v>
      </c>
      <c r="P42" s="2556"/>
      <c r="Q42" s="2557"/>
      <c r="R42" s="1914"/>
      <c r="S42" s="1915"/>
      <c r="T42" s="1915"/>
      <c r="U42" s="1915"/>
      <c r="V42" s="1915"/>
      <c r="W42" s="1915"/>
      <c r="X42" s="1915"/>
      <c r="Y42" s="289"/>
    </row>
    <row r="43" spans="1:25" s="218" customFormat="1" ht="20.100000000000001" customHeight="1" x14ac:dyDescent="0.25">
      <c r="A43" s="1929"/>
      <c r="B43" s="2551"/>
      <c r="C43" s="2548"/>
      <c r="D43" s="2548"/>
      <c r="E43" s="2549"/>
      <c r="F43" s="2053"/>
      <c r="G43" s="2054"/>
      <c r="H43" s="2054"/>
      <c r="I43" s="2054"/>
      <c r="J43" s="2054"/>
      <c r="K43" s="2054"/>
      <c r="L43" s="2054"/>
      <c r="M43" s="290"/>
      <c r="N43" s="1728"/>
      <c r="O43" s="2548"/>
      <c r="P43" s="2548"/>
      <c r="Q43" s="2549"/>
      <c r="R43" s="1916"/>
      <c r="S43" s="1917"/>
      <c r="T43" s="1917"/>
      <c r="U43" s="1917"/>
      <c r="V43" s="1917"/>
      <c r="W43" s="1917"/>
      <c r="X43" s="1917"/>
      <c r="Y43" s="291"/>
    </row>
    <row r="44" spans="1:25" s="218" customFormat="1" ht="20.100000000000001" customHeight="1" x14ac:dyDescent="0.25">
      <c r="A44" s="1929"/>
      <c r="B44" s="2550">
        <v>670</v>
      </c>
      <c r="C44" s="2556" t="str">
        <f>VLOOKUP(B44,DataLabels,HLOOKUP($H$3,Type,2,FALSE))</f>
        <v>Fire Rating of Entrances
(Table 3.5.3.1 - OBC)</v>
      </c>
      <c r="D44" s="2556"/>
      <c r="E44" s="2557"/>
      <c r="F44" s="2051"/>
      <c r="G44" s="2052"/>
      <c r="H44" s="2052"/>
      <c r="I44" s="2052"/>
      <c r="J44" s="2052"/>
      <c r="K44" s="2052"/>
      <c r="L44" s="2052"/>
      <c r="M44" s="288"/>
      <c r="N44" s="2550">
        <v>695</v>
      </c>
      <c r="O44" s="2556" t="str">
        <f>VLOOKUP(N44,DataLabels,HLOOKUP($H$3,Type,2,FALSE))</f>
        <v>Vision Panel Size
[7.1.11.8]</v>
      </c>
      <c r="P44" s="2556"/>
      <c r="Q44" s="2557"/>
      <c r="R44" s="2051"/>
      <c r="S44" s="2052"/>
      <c r="T44" s="2052"/>
      <c r="U44" s="2052"/>
      <c r="V44" s="2052"/>
      <c r="W44" s="2052"/>
      <c r="X44" s="2052"/>
      <c r="Y44" s="289"/>
    </row>
    <row r="45" spans="1:25" s="218" customFormat="1" ht="20.100000000000001" customHeight="1" x14ac:dyDescent="0.25">
      <c r="A45" s="1929"/>
      <c r="B45" s="2551"/>
      <c r="C45" s="2548"/>
      <c r="D45" s="2548"/>
      <c r="E45" s="2549"/>
      <c r="F45" s="2053"/>
      <c r="G45" s="2054"/>
      <c r="H45" s="2054"/>
      <c r="I45" s="2054"/>
      <c r="J45" s="2054"/>
      <c r="K45" s="2054"/>
      <c r="L45" s="2054"/>
      <c r="M45" s="290" t="s">
        <v>83</v>
      </c>
      <c r="N45" s="2551"/>
      <c r="O45" s="2548"/>
      <c r="P45" s="2548"/>
      <c r="Q45" s="2549"/>
      <c r="R45" s="2053"/>
      <c r="S45" s="2054"/>
      <c r="T45" s="2054"/>
      <c r="U45" s="2054"/>
      <c r="V45" s="2054"/>
      <c r="W45" s="2054"/>
      <c r="X45" s="2054"/>
      <c r="Y45" s="523" t="s">
        <v>278</v>
      </c>
    </row>
    <row r="46" spans="1:25" s="218" customFormat="1" ht="20.100000000000001" customHeight="1" x14ac:dyDescent="0.25">
      <c r="A46" s="1929"/>
      <c r="B46" s="2550">
        <v>702</v>
      </c>
      <c r="C46" s="2556" t="str">
        <f>VLOOKUP(B46,DataLabels,HLOOKUP($H$3,Type,2,FALSE))</f>
        <v>Access to Hoistway
[7.1.12.3, 7.1.12.4]</v>
      </c>
      <c r="D46" s="2556"/>
      <c r="E46" s="2557"/>
      <c r="F46" s="2051"/>
      <c r="G46" s="2052"/>
      <c r="H46" s="2052"/>
      <c r="I46" s="2052"/>
      <c r="J46" s="2052"/>
      <c r="K46" s="2052"/>
      <c r="L46" s="2052"/>
      <c r="M46" s="288"/>
      <c r="N46" s="2550">
        <v>704</v>
      </c>
      <c r="O46" s="2556" t="str">
        <f>VLOOKUP(N46,DataLabels,HLOOKUP($H$3,Type,2,FALSE))</f>
        <v>Height of Door Sill from Floor
[7.1.12.1.1]</v>
      </c>
      <c r="P46" s="2556"/>
      <c r="Q46" s="2557"/>
      <c r="R46" s="2051"/>
      <c r="S46" s="2052"/>
      <c r="T46" s="2052"/>
      <c r="U46" s="2052"/>
      <c r="V46" s="2052"/>
      <c r="W46" s="2052"/>
      <c r="X46" s="2052"/>
      <c r="Y46" s="289"/>
    </row>
    <row r="47" spans="1:25" s="218" customFormat="1" ht="20.100000000000001" customHeight="1" thickBot="1" x14ac:dyDescent="0.3">
      <c r="A47" s="1930"/>
      <c r="B47" s="2554"/>
      <c r="C47" s="2559"/>
      <c r="D47" s="2559"/>
      <c r="E47" s="2560"/>
      <c r="F47" s="2089"/>
      <c r="G47" s="2090"/>
      <c r="H47" s="2090"/>
      <c r="I47" s="2090"/>
      <c r="J47" s="2090"/>
      <c r="K47" s="2090"/>
      <c r="L47" s="2090"/>
      <c r="M47" s="301"/>
      <c r="N47" s="2554"/>
      <c r="O47" s="2559"/>
      <c r="P47" s="2559"/>
      <c r="Q47" s="2560"/>
      <c r="R47" s="2089"/>
      <c r="S47" s="2090"/>
      <c r="T47" s="2090"/>
      <c r="U47" s="2090"/>
      <c r="V47" s="2090"/>
      <c r="W47" s="2090"/>
      <c r="X47" s="2090"/>
      <c r="Y47" s="302" t="s">
        <v>75</v>
      </c>
    </row>
    <row r="48" spans="1:25" s="218" customFormat="1" ht="20.100000000000001" customHeight="1" x14ac:dyDescent="0.25">
      <c r="A48" s="1928" t="s">
        <v>86</v>
      </c>
      <c r="B48" s="2091">
        <v>710</v>
      </c>
      <c r="C48" s="2648" t="str">
        <f>VLOOKUP(B48,DataLabels,HLOOKUP($H$3,Type,2,FALSE))</f>
        <v>Door Locking Device Type
[7.1.12]</v>
      </c>
      <c r="D48" s="2645"/>
      <c r="E48" s="2646"/>
      <c r="F48" s="2072"/>
      <c r="G48" s="2073"/>
      <c r="H48" s="2073"/>
      <c r="I48" s="2073"/>
      <c r="J48" s="2073"/>
      <c r="K48" s="2073"/>
      <c r="L48" s="2073"/>
      <c r="M48" s="293"/>
      <c r="N48" s="294"/>
      <c r="O48" s="295"/>
      <c r="P48" s="295"/>
      <c r="Q48" s="295"/>
      <c r="R48" s="296"/>
      <c r="S48" s="296"/>
      <c r="T48" s="296"/>
      <c r="U48" s="296"/>
      <c r="V48" s="296"/>
      <c r="W48" s="296"/>
      <c r="X48" s="296"/>
      <c r="Y48" s="285"/>
    </row>
    <row r="49" spans="1:25" s="218" customFormat="1" ht="20.100000000000001" customHeight="1" x14ac:dyDescent="0.25">
      <c r="A49" s="1929"/>
      <c r="B49" s="1728"/>
      <c r="C49" s="2662"/>
      <c r="D49" s="2548"/>
      <c r="E49" s="2549"/>
      <c r="F49" s="1916"/>
      <c r="G49" s="1917"/>
      <c r="H49" s="1917"/>
      <c r="I49" s="1917"/>
      <c r="J49" s="1917"/>
      <c r="K49" s="1917"/>
      <c r="L49" s="1917"/>
      <c r="M49" s="290"/>
      <c r="N49" s="297"/>
      <c r="O49" s="298"/>
      <c r="P49" s="298"/>
      <c r="Q49" s="298"/>
      <c r="R49" s="299"/>
      <c r="S49" s="299"/>
      <c r="T49" s="299"/>
      <c r="U49" s="299"/>
      <c r="V49" s="299"/>
      <c r="W49" s="299"/>
      <c r="X49" s="299"/>
      <c r="Y49" s="291"/>
    </row>
    <row r="50" spans="1:25" s="218" customFormat="1" ht="20.100000000000001" customHeight="1" x14ac:dyDescent="0.25">
      <c r="A50" s="1929"/>
      <c r="B50" s="1727">
        <v>720</v>
      </c>
      <c r="C50" s="2663" t="str">
        <f>VLOOKUP(B50,DataLabels,HLOOKUP($H$3,Type,2,FALSE))</f>
        <v>Interlock (or Lock &amp; Contact)</v>
      </c>
      <c r="D50" s="2664" t="s">
        <v>81</v>
      </c>
      <c r="E50" s="2665"/>
      <c r="F50" s="2080"/>
      <c r="G50" s="2081"/>
      <c r="H50" s="2081"/>
      <c r="I50" s="2081"/>
      <c r="J50" s="2081"/>
      <c r="K50" s="2081"/>
      <c r="L50" s="2081"/>
      <c r="M50" s="300"/>
      <c r="N50" s="2550">
        <v>730</v>
      </c>
      <c r="O50" s="2552" t="str">
        <f>VLOOKUP(N50,DataLabels,HLOOKUP($H$3,Type,2,FALSE))</f>
        <v>Interlock / Lock &amp; Contact: Lab &amp; File # if not CSA Listed</v>
      </c>
      <c r="P50" s="2546"/>
      <c r="Q50" s="2547"/>
      <c r="R50" s="2051"/>
      <c r="S50" s="2052"/>
      <c r="T50" s="2052"/>
      <c r="U50" s="2052"/>
      <c r="V50" s="2052"/>
      <c r="W50" s="2052"/>
      <c r="X50" s="2052"/>
      <c r="Y50" s="289"/>
    </row>
    <row r="51" spans="1:25" s="218" customFormat="1" ht="20.100000000000001" customHeight="1" thickBot="1" x14ac:dyDescent="0.3">
      <c r="A51" s="1930"/>
      <c r="B51" s="2082"/>
      <c r="C51" s="2653"/>
      <c r="D51" s="2656" t="s">
        <v>82</v>
      </c>
      <c r="E51" s="2657"/>
      <c r="F51" s="2089"/>
      <c r="G51" s="2090"/>
      <c r="H51" s="2090"/>
      <c r="I51" s="2090"/>
      <c r="J51" s="2090"/>
      <c r="K51" s="2090"/>
      <c r="L51" s="2090"/>
      <c r="M51" s="301"/>
      <c r="N51" s="2554"/>
      <c r="O51" s="2558"/>
      <c r="P51" s="2559"/>
      <c r="Q51" s="2560"/>
      <c r="R51" s="2089"/>
      <c r="S51" s="2090"/>
      <c r="T51" s="2090"/>
      <c r="U51" s="2090"/>
      <c r="V51" s="2090"/>
      <c r="W51" s="2090"/>
      <c r="X51" s="2090"/>
      <c r="Y51" s="302"/>
    </row>
    <row r="52" spans="1:25" s="218" customFormat="1" ht="20.100000000000001" customHeight="1" x14ac:dyDescent="0.25">
      <c r="A52" s="1928" t="s">
        <v>279</v>
      </c>
      <c r="B52" s="2576">
        <v>845</v>
      </c>
      <c r="C52" s="2555" t="str">
        <f>VLOOKUP(B52,DataLabels,HLOOKUP($H$3,Type,2,FALSE))</f>
        <v>Car Width
[7.2.3.1]</v>
      </c>
      <c r="D52" s="2556"/>
      <c r="E52" s="2557"/>
      <c r="F52" s="2195"/>
      <c r="G52" s="2196"/>
      <c r="H52" s="2196"/>
      <c r="I52" s="2196"/>
      <c r="J52" s="2196"/>
      <c r="K52" s="2196"/>
      <c r="L52" s="2196"/>
      <c r="M52" s="286"/>
      <c r="N52" s="2576">
        <v>855</v>
      </c>
      <c r="O52" s="2555" t="str">
        <f>VLOOKUP(N52,DataLabels,HLOOKUP($H$3,Type,2,FALSE))</f>
        <v>Car Depth
[7.2.3.1]</v>
      </c>
      <c r="P52" s="2556"/>
      <c r="Q52" s="2557"/>
      <c r="R52" s="2195"/>
      <c r="S52" s="2196"/>
      <c r="T52" s="2196"/>
      <c r="U52" s="2196"/>
      <c r="V52" s="2196"/>
      <c r="W52" s="2196"/>
      <c r="X52" s="2196"/>
      <c r="Y52" s="287"/>
    </row>
    <row r="53" spans="1:25" s="218" customFormat="1" ht="20.100000000000001" customHeight="1" x14ac:dyDescent="0.25">
      <c r="A53" s="1929"/>
      <c r="B53" s="2551"/>
      <c r="C53" s="2553"/>
      <c r="D53" s="2548"/>
      <c r="E53" s="2549"/>
      <c r="F53" s="2053"/>
      <c r="G53" s="2054"/>
      <c r="H53" s="2054"/>
      <c r="I53" s="2054"/>
      <c r="J53" s="2054"/>
      <c r="K53" s="2054"/>
      <c r="L53" s="2054"/>
      <c r="M53" s="290" t="s">
        <v>75</v>
      </c>
      <c r="N53" s="2551"/>
      <c r="O53" s="2553"/>
      <c r="P53" s="2548"/>
      <c r="Q53" s="2549"/>
      <c r="R53" s="2053"/>
      <c r="S53" s="2054"/>
      <c r="T53" s="2054"/>
      <c r="U53" s="2054"/>
      <c r="V53" s="2054"/>
      <c r="W53" s="2054"/>
      <c r="X53" s="2054"/>
      <c r="Y53" s="291" t="s">
        <v>75</v>
      </c>
    </row>
    <row r="54" spans="1:25" s="218" customFormat="1" ht="20.100000000000001" customHeight="1" x14ac:dyDescent="0.25">
      <c r="A54" s="1929"/>
      <c r="B54" s="2550">
        <v>865</v>
      </c>
      <c r="C54" s="2556" t="str">
        <f>VLOOKUP(B54,DataLabels,HLOOKUP($H$3,Type,2,FALSE))</f>
        <v>Car Height
[7.2.1.1.2]
&lt;1220mm</v>
      </c>
      <c r="D54" s="2556"/>
      <c r="E54" s="2557"/>
      <c r="F54" s="2631"/>
      <c r="G54" s="2339"/>
      <c r="H54" s="2339"/>
      <c r="I54" s="2339"/>
      <c r="J54" s="2339"/>
      <c r="K54" s="2339"/>
      <c r="L54" s="2339"/>
      <c r="M54" s="286"/>
      <c r="N54" s="2550">
        <v>875</v>
      </c>
      <c r="O54" s="2556" t="str">
        <f>VLOOKUP(N54,DataLabels,HLOOKUP($H$3,Type,2,FALSE))</f>
        <v>Inching Provided (Y/N)
[7.2.2.8]</v>
      </c>
      <c r="P54" s="2556"/>
      <c r="Q54" s="2557"/>
      <c r="R54" s="2631"/>
      <c r="S54" s="2339"/>
      <c r="T54" s="2339"/>
      <c r="U54" s="2339"/>
      <c r="V54" s="2339"/>
      <c r="W54" s="2339"/>
      <c r="X54" s="2339"/>
      <c r="Y54" s="287"/>
    </row>
    <row r="55" spans="1:25" s="218" customFormat="1" ht="20.100000000000001" customHeight="1" x14ac:dyDescent="0.25">
      <c r="A55" s="1929"/>
      <c r="B55" s="2576"/>
      <c r="C55" s="2548"/>
      <c r="D55" s="2548"/>
      <c r="E55" s="2549"/>
      <c r="F55" s="1916"/>
      <c r="G55" s="1917"/>
      <c r="H55" s="1917"/>
      <c r="I55" s="1917"/>
      <c r="J55" s="1917"/>
      <c r="K55" s="1917"/>
      <c r="L55" s="1917"/>
      <c r="M55" s="290" t="s">
        <v>75</v>
      </c>
      <c r="N55" s="2551"/>
      <c r="O55" s="2548"/>
      <c r="P55" s="2548"/>
      <c r="Q55" s="2549"/>
      <c r="R55" s="1916"/>
      <c r="S55" s="1917"/>
      <c r="T55" s="1917"/>
      <c r="U55" s="1917"/>
      <c r="V55" s="1917"/>
      <c r="W55" s="1917"/>
      <c r="X55" s="1917"/>
      <c r="Y55" s="291"/>
    </row>
    <row r="56" spans="1:25" s="218" customFormat="1" ht="20.100000000000001" customHeight="1" x14ac:dyDescent="0.25">
      <c r="A56" s="1929"/>
      <c r="B56" s="1727">
        <v>860</v>
      </c>
      <c r="C56" s="2556" t="str">
        <f>VLOOKUP(B56,DataLabels,HLOOKUP($H$3,Type,2,FALSE))</f>
        <v>Front Car Door Type
[7.2.1.2.4]</v>
      </c>
      <c r="D56" s="2556"/>
      <c r="E56" s="2557"/>
      <c r="F56" s="2666"/>
      <c r="G56" s="2667"/>
      <c r="H56" s="2667"/>
      <c r="I56" s="2667"/>
      <c r="J56" s="2667"/>
      <c r="K56" s="2667"/>
      <c r="L56" s="2667"/>
      <c r="M56" s="286"/>
      <c r="N56" s="2668">
        <v>870</v>
      </c>
      <c r="O56" s="2556" t="str">
        <f>VLOOKUP(N56,DataLabels,HLOOKUP($H$3,Type,2,FALSE))</f>
        <v>Rear/Side Car Door Type
[7.2.1.2.4]</v>
      </c>
      <c r="P56" s="2556"/>
      <c r="Q56" s="2557"/>
      <c r="R56" s="1914"/>
      <c r="S56" s="1915"/>
      <c r="T56" s="1915"/>
      <c r="U56" s="1915"/>
      <c r="V56" s="1915"/>
      <c r="W56" s="1915"/>
      <c r="X56" s="1915"/>
      <c r="Y56" s="289"/>
    </row>
    <row r="57" spans="1:25" s="218" customFormat="1" ht="20.100000000000001" customHeight="1" thickBot="1" x14ac:dyDescent="0.3">
      <c r="A57" s="1930"/>
      <c r="B57" s="2082"/>
      <c r="C57" s="2548"/>
      <c r="D57" s="2548"/>
      <c r="E57" s="2549"/>
      <c r="F57" s="2180"/>
      <c r="G57" s="2181"/>
      <c r="H57" s="2181"/>
      <c r="I57" s="2181"/>
      <c r="J57" s="2181"/>
      <c r="K57" s="2181"/>
      <c r="L57" s="2181"/>
      <c r="M57" s="301"/>
      <c r="N57" s="2669"/>
      <c r="O57" s="2548"/>
      <c r="P57" s="2548"/>
      <c r="Q57" s="2549"/>
      <c r="R57" s="1916"/>
      <c r="S57" s="1917"/>
      <c r="T57" s="1917"/>
      <c r="U57" s="1917"/>
      <c r="V57" s="1917"/>
      <c r="W57" s="1917"/>
      <c r="X57" s="1917"/>
      <c r="Y57" s="291"/>
    </row>
    <row r="58" spans="1:25" s="218" customFormat="1" ht="20.100000000000001" customHeight="1" x14ac:dyDescent="0.25">
      <c r="A58" s="1928" t="s">
        <v>90</v>
      </c>
      <c r="B58" s="2091">
        <v>950</v>
      </c>
      <c r="C58" s="2645" t="str">
        <f>VLOOKUP(B58,DataLabels,HLOOKUP($H$3,Type,2,FALSE))</f>
        <v>Weight of Complete Car AFTER this Alteration
[7.2.3.3.2]</v>
      </c>
      <c r="D58" s="2646"/>
      <c r="E58" s="537">
        <v>1</v>
      </c>
      <c r="F58" s="2660"/>
      <c r="G58" s="2111"/>
      <c r="H58" s="304" t="s">
        <v>71</v>
      </c>
      <c r="I58" s="537">
        <v>3</v>
      </c>
      <c r="J58" s="2660"/>
      <c r="K58" s="2660"/>
      <c r="L58" s="2111"/>
      <c r="M58" s="304" t="s">
        <v>71</v>
      </c>
      <c r="N58" s="537">
        <v>5</v>
      </c>
      <c r="O58" s="387"/>
      <c r="P58" s="304" t="s">
        <v>71</v>
      </c>
      <c r="Q58" s="537">
        <v>7</v>
      </c>
      <c r="R58" s="2660"/>
      <c r="S58" s="2111"/>
      <c r="T58" s="304" t="s">
        <v>71</v>
      </c>
      <c r="U58" s="537">
        <v>9</v>
      </c>
      <c r="V58" s="2660"/>
      <c r="W58" s="2660"/>
      <c r="X58" s="2111"/>
      <c r="Y58" s="303" t="s">
        <v>71</v>
      </c>
    </row>
    <row r="59" spans="1:25" s="218" customFormat="1" ht="20.100000000000001" customHeight="1" x14ac:dyDescent="0.25">
      <c r="A59" s="1929"/>
      <c r="B59" s="1728"/>
      <c r="C59" s="2548"/>
      <c r="D59" s="2549"/>
      <c r="E59" s="540">
        <v>2</v>
      </c>
      <c r="F59" s="2658"/>
      <c r="G59" s="2057"/>
      <c r="H59" s="305" t="s">
        <v>71</v>
      </c>
      <c r="I59" s="540">
        <v>4</v>
      </c>
      <c r="J59" s="2658"/>
      <c r="K59" s="2658"/>
      <c r="L59" s="2057"/>
      <c r="M59" s="305" t="s">
        <v>71</v>
      </c>
      <c r="N59" s="540">
        <v>6</v>
      </c>
      <c r="O59" s="385"/>
      <c r="P59" s="305" t="s">
        <v>71</v>
      </c>
      <c r="Q59" s="540">
        <v>8</v>
      </c>
      <c r="R59" s="2658"/>
      <c r="S59" s="2057"/>
      <c r="T59" s="305" t="s">
        <v>71</v>
      </c>
      <c r="U59" s="540">
        <v>10</v>
      </c>
      <c r="V59" s="2658"/>
      <c r="W59" s="2658"/>
      <c r="X59" s="2057"/>
      <c r="Y59" s="306" t="s">
        <v>71</v>
      </c>
    </row>
    <row r="60" spans="1:25" s="218" customFormat="1" ht="20.100000000000001" customHeight="1" x14ac:dyDescent="0.25">
      <c r="A60" s="1929"/>
      <c r="B60" s="1727">
        <v>960</v>
      </c>
      <c r="C60" s="2556" t="str">
        <f>VLOOKUP(B60,DataLabels,HLOOKUP($H$3,Type,2,FALSE))</f>
        <v>Weight Added to Car Resulting from this Alteration</v>
      </c>
      <c r="D60" s="2557"/>
      <c r="E60" s="544">
        <v>1</v>
      </c>
      <c r="F60" s="2659"/>
      <c r="G60" s="2165"/>
      <c r="H60" s="307" t="s">
        <v>71</v>
      </c>
      <c r="I60" s="544">
        <v>3</v>
      </c>
      <c r="J60" s="2659"/>
      <c r="K60" s="2659"/>
      <c r="L60" s="2165"/>
      <c r="M60" s="307" t="s">
        <v>71</v>
      </c>
      <c r="N60" s="544">
        <v>5</v>
      </c>
      <c r="O60" s="390"/>
      <c r="P60" s="307" t="s">
        <v>71</v>
      </c>
      <c r="Q60" s="544">
        <v>7</v>
      </c>
      <c r="R60" s="2659"/>
      <c r="S60" s="2165"/>
      <c r="T60" s="307" t="s">
        <v>71</v>
      </c>
      <c r="U60" s="544">
        <v>9</v>
      </c>
      <c r="V60" s="2659"/>
      <c r="W60" s="2659"/>
      <c r="X60" s="2165"/>
      <c r="Y60" s="308" t="s">
        <v>71</v>
      </c>
    </row>
    <row r="61" spans="1:25" s="218" customFormat="1" ht="20.100000000000001" customHeight="1" thickBot="1" x14ac:dyDescent="0.3">
      <c r="A61" s="1930"/>
      <c r="B61" s="2082"/>
      <c r="C61" s="2559"/>
      <c r="D61" s="2560"/>
      <c r="E61" s="541">
        <v>2</v>
      </c>
      <c r="F61" s="2661"/>
      <c r="G61" s="2161"/>
      <c r="H61" s="309" t="s">
        <v>71</v>
      </c>
      <c r="I61" s="541">
        <v>4</v>
      </c>
      <c r="J61" s="2661"/>
      <c r="K61" s="2661"/>
      <c r="L61" s="2161"/>
      <c r="M61" s="309" t="s">
        <v>71</v>
      </c>
      <c r="N61" s="541">
        <v>6</v>
      </c>
      <c r="O61" s="386"/>
      <c r="P61" s="309" t="s">
        <v>71</v>
      </c>
      <c r="Q61" s="541">
        <v>8</v>
      </c>
      <c r="R61" s="2661"/>
      <c r="S61" s="2161"/>
      <c r="T61" s="309" t="s">
        <v>71</v>
      </c>
      <c r="U61" s="541">
        <v>10</v>
      </c>
      <c r="V61" s="2661"/>
      <c r="W61" s="2661"/>
      <c r="X61" s="2161"/>
      <c r="Y61" s="310" t="s">
        <v>71</v>
      </c>
    </row>
    <row r="62" spans="1:25" s="218" customFormat="1" ht="20.100000000000001" customHeight="1" x14ac:dyDescent="0.25">
      <c r="A62" s="1928" t="s">
        <v>91</v>
      </c>
      <c r="B62" s="2091">
        <v>970</v>
      </c>
      <c r="C62" s="2648" t="str">
        <f>VLOOKUP(B62,DataLabels,HLOOKUP($H$3,Type,2,FALSE))</f>
        <v>Car Safety
[7.2.4]</v>
      </c>
      <c r="D62" s="2654" t="s">
        <v>81</v>
      </c>
      <c r="E62" s="2655"/>
      <c r="F62" s="2111"/>
      <c r="G62" s="2112"/>
      <c r="H62" s="2112"/>
      <c r="I62" s="2112"/>
      <c r="J62" s="2112"/>
      <c r="K62" s="2112"/>
      <c r="L62" s="2112"/>
      <c r="M62" s="284"/>
      <c r="N62" s="1727">
        <v>990</v>
      </c>
      <c r="O62" s="2556" t="str">
        <f>VLOOKUP(N62,DataLabels,HLOOKUP($H$3,Type,2,FALSE))</f>
        <v>Car Safety - Type
[7.2.4.5]</v>
      </c>
      <c r="P62" s="2556" t="s">
        <v>81</v>
      </c>
      <c r="Q62" s="2557"/>
      <c r="R62" s="2195"/>
      <c r="S62" s="2196"/>
      <c r="T62" s="2196"/>
      <c r="U62" s="2196"/>
      <c r="V62" s="2196"/>
      <c r="W62" s="2196"/>
      <c r="X62" s="2196"/>
      <c r="Y62" s="285"/>
    </row>
    <row r="63" spans="1:25" s="218" customFormat="1" ht="20.100000000000001" customHeight="1" thickBot="1" x14ac:dyDescent="0.3">
      <c r="A63" s="1930"/>
      <c r="B63" s="2082"/>
      <c r="C63" s="2653"/>
      <c r="D63" s="2656" t="s">
        <v>82</v>
      </c>
      <c r="E63" s="2657"/>
      <c r="F63" s="2161"/>
      <c r="G63" s="2162"/>
      <c r="H63" s="2162"/>
      <c r="I63" s="2162"/>
      <c r="J63" s="2162"/>
      <c r="K63" s="2162"/>
      <c r="L63" s="2162"/>
      <c r="M63" s="301"/>
      <c r="N63" s="2082"/>
      <c r="O63" s="2559"/>
      <c r="P63" s="2559" t="s">
        <v>82</v>
      </c>
      <c r="Q63" s="2560"/>
      <c r="R63" s="2089"/>
      <c r="S63" s="2090"/>
      <c r="T63" s="2090"/>
      <c r="U63" s="2090"/>
      <c r="V63" s="2090"/>
      <c r="W63" s="2090"/>
      <c r="X63" s="2090"/>
      <c r="Y63" s="302"/>
    </row>
    <row r="64" spans="1:25" s="218" customFormat="1" ht="20.100000000000001" customHeight="1" x14ac:dyDescent="0.25">
      <c r="A64" s="1928" t="s">
        <v>96</v>
      </c>
      <c r="B64" s="2644">
        <v>1085</v>
      </c>
      <c r="C64" s="2645" t="str">
        <f>VLOOKUP(B64,DataLabels,HLOOKUP($H$3,Type,2,FALSE))</f>
        <v>Suspension Type
[7.2.6.1]</v>
      </c>
      <c r="D64" s="2645"/>
      <c r="E64" s="2646"/>
      <c r="F64" s="2113"/>
      <c r="G64" s="2114"/>
      <c r="H64" s="2114"/>
      <c r="I64" s="2114"/>
      <c r="J64" s="2114"/>
      <c r="K64" s="2114"/>
      <c r="L64" s="2114"/>
      <c r="M64" s="293"/>
      <c r="N64" s="2091">
        <v>1130</v>
      </c>
      <c r="O64" s="2645" t="str">
        <f>VLOOKUP(N64,DataLabels,HLOOKUP($H$3,Type,2,FALSE))</f>
        <v xml:space="preserve">Rope Stranding or Standard Chain Number [7.2.6.3.1(c), A17.6 - 1.3.2.2.2] </v>
      </c>
      <c r="P64" s="2645"/>
      <c r="Q64" s="2646"/>
      <c r="R64" s="2113"/>
      <c r="S64" s="2114"/>
      <c r="T64" s="2114"/>
      <c r="U64" s="2114"/>
      <c r="V64" s="2114"/>
      <c r="W64" s="2114"/>
      <c r="X64" s="2114"/>
      <c r="Y64" s="285"/>
    </row>
    <row r="65" spans="1:25" s="218" customFormat="1" ht="20.100000000000001" customHeight="1" x14ac:dyDescent="0.25">
      <c r="A65" s="1929"/>
      <c r="B65" s="2551"/>
      <c r="C65" s="2548"/>
      <c r="D65" s="2548"/>
      <c r="E65" s="2549"/>
      <c r="F65" s="2053"/>
      <c r="G65" s="2054"/>
      <c r="H65" s="2054"/>
      <c r="I65" s="2054"/>
      <c r="J65" s="2054"/>
      <c r="K65" s="2054"/>
      <c r="L65" s="2054"/>
      <c r="M65" s="290"/>
      <c r="N65" s="1728"/>
      <c r="O65" s="2548"/>
      <c r="P65" s="2548"/>
      <c r="Q65" s="2549"/>
      <c r="R65" s="2053"/>
      <c r="S65" s="2054"/>
      <c r="T65" s="2054"/>
      <c r="U65" s="2054"/>
      <c r="V65" s="2054"/>
      <c r="W65" s="2054"/>
      <c r="X65" s="2054"/>
      <c r="Y65" s="291"/>
    </row>
    <row r="66" spans="1:25" s="218" customFormat="1" ht="20.100000000000001" customHeight="1" x14ac:dyDescent="0.25">
      <c r="A66" s="1929"/>
      <c r="B66" s="1727">
        <v>1110</v>
      </c>
      <c r="C66" s="2546" t="str">
        <f>VLOOKUP(B66,DataLabels,HLOOKUP($H$3,Type,2,FALSE))</f>
        <v>Suspension Rope Diameter
[2.20.2, 7.2.6.5]</v>
      </c>
      <c r="D66" s="2546"/>
      <c r="E66" s="2547"/>
      <c r="F66" s="2051"/>
      <c r="G66" s="2052"/>
      <c r="H66" s="2052"/>
      <c r="I66" s="2052"/>
      <c r="J66" s="2052"/>
      <c r="K66" s="2052"/>
      <c r="L66" s="2052"/>
      <c r="M66" s="288"/>
      <c r="N66" s="1727">
        <v>1150</v>
      </c>
      <c r="O66" s="2546" t="str">
        <f>VLOOKUP(N66,DataLabels,HLOOKUP($H$3,Type,2,FALSE))</f>
        <v>Roping Ratio</v>
      </c>
      <c r="P66" s="2546"/>
      <c r="Q66" s="2547"/>
      <c r="R66" s="2153"/>
      <c r="S66" s="2154"/>
      <c r="T66" s="2154"/>
      <c r="U66" s="2154"/>
      <c r="V66" s="2154"/>
      <c r="W66" s="2154"/>
      <c r="X66" s="2154"/>
      <c r="Y66" s="289"/>
    </row>
    <row r="67" spans="1:25" s="218" customFormat="1" ht="20.100000000000001" customHeight="1" x14ac:dyDescent="0.25">
      <c r="A67" s="1929"/>
      <c r="B67" s="1728"/>
      <c r="C67" s="2548"/>
      <c r="D67" s="2548"/>
      <c r="E67" s="2549"/>
      <c r="F67" s="2053"/>
      <c r="G67" s="2054"/>
      <c r="H67" s="2054"/>
      <c r="I67" s="2054"/>
      <c r="J67" s="2054"/>
      <c r="K67" s="2054"/>
      <c r="L67" s="2054"/>
      <c r="M67" s="290" t="s">
        <v>75</v>
      </c>
      <c r="N67" s="1728"/>
      <c r="O67" s="2548"/>
      <c r="P67" s="2548"/>
      <c r="Q67" s="2549"/>
      <c r="R67" s="2651"/>
      <c r="S67" s="2652"/>
      <c r="T67" s="2652"/>
      <c r="U67" s="2652"/>
      <c r="V67" s="2652"/>
      <c r="W67" s="2652"/>
      <c r="X67" s="2652"/>
      <c r="Y67" s="291"/>
    </row>
    <row r="68" spans="1:25" s="218" customFormat="1" ht="20.100000000000001" customHeight="1" x14ac:dyDescent="0.25">
      <c r="A68" s="1929"/>
      <c r="B68" s="2550">
        <v>1120</v>
      </c>
      <c r="C68" s="2552" t="str">
        <f>VLOOKUP(B68,DataLabels,HLOOKUP($H$3,Type,2,FALSE))</f>
        <v>Calculated Factor of Safety
[7.2.6.4]</v>
      </c>
      <c r="D68" s="2546"/>
      <c r="E68" s="2547"/>
      <c r="F68" s="2051"/>
      <c r="G68" s="2052"/>
      <c r="H68" s="2052"/>
      <c r="I68" s="2052"/>
      <c r="J68" s="2052"/>
      <c r="K68" s="2052"/>
      <c r="L68" s="2052"/>
      <c r="M68" s="288"/>
      <c r="N68" s="1727">
        <v>1090</v>
      </c>
      <c r="O68" s="2546" t="str">
        <f>VLOOKUP(N68,DataLabels,HLOOKUP($H$3,Type,2,FALSE))</f>
        <v>Number of Suspension Ropes or Chains
[7.2.6.5]</v>
      </c>
      <c r="P68" s="2546"/>
      <c r="Q68" s="2547"/>
      <c r="R68" s="2051"/>
      <c r="S68" s="2052"/>
      <c r="T68" s="2052"/>
      <c r="U68" s="2052"/>
      <c r="V68" s="2052"/>
      <c r="W68" s="2052"/>
      <c r="X68" s="2052"/>
      <c r="Y68" s="289"/>
    </row>
    <row r="69" spans="1:25" s="218" customFormat="1" ht="20.100000000000001" customHeight="1" x14ac:dyDescent="0.25">
      <c r="A69" s="1929"/>
      <c r="B69" s="2551"/>
      <c r="C69" s="2553"/>
      <c r="D69" s="2548"/>
      <c r="E69" s="2549"/>
      <c r="F69" s="2053"/>
      <c r="G69" s="2054"/>
      <c r="H69" s="2054"/>
      <c r="I69" s="2054"/>
      <c r="J69" s="2054"/>
      <c r="K69" s="2054"/>
      <c r="L69" s="2054"/>
      <c r="M69" s="290"/>
      <c r="N69" s="1728"/>
      <c r="O69" s="2548"/>
      <c r="P69" s="2548"/>
      <c r="Q69" s="2549"/>
      <c r="R69" s="2053"/>
      <c r="S69" s="2054"/>
      <c r="T69" s="2054"/>
      <c r="U69" s="2054"/>
      <c r="V69" s="2054"/>
      <c r="W69" s="2054"/>
      <c r="X69" s="2054"/>
      <c r="Y69" s="291"/>
    </row>
    <row r="70" spans="1:25" s="218" customFormat="1" ht="20.100000000000001" customHeight="1" x14ac:dyDescent="0.25">
      <c r="A70" s="1929"/>
      <c r="B70" s="2550">
        <v>1155</v>
      </c>
      <c r="C70" s="2546" t="str">
        <f>VLOOKUP(B70,DataLabels,HLOOKUP($H$3,Type,2,FALSE))</f>
        <v>Breaking Strength
[7.2.6.5]</v>
      </c>
      <c r="D70" s="2546"/>
      <c r="E70" s="2547"/>
      <c r="F70" s="2153"/>
      <c r="G70" s="2154"/>
      <c r="H70" s="2154"/>
      <c r="I70" s="2154"/>
      <c r="J70" s="2154"/>
      <c r="K70" s="2154"/>
      <c r="L70" s="2154"/>
      <c r="M70" s="288"/>
      <c r="N70" s="311"/>
      <c r="O70" s="312"/>
      <c r="P70" s="312"/>
      <c r="Q70" s="312"/>
      <c r="R70" s="313"/>
      <c r="S70" s="313"/>
      <c r="T70" s="313"/>
      <c r="U70" s="313"/>
      <c r="V70" s="313"/>
      <c r="W70" s="313"/>
      <c r="X70" s="313"/>
      <c r="Y70" s="289"/>
    </row>
    <row r="71" spans="1:25" s="218" customFormat="1" ht="20.100000000000001" customHeight="1" thickBot="1" x14ac:dyDescent="0.3">
      <c r="A71" s="1930"/>
      <c r="B71" s="2554"/>
      <c r="C71" s="2559"/>
      <c r="D71" s="2559"/>
      <c r="E71" s="2560"/>
      <c r="F71" s="2155"/>
      <c r="G71" s="2156"/>
      <c r="H71" s="2156"/>
      <c r="I71" s="2156"/>
      <c r="J71" s="2156"/>
      <c r="K71" s="2156"/>
      <c r="L71" s="2156"/>
      <c r="M71" s="301" t="s">
        <v>280</v>
      </c>
      <c r="N71" s="314"/>
      <c r="O71" s="315"/>
      <c r="P71" s="315"/>
      <c r="Q71" s="315"/>
      <c r="R71" s="316"/>
      <c r="S71" s="316"/>
      <c r="T71" s="316"/>
      <c r="U71" s="316"/>
      <c r="V71" s="316"/>
      <c r="W71" s="316"/>
      <c r="X71" s="316"/>
      <c r="Y71" s="302"/>
    </row>
    <row r="72" spans="1:25" s="218" customFormat="1" ht="20.100000000000001" customHeight="1" x14ac:dyDescent="0.25">
      <c r="A72" s="1928" t="s">
        <v>99</v>
      </c>
      <c r="B72" s="2550">
        <v>1220</v>
      </c>
      <c r="C72" s="2552" t="str">
        <f>VLOOKUP(B72,DataLabels,HLOOKUP($H$3,Type,2,FALSE))</f>
        <v>Car Buffers (Type)
[7.2.8]</v>
      </c>
      <c r="D72" s="2546"/>
      <c r="E72" s="2547"/>
      <c r="F72" s="2051"/>
      <c r="G72" s="2052"/>
      <c r="H72" s="2052"/>
      <c r="I72" s="2052"/>
      <c r="J72" s="2052"/>
      <c r="K72" s="2052"/>
      <c r="L72" s="2052"/>
      <c r="M72" s="288"/>
      <c r="N72" s="524"/>
      <c r="O72" s="525"/>
      <c r="P72" s="525"/>
      <c r="Q72" s="525"/>
      <c r="R72" s="525"/>
      <c r="S72" s="525"/>
      <c r="T72" s="525"/>
      <c r="U72" s="525"/>
      <c r="V72" s="525"/>
      <c r="W72" s="525"/>
      <c r="X72" s="525"/>
      <c r="Y72" s="526"/>
    </row>
    <row r="73" spans="1:25" s="218" customFormat="1" ht="20.100000000000001" customHeight="1" thickBot="1" x14ac:dyDescent="0.3">
      <c r="A73" s="1929"/>
      <c r="B73" s="2551"/>
      <c r="C73" s="2553"/>
      <c r="D73" s="2548"/>
      <c r="E73" s="2549"/>
      <c r="F73" s="2053"/>
      <c r="G73" s="2054"/>
      <c r="H73" s="2054"/>
      <c r="I73" s="2054"/>
      <c r="J73" s="2054"/>
      <c r="K73" s="2054"/>
      <c r="L73" s="2054"/>
      <c r="M73" s="290"/>
      <c r="N73" s="527"/>
      <c r="O73" s="528"/>
      <c r="P73" s="528"/>
      <c r="Q73" s="528"/>
      <c r="R73" s="528"/>
      <c r="S73" s="528"/>
      <c r="T73" s="528"/>
      <c r="U73" s="528"/>
      <c r="V73" s="528"/>
      <c r="W73" s="528"/>
      <c r="X73" s="528"/>
      <c r="Y73" s="529"/>
    </row>
    <row r="74" spans="1:25" s="218" customFormat="1" ht="20.100000000000001" customHeight="1" x14ac:dyDescent="0.25">
      <c r="A74" s="1928" t="s">
        <v>100</v>
      </c>
      <c r="B74" s="2644">
        <v>1300</v>
      </c>
      <c r="C74" s="2650" t="str">
        <f>VLOOKUP(B74,DataLabels,HLOOKUP($H$3,Type,2,FALSE))</f>
        <v>Car rail nominal mass/m
[Table 2.23.3]</v>
      </c>
      <c r="D74" s="2645"/>
      <c r="E74" s="2646"/>
      <c r="F74" s="2141"/>
      <c r="G74" s="2142"/>
      <c r="H74" s="2142"/>
      <c r="I74" s="2142"/>
      <c r="J74" s="2142"/>
      <c r="K74" s="2142"/>
      <c r="L74" s="2142"/>
      <c r="M74" s="293"/>
      <c r="N74" s="2644">
        <v>1310</v>
      </c>
      <c r="O74" s="2650" t="str">
        <f>VLOOKUP(N74,DataLabels,HLOOKUP($H$3,Type,2,FALSE))</f>
        <v>Max. Bracket Spacing Car
[2.23.4, Fig 2.23.4.1-1]</v>
      </c>
      <c r="P74" s="2645"/>
      <c r="Q74" s="2646"/>
      <c r="R74" s="2113"/>
      <c r="S74" s="2114"/>
      <c r="T74" s="2114"/>
      <c r="U74" s="2114"/>
      <c r="V74" s="2114"/>
      <c r="W74" s="2114"/>
      <c r="X74" s="2114"/>
      <c r="Y74" s="285"/>
    </row>
    <row r="75" spans="1:25" s="218" customFormat="1" ht="20.100000000000001" customHeight="1" x14ac:dyDescent="0.25">
      <c r="A75" s="1929"/>
      <c r="B75" s="2551"/>
      <c r="C75" s="2553"/>
      <c r="D75" s="2548"/>
      <c r="E75" s="2549"/>
      <c r="F75" s="2143"/>
      <c r="G75" s="2144"/>
      <c r="H75" s="2144"/>
      <c r="I75" s="2144"/>
      <c r="J75" s="2144"/>
      <c r="K75" s="2144"/>
      <c r="L75" s="2144"/>
      <c r="M75" s="290" t="s">
        <v>98</v>
      </c>
      <c r="N75" s="2551"/>
      <c r="O75" s="2553"/>
      <c r="P75" s="2548"/>
      <c r="Q75" s="2549"/>
      <c r="R75" s="2053"/>
      <c r="S75" s="2054"/>
      <c r="T75" s="2054"/>
      <c r="U75" s="2054"/>
      <c r="V75" s="2054"/>
      <c r="W75" s="2054"/>
      <c r="X75" s="2054"/>
      <c r="Y75" s="291" t="s">
        <v>75</v>
      </c>
    </row>
    <row r="76" spans="1:25" s="218" customFormat="1" ht="20.100000000000001" customHeight="1" x14ac:dyDescent="0.25">
      <c r="A76" s="1929"/>
      <c r="B76" s="2550">
        <v>1320</v>
      </c>
      <c r="C76" s="2552" t="str">
        <f>VLOOKUP(B76,DataLabels,HLOOKUP($H$3,Type,2,FALSE))</f>
        <v>CWT rail nominal mass/m
[Table 2.23.4.3.1]</v>
      </c>
      <c r="D76" s="2546"/>
      <c r="E76" s="2547"/>
      <c r="F76" s="2147"/>
      <c r="G76" s="2148"/>
      <c r="H76" s="2148"/>
      <c r="I76" s="2148"/>
      <c r="J76" s="2148"/>
      <c r="K76" s="2148"/>
      <c r="L76" s="2148"/>
      <c r="M76" s="288"/>
      <c r="N76" s="2550">
        <v>1330</v>
      </c>
      <c r="O76" s="2552" t="str">
        <f>VLOOKUP(N76,DataLabels,HLOOKUP($H$3,Type,2,FALSE))</f>
        <v>Max. Bracket Spacing CWT
[Table 2.23.4.3.1]</v>
      </c>
      <c r="P76" s="2546"/>
      <c r="Q76" s="2547"/>
      <c r="R76" s="2051"/>
      <c r="S76" s="2052"/>
      <c r="T76" s="2052"/>
      <c r="U76" s="2052"/>
      <c r="V76" s="2052"/>
      <c r="W76" s="2052"/>
      <c r="X76" s="2052"/>
      <c r="Y76" s="289"/>
    </row>
    <row r="77" spans="1:25" s="218" customFormat="1" ht="20.100000000000001" customHeight="1" thickBot="1" x14ac:dyDescent="0.3">
      <c r="A77" s="1930"/>
      <c r="B77" s="2554"/>
      <c r="C77" s="2558"/>
      <c r="D77" s="2559"/>
      <c r="E77" s="2560"/>
      <c r="F77" s="2149"/>
      <c r="G77" s="2150"/>
      <c r="H77" s="2150"/>
      <c r="I77" s="2150"/>
      <c r="J77" s="2150"/>
      <c r="K77" s="2150"/>
      <c r="L77" s="2150"/>
      <c r="M77" s="301" t="s">
        <v>98</v>
      </c>
      <c r="N77" s="2554"/>
      <c r="O77" s="2558"/>
      <c r="P77" s="2559"/>
      <c r="Q77" s="2560"/>
      <c r="R77" s="2089"/>
      <c r="S77" s="2090"/>
      <c r="T77" s="2090"/>
      <c r="U77" s="2090"/>
      <c r="V77" s="2090"/>
      <c r="W77" s="2090"/>
      <c r="X77" s="2090"/>
      <c r="Y77" s="302" t="s">
        <v>75</v>
      </c>
    </row>
    <row r="78" spans="1:25" s="218" customFormat="1" ht="20.100000000000001" customHeight="1" x14ac:dyDescent="0.25">
      <c r="A78" s="1928" t="s">
        <v>101</v>
      </c>
      <c r="B78" s="2644">
        <v>1145</v>
      </c>
      <c r="C78" s="2645" t="str">
        <f>VLOOKUP(B78,DataLabels,HLOOKUP($H$3,Type,2,FALSE))</f>
        <v>Drive sheave, sprocket or drum dia.
[7.2.10.1.2, 7.3.6.2]</v>
      </c>
      <c r="D78" s="2645"/>
      <c r="E78" s="2646"/>
      <c r="F78" s="2113"/>
      <c r="G78" s="2114"/>
      <c r="H78" s="2114"/>
      <c r="I78" s="2114"/>
      <c r="J78" s="2114"/>
      <c r="K78" s="2114"/>
      <c r="L78" s="2114"/>
      <c r="M78" s="318" t="s">
        <v>102</v>
      </c>
      <c r="N78" s="2091">
        <v>1340</v>
      </c>
      <c r="O78" s="2648" t="str">
        <f>VLOOKUP(N78,DataLabels,HLOOKUP($H$3,Type,2,FALSE))</f>
        <v>Drive Type
[7.2.10.3]</v>
      </c>
      <c r="P78" s="2645"/>
      <c r="Q78" s="2646"/>
      <c r="R78" s="2113"/>
      <c r="S78" s="2114"/>
      <c r="T78" s="2114"/>
      <c r="U78" s="2114"/>
      <c r="V78" s="2114"/>
      <c r="W78" s="2114"/>
      <c r="X78" s="2114"/>
      <c r="Y78" s="285"/>
    </row>
    <row r="79" spans="1:25" s="218" customFormat="1" ht="20.100000000000001" customHeight="1" x14ac:dyDescent="0.25">
      <c r="A79" s="1929"/>
      <c r="B79" s="2551"/>
      <c r="C79" s="2548"/>
      <c r="D79" s="2548"/>
      <c r="E79" s="2549"/>
      <c r="F79" s="2053"/>
      <c r="G79" s="2054"/>
      <c r="H79" s="2054"/>
      <c r="I79" s="2054"/>
      <c r="J79" s="2054"/>
      <c r="K79" s="2054"/>
      <c r="L79" s="2054"/>
      <c r="M79" s="290" t="s">
        <v>75</v>
      </c>
      <c r="N79" s="1728"/>
      <c r="O79" s="2649"/>
      <c r="P79" s="2548"/>
      <c r="Q79" s="2549"/>
      <c r="R79" s="2053"/>
      <c r="S79" s="2054"/>
      <c r="T79" s="2054"/>
      <c r="U79" s="2054"/>
      <c r="V79" s="2054"/>
      <c r="W79" s="2054"/>
      <c r="X79" s="2054"/>
      <c r="Y79" s="291"/>
    </row>
    <row r="80" spans="1:25" s="218" customFormat="1" ht="20.100000000000001" customHeight="1" x14ac:dyDescent="0.25">
      <c r="A80" s="1929"/>
      <c r="B80" s="2550">
        <v>1345</v>
      </c>
      <c r="C80" s="2546" t="str">
        <f>VLOOKUP(B80,DataLabels,HLOOKUP($H$3,Type,2,FALSE))</f>
        <v>Connecting Means
[7.2.10.4]</v>
      </c>
      <c r="D80" s="2546"/>
      <c r="E80" s="2547"/>
      <c r="F80" s="2051"/>
      <c r="G80" s="2052"/>
      <c r="H80" s="2052"/>
      <c r="I80" s="2052"/>
      <c r="J80" s="2052"/>
      <c r="K80" s="2052"/>
      <c r="L80" s="2052"/>
      <c r="M80" s="288"/>
      <c r="N80" s="2550">
        <v>1355</v>
      </c>
      <c r="O80" s="2556" t="str">
        <f>VLOOKUP(N80,DataLabels,HLOOKUP($H$3,Type,2,FALSE))</f>
        <v>Drive Motor Rating</v>
      </c>
      <c r="P80" s="2556"/>
      <c r="Q80" s="2557"/>
      <c r="R80" s="2195"/>
      <c r="S80" s="2196"/>
      <c r="T80" s="2196"/>
      <c r="U80" s="2196"/>
      <c r="V80" s="2196"/>
      <c r="W80" s="2196"/>
      <c r="X80" s="2196"/>
      <c r="Y80" s="287"/>
    </row>
    <row r="81" spans="1:25" s="218" customFormat="1" ht="20.100000000000001" customHeight="1" thickBot="1" x14ac:dyDescent="0.3">
      <c r="A81" s="1930"/>
      <c r="B81" s="2554"/>
      <c r="C81" s="2559"/>
      <c r="D81" s="2559"/>
      <c r="E81" s="2560"/>
      <c r="F81" s="2089"/>
      <c r="G81" s="2090"/>
      <c r="H81" s="2090"/>
      <c r="I81" s="2090"/>
      <c r="J81" s="2090"/>
      <c r="K81" s="2090"/>
      <c r="L81" s="2090"/>
      <c r="M81" s="301"/>
      <c r="N81" s="2554"/>
      <c r="O81" s="2548"/>
      <c r="P81" s="2548"/>
      <c r="Q81" s="2549"/>
      <c r="R81" s="2053"/>
      <c r="S81" s="2054"/>
      <c r="T81" s="2054"/>
      <c r="U81" s="2054"/>
      <c r="V81" s="2054"/>
      <c r="W81" s="2054"/>
      <c r="X81" s="2054"/>
      <c r="Y81" s="291" t="s">
        <v>281</v>
      </c>
    </row>
    <row r="82" spans="1:25" s="218" customFormat="1" ht="20.100000000000001" customHeight="1" x14ac:dyDescent="0.25">
      <c r="A82" s="1928" t="s">
        <v>103</v>
      </c>
      <c r="B82" s="2644">
        <v>1415</v>
      </c>
      <c r="C82" s="2645" t="str">
        <f>VLOOKUP(B82,DataLabels,HLOOKUP($H$3,Type,2,FALSE))</f>
        <v>Location of Normal Terminal Stopping Devices
[7.2.11.2]</v>
      </c>
      <c r="D82" s="2645"/>
      <c r="E82" s="2646"/>
      <c r="F82" s="2113"/>
      <c r="G82" s="2114"/>
      <c r="H82" s="2114"/>
      <c r="I82" s="2114"/>
      <c r="J82" s="2114"/>
      <c r="K82" s="2114"/>
      <c r="L82" s="2114"/>
      <c r="M82" s="293"/>
      <c r="N82" s="2647">
        <v>1380</v>
      </c>
      <c r="O82" s="2645" t="str">
        <f>VLOOKUP(N82,DataLabels,HLOOKUP($H$3,Type,2,FALSE))</f>
        <v>Type of Operation
[7.2.12]</v>
      </c>
      <c r="P82" s="2645"/>
      <c r="Q82" s="2646"/>
      <c r="R82" s="2072"/>
      <c r="S82" s="2073"/>
      <c r="T82" s="2073"/>
      <c r="U82" s="2073"/>
      <c r="V82" s="2073"/>
      <c r="W82" s="2073"/>
      <c r="X82" s="2073"/>
      <c r="Y82" s="285"/>
    </row>
    <row r="83" spans="1:25" s="218" customFormat="1" ht="20.100000000000001" customHeight="1" x14ac:dyDescent="0.25">
      <c r="A83" s="1929"/>
      <c r="B83" s="2551"/>
      <c r="C83" s="2548"/>
      <c r="D83" s="2548"/>
      <c r="E83" s="2549"/>
      <c r="F83" s="2053"/>
      <c r="G83" s="2054"/>
      <c r="H83" s="2054"/>
      <c r="I83" s="2054"/>
      <c r="J83" s="2054"/>
      <c r="K83" s="2054"/>
      <c r="L83" s="2054"/>
      <c r="M83" s="290"/>
      <c r="N83" s="2639"/>
      <c r="O83" s="2548"/>
      <c r="P83" s="2548"/>
      <c r="Q83" s="2549"/>
      <c r="R83" s="1916"/>
      <c r="S83" s="1917"/>
      <c r="T83" s="1917"/>
      <c r="U83" s="1917"/>
      <c r="V83" s="1917"/>
      <c r="W83" s="1917"/>
      <c r="X83" s="1917"/>
      <c r="Y83" s="291"/>
    </row>
    <row r="84" spans="1:25" s="218" customFormat="1" ht="20.100000000000001" customHeight="1" x14ac:dyDescent="0.25">
      <c r="A84" s="1929"/>
      <c r="B84" s="1727">
        <v>1400</v>
      </c>
      <c r="C84" s="2552" t="str">
        <f>VLOOKUP(B84,DataLabels,HLOOKUP($H$3,Type,2,FALSE))</f>
        <v>Controller</v>
      </c>
      <c r="D84" s="2636" t="s">
        <v>81</v>
      </c>
      <c r="E84" s="2637"/>
      <c r="F84" s="2080"/>
      <c r="G84" s="2081"/>
      <c r="H84" s="2081"/>
      <c r="I84" s="2081"/>
      <c r="J84" s="2081"/>
      <c r="K84" s="2081"/>
      <c r="L84" s="2081"/>
      <c r="M84" s="300"/>
      <c r="N84" s="2638">
        <v>1410</v>
      </c>
      <c r="O84" s="2546" t="str">
        <f>VLOOKUP(N84,DataLabels,HLOOKUP($H$3,Type,2,FALSE))</f>
        <v>TSSA File # for Controller</v>
      </c>
      <c r="P84" s="2546"/>
      <c r="Q84" s="2547"/>
      <c r="R84" s="2051"/>
      <c r="S84" s="2052"/>
      <c r="T84" s="2052"/>
      <c r="U84" s="2052"/>
      <c r="V84" s="2052"/>
      <c r="W84" s="2052"/>
      <c r="X84" s="2052"/>
      <c r="Y84" s="289"/>
    </row>
    <row r="85" spans="1:25" s="218" customFormat="1" ht="20.100000000000001" customHeight="1" x14ac:dyDescent="0.25">
      <c r="A85" s="1929"/>
      <c r="B85" s="1728"/>
      <c r="C85" s="2553"/>
      <c r="D85" s="2640" t="s">
        <v>82</v>
      </c>
      <c r="E85" s="2641"/>
      <c r="F85" s="2053"/>
      <c r="G85" s="2054"/>
      <c r="H85" s="2054"/>
      <c r="I85" s="2054"/>
      <c r="J85" s="2054"/>
      <c r="K85" s="2054"/>
      <c r="L85" s="2054"/>
      <c r="M85" s="290"/>
      <c r="N85" s="2639"/>
      <c r="O85" s="2548"/>
      <c r="P85" s="2548"/>
      <c r="Q85" s="2549"/>
      <c r="R85" s="2053"/>
      <c r="S85" s="2054"/>
      <c r="T85" s="2054"/>
      <c r="U85" s="2054"/>
      <c r="V85" s="2054"/>
      <c r="W85" s="2054"/>
      <c r="X85" s="2054"/>
      <c r="Y85" s="291"/>
    </row>
    <row r="86" spans="1:25" s="218" customFormat="1" ht="20.100000000000001" customHeight="1" x14ac:dyDescent="0.25">
      <c r="A86" s="1929"/>
      <c r="B86" s="1727">
        <v>1411</v>
      </c>
      <c r="C86" s="2556" t="str">
        <f>VLOOKUP(B86,DataLabels,HLOOKUP($H$3,Type,2,FALSE))</f>
        <v>Scope of Alteration includes Installation of New Controller</v>
      </c>
      <c r="D86" s="2556"/>
      <c r="E86" s="2557"/>
      <c r="F86" s="2631"/>
      <c r="G86" s="2339"/>
      <c r="H86" s="2339"/>
      <c r="I86" s="2339"/>
      <c r="J86" s="2339"/>
      <c r="K86" s="2339"/>
      <c r="L86" s="2339"/>
      <c r="M86" s="286"/>
      <c r="N86" s="505"/>
      <c r="O86" s="322"/>
      <c r="P86" s="322"/>
      <c r="Q86" s="323"/>
      <c r="R86" s="324"/>
      <c r="S86" s="324"/>
      <c r="T86" s="324"/>
      <c r="U86" s="324"/>
      <c r="V86" s="324"/>
      <c r="W86" s="324"/>
      <c r="X86" s="324"/>
      <c r="Y86" s="287"/>
    </row>
    <row r="87" spans="1:25" s="218" customFormat="1" ht="20.100000000000001" customHeight="1" thickBot="1" x14ac:dyDescent="0.3">
      <c r="A87" s="1930"/>
      <c r="B87" s="2082"/>
      <c r="C87" s="2559"/>
      <c r="D87" s="2559"/>
      <c r="E87" s="2560"/>
      <c r="F87" s="1926"/>
      <c r="G87" s="1927"/>
      <c r="H87" s="1927"/>
      <c r="I87" s="1927"/>
      <c r="J87" s="1927"/>
      <c r="K87" s="1927"/>
      <c r="L87" s="1927"/>
      <c r="M87" s="301"/>
      <c r="N87" s="507"/>
      <c r="O87" s="325"/>
      <c r="P87" s="325"/>
      <c r="Q87" s="325"/>
      <c r="R87" s="530"/>
      <c r="S87" s="530"/>
      <c r="T87" s="530"/>
      <c r="U87" s="530"/>
      <c r="V87" s="530"/>
      <c r="W87" s="530"/>
      <c r="X87" s="530"/>
      <c r="Y87" s="302"/>
    </row>
    <row r="88" spans="1:25" s="218" customFormat="1" ht="20.100000000000001" customHeight="1" x14ac:dyDescent="0.2">
      <c r="A88" s="1928" t="s">
        <v>107</v>
      </c>
      <c r="B88" s="2091">
        <v>1520</v>
      </c>
      <c r="C88" s="2115" t="str">
        <f>VLOOKUP(B88,DataLabels,HLOOKUP($H$3,Type,2,FALSE))</f>
        <v>Number of Cylinders</v>
      </c>
      <c r="D88" s="2115"/>
      <c r="E88" s="2116"/>
      <c r="F88" s="2072"/>
      <c r="G88" s="2073"/>
      <c r="H88" s="2073"/>
      <c r="I88" s="2073"/>
      <c r="J88" s="2073"/>
      <c r="K88" s="2073"/>
      <c r="L88" s="2073"/>
      <c r="M88" s="326"/>
      <c r="N88" s="2091">
        <v>1530</v>
      </c>
      <c r="O88" s="2115" t="str">
        <f>VLOOKUP(N88,DataLabels,HLOOKUP($H$3,Type,2,FALSE))</f>
        <v>Number of Stages</v>
      </c>
      <c r="P88" s="2115"/>
      <c r="Q88" s="2116"/>
      <c r="R88" s="2113"/>
      <c r="S88" s="2114"/>
      <c r="T88" s="2114"/>
      <c r="U88" s="2114"/>
      <c r="V88" s="2114"/>
      <c r="W88" s="2114"/>
      <c r="X88" s="2114"/>
      <c r="Y88" s="327"/>
    </row>
    <row r="89" spans="1:25" s="218" customFormat="1" ht="20.100000000000001" customHeight="1" x14ac:dyDescent="0.2">
      <c r="A89" s="1929"/>
      <c r="B89" s="1728"/>
      <c r="C89" s="2102"/>
      <c r="D89" s="2102"/>
      <c r="E89" s="2103"/>
      <c r="F89" s="1916"/>
      <c r="G89" s="1917"/>
      <c r="H89" s="1917"/>
      <c r="I89" s="1917"/>
      <c r="J89" s="1917"/>
      <c r="K89" s="1917"/>
      <c r="L89" s="1917"/>
      <c r="M89" s="329"/>
      <c r="N89" s="1728"/>
      <c r="O89" s="2102"/>
      <c r="P89" s="2102"/>
      <c r="Q89" s="2103"/>
      <c r="R89" s="2053"/>
      <c r="S89" s="2054"/>
      <c r="T89" s="2054"/>
      <c r="U89" s="2054"/>
      <c r="V89" s="2054"/>
      <c r="W89" s="2054"/>
      <c r="X89" s="2054"/>
      <c r="Y89" s="330"/>
    </row>
    <row r="90" spans="1:25" s="218" customFormat="1" ht="20.100000000000001" customHeight="1" x14ac:dyDescent="0.2">
      <c r="A90" s="1929"/>
      <c r="B90" s="1727">
        <v>1540</v>
      </c>
      <c r="C90" s="2084" t="str">
        <f>VLOOKUP(B90,DataLabels,HLOOKUP($H$3,Type,2,FALSE))</f>
        <v>Cylinder Orientation</v>
      </c>
      <c r="D90" s="2084"/>
      <c r="E90" s="2085"/>
      <c r="F90" s="1914"/>
      <c r="G90" s="1915"/>
      <c r="H90" s="1915"/>
      <c r="I90" s="1915"/>
      <c r="J90" s="1915"/>
      <c r="K90" s="1915"/>
      <c r="L90" s="1915"/>
      <c r="M90" s="331"/>
      <c r="N90" s="2106"/>
      <c r="O90" s="2046"/>
      <c r="P90" s="2046"/>
      <c r="Q90" s="2046"/>
      <c r="R90" s="2642"/>
      <c r="S90" s="2642"/>
      <c r="T90" s="2642"/>
      <c r="U90" s="2642"/>
      <c r="V90" s="2642"/>
      <c r="W90" s="2642"/>
      <c r="X90" s="2642"/>
      <c r="Y90" s="319"/>
    </row>
    <row r="91" spans="1:25" s="218" customFormat="1" ht="20.100000000000001" customHeight="1" x14ac:dyDescent="0.2">
      <c r="A91" s="1929"/>
      <c r="B91" s="1728"/>
      <c r="C91" s="2102"/>
      <c r="D91" s="2102"/>
      <c r="E91" s="2103"/>
      <c r="F91" s="1916"/>
      <c r="G91" s="1917"/>
      <c r="H91" s="1917"/>
      <c r="I91" s="1917"/>
      <c r="J91" s="1917"/>
      <c r="K91" s="1917"/>
      <c r="L91" s="1917"/>
      <c r="M91" s="329"/>
      <c r="N91" s="2107"/>
      <c r="O91" s="2049"/>
      <c r="P91" s="2049"/>
      <c r="Q91" s="2049"/>
      <c r="R91" s="2643"/>
      <c r="S91" s="2643"/>
      <c r="T91" s="2643"/>
      <c r="U91" s="2643"/>
      <c r="V91" s="2643"/>
      <c r="W91" s="2643"/>
      <c r="X91" s="2643"/>
      <c r="Y91" s="330"/>
    </row>
    <row r="92" spans="1:25" s="218" customFormat="1" ht="20.100000000000001" customHeight="1" x14ac:dyDescent="0.25">
      <c r="A92" s="1929"/>
      <c r="B92" s="2059">
        <v>1570</v>
      </c>
      <c r="C92" s="2076" t="str">
        <f>VLOOKUP(B92,DataLabels,HLOOKUP($H$3,Type,2,FALSE))</f>
        <v>Plunger O/D
[8.2.8.1]</v>
      </c>
      <c r="D92" s="2085"/>
      <c r="E92" s="412" t="s">
        <v>108</v>
      </c>
      <c r="F92" s="2080"/>
      <c r="G92" s="2081"/>
      <c r="H92" s="333" t="s">
        <v>75</v>
      </c>
      <c r="I92" s="412" t="s">
        <v>109</v>
      </c>
      <c r="J92" s="2080"/>
      <c r="K92" s="2081"/>
      <c r="L92" s="2081"/>
      <c r="M92" s="300" t="s">
        <v>75</v>
      </c>
      <c r="N92" s="2059">
        <v>1590</v>
      </c>
      <c r="O92" s="2076" t="str">
        <f>VLOOKUP(N92,DataLabels,HLOOKUP($H$3,Type,2,FALSE))</f>
        <v>Plunger Wall
[8.2.8.1]</v>
      </c>
      <c r="P92" s="2085"/>
      <c r="Q92" s="412" t="s">
        <v>113</v>
      </c>
      <c r="R92" s="2080"/>
      <c r="S92" s="2081"/>
      <c r="T92" s="333" t="s">
        <v>75</v>
      </c>
      <c r="U92" s="412" t="s">
        <v>114</v>
      </c>
      <c r="V92" s="2080"/>
      <c r="W92" s="2081"/>
      <c r="X92" s="2081"/>
      <c r="Y92" s="317" t="s">
        <v>75</v>
      </c>
    </row>
    <row r="93" spans="1:25" s="218" customFormat="1" ht="20.100000000000001" customHeight="1" x14ac:dyDescent="0.25">
      <c r="A93" s="1929"/>
      <c r="B93" s="2068"/>
      <c r="C93" s="2077"/>
      <c r="D93" s="2103"/>
      <c r="E93" s="413" t="s">
        <v>110</v>
      </c>
      <c r="F93" s="2057"/>
      <c r="G93" s="2058"/>
      <c r="H93" s="305" t="s">
        <v>75</v>
      </c>
      <c r="I93" s="334"/>
      <c r="J93" s="2105"/>
      <c r="K93" s="2105"/>
      <c r="L93" s="2105"/>
      <c r="M93" s="335"/>
      <c r="N93" s="2068"/>
      <c r="O93" s="2077"/>
      <c r="P93" s="2103"/>
      <c r="Q93" s="413" t="s">
        <v>116</v>
      </c>
      <c r="R93" s="2057"/>
      <c r="S93" s="2058"/>
      <c r="T93" s="305" t="s">
        <v>75</v>
      </c>
      <c r="U93" s="334"/>
      <c r="V93" s="2105"/>
      <c r="W93" s="2105"/>
      <c r="X93" s="2105"/>
      <c r="Y93" s="306"/>
    </row>
    <row r="94" spans="1:25" s="218" customFormat="1" ht="20.100000000000001" customHeight="1" x14ac:dyDescent="0.25">
      <c r="A94" s="1929"/>
      <c r="B94" s="2059">
        <v>1580</v>
      </c>
      <c r="C94" s="2076" t="str">
        <f>VLOOKUP(B94,DataLabels,HLOOKUP($H$3,Type,2,FALSE))</f>
        <v>Plunger Free Length
[8.2.8.1.1]</v>
      </c>
      <c r="D94" s="2085"/>
      <c r="E94" s="412" t="s">
        <v>111</v>
      </c>
      <c r="F94" s="2080"/>
      <c r="G94" s="2081"/>
      <c r="H94" s="333" t="s">
        <v>75</v>
      </c>
      <c r="I94" s="332" t="s">
        <v>112</v>
      </c>
      <c r="J94" s="2632"/>
      <c r="K94" s="2633"/>
      <c r="L94" s="2633"/>
      <c r="M94" s="300" t="s">
        <v>75</v>
      </c>
      <c r="N94" s="2634">
        <v>1610</v>
      </c>
      <c r="O94" s="2635" t="str">
        <f>VLOOKUP(N94,DataLabels,HLOOKUP($H$3,Type,2,FALSE))</f>
        <v>Plunger Weight
[3.16.3(b)]</v>
      </c>
      <c r="P94" s="2193"/>
      <c r="Q94" s="2194"/>
      <c r="R94" s="2051"/>
      <c r="S94" s="2052"/>
      <c r="T94" s="2052"/>
      <c r="U94" s="2052"/>
      <c r="V94" s="2052"/>
      <c r="W94" s="2052"/>
      <c r="X94" s="2052"/>
      <c r="Y94" s="337"/>
    </row>
    <row r="95" spans="1:25" s="218" customFormat="1" ht="20.100000000000001" customHeight="1" x14ac:dyDescent="0.25">
      <c r="A95" s="1929"/>
      <c r="B95" s="2068"/>
      <c r="C95" s="2077"/>
      <c r="D95" s="2103"/>
      <c r="E95" s="413" t="s">
        <v>115</v>
      </c>
      <c r="F95" s="2057"/>
      <c r="G95" s="2058"/>
      <c r="H95" s="305" t="s">
        <v>75</v>
      </c>
      <c r="I95" s="334"/>
      <c r="J95" s="2105"/>
      <c r="K95" s="2105"/>
      <c r="L95" s="2105"/>
      <c r="M95" s="335"/>
      <c r="N95" s="2068"/>
      <c r="O95" s="2077"/>
      <c r="P95" s="2102"/>
      <c r="Q95" s="2103"/>
      <c r="R95" s="2053"/>
      <c r="S95" s="2054"/>
      <c r="T95" s="2054"/>
      <c r="U95" s="2054"/>
      <c r="V95" s="2054"/>
      <c r="W95" s="2054"/>
      <c r="X95" s="2054"/>
      <c r="Y95" s="291" t="s">
        <v>71</v>
      </c>
    </row>
    <row r="96" spans="1:25" s="218" customFormat="1" ht="20.100000000000001" customHeight="1" x14ac:dyDescent="0.2">
      <c r="A96" s="1929"/>
      <c r="B96" s="1727">
        <v>1600</v>
      </c>
      <c r="C96" s="2062" t="str">
        <f>VLOOKUP(B96,DataLabels,HLOOKUP($H$3,Type,2,FALSE))</f>
        <v>Safety Bulkhead or Double Cylinder
[3.18.3.4]</v>
      </c>
      <c r="D96" s="2062"/>
      <c r="E96" s="2063"/>
      <c r="F96" s="2051"/>
      <c r="G96" s="2052"/>
      <c r="H96" s="2052"/>
      <c r="I96" s="2052"/>
      <c r="J96" s="2052"/>
      <c r="K96" s="2052"/>
      <c r="L96" s="2052"/>
      <c r="M96" s="336"/>
      <c r="N96" s="1727">
        <v>1620</v>
      </c>
      <c r="O96" s="2193" t="str">
        <f>VLOOKUP(N96,DataLabels,HLOOKUP($H$3,Type,2,FALSE))</f>
        <v>Cylinder Corrosion Protection
[3.18.3.8]</v>
      </c>
      <c r="P96" s="2193"/>
      <c r="Q96" s="2194"/>
      <c r="R96" s="2051"/>
      <c r="S96" s="2052"/>
      <c r="T96" s="2052"/>
      <c r="U96" s="2052"/>
      <c r="V96" s="2052"/>
      <c r="W96" s="2052"/>
      <c r="X96" s="2052"/>
      <c r="Y96" s="337"/>
    </row>
    <row r="97" spans="1:25" s="218" customFormat="1" ht="20.100000000000001" customHeight="1" thickBot="1" x14ac:dyDescent="0.3">
      <c r="A97" s="1929"/>
      <c r="B97" s="1728"/>
      <c r="C97" s="2100"/>
      <c r="D97" s="2100"/>
      <c r="E97" s="2101"/>
      <c r="F97" s="2053"/>
      <c r="G97" s="2054"/>
      <c r="H97" s="2054"/>
      <c r="I97" s="2054"/>
      <c r="J97" s="2054"/>
      <c r="K97" s="2054"/>
      <c r="L97" s="2054"/>
      <c r="M97" s="329"/>
      <c r="N97" s="1728"/>
      <c r="O97" s="2102"/>
      <c r="P97" s="2102"/>
      <c r="Q97" s="2103"/>
      <c r="R97" s="2053"/>
      <c r="S97" s="2054"/>
      <c r="T97" s="2054"/>
      <c r="U97" s="2054"/>
      <c r="V97" s="2054"/>
      <c r="W97" s="2054"/>
      <c r="X97" s="2054"/>
      <c r="Y97" s="291"/>
    </row>
    <row r="98" spans="1:25" s="218" customFormat="1" ht="20.100000000000001" customHeight="1" x14ac:dyDescent="0.2">
      <c r="A98" s="1928" t="s">
        <v>117</v>
      </c>
      <c r="B98" s="2091">
        <v>1630</v>
      </c>
      <c r="C98" s="2092" t="str">
        <f>VLOOKUP(B98,DataLabels,HLOOKUP($H$3,Type,2,FALSE))</f>
        <v>Control Valve</v>
      </c>
      <c r="D98" s="2094" t="s">
        <v>81</v>
      </c>
      <c r="E98" s="2095"/>
      <c r="F98" s="2096"/>
      <c r="G98" s="2097"/>
      <c r="H98" s="2097"/>
      <c r="I98" s="2097"/>
      <c r="J98" s="2097"/>
      <c r="K98" s="2097"/>
      <c r="L98" s="2097"/>
      <c r="M98" s="340"/>
      <c r="N98" s="2067">
        <v>1640</v>
      </c>
      <c r="O98" s="2117" t="str">
        <f>VLOOKUP(N98,DataLabels,HLOOKUP($H$3,Type,2,FALSE))</f>
        <v>Control Valve Lab &amp; File # if not CSA Listed
[3.19.4.6]</v>
      </c>
      <c r="P98" s="2115"/>
      <c r="Q98" s="2116"/>
      <c r="R98" s="2072"/>
      <c r="S98" s="2073"/>
      <c r="T98" s="2073"/>
      <c r="U98" s="2073"/>
      <c r="V98" s="2073"/>
      <c r="W98" s="2073"/>
      <c r="X98" s="2073"/>
      <c r="Y98" s="327"/>
    </row>
    <row r="99" spans="1:25" s="218" customFormat="1" ht="20.100000000000001" customHeight="1" x14ac:dyDescent="0.25">
      <c r="A99" s="1929"/>
      <c r="B99" s="1728"/>
      <c r="C99" s="2093"/>
      <c r="D99" s="2055" t="s">
        <v>82</v>
      </c>
      <c r="E99" s="2056"/>
      <c r="F99" s="1916"/>
      <c r="G99" s="1917"/>
      <c r="H99" s="1917"/>
      <c r="I99" s="1917"/>
      <c r="J99" s="1917"/>
      <c r="K99" s="1917"/>
      <c r="L99" s="1917"/>
      <c r="M99" s="290"/>
      <c r="N99" s="2068"/>
      <c r="O99" s="2077"/>
      <c r="P99" s="2102"/>
      <c r="Q99" s="2103"/>
      <c r="R99" s="1916"/>
      <c r="S99" s="1917"/>
      <c r="T99" s="1917"/>
      <c r="U99" s="1917"/>
      <c r="V99" s="1917"/>
      <c r="W99" s="1917"/>
      <c r="X99" s="1917"/>
      <c r="Y99" s="330"/>
    </row>
    <row r="100" spans="1:25" s="218" customFormat="1" ht="20.100000000000001" customHeight="1" x14ac:dyDescent="0.2">
      <c r="A100" s="1929"/>
      <c r="B100" s="2626">
        <v>1670</v>
      </c>
      <c r="C100" s="2628" t="str">
        <f>VLOOKUP(B100,DataLabels,HLOOKUP($H$3,Type,2,FALSE))</f>
        <v>Max. (Rated) System Pressure
[3.19.1.2]</v>
      </c>
      <c r="D100" s="2629"/>
      <c r="E100" s="2630"/>
      <c r="F100" s="2631"/>
      <c r="G100" s="2339"/>
      <c r="H100" s="2339"/>
      <c r="I100" s="2339"/>
      <c r="J100" s="2339"/>
      <c r="K100" s="2339"/>
      <c r="L100" s="2339"/>
      <c r="M100" s="336"/>
      <c r="N100" s="216"/>
      <c r="O100" s="216"/>
      <c r="P100" s="216"/>
      <c r="Q100" s="216"/>
      <c r="R100" s="216"/>
      <c r="S100" s="216"/>
      <c r="T100" s="216"/>
      <c r="U100" s="216"/>
      <c r="V100" s="216"/>
      <c r="W100" s="216"/>
      <c r="X100" s="216"/>
      <c r="Y100" s="337"/>
    </row>
    <row r="101" spans="1:25" s="218" customFormat="1" ht="20.100000000000001" customHeight="1" thickBot="1" x14ac:dyDescent="0.3">
      <c r="A101" s="1930"/>
      <c r="B101" s="2627"/>
      <c r="C101" s="2064"/>
      <c r="D101" s="2065"/>
      <c r="E101" s="2066"/>
      <c r="F101" s="1926"/>
      <c r="G101" s="1927"/>
      <c r="H101" s="1927"/>
      <c r="I101" s="1927"/>
      <c r="J101" s="1927"/>
      <c r="K101" s="1927"/>
      <c r="L101" s="1927"/>
      <c r="M101" s="342" t="s">
        <v>118</v>
      </c>
      <c r="N101" s="343"/>
      <c r="O101" s="343"/>
      <c r="P101" s="343"/>
      <c r="Q101" s="343"/>
      <c r="R101" s="343"/>
      <c r="S101" s="343"/>
      <c r="T101" s="343"/>
      <c r="U101" s="343"/>
      <c r="V101" s="343"/>
      <c r="W101" s="343"/>
      <c r="X101" s="343"/>
      <c r="Y101" s="320"/>
    </row>
    <row r="102" spans="1:25" s="218" customFormat="1" ht="20.100000000000001" customHeight="1" thickBot="1" x14ac:dyDescent="0.25">
      <c r="A102" s="250"/>
      <c r="B102" s="531"/>
      <c r="C102" s="532"/>
      <c r="D102" s="532"/>
      <c r="E102" s="532"/>
      <c r="F102" s="533"/>
      <c r="G102" s="533"/>
      <c r="H102" s="533"/>
      <c r="I102" s="533"/>
      <c r="J102" s="533"/>
      <c r="K102" s="533"/>
      <c r="L102" s="533"/>
      <c r="M102" s="534"/>
      <c r="N102" s="534"/>
      <c r="O102" s="534"/>
      <c r="P102" s="534"/>
      <c r="Q102" s="534"/>
      <c r="R102" s="534"/>
      <c r="S102" s="534"/>
      <c r="T102" s="534"/>
      <c r="U102" s="534"/>
      <c r="V102" s="534"/>
      <c r="W102" s="534"/>
      <c r="X102" s="534"/>
      <c r="Y102" s="534"/>
    </row>
    <row r="103" spans="1:25" s="218" customFormat="1" ht="20.100000000000001" customHeight="1" x14ac:dyDescent="0.2">
      <c r="A103" s="2611" t="s">
        <v>119</v>
      </c>
      <c r="B103" s="2602" t="str">
        <f>VLOOKUP(A103,DataLabels,HLOOKUP($H$3,Type,2,FALSE))</f>
        <v>PART C1 - Provide an electrical schematic drawing indicating conformance with 7.2.11 &amp; 7.2.12 for electric dumbwaiters or indicating conformance with 7.3.10 &amp; 7.3.11 for hydraulic dumbwaiters.  Schematics must also meet the requirements of 8.6.1.6.3(a).</v>
      </c>
      <c r="C103" s="2603"/>
      <c r="D103" s="2603"/>
      <c r="E103" s="2603"/>
      <c r="F103" s="2603"/>
      <c r="G103" s="2603"/>
      <c r="H103" s="2603"/>
      <c r="I103" s="2603"/>
      <c r="J103" s="2603"/>
      <c r="K103" s="2603"/>
      <c r="L103" s="2603"/>
      <c r="M103" s="2603"/>
      <c r="N103" s="2603"/>
      <c r="O103" s="2603"/>
      <c r="P103" s="2603"/>
      <c r="Q103" s="2603"/>
      <c r="R103" s="2603"/>
      <c r="S103" s="2603"/>
      <c r="T103" s="2603"/>
      <c r="U103" s="2603"/>
      <c r="V103" s="2603"/>
      <c r="W103" s="2603"/>
      <c r="X103" s="2603"/>
      <c r="Y103" s="2604"/>
    </row>
    <row r="104" spans="1:25" s="218" customFormat="1" ht="20.100000000000001" customHeight="1" x14ac:dyDescent="0.2">
      <c r="A104" s="2612"/>
      <c r="B104" s="2605"/>
      <c r="C104" s="2606"/>
      <c r="D104" s="2606"/>
      <c r="E104" s="2606"/>
      <c r="F104" s="2606"/>
      <c r="G104" s="2606"/>
      <c r="H104" s="2606"/>
      <c r="I104" s="2606"/>
      <c r="J104" s="2606"/>
      <c r="K104" s="2606"/>
      <c r="L104" s="2606"/>
      <c r="M104" s="2606"/>
      <c r="N104" s="2606"/>
      <c r="O104" s="2606"/>
      <c r="P104" s="2606"/>
      <c r="Q104" s="2606"/>
      <c r="R104" s="2606"/>
      <c r="S104" s="2606"/>
      <c r="T104" s="2606"/>
      <c r="U104" s="2606"/>
      <c r="V104" s="2606"/>
      <c r="W104" s="2606"/>
      <c r="X104" s="2606"/>
      <c r="Y104" s="2607"/>
    </row>
    <row r="105" spans="1:25" s="218" customFormat="1" ht="20.100000000000001" customHeight="1" thickBot="1" x14ac:dyDescent="0.25">
      <c r="A105" s="2613"/>
      <c r="B105" s="2614"/>
      <c r="C105" s="2615"/>
      <c r="D105" s="2615"/>
      <c r="E105" s="2615"/>
      <c r="F105" s="2615"/>
      <c r="G105" s="2615"/>
      <c r="H105" s="2615"/>
      <c r="I105" s="2615"/>
      <c r="J105" s="2615"/>
      <c r="K105" s="2615"/>
      <c r="L105" s="2615"/>
      <c r="M105" s="2615"/>
      <c r="N105" s="2615"/>
      <c r="O105" s="2615"/>
      <c r="P105" s="2615"/>
      <c r="Q105" s="2615"/>
      <c r="R105" s="2615"/>
      <c r="S105" s="2615"/>
      <c r="T105" s="2615"/>
      <c r="U105" s="2615"/>
      <c r="V105" s="2615"/>
      <c r="W105" s="2615"/>
      <c r="X105" s="2615"/>
      <c r="Y105" s="2616"/>
    </row>
    <row r="106" spans="1:25" s="218" customFormat="1" ht="20.100000000000001" customHeight="1" thickBot="1" x14ac:dyDescent="0.25">
      <c r="A106" s="344"/>
      <c r="B106" s="345"/>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5"/>
    </row>
    <row r="107" spans="1:25" s="218" customFormat="1" ht="20.100000000000001" customHeight="1" x14ac:dyDescent="0.2">
      <c r="A107" s="1928" t="s">
        <v>120</v>
      </c>
      <c r="B107" s="2602" t="str">
        <f>VLOOKUP(A107,DataLabels,HLOOKUP($H$3,Type,2,FALSE))</f>
        <v>PART C2 - In addition to the schematic, provide a written conformance document to explain how compliance with the following requirements are met (where applicable) if it is not possible to demonstrate compliance in the schematic.</v>
      </c>
      <c r="C107" s="2603"/>
      <c r="D107" s="2603"/>
      <c r="E107" s="2603"/>
      <c r="F107" s="2603"/>
      <c r="G107" s="2603"/>
      <c r="H107" s="2603"/>
      <c r="I107" s="2603"/>
      <c r="J107" s="2603"/>
      <c r="K107" s="2603"/>
      <c r="L107" s="2603"/>
      <c r="M107" s="2603"/>
      <c r="N107" s="2603"/>
      <c r="O107" s="2603"/>
      <c r="P107" s="2603"/>
      <c r="Q107" s="2603"/>
      <c r="R107" s="2603"/>
      <c r="S107" s="2603"/>
      <c r="T107" s="2603"/>
      <c r="U107" s="2603"/>
      <c r="V107" s="2603"/>
      <c r="W107" s="2603"/>
      <c r="X107" s="2603"/>
      <c r="Y107" s="2604"/>
    </row>
    <row r="108" spans="1:25" s="218" customFormat="1" ht="20.100000000000001" customHeight="1" x14ac:dyDescent="0.2">
      <c r="A108" s="1929"/>
      <c r="B108" s="2605"/>
      <c r="C108" s="2606"/>
      <c r="D108" s="2606"/>
      <c r="E108" s="2606"/>
      <c r="F108" s="2606"/>
      <c r="G108" s="2606"/>
      <c r="H108" s="2606"/>
      <c r="I108" s="2606"/>
      <c r="J108" s="2606"/>
      <c r="K108" s="2606"/>
      <c r="L108" s="2606"/>
      <c r="M108" s="2606"/>
      <c r="N108" s="2606"/>
      <c r="O108" s="2606"/>
      <c r="P108" s="2606"/>
      <c r="Q108" s="2606"/>
      <c r="R108" s="2606"/>
      <c r="S108" s="2606"/>
      <c r="T108" s="2606"/>
      <c r="U108" s="2606"/>
      <c r="V108" s="2606"/>
      <c r="W108" s="2606"/>
      <c r="X108" s="2606"/>
      <c r="Y108" s="2607"/>
    </row>
    <row r="109" spans="1:25" s="218" customFormat="1" ht="20.100000000000001" customHeight="1" x14ac:dyDescent="0.2">
      <c r="A109" s="1929"/>
      <c r="B109" s="545"/>
      <c r="C109" s="546"/>
      <c r="D109" s="547" t="s">
        <v>121</v>
      </c>
      <c r="E109" s="546"/>
      <c r="F109" s="546"/>
      <c r="G109" s="546"/>
      <c r="H109" s="546"/>
      <c r="I109" s="546"/>
      <c r="J109" s="546"/>
      <c r="K109" s="546"/>
      <c r="L109" s="546"/>
      <c r="M109" s="546"/>
      <c r="N109" s="548"/>
      <c r="O109" s="546"/>
      <c r="P109" s="547" t="s">
        <v>121</v>
      </c>
      <c r="Q109" s="546"/>
      <c r="R109" s="546"/>
      <c r="S109" s="546"/>
      <c r="T109" s="546"/>
      <c r="U109" s="546"/>
      <c r="V109" s="546"/>
      <c r="W109" s="546"/>
      <c r="X109" s="546"/>
      <c r="Y109" s="549"/>
    </row>
    <row r="110" spans="1:25" s="218" customFormat="1" ht="20.100000000000001" customHeight="1" x14ac:dyDescent="0.2">
      <c r="A110" s="1929"/>
      <c r="B110" s="2608" t="s">
        <v>122</v>
      </c>
      <c r="C110" s="347" t="str">
        <f>LEFT(VLOOKUP(D110+2000,DataLabels,HLOOKUP($H$3,Type,2,FALSE)),FIND("|",VLOOKUP(D110+2000,DataLabels,HLOOKUP($H$3,Type,2,FALSE)))-1)</f>
        <v>7.2.12.36</v>
      </c>
      <c r="D110" s="551">
        <v>1</v>
      </c>
      <c r="E110" s="2032" t="str">
        <f>MID(VLOOKUP(D110+2000,DataLabels,HLOOKUP($H$3,Type,2,FALSE)),FIND("|",VLOOKUP(D110+2000,DataLabels,HLOOKUP($H$3,Type,2,FALSE)))+1,256)</f>
        <v>Reversing of Single-Phase AC Motors</v>
      </c>
      <c r="F110" s="2033"/>
      <c r="G110" s="2033"/>
      <c r="H110" s="2033"/>
      <c r="I110" s="2033"/>
      <c r="J110" s="2033"/>
      <c r="K110" s="2033"/>
      <c r="L110" s="2033"/>
      <c r="M110" s="2034"/>
      <c r="N110" s="2608" t="s">
        <v>122</v>
      </c>
      <c r="O110" s="347" t="str">
        <f>LEFT(VLOOKUP(P110+2000,DataLabels,HLOOKUP($H$3,Type,2,FALSE)),FIND("|",VLOOKUP(P110+2000,DataLabels,HLOOKUP($H$3,Type,2,FALSE)))-1)</f>
        <v>2.26.9.6</v>
      </c>
      <c r="P110" s="550">
        <v>6</v>
      </c>
      <c r="Q110" s="2035" t="str">
        <f>MID(VLOOKUP(P110+2000,DataLabels,HLOOKUP($H$3,Type,2,FALSE)),FIND("|",VLOOKUP(P110+2000,DataLabels,HLOOKUP($H$3,Type,2,FALSE)))+1,256)</f>
        <v>Static motor Control</v>
      </c>
      <c r="R110" s="2036"/>
      <c r="S110" s="2036"/>
      <c r="T110" s="2036"/>
      <c r="U110" s="2036"/>
      <c r="V110" s="2036"/>
      <c r="W110" s="2036"/>
      <c r="X110" s="2036"/>
      <c r="Y110" s="2037"/>
    </row>
    <row r="111" spans="1:25" s="218" customFormat="1" ht="20.100000000000001" customHeight="1" x14ac:dyDescent="0.2">
      <c r="A111" s="1929"/>
      <c r="B111" s="2609"/>
      <c r="C111" s="347" t="str">
        <f>LEFT(VLOOKUP(D111+2000,DataLabels,HLOOKUP($H$3,Type,2,FALSE)),FIND("|",VLOOKUP(D111+2000,DataLabels,HLOOKUP($H$3,Type,2,FALSE)))-1)</f>
        <v>2.26.7</v>
      </c>
      <c r="D111" s="550">
        <v>2</v>
      </c>
      <c r="E111" s="2032" t="str">
        <f>MID(VLOOKUP(D111+2000,DataLabels,HLOOKUP($H$3,Type,2,FALSE)),FIND("|",VLOOKUP(D111+2000,DataLabels,HLOOKUP($H$3,Type,2,FALSE)))+1,256)</f>
        <v>Installation of Capacitors or Other Devices</v>
      </c>
      <c r="F111" s="2033"/>
      <c r="G111" s="2033"/>
      <c r="H111" s="2033"/>
      <c r="I111" s="2033"/>
      <c r="J111" s="2033"/>
      <c r="K111" s="2033"/>
      <c r="L111" s="2033"/>
      <c r="M111" s="2034"/>
      <c r="N111" s="2609"/>
      <c r="O111" s="347" t="str">
        <f>LEFT(VLOOKUP(P111+2000,DataLabels,HLOOKUP($H$3,Type,2,FALSE)),FIND("|",VLOOKUP(P111+2000,DataLabels,HLOOKUP($H$3,Type,2,FALSE)))-1)</f>
        <v>2.26.9.7</v>
      </c>
      <c r="P111" s="550">
        <v>7</v>
      </c>
      <c r="Q111" s="2035" t="str">
        <f>MID(VLOOKUP(P111+2000,DataLabels,HLOOKUP($H$3,Type,2,FALSE)),FIND("|",VLOOKUP(P111+2000,DataLabels,HLOOKUP($H$3,Type,2,FALSE)))+1,256)</f>
        <v>Generator Field Control</v>
      </c>
      <c r="R111" s="2036"/>
      <c r="S111" s="2036"/>
      <c r="T111" s="2036"/>
      <c r="U111" s="2036"/>
      <c r="V111" s="2036"/>
      <c r="W111" s="2036"/>
      <c r="X111" s="2036"/>
      <c r="Y111" s="2037"/>
    </row>
    <row r="112" spans="1:25" s="218" customFormat="1" ht="20.100000000000001" customHeight="1" x14ac:dyDescent="0.2">
      <c r="A112" s="1929"/>
      <c r="B112" s="2609"/>
      <c r="C112" s="347" t="str">
        <f>LEFT(VLOOKUP(D112+2000,DataLabels,HLOOKUP($H$3,Type,2,FALSE)),FIND("|",VLOOKUP(D112+2000,DataLabels,HLOOKUP($H$3,Type,2,FALSE)))-1)</f>
        <v>2.26.8</v>
      </c>
      <c r="D112" s="550">
        <v>3</v>
      </c>
      <c r="E112" s="2032" t="str">
        <f>MID(VLOOKUP(D112+2000,DataLabels,HLOOKUP($H$3,Type,2,FALSE)),FIND("|",VLOOKUP(D112+2000,DataLabels,HLOOKUP($H$3,Type,2,FALSE)))+1,256)</f>
        <v>Release and Application of Driving-Machine Brakes</v>
      </c>
      <c r="F112" s="2033"/>
      <c r="G112" s="2033"/>
      <c r="H112" s="2033"/>
      <c r="I112" s="2033"/>
      <c r="J112" s="2033"/>
      <c r="K112" s="2033"/>
      <c r="L112" s="2033"/>
      <c r="M112" s="2034"/>
      <c r="N112" s="2609"/>
      <c r="O112" s="347" t="str">
        <f>LEFT(VLOOKUP(P112+2000,DataLabels,HLOOKUP($H$3,Type,2,FALSE)),FIND("|",VLOOKUP(P112+2000,DataLabels,HLOOKUP($H$3,Type,2,FALSE)))-1)</f>
        <v>3.26.6.3</v>
      </c>
      <c r="P112" s="550">
        <v>8</v>
      </c>
      <c r="Q112" s="2035" t="str">
        <f>MID(VLOOKUP(P112+2000,DataLabels,HLOOKUP($H$3,Type,2,FALSE)),FIND("|",VLOOKUP(P112+2000,DataLabels,HLOOKUP($H$3,Type,2,FALSE)))+1,256)</f>
        <v>Relay/contactor to remove power from motor/valve</v>
      </c>
      <c r="R112" s="2036"/>
      <c r="S112" s="2036"/>
      <c r="T112" s="2036"/>
      <c r="U112" s="2036"/>
      <c r="V112" s="2036"/>
      <c r="W112" s="2036"/>
      <c r="X112" s="2036"/>
      <c r="Y112" s="2037"/>
    </row>
    <row r="113" spans="1:25" s="218" customFormat="1" ht="20.100000000000001" customHeight="1" x14ac:dyDescent="0.2">
      <c r="A113" s="1929"/>
      <c r="B113" s="2609"/>
      <c r="C113" s="347" t="str">
        <f>LEFT(VLOOKUP(D113+2000,DataLabels,HLOOKUP($H$3,Type,2,FALSE)),FIND("|",VLOOKUP(D113+2000,DataLabels,HLOOKUP($H$3,Type,2,FALSE)))-1)</f>
        <v>2.26.9.3(a)&amp;(b)</v>
      </c>
      <c r="D113" s="550">
        <v>4</v>
      </c>
      <c r="E113" s="2035" t="str">
        <f>MID(VLOOKUP(D113+2000,DataLabels,HLOOKUP($H$3,Type,2,FALSE)),FIND("|",VLOOKUP(D113+2000,DataLabels,HLOOKUP($H$3,Type,2,FALSE)))+1,256)</f>
        <v>single ground / Redundancy</v>
      </c>
      <c r="F113" s="2036"/>
      <c r="G113" s="2036"/>
      <c r="H113" s="2036"/>
      <c r="I113" s="2036"/>
      <c r="J113" s="2036"/>
      <c r="K113" s="2036"/>
      <c r="L113" s="2036"/>
      <c r="M113" s="2038"/>
      <c r="N113" s="2609"/>
      <c r="O113" s="347" t="str">
        <f>LEFT(VLOOKUP(P113+2000,DataLabels,HLOOKUP($H$3,Type,2,FALSE)),FIND("|",VLOOKUP(P113+2000,DataLabels,HLOOKUP($H$3,Type,2,FALSE)))-1)</f>
        <v>3.26.6.4</v>
      </c>
      <c r="P113" s="550">
        <v>9</v>
      </c>
      <c r="Q113" s="2035" t="str">
        <f>MID(VLOOKUP(P113+2000,DataLabels,HLOOKUP($H$3,Type,2,FALSE)),FIND("|",VLOOKUP(P113+2000,DataLabels,HLOOKUP($H$3,Type,2,FALSE)))+1,256)</f>
        <v>Two devices to remove power from motor</v>
      </c>
      <c r="R113" s="2036"/>
      <c r="S113" s="2036"/>
      <c r="T113" s="2036"/>
      <c r="U113" s="2036"/>
      <c r="V113" s="2036"/>
      <c r="W113" s="2036"/>
      <c r="X113" s="2036"/>
      <c r="Y113" s="2037"/>
    </row>
    <row r="114" spans="1:25" s="218" customFormat="1" ht="20.100000000000001" customHeight="1" x14ac:dyDescent="0.2">
      <c r="A114" s="1929"/>
      <c r="B114" s="2609"/>
      <c r="C114" s="347" t="str">
        <f>LEFT(VLOOKUP(D114+2000,DataLabels,HLOOKUP($H$3,Type,2,FALSE)),FIND("|",VLOOKUP(D114+2000,DataLabels,HLOOKUP($H$3,Type,2,FALSE)))-1)</f>
        <v>2.26.9.5</v>
      </c>
      <c r="D114" s="550">
        <v>5</v>
      </c>
      <c r="E114" s="2035" t="str">
        <f>MID(VLOOKUP(D114+2000,DataLabels,HLOOKUP($H$3,Type,2,FALSE)),FIND("|",VLOOKUP(D114+2000,DataLabels,HLOOKUP($H$3,Type,2,FALSE)))+1,256)</f>
        <v>Static Motor Control</v>
      </c>
      <c r="F114" s="2036"/>
      <c r="G114" s="2036"/>
      <c r="H114" s="2036"/>
      <c r="I114" s="2036"/>
      <c r="J114" s="2036"/>
      <c r="K114" s="2036"/>
      <c r="L114" s="2036"/>
      <c r="M114" s="2038"/>
      <c r="N114" s="2609"/>
      <c r="O114" s="347"/>
      <c r="P114" s="348"/>
      <c r="Q114" s="2035"/>
      <c r="R114" s="2036"/>
      <c r="S114" s="2036"/>
      <c r="T114" s="2036"/>
      <c r="U114" s="2036"/>
      <c r="V114" s="2036"/>
      <c r="W114" s="2036"/>
      <c r="X114" s="2036"/>
      <c r="Y114" s="2037"/>
    </row>
    <row r="115" spans="1:25" s="218" customFormat="1" ht="20.100000000000001" customHeight="1" x14ac:dyDescent="0.25">
      <c r="A115" s="1929"/>
      <c r="B115" s="2576">
        <v>2100</v>
      </c>
      <c r="C115" s="2577" t="s">
        <v>123</v>
      </c>
      <c r="D115" s="2578"/>
      <c r="E115" s="2578"/>
      <c r="F115" s="2578"/>
      <c r="G115" s="2578" t="s">
        <v>124</v>
      </c>
      <c r="H115" s="2617"/>
      <c r="I115" s="2617"/>
      <c r="J115" s="2617"/>
      <c r="K115" s="2617"/>
      <c r="L115" s="2617"/>
      <c r="M115" s="2618"/>
      <c r="N115" s="2551">
        <v>2110</v>
      </c>
      <c r="O115" s="2619" t="s">
        <v>125</v>
      </c>
      <c r="P115" s="2619"/>
      <c r="Q115" s="2619"/>
      <c r="R115" s="2621"/>
      <c r="S115" s="2622"/>
      <c r="T115" s="2622"/>
      <c r="U115" s="2622"/>
      <c r="V115" s="2622"/>
      <c r="W115" s="2622"/>
      <c r="X115" s="2622"/>
      <c r="Y115" s="287"/>
    </row>
    <row r="116" spans="1:25" s="218" customFormat="1" ht="20.100000000000001" customHeight="1" thickBot="1" x14ac:dyDescent="0.3">
      <c r="A116" s="1930"/>
      <c r="B116" s="2554"/>
      <c r="C116" s="2586" t="s">
        <v>126</v>
      </c>
      <c r="D116" s="2587"/>
      <c r="E116" s="2587"/>
      <c r="F116" s="2587"/>
      <c r="G116" s="2587"/>
      <c r="H116" s="2587"/>
      <c r="I116" s="2587"/>
      <c r="J116" s="2587"/>
      <c r="K116" s="2587"/>
      <c r="L116" s="2587"/>
      <c r="M116" s="2625"/>
      <c r="N116" s="2543"/>
      <c r="O116" s="2620"/>
      <c r="P116" s="2620"/>
      <c r="Q116" s="2620"/>
      <c r="R116" s="2623"/>
      <c r="S116" s="2624"/>
      <c r="T116" s="2624"/>
      <c r="U116" s="2624"/>
      <c r="V116" s="2624"/>
      <c r="W116" s="2624"/>
      <c r="X116" s="2624"/>
      <c r="Y116" s="302"/>
    </row>
    <row r="117" spans="1:25" s="218" customFormat="1" ht="20.100000000000001" customHeight="1" thickBot="1" x14ac:dyDescent="0.25">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s="218" customFormat="1" ht="20.100000000000001" customHeight="1" x14ac:dyDescent="0.2">
      <c r="A118" s="1928" t="s">
        <v>127</v>
      </c>
      <c r="B118" s="2602" t="str">
        <f>VLOOKUP(A118,DataLabels,HLOOKUP($H$3,Type,2,FALSE))</f>
        <v xml:space="preserve">PART D1 - Indicate which Operating, Safety Devices and/or Electrical Protective Devices have been PROVIDED.  7.2.12.(*X), 2.26.2.(#X) or as Referenced. </v>
      </c>
      <c r="C118" s="2603"/>
      <c r="D118" s="2603"/>
      <c r="E118" s="2603"/>
      <c r="F118" s="2603"/>
      <c r="G118" s="2603"/>
      <c r="H118" s="2603"/>
      <c r="I118" s="2603"/>
      <c r="J118" s="2603"/>
      <c r="K118" s="2603"/>
      <c r="L118" s="2603"/>
      <c r="M118" s="2603"/>
      <c r="N118" s="2603"/>
      <c r="O118" s="2603"/>
      <c r="P118" s="2603"/>
      <c r="Q118" s="2603"/>
      <c r="R118" s="2603"/>
      <c r="S118" s="2603"/>
      <c r="T118" s="2603"/>
      <c r="U118" s="2603"/>
      <c r="V118" s="2603"/>
      <c r="W118" s="2603"/>
      <c r="X118" s="2603"/>
      <c r="Y118" s="2604"/>
    </row>
    <row r="119" spans="1:25" s="218" customFormat="1" ht="20.100000000000001" customHeight="1" x14ac:dyDescent="0.2">
      <c r="A119" s="1929"/>
      <c r="B119" s="2605"/>
      <c r="C119" s="2606"/>
      <c r="D119" s="2606"/>
      <c r="E119" s="2606"/>
      <c r="F119" s="2606"/>
      <c r="G119" s="2606"/>
      <c r="H119" s="2606"/>
      <c r="I119" s="2606"/>
      <c r="J119" s="2606"/>
      <c r="K119" s="2606"/>
      <c r="L119" s="2606"/>
      <c r="M119" s="2606"/>
      <c r="N119" s="2606"/>
      <c r="O119" s="2606"/>
      <c r="P119" s="2606"/>
      <c r="Q119" s="2606"/>
      <c r="R119" s="2606"/>
      <c r="S119" s="2606"/>
      <c r="T119" s="2606"/>
      <c r="U119" s="2606"/>
      <c r="V119" s="2606"/>
      <c r="W119" s="2606"/>
      <c r="X119" s="2606"/>
      <c r="Y119" s="2607"/>
    </row>
    <row r="120" spans="1:25" s="218" customFormat="1" ht="20.100000000000001" customHeight="1" x14ac:dyDescent="0.2">
      <c r="A120" s="1929"/>
      <c r="B120" s="545"/>
      <c r="C120" s="546"/>
      <c r="D120" s="547" t="s">
        <v>121</v>
      </c>
      <c r="E120" s="546"/>
      <c r="F120" s="546"/>
      <c r="G120" s="546"/>
      <c r="H120" s="546"/>
      <c r="I120" s="546"/>
      <c r="J120" s="546"/>
      <c r="K120" s="546"/>
      <c r="L120" s="546"/>
      <c r="M120" s="546"/>
      <c r="N120" s="548"/>
      <c r="O120" s="546"/>
      <c r="P120" s="547" t="s">
        <v>121</v>
      </c>
      <c r="Q120" s="546"/>
      <c r="R120" s="546"/>
      <c r="S120" s="546"/>
      <c r="T120" s="546"/>
      <c r="U120" s="546"/>
      <c r="V120" s="546"/>
      <c r="W120" s="546"/>
      <c r="X120" s="546"/>
      <c r="Y120" s="549"/>
    </row>
    <row r="121" spans="1:25" s="218" customFormat="1" ht="20.100000000000001" customHeight="1" x14ac:dyDescent="0.2">
      <c r="A121" s="1929"/>
      <c r="B121" s="2608" t="s">
        <v>128</v>
      </c>
      <c r="C121" s="419"/>
      <c r="D121" s="550">
        <v>1</v>
      </c>
      <c r="E121" s="2588" t="str">
        <f t="shared" ref="E121:E129" si="0">LEFT(VLOOKUP(D121+2200,DataLabels,HLOOKUP($H$3,Type,2,FALSE)),FIND("|",VLOOKUP(D121+2200,DataLabels,HLOOKUP($H$3,Type,2,FALSE)))-1)</f>
        <v>*9</v>
      </c>
      <c r="F121" s="2589"/>
      <c r="G121" s="2593" t="str">
        <f t="shared" ref="G121:G129" si="1">MID(VLOOKUP(D121+2200,DataLabels,HLOOKUP($H$3,Type,2,FALSE)),FIND("|",VLOOKUP(D121+2200,DataLabels,HLOOKUP($H$3,Type,2,FALSE)))+1,256)</f>
        <v>Pit Stop Switch</v>
      </c>
      <c r="H121" s="2593"/>
      <c r="I121" s="2593"/>
      <c r="J121" s="2593"/>
      <c r="K121" s="2593"/>
      <c r="L121" s="2593"/>
      <c r="M121" s="2593"/>
      <c r="N121" s="2608" t="s">
        <v>128</v>
      </c>
      <c r="O121" s="419"/>
      <c r="P121" s="550">
        <v>10</v>
      </c>
      <c r="Q121" s="2588" t="str">
        <f t="shared" ref="Q121:Q129" si="2">LEFT(VLOOKUP(P121+2200,DataLabels,HLOOKUP($H$3,Type,2,FALSE)),FIND("|",VLOOKUP(P121+2200,DataLabels,HLOOKUP($H$3,Type,2,FALSE)))-1)</f>
        <v>7.2.1.2.2</v>
      </c>
      <c r="R121" s="2589"/>
      <c r="S121" s="2593" t="str">
        <f t="shared" ref="S121:S129" si="3">MID(VLOOKUP(P121+2200,DataLabels,HLOOKUP($H$3,Type,2,FALSE)),FIND("|",VLOOKUP(P121+2200,DataLabels,HLOOKUP($H$3,Type,2,FALSE)))+1,256)</f>
        <v>Car door Contact</v>
      </c>
      <c r="T121" s="2593"/>
      <c r="U121" s="2593"/>
      <c r="V121" s="2593"/>
      <c r="W121" s="2593"/>
      <c r="X121" s="2593"/>
      <c r="Y121" s="2594"/>
    </row>
    <row r="122" spans="1:25" s="218" customFormat="1" ht="20.100000000000001" customHeight="1" x14ac:dyDescent="0.2">
      <c r="A122" s="1929"/>
      <c r="B122" s="2609"/>
      <c r="C122" s="419"/>
      <c r="D122" s="550">
        <v>2</v>
      </c>
      <c r="E122" s="2588" t="str">
        <f t="shared" si="0"/>
        <v>*10</v>
      </c>
      <c r="F122" s="2589"/>
      <c r="G122" s="2593" t="str">
        <f t="shared" si="1"/>
        <v>Car Top Stop</v>
      </c>
      <c r="H122" s="2593"/>
      <c r="I122" s="2593"/>
      <c r="J122" s="2593"/>
      <c r="K122" s="2593"/>
      <c r="L122" s="2593"/>
      <c r="M122" s="2593"/>
      <c r="N122" s="2609"/>
      <c r="O122" s="419"/>
      <c r="P122" s="550">
        <v>11</v>
      </c>
      <c r="Q122" s="2588" t="str">
        <f t="shared" si="2"/>
        <v>7.3.11.3</v>
      </c>
      <c r="R122" s="2589"/>
      <c r="S122" s="2593" t="str">
        <f t="shared" si="3"/>
        <v>Anti-creep Device</v>
      </c>
      <c r="T122" s="2593"/>
      <c r="U122" s="2593"/>
      <c r="V122" s="2593"/>
      <c r="W122" s="2593"/>
      <c r="X122" s="2593"/>
      <c r="Y122" s="2594"/>
    </row>
    <row r="123" spans="1:25" s="218" customFormat="1" ht="20.100000000000001" customHeight="1" x14ac:dyDescent="0.2">
      <c r="A123" s="1929"/>
      <c r="B123" s="2609"/>
      <c r="C123" s="419"/>
      <c r="D123" s="550">
        <v>3</v>
      </c>
      <c r="E123" s="2588" t="str">
        <f t="shared" si="0"/>
        <v>*11</v>
      </c>
      <c r="F123" s="2589"/>
      <c r="G123" s="2593" t="str">
        <f t="shared" si="1"/>
        <v>Governor Overspeed Switch</v>
      </c>
      <c r="H123" s="2593"/>
      <c r="I123" s="2593"/>
      <c r="J123" s="2593"/>
      <c r="K123" s="2593"/>
      <c r="L123" s="2593"/>
      <c r="M123" s="2593"/>
      <c r="N123" s="2609"/>
      <c r="O123" s="419"/>
      <c r="P123" s="550">
        <v>12</v>
      </c>
      <c r="Q123" s="2588" t="str">
        <f t="shared" si="2"/>
        <v>2.26.1.4.1(b)</v>
      </c>
      <c r="R123" s="2589"/>
      <c r="S123" s="2593" t="str">
        <f t="shared" si="3"/>
        <v>Car Top Transfer</v>
      </c>
      <c r="T123" s="2593"/>
      <c r="U123" s="2593"/>
      <c r="V123" s="2593"/>
      <c r="W123" s="2593"/>
      <c r="X123" s="2593"/>
      <c r="Y123" s="2594"/>
    </row>
    <row r="124" spans="1:25" s="218" customFormat="1" ht="20.100000000000001" customHeight="1" x14ac:dyDescent="0.2">
      <c r="A124" s="1929"/>
      <c r="B124" s="2609"/>
      <c r="C124" s="419"/>
      <c r="D124" s="550">
        <v>4</v>
      </c>
      <c r="E124" s="2588" t="str">
        <f t="shared" si="0"/>
        <v>*12</v>
      </c>
      <c r="F124" s="2589"/>
      <c r="G124" s="2590" t="str">
        <f t="shared" si="1"/>
        <v>Final Terminal Limit Switch</v>
      </c>
      <c r="H124" s="2591"/>
      <c r="I124" s="2591"/>
      <c r="J124" s="2591"/>
      <c r="K124" s="2591"/>
      <c r="L124" s="2591"/>
      <c r="M124" s="2592"/>
      <c r="N124" s="2609"/>
      <c r="O124" s="419"/>
      <c r="P124" s="550">
        <v>13</v>
      </c>
      <c r="Q124" s="2588" t="str">
        <f t="shared" si="2"/>
        <v>2.26.1.6.6</v>
      </c>
      <c r="R124" s="2589"/>
      <c r="S124" s="2593" t="str">
        <f t="shared" si="3"/>
        <v>Independent Speed Control</v>
      </c>
      <c r="T124" s="2593"/>
      <c r="U124" s="2593"/>
      <c r="V124" s="2593"/>
      <c r="W124" s="2593"/>
      <c r="X124" s="2593"/>
      <c r="Y124" s="2594"/>
    </row>
    <row r="125" spans="1:25" s="218" customFormat="1" ht="20.100000000000001" customHeight="1" x14ac:dyDescent="0.2">
      <c r="A125" s="1929"/>
      <c r="B125" s="2609"/>
      <c r="C125" s="419"/>
      <c r="D125" s="550">
        <v>5</v>
      </c>
      <c r="E125" s="2588" t="str">
        <f t="shared" si="0"/>
        <v>*14</v>
      </c>
      <c r="F125" s="2589"/>
      <c r="G125" s="2590" t="str">
        <f t="shared" si="1"/>
        <v>Ldg Door Interlock/Lock &amp; Contact</v>
      </c>
      <c r="H125" s="2591"/>
      <c r="I125" s="2591"/>
      <c r="J125" s="2591"/>
      <c r="K125" s="2591"/>
      <c r="L125" s="2591"/>
      <c r="M125" s="2592"/>
      <c r="N125" s="2609"/>
      <c r="O125" s="419"/>
      <c r="P125" s="550">
        <v>14</v>
      </c>
      <c r="Q125" s="2588" t="str">
        <f t="shared" si="2"/>
        <v>2.26.1.6.7</v>
      </c>
      <c r="R125" s="2589"/>
      <c r="S125" s="2593" t="str">
        <f t="shared" si="3"/>
        <v>Inner Zone Speed Control</v>
      </c>
      <c r="T125" s="2593"/>
      <c r="U125" s="2593"/>
      <c r="V125" s="2593"/>
      <c r="W125" s="2593"/>
      <c r="X125" s="2593"/>
      <c r="Y125" s="2594"/>
    </row>
    <row r="126" spans="1:25" s="218" customFormat="1" ht="20.100000000000001" customHeight="1" x14ac:dyDescent="0.2">
      <c r="A126" s="1929"/>
      <c r="B126" s="2609"/>
      <c r="C126" s="419"/>
      <c r="D126" s="550">
        <v>6</v>
      </c>
      <c r="E126" s="2588" t="str">
        <f t="shared" si="0"/>
        <v>#1or3.18.1.2.7</v>
      </c>
      <c r="F126" s="2589"/>
      <c r="G126" s="2590" t="str">
        <f t="shared" si="1"/>
        <v>Slack Rope Device</v>
      </c>
      <c r="H126" s="2591"/>
      <c r="I126" s="2591"/>
      <c r="J126" s="2591"/>
      <c r="K126" s="2591"/>
      <c r="L126" s="2591"/>
      <c r="M126" s="2592"/>
      <c r="N126" s="2609"/>
      <c r="O126" s="419"/>
      <c r="P126" s="550">
        <v>15</v>
      </c>
      <c r="Q126" s="2588" t="str">
        <f t="shared" si="2"/>
        <v>2.25.2or3.25.1</v>
      </c>
      <c r="R126" s="2589"/>
      <c r="S126" s="2593" t="str">
        <f t="shared" si="3"/>
        <v>Normal Terminal Stopping Device</v>
      </c>
      <c r="T126" s="2593"/>
      <c r="U126" s="2593"/>
      <c r="V126" s="2593"/>
      <c r="W126" s="2593"/>
      <c r="X126" s="2593"/>
      <c r="Y126" s="2594"/>
    </row>
    <row r="127" spans="1:25" s="218" customFormat="1" ht="20.100000000000001" customHeight="1" x14ac:dyDescent="0.2">
      <c r="A127" s="1929"/>
      <c r="B127" s="2609"/>
      <c r="C127" s="419"/>
      <c r="D127" s="550">
        <v>7</v>
      </c>
      <c r="E127" s="2588" t="str">
        <f t="shared" si="0"/>
        <v>#9</v>
      </c>
      <c r="F127" s="2589"/>
      <c r="G127" s="2590" t="str">
        <f t="shared" si="1"/>
        <v>Car Safety Mechanism Switch</v>
      </c>
      <c r="H127" s="2591"/>
      <c r="I127" s="2591"/>
      <c r="J127" s="2591"/>
      <c r="K127" s="2591"/>
      <c r="L127" s="2591"/>
      <c r="M127" s="2592"/>
      <c r="N127" s="2609"/>
      <c r="O127" s="419"/>
      <c r="P127" s="550">
        <v>16</v>
      </c>
      <c r="Q127" s="2588" t="str">
        <f t="shared" si="2"/>
        <v>3.25.2</v>
      </c>
      <c r="R127" s="2589"/>
      <c r="S127" s="2593" t="str">
        <f t="shared" si="3"/>
        <v>Terminal Speed Reducing</v>
      </c>
      <c r="T127" s="2593"/>
      <c r="U127" s="2593"/>
      <c r="V127" s="2593"/>
      <c r="W127" s="2593"/>
      <c r="X127" s="2593"/>
      <c r="Y127" s="2594"/>
    </row>
    <row r="128" spans="1:25" s="218" customFormat="1" ht="20.100000000000001" customHeight="1" x14ac:dyDescent="0.2">
      <c r="A128" s="1929"/>
      <c r="B128" s="2609"/>
      <c r="C128" s="419"/>
      <c r="D128" s="550">
        <v>8</v>
      </c>
      <c r="E128" s="2588" t="str">
        <f t="shared" si="0"/>
        <v>7.1.7.6.2</v>
      </c>
      <c r="F128" s="2589"/>
      <c r="G128" s="2590" t="str">
        <f t="shared" si="1"/>
        <v>Hoistway Access Door Switch</v>
      </c>
      <c r="H128" s="2591"/>
      <c r="I128" s="2591"/>
      <c r="J128" s="2591"/>
      <c r="K128" s="2591"/>
      <c r="L128" s="2591"/>
      <c r="M128" s="2592"/>
      <c r="N128" s="2609"/>
      <c r="O128" s="419"/>
      <c r="P128" s="550">
        <v>17</v>
      </c>
      <c r="Q128" s="2588" t="str">
        <f t="shared" si="2"/>
        <v>3.26.7</v>
      </c>
      <c r="R128" s="2589"/>
      <c r="S128" s="2593" t="str">
        <f t="shared" si="3"/>
        <v>Recycling Operation</v>
      </c>
      <c r="T128" s="2593"/>
      <c r="U128" s="2593"/>
      <c r="V128" s="2593"/>
      <c r="W128" s="2593"/>
      <c r="X128" s="2593"/>
      <c r="Y128" s="2594"/>
    </row>
    <row r="129" spans="1:25" s="218" customFormat="1" ht="20.100000000000001" customHeight="1" thickBot="1" x14ac:dyDescent="0.25">
      <c r="A129" s="1930"/>
      <c r="B129" s="2610"/>
      <c r="C129" s="421"/>
      <c r="D129" s="552">
        <v>9</v>
      </c>
      <c r="E129" s="2595" t="str">
        <f t="shared" si="0"/>
        <v>7.1.12.4</v>
      </c>
      <c r="F129" s="2596"/>
      <c r="G129" s="2597" t="str">
        <f t="shared" si="1"/>
        <v>Hoistway Access Switch</v>
      </c>
      <c r="H129" s="2598"/>
      <c r="I129" s="2598"/>
      <c r="J129" s="2598"/>
      <c r="K129" s="2598"/>
      <c r="L129" s="2598"/>
      <c r="M129" s="2599"/>
      <c r="N129" s="2610"/>
      <c r="O129" s="421"/>
      <c r="P129" s="552">
        <v>18</v>
      </c>
      <c r="Q129" s="2595" t="str">
        <f t="shared" si="2"/>
        <v>3.26.8</v>
      </c>
      <c r="R129" s="2596"/>
      <c r="S129" s="2600" t="str">
        <f t="shared" si="3"/>
        <v>Pressure Switch</v>
      </c>
      <c r="T129" s="2600"/>
      <c r="U129" s="2600"/>
      <c r="V129" s="2600"/>
      <c r="W129" s="2600"/>
      <c r="X129" s="2600"/>
      <c r="Y129" s="2601"/>
    </row>
    <row r="130" spans="1:25" s="218" customFormat="1" ht="19.5" customHeight="1" thickBot="1" x14ac:dyDescent="0.25">
      <c r="A130" s="221"/>
      <c r="B130" s="350"/>
      <c r="C130" s="351"/>
      <c r="D130" s="352"/>
      <c r="E130" s="353"/>
      <c r="F130" s="353"/>
      <c r="G130" s="354"/>
      <c r="H130" s="354"/>
      <c r="I130" s="354"/>
      <c r="J130" s="354"/>
      <c r="K130" s="354"/>
      <c r="L130" s="354"/>
      <c r="M130" s="354"/>
      <c r="N130" s="350"/>
      <c r="O130" s="351"/>
      <c r="P130" s="352"/>
      <c r="Q130" s="353"/>
      <c r="R130" s="353"/>
      <c r="S130" s="355"/>
      <c r="T130" s="355"/>
      <c r="U130" s="355"/>
      <c r="V130" s="355"/>
      <c r="W130" s="355"/>
      <c r="X130" s="355"/>
      <c r="Y130" s="355"/>
    </row>
    <row r="131" spans="1:25" s="218" customFormat="1" ht="20.100000000000001" customHeight="1" x14ac:dyDescent="0.2">
      <c r="A131" s="1982" t="s">
        <v>129</v>
      </c>
      <c r="B131" s="2567" t="str">
        <f>VLOOKUP(A131,DataLabels,HLOOKUP($H$3,Type,2,FALSE))</f>
        <v xml:space="preserve">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following items from Part C2 and Part D1:
2204, 2005, 2006, 2213, 2214, 2215, 2217, 2218 where applicable. </v>
      </c>
      <c r="C131" s="2568"/>
      <c r="D131" s="2568"/>
      <c r="E131" s="2568"/>
      <c r="F131" s="2568"/>
      <c r="G131" s="2568"/>
      <c r="H131" s="2568"/>
      <c r="I131" s="2568"/>
      <c r="J131" s="2568"/>
      <c r="K131" s="2568"/>
      <c r="L131" s="2568"/>
      <c r="M131" s="2568"/>
      <c r="N131" s="2568"/>
      <c r="O131" s="2568"/>
      <c r="P131" s="2568"/>
      <c r="Q131" s="2568"/>
      <c r="R131" s="2568"/>
      <c r="S131" s="2568"/>
      <c r="T131" s="2568"/>
      <c r="U131" s="2568"/>
      <c r="V131" s="2568"/>
      <c r="W131" s="2568"/>
      <c r="X131" s="2568"/>
      <c r="Y131" s="2569"/>
    </row>
    <row r="132" spans="1:25" s="218" customFormat="1" ht="20.100000000000001" customHeight="1" x14ac:dyDescent="0.2">
      <c r="A132" s="1983"/>
      <c r="B132" s="2570"/>
      <c r="C132" s="2571"/>
      <c r="D132" s="2571"/>
      <c r="E132" s="2571"/>
      <c r="F132" s="2571"/>
      <c r="G132" s="2571"/>
      <c r="H132" s="2571"/>
      <c r="I132" s="2571"/>
      <c r="J132" s="2571"/>
      <c r="K132" s="2571"/>
      <c r="L132" s="2571"/>
      <c r="M132" s="2571"/>
      <c r="N132" s="2571"/>
      <c r="O132" s="2571"/>
      <c r="P132" s="2571"/>
      <c r="Q132" s="2571"/>
      <c r="R132" s="2571"/>
      <c r="S132" s="2571"/>
      <c r="T132" s="2571"/>
      <c r="U132" s="2571"/>
      <c r="V132" s="2571"/>
      <c r="W132" s="2571"/>
      <c r="X132" s="2571"/>
      <c r="Y132" s="2572"/>
    </row>
    <row r="133" spans="1:25" s="218" customFormat="1" ht="20.100000000000001" customHeight="1" x14ac:dyDescent="0.2">
      <c r="A133" s="1983"/>
      <c r="B133" s="2570"/>
      <c r="C133" s="2571"/>
      <c r="D133" s="2571"/>
      <c r="E133" s="2571"/>
      <c r="F133" s="2571"/>
      <c r="G133" s="2571"/>
      <c r="H133" s="2571"/>
      <c r="I133" s="2571"/>
      <c r="J133" s="2571"/>
      <c r="K133" s="2571"/>
      <c r="L133" s="2571"/>
      <c r="M133" s="2571"/>
      <c r="N133" s="2571"/>
      <c r="O133" s="2571"/>
      <c r="P133" s="2571"/>
      <c r="Q133" s="2571"/>
      <c r="R133" s="2571"/>
      <c r="S133" s="2571"/>
      <c r="T133" s="2571"/>
      <c r="U133" s="2571"/>
      <c r="V133" s="2571"/>
      <c r="W133" s="2571"/>
      <c r="X133" s="2571"/>
      <c r="Y133" s="2572"/>
    </row>
    <row r="134" spans="1:25" s="218" customFormat="1" ht="20.100000000000001" customHeight="1" x14ac:dyDescent="0.2">
      <c r="A134" s="1983"/>
      <c r="B134" s="2570"/>
      <c r="C134" s="2571"/>
      <c r="D134" s="2571"/>
      <c r="E134" s="2571"/>
      <c r="F134" s="2571"/>
      <c r="G134" s="2571"/>
      <c r="H134" s="2571"/>
      <c r="I134" s="2571"/>
      <c r="J134" s="2571"/>
      <c r="K134" s="2571"/>
      <c r="L134" s="2571"/>
      <c r="M134" s="2571"/>
      <c r="N134" s="2571"/>
      <c r="O134" s="2571"/>
      <c r="P134" s="2571"/>
      <c r="Q134" s="2571"/>
      <c r="R134" s="2571"/>
      <c r="S134" s="2571"/>
      <c r="T134" s="2571"/>
      <c r="U134" s="2571"/>
      <c r="V134" s="2571"/>
      <c r="W134" s="2571"/>
      <c r="X134" s="2571"/>
      <c r="Y134" s="2572"/>
    </row>
    <row r="135" spans="1:25" s="218" customFormat="1" ht="20.100000000000001" customHeight="1" x14ac:dyDescent="0.2">
      <c r="A135" s="1983"/>
      <c r="B135" s="2573"/>
      <c r="C135" s="2574"/>
      <c r="D135" s="2574"/>
      <c r="E135" s="2574"/>
      <c r="F135" s="2574"/>
      <c r="G135" s="2574"/>
      <c r="H135" s="2574"/>
      <c r="I135" s="2574"/>
      <c r="J135" s="2574"/>
      <c r="K135" s="2574"/>
      <c r="L135" s="2574"/>
      <c r="M135" s="2574"/>
      <c r="N135" s="2574"/>
      <c r="O135" s="2574"/>
      <c r="P135" s="2574"/>
      <c r="Q135" s="2574"/>
      <c r="R135" s="2574"/>
      <c r="S135" s="2574"/>
      <c r="T135" s="2574"/>
      <c r="U135" s="2574"/>
      <c r="V135" s="2574"/>
      <c r="W135" s="2574"/>
      <c r="X135" s="2574"/>
      <c r="Y135" s="2575"/>
    </row>
    <row r="136" spans="1:25" s="218" customFormat="1" ht="20.100000000000001" customHeight="1" x14ac:dyDescent="0.25">
      <c r="A136" s="1983"/>
      <c r="B136" s="2576">
        <v>2400</v>
      </c>
      <c r="C136" s="2577" t="s">
        <v>131</v>
      </c>
      <c r="D136" s="2578"/>
      <c r="E136" s="2578"/>
      <c r="F136" s="2578"/>
      <c r="G136" s="2578" t="s">
        <v>124</v>
      </c>
      <c r="H136" s="2578"/>
      <c r="I136" s="2578"/>
      <c r="J136" s="2578"/>
      <c r="K136" s="2578"/>
      <c r="L136" s="2578"/>
      <c r="M136" s="2579"/>
      <c r="N136" s="2576">
        <v>2410</v>
      </c>
      <c r="O136" s="2580" t="s">
        <v>132</v>
      </c>
      <c r="P136" s="2581"/>
      <c r="Q136" s="2582"/>
      <c r="R136" s="2195"/>
      <c r="S136" s="2196"/>
      <c r="T136" s="2196"/>
      <c r="U136" s="2196"/>
      <c r="V136" s="2196"/>
      <c r="W136" s="2196"/>
      <c r="X136" s="2196"/>
      <c r="Y136" s="287"/>
    </row>
    <row r="137" spans="1:25" s="218" customFormat="1" ht="20.100000000000001" customHeight="1" thickBot="1" x14ac:dyDescent="0.3">
      <c r="A137" s="1984"/>
      <c r="B137" s="2554"/>
      <c r="C137" s="2586" t="s">
        <v>133</v>
      </c>
      <c r="D137" s="2587"/>
      <c r="E137" s="2587"/>
      <c r="F137" s="2587"/>
      <c r="G137" s="553"/>
      <c r="H137" s="553"/>
      <c r="I137" s="553"/>
      <c r="J137" s="553"/>
      <c r="K137" s="553"/>
      <c r="L137" s="553"/>
      <c r="M137" s="554"/>
      <c r="N137" s="2554"/>
      <c r="O137" s="2583"/>
      <c r="P137" s="2584"/>
      <c r="Q137" s="2585"/>
      <c r="R137" s="2089"/>
      <c r="S137" s="2090"/>
      <c r="T137" s="2090"/>
      <c r="U137" s="2090"/>
      <c r="V137" s="2090"/>
      <c r="W137" s="2090"/>
      <c r="X137" s="2090"/>
      <c r="Y137" s="302"/>
    </row>
    <row r="138" spans="1:25" s="218" customFormat="1" ht="20.100000000000001" customHeight="1" thickBot="1" x14ac:dyDescent="0.3">
      <c r="A138" s="359"/>
      <c r="B138" s="222"/>
      <c r="C138" s="223"/>
      <c r="D138" s="223"/>
      <c r="E138" s="223"/>
      <c r="F138" s="360"/>
      <c r="G138" s="360"/>
      <c r="H138" s="360"/>
      <c r="I138" s="360"/>
      <c r="J138" s="360"/>
      <c r="K138" s="360"/>
      <c r="L138" s="360"/>
      <c r="M138" s="361"/>
      <c r="N138" s="216"/>
      <c r="O138" s="216"/>
      <c r="P138" s="216"/>
      <c r="Q138" s="216"/>
      <c r="R138" s="216"/>
      <c r="S138" s="216"/>
      <c r="T138" s="216"/>
      <c r="U138" s="216"/>
      <c r="V138" s="216"/>
      <c r="W138" s="216"/>
      <c r="X138" s="216"/>
      <c r="Y138" s="216"/>
    </row>
    <row r="139" spans="1:25" s="218" customFormat="1" ht="20.100000000000001" customHeight="1" x14ac:dyDescent="0.2">
      <c r="A139" s="1928" t="s">
        <v>134</v>
      </c>
      <c r="B139" s="1954" t="s">
        <v>135</v>
      </c>
      <c r="C139" s="1955"/>
      <c r="D139" s="1955"/>
      <c r="E139" s="1955"/>
      <c r="F139" s="1955"/>
      <c r="G139" s="1955"/>
      <c r="H139" s="1955"/>
      <c r="I139" s="1955"/>
      <c r="J139" s="1955"/>
      <c r="K139" s="1955"/>
      <c r="L139" s="1955"/>
      <c r="M139" s="1955"/>
      <c r="N139" s="1955"/>
      <c r="O139" s="1955"/>
      <c r="P139" s="1955"/>
      <c r="Q139" s="1955"/>
      <c r="R139" s="1955"/>
      <c r="S139" s="1955"/>
      <c r="T139" s="1955"/>
      <c r="U139" s="1955"/>
      <c r="V139" s="1955"/>
      <c r="W139" s="1955"/>
      <c r="X139" s="1955"/>
      <c r="Y139" s="1956"/>
    </row>
    <row r="140" spans="1:25" s="218" customFormat="1" ht="20.100000000000001" customHeight="1" x14ac:dyDescent="0.25">
      <c r="A140" s="1929"/>
      <c r="B140" s="2550">
        <v>3000</v>
      </c>
      <c r="C140" s="2552" t="str">
        <f>VLOOKUP(B140,DataLabels,HLOOKUP($H$3,Type,2,FALSE))</f>
        <v>Applicable Safety Code</v>
      </c>
      <c r="D140" s="2546"/>
      <c r="E140" s="2547"/>
      <c r="F140" s="1914"/>
      <c r="G140" s="1915"/>
      <c r="H140" s="1915"/>
      <c r="I140" s="1915"/>
      <c r="J140" s="1915"/>
      <c r="K140" s="1915"/>
      <c r="L140" s="1915"/>
      <c r="M140" s="288"/>
      <c r="N140" s="1727">
        <v>3010</v>
      </c>
      <c r="O140" s="2546" t="str">
        <f>VLOOKUP(N140,DataLabels,HLOOKUP($H$3,Type,2,FALSE))</f>
        <v>Safety Code Edition</v>
      </c>
      <c r="P140" s="2546"/>
      <c r="Q140" s="2547"/>
      <c r="R140" s="1914"/>
      <c r="S140" s="1915"/>
      <c r="T140" s="1915"/>
      <c r="U140" s="1915"/>
      <c r="V140" s="1915"/>
      <c r="W140" s="1915"/>
      <c r="X140" s="1915"/>
      <c r="Y140" s="289"/>
    </row>
    <row r="141" spans="1:25" s="218" customFormat="1" ht="20.100000000000001" customHeight="1" x14ac:dyDescent="0.25">
      <c r="A141" s="1929"/>
      <c r="B141" s="2551"/>
      <c r="C141" s="2553"/>
      <c r="D141" s="2548"/>
      <c r="E141" s="2549"/>
      <c r="F141" s="1916"/>
      <c r="G141" s="1917"/>
      <c r="H141" s="1917"/>
      <c r="I141" s="1917"/>
      <c r="J141" s="1917"/>
      <c r="K141" s="1917"/>
      <c r="L141" s="1917"/>
      <c r="M141" s="290"/>
      <c r="N141" s="1728"/>
      <c r="O141" s="2548"/>
      <c r="P141" s="2548"/>
      <c r="Q141" s="2549"/>
      <c r="R141" s="1916"/>
      <c r="S141" s="1917"/>
      <c r="T141" s="1917"/>
      <c r="U141" s="1917"/>
      <c r="V141" s="1917"/>
      <c r="W141" s="1917"/>
      <c r="X141" s="1917"/>
      <c r="Y141" s="291"/>
    </row>
    <row r="142" spans="1:25" s="218" customFormat="1" ht="20.100000000000001" customHeight="1" x14ac:dyDescent="0.25">
      <c r="A142" s="1929"/>
      <c r="B142" s="2550">
        <v>3020</v>
      </c>
      <c r="C142" s="2552" t="str">
        <f>VLOOKUP(B142,DataLabels,HLOOKUP($H$3,Type,2,FALSE))</f>
        <v>Ontario Building Code</v>
      </c>
      <c r="D142" s="2546"/>
      <c r="E142" s="2547"/>
      <c r="F142" s="1914"/>
      <c r="G142" s="1915"/>
      <c r="H142" s="1915"/>
      <c r="I142" s="1915"/>
      <c r="J142" s="1915"/>
      <c r="K142" s="1915"/>
      <c r="L142" s="1915"/>
      <c r="M142" s="288"/>
      <c r="N142" s="362"/>
      <c r="O142" s="363"/>
      <c r="P142" s="363"/>
      <c r="Q142" s="363"/>
      <c r="R142" s="364"/>
      <c r="S142" s="364"/>
      <c r="T142" s="364"/>
      <c r="U142" s="364"/>
      <c r="V142" s="364"/>
      <c r="W142" s="364"/>
      <c r="X142" s="364"/>
      <c r="Y142" s="289"/>
    </row>
    <row r="143" spans="1:25" s="218" customFormat="1" ht="20.100000000000001" customHeight="1" x14ac:dyDescent="0.25">
      <c r="A143" s="1929"/>
      <c r="B143" s="2551"/>
      <c r="C143" s="2553"/>
      <c r="D143" s="2548"/>
      <c r="E143" s="2549"/>
      <c r="F143" s="1916"/>
      <c r="G143" s="1917"/>
      <c r="H143" s="1917"/>
      <c r="I143" s="1917"/>
      <c r="J143" s="1917"/>
      <c r="K143" s="1917"/>
      <c r="L143" s="1917"/>
      <c r="M143" s="290"/>
      <c r="N143" s="365"/>
      <c r="O143" s="366"/>
      <c r="P143" s="366"/>
      <c r="Q143" s="366"/>
      <c r="R143" s="367"/>
      <c r="S143" s="367"/>
      <c r="T143" s="367"/>
      <c r="U143" s="367"/>
      <c r="V143" s="367"/>
      <c r="W143" s="367"/>
      <c r="X143" s="367"/>
      <c r="Y143" s="287"/>
    </row>
    <row r="144" spans="1:25" s="218" customFormat="1" ht="20.100000000000001" customHeight="1" x14ac:dyDescent="0.25">
      <c r="A144" s="1929"/>
      <c r="B144" s="2550">
        <v>3030</v>
      </c>
      <c r="C144" s="2552" t="str">
        <f>VLOOKUP(B144,DataLabels,HLOOKUP($H$3,Type,2,FALSE))</f>
        <v>Ontario Electrical Safety Code</v>
      </c>
      <c r="D144" s="2546"/>
      <c r="E144" s="2547"/>
      <c r="F144" s="1914"/>
      <c r="G144" s="1915"/>
      <c r="H144" s="1915"/>
      <c r="I144" s="1915"/>
      <c r="J144" s="1915"/>
      <c r="K144" s="1915"/>
      <c r="L144" s="1915"/>
      <c r="M144" s="288"/>
      <c r="N144" s="365"/>
      <c r="O144" s="366"/>
      <c r="P144" s="366"/>
      <c r="Q144" s="366"/>
      <c r="R144" s="367"/>
      <c r="S144" s="367"/>
      <c r="T144" s="367"/>
      <c r="U144" s="367"/>
      <c r="V144" s="367"/>
      <c r="W144" s="367"/>
      <c r="X144" s="367"/>
      <c r="Y144" s="287"/>
    </row>
    <row r="145" spans="1:25" s="218" customFormat="1" ht="20.100000000000001" customHeight="1" x14ac:dyDescent="0.25">
      <c r="A145" s="1929"/>
      <c r="B145" s="2551"/>
      <c r="C145" s="2553"/>
      <c r="D145" s="2548"/>
      <c r="E145" s="2549"/>
      <c r="F145" s="1916"/>
      <c r="G145" s="1917"/>
      <c r="H145" s="1917"/>
      <c r="I145" s="1917"/>
      <c r="J145" s="1917"/>
      <c r="K145" s="1917"/>
      <c r="L145" s="1917"/>
      <c r="M145" s="290"/>
      <c r="N145" s="365"/>
      <c r="O145" s="366"/>
      <c r="P145" s="366"/>
      <c r="Q145" s="366"/>
      <c r="R145" s="367"/>
      <c r="S145" s="367"/>
      <c r="T145" s="367"/>
      <c r="U145" s="367"/>
      <c r="V145" s="367"/>
      <c r="W145" s="367"/>
      <c r="X145" s="367"/>
      <c r="Y145" s="287"/>
    </row>
    <row r="146" spans="1:25" s="218" customFormat="1" ht="20.100000000000001" customHeight="1" x14ac:dyDescent="0.25">
      <c r="A146" s="1929"/>
      <c r="B146" s="2550">
        <v>3040</v>
      </c>
      <c r="C146" s="2561" t="str">
        <f>VLOOKUP(B146,DataLabels,HLOOKUP($H$3,Type,2,FALSE))</f>
        <v>Other</v>
      </c>
      <c r="D146" s="2562"/>
      <c r="E146" s="2563"/>
      <c r="F146" s="1914"/>
      <c r="G146" s="1915"/>
      <c r="H146" s="1915"/>
      <c r="I146" s="1915"/>
      <c r="J146" s="1915"/>
      <c r="K146" s="1915"/>
      <c r="L146" s="1915"/>
      <c r="M146" s="288"/>
      <c r="N146" s="365"/>
      <c r="O146" s="366"/>
      <c r="P146" s="366"/>
      <c r="Q146" s="366"/>
      <c r="R146" s="367"/>
      <c r="S146" s="367"/>
      <c r="T146" s="367"/>
      <c r="U146" s="367"/>
      <c r="V146" s="367"/>
      <c r="W146" s="367"/>
      <c r="X146" s="367"/>
      <c r="Y146" s="287"/>
    </row>
    <row r="147" spans="1:25" s="218" customFormat="1" ht="20.100000000000001" customHeight="1" x14ac:dyDescent="0.25">
      <c r="A147" s="1929"/>
      <c r="B147" s="2551"/>
      <c r="C147" s="2564"/>
      <c r="D147" s="2565"/>
      <c r="E147" s="2566"/>
      <c r="F147" s="1916"/>
      <c r="G147" s="1917"/>
      <c r="H147" s="1917"/>
      <c r="I147" s="1917"/>
      <c r="J147" s="1917"/>
      <c r="K147" s="1917"/>
      <c r="L147" s="1917"/>
      <c r="M147" s="290"/>
      <c r="N147" s="365"/>
      <c r="O147" s="366"/>
      <c r="P147" s="366"/>
      <c r="Q147" s="366"/>
      <c r="R147" s="367"/>
      <c r="S147" s="367"/>
      <c r="T147" s="367"/>
      <c r="U147" s="367"/>
      <c r="V147" s="367"/>
      <c r="W147" s="367"/>
      <c r="X147" s="367"/>
      <c r="Y147" s="287"/>
    </row>
    <row r="148" spans="1:25" s="218" customFormat="1" ht="20.100000000000001" customHeight="1" x14ac:dyDescent="0.25">
      <c r="A148" s="1929"/>
      <c r="B148" s="1727">
        <v>3050</v>
      </c>
      <c r="C148" s="2546" t="str">
        <f>VLOOKUP(B148,DataLabels,HLOOKUP($H$3,Type,2,FALSE))</f>
        <v>Applicable Safety Code for Controller (See box 1411)</v>
      </c>
      <c r="D148" s="2546"/>
      <c r="E148" s="2547"/>
      <c r="F148" s="1948">
        <f>IF(UPPER(LEFT(Application!G8,5))="MAJOR",IF(LEFT(UPPER(F86),1)="Y",R140,"N/C"),R140)</f>
        <v>0</v>
      </c>
      <c r="G148" s="1949"/>
      <c r="H148" s="1949"/>
      <c r="I148" s="1949"/>
      <c r="J148" s="1949"/>
      <c r="K148" s="1949"/>
      <c r="L148" s="1949"/>
      <c r="M148" s="744"/>
      <c r="N148" s="365"/>
      <c r="O148" s="366"/>
      <c r="P148" s="366"/>
      <c r="Q148" s="366"/>
      <c r="R148" s="367"/>
      <c r="S148" s="367"/>
      <c r="T148" s="367"/>
      <c r="U148" s="367"/>
      <c r="V148" s="367"/>
      <c r="W148" s="367"/>
      <c r="X148" s="367"/>
      <c r="Y148" s="287"/>
    </row>
    <row r="149" spans="1:25" s="218" customFormat="1" ht="20.100000000000001" customHeight="1" x14ac:dyDescent="0.25">
      <c r="A149" s="1929"/>
      <c r="B149" s="1728"/>
      <c r="C149" s="2548"/>
      <c r="D149" s="2548"/>
      <c r="E149" s="2549"/>
      <c r="F149" s="1950"/>
      <c r="G149" s="1951"/>
      <c r="H149" s="1951"/>
      <c r="I149" s="1951"/>
      <c r="J149" s="1951"/>
      <c r="K149" s="1951"/>
      <c r="L149" s="1951"/>
      <c r="M149" s="745"/>
      <c r="N149" s="365"/>
      <c r="O149" s="366"/>
      <c r="P149" s="366"/>
      <c r="Q149" s="366"/>
      <c r="R149" s="367"/>
      <c r="S149" s="367"/>
      <c r="T149" s="367"/>
      <c r="U149" s="367"/>
      <c r="V149" s="367"/>
      <c r="W149" s="367"/>
      <c r="X149" s="367"/>
      <c r="Y149" s="287"/>
    </row>
    <row r="150" spans="1:25" s="218" customFormat="1" ht="20.100000000000001" customHeight="1" x14ac:dyDescent="0.25">
      <c r="A150" s="1929"/>
      <c r="B150" s="1727">
        <v>3060</v>
      </c>
      <c r="C150" s="2546">
        <f>VLOOKUP(B150,DataLabels,HLOOKUP($H$3,Type,2,FALSE))</f>
        <v>0</v>
      </c>
      <c r="D150" s="2546"/>
      <c r="E150" s="2547"/>
      <c r="F150" s="1948">
        <f>IF(UPPER(LEFT(Application!G8,5))="MAJOR",IF(LEFT(UPPER(F88),1)="Y",R140,"N/C"),R140)</f>
        <v>0</v>
      </c>
      <c r="G150" s="1949"/>
      <c r="H150" s="1949"/>
      <c r="I150" s="1949"/>
      <c r="J150" s="1949"/>
      <c r="K150" s="1949"/>
      <c r="L150" s="1949"/>
      <c r="M150" s="744"/>
      <c r="N150" s="365"/>
      <c r="O150" s="366"/>
      <c r="P150" s="366"/>
      <c r="Q150" s="366"/>
      <c r="R150" s="367"/>
      <c r="S150" s="367"/>
      <c r="T150" s="367"/>
      <c r="U150" s="367"/>
      <c r="V150" s="367"/>
      <c r="W150" s="367"/>
      <c r="X150" s="367"/>
      <c r="Y150" s="287"/>
    </row>
    <row r="151" spans="1:25" s="218" customFormat="1" ht="20.100000000000001" customHeight="1" x14ac:dyDescent="0.25">
      <c r="A151" s="1929"/>
      <c r="B151" s="1728"/>
      <c r="C151" s="2548"/>
      <c r="D151" s="2548"/>
      <c r="E151" s="2549"/>
      <c r="F151" s="1950"/>
      <c r="G151" s="1951"/>
      <c r="H151" s="1951"/>
      <c r="I151" s="1951"/>
      <c r="J151" s="1951"/>
      <c r="K151" s="1951"/>
      <c r="L151" s="1951"/>
      <c r="M151" s="745"/>
      <c r="N151" s="365"/>
      <c r="O151" s="366"/>
      <c r="P151" s="366"/>
      <c r="Q151" s="366"/>
      <c r="R151" s="367"/>
      <c r="S151" s="367"/>
      <c r="T151" s="367"/>
      <c r="U151" s="367"/>
      <c r="V151" s="367"/>
      <c r="W151" s="367"/>
      <c r="X151" s="367"/>
      <c r="Y151" s="287"/>
    </row>
    <row r="152" spans="1:25" s="218" customFormat="1" ht="20.100000000000001" customHeight="1" x14ac:dyDescent="0.25">
      <c r="A152" s="1929"/>
      <c r="B152" s="2550">
        <v>3070</v>
      </c>
      <c r="C152" s="2552" t="str">
        <f>VLOOKUP(B152,DataLabels,HLOOKUP($H$3,Type,2,FALSE))</f>
        <v>Welded Steel Construction
(Metal Arc Welding)</v>
      </c>
      <c r="D152" s="2546"/>
      <c r="E152" s="2547"/>
      <c r="F152" s="1914"/>
      <c r="G152" s="1915"/>
      <c r="H152" s="1915"/>
      <c r="I152" s="1915"/>
      <c r="J152" s="1915"/>
      <c r="K152" s="1915"/>
      <c r="L152" s="1915"/>
      <c r="M152" s="288"/>
      <c r="N152" s="365"/>
      <c r="O152" s="366"/>
      <c r="P152" s="366"/>
      <c r="Q152" s="366"/>
      <c r="R152" s="367"/>
      <c r="S152" s="367"/>
      <c r="T152" s="367"/>
      <c r="U152" s="367"/>
      <c r="V152" s="367"/>
      <c r="W152" s="367"/>
      <c r="X152" s="367"/>
      <c r="Y152" s="287"/>
    </row>
    <row r="153" spans="1:25" s="218" customFormat="1" ht="20.100000000000001" customHeight="1" x14ac:dyDescent="0.25">
      <c r="A153" s="1929"/>
      <c r="B153" s="2551"/>
      <c r="C153" s="2553"/>
      <c r="D153" s="2548"/>
      <c r="E153" s="2549"/>
      <c r="F153" s="1916"/>
      <c r="G153" s="1917"/>
      <c r="H153" s="1917"/>
      <c r="I153" s="1917"/>
      <c r="J153" s="1917"/>
      <c r="K153" s="1917"/>
      <c r="L153" s="1917"/>
      <c r="M153" s="290"/>
      <c r="N153" s="368"/>
      <c r="O153" s="298"/>
      <c r="P153" s="298"/>
      <c r="Q153" s="298"/>
      <c r="R153" s="369"/>
      <c r="S153" s="369"/>
      <c r="T153" s="369"/>
      <c r="U153" s="369"/>
      <c r="V153" s="369"/>
      <c r="W153" s="369"/>
      <c r="X153" s="369"/>
      <c r="Y153" s="291"/>
    </row>
    <row r="154" spans="1:25" s="218" customFormat="1" ht="20.100000000000001" customHeight="1" x14ac:dyDescent="0.25">
      <c r="A154" s="1929"/>
      <c r="B154" s="2550">
        <v>3080</v>
      </c>
      <c r="C154" s="2552" t="str">
        <f>VLOOKUP(B154,DataLabels,HLOOKUP($H$3,Type,2,FALSE))</f>
        <v>FACTORY WELDS
Cert. of Companies for Fusion Welding of Steel</v>
      </c>
      <c r="D154" s="2546"/>
      <c r="E154" s="2547"/>
      <c r="F154" s="1914"/>
      <c r="G154" s="1915"/>
      <c r="H154" s="1915"/>
      <c r="I154" s="1915"/>
      <c r="J154" s="1915"/>
      <c r="K154" s="1915"/>
      <c r="L154" s="1915"/>
      <c r="M154" s="288"/>
      <c r="N154" s="2550">
        <v>3090</v>
      </c>
      <c r="O154" s="2552" t="str">
        <f>VLOOKUP(N154,DataLabels,HLOOKUP($H$3,Type,2,FALSE))</f>
        <v>FACTORY WELDS
Name of Certified Company</v>
      </c>
      <c r="P154" s="2546"/>
      <c r="Q154" s="2547"/>
      <c r="R154" s="1914"/>
      <c r="S154" s="1915"/>
      <c r="T154" s="1915"/>
      <c r="U154" s="1915"/>
      <c r="V154" s="1915"/>
      <c r="W154" s="1915"/>
      <c r="X154" s="1915"/>
      <c r="Y154" s="289"/>
    </row>
    <row r="155" spans="1:25" s="218" customFormat="1" ht="20.100000000000001" customHeight="1" x14ac:dyDescent="0.25">
      <c r="A155" s="1929"/>
      <c r="B155" s="2551"/>
      <c r="C155" s="2553"/>
      <c r="D155" s="2548"/>
      <c r="E155" s="2549"/>
      <c r="F155" s="1916"/>
      <c r="G155" s="1917"/>
      <c r="H155" s="1917"/>
      <c r="I155" s="1917"/>
      <c r="J155" s="1917"/>
      <c r="K155" s="1917"/>
      <c r="L155" s="1917"/>
      <c r="M155" s="290"/>
      <c r="N155" s="2551"/>
      <c r="O155" s="2553"/>
      <c r="P155" s="2548"/>
      <c r="Q155" s="2549"/>
      <c r="R155" s="1916"/>
      <c r="S155" s="1917"/>
      <c r="T155" s="1917"/>
      <c r="U155" s="1917"/>
      <c r="V155" s="1917"/>
      <c r="W155" s="1917"/>
      <c r="X155" s="1917"/>
      <c r="Y155" s="291"/>
    </row>
    <row r="156" spans="1:25" s="218" customFormat="1" ht="20.100000000000001" customHeight="1" x14ac:dyDescent="0.25">
      <c r="A156" s="1929"/>
      <c r="B156" s="2550">
        <v>3100</v>
      </c>
      <c r="C156" s="2555" t="str">
        <f>VLOOKUP(B156,DataLabels,HLOOKUP($H$3,Type,2,FALSE))</f>
        <v>FIELD WELDS
Cert. of Companies for Fusion Welding of Steel</v>
      </c>
      <c r="D156" s="2556"/>
      <c r="E156" s="2557"/>
      <c r="F156" s="1914"/>
      <c r="G156" s="1915"/>
      <c r="H156" s="1915"/>
      <c r="I156" s="1915"/>
      <c r="J156" s="1915"/>
      <c r="K156" s="1915"/>
      <c r="L156" s="1915"/>
      <c r="M156" s="288"/>
      <c r="N156" s="2550">
        <v>3110</v>
      </c>
      <c r="O156" s="2552" t="str">
        <f>VLOOKUP(N156,DataLabels,HLOOKUP($H$3,Type,2,FALSE))</f>
        <v>FIELD WELDS
Name of Certified Company</v>
      </c>
      <c r="P156" s="2546"/>
      <c r="Q156" s="2547"/>
      <c r="R156" s="1914"/>
      <c r="S156" s="1915"/>
      <c r="T156" s="1915"/>
      <c r="U156" s="1915"/>
      <c r="V156" s="1915"/>
      <c r="W156" s="1915"/>
      <c r="X156" s="1915"/>
      <c r="Y156" s="289"/>
    </row>
    <row r="157" spans="1:25" s="218" customFormat="1" ht="20.100000000000001" customHeight="1" thickBot="1" x14ac:dyDescent="0.3">
      <c r="A157" s="1930"/>
      <c r="B157" s="2554"/>
      <c r="C157" s="2558"/>
      <c r="D157" s="2559"/>
      <c r="E157" s="2560"/>
      <c r="F157" s="1926"/>
      <c r="G157" s="1927"/>
      <c r="H157" s="1927"/>
      <c r="I157" s="1927"/>
      <c r="J157" s="1927"/>
      <c r="K157" s="1927"/>
      <c r="L157" s="1927"/>
      <c r="M157" s="301"/>
      <c r="N157" s="2554"/>
      <c r="O157" s="2558"/>
      <c r="P157" s="2559"/>
      <c r="Q157" s="2560"/>
      <c r="R157" s="1926"/>
      <c r="S157" s="1927"/>
      <c r="T157" s="1927"/>
      <c r="U157" s="1927"/>
      <c r="V157" s="1927"/>
      <c r="W157" s="1927"/>
      <c r="X157" s="1927"/>
      <c r="Y157" s="302"/>
    </row>
    <row r="158" spans="1:25" s="218" customFormat="1" ht="20.100000000000001" customHeight="1" x14ac:dyDescent="0.2">
      <c r="A158" s="1928" t="s">
        <v>138</v>
      </c>
      <c r="B158" s="2537">
        <v>3120</v>
      </c>
      <c r="C158" s="2539" t="str">
        <f>VLOOKUP(B158,DataLabels,HLOOKUP($H$3,Type,2,FALSE))</f>
        <v>Director's Order Applicable to this Submission</v>
      </c>
      <c r="D158" s="2539"/>
      <c r="E158" s="2540"/>
      <c r="F158" s="1964"/>
      <c r="G158" s="1965"/>
      <c r="H158" s="1965"/>
      <c r="I158" s="1965"/>
      <c r="J158" s="1965"/>
      <c r="K158" s="1965"/>
      <c r="L158" s="1965"/>
      <c r="M158" s="1965"/>
      <c r="N158" s="1965"/>
      <c r="O158" s="1965"/>
      <c r="P158" s="1965"/>
      <c r="Q158" s="1965"/>
      <c r="R158" s="1965"/>
      <c r="S158" s="1965"/>
      <c r="T158" s="1965"/>
      <c r="U158" s="1965"/>
      <c r="V158" s="1965"/>
      <c r="W158" s="1965"/>
      <c r="X158" s="1965"/>
      <c r="Y158" s="1966"/>
    </row>
    <row r="159" spans="1:25" s="218" customFormat="1" ht="20.100000000000001" customHeight="1" x14ac:dyDescent="0.2">
      <c r="A159" s="1929"/>
      <c r="B159" s="2538"/>
      <c r="C159" s="2541"/>
      <c r="D159" s="2541"/>
      <c r="E159" s="2542"/>
      <c r="F159" s="1967"/>
      <c r="G159" s="1968"/>
      <c r="H159" s="1968"/>
      <c r="I159" s="1968"/>
      <c r="J159" s="1968"/>
      <c r="K159" s="1968"/>
      <c r="L159" s="1968"/>
      <c r="M159" s="1968"/>
      <c r="N159" s="1968"/>
      <c r="O159" s="1968"/>
      <c r="P159" s="1968"/>
      <c r="Q159" s="1968"/>
      <c r="R159" s="1968"/>
      <c r="S159" s="1968"/>
      <c r="T159" s="1968"/>
      <c r="U159" s="1968"/>
      <c r="V159" s="1968"/>
      <c r="W159" s="1968"/>
      <c r="X159" s="1968"/>
      <c r="Y159" s="1969"/>
    </row>
    <row r="160" spans="1:25" s="218" customFormat="1" ht="20.100000000000001" customHeight="1" x14ac:dyDescent="0.2">
      <c r="A160" s="1929"/>
      <c r="B160" s="2538">
        <v>3130</v>
      </c>
      <c r="C160" s="2541" t="str">
        <f>VLOOKUP(B160,DataLabels,HLOOKUP($H$3,Type,2,FALSE))</f>
        <v>Manufacturer's Bulletins Applicable to this Submission</v>
      </c>
      <c r="D160" s="2541"/>
      <c r="E160" s="2542"/>
      <c r="F160" s="1970"/>
      <c r="G160" s="1971"/>
      <c r="H160" s="1971"/>
      <c r="I160" s="1971"/>
      <c r="J160" s="1971"/>
      <c r="K160" s="1971"/>
      <c r="L160" s="1971"/>
      <c r="M160" s="1971"/>
      <c r="N160" s="1971"/>
      <c r="O160" s="1971"/>
      <c r="P160" s="1971"/>
      <c r="Q160" s="1971"/>
      <c r="R160" s="1971"/>
      <c r="S160" s="1971"/>
      <c r="T160" s="1971"/>
      <c r="U160" s="1971"/>
      <c r="V160" s="1971"/>
      <c r="W160" s="1971"/>
      <c r="X160" s="1971"/>
      <c r="Y160" s="1972"/>
    </row>
    <row r="161" spans="1:25" s="218" customFormat="1" ht="20.100000000000001" customHeight="1" thickBot="1" x14ac:dyDescent="0.25">
      <c r="A161" s="1930"/>
      <c r="B161" s="2543"/>
      <c r="C161" s="2544"/>
      <c r="D161" s="2544"/>
      <c r="E161" s="2545"/>
      <c r="F161" s="1973"/>
      <c r="G161" s="1974"/>
      <c r="H161" s="1974"/>
      <c r="I161" s="1974"/>
      <c r="J161" s="1974"/>
      <c r="K161" s="1974"/>
      <c r="L161" s="1974"/>
      <c r="M161" s="1974"/>
      <c r="N161" s="1974"/>
      <c r="O161" s="1974"/>
      <c r="P161" s="1974"/>
      <c r="Q161" s="1974"/>
      <c r="R161" s="1974"/>
      <c r="S161" s="1974"/>
      <c r="T161" s="1974"/>
      <c r="U161" s="1974"/>
      <c r="V161" s="1974"/>
      <c r="W161" s="1974"/>
      <c r="X161" s="1974"/>
      <c r="Y161" s="1975"/>
    </row>
    <row r="162" spans="1:25" s="218" customFormat="1" ht="20.100000000000001" customHeight="1" thickBot="1" x14ac:dyDescent="0.3">
      <c r="A162" s="221"/>
      <c r="B162" s="222"/>
      <c r="C162" s="370"/>
      <c r="D162" s="370"/>
      <c r="E162" s="370"/>
      <c r="F162" s="371"/>
      <c r="G162" s="371"/>
      <c r="H162" s="371"/>
      <c r="I162" s="371"/>
      <c r="J162" s="371"/>
      <c r="K162" s="371"/>
      <c r="L162" s="371"/>
      <c r="M162" s="361"/>
      <c r="N162" s="222"/>
      <c r="O162" s="223"/>
      <c r="P162" s="223"/>
      <c r="Q162" s="223"/>
      <c r="R162" s="262"/>
      <c r="S162" s="262"/>
      <c r="T162" s="262"/>
      <c r="U162" s="262"/>
      <c r="V162" s="262"/>
      <c r="W162" s="262"/>
      <c r="X162" s="262"/>
      <c r="Y162" s="361"/>
    </row>
    <row r="163" spans="1:25" s="218" customFormat="1" ht="20.100000000000001" customHeight="1" x14ac:dyDescent="0.2">
      <c r="A163" s="2521" t="s">
        <v>139</v>
      </c>
      <c r="B163" s="2524" t="s">
        <v>140</v>
      </c>
      <c r="C163" s="2525"/>
      <c r="D163" s="2525"/>
      <c r="E163" s="2525"/>
      <c r="F163" s="2525"/>
      <c r="G163" s="2525"/>
      <c r="H163" s="2525"/>
      <c r="I163" s="2525"/>
      <c r="J163" s="2525"/>
      <c r="K163" s="2525"/>
      <c r="L163" s="2525"/>
      <c r="M163" s="2525"/>
      <c r="N163" s="2525"/>
      <c r="O163" s="2525"/>
      <c r="P163" s="2525"/>
      <c r="Q163" s="2525"/>
      <c r="R163" s="2525"/>
      <c r="S163" s="2525"/>
      <c r="T163" s="2525"/>
      <c r="U163" s="2525"/>
      <c r="V163" s="2525"/>
      <c r="W163" s="2525"/>
      <c r="X163" s="2525"/>
      <c r="Y163" s="2526"/>
    </row>
    <row r="164" spans="1:25" s="218" customFormat="1" ht="20.100000000000001" customHeight="1" x14ac:dyDescent="0.2">
      <c r="A164" s="2522"/>
      <c r="B164" s="2527">
        <v>4000</v>
      </c>
      <c r="C164" s="2528" t="s">
        <v>33</v>
      </c>
      <c r="D164" s="2529"/>
      <c r="E164" s="2529"/>
      <c r="F164" s="2529"/>
      <c r="G164" s="2529"/>
      <c r="H164" s="2529"/>
      <c r="I164" s="2529"/>
      <c r="J164" s="2529"/>
      <c r="K164" s="2529"/>
      <c r="L164" s="2529"/>
      <c r="M164" s="2529"/>
      <c r="N164" s="2529"/>
      <c r="O164" s="2529"/>
      <c r="P164" s="2529"/>
      <c r="Q164" s="2529"/>
      <c r="R164" s="2529"/>
      <c r="S164" s="2529"/>
      <c r="T164" s="2529"/>
      <c r="U164" s="2529"/>
      <c r="V164" s="2529"/>
      <c r="W164" s="2529"/>
      <c r="X164" s="2529"/>
      <c r="Y164" s="2530"/>
    </row>
    <row r="165" spans="1:25" s="218" customFormat="1" ht="20.100000000000001" customHeight="1" x14ac:dyDescent="0.2">
      <c r="A165" s="2522"/>
      <c r="B165" s="2527"/>
      <c r="C165" s="2531"/>
      <c r="D165" s="2532"/>
      <c r="E165" s="2532"/>
      <c r="F165" s="2532"/>
      <c r="G165" s="2532"/>
      <c r="H165" s="2532"/>
      <c r="I165" s="2532"/>
      <c r="J165" s="2532"/>
      <c r="K165" s="2532"/>
      <c r="L165" s="2532"/>
      <c r="M165" s="2532"/>
      <c r="N165" s="2532"/>
      <c r="O165" s="2532"/>
      <c r="P165" s="2532"/>
      <c r="Q165" s="2532"/>
      <c r="R165" s="2532"/>
      <c r="S165" s="2532"/>
      <c r="T165" s="2532"/>
      <c r="U165" s="2532"/>
      <c r="V165" s="2532"/>
      <c r="W165" s="2532"/>
      <c r="X165" s="2532"/>
      <c r="Y165" s="2533"/>
    </row>
    <row r="166" spans="1:25" s="218" customFormat="1" ht="20.100000000000001" customHeight="1" x14ac:dyDescent="0.2">
      <c r="A166" s="2522"/>
      <c r="B166" s="2527"/>
      <c r="C166" s="2531"/>
      <c r="D166" s="2532"/>
      <c r="E166" s="2532"/>
      <c r="F166" s="2532"/>
      <c r="G166" s="2532"/>
      <c r="H166" s="2532"/>
      <c r="I166" s="2532"/>
      <c r="J166" s="2532"/>
      <c r="K166" s="2532"/>
      <c r="L166" s="2532"/>
      <c r="M166" s="2532"/>
      <c r="N166" s="2532"/>
      <c r="O166" s="2532"/>
      <c r="P166" s="2532"/>
      <c r="Q166" s="2532"/>
      <c r="R166" s="2532"/>
      <c r="S166" s="2532"/>
      <c r="T166" s="2532"/>
      <c r="U166" s="2532"/>
      <c r="V166" s="2532"/>
      <c r="W166" s="2532"/>
      <c r="X166" s="2532"/>
      <c r="Y166" s="2533"/>
    </row>
    <row r="167" spans="1:25" s="218" customFormat="1" ht="20.100000000000001" customHeight="1" x14ac:dyDescent="0.2">
      <c r="A167" s="2522"/>
      <c r="B167" s="2527"/>
      <c r="C167" s="2531"/>
      <c r="D167" s="2532"/>
      <c r="E167" s="2532"/>
      <c r="F167" s="2532"/>
      <c r="G167" s="2532"/>
      <c r="H167" s="2532"/>
      <c r="I167" s="2532"/>
      <c r="J167" s="2532"/>
      <c r="K167" s="2532"/>
      <c r="L167" s="2532"/>
      <c r="M167" s="2532"/>
      <c r="N167" s="2532"/>
      <c r="O167" s="2532"/>
      <c r="P167" s="2532"/>
      <c r="Q167" s="2532"/>
      <c r="R167" s="2532"/>
      <c r="S167" s="2532"/>
      <c r="T167" s="2532"/>
      <c r="U167" s="2532"/>
      <c r="V167" s="2532"/>
      <c r="W167" s="2532"/>
      <c r="X167" s="2532"/>
      <c r="Y167" s="2533"/>
    </row>
    <row r="168" spans="1:25" s="218" customFormat="1" ht="20.100000000000001" customHeight="1" x14ac:dyDescent="0.2">
      <c r="A168" s="2522"/>
      <c r="B168" s="2527"/>
      <c r="C168" s="2531"/>
      <c r="D168" s="2532"/>
      <c r="E168" s="2532"/>
      <c r="F168" s="2532"/>
      <c r="G168" s="2532"/>
      <c r="H168" s="2532"/>
      <c r="I168" s="2532"/>
      <c r="J168" s="2532"/>
      <c r="K168" s="2532"/>
      <c r="L168" s="2532"/>
      <c r="M168" s="2532"/>
      <c r="N168" s="2532"/>
      <c r="O168" s="2532"/>
      <c r="P168" s="2532"/>
      <c r="Q168" s="2532"/>
      <c r="R168" s="2532"/>
      <c r="S168" s="2532"/>
      <c r="T168" s="2532"/>
      <c r="U168" s="2532"/>
      <c r="V168" s="2532"/>
      <c r="W168" s="2532"/>
      <c r="X168" s="2532"/>
      <c r="Y168" s="2533"/>
    </row>
    <row r="169" spans="1:25" s="218" customFormat="1" ht="20.100000000000001" customHeight="1" x14ac:dyDescent="0.2">
      <c r="A169" s="2522"/>
      <c r="B169" s="2527"/>
      <c r="C169" s="2531"/>
      <c r="D169" s="2532"/>
      <c r="E169" s="2532"/>
      <c r="F169" s="2532"/>
      <c r="G169" s="2532"/>
      <c r="H169" s="2532"/>
      <c r="I169" s="2532"/>
      <c r="J169" s="2532"/>
      <c r="K169" s="2532"/>
      <c r="L169" s="2532"/>
      <c r="M169" s="2532"/>
      <c r="N169" s="2532"/>
      <c r="O169" s="2532"/>
      <c r="P169" s="2532"/>
      <c r="Q169" s="2532"/>
      <c r="R169" s="2532"/>
      <c r="S169" s="2532"/>
      <c r="T169" s="2532"/>
      <c r="U169" s="2532"/>
      <c r="V169" s="2532"/>
      <c r="W169" s="2532"/>
      <c r="X169" s="2532"/>
      <c r="Y169" s="2533"/>
    </row>
    <row r="170" spans="1:25" s="218" customFormat="1" ht="20.100000000000001" customHeight="1" x14ac:dyDescent="0.2">
      <c r="A170" s="2522"/>
      <c r="B170" s="2527"/>
      <c r="C170" s="2531"/>
      <c r="D170" s="2532"/>
      <c r="E170" s="2532"/>
      <c r="F170" s="2532"/>
      <c r="G170" s="2532"/>
      <c r="H170" s="2532"/>
      <c r="I170" s="2532"/>
      <c r="J170" s="2532"/>
      <c r="K170" s="2532"/>
      <c r="L170" s="2532"/>
      <c r="M170" s="2532"/>
      <c r="N170" s="2532"/>
      <c r="O170" s="2532"/>
      <c r="P170" s="2532"/>
      <c r="Q170" s="2532"/>
      <c r="R170" s="2532"/>
      <c r="S170" s="2532"/>
      <c r="T170" s="2532"/>
      <c r="U170" s="2532"/>
      <c r="V170" s="2532"/>
      <c r="W170" s="2532"/>
      <c r="X170" s="2532"/>
      <c r="Y170" s="2533"/>
    </row>
    <row r="171" spans="1:25" s="218" customFormat="1" ht="20.100000000000001" customHeight="1" x14ac:dyDescent="0.2">
      <c r="A171" s="2522"/>
      <c r="B171" s="2527"/>
      <c r="C171" s="2531"/>
      <c r="D171" s="2532"/>
      <c r="E171" s="2532"/>
      <c r="F171" s="2532"/>
      <c r="G171" s="2532"/>
      <c r="H171" s="2532"/>
      <c r="I171" s="2532"/>
      <c r="J171" s="2532"/>
      <c r="K171" s="2532"/>
      <c r="L171" s="2532"/>
      <c r="M171" s="2532"/>
      <c r="N171" s="2532"/>
      <c r="O171" s="2532"/>
      <c r="P171" s="2532"/>
      <c r="Q171" s="2532"/>
      <c r="R171" s="2532"/>
      <c r="S171" s="2532"/>
      <c r="T171" s="2532"/>
      <c r="U171" s="2532"/>
      <c r="V171" s="2532"/>
      <c r="W171" s="2532"/>
      <c r="X171" s="2532"/>
      <c r="Y171" s="2533"/>
    </row>
    <row r="172" spans="1:25" s="218" customFormat="1" ht="20.100000000000001" customHeight="1" x14ac:dyDescent="0.2">
      <c r="A172" s="2522"/>
      <c r="B172" s="2527"/>
      <c r="C172" s="2531"/>
      <c r="D172" s="2532"/>
      <c r="E172" s="2532"/>
      <c r="F172" s="2532"/>
      <c r="G172" s="2532"/>
      <c r="H172" s="2532"/>
      <c r="I172" s="2532"/>
      <c r="J172" s="2532"/>
      <c r="K172" s="2532"/>
      <c r="L172" s="2532"/>
      <c r="M172" s="2532"/>
      <c r="N172" s="2532"/>
      <c r="O172" s="2532"/>
      <c r="P172" s="2532"/>
      <c r="Q172" s="2532"/>
      <c r="R172" s="2532"/>
      <c r="S172" s="2532"/>
      <c r="T172" s="2532"/>
      <c r="U172" s="2532"/>
      <c r="V172" s="2532"/>
      <c r="W172" s="2532"/>
      <c r="X172" s="2532"/>
      <c r="Y172" s="2533"/>
    </row>
    <row r="173" spans="1:25" s="218" customFormat="1" ht="20.100000000000001" customHeight="1" x14ac:dyDescent="0.2">
      <c r="A173" s="2522"/>
      <c r="B173" s="2527"/>
      <c r="C173" s="2531"/>
      <c r="D173" s="2532"/>
      <c r="E173" s="2532"/>
      <c r="F173" s="2532"/>
      <c r="G173" s="2532"/>
      <c r="H173" s="2532"/>
      <c r="I173" s="2532"/>
      <c r="J173" s="2532"/>
      <c r="K173" s="2532"/>
      <c r="L173" s="2532"/>
      <c r="M173" s="2532"/>
      <c r="N173" s="2532"/>
      <c r="O173" s="2532"/>
      <c r="P173" s="2532"/>
      <c r="Q173" s="2532"/>
      <c r="R173" s="2532"/>
      <c r="S173" s="2532"/>
      <c r="T173" s="2532"/>
      <c r="U173" s="2532"/>
      <c r="V173" s="2532"/>
      <c r="W173" s="2532"/>
      <c r="X173" s="2532"/>
      <c r="Y173" s="2533"/>
    </row>
    <row r="174" spans="1:25" s="218" customFormat="1" ht="20.100000000000001" customHeight="1" x14ac:dyDescent="0.2">
      <c r="A174" s="2522"/>
      <c r="B174" s="2527"/>
      <c r="C174" s="2531"/>
      <c r="D174" s="2532"/>
      <c r="E174" s="2532"/>
      <c r="F174" s="2532"/>
      <c r="G174" s="2532"/>
      <c r="H174" s="2532"/>
      <c r="I174" s="2532"/>
      <c r="J174" s="2532"/>
      <c r="K174" s="2532"/>
      <c r="L174" s="2532"/>
      <c r="M174" s="2532"/>
      <c r="N174" s="2532"/>
      <c r="O174" s="2532"/>
      <c r="P174" s="2532"/>
      <c r="Q174" s="2532"/>
      <c r="R174" s="2532"/>
      <c r="S174" s="2532"/>
      <c r="T174" s="2532"/>
      <c r="U174" s="2532"/>
      <c r="V174" s="2532"/>
      <c r="W174" s="2532"/>
      <c r="X174" s="2532"/>
      <c r="Y174" s="2533"/>
    </row>
    <row r="175" spans="1:25" s="218" customFormat="1" ht="20.100000000000001" customHeight="1" x14ac:dyDescent="0.2">
      <c r="A175" s="2522"/>
      <c r="B175" s="2527"/>
      <c r="C175" s="2531"/>
      <c r="D175" s="2532"/>
      <c r="E175" s="2532"/>
      <c r="F175" s="2532"/>
      <c r="G175" s="2532"/>
      <c r="H175" s="2532"/>
      <c r="I175" s="2532"/>
      <c r="J175" s="2532"/>
      <c r="K175" s="2532"/>
      <c r="L175" s="2532"/>
      <c r="M175" s="2532"/>
      <c r="N175" s="2532"/>
      <c r="O175" s="2532"/>
      <c r="P175" s="2532"/>
      <c r="Q175" s="2532"/>
      <c r="R175" s="2532"/>
      <c r="S175" s="2532"/>
      <c r="T175" s="2532"/>
      <c r="U175" s="2532"/>
      <c r="V175" s="2532"/>
      <c r="W175" s="2532"/>
      <c r="X175" s="2532"/>
      <c r="Y175" s="2533"/>
    </row>
    <row r="176" spans="1:25" s="218" customFormat="1" ht="20.100000000000001" customHeight="1" x14ac:dyDescent="0.2">
      <c r="A176" s="2522"/>
      <c r="B176" s="2527"/>
      <c r="C176" s="2531"/>
      <c r="D176" s="2532"/>
      <c r="E176" s="2532"/>
      <c r="F176" s="2532"/>
      <c r="G176" s="2532"/>
      <c r="H176" s="2532"/>
      <c r="I176" s="2532"/>
      <c r="J176" s="2532"/>
      <c r="K176" s="2532"/>
      <c r="L176" s="2532"/>
      <c r="M176" s="2532"/>
      <c r="N176" s="2532"/>
      <c r="O176" s="2532"/>
      <c r="P176" s="2532"/>
      <c r="Q176" s="2532"/>
      <c r="R176" s="2532"/>
      <c r="S176" s="2532"/>
      <c r="T176" s="2532"/>
      <c r="U176" s="2532"/>
      <c r="V176" s="2532"/>
      <c r="W176" s="2532"/>
      <c r="X176" s="2532"/>
      <c r="Y176" s="2533"/>
    </row>
    <row r="177" spans="1:25" ht="20.100000000000001" customHeight="1" x14ac:dyDescent="0.2">
      <c r="A177" s="2522"/>
      <c r="B177" s="2527"/>
      <c r="C177" s="2531"/>
      <c r="D177" s="2532"/>
      <c r="E177" s="2532"/>
      <c r="F177" s="2532"/>
      <c r="G177" s="2532"/>
      <c r="H177" s="2532"/>
      <c r="I177" s="2532"/>
      <c r="J177" s="2532"/>
      <c r="K177" s="2532"/>
      <c r="L177" s="2532"/>
      <c r="M177" s="2532"/>
      <c r="N177" s="2532"/>
      <c r="O177" s="2532"/>
      <c r="P177" s="2532"/>
      <c r="Q177" s="2532"/>
      <c r="R177" s="2532"/>
      <c r="S177" s="2532"/>
      <c r="T177" s="2532"/>
      <c r="U177" s="2532"/>
      <c r="V177" s="2532"/>
      <c r="W177" s="2532"/>
      <c r="X177" s="2532"/>
      <c r="Y177" s="2533"/>
    </row>
    <row r="178" spans="1:25" ht="20.100000000000001" customHeight="1" thickBot="1" x14ac:dyDescent="0.25">
      <c r="A178" s="2523"/>
      <c r="B178" s="2133"/>
      <c r="C178" s="2534"/>
      <c r="D178" s="2535"/>
      <c r="E178" s="2535"/>
      <c r="F178" s="2535"/>
      <c r="G178" s="2535"/>
      <c r="H178" s="2535"/>
      <c r="I178" s="2535"/>
      <c r="J178" s="2535"/>
      <c r="K178" s="2535"/>
      <c r="L178" s="2535"/>
      <c r="M178" s="2535"/>
      <c r="N178" s="2535"/>
      <c r="O178" s="2535"/>
      <c r="P178" s="2535"/>
      <c r="Q178" s="2535"/>
      <c r="R178" s="2535"/>
      <c r="S178" s="2535"/>
      <c r="T178" s="2535"/>
      <c r="U178" s="2535"/>
      <c r="V178" s="2535"/>
      <c r="W178" s="2535"/>
      <c r="X178" s="2535"/>
      <c r="Y178" s="2536"/>
    </row>
    <row r="180" spans="1:25" ht="20.100000000000001" customHeight="1" x14ac:dyDescent="0.2">
      <c r="C180" s="372"/>
    </row>
    <row r="181" spans="1:25" ht="20.100000000000001" customHeight="1" x14ac:dyDescent="0.2">
      <c r="B181" s="1957"/>
      <c r="C181" s="1957"/>
      <c r="D181" s="1957"/>
      <c r="E181" s="1957"/>
      <c r="F181" s="1957"/>
      <c r="G181" s="1957"/>
      <c r="H181" s="1957"/>
      <c r="I181" s="1957"/>
      <c r="J181" s="1957"/>
      <c r="K181" s="1957"/>
      <c r="L181" s="1957"/>
      <c r="M181" s="366"/>
    </row>
    <row r="182" spans="1:25" ht="20.100000000000001" customHeight="1" x14ac:dyDescent="0.2">
      <c r="A182" s="366"/>
      <c r="B182" s="1957"/>
      <c r="C182" s="1957"/>
      <c r="D182" s="1957"/>
      <c r="E182" s="1957"/>
      <c r="F182" s="1957"/>
      <c r="G182" s="1957"/>
      <c r="H182" s="1957"/>
      <c r="I182" s="1957"/>
      <c r="J182" s="1957"/>
      <c r="K182" s="1957"/>
      <c r="L182" s="1957"/>
      <c r="M182" s="366"/>
    </row>
    <row r="183" spans="1:25" ht="20.100000000000001" customHeight="1" x14ac:dyDescent="0.2">
      <c r="D183" s="1958"/>
      <c r="E183" s="1958"/>
      <c r="F183" s="1958"/>
      <c r="G183" s="1958"/>
      <c r="H183" s="1958"/>
      <c r="I183" s="1958"/>
      <c r="J183" s="1958"/>
      <c r="K183" s="1959"/>
      <c r="L183" s="1959"/>
      <c r="M183" s="1959"/>
      <c r="N183" s="219"/>
    </row>
    <row r="184" spans="1:25" ht="20.100000000000001" customHeight="1" x14ac:dyDescent="0.2">
      <c r="D184" s="219"/>
      <c r="E184" s="219"/>
      <c r="F184" s="219"/>
      <c r="G184" s="219"/>
      <c r="H184" s="219"/>
      <c r="I184" s="219"/>
      <c r="J184" s="219"/>
      <c r="K184" s="219"/>
      <c r="L184" s="219"/>
      <c r="M184" s="219"/>
      <c r="N184" s="219"/>
    </row>
    <row r="185" spans="1:25" ht="20.100000000000001" customHeight="1" x14ac:dyDescent="0.2">
      <c r="D185" s="219"/>
      <c r="E185" s="219"/>
      <c r="F185" s="219"/>
      <c r="G185" s="219"/>
      <c r="H185" s="219"/>
      <c r="I185" s="219"/>
      <c r="J185" s="219"/>
      <c r="K185" s="219"/>
      <c r="L185" s="219"/>
      <c r="M185" s="219"/>
      <c r="N185" s="219"/>
    </row>
    <row r="187" spans="1:25" ht="20.100000000000001" customHeight="1" x14ac:dyDescent="0.2">
      <c r="C187" s="372"/>
    </row>
  </sheetData>
  <sheetProtection algorithmName="SHA-512" hashValue="6Wo33ql3ATeuZgqR/B0PtCkqENzZ0vYkI8IkpUtcw4GTXLb9i2gVrNXM9Im1YBduoPztyvr3kvv8rcMRrIzYFg==" saltValue="wKnrMCP77C9pYanzrkLUgQ==" spinCount="100000" sheet="1" formatCells="0" selectLockedCells="1"/>
  <mergeCells count="434">
    <mergeCell ref="A6:D7"/>
    <mergeCell ref="F6:G6"/>
    <mergeCell ref="J6:L6"/>
    <mergeCell ref="R6:S6"/>
    <mergeCell ref="V6:X6"/>
    <mergeCell ref="F7:G7"/>
    <mergeCell ref="J7:L7"/>
    <mergeCell ref="R7:S7"/>
    <mergeCell ref="V7:X7"/>
    <mergeCell ref="H1:K2"/>
    <mergeCell ref="L1:N1"/>
    <mergeCell ref="O1:Y2"/>
    <mergeCell ref="H3:Y4"/>
    <mergeCell ref="I5:J5"/>
    <mergeCell ref="K5:O5"/>
    <mergeCell ref="P5:Q5"/>
    <mergeCell ref="R5:T5"/>
    <mergeCell ref="U5:V5"/>
    <mergeCell ref="W5:Y5"/>
    <mergeCell ref="D1:G4"/>
    <mergeCell ref="A8:A20"/>
    <mergeCell ref="B8:Y10"/>
    <mergeCell ref="B11:B12"/>
    <mergeCell ref="C11:E12"/>
    <mergeCell ref="F11:Q12"/>
    <mergeCell ref="R11:X12"/>
    <mergeCell ref="B13:B14"/>
    <mergeCell ref="F13:L14"/>
    <mergeCell ref="N13:N14"/>
    <mergeCell ref="O13:P14"/>
    <mergeCell ref="R13:Y13"/>
    <mergeCell ref="R14:Y14"/>
    <mergeCell ref="B15:B16"/>
    <mergeCell ref="C15:E16"/>
    <mergeCell ref="F15:L16"/>
    <mergeCell ref="N15:N16"/>
    <mergeCell ref="O15:Q16"/>
    <mergeCell ref="R15:X16"/>
    <mergeCell ref="B19:B20"/>
    <mergeCell ref="C19:E20"/>
    <mergeCell ref="F19:L20"/>
    <mergeCell ref="N19:N20"/>
    <mergeCell ref="O19:Q20"/>
    <mergeCell ref="R25:S25"/>
    <mergeCell ref="B23:B24"/>
    <mergeCell ref="C23:D24"/>
    <mergeCell ref="F23:G23"/>
    <mergeCell ref="J23:L23"/>
    <mergeCell ref="R23:S23"/>
    <mergeCell ref="R19:X20"/>
    <mergeCell ref="B17:B18"/>
    <mergeCell ref="C17:E18"/>
    <mergeCell ref="F17:L18"/>
    <mergeCell ref="N17:N18"/>
    <mergeCell ref="O17:Q18"/>
    <mergeCell ref="R17:X18"/>
    <mergeCell ref="V23:X23"/>
    <mergeCell ref="F24:G24"/>
    <mergeCell ref="J24:L24"/>
    <mergeCell ref="R24:S24"/>
    <mergeCell ref="V24:X24"/>
    <mergeCell ref="B33:Y33"/>
    <mergeCell ref="A34:A35"/>
    <mergeCell ref="B34:B35"/>
    <mergeCell ref="C34:E35"/>
    <mergeCell ref="F34:L35"/>
    <mergeCell ref="N34:N35"/>
    <mergeCell ref="O34:Q35"/>
    <mergeCell ref="R34:X35"/>
    <mergeCell ref="V25:X25"/>
    <mergeCell ref="F26:G26"/>
    <mergeCell ref="J26:L26"/>
    <mergeCell ref="R26:S26"/>
    <mergeCell ref="V26:X26"/>
    <mergeCell ref="A28:A31"/>
    <mergeCell ref="B28:Y31"/>
    <mergeCell ref="A21:A26"/>
    <mergeCell ref="B21:B22"/>
    <mergeCell ref="C21:E22"/>
    <mergeCell ref="F21:Y21"/>
    <mergeCell ref="F22:Y22"/>
    <mergeCell ref="B25:B26"/>
    <mergeCell ref="C25:D26"/>
    <mergeCell ref="F25:G25"/>
    <mergeCell ref="J25:L25"/>
    <mergeCell ref="R36:X37"/>
    <mergeCell ref="B38:B39"/>
    <mergeCell ref="C38:E39"/>
    <mergeCell ref="F38:L39"/>
    <mergeCell ref="A40:A47"/>
    <mergeCell ref="B40:B41"/>
    <mergeCell ref="C40:C41"/>
    <mergeCell ref="D40:E40"/>
    <mergeCell ref="F40:L41"/>
    <mergeCell ref="N40:N41"/>
    <mergeCell ref="A36:A39"/>
    <mergeCell ref="B36:B37"/>
    <mergeCell ref="C36:E37"/>
    <mergeCell ref="F36:L37"/>
    <mergeCell ref="N36:N37"/>
    <mergeCell ref="O36:Q37"/>
    <mergeCell ref="O40:Q41"/>
    <mergeCell ref="R40:X41"/>
    <mergeCell ref="D41:E41"/>
    <mergeCell ref="B42:B43"/>
    <mergeCell ref="C42:E43"/>
    <mergeCell ref="F42:L43"/>
    <mergeCell ref="N42:N43"/>
    <mergeCell ref="O42:Q43"/>
    <mergeCell ref="R42:X43"/>
    <mergeCell ref="B46:B47"/>
    <mergeCell ref="C46:E47"/>
    <mergeCell ref="F46:L47"/>
    <mergeCell ref="N46:N47"/>
    <mergeCell ref="O46:Q47"/>
    <mergeCell ref="R46:X47"/>
    <mergeCell ref="B44:B45"/>
    <mergeCell ref="C44:E45"/>
    <mergeCell ref="F44:L45"/>
    <mergeCell ref="N44:N45"/>
    <mergeCell ref="O44:Q45"/>
    <mergeCell ref="R44:X45"/>
    <mergeCell ref="N50:N51"/>
    <mergeCell ref="O50:Q51"/>
    <mergeCell ref="R50:X51"/>
    <mergeCell ref="D51:E51"/>
    <mergeCell ref="F51:L51"/>
    <mergeCell ref="A52:A57"/>
    <mergeCell ref="B52:B53"/>
    <mergeCell ref="C52:E53"/>
    <mergeCell ref="F52:L53"/>
    <mergeCell ref="N52:N53"/>
    <mergeCell ref="A48:A51"/>
    <mergeCell ref="B48:B49"/>
    <mergeCell ref="C48:E49"/>
    <mergeCell ref="F48:L49"/>
    <mergeCell ref="B50:B51"/>
    <mergeCell ref="C50:C51"/>
    <mergeCell ref="D50:E50"/>
    <mergeCell ref="F50:L50"/>
    <mergeCell ref="B56:B57"/>
    <mergeCell ref="C56:E57"/>
    <mergeCell ref="F56:L57"/>
    <mergeCell ref="N56:N57"/>
    <mergeCell ref="O56:Q57"/>
    <mergeCell ref="R56:X57"/>
    <mergeCell ref="O52:Q53"/>
    <mergeCell ref="R52:X53"/>
    <mergeCell ref="B54:B55"/>
    <mergeCell ref="C54:E55"/>
    <mergeCell ref="F54:L55"/>
    <mergeCell ref="N54:N55"/>
    <mergeCell ref="O54:Q55"/>
    <mergeCell ref="R54:X55"/>
    <mergeCell ref="V58:X58"/>
    <mergeCell ref="N62:N63"/>
    <mergeCell ref="O62:Q63"/>
    <mergeCell ref="R62:X63"/>
    <mergeCell ref="D63:E63"/>
    <mergeCell ref="F63:L63"/>
    <mergeCell ref="F59:G59"/>
    <mergeCell ref="J59:L59"/>
    <mergeCell ref="R59:S59"/>
    <mergeCell ref="V59:X59"/>
    <mergeCell ref="C60:D61"/>
    <mergeCell ref="F60:G60"/>
    <mergeCell ref="J60:L60"/>
    <mergeCell ref="R60:S60"/>
    <mergeCell ref="C58:D59"/>
    <mergeCell ref="F58:G58"/>
    <mergeCell ref="J58:L58"/>
    <mergeCell ref="R58:S58"/>
    <mergeCell ref="V60:X60"/>
    <mergeCell ref="F61:G61"/>
    <mergeCell ref="J61:L61"/>
    <mergeCell ref="R61:S61"/>
    <mergeCell ref="V61:X61"/>
    <mergeCell ref="B70:B71"/>
    <mergeCell ref="C70:E71"/>
    <mergeCell ref="F70:L71"/>
    <mergeCell ref="A62:A63"/>
    <mergeCell ref="B62:B63"/>
    <mergeCell ref="C62:C63"/>
    <mergeCell ref="D62:E62"/>
    <mergeCell ref="F62:L62"/>
    <mergeCell ref="A58:A61"/>
    <mergeCell ref="B60:B61"/>
    <mergeCell ref="B58:B59"/>
    <mergeCell ref="N64:N65"/>
    <mergeCell ref="N68:N69"/>
    <mergeCell ref="O68:Q69"/>
    <mergeCell ref="R68:X69"/>
    <mergeCell ref="O64:Q65"/>
    <mergeCell ref="R64:X65"/>
    <mergeCell ref="B66:B67"/>
    <mergeCell ref="C66:E67"/>
    <mergeCell ref="F66:L67"/>
    <mergeCell ref="N66:N67"/>
    <mergeCell ref="O66:Q67"/>
    <mergeCell ref="R66:X67"/>
    <mergeCell ref="A72:A73"/>
    <mergeCell ref="B72:B73"/>
    <mergeCell ref="C72:E73"/>
    <mergeCell ref="F72:L73"/>
    <mergeCell ref="B68:B69"/>
    <mergeCell ref="C68:E69"/>
    <mergeCell ref="F68:L69"/>
    <mergeCell ref="R74:X75"/>
    <mergeCell ref="B76:B77"/>
    <mergeCell ref="C76:E77"/>
    <mergeCell ref="F76:L77"/>
    <mergeCell ref="N76:N77"/>
    <mergeCell ref="O76:Q77"/>
    <mergeCell ref="R76:X77"/>
    <mergeCell ref="A74:A77"/>
    <mergeCell ref="B74:B75"/>
    <mergeCell ref="C74:E75"/>
    <mergeCell ref="F74:L75"/>
    <mergeCell ref="N74:N75"/>
    <mergeCell ref="O74:Q75"/>
    <mergeCell ref="A64:A71"/>
    <mergeCell ref="B64:B65"/>
    <mergeCell ref="C64:E65"/>
    <mergeCell ref="F64:L65"/>
    <mergeCell ref="R78:X79"/>
    <mergeCell ref="B80:B81"/>
    <mergeCell ref="C80:E81"/>
    <mergeCell ref="F80:L81"/>
    <mergeCell ref="N80:N81"/>
    <mergeCell ref="O80:Q81"/>
    <mergeCell ref="R80:X81"/>
    <mergeCell ref="A78:A81"/>
    <mergeCell ref="B78:B79"/>
    <mergeCell ref="C78:E79"/>
    <mergeCell ref="F78:L79"/>
    <mergeCell ref="N78:N79"/>
    <mergeCell ref="O78:Q79"/>
    <mergeCell ref="A82:A87"/>
    <mergeCell ref="B82:B83"/>
    <mergeCell ref="C82:E83"/>
    <mergeCell ref="F82:L83"/>
    <mergeCell ref="N82:N83"/>
    <mergeCell ref="O82:Q83"/>
    <mergeCell ref="B86:B87"/>
    <mergeCell ref="C86:E87"/>
    <mergeCell ref="F86:L87"/>
    <mergeCell ref="R93:S93"/>
    <mergeCell ref="V93:X93"/>
    <mergeCell ref="R82:X83"/>
    <mergeCell ref="B84:B85"/>
    <mergeCell ref="C84:C85"/>
    <mergeCell ref="D84:E84"/>
    <mergeCell ref="F84:L84"/>
    <mergeCell ref="N84:N85"/>
    <mergeCell ref="O84:Q85"/>
    <mergeCell ref="R84:X85"/>
    <mergeCell ref="D85:E85"/>
    <mergeCell ref="F85:L85"/>
    <mergeCell ref="R88:X89"/>
    <mergeCell ref="R90:X91"/>
    <mergeCell ref="R92:S92"/>
    <mergeCell ref="V92:X92"/>
    <mergeCell ref="A88:A97"/>
    <mergeCell ref="B88:B89"/>
    <mergeCell ref="C88:E89"/>
    <mergeCell ref="F88:L89"/>
    <mergeCell ref="N88:N89"/>
    <mergeCell ref="O88:Q89"/>
    <mergeCell ref="B92:B93"/>
    <mergeCell ref="C92:D93"/>
    <mergeCell ref="F92:G92"/>
    <mergeCell ref="J92:L92"/>
    <mergeCell ref="N92:N93"/>
    <mergeCell ref="O92:P93"/>
    <mergeCell ref="F93:G93"/>
    <mergeCell ref="J93:L93"/>
    <mergeCell ref="B90:B91"/>
    <mergeCell ref="C90:E91"/>
    <mergeCell ref="F90:L91"/>
    <mergeCell ref="N90:N91"/>
    <mergeCell ref="O90:Q91"/>
    <mergeCell ref="R94:X95"/>
    <mergeCell ref="F95:G95"/>
    <mergeCell ref="J95:L95"/>
    <mergeCell ref="B96:B97"/>
    <mergeCell ref="C96:E97"/>
    <mergeCell ref="F96:L97"/>
    <mergeCell ref="N96:N97"/>
    <mergeCell ref="O96:Q97"/>
    <mergeCell ref="R96:X97"/>
    <mergeCell ref="B94:B95"/>
    <mergeCell ref="C94:D95"/>
    <mergeCell ref="F94:G94"/>
    <mergeCell ref="J94:L94"/>
    <mergeCell ref="N94:N95"/>
    <mergeCell ref="O94:Q95"/>
    <mergeCell ref="O98:Q99"/>
    <mergeCell ref="R98:X99"/>
    <mergeCell ref="D99:E99"/>
    <mergeCell ref="F99:L99"/>
    <mergeCell ref="B100:B101"/>
    <mergeCell ref="C100:E101"/>
    <mergeCell ref="F100:L101"/>
    <mergeCell ref="A98:A101"/>
    <mergeCell ref="B98:B99"/>
    <mergeCell ref="C98:C99"/>
    <mergeCell ref="D98:E98"/>
    <mergeCell ref="F98:L98"/>
    <mergeCell ref="N98:N99"/>
    <mergeCell ref="A103:A105"/>
    <mergeCell ref="B103:Y105"/>
    <mergeCell ref="A107:A116"/>
    <mergeCell ref="B107:Y108"/>
    <mergeCell ref="B110:B114"/>
    <mergeCell ref="E110:M110"/>
    <mergeCell ref="N110:N114"/>
    <mergeCell ref="Q110:Y110"/>
    <mergeCell ref="E111:M111"/>
    <mergeCell ref="Q111:Y111"/>
    <mergeCell ref="B115:B116"/>
    <mergeCell ref="C115:F115"/>
    <mergeCell ref="G115:M115"/>
    <mergeCell ref="N115:N116"/>
    <mergeCell ref="O115:Q116"/>
    <mergeCell ref="R115:X116"/>
    <mergeCell ref="C116:M116"/>
    <mergeCell ref="E112:M112"/>
    <mergeCell ref="Q112:Y112"/>
    <mergeCell ref="E113:M113"/>
    <mergeCell ref="Q113:Y113"/>
    <mergeCell ref="E114:M114"/>
    <mergeCell ref="Q114:Y114"/>
    <mergeCell ref="A118:A129"/>
    <mergeCell ref="B118:Y119"/>
    <mergeCell ref="B121:B129"/>
    <mergeCell ref="E121:F121"/>
    <mergeCell ref="G121:M121"/>
    <mergeCell ref="N121:N129"/>
    <mergeCell ref="Q121:R121"/>
    <mergeCell ref="S121:Y121"/>
    <mergeCell ref="E122:F122"/>
    <mergeCell ref="G122:M122"/>
    <mergeCell ref="E124:F124"/>
    <mergeCell ref="G124:M124"/>
    <mergeCell ref="Q124:R124"/>
    <mergeCell ref="S124:Y124"/>
    <mergeCell ref="E125:F125"/>
    <mergeCell ref="G125:M125"/>
    <mergeCell ref="Q125:R125"/>
    <mergeCell ref="S125:Y125"/>
    <mergeCell ref="Q122:R122"/>
    <mergeCell ref="S122:Y122"/>
    <mergeCell ref="E123:F123"/>
    <mergeCell ref="G123:M123"/>
    <mergeCell ref="Q123:R123"/>
    <mergeCell ref="S123:Y123"/>
    <mergeCell ref="E128:F128"/>
    <mergeCell ref="G128:M128"/>
    <mergeCell ref="Q128:R128"/>
    <mergeCell ref="S128:Y128"/>
    <mergeCell ref="E129:F129"/>
    <mergeCell ref="G129:M129"/>
    <mergeCell ref="Q129:R129"/>
    <mergeCell ref="S129:Y129"/>
    <mergeCell ref="E126:F126"/>
    <mergeCell ref="G126:M126"/>
    <mergeCell ref="Q126:R126"/>
    <mergeCell ref="S126:Y126"/>
    <mergeCell ref="E127:F127"/>
    <mergeCell ref="G127:M127"/>
    <mergeCell ref="Q127:R127"/>
    <mergeCell ref="S127:Y127"/>
    <mergeCell ref="A131:A137"/>
    <mergeCell ref="B131:Y135"/>
    <mergeCell ref="B136:B137"/>
    <mergeCell ref="C136:F136"/>
    <mergeCell ref="G136:M136"/>
    <mergeCell ref="N136:N137"/>
    <mergeCell ref="O136:Q137"/>
    <mergeCell ref="R136:X137"/>
    <mergeCell ref="C137:F137"/>
    <mergeCell ref="F142:L143"/>
    <mergeCell ref="B144:B145"/>
    <mergeCell ref="C144:E145"/>
    <mergeCell ref="F144:L145"/>
    <mergeCell ref="B146:B147"/>
    <mergeCell ref="C146:E147"/>
    <mergeCell ref="F146:L147"/>
    <mergeCell ref="A139:A157"/>
    <mergeCell ref="B139:Y139"/>
    <mergeCell ref="B140:B141"/>
    <mergeCell ref="C140:E141"/>
    <mergeCell ref="F140:L141"/>
    <mergeCell ref="N140:N141"/>
    <mergeCell ref="O140:Q141"/>
    <mergeCell ref="R140:X141"/>
    <mergeCell ref="B142:B143"/>
    <mergeCell ref="C142:E143"/>
    <mergeCell ref="B152:B153"/>
    <mergeCell ref="C152:E153"/>
    <mergeCell ref="F152:L153"/>
    <mergeCell ref="B154:B155"/>
    <mergeCell ref="C154:E155"/>
    <mergeCell ref="F154:L155"/>
    <mergeCell ref="B148:B149"/>
    <mergeCell ref="C148:E149"/>
    <mergeCell ref="F148:L149"/>
    <mergeCell ref="B150:B151"/>
    <mergeCell ref="C150:E151"/>
    <mergeCell ref="F150:L151"/>
    <mergeCell ref="N154:N155"/>
    <mergeCell ref="O154:Q155"/>
    <mergeCell ref="R154:X155"/>
    <mergeCell ref="B156:B157"/>
    <mergeCell ref="C156:E157"/>
    <mergeCell ref="F156:L157"/>
    <mergeCell ref="N156:N157"/>
    <mergeCell ref="O156:Q157"/>
    <mergeCell ref="R156:X157"/>
    <mergeCell ref="A163:A178"/>
    <mergeCell ref="B163:Y163"/>
    <mergeCell ref="B164:B178"/>
    <mergeCell ref="C164:Y178"/>
    <mergeCell ref="B181:L182"/>
    <mergeCell ref="D183:F183"/>
    <mergeCell ref="G183:J183"/>
    <mergeCell ref="K183:M183"/>
    <mergeCell ref="A158:A161"/>
    <mergeCell ref="B158:B159"/>
    <mergeCell ref="C158:E159"/>
    <mergeCell ref="F158:Y159"/>
    <mergeCell ref="B160:B161"/>
    <mergeCell ref="C160:E161"/>
    <mergeCell ref="F160:Y161"/>
  </mergeCells>
  <dataValidations count="35">
    <dataValidation type="list" allowBlank="1" showInputMessage="1" showErrorMessage="1" promptTitle="OPTIONS:" prompt="Select from list" sqref="F86:L87" xr:uid="{B2EA663D-5B38-4C3F-BDE7-9A148E7056B7}">
      <formula1>"Y,N,N/A,N/C"</formula1>
    </dataValidation>
    <dataValidation type="list" allowBlank="1" showInputMessage="1" showErrorMessage="1" sqref="R96:X97" xr:uid="{897054BF-CD7D-46D9-869E-51C68C16CD2B}">
      <formula1>CorrosionProtection</formula1>
    </dataValidation>
    <dataValidation type="list" allowBlank="1" showInputMessage="1" showErrorMessage="1" sqref="R78:X79" xr:uid="{EA49FC81-8BCC-4D48-8F3E-D07AEC5BACFE}">
      <formula1>DriveType</formula1>
    </dataValidation>
    <dataValidation type="list" allowBlank="1" showInputMessage="1" showErrorMessage="1" sqref="R62:X63" xr:uid="{084FF94C-ED63-4964-A096-8F987F371DD5}">
      <formula1>SafetyType</formula1>
    </dataValidation>
    <dataValidation operator="greaterThanOrEqual" allowBlank="1" showInputMessage="1" showErrorMessage="1" sqref="H5:I5" xr:uid="{3A59913D-3D21-4163-8CC1-A09C382162F3}"/>
    <dataValidation type="decimal" operator="greaterThanOrEqual" allowBlank="1" showInputMessage="1" showErrorMessage="1" sqref="K5" xr:uid="{7A53F3FF-0A8D-48D9-9472-2D19A9A62916}">
      <formula1>0</formula1>
    </dataValidation>
    <dataValidation allowBlank="1" showInputMessage="1" showErrorMessage="1" prompt="Revision letter or number for this specification." sqref="W5" xr:uid="{9378B8E8-9922-422A-BF2B-547CE1D463C1}"/>
    <dataValidation type="date" operator="greaterThan" allowBlank="1" showInputMessage="1" showErrorMessage="1" prompt="Revision date for this specification. " sqref="R5" xr:uid="{ADAB5EAE-8FD7-4765-BCFE-5B04D8BE4C01}">
      <formula1>36526</formula1>
    </dataValidation>
    <dataValidation type="list" allowBlank="1" showInputMessage="1" showErrorMessage="1" promptTitle="OPTIONS:" prompt="Select from list" sqref="V27:X27 R27:S27" xr:uid="{E13C32B1-837B-4067-B97B-D0DB4C14C71E}">
      <formula1>#REF!</formula1>
    </dataValidation>
    <dataValidation type="list" allowBlank="1" showInputMessage="1" showErrorMessage="1" promptTitle="OPTIONS:" prompt="Select from list" sqref="R40:X43 F56:L57 R56:X57" xr:uid="{35B57702-F517-41F4-98A5-3EE1C6BA1C11}">
      <formula1>EntranceType</formula1>
    </dataValidation>
    <dataValidation allowBlank="1" showErrorMessage="1" prompt="Enter the hight of the entrance sill measured from the floor.  This is one of the parameters used to determine the type of door locking devices allowed." sqref="N48:Y49" xr:uid="{3F4865A6-65F6-4CD9-B963-A9F95F4D5224}"/>
    <dataValidation type="list" allowBlank="1" showInputMessage="1" showErrorMessage="1" promptTitle="OPTIONS:" prompt="Select From List" sqref="F51:L51" xr:uid="{6C493704-5B6B-44E1-83B3-A500ED6A72FE}">
      <formula1>InterlockModel</formula1>
    </dataValidation>
    <dataValidation type="list" allowBlank="1" showInputMessage="1" showErrorMessage="1" promptTitle="OPTIONS:" prompt="Select From List" sqref="F50:L50" xr:uid="{BBD87B2F-08F2-40F7-81F9-18C78D27DB87}">
      <formula1>Interlock</formula1>
    </dataValidation>
    <dataValidation type="list" allowBlank="1" showInputMessage="1" showErrorMessage="1" promptTitle="OPTIONS:" prompt="Select from list" sqref="F48:L49" xr:uid="{E3CAC517-F51A-46FD-AE96-9A5CE302E1EF}">
      <formula1>DoorLockingDeviceType</formula1>
    </dataValidation>
    <dataValidation allowBlank="1" showErrorMessage="1" promptTitle="OPTIONS:" prompt="Select from list" sqref="P32:Y32" xr:uid="{85899CD4-8A93-46AC-9E4C-0042E2107B64}"/>
    <dataValidation type="list" allowBlank="1" showInputMessage="1" showErrorMessage="1" promptTitle="OPTIONS:" prompt="Select From List" sqref="R54:X55" xr:uid="{D12F92BF-C824-42C3-BB07-5398E701C347}">
      <formula1>"Y,N,N/A,N/C"</formula1>
    </dataValidation>
    <dataValidation allowBlank="1" showInputMessage="1" showErrorMessage="1" promptTitle="OPTIONS:" prompt="Select From List" sqref="F54:L55 F19:L20 N90:Y91" xr:uid="{8A572E3B-1DC0-4A3E-8816-4FE77035B884}"/>
    <dataValidation allowBlank="1" showInputMessage="1" showErrorMessage="1" promptTitle="OPTIONS" prompt="Select From List" sqref="R68:X69" xr:uid="{94D3A94D-4533-481B-B116-E1C15841C9EA}"/>
    <dataValidation type="list" allowBlank="1" showInputMessage="1" showErrorMessage="1" promptTitle="OPTIONS:" prompt="Select From List" sqref="R64:X65 F68:L69" xr:uid="{1E1B9496-9D73-4CC1-A209-E5166142EE9D}">
      <formula1>RopeStranding</formula1>
    </dataValidation>
    <dataValidation type="list" allowBlank="1" showInputMessage="1" showErrorMessage="1" promptTitle="OPTIONS" prompt="Select From List" sqref="F72:L73" xr:uid="{8F23ABCE-8317-4C48-8E45-618609946777}">
      <formula1>BufferType</formula1>
    </dataValidation>
    <dataValidation type="list" allowBlank="1" showInputMessage="1" showErrorMessage="1" sqref="F84:L84" xr:uid="{32B2948D-FEFB-4811-8A30-4ECF7905B1E7}">
      <formula1>Controller</formula1>
    </dataValidation>
    <dataValidation allowBlank="1" showInputMessage="1" showErrorMessage="1" promptTitle="OPTIONS:" prompt="Select from list" sqref="F82:L83 R44:X47" xr:uid="{BC1E2C06-7041-42F2-B17E-CB489934B171}"/>
    <dataValidation showInputMessage="1" showErrorMessage="1" promptTitle="OPTIONS" prompt="Select From List" sqref="F78:L79" xr:uid="{E8A7FEDE-2C6B-4D4D-9C8F-D1C3F529AC3D}"/>
    <dataValidation allowBlank="1" showInputMessage="1" showErrorMessage="1" prompt="Enter the maximum distance allowed between the counterweight guide rail brackets or N/A if there is no counterweight." sqref="R76:X77" xr:uid="{3F0C165F-9A8A-4349-A5E5-8760D353B867}"/>
    <dataValidation allowBlank="1" showInputMessage="1" showErrorMessage="1" prompt="Enter the maximum distance allowed between the car guide rail brackets." sqref="R74:X75" xr:uid="{FCC04DF9-1C29-4699-9D60-3E0252B3D7C5}"/>
    <dataValidation type="list" allowBlank="1" showInputMessage="1" showErrorMessage="1" promptTitle="OPTIONS:" prompt="Select from list" sqref="F74:L77" xr:uid="{AA4D44C7-377F-41E9-B824-078C835C75EC}">
      <formula1>GuideRailMass</formula1>
    </dataValidation>
    <dataValidation type="list" allowBlank="1" showInputMessage="1" showErrorMessage="1" promptTitle="OPTIONS:" prompt="Select from list" sqref="R82:X83" xr:uid="{CBA2454D-6380-4271-A363-CE4CB68DF808}">
      <formula1>OperationType</formula1>
    </dataValidation>
    <dataValidation type="list" allowBlank="1" showInputMessage="1" showErrorMessage="1" promptTitle="OPTIONS:" prompt="Select from list" sqref="F96:L97" xr:uid="{0363AA92-8A5B-4192-9C04-2182C195F0D9}">
      <formula1>Bulkhead</formula1>
    </dataValidation>
    <dataValidation type="list" allowBlank="1" showInputMessage="1" showErrorMessage="1" promptTitle="OPTIONS:" prompt="Select from list" sqref="F90:L91" xr:uid="{E6989FD8-A213-41B2-B227-28D3B36E4D63}">
      <formula1>Orientation</formula1>
    </dataValidation>
    <dataValidation type="list" allowBlank="1" showInputMessage="1" showErrorMessage="1" promptTitle="OPTIONS:" prompt="Select from list" sqref="R88:X89" xr:uid="{F0D51894-8359-41C1-8C84-89D62417B654}">
      <formula1>Stages</formula1>
    </dataValidation>
    <dataValidation type="list" allowBlank="1" showInputMessage="1" showErrorMessage="1" promptTitle="OPTIONS:" prompt="Select from list" sqref="F88:L89" xr:uid="{25C11EB2-5E6B-4C48-BA17-BC1D3D305044}">
      <formula1>Cylinders</formula1>
    </dataValidation>
    <dataValidation type="list" operator="greaterThanOrEqual" allowBlank="1" showInputMessage="1" showErrorMessage="1" sqref="F98:L98" xr:uid="{82170B7B-E3AC-4383-B5D0-C846527FD22A}">
      <formula1>Valve</formula1>
    </dataValidation>
    <dataValidation type="list" allowBlank="1" showInputMessage="1" showErrorMessage="1" promptTitle="OPTIONS:" prompt="Select from list" sqref="O121:O130 C121:C130" xr:uid="{0434FF4D-BC61-4BE2-9473-E9CB3D2A6A16}">
      <formula1>"Provided,N/A"</formula1>
    </dataValidation>
    <dataValidation type="list" allowBlank="1" showInputMessage="1" showErrorMessage="1" errorTitle="ERROR" error="Cell cannot be blank" prompt="Enter the standard number including revision.  eg. B44-07" sqref="R140:X141" xr:uid="{63F0294A-944C-4CED-9ECD-80D9E0D5DC32}">
      <formula1>INDIRECT(SUBSTITUTE(SUBSTITUTE(SUBSTITUTE($F$140,"-"," ")," ",""),"/",""))</formula1>
    </dataValidation>
    <dataValidation type="list" allowBlank="1" showInputMessage="1" showErrorMessage="1" promptTitle="OPTIONS:" prompt="Select from list" sqref="F140:L141" xr:uid="{3F85BB72-91AA-4D0E-B216-876B560B8AFF}">
      <formula1>SafetyCode</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4" manualBreakCount="4">
    <brk id="47" max="16383" man="1"/>
    <brk id="87" max="16383" man="1"/>
    <brk id="102" max="16383" man="1"/>
    <brk id="138"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2</xdr:col>
                    <xdr:colOff>0</xdr:colOff>
                    <xdr:row>135</xdr:row>
                    <xdr:rowOff>0</xdr:rowOff>
                  </from>
                  <to>
                    <xdr:col>2</xdr:col>
                    <xdr:colOff>304800</xdr:colOff>
                    <xdr:row>136</xdr:row>
                    <xdr:rowOff>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2</xdr:col>
                    <xdr:colOff>0</xdr:colOff>
                    <xdr:row>136</xdr:row>
                    <xdr:rowOff>0</xdr:rowOff>
                  </from>
                  <to>
                    <xdr:col>2</xdr:col>
                    <xdr:colOff>304800</xdr:colOff>
                    <xdr:row>137</xdr:row>
                    <xdr:rowOff>0</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6</xdr:col>
                    <xdr:colOff>0</xdr:colOff>
                    <xdr:row>135</xdr:row>
                    <xdr:rowOff>0</xdr:rowOff>
                  </from>
                  <to>
                    <xdr:col>7</xdr:col>
                    <xdr:colOff>95250</xdr:colOff>
                    <xdr:row>136</xdr:row>
                    <xdr:rowOff>0</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2</xdr:col>
                    <xdr:colOff>0</xdr:colOff>
                    <xdr:row>135</xdr:row>
                    <xdr:rowOff>0</xdr:rowOff>
                  </from>
                  <to>
                    <xdr:col>2</xdr:col>
                    <xdr:colOff>304800</xdr:colOff>
                    <xdr:row>136</xdr:row>
                    <xdr:rowOff>0</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2</xdr:col>
                    <xdr:colOff>0</xdr:colOff>
                    <xdr:row>136</xdr:row>
                    <xdr:rowOff>0</xdr:rowOff>
                  </from>
                  <to>
                    <xdr:col>2</xdr:col>
                    <xdr:colOff>304800</xdr:colOff>
                    <xdr:row>137</xdr:row>
                    <xdr:rowOff>0</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6</xdr:col>
                    <xdr:colOff>0</xdr:colOff>
                    <xdr:row>135</xdr:row>
                    <xdr:rowOff>0</xdr:rowOff>
                  </from>
                  <to>
                    <xdr:col>7</xdr:col>
                    <xdr:colOff>95250</xdr:colOff>
                    <xdr:row>136</xdr:row>
                    <xdr:rowOff>0</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2</xdr:col>
                    <xdr:colOff>0</xdr:colOff>
                    <xdr:row>114</xdr:row>
                    <xdr:rowOff>0</xdr:rowOff>
                  </from>
                  <to>
                    <xdr:col>2</xdr:col>
                    <xdr:colOff>304800</xdr:colOff>
                    <xdr:row>115</xdr:row>
                    <xdr:rowOff>0</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2</xdr:col>
                    <xdr:colOff>0</xdr:colOff>
                    <xdr:row>115</xdr:row>
                    <xdr:rowOff>0</xdr:rowOff>
                  </from>
                  <to>
                    <xdr:col>2</xdr:col>
                    <xdr:colOff>304800</xdr:colOff>
                    <xdr:row>116</xdr:row>
                    <xdr:rowOff>0</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6</xdr:col>
                    <xdr:colOff>0</xdr:colOff>
                    <xdr:row>114</xdr:row>
                    <xdr:rowOff>0</xdr:rowOff>
                  </from>
                  <to>
                    <xdr:col>7</xdr:col>
                    <xdr:colOff>95250</xdr:colOff>
                    <xdr:row>115</xdr:row>
                    <xdr:rowOff>0</xdr:rowOff>
                  </to>
                </anchor>
              </controlPr>
            </control>
          </mc:Choice>
        </mc:AlternateContent>
        <mc:AlternateContent xmlns:mc="http://schemas.openxmlformats.org/markup-compatibility/2006">
          <mc:Choice Requires="x14">
            <control shapeId="9226" r:id="rId14" name="Check Box 10">
              <controlPr defaultSize="0" autoFill="0" autoLine="0" autoPict="0">
                <anchor moveWithCells="1">
                  <from>
                    <xdr:col>2</xdr:col>
                    <xdr:colOff>0</xdr:colOff>
                    <xdr:row>114</xdr:row>
                    <xdr:rowOff>0</xdr:rowOff>
                  </from>
                  <to>
                    <xdr:col>2</xdr:col>
                    <xdr:colOff>304800</xdr:colOff>
                    <xdr:row>115</xdr:row>
                    <xdr:rowOff>0</xdr:rowOff>
                  </to>
                </anchor>
              </controlPr>
            </control>
          </mc:Choice>
        </mc:AlternateContent>
        <mc:AlternateContent xmlns:mc="http://schemas.openxmlformats.org/markup-compatibility/2006">
          <mc:Choice Requires="x14">
            <control shapeId="9227" r:id="rId15" name="Check Box 11">
              <controlPr defaultSize="0" autoFill="0" autoLine="0" autoPict="0">
                <anchor moveWithCells="1">
                  <from>
                    <xdr:col>2</xdr:col>
                    <xdr:colOff>0</xdr:colOff>
                    <xdr:row>115</xdr:row>
                    <xdr:rowOff>0</xdr:rowOff>
                  </from>
                  <to>
                    <xdr:col>2</xdr:col>
                    <xdr:colOff>304800</xdr:colOff>
                    <xdr:row>116</xdr:row>
                    <xdr:rowOff>0</xdr:rowOff>
                  </to>
                </anchor>
              </controlPr>
            </control>
          </mc:Choice>
        </mc:AlternateContent>
        <mc:AlternateContent xmlns:mc="http://schemas.openxmlformats.org/markup-compatibility/2006">
          <mc:Choice Requires="x14">
            <control shapeId="9228" r:id="rId16" name="Check Box 12">
              <controlPr defaultSize="0" autoFill="0" autoLine="0" autoPict="0">
                <anchor moveWithCells="1">
                  <from>
                    <xdr:col>6</xdr:col>
                    <xdr:colOff>0</xdr:colOff>
                    <xdr:row>114</xdr:row>
                    <xdr:rowOff>0</xdr:rowOff>
                  </from>
                  <to>
                    <xdr:col>7</xdr:col>
                    <xdr:colOff>95250</xdr:colOff>
                    <xdr:row>115</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baseType="variant" size="4">
      <vt:variant>
        <vt:lpstr>Worksheets</vt:lpstr>
      </vt:variant>
      <vt:variant>
        <vt:i4>24</vt:i4>
      </vt:variant>
      <vt:variant>
        <vt:lpstr>Named Ranges</vt:lpstr>
      </vt:variant>
      <vt:variant>
        <vt:i4>102</vt:i4>
      </vt:variant>
    </vt:vector>
  </HeadingPairs>
  <TitlesOfParts>
    <vt:vector baseType="lpstr" size="126">
      <vt:lpstr>NOTES</vt:lpstr>
      <vt:lpstr>Application</vt:lpstr>
      <vt:lpstr>Transmittal</vt:lpstr>
      <vt:lpstr>Elevators</vt:lpstr>
      <vt:lpstr>Abridged</vt:lpstr>
      <vt:lpstr>Temp Elev</vt:lpstr>
      <vt:lpstr>Cartop Railing</vt:lpstr>
      <vt:lpstr>MC Guarding</vt:lpstr>
      <vt:lpstr>Dumbwaiter</vt:lpstr>
      <vt:lpstr>Matl Lift</vt:lpstr>
      <vt:lpstr>PGL</vt:lpstr>
      <vt:lpstr>Barrier Free</vt:lpstr>
      <vt:lpstr>Ski</vt:lpstr>
      <vt:lpstr>SkiConveyor</vt:lpstr>
      <vt:lpstr>Wind Tower</vt:lpstr>
      <vt:lpstr>Pwr-Manlift</vt:lpstr>
      <vt:lpstr>Hand-Manlift</vt:lpstr>
      <vt:lpstr>Hoist</vt:lpstr>
      <vt:lpstr>Esc-MW</vt:lpstr>
      <vt:lpstr>SCC</vt:lpstr>
      <vt:lpstr>S.A.</vt:lpstr>
      <vt:lpstr>Elevators - Validation Data</vt:lpstr>
      <vt:lpstr>ORACLEDATA</vt:lpstr>
      <vt:lpstr>Revisions</vt:lpstr>
      <vt:lpstr>B355SafetyType</vt:lpstr>
      <vt:lpstr>BufferType</vt:lpstr>
      <vt:lpstr>BuildingFunction</vt:lpstr>
      <vt:lpstr>Bulkhead</vt:lpstr>
      <vt:lpstr>C.J.Anderson</vt:lpstr>
      <vt:lpstr>CarriageType</vt:lpstr>
      <vt:lpstr>Concord</vt:lpstr>
      <vt:lpstr>Connection</vt:lpstr>
      <vt:lpstr>ConstructionHoists</vt:lpstr>
      <vt:lpstr>Controller</vt:lpstr>
      <vt:lpstr>CorrosionProtection</vt:lpstr>
      <vt:lpstr>Cylinders</vt:lpstr>
      <vt:lpstr>D.A.Matot</vt:lpstr>
      <vt:lpstr>DataLabels</vt:lpstr>
      <vt:lpstr>DataPointers</vt:lpstr>
      <vt:lpstr>DeviceType</vt:lpstr>
      <vt:lpstr>DoorLockingDeviceType</vt:lpstr>
      <vt:lpstr>DoorOperator</vt:lpstr>
      <vt:lpstr>DriveType</vt:lpstr>
      <vt:lpstr>Dumbwaiters</vt:lpstr>
      <vt:lpstr>Elevators</vt:lpstr>
      <vt:lpstr>EntranceType</vt:lpstr>
      <vt:lpstr>EquipmentforPowerDrivenParkingofMotorVehicles</vt:lpstr>
      <vt:lpstr>Escalators</vt:lpstr>
      <vt:lpstr>G.A.L.</vt:lpstr>
      <vt:lpstr>GAL</vt:lpstr>
      <vt:lpstr>Garaventa</vt:lpstr>
      <vt:lpstr>GripperActuation</vt:lpstr>
      <vt:lpstr>GuideRailMass</vt:lpstr>
      <vt:lpstr>InclinedLifts</vt:lpstr>
      <vt:lpstr>Interlock</vt:lpstr>
      <vt:lpstr>InterlockModel</vt:lpstr>
      <vt:lpstr>Kone</vt:lpstr>
      <vt:lpstr>LiftsforPersonswithPhysicalDisabilities</vt:lpstr>
      <vt:lpstr>LiftsPersonswDisabilities</vt:lpstr>
      <vt:lpstr>LoadingClass</vt:lpstr>
      <vt:lpstr>Manlifts</vt:lpstr>
      <vt:lpstr>MaterialLiftsFreightPlatformLifts</vt:lpstr>
      <vt:lpstr>MotorControlType</vt:lpstr>
      <vt:lpstr>MovingWalks</vt:lpstr>
      <vt:lpstr>OperationType</vt:lpstr>
      <vt:lpstr>Orientation</vt:lpstr>
      <vt:lpstr>Otis</vt:lpstr>
      <vt:lpstr>ParkingGarageLifts</vt:lpstr>
      <vt:lpstr>PassengerRopeways</vt:lpstr>
      <vt:lpstr>Peelle</vt:lpstr>
      <vt:lpstr>Abridged!Print_Area</vt:lpstr>
      <vt:lpstr>Application!Print_Area</vt:lpstr>
      <vt:lpstr>'Barrier Free'!Print_Area</vt:lpstr>
      <vt:lpstr>'Cartop Railing'!Print_Area</vt:lpstr>
      <vt:lpstr>Dumbwaiter!Print_Area</vt:lpstr>
      <vt:lpstr>Elevators!Print_Area</vt:lpstr>
      <vt:lpstr>'Elevators - Validation Data'!Print_Area</vt:lpstr>
      <vt:lpstr>'Esc-MW'!Print_Area</vt:lpstr>
      <vt:lpstr>'Hand-Manlift'!Print_Area</vt:lpstr>
      <vt:lpstr>Hoist!Print_Area</vt:lpstr>
      <vt:lpstr>'Matl Lift'!Print_Area</vt:lpstr>
      <vt:lpstr>'MC Guarding'!Print_Area</vt:lpstr>
      <vt:lpstr>PGL!Print_Area</vt:lpstr>
      <vt:lpstr>'Pwr-Manlift'!Print_Area</vt:lpstr>
      <vt:lpstr>Revisions!Print_Area</vt:lpstr>
      <vt:lpstr>S.A.!Print_Area</vt:lpstr>
      <vt:lpstr>SCC!Print_Area</vt:lpstr>
      <vt:lpstr>Ski!Print_Area</vt:lpstr>
      <vt:lpstr>'Temp Elev'!Print_Area</vt:lpstr>
      <vt:lpstr>Transmittal!Print_Area</vt:lpstr>
      <vt:lpstr>'Wind Tower'!Print_Area</vt:lpstr>
      <vt:lpstr>'Barrier Free'!Print_Titles</vt:lpstr>
      <vt:lpstr>Dumbwaiter!Print_Titles</vt:lpstr>
      <vt:lpstr>Elevators!Print_Titles</vt:lpstr>
      <vt:lpstr>'Esc-MW'!Print_Titles</vt:lpstr>
      <vt:lpstr>'Hand-Manlift'!Print_Titles</vt:lpstr>
      <vt:lpstr>Hoist!Print_Titles</vt:lpstr>
      <vt:lpstr>'Matl Lift'!Print_Titles</vt:lpstr>
      <vt:lpstr>'MC Guarding'!Print_Titles</vt:lpstr>
      <vt:lpstr>PGL!Print_Titles</vt:lpstr>
      <vt:lpstr>'Pwr-Manlift'!Print_Titles</vt:lpstr>
      <vt:lpstr>Ski!Print_Titles</vt:lpstr>
      <vt:lpstr>'Temp Elev'!Print_Titles</vt:lpstr>
      <vt:lpstr>'Wind Tower'!Print_Titles</vt:lpstr>
      <vt:lpstr>RopeConstruction</vt:lpstr>
      <vt:lpstr>RopeGrade</vt:lpstr>
      <vt:lpstr>RopeStranding</vt:lpstr>
      <vt:lpstr>SafetyCode</vt:lpstr>
      <vt:lpstr>SafetyCodeforElevators</vt:lpstr>
      <vt:lpstr>SafetyCodeforManlifts</vt:lpstr>
      <vt:lpstr>SafetyCodeforMaterialHoists</vt:lpstr>
      <vt:lpstr>SafetyCodeforPersonnelHoists</vt:lpstr>
      <vt:lpstr>SafetyCodeforWindTurbineTowerElevators</vt:lpstr>
      <vt:lpstr>SafetyType</vt:lpstr>
      <vt:lpstr>ShoppingCartConveyor</vt:lpstr>
      <vt:lpstr>SpecialElevatingDevice</vt:lpstr>
      <vt:lpstr>SpecialWindTower</vt:lpstr>
      <vt:lpstr>Stages</vt:lpstr>
      <vt:lpstr>SubmissionType</vt:lpstr>
      <vt:lpstr>SuspensionType</vt:lpstr>
      <vt:lpstr>Sync</vt:lpstr>
      <vt:lpstr>ThyssenKrupp</vt:lpstr>
      <vt:lpstr>Type</vt:lpstr>
      <vt:lpstr>ValidEDDeviceClass</vt:lpstr>
      <vt:lpstr>Valve</vt:lpstr>
      <vt:lpstr>Variance</vt:lpstr>
    </vt:vector>
  </TitlesOfParts>
  <Company/>
  <LinksUpToDate>false</LinksUpToDate>
  <SharedDoc>false</SharedDoc>
  <HyperlinksChanged>false</HyperlinksChanged>
  <AppVersion>16.0300</AppVersion>
  <Template/>
  <Manager/>
  <TotalTime>0</TotalTime>
  <Application/>
</Properties>
</file>

<file path=docProps/core.xml><?xml version="1.0" encoding="utf-8"?>
<cp:coreProperties xmlns:cp="http://schemas.openxmlformats.org/package/2006/metadata/core-properties" xmlns:dc="http://purl.org/dc/elements/1.1/" xmlns:dcterms="http://purl.org/dc/terms/" xmlns:xsi="http://www.w3.org/2001/XMLSchema-instance">
  <cp:revision>0</cp:revision>
</cp:coreProperties>
</file>