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F DRIVE\ALL\ALEXY\project budget template\"/>
    </mc:Choice>
  </mc:AlternateContent>
  <bookViews>
    <workbookView xWindow="0" yWindow="0" windowWidth="20490" windowHeight="6555"/>
  </bookViews>
  <sheets>
    <sheet name="Start here - Project Budget" sheetId="1" r:id="rId1"/>
    <sheet name="Second page - Price and Splits" sheetId="3" r:id="rId2"/>
  </sheets>
  <definedNames>
    <definedName name="_xlnm._FilterDatabase" localSheetId="1" hidden="1">'Second page - Price and Splits'!#REF!</definedName>
    <definedName name="_xlnm._FilterDatabase" localSheetId="0" hidden="1">'Start here - Project Budget'!#REF!</definedName>
    <definedName name="Types" localSheetId="1">'Second page - Price and Splits'!#REF!</definedName>
    <definedName name="Types">'Start here - Project Budget'!#REF!</definedName>
    <definedName name="Y_N" localSheetId="1">'Second page - Price and Splits'!#REF!</definedName>
    <definedName name="Y_N">'Start here - Project Budget'!#REF!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3" l="1"/>
  <c r="H14" i="1"/>
  <c r="H15" i="1"/>
  <c r="H16" i="1"/>
  <c r="H17" i="1"/>
  <c r="H18" i="1"/>
  <c r="H19" i="1"/>
  <c r="H21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6" i="1"/>
  <c r="H45" i="1"/>
  <c r="H50" i="1"/>
  <c r="H56" i="1"/>
  <c r="H61" i="1"/>
  <c r="H66" i="1"/>
  <c r="H68" i="1"/>
  <c r="H69" i="1"/>
  <c r="H70" i="1"/>
  <c r="H71" i="1"/>
  <c r="H73" i="1"/>
  <c r="H78" i="1"/>
  <c r="H79" i="1"/>
  <c r="H80" i="1"/>
  <c r="H77" i="1"/>
  <c r="H85" i="1"/>
  <c r="H87" i="1"/>
  <c r="H110" i="1"/>
  <c r="F113" i="1"/>
  <c r="H91" i="1"/>
  <c r="H92" i="1"/>
  <c r="H93" i="1"/>
  <c r="H94" i="1"/>
  <c r="H95" i="1"/>
  <c r="H113" i="1"/>
  <c r="H114" i="1"/>
  <c r="H103" i="1"/>
  <c r="H99" i="1"/>
  <c r="H104" i="1"/>
  <c r="H106" i="1"/>
  <c r="H22" i="3"/>
  <c r="H24" i="3"/>
  <c r="H118" i="1"/>
  <c r="H25" i="3"/>
  <c r="H37" i="3"/>
  <c r="H52" i="3"/>
  <c r="H53" i="3"/>
  <c r="H18" i="3"/>
  <c r="H34" i="3"/>
  <c r="H7" i="3"/>
  <c r="H35" i="3"/>
  <c r="H36" i="3"/>
  <c r="H47" i="3"/>
  <c r="H48" i="3"/>
  <c r="H42" i="3"/>
  <c r="H43" i="3"/>
  <c r="H44" i="3"/>
  <c r="H38" i="3"/>
  <c r="H20" i="3"/>
  <c r="H12" i="3"/>
  <c r="H49" i="3"/>
  <c r="H54" i="3"/>
  <c r="C5" i="3"/>
  <c r="H115" i="1"/>
  <c r="H111" i="1"/>
  <c r="H117" i="1"/>
  <c r="H112" i="1"/>
  <c r="C31" i="3"/>
  <c r="C4" i="3"/>
  <c r="H16" i="3"/>
  <c r="H10" i="3"/>
  <c r="H11" i="3"/>
  <c r="H9" i="3"/>
  <c r="H14" i="3"/>
</calcChain>
</file>

<file path=xl/sharedStrings.xml><?xml version="1.0" encoding="utf-8"?>
<sst xmlns="http://schemas.openxmlformats.org/spreadsheetml/2006/main" count="198" uniqueCount="115">
  <si>
    <t>Phone / fax</t>
  </si>
  <si>
    <t>Photocopying / Printing</t>
  </si>
  <si>
    <t>Other</t>
  </si>
  <si>
    <t>Equipment Hiring Charges</t>
  </si>
  <si>
    <t>Project :</t>
  </si>
  <si>
    <t>Travel and subsistence costs</t>
  </si>
  <si>
    <t>cost</t>
  </si>
  <si>
    <t>Laboratory and field staff</t>
  </si>
  <si>
    <t>Students (excluding bursaries)</t>
  </si>
  <si>
    <t>Consultants</t>
  </si>
  <si>
    <t>Student bursaries</t>
  </si>
  <si>
    <t>Doctorate</t>
  </si>
  <si>
    <t>Masters</t>
  </si>
  <si>
    <t>number</t>
  </si>
  <si>
    <t>years</t>
  </si>
  <si>
    <t>value/year</t>
  </si>
  <si>
    <t>p/h</t>
  </si>
  <si>
    <t>Consumables</t>
  </si>
  <si>
    <t>Chemicals</t>
  </si>
  <si>
    <t>Laboratory and analytical costs</t>
  </si>
  <si>
    <t>Gases</t>
  </si>
  <si>
    <t>Analytical costs</t>
  </si>
  <si>
    <t>Other external services and charges</t>
  </si>
  <si>
    <t>Professional fees</t>
  </si>
  <si>
    <t>Vehicle costs</t>
  </si>
  <si>
    <t>Airfares</t>
  </si>
  <si>
    <t>Accommodation</t>
  </si>
  <si>
    <t>Subsistence</t>
  </si>
  <si>
    <t>Specific maintenance of purchased equipment</t>
  </si>
  <si>
    <t>Bench fees</t>
  </si>
  <si>
    <t>1.  DIRECT COSTS</t>
  </si>
  <si>
    <t>TOTAL DIRECT COSTS</t>
  </si>
  <si>
    <t>Project management staff</t>
  </si>
  <si>
    <t>1(c):  EQUIPMENT COSTS</t>
  </si>
  <si>
    <t>TOTAL EQUIPMENT COSTS</t>
  </si>
  <si>
    <t>Bursaries</t>
  </si>
  <si>
    <t>Project running costs</t>
  </si>
  <si>
    <t>SUB-TOTAL PROJECT RUNNING COSTS</t>
  </si>
  <si>
    <t>SUB-TOTAL BURSARIES</t>
  </si>
  <si>
    <t>Specific office costs</t>
  </si>
  <si>
    <t>Computer consumables</t>
  </si>
  <si>
    <t>Grade 6 (Ass Prof / Deputy Director)</t>
  </si>
  <si>
    <t>Grade 5 (Professor / Director)</t>
  </si>
  <si>
    <t>Grade 7 (Sen Lecturer / Sen Manager)</t>
  </si>
  <si>
    <t>Grade 8 (Lecturer / Manager)</t>
  </si>
  <si>
    <t>Grade 9 (ass Lecturer / Officer)</t>
  </si>
  <si>
    <t>Grade 10 (Administrator)</t>
  </si>
  <si>
    <t>1(a):  COUNCIL-FUNDED STAFF SALARY COSTS</t>
  </si>
  <si>
    <t>TOTAL COUNCIL-FUNDED STAFF SALARY COSTS</t>
  </si>
  <si>
    <t>1(b):  OTHER DIRECT COSTS</t>
  </si>
  <si>
    <t>Name / level of staff member</t>
  </si>
  <si>
    <t>Est hours</t>
  </si>
  <si>
    <t>Cost</t>
  </si>
  <si>
    <t>Staff costs (non-Council-funded)</t>
  </si>
  <si>
    <t>TOTAL OTHER DIRECT COSTS</t>
  </si>
  <si>
    <t>Other support staff</t>
  </si>
  <si>
    <t>2.  INDIRECT COSTS</t>
  </si>
  <si>
    <t>Direct Costs</t>
  </si>
  <si>
    <t>less</t>
  </si>
  <si>
    <t>Capital Equipment</t>
  </si>
  <si>
    <t>Description</t>
  </si>
  <si>
    <t>SUB-TOTAL NON-COUNCIL-FUNDED STAFF COSTS</t>
  </si>
  <si>
    <t>SUB-TOTAL SUB-CONTRACTING / CONSORTIUM PARTNER COSTS</t>
  </si>
  <si>
    <t xml:space="preserve">Sub-grantee / consortium partner costs </t>
  </si>
  <si>
    <t>Sub-grantee / consortium partner</t>
  </si>
  <si>
    <t>ICRR</t>
  </si>
  <si>
    <t>3.   FULL COST</t>
  </si>
  <si>
    <t>PROJECT BUDGET</t>
  </si>
  <si>
    <t>Full cost</t>
  </si>
  <si>
    <t>Total Direct Costs</t>
  </si>
  <si>
    <t>Total Indirect Costs</t>
  </si>
  <si>
    <t>Modified Total Direct Costs</t>
  </si>
  <si>
    <t>Therefore MTDC</t>
  </si>
  <si>
    <t>TOTAL INDIRECT COSTS (MTDC x ICRR)</t>
  </si>
  <si>
    <t>FULL COST (DC + IC)</t>
  </si>
  <si>
    <t>MTDC</t>
  </si>
  <si>
    <t>Direct costs</t>
  </si>
  <si>
    <t>hrs @</t>
  </si>
  <si>
    <t>excl VAT</t>
  </si>
  <si>
    <t>4.  PRICE</t>
  </si>
  <si>
    <t>PRICE CHARGED</t>
  </si>
  <si>
    <t>EXCL VAT</t>
  </si>
  <si>
    <t>Council-funded staff costs</t>
  </si>
  <si>
    <t>Balance</t>
  </si>
  <si>
    <t>Pricing regime</t>
  </si>
  <si>
    <t>Contribution to Indirect Cost</t>
  </si>
  <si>
    <t>IF</t>
  </si>
  <si>
    <t>PRICE &gt; FULL COST</t>
  </si>
  <si>
    <t>PRICE = FULL COST</t>
  </si>
  <si>
    <t>Less</t>
  </si>
  <si>
    <t>Therefore In/Out Costs</t>
  </si>
  <si>
    <t>Fill in yellow blocks only</t>
  </si>
  <si>
    <t>Grade 9 (Ass Lecturer / Officer)</t>
  </si>
  <si>
    <t>CTC (hourly rate)</t>
  </si>
  <si>
    <t>of MTDC</t>
  </si>
  <si>
    <t>Workshops / Conferences</t>
  </si>
  <si>
    <t>Cost centre:</t>
  </si>
  <si>
    <t>Other (state)</t>
  </si>
  <si>
    <t>Minimum Contribution to Indirect Costs</t>
  </si>
  <si>
    <t>Direct Costs + Minimum CTIC</t>
  </si>
  <si>
    <t>Sub-contracts &gt; R250 000 per item</t>
  </si>
  <si>
    <t>Equipment &gt; R250 000 per individual item</t>
  </si>
  <si>
    <t>Approved by NIPMO in April 2016</t>
  </si>
  <si>
    <t>IMPORTANT</t>
  </si>
  <si>
    <t>Recommended Price to be charged should be Full Cost and is =</t>
  </si>
  <si>
    <t>Surplus to Project Cost Centre or Faculty Staff Budget</t>
  </si>
  <si>
    <t>of Price</t>
  </si>
  <si>
    <t>Bursaries and large equipment may be negotiated to be exempt from CTIC</t>
  </si>
  <si>
    <t>Calculations</t>
  </si>
  <si>
    <t>Contribution to Indirect Cost desired</t>
  </si>
  <si>
    <t>CTIC on MTDC</t>
  </si>
  <si>
    <t>Nelson Mandela University Minimum Charge</t>
  </si>
  <si>
    <t>Therefore Nelson Mandela University Minimum Charge</t>
  </si>
  <si>
    <t>Minimum charge allowable by Nelson Mandela University</t>
  </si>
  <si>
    <t>PRICE &lt; FULL COST BUT &gt;= MINIMUM CHARGE ALLOWABLE BY Nelson Mandela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</si>
</sst>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R&quot;* #,##0.00_);_(&quot;R&quot;* \(#,##0.00\);_(&quot;R&quot;* &quot;-&quot;??_);_(@_)"/>
    <numFmt numFmtId="165" formatCode="_ &quot;R&quot;\ * #,##0.00_ ;_ &quot;R&quot;\ * \-#,##0.00_ ;_ &quot;R&quot;\ * &quot;-&quot;??_ ;_ @_ "/>
    <numFmt numFmtId="166" formatCode="_ &quot;R&quot;\ * #,##0_ ;_ &quot;R&quot;\ * \-#,##0_ ;_ &quot;R&quot;\ * &quot;-&quot;??_ ;_ @_ "/>
    <numFmt numFmtId="167" formatCode="0.0%"/>
    <numFmt numFmtId="168" formatCode="_(&quot;R&quot;* #,##0_);_(&quot;R&quot;* \(#,##0\);_(&quot;R&quot;* &quot;-&quot;??_);_(@_)"/>
  </numFmts>
  <fonts count="21" x14ac:knownFonts="1">
    <font>
      <sz val="10"/>
      <name val="Arial"/>
      <charset val="204"/>
    </font>
    <font>
      <sz val="10"/>
      <name val="Arial"/>
      <charset val="204"/>
    </font>
    <font>
      <b/>
      <sz val="20"/>
      <name val="Arial"/>
      <charset val="204"/>
    </font>
    <font>
      <b/>
      <sz val="18"/>
      <name val="Arial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8"/>
      <name val="Arial"/>
      <charset val="204"/>
    </font>
    <font>
      <sz val="10"/>
      <color rgb="FFFF0000"/>
      <name val="Arial"/>
      <family val="2"/>
    </font>
    <font>
      <b/>
      <sz val="12"/>
      <color rgb="FFFF0000"/>
      <name val="Arial"/>
      <charset val="204"/>
    </font>
    <font>
      <sz val="12"/>
      <color rgb="FFFF0000"/>
      <name val="Arial"/>
      <charset val="204"/>
    </font>
    <font>
      <b/>
      <sz val="10"/>
      <color rgb="FFFF0000"/>
      <name val="Arial"/>
      <charset val="204"/>
    </font>
    <font>
      <b/>
      <sz val="10"/>
      <color rgb="FF0000FF"/>
      <name val="Arial"/>
      <charset val="204"/>
    </font>
    <font>
      <u/>
      <sz val="10"/>
      <color theme="10"/>
      <name val="Arial"/>
      <charset val="204"/>
    </font>
    <font>
      <u/>
      <sz val="10"/>
      <color theme="11"/>
      <name val="Arial"/>
      <charset val="204"/>
    </font>
    <font>
      <b/>
      <sz val="10"/>
      <color theme="0"/>
      <name val="Arial"/>
      <family val="2"/>
    </font>
    <font>
      <sz val="10"/>
      <color theme="0" tint="-0.34998626667073579"/>
      <name val="Arial"/>
      <charset val="204"/>
    </font>
    <font>
      <b/>
      <sz val="18"/>
      <color theme="0"/>
      <name val="Arial"/>
      <charset val="204"/>
    </font>
    <font>
      <b/>
      <sz val="18"/>
      <color rgb="FFFF0000"/>
      <name val="Arial"/>
      <charset val="204"/>
    </font>
    <font>
      <b/>
      <sz val="12"/>
      <color theme="0"/>
      <name val="Arial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6" fillId="2" borderId="7" xfId="0" applyFont="1" applyFill="1" applyBorder="1"/>
    <xf numFmtId="0" fontId="5" fillId="0" borderId="0" xfId="0" applyFont="1" applyBorder="1"/>
    <xf numFmtId="0" fontId="0" fillId="0" borderId="0" xfId="0" applyBorder="1" applyAlignment="1">
      <alignment horizontal="right"/>
    </xf>
    <xf numFmtId="3" fontId="5" fillId="0" borderId="0" xfId="0" applyNumberFormat="1" applyFont="1" applyBorder="1"/>
    <xf numFmtId="0" fontId="0" fillId="0" borderId="0" xfId="0" applyFill="1" applyBorder="1"/>
    <xf numFmtId="0" fontId="0" fillId="0" borderId="8" xfId="0" applyBorder="1"/>
    <xf numFmtId="0" fontId="5" fillId="0" borderId="9" xfId="0" applyFont="1" applyFill="1" applyBorder="1"/>
    <xf numFmtId="0" fontId="0" fillId="0" borderId="8" xfId="0" applyFill="1" applyBorder="1"/>
    <xf numFmtId="3" fontId="0" fillId="0" borderId="8" xfId="0" applyNumberFormat="1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0" borderId="11" xfId="0" applyBorder="1"/>
    <xf numFmtId="0" fontId="0" fillId="2" borderId="1" xfId="0" applyFill="1" applyBorder="1"/>
    <xf numFmtId="0" fontId="5" fillId="3" borderId="8" xfId="0" applyFont="1" applyFill="1" applyBorder="1"/>
    <xf numFmtId="0" fontId="0" fillId="4" borderId="8" xfId="0" applyFill="1" applyBorder="1"/>
    <xf numFmtId="3" fontId="0" fillId="4" borderId="8" xfId="0" applyNumberFormat="1" applyFill="1" applyBorder="1"/>
    <xf numFmtId="0" fontId="5" fillId="4" borderId="8" xfId="0" applyFont="1" applyFill="1" applyBorder="1" applyAlignment="1">
      <alignment horizontal="right"/>
    </xf>
    <xf numFmtId="0" fontId="5" fillId="0" borderId="13" xfId="0" applyFont="1" applyFill="1" applyBorder="1"/>
    <xf numFmtId="0" fontId="0" fillId="0" borderId="13" xfId="0" applyFill="1" applyBorder="1"/>
    <xf numFmtId="3" fontId="0" fillId="0" borderId="13" xfId="0" applyNumberFormat="1" applyFill="1" applyBorder="1"/>
    <xf numFmtId="0" fontId="5" fillId="0" borderId="13" xfId="0" applyFont="1" applyBorder="1" applyAlignment="1">
      <alignment horizontal="right"/>
    </xf>
    <xf numFmtId="0" fontId="0" fillId="0" borderId="13" xfId="0" applyBorder="1"/>
    <xf numFmtId="0" fontId="0" fillId="0" borderId="14" xfId="0" applyFill="1" applyBorder="1"/>
    <xf numFmtId="0" fontId="0" fillId="0" borderId="14" xfId="0" applyBorder="1"/>
    <xf numFmtId="0" fontId="5" fillId="0" borderId="8" xfId="0" applyFont="1" applyFill="1" applyBorder="1"/>
    <xf numFmtId="3" fontId="0" fillId="0" borderId="8" xfId="0" applyNumberFormat="1" applyFill="1" applyBorder="1"/>
    <xf numFmtId="0" fontId="0" fillId="0" borderId="8" xfId="0" applyFill="1" applyBorder="1" applyAlignment="1">
      <alignment horizontal="center"/>
    </xf>
    <xf numFmtId="0" fontId="5" fillId="0" borderId="8" xfId="0" applyFont="1" applyFill="1" applyBorder="1" applyAlignment="1">
      <alignment horizontal="right"/>
    </xf>
    <xf numFmtId="3" fontId="0" fillId="0" borderId="0" xfId="0" applyNumberFormat="1" applyFill="1" applyBorder="1"/>
    <xf numFmtId="0" fontId="5" fillId="3" borderId="9" xfId="0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5" fillId="4" borderId="8" xfId="0" applyFont="1" applyFill="1" applyBorder="1" applyAlignment="1">
      <alignment horizontal="right" vertical="center"/>
    </xf>
    <xf numFmtId="0" fontId="0" fillId="0" borderId="15" xfId="0" applyBorder="1"/>
    <xf numFmtId="0" fontId="0" fillId="0" borderId="17" xfId="0" applyBorder="1"/>
    <xf numFmtId="9" fontId="0" fillId="0" borderId="0" xfId="0" applyNumberFormat="1" applyBorder="1"/>
    <xf numFmtId="0" fontId="5" fillId="0" borderId="9" xfId="0" applyFont="1" applyBorder="1"/>
    <xf numFmtId="0" fontId="5" fillId="4" borderId="9" xfId="0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4" xfId="0" applyBorder="1"/>
    <xf numFmtId="0" fontId="0" fillId="0" borderId="11" xfId="0" applyFill="1" applyBorder="1"/>
    <xf numFmtId="0" fontId="6" fillId="2" borderId="19" xfId="0" applyFont="1" applyFill="1" applyBorder="1"/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6" fillId="2" borderId="20" xfId="0" applyFont="1" applyFill="1" applyBorder="1"/>
    <xf numFmtId="0" fontId="6" fillId="2" borderId="6" xfId="0" applyFont="1" applyFill="1" applyBorder="1"/>
    <xf numFmtId="0" fontId="5" fillId="0" borderId="13" xfId="0" applyFont="1" applyBorder="1"/>
    <xf numFmtId="0" fontId="5" fillId="0" borderId="8" xfId="0" applyFont="1" applyBorder="1"/>
    <xf numFmtId="0" fontId="5" fillId="0" borderId="10" xfId="0" applyFont="1" applyFill="1" applyBorder="1" applyAlignment="1">
      <alignment horizontal="right"/>
    </xf>
    <xf numFmtId="0" fontId="0" fillId="6" borderId="6" xfId="0" applyFill="1" applyBorder="1"/>
    <xf numFmtId="0" fontId="5" fillId="7" borderId="13" xfId="0" applyFont="1" applyFill="1" applyBorder="1"/>
    <xf numFmtId="0" fontId="0" fillId="7" borderId="13" xfId="0" applyFill="1" applyBorder="1"/>
    <xf numFmtId="3" fontId="0" fillId="7" borderId="13" xfId="0" applyNumberFormat="1" applyFill="1" applyBorder="1"/>
    <xf numFmtId="0" fontId="5" fillId="7" borderId="13" xfId="0" applyFont="1" applyFill="1" applyBorder="1" applyAlignment="1">
      <alignment horizontal="right"/>
    </xf>
    <xf numFmtId="0" fontId="5" fillId="7" borderId="14" xfId="0" applyFont="1" applyFill="1" applyBorder="1"/>
    <xf numFmtId="0" fontId="0" fillId="7" borderId="14" xfId="0" applyFill="1" applyBorder="1"/>
    <xf numFmtId="3" fontId="0" fillId="7" borderId="14" xfId="0" applyNumberFormat="1" applyFill="1" applyBorder="1"/>
    <xf numFmtId="0" fontId="5" fillId="7" borderId="14" xfId="0" applyFont="1" applyFill="1" applyBorder="1" applyAlignment="1">
      <alignment horizontal="right"/>
    </xf>
    <xf numFmtId="0" fontId="5" fillId="7" borderId="8" xfId="0" applyFont="1" applyFill="1" applyBorder="1"/>
    <xf numFmtId="0" fontId="0" fillId="7" borderId="8" xfId="0" applyFill="1" applyBorder="1"/>
    <xf numFmtId="3" fontId="0" fillId="7" borderId="8" xfId="0" applyNumberFormat="1" applyFill="1" applyBorder="1"/>
    <xf numFmtId="0" fontId="5" fillId="7" borderId="8" xfId="0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vertical="center"/>
    </xf>
    <xf numFmtId="0" fontId="7" fillId="8" borderId="8" xfId="0" applyFont="1" applyFill="1" applyBorder="1" applyAlignment="1">
      <alignment vertical="center"/>
    </xf>
    <xf numFmtId="0" fontId="7" fillId="9" borderId="8" xfId="0" applyFont="1" applyFill="1" applyBorder="1"/>
    <xf numFmtId="0" fontId="4" fillId="9" borderId="8" xfId="0" applyFont="1" applyFill="1" applyBorder="1" applyAlignment="1">
      <alignment horizontal="right" vertical="center"/>
    </xf>
    <xf numFmtId="0" fontId="7" fillId="9" borderId="10" xfId="0" applyFont="1" applyFill="1" applyBorder="1"/>
    <xf numFmtId="0" fontId="4" fillId="11" borderId="9" xfId="0" applyFont="1" applyFill="1" applyBorder="1" applyAlignment="1">
      <alignment vertical="center"/>
    </xf>
    <xf numFmtId="0" fontId="7" fillId="11" borderId="8" xfId="0" applyFont="1" applyFill="1" applyBorder="1" applyAlignment="1">
      <alignment vertical="center"/>
    </xf>
    <xf numFmtId="0" fontId="7" fillId="10" borderId="8" xfId="0" applyFont="1" applyFill="1" applyBorder="1"/>
    <xf numFmtId="0" fontId="4" fillId="10" borderId="8" xfId="0" applyFont="1" applyFill="1" applyBorder="1" applyAlignment="1">
      <alignment horizontal="right" vertical="center"/>
    </xf>
    <xf numFmtId="0" fontId="7" fillId="10" borderId="10" xfId="0" applyFont="1" applyFill="1" applyBorder="1"/>
    <xf numFmtId="0" fontId="0" fillId="0" borderId="9" xfId="0" applyFill="1" applyBorder="1"/>
    <xf numFmtId="9" fontId="0" fillId="0" borderId="10" xfId="0" applyNumberFormat="1" applyFill="1" applyBorder="1"/>
    <xf numFmtId="0" fontId="5" fillId="12" borderId="9" xfId="0" applyFont="1" applyFill="1" applyBorder="1"/>
    <xf numFmtId="0" fontId="5" fillId="12" borderId="8" xfId="0" applyFont="1" applyFill="1" applyBorder="1"/>
    <xf numFmtId="0" fontId="0" fillId="0" borderId="8" xfId="0" applyFill="1" applyBorder="1" applyAlignment="1">
      <alignment horizontal="right"/>
    </xf>
    <xf numFmtId="0" fontId="5" fillId="12" borderId="8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6" xfId="0" applyBorder="1" applyAlignment="1">
      <alignment horizontal="right"/>
    </xf>
    <xf numFmtId="166" fontId="6" fillId="0" borderId="12" xfId="1" applyNumberFormat="1" applyFont="1" applyFill="1" applyBorder="1"/>
    <xf numFmtId="166" fontId="6" fillId="6" borderId="12" xfId="1" applyNumberFormat="1" applyFont="1" applyFill="1" applyBorder="1"/>
    <xf numFmtId="166" fontId="4" fillId="11" borderId="8" xfId="1" applyNumberFormat="1" applyFont="1" applyFill="1" applyBorder="1" applyAlignment="1">
      <alignment vertical="center"/>
    </xf>
    <xf numFmtId="166" fontId="4" fillId="8" borderId="8" xfId="1" applyNumberFormat="1" applyFont="1" applyFill="1" applyBorder="1" applyAlignment="1">
      <alignment vertical="center"/>
    </xf>
    <xf numFmtId="166" fontId="5" fillId="12" borderId="10" xfId="1" applyNumberFormat="1" applyFont="1" applyFill="1" applyBorder="1"/>
    <xf numFmtId="166" fontId="5" fillId="0" borderId="21" xfId="1" applyNumberFormat="1" applyFont="1" applyFill="1" applyBorder="1"/>
    <xf numFmtId="166" fontId="6" fillId="0" borderId="21" xfId="1" applyNumberFormat="1" applyFont="1" applyFill="1" applyBorder="1"/>
    <xf numFmtId="0" fontId="4" fillId="13" borderId="9" xfId="0" applyFont="1" applyFill="1" applyBorder="1" applyAlignment="1">
      <alignment vertical="center"/>
    </xf>
    <xf numFmtId="0" fontId="7" fillId="13" borderId="8" xfId="0" applyFont="1" applyFill="1" applyBorder="1" applyAlignment="1">
      <alignment vertical="center"/>
    </xf>
    <xf numFmtId="0" fontId="7" fillId="14" borderId="8" xfId="0" applyFont="1" applyFill="1" applyBorder="1"/>
    <xf numFmtId="0" fontId="4" fillId="14" borderId="8" xfId="0" applyFont="1" applyFill="1" applyBorder="1" applyAlignment="1">
      <alignment horizontal="right" vertical="center"/>
    </xf>
    <xf numFmtId="166" fontId="4" fillId="13" borderId="8" xfId="1" applyNumberFormat="1" applyFont="1" applyFill="1" applyBorder="1" applyAlignment="1">
      <alignment vertical="center"/>
    </xf>
    <xf numFmtId="0" fontId="7" fillId="14" borderId="10" xfId="0" applyFont="1" applyFill="1" applyBorder="1"/>
    <xf numFmtId="166" fontId="5" fillId="4" borderId="10" xfId="1" applyNumberFormat="1" applyFont="1" applyFill="1" applyBorder="1" applyAlignment="1">
      <alignment vertical="center"/>
    </xf>
    <xf numFmtId="166" fontId="5" fillId="4" borderId="10" xfId="1" applyNumberFormat="1" applyFont="1" applyFill="1" applyBorder="1"/>
    <xf numFmtId="166" fontId="5" fillId="7" borderId="6" xfId="1" applyNumberFormat="1" applyFont="1" applyFill="1" applyBorder="1"/>
    <xf numFmtId="166" fontId="5" fillId="7" borderId="5" xfId="1" applyNumberFormat="1" applyFont="1" applyFill="1" applyBorder="1"/>
    <xf numFmtId="166" fontId="5" fillId="0" borderId="10" xfId="1" applyNumberFormat="1" applyFont="1" applyFill="1" applyBorder="1"/>
    <xf numFmtId="166" fontId="5" fillId="3" borderId="10" xfId="1" applyNumberFormat="1" applyFont="1" applyFill="1" applyBorder="1" applyAlignment="1">
      <alignment vertical="center"/>
    </xf>
    <xf numFmtId="166" fontId="0" fillId="0" borderId="0" xfId="0" applyNumberFormat="1"/>
    <xf numFmtId="0" fontId="0" fillId="0" borderId="22" xfId="0" applyBorder="1"/>
    <xf numFmtId="0" fontId="5" fillId="0" borderId="15" xfId="0" applyFont="1" applyBorder="1"/>
    <xf numFmtId="0" fontId="0" fillId="0" borderId="23" xfId="0" applyBorder="1"/>
    <xf numFmtId="0" fontId="5" fillId="0" borderId="0" xfId="0" applyFont="1" applyBorder="1" applyAlignment="1">
      <alignment horizontal="center" vertical="top" wrapText="1"/>
    </xf>
    <xf numFmtId="0" fontId="10" fillId="11" borderId="9" xfId="0" applyFont="1" applyFill="1" applyBorder="1" applyAlignment="1">
      <alignment vertical="center"/>
    </xf>
    <xf numFmtId="0" fontId="11" fillId="11" borderId="8" xfId="0" applyFont="1" applyFill="1" applyBorder="1" applyAlignment="1">
      <alignment vertical="center"/>
    </xf>
    <xf numFmtId="0" fontId="11" fillId="10" borderId="8" xfId="0" applyFont="1" applyFill="1" applyBorder="1"/>
    <xf numFmtId="0" fontId="10" fillId="10" borderId="8" xfId="0" applyFont="1" applyFill="1" applyBorder="1" applyAlignment="1">
      <alignment horizontal="right" vertical="center"/>
    </xf>
    <xf numFmtId="166" fontId="10" fillId="11" borderId="8" xfId="1" applyNumberFormat="1" applyFont="1" applyFill="1" applyBorder="1" applyAlignment="1">
      <alignment vertical="center"/>
    </xf>
    <xf numFmtId="0" fontId="4" fillId="11" borderId="8" xfId="0" applyFont="1" applyFill="1" applyBorder="1" applyAlignment="1">
      <alignment vertical="center"/>
    </xf>
    <xf numFmtId="0" fontId="4" fillId="10" borderId="8" xfId="0" applyFont="1" applyFill="1" applyBorder="1"/>
    <xf numFmtId="0" fontId="4" fillId="10" borderId="10" xfId="0" applyFont="1" applyFill="1" applyBorder="1" applyAlignment="1">
      <alignment vertical="center"/>
    </xf>
    <xf numFmtId="0" fontId="10" fillId="10" borderId="10" xfId="0" applyFont="1" applyFill="1" applyBorder="1" applyAlignment="1">
      <alignment vertical="center"/>
    </xf>
    <xf numFmtId="166" fontId="5" fillId="0" borderId="6" xfId="1" applyNumberFormat="1" applyFont="1" applyFill="1" applyBorder="1"/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9" xfId="0" applyFont="1" applyFill="1" applyBorder="1"/>
    <xf numFmtId="0" fontId="0" fillId="0" borderId="8" xfId="0" applyFont="1" applyFill="1" applyBorder="1"/>
    <xf numFmtId="3" fontId="0" fillId="0" borderId="8" xfId="0" applyNumberFormat="1" applyFont="1" applyFill="1" applyBorder="1"/>
    <xf numFmtId="0" fontId="0" fillId="0" borderId="10" xfId="0" applyFont="1" applyFill="1" applyBorder="1" applyAlignment="1">
      <alignment horizontal="right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/>
    <xf numFmtId="0" fontId="4" fillId="0" borderId="8" xfId="0" applyFont="1" applyFill="1" applyBorder="1" applyAlignment="1">
      <alignment horizontal="right" vertical="center"/>
    </xf>
    <xf numFmtId="166" fontId="4" fillId="0" borderId="8" xfId="1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8" xfId="0" applyFont="1" applyFill="1" applyBorder="1"/>
    <xf numFmtId="0" fontId="10" fillId="0" borderId="8" xfId="0" applyFont="1" applyFill="1" applyBorder="1" applyAlignment="1">
      <alignment horizontal="right" vertical="center"/>
    </xf>
    <xf numFmtId="166" fontId="10" fillId="0" borderId="8" xfId="1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166" fontId="4" fillId="6" borderId="8" xfId="1" applyNumberFormat="1" applyFont="1" applyFill="1" applyBorder="1" applyAlignment="1">
      <alignment vertical="center"/>
    </xf>
    <xf numFmtId="0" fontId="9" fillId="0" borderId="0" xfId="0" applyFont="1"/>
    <xf numFmtId="0" fontId="12" fillId="0" borderId="0" xfId="0" applyFont="1"/>
    <xf numFmtId="0" fontId="10" fillId="11" borderId="8" xfId="0" applyFont="1" applyFill="1" applyBorder="1" applyAlignment="1">
      <alignment vertical="center"/>
    </xf>
    <xf numFmtId="0" fontId="12" fillId="0" borderId="13" xfId="0" applyFont="1" applyBorder="1"/>
    <xf numFmtId="166" fontId="0" fillId="0" borderId="2" xfId="0" applyNumberFormat="1" applyBorder="1"/>
    <xf numFmtId="0" fontId="0" fillId="0" borderId="14" xfId="0" applyFont="1" applyBorder="1"/>
    <xf numFmtId="166" fontId="0" fillId="0" borderId="5" xfId="0" applyNumberFormat="1" applyBorder="1"/>
    <xf numFmtId="0" fontId="12" fillId="0" borderId="0" xfId="0" applyFont="1" applyAlignment="1">
      <alignment horizontal="right"/>
    </xf>
    <xf numFmtId="166" fontId="0" fillId="0" borderId="16" xfId="0" applyNumberFormat="1" applyBorder="1"/>
    <xf numFmtId="0" fontId="12" fillId="0" borderId="0" xfId="0" applyFont="1" applyBorder="1" applyAlignment="1">
      <alignment horizontal="right"/>
    </xf>
    <xf numFmtId="0" fontId="12" fillId="0" borderId="0" xfId="0" applyFont="1" applyBorder="1"/>
    <xf numFmtId="166" fontId="12" fillId="0" borderId="0" xfId="0" applyNumberFormat="1" applyFont="1" applyBorder="1"/>
    <xf numFmtId="0" fontId="7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5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28" xfId="0" applyFont="1" applyBorder="1" applyAlignment="1">
      <alignment vertical="center"/>
    </xf>
    <xf numFmtId="0" fontId="0" fillId="0" borderId="8" xfId="0" applyBorder="1"/>
    <xf numFmtId="0" fontId="0" fillId="0" borderId="10" xfId="0" applyBorder="1"/>
    <xf numFmtId="0" fontId="0" fillId="6" borderId="9" xfId="0" applyFill="1" applyBorder="1"/>
    <xf numFmtId="0" fontId="0" fillId="6" borderId="8" xfId="0" applyFill="1" applyBorder="1"/>
    <xf numFmtId="0" fontId="0" fillId="6" borderId="10" xfId="0" applyFill="1" applyBorder="1"/>
    <xf numFmtId="0" fontId="0" fillId="6" borderId="10" xfId="0" applyFill="1" applyBorder="1" applyAlignment="1">
      <alignment horizontal="right"/>
    </xf>
    <xf numFmtId="164" fontId="0" fillId="0" borderId="0" xfId="0" applyNumberFormat="1"/>
    <xf numFmtId="9" fontId="0" fillId="0" borderId="6" xfId="0" applyNumberFormat="1" applyBorder="1"/>
    <xf numFmtId="166" fontId="1" fillId="0" borderId="19" xfId="1" applyNumberFormat="1" applyFont="1" applyFill="1" applyBorder="1"/>
    <xf numFmtId="166" fontId="1" fillId="0" borderId="12" xfId="1" applyNumberFormat="1" applyFont="1" applyFill="1" applyBorder="1"/>
    <xf numFmtId="168" fontId="1" fillId="0" borderId="12" xfId="1" applyNumberFormat="1" applyFont="1" applyFill="1" applyBorder="1"/>
    <xf numFmtId="1" fontId="1" fillId="2" borderId="7" xfId="0" applyNumberFormat="1" applyFont="1" applyFill="1" applyBorder="1"/>
    <xf numFmtId="0" fontId="0" fillId="6" borderId="33" xfId="0" applyFill="1" applyBorder="1"/>
    <xf numFmtId="167" fontId="17" fillId="16" borderId="6" xfId="2" applyNumberFormat="1" applyFont="1" applyFill="1" applyBorder="1"/>
    <xf numFmtId="0" fontId="17" fillId="16" borderId="22" xfId="0" applyFont="1" applyFill="1" applyBorder="1"/>
    <xf numFmtId="0" fontId="18" fillId="17" borderId="31" xfId="0" applyFont="1" applyFill="1" applyBorder="1" applyAlignment="1"/>
    <xf numFmtId="0" fontId="18" fillId="17" borderId="30" xfId="0" applyFont="1" applyFill="1" applyBorder="1" applyAlignment="1">
      <alignment horizontal="center" vertical="center"/>
    </xf>
    <xf numFmtId="0" fontId="18" fillId="6" borderId="31" xfId="0" applyFont="1" applyFill="1" applyBorder="1" applyAlignment="1"/>
    <xf numFmtId="0" fontId="19" fillId="6" borderId="32" xfId="0" applyFont="1" applyFill="1" applyBorder="1" applyAlignment="1">
      <alignment horizontal="right"/>
    </xf>
    <xf numFmtId="0" fontId="19" fillId="6" borderId="30" xfId="0" applyFont="1" applyFill="1" applyBorder="1" applyAlignment="1"/>
    <xf numFmtId="0" fontId="0" fillId="18" borderId="9" xfId="0" applyFill="1" applyBorder="1"/>
    <xf numFmtId="0" fontId="0" fillId="18" borderId="8" xfId="0" applyFill="1" applyBorder="1"/>
    <xf numFmtId="9" fontId="0" fillId="18" borderId="8" xfId="0" applyNumberFormat="1" applyFill="1" applyBorder="1"/>
    <xf numFmtId="168" fontId="0" fillId="18" borderId="10" xfId="0" applyNumberFormat="1" applyFill="1" applyBorder="1"/>
    <xf numFmtId="0" fontId="5" fillId="18" borderId="9" xfId="0" applyFont="1" applyFill="1" applyBorder="1"/>
    <xf numFmtId="0" fontId="12" fillId="18" borderId="8" xfId="0" applyFont="1" applyFill="1" applyBorder="1"/>
    <xf numFmtId="0" fontId="0" fillId="18" borderId="10" xfId="0" applyFill="1" applyBorder="1"/>
    <xf numFmtId="0" fontId="16" fillId="17" borderId="8" xfId="0" applyFont="1" applyFill="1" applyBorder="1"/>
    <xf numFmtId="166" fontId="16" fillId="17" borderId="10" xfId="0" applyNumberFormat="1" applyFont="1" applyFill="1" applyBorder="1"/>
    <xf numFmtId="0" fontId="20" fillId="17" borderId="9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left" vertical="center"/>
    </xf>
    <xf numFmtId="0" fontId="4" fillId="10" borderId="8" xfId="0" applyFont="1" applyFill="1" applyBorder="1" applyAlignment="1">
      <alignment horizontal="left" vertical="center"/>
    </xf>
    <xf numFmtId="0" fontId="4" fillId="10" borderId="10" xfId="0" applyFont="1" applyFill="1" applyBorder="1" applyAlignment="1">
      <alignment horizontal="left" vertical="center"/>
    </xf>
    <xf numFmtId="0" fontId="4" fillId="12" borderId="9" xfId="0" applyFont="1" applyFill="1" applyBorder="1" applyAlignment="1">
      <alignment horizontal="left" vertical="center"/>
    </xf>
    <xf numFmtId="0" fontId="4" fillId="12" borderId="8" xfId="0" applyFont="1" applyFill="1" applyBorder="1" applyAlignment="1">
      <alignment horizontal="left" vertical="center"/>
    </xf>
    <xf numFmtId="0" fontId="4" fillId="12" borderId="1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4" fillId="14" borderId="9" xfId="0" applyFont="1" applyFill="1" applyBorder="1" applyAlignment="1">
      <alignment horizontal="left" vertical="center"/>
    </xf>
    <xf numFmtId="0" fontId="0" fillId="14" borderId="8" xfId="0" applyFill="1" applyBorder="1"/>
    <xf numFmtId="0" fontId="0" fillId="14" borderId="10" xfId="0" applyFill="1" applyBorder="1"/>
    <xf numFmtId="0" fontId="2" fillId="3" borderId="9" xfId="0" applyFont="1" applyFill="1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4" fillId="2" borderId="9" xfId="0" applyFont="1" applyFill="1" applyBorder="1" applyAlignment="1">
      <alignment horizontal="left" vertical="center"/>
    </xf>
    <xf numFmtId="0" fontId="4" fillId="9" borderId="9" xfId="0" applyFont="1" applyFill="1" applyBorder="1" applyAlignment="1">
      <alignment horizontal="left" vertical="center"/>
    </xf>
    <xf numFmtId="0" fontId="4" fillId="9" borderId="8" xfId="0" applyFont="1" applyFill="1" applyBorder="1" applyAlignment="1">
      <alignment horizontal="left" vertical="center"/>
    </xf>
    <xf numFmtId="0" fontId="4" fillId="9" borderId="10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/>
    </xf>
    <xf numFmtId="0" fontId="5" fillId="5" borderId="18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15" borderId="9" xfId="0" applyFont="1" applyFill="1" applyBorder="1" applyAlignment="1">
      <alignment horizontal="left" vertical="center"/>
    </xf>
    <xf numFmtId="0" fontId="0" fillId="15" borderId="8" xfId="0" applyFill="1" applyBorder="1"/>
    <xf numFmtId="0" fontId="0" fillId="15" borderId="10" xfId="0" applyFill="1" applyBorder="1"/>
  </cellXfs>
  <cellStyles count="47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F129" sqref="F129"/>
    </sheetView>
  </sheetViews>
  <sheetFormatPr defaultColWidth="8.85546875" defaultRowHeight="12.75" x14ac:dyDescent="0.2"/>
  <cols>
    <col min="1" max="1" width="10.7109375" customWidth="1"/>
    <col min="2" max="2" width="16.7109375" customWidth="1"/>
    <col min="3" max="3" width="29.42578125" customWidth="1"/>
    <col min="4" max="7" width="10.7109375" customWidth="1"/>
    <col min="8" max="8" width="13.85546875" customWidth="1"/>
    <col min="9" max="9" width="10.7109375" customWidth="1"/>
  </cols>
  <sheetData>
    <row r="1" spans="1:9" x14ac:dyDescent="0.2"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220" t="s">
        <v>67</v>
      </c>
      <c r="B2" s="221"/>
      <c r="C2" s="221"/>
      <c r="D2" s="221"/>
      <c r="E2" s="221"/>
      <c r="F2" s="221"/>
      <c r="G2" s="221"/>
      <c r="H2" s="221"/>
      <c r="I2" s="222"/>
    </row>
    <row r="3" spans="1:9" ht="13.5" thickBot="1" x14ac:dyDescent="0.25">
      <c r="A3" s="1"/>
      <c r="B3" s="1"/>
      <c r="C3" s="1"/>
      <c r="D3" s="1"/>
      <c r="E3" s="12"/>
      <c r="F3" s="12"/>
      <c r="G3" s="12"/>
      <c r="H3" s="12"/>
      <c r="I3" s="12"/>
    </row>
    <row r="4" spans="1:9" ht="24" thickBot="1" x14ac:dyDescent="0.4">
      <c r="A4" s="187" t="s">
        <v>103</v>
      </c>
      <c r="B4" s="185"/>
      <c r="C4" s="183"/>
      <c r="D4" s="184" t="s">
        <v>91</v>
      </c>
      <c r="E4" s="183"/>
      <c r="F4" s="183"/>
      <c r="G4" s="185"/>
      <c r="H4" s="185"/>
      <c r="I4" s="186" t="s">
        <v>103</v>
      </c>
    </row>
    <row r="5" spans="1:9" x14ac:dyDescent="0.2">
      <c r="A5" s="1"/>
      <c r="B5" s="1"/>
      <c r="C5" s="1"/>
      <c r="D5" s="1"/>
      <c r="E5" s="12"/>
      <c r="F5" s="12"/>
      <c r="G5" s="12"/>
      <c r="H5" s="12"/>
      <c r="I5" s="12"/>
    </row>
    <row r="6" spans="1:9" ht="23.25" x14ac:dyDescent="0.35">
      <c r="A6" s="3" t="s">
        <v>4</v>
      </c>
      <c r="C6" s="223"/>
      <c r="D6" s="221"/>
      <c r="E6" s="221"/>
      <c r="F6" s="221"/>
      <c r="G6" s="221"/>
      <c r="H6" s="221"/>
      <c r="I6" s="222"/>
    </row>
    <row r="7" spans="1:9" ht="23.25" x14ac:dyDescent="0.35">
      <c r="A7" s="3" t="s">
        <v>96</v>
      </c>
      <c r="C7" s="223"/>
      <c r="D7" s="231"/>
      <c r="E7" s="231"/>
      <c r="F7" s="231"/>
      <c r="G7" s="231"/>
      <c r="H7" s="231"/>
      <c r="I7" s="232"/>
    </row>
    <row r="8" spans="1:9" x14ac:dyDescent="0.2">
      <c r="A8" s="1"/>
      <c r="B8" s="1"/>
      <c r="C8" s="1"/>
      <c r="D8" s="1"/>
      <c r="E8" s="2"/>
      <c r="F8" s="2"/>
      <c r="G8" s="2"/>
      <c r="H8" s="2"/>
      <c r="I8" s="2"/>
    </row>
    <row r="9" spans="1:9" ht="24.75" customHeight="1" x14ac:dyDescent="0.2">
      <c r="A9" s="217" t="s">
        <v>30</v>
      </c>
      <c r="B9" s="218"/>
      <c r="C9" s="218"/>
      <c r="D9" s="218"/>
      <c r="E9" s="218"/>
      <c r="F9" s="218"/>
      <c r="G9" s="218"/>
      <c r="H9" s="218"/>
      <c r="I9" s="219"/>
    </row>
    <row r="10" spans="1:9" x14ac:dyDescent="0.2">
      <c r="A10" s="1"/>
      <c r="B10" s="1"/>
      <c r="C10" s="1"/>
      <c r="D10" s="1"/>
      <c r="E10" s="1"/>
      <c r="F10" s="1"/>
      <c r="G10" s="1"/>
      <c r="H10" s="1"/>
    </row>
    <row r="11" spans="1:9" x14ac:dyDescent="0.2">
      <c r="A11" s="1"/>
      <c r="B11" s="227" t="s">
        <v>47</v>
      </c>
      <c r="C11" s="228"/>
      <c r="D11" s="228"/>
      <c r="E11" s="228"/>
      <c r="F11" s="228"/>
      <c r="G11" s="228"/>
      <c r="H11" s="230"/>
      <c r="I11" s="4"/>
    </row>
    <row r="12" spans="1:9" x14ac:dyDescent="0.2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">
      <c r="A13" s="1"/>
      <c r="B13" s="1"/>
      <c r="C13" s="49" t="s">
        <v>50</v>
      </c>
      <c r="D13" s="50" t="s">
        <v>51</v>
      </c>
      <c r="E13" s="216" t="s">
        <v>93</v>
      </c>
      <c r="F13" s="216"/>
      <c r="G13" s="216" t="s">
        <v>52</v>
      </c>
      <c r="H13" s="216"/>
      <c r="I13" s="6"/>
    </row>
    <row r="14" spans="1:9" x14ac:dyDescent="0.2">
      <c r="A14" s="1"/>
      <c r="C14" s="46" t="s">
        <v>42</v>
      </c>
      <c r="D14" s="48"/>
      <c r="E14" s="5" t="s">
        <v>77</v>
      </c>
      <c r="F14" s="91">
        <v>563</v>
      </c>
      <c r="G14" s="5" t="s">
        <v>16</v>
      </c>
      <c r="H14" s="91">
        <f t="shared" ref="H14:H19" si="0">+D14*F14</f>
        <v>0</v>
      </c>
      <c r="I14" s="9"/>
    </row>
    <row r="15" spans="1:9" x14ac:dyDescent="0.2">
      <c r="A15" s="1"/>
      <c r="C15" s="7" t="s">
        <v>41</v>
      </c>
      <c r="D15" s="8"/>
      <c r="E15" s="19" t="s">
        <v>77</v>
      </c>
      <c r="F15" s="91">
        <v>466</v>
      </c>
      <c r="G15" s="19" t="s">
        <v>16</v>
      </c>
      <c r="H15" s="91">
        <f t="shared" si="0"/>
        <v>0</v>
      </c>
      <c r="I15" s="9"/>
    </row>
    <row r="16" spans="1:9" x14ac:dyDescent="0.2">
      <c r="A16" s="1"/>
      <c r="C16" s="7" t="s">
        <v>43</v>
      </c>
      <c r="D16" s="179"/>
      <c r="E16" s="19" t="s">
        <v>77</v>
      </c>
      <c r="F16" s="91">
        <v>370</v>
      </c>
      <c r="G16" s="19" t="s">
        <v>16</v>
      </c>
      <c r="H16" s="91">
        <f t="shared" si="0"/>
        <v>0</v>
      </c>
      <c r="I16" s="9"/>
    </row>
    <row r="17" spans="1:9" x14ac:dyDescent="0.2">
      <c r="A17" s="1"/>
      <c r="C17" s="5" t="s">
        <v>44</v>
      </c>
      <c r="D17" s="51"/>
      <c r="E17" s="19" t="s">
        <v>77</v>
      </c>
      <c r="F17" s="91">
        <v>297</v>
      </c>
      <c r="G17" s="19" t="s">
        <v>16</v>
      </c>
      <c r="H17" s="91">
        <f t="shared" si="0"/>
        <v>0</v>
      </c>
      <c r="I17" s="9"/>
    </row>
    <row r="18" spans="1:9" x14ac:dyDescent="0.2">
      <c r="A18" s="1"/>
      <c r="C18" s="7" t="s">
        <v>92</v>
      </c>
      <c r="D18" s="52"/>
      <c r="E18" s="19" t="s">
        <v>77</v>
      </c>
      <c r="F18" s="91">
        <v>230</v>
      </c>
      <c r="G18" s="19" t="s">
        <v>16</v>
      </c>
      <c r="H18" s="91">
        <f t="shared" si="0"/>
        <v>0</v>
      </c>
      <c r="I18" s="9"/>
    </row>
    <row r="19" spans="1:9" x14ac:dyDescent="0.2">
      <c r="A19" s="1"/>
      <c r="C19" s="7" t="s">
        <v>46</v>
      </c>
      <c r="D19" s="52"/>
      <c r="E19" s="46" t="s">
        <v>77</v>
      </c>
      <c r="F19" s="91">
        <v>193</v>
      </c>
      <c r="G19" s="46" t="s">
        <v>16</v>
      </c>
      <c r="H19" s="91">
        <f t="shared" si="0"/>
        <v>0</v>
      </c>
      <c r="I19" s="9"/>
    </row>
    <row r="20" spans="1:9" x14ac:dyDescent="0.2">
      <c r="A20" s="1"/>
      <c r="B20" s="1"/>
      <c r="C20" s="1"/>
      <c r="D20" s="1"/>
      <c r="E20" s="1"/>
      <c r="F20" s="1"/>
      <c r="G20" s="1"/>
      <c r="H20" s="1"/>
    </row>
    <row r="21" spans="1:9" x14ac:dyDescent="0.2">
      <c r="A21" s="1"/>
      <c r="B21" s="44" t="s">
        <v>48</v>
      </c>
      <c r="C21" s="45"/>
      <c r="D21" s="45"/>
      <c r="E21" s="45"/>
      <c r="F21" s="22"/>
      <c r="G21" s="39"/>
      <c r="H21" s="104">
        <f>+SUM(H14:H19)</f>
        <v>0</v>
      </c>
    </row>
    <row r="22" spans="1:9" x14ac:dyDescent="0.2">
      <c r="A22" s="1"/>
      <c r="B22" s="9"/>
      <c r="C22" s="1"/>
      <c r="D22" s="1"/>
      <c r="E22" s="1"/>
      <c r="F22" s="10"/>
      <c r="G22" s="11"/>
      <c r="H22" s="1"/>
      <c r="I22" s="1"/>
    </row>
    <row r="23" spans="1:9" x14ac:dyDescent="0.2">
      <c r="A23" s="12"/>
      <c r="B23" s="227" t="s">
        <v>49</v>
      </c>
      <c r="C23" s="228"/>
      <c r="D23" s="228"/>
      <c r="E23" s="228"/>
      <c r="F23" s="228"/>
      <c r="G23" s="228"/>
      <c r="H23" s="230"/>
      <c r="I23" s="4"/>
    </row>
    <row r="24" spans="1:9" x14ac:dyDescent="0.2">
      <c r="A24" s="1"/>
      <c r="B24" s="13"/>
      <c r="C24" s="1"/>
      <c r="D24" s="1"/>
      <c r="E24" s="1"/>
      <c r="F24" s="1"/>
      <c r="G24" s="1"/>
      <c r="H24" s="1"/>
      <c r="I24" s="1"/>
    </row>
    <row r="25" spans="1:9" ht="12" customHeight="1" x14ac:dyDescent="0.2">
      <c r="A25" s="1"/>
      <c r="B25" s="210" t="s">
        <v>53</v>
      </c>
      <c r="C25" s="49" t="s">
        <v>50</v>
      </c>
      <c r="D25" s="50" t="s">
        <v>51</v>
      </c>
      <c r="E25" s="216" t="s">
        <v>93</v>
      </c>
      <c r="F25" s="216"/>
      <c r="G25" s="216" t="s">
        <v>52</v>
      </c>
      <c r="H25" s="216"/>
    </row>
    <row r="26" spans="1:9" x14ac:dyDescent="0.2">
      <c r="A26" s="1"/>
      <c r="B26" s="211"/>
      <c r="C26" s="5" t="s">
        <v>42</v>
      </c>
      <c r="D26" s="17"/>
      <c r="E26" s="19" t="s">
        <v>77</v>
      </c>
      <c r="F26" s="91">
        <v>563</v>
      </c>
      <c r="G26" s="1" t="s">
        <v>16</v>
      </c>
      <c r="H26" s="91">
        <f t="shared" ref="H26:H36" si="1">+D26*F26</f>
        <v>0</v>
      </c>
    </row>
    <row r="27" spans="1:9" x14ac:dyDescent="0.2">
      <c r="A27" s="1"/>
      <c r="B27" s="211"/>
      <c r="C27" s="19" t="s">
        <v>41</v>
      </c>
      <c r="D27" s="18"/>
      <c r="E27" s="19" t="s">
        <v>77</v>
      </c>
      <c r="F27" s="91">
        <v>466</v>
      </c>
      <c r="G27" s="1" t="s">
        <v>16</v>
      </c>
      <c r="H27" s="91">
        <f t="shared" si="1"/>
        <v>0</v>
      </c>
    </row>
    <row r="28" spans="1:9" x14ac:dyDescent="0.2">
      <c r="A28" s="1"/>
      <c r="B28" s="211"/>
      <c r="C28" s="19" t="s">
        <v>43</v>
      </c>
      <c r="D28" s="18"/>
      <c r="E28" s="19" t="s">
        <v>77</v>
      </c>
      <c r="F28" s="91">
        <v>370</v>
      </c>
      <c r="G28" s="1" t="s">
        <v>16</v>
      </c>
      <c r="H28" s="91">
        <f t="shared" si="1"/>
        <v>0</v>
      </c>
    </row>
    <row r="29" spans="1:9" x14ac:dyDescent="0.2">
      <c r="A29" s="1"/>
      <c r="B29" s="211"/>
      <c r="C29" s="19" t="s">
        <v>44</v>
      </c>
      <c r="D29" s="18"/>
      <c r="E29" s="19" t="s">
        <v>77</v>
      </c>
      <c r="F29" s="91">
        <v>297</v>
      </c>
      <c r="G29" s="1" t="s">
        <v>16</v>
      </c>
      <c r="H29" s="91">
        <f t="shared" si="1"/>
        <v>0</v>
      </c>
    </row>
    <row r="30" spans="1:9" x14ac:dyDescent="0.2">
      <c r="A30" s="1"/>
      <c r="B30" s="211"/>
      <c r="C30" s="19" t="s">
        <v>45</v>
      </c>
      <c r="D30" s="18"/>
      <c r="E30" s="19" t="s">
        <v>77</v>
      </c>
      <c r="F30" s="91">
        <v>230</v>
      </c>
      <c r="G30" s="1" t="s">
        <v>16</v>
      </c>
      <c r="H30" s="91">
        <f t="shared" si="1"/>
        <v>0</v>
      </c>
    </row>
    <row r="31" spans="1:9" x14ac:dyDescent="0.2">
      <c r="A31" s="1"/>
      <c r="B31" s="211"/>
      <c r="C31" s="19" t="s">
        <v>46</v>
      </c>
      <c r="D31" s="18"/>
      <c r="E31" s="19" t="s">
        <v>77</v>
      </c>
      <c r="F31" s="91">
        <v>193</v>
      </c>
      <c r="G31" s="1" t="s">
        <v>16</v>
      </c>
      <c r="H31" s="91">
        <f t="shared" si="1"/>
        <v>0</v>
      </c>
    </row>
    <row r="32" spans="1:9" x14ac:dyDescent="0.2">
      <c r="A32" s="1"/>
      <c r="B32" s="211"/>
      <c r="C32" s="47" t="s">
        <v>55</v>
      </c>
      <c r="D32" s="18"/>
      <c r="E32" s="19" t="s">
        <v>77</v>
      </c>
      <c r="F32" s="92"/>
      <c r="G32" s="1" t="s">
        <v>16</v>
      </c>
      <c r="H32" s="91">
        <f t="shared" si="1"/>
        <v>0</v>
      </c>
    </row>
    <row r="33" spans="1:8" x14ac:dyDescent="0.2">
      <c r="A33" s="1"/>
      <c r="B33" s="211"/>
      <c r="C33" s="19" t="s">
        <v>7</v>
      </c>
      <c r="D33" s="18"/>
      <c r="E33" s="19" t="s">
        <v>77</v>
      </c>
      <c r="F33" s="92"/>
      <c r="G33" s="1" t="s">
        <v>16</v>
      </c>
      <c r="H33" s="91">
        <f t="shared" si="1"/>
        <v>0</v>
      </c>
    </row>
    <row r="34" spans="1:8" x14ac:dyDescent="0.2">
      <c r="A34" s="1"/>
      <c r="B34" s="211"/>
      <c r="C34" s="1" t="s">
        <v>32</v>
      </c>
      <c r="D34" s="18"/>
      <c r="E34" s="19" t="s">
        <v>77</v>
      </c>
      <c r="F34" s="92"/>
      <c r="G34" s="1" t="s">
        <v>16</v>
      </c>
      <c r="H34" s="91">
        <f t="shared" si="1"/>
        <v>0</v>
      </c>
    </row>
    <row r="35" spans="1:8" x14ac:dyDescent="0.2">
      <c r="A35" s="1"/>
      <c r="B35" s="211"/>
      <c r="C35" s="1" t="s">
        <v>8</v>
      </c>
      <c r="D35" s="18"/>
      <c r="E35" s="19" t="s">
        <v>77</v>
      </c>
      <c r="F35" s="92"/>
      <c r="G35" s="1" t="s">
        <v>16</v>
      </c>
      <c r="H35" s="91">
        <f t="shared" si="1"/>
        <v>0</v>
      </c>
    </row>
    <row r="36" spans="1:8" x14ac:dyDescent="0.2">
      <c r="A36" s="1"/>
      <c r="B36" s="211"/>
      <c r="C36" s="1" t="s">
        <v>2</v>
      </c>
      <c r="D36" s="20"/>
      <c r="E36" s="19" t="s">
        <v>77</v>
      </c>
      <c r="F36" s="92"/>
      <c r="G36" s="1" t="s">
        <v>16</v>
      </c>
      <c r="H36" s="91">
        <f t="shared" si="1"/>
        <v>0</v>
      </c>
    </row>
    <row r="37" spans="1:8" x14ac:dyDescent="0.2">
      <c r="A37" s="1"/>
      <c r="B37" s="212"/>
      <c r="C37" s="21" t="s">
        <v>61</v>
      </c>
      <c r="D37" s="22"/>
      <c r="E37" s="22"/>
      <c r="F37" s="23"/>
      <c r="G37" s="24"/>
      <c r="H37" s="105">
        <f>+SUM(H26:H36)</f>
        <v>0</v>
      </c>
    </row>
    <row r="38" spans="1:8" x14ac:dyDescent="0.2">
      <c r="A38" s="1"/>
      <c r="B38" s="213" t="s">
        <v>36</v>
      </c>
      <c r="C38" s="57" t="s">
        <v>19</v>
      </c>
      <c r="D38" s="58"/>
      <c r="E38" s="58"/>
      <c r="F38" s="59"/>
      <c r="G38" s="60"/>
      <c r="H38" s="106">
        <f>+SUM(H39:H44)</f>
        <v>0</v>
      </c>
    </row>
    <row r="39" spans="1:8" x14ac:dyDescent="0.2">
      <c r="A39" s="1"/>
      <c r="B39" s="214"/>
      <c r="C39" s="29" t="s">
        <v>29</v>
      </c>
      <c r="D39" s="26"/>
      <c r="E39" s="26"/>
      <c r="F39" s="29"/>
      <c r="G39" s="29"/>
      <c r="H39" s="92">
        <v>0</v>
      </c>
    </row>
    <row r="40" spans="1:8" x14ac:dyDescent="0.2">
      <c r="A40" s="1"/>
      <c r="B40" s="214"/>
      <c r="C40" s="1" t="s">
        <v>17</v>
      </c>
      <c r="D40" s="12"/>
      <c r="E40" s="12"/>
      <c r="F40" s="1"/>
      <c r="G40" s="1"/>
      <c r="H40" s="92"/>
    </row>
    <row r="41" spans="1:8" x14ac:dyDescent="0.2">
      <c r="A41" s="1"/>
      <c r="B41" s="214"/>
      <c r="C41" s="1" t="s">
        <v>18</v>
      </c>
      <c r="D41" s="12"/>
      <c r="E41" s="12"/>
      <c r="F41" s="1"/>
      <c r="G41" s="1"/>
      <c r="H41" s="92"/>
    </row>
    <row r="42" spans="1:8" x14ac:dyDescent="0.2">
      <c r="A42" s="1"/>
      <c r="B42" s="214"/>
      <c r="C42" s="1" t="s">
        <v>20</v>
      </c>
      <c r="D42" s="12"/>
      <c r="E42" s="12"/>
      <c r="F42" s="1"/>
      <c r="G42" s="1"/>
      <c r="H42" s="92">
        <v>0</v>
      </c>
    </row>
    <row r="43" spans="1:8" x14ac:dyDescent="0.2">
      <c r="A43" s="1"/>
      <c r="B43" s="214"/>
      <c r="C43" s="12" t="s">
        <v>21</v>
      </c>
      <c r="D43" s="12"/>
      <c r="E43" s="12"/>
      <c r="F43" s="1"/>
      <c r="G43" s="1"/>
      <c r="H43" s="92">
        <v>0</v>
      </c>
    </row>
    <row r="44" spans="1:8" x14ac:dyDescent="0.2">
      <c r="A44" s="1"/>
      <c r="B44" s="214"/>
      <c r="C44" s="30" t="s">
        <v>97</v>
      </c>
      <c r="D44" s="170"/>
      <c r="E44" s="171"/>
      <c r="F44" s="171"/>
      <c r="G44" s="172"/>
      <c r="H44" s="92">
        <v>0</v>
      </c>
    </row>
    <row r="45" spans="1:8" x14ac:dyDescent="0.2">
      <c r="A45" s="1"/>
      <c r="B45" s="214"/>
      <c r="C45" s="61" t="s">
        <v>22</v>
      </c>
      <c r="D45" s="62"/>
      <c r="E45" s="62"/>
      <c r="F45" s="63"/>
      <c r="G45" s="64"/>
      <c r="H45" s="107">
        <f>+SUM(H46:H49)</f>
        <v>0</v>
      </c>
    </row>
    <row r="46" spans="1:8" x14ac:dyDescent="0.2">
      <c r="A46" s="1"/>
      <c r="B46" s="214"/>
      <c r="C46" s="1" t="s">
        <v>9</v>
      </c>
      <c r="D46" s="17"/>
      <c r="E46" s="19" t="s">
        <v>77</v>
      </c>
      <c r="F46" s="92"/>
      <c r="G46" s="1" t="s">
        <v>16</v>
      </c>
      <c r="H46" s="91">
        <f>+D46*F46</f>
        <v>0</v>
      </c>
    </row>
    <row r="47" spans="1:8" x14ac:dyDescent="0.2">
      <c r="A47" s="1"/>
      <c r="B47" s="214"/>
      <c r="C47" s="1" t="s">
        <v>95</v>
      </c>
      <c r="D47" s="12"/>
      <c r="E47" s="12"/>
      <c r="H47" s="92">
        <v>0</v>
      </c>
    </row>
    <row r="48" spans="1:8" x14ac:dyDescent="0.2">
      <c r="A48" s="1"/>
      <c r="B48" s="214"/>
      <c r="C48" s="1" t="s">
        <v>23</v>
      </c>
      <c r="D48" s="12"/>
      <c r="E48" s="12"/>
      <c r="H48" s="92">
        <v>0</v>
      </c>
    </row>
    <row r="49" spans="1:8" x14ac:dyDescent="0.2">
      <c r="A49" s="1"/>
      <c r="B49" s="214"/>
      <c r="C49" s="1" t="s">
        <v>97</v>
      </c>
      <c r="D49" s="170"/>
      <c r="E49" s="171"/>
      <c r="F49" s="171"/>
      <c r="G49" s="172"/>
      <c r="H49" s="92">
        <v>0</v>
      </c>
    </row>
    <row r="50" spans="1:8" x14ac:dyDescent="0.2">
      <c r="A50" s="1"/>
      <c r="B50" s="214"/>
      <c r="C50" s="65" t="s">
        <v>5</v>
      </c>
      <c r="D50" s="66"/>
      <c r="E50" s="66"/>
      <c r="F50" s="67"/>
      <c r="G50" s="68"/>
      <c r="H50" s="107">
        <f>+SUM(H51:H55)</f>
        <v>0</v>
      </c>
    </row>
    <row r="51" spans="1:8" x14ac:dyDescent="0.2">
      <c r="A51" s="1"/>
      <c r="B51" s="214"/>
      <c r="C51" s="1" t="s">
        <v>24</v>
      </c>
      <c r="D51" s="12"/>
      <c r="E51" s="12"/>
      <c r="H51" s="92">
        <v>0</v>
      </c>
    </row>
    <row r="52" spans="1:8" x14ac:dyDescent="0.2">
      <c r="A52" s="1"/>
      <c r="B52" s="214"/>
      <c r="C52" s="1" t="s">
        <v>25</v>
      </c>
      <c r="D52" s="12"/>
      <c r="E52" s="12"/>
      <c r="H52" s="92">
        <v>0</v>
      </c>
    </row>
    <row r="53" spans="1:8" x14ac:dyDescent="0.2">
      <c r="A53" s="1"/>
      <c r="B53" s="214"/>
      <c r="C53" s="1" t="s">
        <v>26</v>
      </c>
      <c r="D53" s="12"/>
      <c r="E53" s="12"/>
      <c r="H53" s="92">
        <v>0</v>
      </c>
    </row>
    <row r="54" spans="1:8" x14ac:dyDescent="0.2">
      <c r="A54" s="1"/>
      <c r="B54" s="214"/>
      <c r="C54" s="1" t="s">
        <v>27</v>
      </c>
      <c r="D54" s="12"/>
      <c r="E54" s="12"/>
      <c r="H54" s="92">
        <v>0</v>
      </c>
    </row>
    <row r="55" spans="1:8" x14ac:dyDescent="0.2">
      <c r="A55" s="1"/>
      <c r="B55" s="214"/>
      <c r="C55" s="1" t="s">
        <v>97</v>
      </c>
      <c r="D55" s="170"/>
      <c r="E55" s="171"/>
      <c r="F55" s="171"/>
      <c r="G55" s="172"/>
      <c r="H55" s="92">
        <v>0</v>
      </c>
    </row>
    <row r="56" spans="1:8" x14ac:dyDescent="0.2">
      <c r="A56" s="1"/>
      <c r="B56" s="214"/>
      <c r="C56" s="65" t="s">
        <v>39</v>
      </c>
      <c r="D56" s="66"/>
      <c r="E56" s="66"/>
      <c r="F56" s="67"/>
      <c r="G56" s="68"/>
      <c r="H56" s="107">
        <f>+SUM(H57:H60)</f>
        <v>0</v>
      </c>
    </row>
    <row r="57" spans="1:8" x14ac:dyDescent="0.2">
      <c r="A57" s="1"/>
      <c r="B57" s="214"/>
      <c r="C57" s="1" t="s">
        <v>0</v>
      </c>
      <c r="D57" s="12"/>
      <c r="E57" s="26"/>
      <c r="H57" s="92">
        <v>0</v>
      </c>
    </row>
    <row r="58" spans="1:8" x14ac:dyDescent="0.2">
      <c r="A58" s="1"/>
      <c r="B58" s="214"/>
      <c r="C58" s="1" t="s">
        <v>1</v>
      </c>
      <c r="D58" s="12"/>
      <c r="E58" s="12"/>
      <c r="H58" s="92">
        <v>0</v>
      </c>
    </row>
    <row r="59" spans="1:8" x14ac:dyDescent="0.2">
      <c r="A59" s="1"/>
      <c r="B59" s="214"/>
      <c r="C59" s="1" t="s">
        <v>40</v>
      </c>
      <c r="D59" s="12"/>
      <c r="E59" s="12"/>
      <c r="H59" s="92">
        <v>0</v>
      </c>
    </row>
    <row r="60" spans="1:8" x14ac:dyDescent="0.2">
      <c r="A60" s="1"/>
      <c r="B60" s="214"/>
      <c r="C60" s="1" t="s">
        <v>97</v>
      </c>
      <c r="D60" s="170"/>
      <c r="E60" s="171"/>
      <c r="F60" s="171"/>
      <c r="G60" s="172"/>
      <c r="H60" s="92">
        <v>0</v>
      </c>
    </row>
    <row r="61" spans="1:8" x14ac:dyDescent="0.2">
      <c r="A61" s="1"/>
      <c r="B61" s="215"/>
      <c r="C61" s="21" t="s">
        <v>37</v>
      </c>
      <c r="D61" s="22"/>
      <c r="E61" s="22"/>
      <c r="F61" s="23"/>
      <c r="G61" s="24"/>
      <c r="H61" s="105">
        <f>+H38+H45+H50+H56</f>
        <v>0</v>
      </c>
    </row>
    <row r="62" spans="1:8" x14ac:dyDescent="0.2">
      <c r="A62" s="1"/>
      <c r="B62" s="213" t="s">
        <v>63</v>
      </c>
      <c r="C62" s="32" t="s">
        <v>64</v>
      </c>
      <c r="D62" s="15"/>
      <c r="E62" s="15"/>
      <c r="F62" s="33"/>
      <c r="G62" s="35"/>
      <c r="H62" s="70" t="s">
        <v>52</v>
      </c>
    </row>
    <row r="63" spans="1:8" x14ac:dyDescent="0.2">
      <c r="A63" s="1"/>
      <c r="B63" s="214"/>
      <c r="C63" s="170"/>
      <c r="D63" s="171"/>
      <c r="E63" s="171"/>
      <c r="F63" s="171"/>
      <c r="G63" s="180"/>
      <c r="H63" s="92">
        <v>0</v>
      </c>
    </row>
    <row r="64" spans="1:8" x14ac:dyDescent="0.2">
      <c r="A64" s="1"/>
      <c r="B64" s="214"/>
      <c r="C64" s="170"/>
      <c r="D64" s="171"/>
      <c r="E64" s="171"/>
      <c r="F64" s="171"/>
      <c r="G64" s="180"/>
      <c r="H64" s="92">
        <v>0</v>
      </c>
    </row>
    <row r="65" spans="1:9" x14ac:dyDescent="0.2">
      <c r="A65" s="1"/>
      <c r="B65" s="214"/>
      <c r="C65" s="170"/>
      <c r="D65" s="171"/>
      <c r="E65" s="171"/>
      <c r="F65" s="171"/>
      <c r="G65" s="180"/>
      <c r="H65" s="92">
        <v>0</v>
      </c>
    </row>
    <row r="66" spans="1:9" x14ac:dyDescent="0.2">
      <c r="A66" s="1"/>
      <c r="B66" s="215"/>
      <c r="C66" s="21" t="s">
        <v>62</v>
      </c>
      <c r="D66" s="22"/>
      <c r="E66" s="22"/>
      <c r="F66" s="23"/>
      <c r="G66" s="24"/>
      <c r="H66" s="105">
        <f>+SUM(H63:H65)</f>
        <v>0</v>
      </c>
    </row>
    <row r="67" spans="1:9" x14ac:dyDescent="0.2">
      <c r="A67" s="1"/>
      <c r="B67" s="213" t="s">
        <v>35</v>
      </c>
      <c r="C67" s="32" t="s">
        <v>10</v>
      </c>
      <c r="D67" s="34" t="s">
        <v>13</v>
      </c>
      <c r="E67" s="16" t="s">
        <v>15</v>
      </c>
      <c r="F67" s="34" t="s">
        <v>14</v>
      </c>
      <c r="G67" s="35"/>
      <c r="H67" s="69" t="s">
        <v>52</v>
      </c>
    </row>
    <row r="68" spans="1:9" x14ac:dyDescent="0.2">
      <c r="A68" s="1"/>
      <c r="B68" s="214"/>
      <c r="C68" s="1" t="s">
        <v>11</v>
      </c>
      <c r="D68" s="17"/>
      <c r="E68" s="92"/>
      <c r="F68" s="17"/>
      <c r="H68" s="91">
        <f>+D68*E68*F68</f>
        <v>0</v>
      </c>
    </row>
    <row r="69" spans="1:9" x14ac:dyDescent="0.2">
      <c r="A69" s="1"/>
      <c r="B69" s="214"/>
      <c r="C69" s="1" t="s">
        <v>12</v>
      </c>
      <c r="D69" s="18"/>
      <c r="E69" s="92"/>
      <c r="F69" s="18"/>
      <c r="H69" s="91">
        <f>+D69*E69*F69</f>
        <v>0</v>
      </c>
    </row>
    <row r="70" spans="1:9" x14ac:dyDescent="0.2">
      <c r="A70" s="1"/>
      <c r="B70" s="214"/>
      <c r="C70" s="1" t="s">
        <v>2</v>
      </c>
      <c r="D70" s="20"/>
      <c r="E70" s="92"/>
      <c r="F70" s="20"/>
      <c r="H70" s="91">
        <f>+D70*E70*F70</f>
        <v>0</v>
      </c>
    </row>
    <row r="71" spans="1:9" x14ac:dyDescent="0.2">
      <c r="A71" s="1"/>
      <c r="B71" s="215"/>
      <c r="C71" s="21" t="s">
        <v>38</v>
      </c>
      <c r="D71" s="22"/>
      <c r="E71" s="22"/>
      <c r="F71" s="23"/>
      <c r="G71" s="24"/>
      <c r="H71" s="105">
        <f>+SUM(H68:H70)</f>
        <v>0</v>
      </c>
    </row>
    <row r="72" spans="1:9" x14ac:dyDescent="0.2">
      <c r="A72" s="1"/>
      <c r="B72" s="12"/>
      <c r="C72" s="25"/>
      <c r="D72" s="26"/>
      <c r="E72" s="26"/>
      <c r="F72" s="26"/>
      <c r="G72" s="27"/>
      <c r="H72" s="26"/>
      <c r="I72" s="36"/>
    </row>
    <row r="73" spans="1:9" x14ac:dyDescent="0.2">
      <c r="A73" s="1"/>
      <c r="B73" s="37" t="s">
        <v>54</v>
      </c>
      <c r="C73" s="38"/>
      <c r="D73" s="38"/>
      <c r="E73" s="38"/>
      <c r="F73" s="22"/>
      <c r="G73" s="39"/>
      <c r="H73" s="105">
        <f>+H37+H61+H66+H71</f>
        <v>0</v>
      </c>
    </row>
    <row r="74" spans="1:9" x14ac:dyDescent="0.2">
      <c r="A74" s="1"/>
      <c r="B74" s="9"/>
      <c r="C74" s="1"/>
      <c r="D74" s="1"/>
      <c r="E74" s="1"/>
      <c r="F74" s="10"/>
      <c r="G74" s="11"/>
      <c r="H74" s="1"/>
      <c r="I74" s="1"/>
    </row>
    <row r="75" spans="1:9" x14ac:dyDescent="0.2">
      <c r="A75" s="12"/>
      <c r="B75" s="227" t="s">
        <v>33</v>
      </c>
      <c r="C75" s="228"/>
      <c r="D75" s="228"/>
      <c r="E75" s="228"/>
      <c r="F75" s="228"/>
      <c r="G75" s="228"/>
      <c r="H75" s="229"/>
      <c r="I75" s="4"/>
    </row>
    <row r="76" spans="1:9" x14ac:dyDescent="0.2">
      <c r="A76" s="1"/>
      <c r="B76" s="13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210" t="s">
        <v>59</v>
      </c>
      <c r="C77" s="14" t="s">
        <v>60</v>
      </c>
      <c r="D77" s="32" t="s">
        <v>13</v>
      </c>
      <c r="E77" s="32" t="s">
        <v>6</v>
      </c>
      <c r="F77" s="54"/>
      <c r="G77" s="55"/>
      <c r="H77" s="108">
        <f>+SUM(H78:H80)</f>
        <v>0</v>
      </c>
    </row>
    <row r="78" spans="1:9" x14ac:dyDescent="0.2">
      <c r="A78" s="1"/>
      <c r="B78" s="211"/>
      <c r="C78" s="56"/>
      <c r="D78" s="56"/>
      <c r="E78" s="92"/>
      <c r="F78" s="5"/>
      <c r="G78" s="87"/>
      <c r="H78" s="91">
        <f>+D78*E78</f>
        <v>0</v>
      </c>
    </row>
    <row r="79" spans="1:9" x14ac:dyDescent="0.2">
      <c r="A79" s="1"/>
      <c r="B79" s="211"/>
      <c r="C79" s="56"/>
      <c r="D79" s="56"/>
      <c r="E79" s="92"/>
      <c r="F79" s="19"/>
      <c r="G79" s="88"/>
      <c r="H79" s="91">
        <f>+D79*E79</f>
        <v>0</v>
      </c>
    </row>
    <row r="80" spans="1:9" x14ac:dyDescent="0.2">
      <c r="A80" s="1"/>
      <c r="B80" s="212"/>
      <c r="C80" s="56"/>
      <c r="D80" s="56"/>
      <c r="E80" s="92"/>
      <c r="F80" s="46"/>
      <c r="G80" s="89"/>
      <c r="H80" s="91">
        <f>+D80*E80</f>
        <v>0</v>
      </c>
    </row>
    <row r="81" spans="1:9" x14ac:dyDescent="0.2">
      <c r="A81" s="1"/>
      <c r="B81" s="6" t="s">
        <v>3</v>
      </c>
      <c r="C81" s="12"/>
      <c r="D81" s="12"/>
      <c r="E81" s="12"/>
      <c r="F81" s="1"/>
      <c r="G81" s="90"/>
      <c r="H81" s="92">
        <v>0</v>
      </c>
    </row>
    <row r="82" spans="1:9" x14ac:dyDescent="0.2">
      <c r="A82" s="1"/>
      <c r="B82" s="6" t="s">
        <v>28</v>
      </c>
      <c r="C82" s="12"/>
      <c r="D82" s="12"/>
      <c r="E82" s="12"/>
      <c r="F82" s="1"/>
      <c r="G82" s="90"/>
      <c r="H82" s="92">
        <v>0</v>
      </c>
    </row>
    <row r="83" spans="1:9" x14ac:dyDescent="0.2">
      <c r="A83" s="1"/>
      <c r="B83" s="41" t="s">
        <v>97</v>
      </c>
      <c r="C83" s="170"/>
      <c r="D83" s="171"/>
      <c r="E83" s="171"/>
      <c r="F83" s="171"/>
      <c r="G83" s="173"/>
      <c r="H83" s="92">
        <v>0</v>
      </c>
    </row>
    <row r="84" spans="1:9" x14ac:dyDescent="0.2">
      <c r="A84" s="1"/>
      <c r="B84" s="26"/>
      <c r="C84" s="25"/>
      <c r="D84" s="26"/>
      <c r="E84" s="26"/>
      <c r="F84" s="26"/>
      <c r="G84" s="27"/>
      <c r="H84" s="26"/>
      <c r="I84" s="36"/>
    </row>
    <row r="85" spans="1:9" x14ac:dyDescent="0.2">
      <c r="A85" s="1"/>
      <c r="B85" s="37" t="s">
        <v>34</v>
      </c>
      <c r="C85" s="38"/>
      <c r="D85" s="38"/>
      <c r="E85" s="38"/>
      <c r="F85" s="22"/>
      <c r="G85" s="39"/>
      <c r="H85" s="109">
        <f>+H77+SUM(H81:H83)</f>
        <v>0</v>
      </c>
    </row>
    <row r="86" spans="1:9" x14ac:dyDescent="0.2">
      <c r="A86" s="12"/>
      <c r="B86" s="12"/>
      <c r="C86" s="12"/>
      <c r="D86" s="12"/>
      <c r="E86" s="12"/>
      <c r="F86" s="12"/>
      <c r="G86" s="12"/>
      <c r="H86" s="12"/>
      <c r="I86" s="4"/>
    </row>
    <row r="87" spans="1:9" ht="24.75" customHeight="1" x14ac:dyDescent="0.2">
      <c r="A87" s="98" t="s">
        <v>31</v>
      </c>
      <c r="B87" s="99"/>
      <c r="C87" s="99"/>
      <c r="D87" s="99"/>
      <c r="E87" s="99"/>
      <c r="F87" s="100"/>
      <c r="G87" s="101"/>
      <c r="H87" s="102">
        <f>+H21+H73+H85</f>
        <v>0</v>
      </c>
      <c r="I87" s="103"/>
    </row>
    <row r="88" spans="1:9" x14ac:dyDescent="0.2">
      <c r="A88" s="12"/>
      <c r="B88" s="12"/>
      <c r="C88" s="12"/>
      <c r="D88" s="12"/>
      <c r="E88" s="12"/>
      <c r="F88" s="12"/>
      <c r="G88" s="12"/>
      <c r="H88" s="12"/>
      <c r="I88" s="12"/>
    </row>
    <row r="89" spans="1:9" ht="24.75" customHeight="1" x14ac:dyDescent="0.2">
      <c r="A89" s="224" t="s">
        <v>56</v>
      </c>
      <c r="B89" s="225"/>
      <c r="C89" s="225"/>
      <c r="D89" s="225"/>
      <c r="E89" s="225"/>
      <c r="F89" s="225"/>
      <c r="G89" s="225"/>
      <c r="H89" s="225"/>
      <c r="I89" s="226"/>
    </row>
    <row r="90" spans="1:9" x14ac:dyDescent="0.2">
      <c r="A90" s="12"/>
      <c r="B90" s="12"/>
      <c r="C90" s="12"/>
      <c r="D90" s="12"/>
      <c r="E90" s="12"/>
      <c r="F90" s="12"/>
      <c r="G90" s="26"/>
      <c r="H90" s="26"/>
      <c r="I90" s="26"/>
    </row>
    <row r="91" spans="1:9" x14ac:dyDescent="0.2">
      <c r="A91" s="12"/>
      <c r="B91" s="207" t="s">
        <v>71</v>
      </c>
      <c r="C91" s="81" t="s">
        <v>57</v>
      </c>
      <c r="D91" s="13"/>
      <c r="E91" s="15"/>
      <c r="F91" s="15"/>
      <c r="G91" s="85"/>
      <c r="H91" s="97">
        <f>+H87</f>
        <v>0</v>
      </c>
      <c r="I91" s="12"/>
    </row>
    <row r="92" spans="1:9" x14ac:dyDescent="0.2">
      <c r="A92" s="12"/>
      <c r="B92" s="208"/>
      <c r="C92" s="81" t="s">
        <v>58</v>
      </c>
      <c r="D92" s="15" t="s">
        <v>35</v>
      </c>
      <c r="E92" s="15"/>
      <c r="F92" s="15"/>
      <c r="G92" s="85"/>
      <c r="H92" s="91">
        <f>+H71</f>
        <v>0</v>
      </c>
      <c r="I92" s="12"/>
    </row>
    <row r="93" spans="1:9" x14ac:dyDescent="0.2">
      <c r="A93" s="12"/>
      <c r="B93" s="208"/>
      <c r="C93" s="81" t="s">
        <v>58</v>
      </c>
      <c r="D93" s="15" t="s">
        <v>100</v>
      </c>
      <c r="E93" s="15"/>
      <c r="F93" s="15"/>
      <c r="G93" s="85"/>
      <c r="H93" s="91">
        <f>SUMIF(H63:H65,"&gt;=250000",H63:H65)</f>
        <v>0</v>
      </c>
      <c r="I93" s="12"/>
    </row>
    <row r="94" spans="1:9" x14ac:dyDescent="0.2">
      <c r="A94" s="12"/>
      <c r="B94" s="209"/>
      <c r="C94" s="81" t="s">
        <v>58</v>
      </c>
      <c r="D94" s="15" t="s">
        <v>101</v>
      </c>
      <c r="E94" s="15"/>
      <c r="F94" s="15"/>
      <c r="G94" s="85"/>
      <c r="H94" s="91">
        <f>SUMIF(E78:E80,"&gt;=250000",E78:E80)</f>
        <v>0</v>
      </c>
      <c r="I94" s="12"/>
    </row>
    <row r="95" spans="1:9" x14ac:dyDescent="0.2">
      <c r="A95" s="12"/>
      <c r="B95" s="83" t="s">
        <v>72</v>
      </c>
      <c r="C95" s="84"/>
      <c r="D95" s="84"/>
      <c r="E95" s="84"/>
      <c r="F95" s="84"/>
      <c r="G95" s="86"/>
      <c r="H95" s="95">
        <f>+H91-SUM(H92:H94)</f>
        <v>0</v>
      </c>
      <c r="I95" s="12"/>
    </row>
    <row r="96" spans="1:9" x14ac:dyDescent="0.2">
      <c r="A96" s="12"/>
      <c r="B96" s="12"/>
      <c r="C96" s="12"/>
      <c r="D96" s="12"/>
      <c r="E96" s="12"/>
      <c r="F96" s="12"/>
      <c r="G96" s="12"/>
      <c r="H96" s="12"/>
      <c r="I96" s="12"/>
    </row>
    <row r="97" spans="1:9" x14ac:dyDescent="0.2">
      <c r="A97" s="12"/>
      <c r="C97" s="81" t="s">
        <v>65</v>
      </c>
      <c r="D97" s="82">
        <v>0.31</v>
      </c>
      <c r="E97" s="12" t="s">
        <v>102</v>
      </c>
      <c r="F97" s="12"/>
      <c r="G97" s="12"/>
      <c r="H97" s="12"/>
      <c r="I97" s="12"/>
    </row>
    <row r="98" spans="1:9" x14ac:dyDescent="0.2">
      <c r="A98" s="12"/>
      <c r="B98" s="12"/>
      <c r="C98" s="12"/>
      <c r="D98" s="12"/>
      <c r="E98" s="12"/>
      <c r="F98" s="12"/>
      <c r="G98" s="12"/>
      <c r="H98" s="12"/>
      <c r="I98" s="12"/>
    </row>
    <row r="99" spans="1:9" ht="24.75" customHeight="1" x14ac:dyDescent="0.2">
      <c r="A99" s="71" t="s">
        <v>73</v>
      </c>
      <c r="B99" s="72"/>
      <c r="C99" s="72"/>
      <c r="D99" s="72"/>
      <c r="E99" s="72"/>
      <c r="F99" s="73"/>
      <c r="G99" s="74"/>
      <c r="H99" s="94">
        <f>+H95*D97</f>
        <v>0</v>
      </c>
      <c r="I99" s="75"/>
    </row>
    <row r="100" spans="1:9" x14ac:dyDescent="0.2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ht="24.75" customHeight="1" x14ac:dyDescent="0.2">
      <c r="A101" s="201" t="s">
        <v>66</v>
      </c>
      <c r="B101" s="202"/>
      <c r="C101" s="202"/>
      <c r="D101" s="202"/>
      <c r="E101" s="202"/>
      <c r="F101" s="202"/>
      <c r="G101" s="202"/>
      <c r="H101" s="202"/>
      <c r="I101" s="203"/>
    </row>
    <row r="102" spans="1:9" x14ac:dyDescent="0.2">
      <c r="A102" s="12"/>
      <c r="B102" s="12"/>
      <c r="C102" s="12"/>
      <c r="D102" s="12"/>
      <c r="E102" s="12"/>
      <c r="F102" s="12"/>
      <c r="G102" s="26"/>
      <c r="H102" s="26"/>
      <c r="I102" s="26"/>
    </row>
    <row r="103" spans="1:9" x14ac:dyDescent="0.2">
      <c r="A103" s="12"/>
      <c r="B103" s="14" t="s">
        <v>69</v>
      </c>
      <c r="C103" s="32"/>
      <c r="D103" s="32"/>
      <c r="E103" s="32"/>
      <c r="F103" s="32"/>
      <c r="G103" s="35"/>
      <c r="H103" s="97">
        <f>+H87</f>
        <v>0</v>
      </c>
      <c r="I103" s="12"/>
    </row>
    <row r="104" spans="1:9" x14ac:dyDescent="0.2">
      <c r="A104" s="12"/>
      <c r="B104" s="14" t="s">
        <v>70</v>
      </c>
      <c r="C104" s="32"/>
      <c r="D104" s="32"/>
      <c r="E104" s="32"/>
      <c r="F104" s="32"/>
      <c r="G104" s="35"/>
      <c r="H104" s="91">
        <f>+H99</f>
        <v>0</v>
      </c>
      <c r="I104" s="12"/>
    </row>
    <row r="105" spans="1:9" x14ac:dyDescent="0.2">
      <c r="A105" s="12"/>
      <c r="B105" s="12"/>
      <c r="C105" s="12"/>
      <c r="D105" s="12"/>
      <c r="E105" s="12"/>
      <c r="F105" s="12"/>
      <c r="G105" s="12"/>
      <c r="I105" s="12"/>
    </row>
    <row r="106" spans="1:9" ht="24.75" customHeight="1" x14ac:dyDescent="0.2">
      <c r="A106" s="76" t="s">
        <v>74</v>
      </c>
      <c r="B106" s="77"/>
      <c r="C106" s="77"/>
      <c r="D106" s="77"/>
      <c r="E106" s="77"/>
      <c r="F106" s="78"/>
      <c r="G106" s="79"/>
      <c r="H106" s="93">
        <f>+SUM(H103:H104)</f>
        <v>0</v>
      </c>
      <c r="I106" s="80"/>
    </row>
    <row r="107" spans="1:9" x14ac:dyDescent="0.2">
      <c r="A107" s="12"/>
      <c r="B107" s="12"/>
      <c r="C107" s="12"/>
      <c r="D107" s="12"/>
      <c r="E107" s="12"/>
      <c r="F107" s="12"/>
      <c r="G107" s="12"/>
      <c r="H107" s="12"/>
      <c r="I107" s="12"/>
    </row>
    <row r="108" spans="1:9" ht="24.75" customHeight="1" x14ac:dyDescent="0.2">
      <c r="A108" s="204" t="s">
        <v>79</v>
      </c>
      <c r="B108" s="205"/>
      <c r="C108" s="205"/>
      <c r="D108" s="205"/>
      <c r="E108" s="205"/>
      <c r="F108" s="205"/>
      <c r="G108" s="205"/>
      <c r="H108" s="205"/>
      <c r="I108" s="206"/>
    </row>
    <row r="110" spans="1:9" x14ac:dyDescent="0.2">
      <c r="B110" s="112" t="s">
        <v>76</v>
      </c>
      <c r="C110" s="53"/>
      <c r="D110" s="53"/>
      <c r="E110" s="53"/>
      <c r="F110" s="53"/>
      <c r="G110" s="28"/>
      <c r="H110" s="96">
        <f>+H87</f>
        <v>0</v>
      </c>
    </row>
    <row r="111" spans="1:9" x14ac:dyDescent="0.2">
      <c r="B111" s="43" t="s">
        <v>68</v>
      </c>
      <c r="C111" s="168"/>
      <c r="D111" s="168"/>
      <c r="E111" s="168"/>
      <c r="F111" s="168"/>
      <c r="G111" s="169"/>
      <c r="H111" s="176">
        <f>+H106</f>
        <v>0</v>
      </c>
    </row>
    <row r="112" spans="1:9" x14ac:dyDescent="0.2">
      <c r="B112" s="198" t="s">
        <v>111</v>
      </c>
      <c r="C112" s="46" t="s">
        <v>75</v>
      </c>
      <c r="D112" s="46"/>
      <c r="E112" s="46"/>
      <c r="F112" s="46"/>
      <c r="G112" s="113"/>
      <c r="H112" s="177">
        <f>+H95</f>
        <v>0</v>
      </c>
    </row>
    <row r="113" spans="1:9" x14ac:dyDescent="0.2">
      <c r="B113" s="199"/>
      <c r="C113" s="7" t="s">
        <v>98</v>
      </c>
      <c r="D113" s="175">
        <v>0.15</v>
      </c>
      <c r="E113" s="7" t="s">
        <v>94</v>
      </c>
      <c r="F113" s="181">
        <f>+D113/(1-D113)</f>
        <v>0.17647058823529413</v>
      </c>
      <c r="G113" s="182" t="s">
        <v>94</v>
      </c>
      <c r="H113" s="178">
        <f>+F113*H95</f>
        <v>0</v>
      </c>
    </row>
    <row r="114" spans="1:9" x14ac:dyDescent="0.2">
      <c r="B114" s="200"/>
      <c r="C114" s="7" t="s">
        <v>99</v>
      </c>
      <c r="D114" s="7"/>
      <c r="E114" s="7"/>
      <c r="F114" s="7"/>
      <c r="G114" s="111"/>
      <c r="H114" s="177">
        <f>+H110+H113</f>
        <v>0</v>
      </c>
    </row>
    <row r="115" spans="1:9" x14ac:dyDescent="0.2">
      <c r="A115" s="12"/>
      <c r="B115" s="83" t="s">
        <v>112</v>
      </c>
      <c r="C115" s="84"/>
      <c r="D115" s="84"/>
      <c r="E115" s="84"/>
      <c r="F115" s="84"/>
      <c r="G115" s="86"/>
      <c r="H115" s="95">
        <f>+H114</f>
        <v>0</v>
      </c>
      <c r="I115" s="12"/>
    </row>
    <row r="117" spans="1:9" ht="24.75" customHeight="1" x14ac:dyDescent="0.25">
      <c r="A117" s="76"/>
      <c r="B117" s="120" t="s">
        <v>104</v>
      </c>
      <c r="C117" s="120"/>
      <c r="D117" s="120"/>
      <c r="E117" s="120"/>
      <c r="F117" s="121"/>
      <c r="G117" s="79"/>
      <c r="H117" s="93">
        <f>+H111</f>
        <v>0</v>
      </c>
      <c r="I117" s="122" t="s">
        <v>78</v>
      </c>
    </row>
    <row r="118" spans="1:9" ht="24.75" customHeight="1" x14ac:dyDescent="0.2">
      <c r="A118" s="115"/>
      <c r="B118" s="146" t="s">
        <v>113</v>
      </c>
      <c r="C118" s="116"/>
      <c r="D118" s="116"/>
      <c r="E118" s="116"/>
      <c r="F118" s="117"/>
      <c r="G118" s="118"/>
      <c r="H118" s="119">
        <f>+H114</f>
        <v>0</v>
      </c>
      <c r="I118" s="123" t="s">
        <v>78</v>
      </c>
    </row>
  </sheetData>
  <mergeCells count="21">
    <mergeCell ref="A9:I9"/>
    <mergeCell ref="A2:I2"/>
    <mergeCell ref="C6:I6"/>
    <mergeCell ref="A89:I89"/>
    <mergeCell ref="B75:H75"/>
    <mergeCell ref="E13:F13"/>
    <mergeCell ref="G13:H13"/>
    <mergeCell ref="B11:H11"/>
    <mergeCell ref="B23:H23"/>
    <mergeCell ref="C7:I7"/>
    <mergeCell ref="B112:B114"/>
    <mergeCell ref="A101:I101"/>
    <mergeCell ref="A108:I108"/>
    <mergeCell ref="B91:B94"/>
    <mergeCell ref="B25:B37"/>
    <mergeCell ref="B38:B61"/>
    <mergeCell ref="B67:B71"/>
    <mergeCell ref="E25:F25"/>
    <mergeCell ref="G25:H25"/>
    <mergeCell ref="B77:B80"/>
    <mergeCell ref="B62:B66"/>
  </mergeCells>
  <phoneticPr fontId="8" type="noConversion"/>
  <pageMargins left="0.78740157480314965" right="0.78740157480314965" top="0.78740157480314965" bottom="0.78740157480314965" header="0.59055118110236227" footer="0.59055118110236227"/>
  <pageSetup scale="70" fitToWidth="0" fitToHeight="0" orientation="portrait" horizontalDpi="1200" verticalDpi="1200" r:id="rId1"/>
  <rowBreaks count="1" manualBreakCount="1">
    <brk id="88" max="16383" man="1"/>
  </rowBreaks>
  <extLst>
    <ext xmlns:mx="http://schemas.microsoft.com/office/mac/excel/2008/main" uri="{64002731-A6B0-56B0-2670-7721B7C09600}">
      <mx:PLV Mode="0" OnePage="0" WScale="65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opLeftCell="A25" zoomScale="150" zoomScaleNormal="150" zoomScalePageLayoutView="150" workbookViewId="0">
      <selection activeCell="A30" sqref="A30"/>
    </sheetView>
  </sheetViews>
  <sheetFormatPr defaultColWidth="8.85546875" defaultRowHeight="12.75" x14ac:dyDescent="0.2"/>
  <cols>
    <col min="1" max="1" width="10.7109375" customWidth="1"/>
    <col min="2" max="2" width="16.7109375" customWidth="1"/>
    <col min="3" max="3" width="29.42578125" customWidth="1"/>
    <col min="4" max="7" width="10.7109375" customWidth="1"/>
    <col min="8" max="8" width="13.85546875" customWidth="1"/>
    <col min="9" max="9" width="11.85546875" customWidth="1"/>
    <col min="10" max="10" width="12" bestFit="1" customWidth="1"/>
  </cols>
  <sheetData>
    <row r="1" spans="1:9" x14ac:dyDescent="0.2"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220" t="s">
        <v>67</v>
      </c>
      <c r="B2" s="221"/>
      <c r="C2" s="221"/>
      <c r="D2" s="221"/>
      <c r="E2" s="221"/>
      <c r="F2" s="221"/>
      <c r="G2" s="221"/>
      <c r="H2" s="221"/>
      <c r="I2" s="222"/>
    </row>
    <row r="3" spans="1:9" x14ac:dyDescent="0.2">
      <c r="A3" s="1"/>
      <c r="B3" s="1"/>
      <c r="C3" s="1"/>
      <c r="D3" s="1"/>
      <c r="E3" s="2"/>
      <c r="F3" s="2"/>
      <c r="G3" s="2"/>
      <c r="H3" s="2"/>
      <c r="I3" s="2"/>
    </row>
    <row r="4" spans="1:9" ht="23.25" x14ac:dyDescent="0.35">
      <c r="A4" s="3" t="s">
        <v>4</v>
      </c>
      <c r="C4" s="233">
        <f>+'Start here - Project Budget'!C6:I6</f>
        <v>0</v>
      </c>
      <c r="D4" s="234"/>
      <c r="E4" s="234"/>
      <c r="F4" s="234"/>
      <c r="G4" s="234"/>
      <c r="H4" s="234"/>
      <c r="I4" s="235"/>
    </row>
    <row r="5" spans="1:9" ht="23.25" x14ac:dyDescent="0.35">
      <c r="A5" s="3" t="s">
        <v>96</v>
      </c>
      <c r="C5" s="233">
        <f>+'Start here - Project Budget'!C7:I7</f>
        <v>0</v>
      </c>
      <c r="D5" s="234"/>
      <c r="E5" s="234"/>
      <c r="F5" s="234"/>
      <c r="G5" s="234"/>
      <c r="H5" s="234"/>
      <c r="I5" s="235"/>
    </row>
    <row r="6" spans="1:9" x14ac:dyDescent="0.2">
      <c r="A6" s="1"/>
      <c r="B6" s="1"/>
      <c r="C6" s="1"/>
      <c r="D6" s="1"/>
      <c r="E6" s="2"/>
      <c r="F6" s="2"/>
      <c r="G6" s="2"/>
      <c r="H6" s="2"/>
      <c r="I6" s="2"/>
    </row>
    <row r="7" spans="1:9" x14ac:dyDescent="0.2">
      <c r="A7" s="1"/>
      <c r="B7" s="44" t="s">
        <v>48</v>
      </c>
      <c r="C7" s="45"/>
      <c r="D7" s="45"/>
      <c r="E7" s="45"/>
      <c r="F7" s="22"/>
      <c r="G7" s="39"/>
      <c r="H7" s="104">
        <f>+'Start here - Project Budget'!H21</f>
        <v>0</v>
      </c>
    </row>
    <row r="8" spans="1:9" x14ac:dyDescent="0.2">
      <c r="A8" s="1"/>
      <c r="B8" s="9"/>
      <c r="C8" s="1"/>
      <c r="D8" s="1"/>
      <c r="E8" s="1"/>
      <c r="F8" s="10"/>
      <c r="G8" s="11"/>
      <c r="H8" s="1"/>
      <c r="I8" s="1"/>
    </row>
    <row r="9" spans="1:9" x14ac:dyDescent="0.2">
      <c r="A9" s="1"/>
      <c r="B9" s="114"/>
      <c r="C9" s="127" t="s">
        <v>61</v>
      </c>
      <c r="D9" s="128"/>
      <c r="E9" s="128"/>
      <c r="F9" s="129"/>
      <c r="G9" s="130"/>
      <c r="H9" s="124">
        <f>+'Start here - Project Budget'!H37</f>
        <v>0</v>
      </c>
    </row>
    <row r="10" spans="1:9" x14ac:dyDescent="0.2">
      <c r="A10" s="1"/>
      <c r="B10" s="125"/>
      <c r="C10" s="127" t="s">
        <v>37</v>
      </c>
      <c r="D10" s="128"/>
      <c r="E10" s="128"/>
      <c r="F10" s="129"/>
      <c r="G10" s="130"/>
      <c r="H10" s="124">
        <f>+'Start here - Project Budget'!H61</f>
        <v>0</v>
      </c>
    </row>
    <row r="11" spans="1:9" x14ac:dyDescent="0.2">
      <c r="A11" s="1"/>
      <c r="B11" s="126"/>
      <c r="C11" s="127" t="s">
        <v>62</v>
      </c>
      <c r="D11" s="128"/>
      <c r="E11" s="128"/>
      <c r="F11" s="129"/>
      <c r="G11" s="130"/>
      <c r="H11" s="124">
        <f>+'Start here - Project Budget'!H66</f>
        <v>0</v>
      </c>
    </row>
    <row r="12" spans="1:9" x14ac:dyDescent="0.2">
      <c r="A12" s="1"/>
      <c r="B12" s="126"/>
      <c r="C12" s="127" t="s">
        <v>38</v>
      </c>
      <c r="D12" s="128"/>
      <c r="E12" s="128"/>
      <c r="F12" s="129"/>
      <c r="G12" s="130"/>
      <c r="H12" s="124">
        <f>+'Start here - Project Budget'!H71</f>
        <v>0</v>
      </c>
    </row>
    <row r="13" spans="1:9" x14ac:dyDescent="0.2">
      <c r="A13" s="1"/>
      <c r="B13" s="12"/>
      <c r="C13" s="25"/>
      <c r="D13" s="26"/>
      <c r="E13" s="26"/>
      <c r="F13" s="26"/>
      <c r="G13" s="27"/>
      <c r="H13" s="26"/>
      <c r="I13" s="36"/>
    </row>
    <row r="14" spans="1:9" x14ac:dyDescent="0.2">
      <c r="A14" s="1"/>
      <c r="B14" s="37" t="s">
        <v>54</v>
      </c>
      <c r="C14" s="38"/>
      <c r="D14" s="38"/>
      <c r="E14" s="38"/>
      <c r="F14" s="22"/>
      <c r="G14" s="39"/>
      <c r="H14" s="105">
        <f>+H9+H10+H11+H12</f>
        <v>0</v>
      </c>
    </row>
    <row r="15" spans="1:9" x14ac:dyDescent="0.2">
      <c r="A15" s="1"/>
      <c r="B15" s="9"/>
      <c r="C15" s="1"/>
      <c r="D15" s="1"/>
      <c r="E15" s="1"/>
      <c r="F15" s="10"/>
      <c r="G15" s="11"/>
      <c r="H15" s="1"/>
      <c r="I15" s="1"/>
    </row>
    <row r="16" spans="1:9" x14ac:dyDescent="0.2">
      <c r="A16" s="1"/>
      <c r="B16" s="37" t="s">
        <v>34</v>
      </c>
      <c r="C16" s="38"/>
      <c r="D16" s="38"/>
      <c r="E16" s="38"/>
      <c r="F16" s="22"/>
      <c r="G16" s="39"/>
      <c r="H16" s="109">
        <f>+'Start here - Project Budget'!H85</f>
        <v>0</v>
      </c>
    </row>
    <row r="17" spans="1:10" x14ac:dyDescent="0.2">
      <c r="A17" s="12"/>
      <c r="B17" s="12"/>
      <c r="C17" s="12"/>
      <c r="D17" s="12"/>
      <c r="E17" s="12"/>
      <c r="F17" s="12"/>
      <c r="G17" s="12"/>
      <c r="H17" s="12"/>
      <c r="I17" s="4"/>
    </row>
    <row r="18" spans="1:10" ht="24.75" customHeight="1" x14ac:dyDescent="0.2">
      <c r="A18" s="98" t="s">
        <v>31</v>
      </c>
      <c r="B18" s="99"/>
      <c r="C18" s="99"/>
      <c r="D18" s="99"/>
      <c r="E18" s="99"/>
      <c r="F18" s="100"/>
      <c r="G18" s="101"/>
      <c r="H18" s="102">
        <f>+'Start here - Project Budget'!H87</f>
        <v>0</v>
      </c>
      <c r="I18" s="103"/>
    </row>
    <row r="19" spans="1:10" x14ac:dyDescent="0.2">
      <c r="A19" s="12"/>
      <c r="B19" s="12"/>
      <c r="C19" s="12"/>
      <c r="D19" s="12"/>
      <c r="E19" s="12"/>
      <c r="F19" s="12"/>
      <c r="G19" s="12"/>
      <c r="H19" s="12"/>
      <c r="I19" s="12"/>
    </row>
    <row r="20" spans="1:10" ht="24.75" customHeight="1" x14ac:dyDescent="0.2">
      <c r="A20" s="71" t="s">
        <v>73</v>
      </c>
      <c r="B20" s="72"/>
      <c r="C20" s="72"/>
      <c r="D20" s="72"/>
      <c r="E20" s="72"/>
      <c r="F20" s="73"/>
      <c r="G20" s="74"/>
      <c r="H20" s="94">
        <f>+'Start here - Project Budget'!H99</f>
        <v>0</v>
      </c>
      <c r="I20" s="75"/>
    </row>
    <row r="21" spans="1:10" x14ac:dyDescent="0.2">
      <c r="A21" s="12"/>
      <c r="B21" s="12"/>
      <c r="C21" s="12"/>
      <c r="D21" s="12"/>
      <c r="E21" s="12"/>
      <c r="F21" s="12"/>
      <c r="G21" s="12"/>
      <c r="H21" s="12"/>
      <c r="I21" s="12"/>
    </row>
    <row r="22" spans="1:10" ht="24.75" customHeight="1" x14ac:dyDescent="0.2">
      <c r="A22" s="76" t="s">
        <v>74</v>
      </c>
      <c r="B22" s="77"/>
      <c r="C22" s="77"/>
      <c r="D22" s="77"/>
      <c r="E22" s="77"/>
      <c r="F22" s="78"/>
      <c r="G22" s="79"/>
      <c r="H22" s="93">
        <f>+'Start here - Project Budget'!H106</f>
        <v>0</v>
      </c>
      <c r="I22" s="80"/>
    </row>
    <row r="23" spans="1:10" x14ac:dyDescent="0.2">
      <c r="A23" s="12"/>
      <c r="B23" s="12"/>
      <c r="C23" s="12"/>
      <c r="D23" s="12"/>
      <c r="E23" s="12"/>
      <c r="F23" s="12"/>
      <c r="G23" s="12"/>
      <c r="H23" s="12"/>
      <c r="I23" s="12"/>
    </row>
    <row r="24" spans="1:10" ht="24.75" customHeight="1" x14ac:dyDescent="0.25">
      <c r="A24" s="131"/>
      <c r="B24" s="132" t="s">
        <v>104</v>
      </c>
      <c r="C24" s="132"/>
      <c r="D24" s="132"/>
      <c r="E24" s="132"/>
      <c r="F24" s="133"/>
      <c r="G24" s="134"/>
      <c r="H24" s="135">
        <f>+H22</f>
        <v>0</v>
      </c>
      <c r="I24" s="136" t="s">
        <v>78</v>
      </c>
    </row>
    <row r="25" spans="1:10" ht="24.75" customHeight="1" x14ac:dyDescent="0.2">
      <c r="A25" s="137"/>
      <c r="B25" s="138" t="s">
        <v>113</v>
      </c>
      <c r="C25" s="138"/>
      <c r="D25" s="138"/>
      <c r="E25" s="138"/>
      <c r="F25" s="139"/>
      <c r="G25" s="140"/>
      <c r="H25" s="141">
        <f>+'Start here - Project Budget'!H118</f>
        <v>0</v>
      </c>
      <c r="I25" s="142" t="s">
        <v>78</v>
      </c>
    </row>
    <row r="28" spans="1:10" ht="24.75" customHeight="1" x14ac:dyDescent="0.2">
      <c r="A28" s="131" t="s">
        <v>80</v>
      </c>
      <c r="B28" s="132"/>
      <c r="C28" s="132"/>
      <c r="D28" s="132"/>
      <c r="E28" s="132"/>
      <c r="F28" s="132"/>
      <c r="G28" s="132"/>
      <c r="H28" s="143">
        <v>0</v>
      </c>
      <c r="I28" s="136" t="s">
        <v>81</v>
      </c>
      <c r="J28" s="174"/>
    </row>
    <row r="29" spans="1:10" ht="13.5" thickBot="1" x14ac:dyDescent="0.25"/>
    <row r="30" spans="1:10" s="156" customFormat="1" ht="24" customHeight="1" x14ac:dyDescent="0.2">
      <c r="A30" s="157"/>
      <c r="B30" s="158" t="s">
        <v>84</v>
      </c>
      <c r="C30" s="159" t="str">
        <f>+IF(H28&gt;H24,"PRICE &gt; FULL COST",IF(H28=H24,"PRICE = FULL COST",IF(H28&gt;=H25,"PRICE &lt; FULL COST BUT &gt;= MINIMUM CHARGE ALLOWABLE BY Nelson Mandela University","MUST BE DISCUSSED WITH IO AND FINANCE: PRICE &lt; MINIMUM CHARGE ALLOWABLE BY Nelson Mandela University!!!")))</f>
        <v>PRICE = FULL COST</v>
      </c>
      <c r="D30" s="160"/>
      <c r="E30" s="160"/>
      <c r="F30" s="160"/>
      <c r="G30" s="160"/>
      <c r="H30" s="160"/>
      <c r="I30" s="161"/>
    </row>
    <row r="31" spans="1:10" s="166" customFormat="1" ht="18" customHeight="1" thickBot="1" x14ac:dyDescent="0.25">
      <c r="A31" s="162"/>
      <c r="B31" s="163"/>
      <c r="C31" s="167" t="str">
        <f>IF(H28&lt;H36,"PRICE LESS THAN IN/OUT COSTS!!! YOU WILL NEED CO-FUNDING"," ")</f>
        <v xml:space="preserve"> </v>
      </c>
      <c r="D31" s="164"/>
      <c r="E31" s="164"/>
      <c r="F31" s="164"/>
      <c r="G31" s="164"/>
      <c r="H31" s="164"/>
      <c r="I31" s="165"/>
    </row>
    <row r="33" spans="1:10" x14ac:dyDescent="0.2">
      <c r="B33" s="192" t="s">
        <v>108</v>
      </c>
      <c r="C33" s="193"/>
      <c r="D33" s="189"/>
      <c r="E33" s="189"/>
      <c r="F33" s="189"/>
      <c r="G33" s="189"/>
      <c r="H33" s="194"/>
    </row>
    <row r="34" spans="1:10" x14ac:dyDescent="0.2">
      <c r="B34" s="112" t="s">
        <v>57</v>
      </c>
      <c r="C34" s="147"/>
      <c r="D34" s="29"/>
      <c r="E34" s="29"/>
      <c r="F34" s="29"/>
      <c r="G34" s="29"/>
      <c r="H34" s="148">
        <f>+H18</f>
        <v>0</v>
      </c>
    </row>
    <row r="35" spans="1:10" x14ac:dyDescent="0.2">
      <c r="B35" s="41"/>
      <c r="C35" s="149" t="s">
        <v>89</v>
      </c>
      <c r="D35" s="31" t="s">
        <v>82</v>
      </c>
      <c r="E35" s="31"/>
      <c r="F35" s="31"/>
      <c r="G35" s="31"/>
      <c r="H35" s="150">
        <f>+H7</f>
        <v>0</v>
      </c>
    </row>
    <row r="36" spans="1:10" x14ac:dyDescent="0.2">
      <c r="B36" s="83" t="s">
        <v>90</v>
      </c>
      <c r="C36" s="84"/>
      <c r="D36" s="84"/>
      <c r="E36" s="84"/>
      <c r="F36" s="84"/>
      <c r="G36" s="86"/>
      <c r="H36" s="95">
        <f>+H34-H35</f>
        <v>0</v>
      </c>
    </row>
    <row r="37" spans="1:10" x14ac:dyDescent="0.2">
      <c r="B37" s="188" t="s">
        <v>109</v>
      </c>
      <c r="C37" s="189"/>
      <c r="D37" s="190">
        <v>0.15</v>
      </c>
      <c r="E37" s="189" t="s">
        <v>106</v>
      </c>
      <c r="F37" s="189"/>
      <c r="G37" s="189"/>
      <c r="H37" s="191">
        <f>+D37*H28</f>
        <v>0</v>
      </c>
    </row>
    <row r="38" spans="1:10" x14ac:dyDescent="0.2">
      <c r="B38" s="188" t="s">
        <v>110</v>
      </c>
      <c r="C38" s="189"/>
      <c r="D38" s="190"/>
      <c r="E38" s="189"/>
      <c r="F38" s="189"/>
      <c r="G38" s="189"/>
      <c r="H38" s="191">
        <f>+'Start here - Project Budget'!H113</f>
        <v>0</v>
      </c>
    </row>
    <row r="39" spans="1:10" ht="15.75" x14ac:dyDescent="0.25">
      <c r="B39" s="197" t="s">
        <v>107</v>
      </c>
      <c r="C39" s="195"/>
      <c r="D39" s="195"/>
      <c r="E39" s="195"/>
      <c r="F39" s="195"/>
      <c r="G39" s="195"/>
      <c r="H39" s="196"/>
    </row>
    <row r="40" spans="1:10" x14ac:dyDescent="0.2">
      <c r="A40" s="145"/>
      <c r="B40" s="144"/>
      <c r="C40" s="144"/>
      <c r="H40" s="110"/>
    </row>
    <row r="41" spans="1:10" x14ac:dyDescent="0.2">
      <c r="A41" s="153" t="s">
        <v>86</v>
      </c>
      <c r="B41" s="154" t="s">
        <v>87</v>
      </c>
      <c r="C41" s="154"/>
      <c r="D41" s="154"/>
      <c r="E41" s="154"/>
      <c r="F41" s="154"/>
      <c r="G41" s="154"/>
      <c r="H41" s="155"/>
      <c r="I41" s="110"/>
    </row>
    <row r="42" spans="1:10" x14ac:dyDescent="0.2">
      <c r="A42" s="1"/>
      <c r="B42" s="40"/>
      <c r="C42" s="29" t="s">
        <v>83</v>
      </c>
      <c r="D42" s="29"/>
      <c r="E42" s="29"/>
      <c r="F42" s="29"/>
      <c r="G42" s="29"/>
      <c r="H42" s="148">
        <f>IF($C$30=$B$41,$H$28-$H$36,0)</f>
        <v>0</v>
      </c>
      <c r="I42" s="110"/>
    </row>
    <row r="43" spans="1:10" x14ac:dyDescent="0.2">
      <c r="A43" s="1"/>
      <c r="B43" s="6"/>
      <c r="C43" s="1" t="s">
        <v>85</v>
      </c>
      <c r="D43" s="42"/>
      <c r="E43" s="1"/>
      <c r="F43" s="1"/>
      <c r="G43" s="1"/>
      <c r="H43" s="152">
        <f>IF($C$30=$B$41,IF($H$37&gt;H42,H42,$H$37),0)</f>
        <v>0</v>
      </c>
    </row>
    <row r="44" spans="1:10" x14ac:dyDescent="0.2">
      <c r="A44" s="1"/>
      <c r="B44" s="41"/>
      <c r="C44" s="31" t="s">
        <v>105</v>
      </c>
      <c r="D44" s="31"/>
      <c r="E44" s="31"/>
      <c r="F44" s="31"/>
      <c r="G44" s="31"/>
      <c r="H44" s="150">
        <f>+H42-H43</f>
        <v>0</v>
      </c>
    </row>
    <row r="45" spans="1:10" x14ac:dyDescent="0.2">
      <c r="I45" s="110"/>
    </row>
    <row r="46" spans="1:10" x14ac:dyDescent="0.2">
      <c r="A46" s="151" t="s">
        <v>86</v>
      </c>
      <c r="B46" s="145" t="s">
        <v>88</v>
      </c>
    </row>
    <row r="47" spans="1:10" x14ac:dyDescent="0.2">
      <c r="B47" s="40"/>
      <c r="C47" s="29" t="s">
        <v>83</v>
      </c>
      <c r="D47" s="29"/>
      <c r="E47" s="29"/>
      <c r="F47" s="29"/>
      <c r="G47" s="29"/>
      <c r="H47" s="148">
        <f>IF($C$30=B46,$H$28-$H$36,0)</f>
        <v>0</v>
      </c>
    </row>
    <row r="48" spans="1:10" x14ac:dyDescent="0.2">
      <c r="B48" s="6"/>
      <c r="C48" s="1" t="s">
        <v>85</v>
      </c>
      <c r="D48" s="42"/>
      <c r="E48" s="1"/>
      <c r="F48" s="1"/>
      <c r="G48" s="1"/>
      <c r="H48" s="152">
        <f>IF($C$30=$B$46,IF($H$37&gt;H47,H47,$H$37),0)</f>
        <v>0</v>
      </c>
      <c r="I48" s="110"/>
      <c r="J48" s="174"/>
    </row>
    <row r="49" spans="1:10" x14ac:dyDescent="0.2">
      <c r="B49" s="41"/>
      <c r="C49" s="31" t="s">
        <v>105</v>
      </c>
      <c r="D49" s="31"/>
      <c r="E49" s="31"/>
      <c r="F49" s="31"/>
      <c r="G49" s="31"/>
      <c r="H49" s="150">
        <f>+H47-H48</f>
        <v>0</v>
      </c>
    </row>
    <row r="51" spans="1:10" x14ac:dyDescent="0.2">
      <c r="A51" s="151" t="s">
        <v>86</v>
      </c>
      <c r="B51" s="145" t="s">
        <v>114</v>
      </c>
    </row>
    <row r="52" spans="1:10" x14ac:dyDescent="0.2">
      <c r="B52" s="40"/>
      <c r="C52" s="29" t="s">
        <v>83</v>
      </c>
      <c r="D52" s="29"/>
      <c r="E52" s="29"/>
      <c r="F52" s="29"/>
      <c r="G52" s="29"/>
      <c r="H52" s="148">
        <f>IF($C$30=B51,$H$28-$H$36,0)</f>
        <v>0</v>
      </c>
    </row>
    <row r="53" spans="1:10" x14ac:dyDescent="0.2">
      <c r="B53" s="6"/>
      <c r="C53" s="1" t="s">
        <v>85</v>
      </c>
      <c r="D53" s="42"/>
      <c r="E53" s="1"/>
      <c r="F53" s="1"/>
      <c r="G53" s="1"/>
      <c r="H53" s="152">
        <f>IF($C$30=$B$51,IF($H$37&gt;H52,H52,$H$37),0)</f>
        <v>0</v>
      </c>
      <c r="J53" s="174"/>
    </row>
    <row r="54" spans="1:10" x14ac:dyDescent="0.2">
      <c r="B54" s="41"/>
      <c r="C54" s="31" t="s">
        <v>105</v>
      </c>
      <c r="D54" s="31"/>
      <c r="E54" s="31"/>
      <c r="F54" s="31"/>
      <c r="G54" s="31"/>
      <c r="H54" s="150">
        <f>+H52-H53</f>
        <v>0</v>
      </c>
    </row>
  </sheetData>
  <mergeCells count="3">
    <mergeCell ref="A2:I2"/>
    <mergeCell ref="C4:I4"/>
    <mergeCell ref="C5:I5"/>
  </mergeCells>
  <phoneticPr fontId="8" type="noConversion"/>
  <pageMargins left="0.78740157480314965" right="0.78740157480314965" top="0.78740157480314965" bottom="0.78740157480314965" header="0.59055118110236227" footer="0.59055118110236227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Start here - Project Budget</vt:lpstr>
      <vt:lpstr>Second page - Price and Splits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