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nelsen\Desktop\"/>
    </mc:Choice>
  </mc:AlternateContent>
  <bookViews>
    <workbookView xWindow="120" yWindow="15" windowWidth="19035" windowHeight="12015"/>
  </bookViews>
  <sheets>
    <sheet name="Risk &amp; Control Matrix" sheetId="1" r:id="rId1"/>
    <sheet name="Risk Assessment Grid" sheetId="2" r:id="rId2"/>
    <sheet name="Risk Definitions" sheetId="3" r:id="rId3"/>
    <sheet name="Internal Control Definitions" sheetId="4" r:id="rId4"/>
  </sheets>
  <definedNames>
    <definedName name="Adequacy">'Internal Control Definitions'!$A$33:$A$35</definedName>
    <definedName name="CA">'Internal Control Definitions'!$H$2:$H$4</definedName>
    <definedName name="CE">'Internal Control Definitions'!$F$2:$F$6</definedName>
    <definedName name="COSO_Comp" comment="COSO Internal Control Components">'Internal Control Definitions'!$A$4:$A$8</definedName>
    <definedName name="COSO_Obj">'Internal Control Definitions'!$A$12:$A$29</definedName>
    <definedName name="Grid" comment="Table for looking up returns on the Risk Assessment Grid">'Risk Definitions'!$F$3:$G$11</definedName>
    <definedName name="High">'Risk Definitions'!$F$14:$G$16</definedName>
    <definedName name="IC">'Internal Control Definitions'!$I$2:$I$4</definedName>
    <definedName name="IC_Adequacy">'Internal Control Definitions'!$A$33:$A$35</definedName>
    <definedName name="IC_type">'Internal Control Definitions'!$A$39:$A$41</definedName>
    <definedName name="Internal_Control_Principles">'Internal Control Definitions'!$A$12:$A$28</definedName>
    <definedName name="M">'Internal Control Definitions'!$J$2:$J$3</definedName>
    <definedName name="Management_Internal_Control_Objective">'Internal Control Definitions'!$A$45:$A$47</definedName>
    <definedName name="Management_Internal_Control_Objectives">'Internal Control Definitions'!$A$45:$A$47</definedName>
    <definedName name="_xlnm.Print_Titles" localSheetId="0">'Risk &amp; Control Matrix'!$1:$7</definedName>
    <definedName name="RA">'Internal Control Definitions'!$G$2:$G$5</definedName>
    <definedName name="Risk_Mit">'Risk Definitions'!$A$19:$A$21</definedName>
    <definedName name="RiskLE">'Risk Definitions'!$A$13:$A$15</definedName>
    <definedName name="Risks">'Risk Definitions'!$A$3:$A$7</definedName>
    <definedName name="Table">'Internal Control Definitions'!$F$1:$J$6</definedName>
  </definedNames>
  <calcPr calcId="152511"/>
</workbook>
</file>

<file path=xl/calcChain.xml><?xml version="1.0" encoding="utf-8"?>
<calcChain xmlns="http://schemas.openxmlformats.org/spreadsheetml/2006/main">
  <c r="E69" i="1" l="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O72" i="1" l="1"/>
  <c r="O88" i="1"/>
  <c r="O87" i="1"/>
  <c r="O86" i="1"/>
  <c r="O85" i="1"/>
  <c r="O84" i="1"/>
  <c r="O83" i="1"/>
  <c r="O82" i="1"/>
  <c r="O81" i="1"/>
  <c r="O80" i="1"/>
  <c r="O79" i="1"/>
  <c r="O78" i="1"/>
  <c r="O77" i="1"/>
  <c r="O76" i="1"/>
  <c r="O75" i="1"/>
  <c r="O74" i="1"/>
  <c r="O73" i="1"/>
  <c r="N76" i="1"/>
  <c r="N75" i="1"/>
  <c r="N74" i="1"/>
  <c r="N73" i="1"/>
  <c r="N72" i="1"/>
  <c r="N90" i="1" s="1"/>
  <c r="O90" i="1" l="1"/>
  <c r="F69" i="1"/>
  <c r="F68" i="1"/>
  <c r="F64" i="1"/>
  <c r="F60" i="1"/>
  <c r="F56" i="1"/>
  <c r="F52" i="1"/>
  <c r="F48" i="1"/>
  <c r="F34" i="1"/>
  <c r="F29" i="1"/>
  <c r="F11" i="1"/>
  <c r="F12" i="1"/>
  <c r="F16" i="1"/>
  <c r="F20" i="1"/>
  <c r="F24" i="1"/>
  <c r="F39" i="1"/>
  <c r="F44" i="1"/>
  <c r="E8" i="1"/>
  <c r="F8" i="1" s="1"/>
</calcChain>
</file>

<file path=xl/comments1.xml><?xml version="1.0" encoding="utf-8"?>
<comments xmlns="http://schemas.openxmlformats.org/spreadsheetml/2006/main">
  <authors>
    <author>David Salchow</author>
    <author>Windows User</author>
  </authors>
  <commentList>
    <comment ref="F6" authorId="0" shapeId="0">
      <text>
        <r>
          <rPr>
            <b/>
            <sz val="8"/>
            <color indexed="81"/>
            <rFont val="Tahoma"/>
            <family val="2"/>
          </rPr>
          <t>David Salchow:</t>
        </r>
        <r>
          <rPr>
            <sz val="8"/>
            <color indexed="81"/>
            <rFont val="Tahoma"/>
            <family val="2"/>
          </rPr>
          <t xml:space="preserve">
Returns automatically based on the Likelihood and Severity entered.</t>
        </r>
      </text>
    </comment>
    <comment ref="J6" authorId="1" shapeId="0">
      <text>
        <r>
          <rPr>
            <b/>
            <sz val="9"/>
            <color indexed="81"/>
            <rFont val="Tahoma"/>
            <family val="2"/>
          </rPr>
          <t>Windows User:</t>
        </r>
        <r>
          <rPr>
            <sz val="9"/>
            <color indexed="81"/>
            <rFont val="Tahoma"/>
            <family val="2"/>
          </rPr>
          <t xml:space="preserve">
Control #'s in </t>
        </r>
        <r>
          <rPr>
            <b/>
            <sz val="9"/>
            <color indexed="10"/>
            <rFont val="Tahoma"/>
            <family val="2"/>
          </rPr>
          <t>RED</t>
        </r>
        <r>
          <rPr>
            <sz val="9"/>
            <color indexed="81"/>
            <rFont val="Tahoma"/>
            <family val="2"/>
          </rPr>
          <t xml:space="preserve"> mitigate multiple risks</t>
        </r>
      </text>
    </comment>
    <comment ref="O6" authorId="1" shapeId="0">
      <text>
        <r>
          <rPr>
            <b/>
            <sz val="9"/>
            <color indexed="81"/>
            <rFont val="Tahoma"/>
            <family val="2"/>
          </rPr>
          <t>Windows User:</t>
        </r>
        <r>
          <rPr>
            <sz val="9"/>
            <color indexed="81"/>
            <rFont val="Tahoma"/>
            <family val="2"/>
          </rPr>
          <t xml:space="preserve">
The Principle selection is dependent on the Component selected</t>
        </r>
      </text>
    </comment>
  </commentList>
</comments>
</file>

<file path=xl/sharedStrings.xml><?xml version="1.0" encoding="utf-8"?>
<sst xmlns="http://schemas.openxmlformats.org/spreadsheetml/2006/main" count="194" uniqueCount="151">
  <si>
    <t>Risk #</t>
  </si>
  <si>
    <t>Risk Identification</t>
  </si>
  <si>
    <t>Risk Likelihood</t>
  </si>
  <si>
    <t>Risk Severity</t>
  </si>
  <si>
    <t>Risk Assessment (SEE RISK ASSESSMENT GRID)</t>
  </si>
  <si>
    <t>RISK ASSESSMENT GRID</t>
  </si>
  <si>
    <t>LIKELIHOOD</t>
  </si>
  <si>
    <t>LOW</t>
  </si>
  <si>
    <t>MEDIUM</t>
  </si>
  <si>
    <t>HIGH</t>
  </si>
  <si>
    <t>RISK SEVERITY</t>
  </si>
  <si>
    <t>Moderate</t>
  </si>
  <si>
    <t>High</t>
  </si>
  <si>
    <t>Low</t>
  </si>
  <si>
    <t>Risk Mitigation Strategy</t>
  </si>
  <si>
    <t>Internal Control Component</t>
  </si>
  <si>
    <t>Control Adequacy</t>
  </si>
  <si>
    <t>Control  Description</t>
  </si>
  <si>
    <t>Strategic</t>
  </si>
  <si>
    <t>Operational</t>
  </si>
  <si>
    <t xml:space="preserve">Financial </t>
  </si>
  <si>
    <t>Compliance</t>
  </si>
  <si>
    <t>Reputational</t>
  </si>
  <si>
    <t>Risk Type</t>
  </si>
  <si>
    <t>Term:</t>
  </si>
  <si>
    <t>Definition</t>
  </si>
  <si>
    <t>The risk of unacceptable exposure to loss or misuse of funds.  Also the risk that source or use of funds will be mistated such that financial reports do not conform with Generally Accepted Accounting Principles.</t>
  </si>
  <si>
    <t>The risk that the achievement of  organizational goals and objectives would be threatened by failure of the activity to produce the expected/desired outcome.</t>
  </si>
  <si>
    <t>The risk that ongoing operations of the day-to-day activities of the process would be disrupted or slowed to an unacceptable degree.</t>
  </si>
  <si>
    <t>The risk of non-compliance with applicable laws or regulations leading to penalties or fines or disqualification from participation in government programs.</t>
  </si>
  <si>
    <t>The risk that the organization public image will be damaged leading to distrust by the tax payer or negative media exposure.</t>
  </si>
  <si>
    <t>Risk Likelihood and Exposure</t>
  </si>
  <si>
    <t>Moderately High</t>
  </si>
  <si>
    <t>Moderately  Low</t>
  </si>
  <si>
    <t>Medium</t>
  </si>
  <si>
    <r>
      <rPr>
        <b/>
        <sz val="11"/>
        <color theme="1"/>
        <rFont val="Calibri"/>
        <family val="2"/>
        <scheme val="minor"/>
      </rPr>
      <t>Likelihood</t>
    </r>
    <r>
      <rPr>
        <sz val="11"/>
        <color theme="1"/>
        <rFont val="Calibri"/>
        <family val="2"/>
        <scheme val="minor"/>
      </rPr>
      <t xml:space="preserve"> - Absent controls, the occurance of the negative event would be somewhat </t>
    </r>
    <r>
      <rPr>
        <i/>
        <sz val="11"/>
        <color theme="1"/>
        <rFont val="Calibri"/>
        <family val="2"/>
        <scheme val="minor"/>
      </rPr>
      <t>remote, but still could occur</t>
    </r>
    <r>
      <rPr>
        <sz val="11"/>
        <color theme="1"/>
        <rFont val="Calibri"/>
        <family val="2"/>
        <scheme val="minor"/>
      </rPr>
      <t xml:space="preserve">.  
</t>
    </r>
    <r>
      <rPr>
        <b/>
        <sz val="11"/>
        <color theme="1"/>
        <rFont val="Calibri"/>
        <family val="2"/>
        <scheme val="minor"/>
      </rPr>
      <t>Exposure</t>
    </r>
    <r>
      <rPr>
        <sz val="11"/>
        <color theme="1"/>
        <rFont val="Calibri"/>
        <family val="2"/>
        <scheme val="minor"/>
      </rPr>
      <t xml:space="preserve"> - If the event occurred, the impact (strategic or operational impairment, non-compliance, or loss of funds or reputation) would </t>
    </r>
    <r>
      <rPr>
        <i/>
        <sz val="11"/>
        <color theme="1"/>
        <rFont val="Calibri"/>
        <family val="2"/>
        <scheme val="minor"/>
      </rPr>
      <t>not</t>
    </r>
    <r>
      <rPr>
        <sz val="11"/>
        <color theme="1"/>
        <rFont val="Calibri"/>
        <family val="2"/>
        <scheme val="minor"/>
      </rPr>
      <t xml:space="preserve"> impair the Agency's ability to function and would </t>
    </r>
    <r>
      <rPr>
        <i/>
        <sz val="11"/>
        <color theme="1"/>
        <rFont val="Calibri"/>
        <family val="2"/>
        <scheme val="minor"/>
      </rPr>
      <t>not</t>
    </r>
    <r>
      <rPr>
        <sz val="11"/>
        <color theme="1"/>
        <rFont val="Calibri"/>
        <family val="2"/>
        <scheme val="minor"/>
      </rPr>
      <t xml:space="preserve"> need to be reported or brought to the attention of Agency Senior Management.</t>
    </r>
  </si>
  <si>
    <r>
      <rPr>
        <b/>
        <sz val="11"/>
        <color theme="1"/>
        <rFont val="Calibri"/>
        <family val="2"/>
        <scheme val="minor"/>
      </rPr>
      <t>Likelihood</t>
    </r>
    <r>
      <rPr>
        <sz val="11"/>
        <color theme="1"/>
        <rFont val="Calibri"/>
        <family val="2"/>
        <scheme val="minor"/>
      </rPr>
      <t xml:space="preserve"> - Absent controls, the negative event could occur on an </t>
    </r>
    <r>
      <rPr>
        <i/>
        <sz val="11"/>
        <color theme="1"/>
        <rFont val="Calibri"/>
        <family val="2"/>
        <scheme val="minor"/>
      </rPr>
      <t>infrequent</t>
    </r>
    <r>
      <rPr>
        <sz val="11"/>
        <color theme="1"/>
        <rFont val="Calibri"/>
        <family val="2"/>
        <scheme val="minor"/>
      </rPr>
      <t xml:space="preserve"> basis, such as once or twice a year.  
</t>
    </r>
    <r>
      <rPr>
        <b/>
        <sz val="11"/>
        <color theme="1"/>
        <rFont val="Calibri"/>
        <family val="2"/>
        <scheme val="minor"/>
      </rPr>
      <t>Exposure</t>
    </r>
    <r>
      <rPr>
        <sz val="11"/>
        <color theme="1"/>
        <rFont val="Calibri"/>
        <family val="2"/>
        <scheme val="minor"/>
      </rPr>
      <t xml:space="preserve"> - If the event occurred, the impact (strategic or operational impairment, non-compliance, or loss of funds or reputation) would </t>
    </r>
    <r>
      <rPr>
        <i/>
        <sz val="11"/>
        <color theme="1"/>
        <rFont val="Calibri"/>
        <family val="2"/>
        <scheme val="minor"/>
      </rPr>
      <t>somewhat impair the Agency's ability to function</t>
    </r>
    <r>
      <rPr>
        <sz val="11"/>
        <color theme="1"/>
        <rFont val="Calibri"/>
        <family val="2"/>
        <scheme val="minor"/>
      </rPr>
      <t xml:space="preserve">, it </t>
    </r>
    <r>
      <rPr>
        <i/>
        <sz val="11"/>
        <color theme="1"/>
        <rFont val="Calibri"/>
        <family val="2"/>
        <scheme val="minor"/>
      </rPr>
      <t>may or may not need to be reported</t>
    </r>
    <r>
      <rPr>
        <sz val="11"/>
        <color theme="1"/>
        <rFont val="Calibri"/>
        <family val="2"/>
        <scheme val="minor"/>
      </rPr>
      <t xml:space="preserve">, depending on the circumstances, and </t>
    </r>
    <r>
      <rPr>
        <i/>
        <sz val="11"/>
        <color theme="1"/>
        <rFont val="Calibri"/>
        <family val="2"/>
        <scheme val="minor"/>
      </rPr>
      <t xml:space="preserve">should be </t>
    </r>
    <r>
      <rPr>
        <sz val="11"/>
        <color theme="1"/>
        <rFont val="Calibri"/>
        <family val="2"/>
        <scheme val="minor"/>
      </rPr>
      <t>brought to the attention of</t>
    </r>
    <r>
      <rPr>
        <i/>
        <sz val="11"/>
        <color theme="1"/>
        <rFont val="Calibri"/>
        <family val="2"/>
        <scheme val="minor"/>
      </rPr>
      <t xml:space="preserve"> Agency Senior Management</t>
    </r>
    <r>
      <rPr>
        <sz val="11"/>
        <color theme="1"/>
        <rFont val="Calibri"/>
        <family val="2"/>
        <scheme val="minor"/>
      </rPr>
      <t>.</t>
    </r>
  </si>
  <si>
    <r>
      <rPr>
        <b/>
        <sz val="11"/>
        <color theme="1"/>
        <rFont val="Calibri"/>
        <family val="2"/>
        <scheme val="minor"/>
      </rPr>
      <t>Likelihood</t>
    </r>
    <r>
      <rPr>
        <sz val="11"/>
        <color theme="1"/>
        <rFont val="Calibri"/>
        <family val="2"/>
        <scheme val="minor"/>
      </rPr>
      <t xml:space="preserve"> - Absent controls, the negative event would </t>
    </r>
    <r>
      <rPr>
        <i/>
        <sz val="11"/>
        <color theme="1"/>
        <rFont val="Calibri"/>
        <family val="2"/>
        <scheme val="minor"/>
      </rPr>
      <t xml:space="preserve">almost certainly occur frequently, </t>
    </r>
    <r>
      <rPr>
        <sz val="11"/>
        <color theme="1"/>
        <rFont val="Calibri"/>
        <family val="2"/>
        <scheme val="minor"/>
      </rPr>
      <t xml:space="preserve">such as monthly.   
</t>
    </r>
    <r>
      <rPr>
        <b/>
        <sz val="11"/>
        <color theme="1"/>
        <rFont val="Calibri"/>
        <family val="2"/>
        <scheme val="minor"/>
      </rPr>
      <t>Exposure</t>
    </r>
    <r>
      <rPr>
        <sz val="11"/>
        <color theme="1"/>
        <rFont val="Calibri"/>
        <family val="2"/>
        <scheme val="minor"/>
      </rPr>
      <t xml:space="preserve"> - If the event occurred, the impact (strategic or operational impairment, non-compliance, or loss of funds or reputation) </t>
    </r>
    <r>
      <rPr>
        <i/>
        <sz val="11"/>
        <color theme="1"/>
        <rFont val="Calibri"/>
        <family val="2"/>
        <scheme val="minor"/>
      </rPr>
      <t xml:space="preserve">would impair </t>
    </r>
    <r>
      <rPr>
        <sz val="11"/>
        <color theme="1"/>
        <rFont val="Calibri"/>
        <family val="2"/>
        <scheme val="minor"/>
      </rPr>
      <t xml:space="preserve">the Agency's ability to fulfill its mission, it </t>
    </r>
    <r>
      <rPr>
        <i/>
        <sz val="11"/>
        <color theme="1"/>
        <rFont val="Calibri"/>
        <family val="2"/>
        <scheme val="minor"/>
      </rPr>
      <t xml:space="preserve">should be reported </t>
    </r>
    <r>
      <rPr>
        <sz val="11"/>
        <color theme="1"/>
        <rFont val="Calibri"/>
        <family val="2"/>
        <scheme val="minor"/>
      </rPr>
      <t>to Agency Senior Management and/or MMB or the OLA, as the circumstances warrant.</t>
    </r>
  </si>
  <si>
    <t>Risk Assessent lookup Grid - PLEASE DO NOT MODIFY THIS AREA</t>
  </si>
  <si>
    <t>Moderately Low</t>
  </si>
  <si>
    <t>Risk Likelihood and Severity combined</t>
  </si>
  <si>
    <t>LowLow</t>
  </si>
  <si>
    <t>LowMedium</t>
  </si>
  <si>
    <t>LowHigh</t>
  </si>
  <si>
    <t>MediumMedium</t>
  </si>
  <si>
    <t>MediumHigh</t>
  </si>
  <si>
    <t>HighLow</t>
  </si>
  <si>
    <t>HighMedium</t>
  </si>
  <si>
    <t>HighHigh</t>
  </si>
  <si>
    <t>Control</t>
  </si>
  <si>
    <t>Share</t>
  </si>
  <si>
    <t>Accept</t>
  </si>
  <si>
    <t>Management will design, document, implement and maintain internal controls in a risk avoidance strategy.  The Internal Controls will prevent or detect the error or undesirable outcome.</t>
  </si>
  <si>
    <t>Management may control the risk (see above), however management will share the risk with risk pooling strategies.  Examples include purchasing insurance or entering into a shared risk pool.</t>
  </si>
  <si>
    <t>Management has deemed that it is not cost effective to attempt to control the risk.  I.e.  The cost associated with implementing the internal control would outweigh the perceived benefit.</t>
  </si>
  <si>
    <t>Control Environment</t>
  </si>
  <si>
    <t>Risk Assessment</t>
  </si>
  <si>
    <t>Control Activities</t>
  </si>
  <si>
    <t>Information and Communications</t>
  </si>
  <si>
    <t>Monitoring</t>
  </si>
  <si>
    <t>Internal Control Adequacy:</t>
  </si>
  <si>
    <t>Adequate</t>
  </si>
  <si>
    <t>Excessive</t>
  </si>
  <si>
    <t>The control, if implemented and effectively maintained, is adequate to provide reasonable assurance of the achievement of Agency Management's control objectives.</t>
  </si>
  <si>
    <t>The control is NOT ADEQUATE to provide reasonable assurance of the achievement of Agency Management's objective.  Possible reasons include:
-  The control may not be adequately designed
- The control may not have been implemented</t>
  </si>
  <si>
    <t>The provides reasonable assurance of achieving the stated objective, however it does not appear cost beneficial.  Management should consider redesigning controls that are not cost beneficial to the business.</t>
  </si>
  <si>
    <t>Needs Improvement</t>
  </si>
  <si>
    <t>Control Type</t>
  </si>
  <si>
    <t>Internal Control Type:</t>
  </si>
  <si>
    <t>Preventive</t>
  </si>
  <si>
    <t>Detective</t>
  </si>
  <si>
    <t>Administrative</t>
  </si>
  <si>
    <r>
      <t xml:space="preserve">Proper design and implementation and maintenance of the control should provide reasonable assurance that </t>
    </r>
    <r>
      <rPr>
        <b/>
        <sz val="11"/>
        <color theme="1"/>
        <rFont val="Calibri"/>
        <family val="2"/>
        <scheme val="minor"/>
      </rPr>
      <t>an event</t>
    </r>
    <r>
      <rPr>
        <sz val="11"/>
        <color theme="1"/>
        <rFont val="Calibri"/>
        <family val="2"/>
        <scheme val="minor"/>
      </rPr>
      <t xml:space="preserve"> that would negatively impact efficiency and effectiveness of operations, reliability of financial reporting, compliance with laws and regulations, safeguarding of assets, or achieving goals and objectives </t>
    </r>
    <r>
      <rPr>
        <b/>
        <sz val="11"/>
        <color theme="1"/>
        <rFont val="Calibri"/>
        <family val="2"/>
        <scheme val="minor"/>
      </rPr>
      <t>will be prevented</t>
    </r>
    <r>
      <rPr>
        <sz val="11"/>
        <color theme="1"/>
        <rFont val="Calibri"/>
        <family val="2"/>
        <scheme val="minor"/>
      </rPr>
      <t>.  Preventive controls are generally considered the strongest.</t>
    </r>
  </si>
  <si>
    <r>
      <t xml:space="preserve">Proper design and implementation and maintenance of the control should provide reasonable assurance that </t>
    </r>
    <r>
      <rPr>
        <b/>
        <sz val="11"/>
        <color theme="1"/>
        <rFont val="Calibri"/>
        <family val="2"/>
        <scheme val="minor"/>
      </rPr>
      <t>an event</t>
    </r>
    <r>
      <rPr>
        <sz val="11"/>
        <color theme="1"/>
        <rFont val="Calibri"/>
        <family val="2"/>
        <scheme val="minor"/>
      </rPr>
      <t xml:space="preserve"> that would negatively impact efficiency and effectiveness of operations, reliability of financial reporting, compliance with laws and regulations, safeguarding of assets, or achieving goals and objectives </t>
    </r>
    <r>
      <rPr>
        <b/>
        <sz val="11"/>
        <color theme="1"/>
        <rFont val="Calibri"/>
        <family val="2"/>
        <scheme val="minor"/>
      </rPr>
      <t>will be detected</t>
    </r>
    <r>
      <rPr>
        <sz val="11"/>
        <color theme="1"/>
        <rFont val="Calibri"/>
        <family val="2"/>
        <scheme val="minor"/>
      </rPr>
      <t>.  Examples of detective controls include reconciliations, management review of reports, and financial analysis.</t>
    </r>
  </si>
  <si>
    <t>Administrative controls consist of policies and procedures or work rules or anything the describes or directs the controlled process.  Administrative controls, although necessary, are generally considered the weakest and, in and of itself, is not adequate to provide reasonable assurance of the achievement of the control objective</t>
  </si>
  <si>
    <t>Control #</t>
  </si>
  <si>
    <t>MediumLow</t>
  </si>
  <si>
    <t>Risk and Controls Matrix</t>
  </si>
  <si>
    <t>A</t>
  </si>
  <si>
    <t>B</t>
  </si>
  <si>
    <t>C</t>
  </si>
  <si>
    <t>D</t>
  </si>
  <si>
    <t>E</t>
  </si>
  <si>
    <t>Minnesota Department of Administration</t>
  </si>
  <si>
    <t>#PROCESS NAME</t>
  </si>
  <si>
    <t>Greenbook Framework</t>
  </si>
  <si>
    <t>F</t>
  </si>
  <si>
    <t>G</t>
  </si>
  <si>
    <t>H</t>
  </si>
  <si>
    <t>I</t>
  </si>
  <si>
    <t>J</t>
  </si>
  <si>
    <t>K</t>
  </si>
  <si>
    <t>L</t>
  </si>
  <si>
    <t>M</t>
  </si>
  <si>
    <t>N</t>
  </si>
  <si>
    <t>Green Book Internal Control Components</t>
  </si>
  <si>
    <t>Internal Control Principles</t>
  </si>
  <si>
    <t>Operations</t>
  </si>
  <si>
    <t>Reporting</t>
  </si>
  <si>
    <t>Management  Control Objective Category (Optional)</t>
  </si>
  <si>
    <t>Management Internal Control Objective</t>
  </si>
  <si>
    <t>The foundation for an internal control system. It provides the discipline and structure to help an entity achieve its objectives.</t>
  </si>
  <si>
    <t>Assesses the risks facing the entity as it seeks to achieve its objectives. This assessment provides the basis for developing appropriate risk responses.</t>
  </si>
  <si>
    <t>The actions management establishes through policies and procedures to achieve objectives and respond to risks in the internal control system, which includes the entity’s information system.</t>
  </si>
  <si>
    <t>The quality information management uses to support the internal control system. Communicating quality information is vital for an entity to run and control its operations.</t>
  </si>
  <si>
    <t>Assesses the quality of performance over time and ensures that the findings of audits and other reviews are promptly resolved.</t>
  </si>
  <si>
    <t>Effectiveness and efficiency of operations</t>
  </si>
  <si>
    <t>Reliability of reporting for internal and external use</t>
  </si>
  <si>
    <t>Compliance with applicable laws and regulations</t>
  </si>
  <si>
    <t>Operations Objectives
O2.19 Operations objectives relate to program operations that achieve an entity’s mission. An entity’s mission may be defined in a strategic plan. Such plans set the goals and objectives for an entity along with the effective and efficient operations necessary to fulfill those objectives. Effective operations produce the intended results from operational processes while efficient operations do so in a manner that minimizes the waste of resources.
O2.20 Management can set, from the objectives, related subobjectives for units within the organizational structure. Management, by linking objectives throughout the entity to the mission, improves the effectiveness and efficiency of program operations in achieving the mission.</t>
  </si>
  <si>
    <t>Reporting Objectives
O2.21 Reporting objectives relate to the preparation of reports for use by the entity, its stakeholders, or other external parties. Reporting objectives may be grouped further into subcategories:
• External Financial Reporting Objectives - Objectives related to the release of the entity’s financial performance in accordance with professional standards, applicable laws and regulations, as well as expectations of stakeholders.
• External Nonfinancial Reporting Objectives - Objectives related to the release of nonfinancial information in accordance with professional standards, applicable laws and regulations, as well as expectations of stakeholders.
• Internal Financial Reporting Objectives and Nonfinancial Reporting Objectives - Objectives related to gathering information needed by management to support decision making and evaluation of the entity’s performance.</t>
  </si>
  <si>
    <t>Compliance Objectives
O2.22 In the government sector, objectives related to compliance with applicable laws and regulations can be more significant than in the private sector. Laws and regulations often prescribe a government entity’s objectives, structure, methods to achieve objectives, and reporting of performance relative to achieving objectives. Management considers objectives in the category of compliance comprehensively for the entity and determines what controls would be necessary to design, implement, and operate for the entity to achieve these objectives effectively.
O2.23 Management conducts activities in accordance with applicable laws and regulations. As part of specifying compliance objectives, the entity determines which laws and regulations apply to the entity. Management is expected to set objectives that incorporate these requirements. Some entities may set objectives to a higher level of performance than established by laws and regulations. In setting those objectives, management is able to exercise discretion relative to the performance of the entity.</t>
  </si>
  <si>
    <t>Demonstrate Commitment to Integrity and Ethical Values.</t>
  </si>
  <si>
    <t>1.02 The following attributes contribute to the design, implementation, and operating effectiveness of this principle:
a. Set the Tone at the Top - The oversight body and management should demonstrate the importance of integrity and ethical values through their directives, attitudes, and behavior.
b. Establish Standards of Conduct - Management should define expectations concerning integrity and ethical values in the entity’s standards of conduct.
c. Evaluate Adherence to Standards of Conduct - Management should establish processes to evaluate performance against the organization’s expected standards of conduct and address any deviations in a timely manner.</t>
  </si>
  <si>
    <t>Exercise Oversight Responsibility</t>
  </si>
  <si>
    <t>2.02 The following attributes contribute to the design, implementation, and operating effectiveness of this principle:
a. Establish Oversight Structure - The entity should determine an appropriate oversight structure based on applicable laws and regulations, relevant government guidance, and feedback from key stakeholders.
b. Provide Oversight for the Internal Control System - The oversight body should oversee management’s design, implementation, and operation of the internal control system.
c. Provide Input for Remediation of Deficiencies - The oversight body should provide input to management’s plans for remediation of deficiencies in the internal control system as appropriate.</t>
  </si>
  <si>
    <t>Establish Structure, Responsibility, and Authority</t>
  </si>
  <si>
    <t>3.02 The following attributes contribute to the design, implementation, and operating effectiveness of this principle:
a. Establish Organizational Structure - Management should establish an organizational structure.
b. Assign Responsibility and Delegate Authority - Management should assign responsibility and delegate authority to key roles throughout the organization.
c. Document Internal Control System - Management should develop and maintain documentation of its internal control system.</t>
  </si>
  <si>
    <t>Demonstrate Commitment to Competence</t>
  </si>
  <si>
    <t>4.02 The following attributes contribute to the design, implementation, and operating effectiveness of this principle:
a. Establish Expectations of Competence - Management should establish expectations of competence throughout the organization.
b. Attract, Develop, and Retain Individuals - Management should attract, develop, and retain competent personnel.
c. Plan and Prepare for Succession - Management should define succession and contingency plans for key roles in the organization.</t>
  </si>
  <si>
    <t>Enforce Accountability</t>
  </si>
  <si>
    <t>5.02 The following attributes contribute to the design, implementation, and operating effectiveness of this principle:
a. Enforce Accountability - Management should enforce accountability for performance of internal control responsibilities.
b. Consider Excessive Pressures - Management should evaluate and adjust pressures on personnel related to achieving objectives as they assign responsibilities and evaluate performance.</t>
  </si>
  <si>
    <t>Define Objectives and Risk Tolerances</t>
  </si>
  <si>
    <t>6.02 The following attributes contribute to the design, implementation, and operating effectiveness of this principle:
a. Define Objectives - Management should define objectives in specific and measurable terms to enable the design of internal control for related risks.
b. Define Risk Tolerances - Management should define the risk tolerances for the defined objectives.</t>
  </si>
  <si>
    <t>Identify, Analyze, and Respond to Risk</t>
  </si>
  <si>
    <t>7.02 The following attributes contribute to the design, implementation, and operating effectiveness of this principle:
a. Identify Risks - Management should identify risks throughout the entity.
b. Analyze Risks - Management should analyze the identified risks to estimate their significance.
c. Respond to Risks - Management should design responses to the analyzed risks.</t>
  </si>
  <si>
    <t>Assess Fraud Risk</t>
  </si>
  <si>
    <t>8.02 The following attributes contribute to the design, implementation, and operating effectiveness of this principle:
a. Consider Types of Fraud - Management should consider the types of fraud that can occur within the organization.
b. Consider Fraud Risk Factors - Management should consider fraud risk factors.
c. Respond to Fraud Risks - Management should analyze and respond to identified fraud risks.</t>
  </si>
  <si>
    <t>Identify, Analyze, and Respond to Change</t>
  </si>
  <si>
    <t>9.02 The following attributes contribute to the design, implementation, and operating effectiveness of this principle:
a. Identify Change - Management should identify changes that could significantly impact the entity’s internal control system.
b. Analyze and Respond to Change - Management should analyze and respond to identified changes that impact the entity’s internal control system.</t>
  </si>
  <si>
    <t>Design Control Activities</t>
  </si>
  <si>
    <t>10.02 The following attributes contribute to the design, implementation, and operating effectiveness of this principle:
a. Respond to Objectives and Risks - Management should design control activities that respond to the entity’s objectives and risks.
b. Design the Types of Control Activities - Management should design appropriate types of control activities needed for the entity’s internal control system.
c. Design Control Activities at Various Levels - Management should design control activities at appropriate levels in the organizational structure.
d. Consider Segregation of Duties - Management should consider segregation of duties in designing the assignment of control activity responsibilities.</t>
  </si>
  <si>
    <t>Design Control Activities for the Information System</t>
  </si>
  <si>
    <t>11.02 The following attributes contribute to the design, implementation, and operating effectiveness of this principle:
a. Design the Entity’s Information System - Management should design the entity’s information system to respond to the entity’s objectives and risks.
b. Design Appropriate Types of Control Activities - Management should design appropriate types of control activities in the entity’s information system.
c. Design the Information Technology Infrastructure - Management should design control activities over the information technology infrastructure.
d. Design Security Management - Management should design control activities for security management over the entity’s information system.
e. Design Information Technology Acquisition, Development, and Maintenance - Management should design control activities over the acquisition, development, and maintenance of information technology.</t>
  </si>
  <si>
    <t>Implement Control Activities</t>
  </si>
  <si>
    <t>12.02 The following attributes contribute to the design, implementation, and operating effectiveness of this principle:
a. Document Responsibilities through Policies - Management should document in policies the internal control responsibilities of the organization.
b. Perform Periodic Review - Management should periodically review the implementation of control activities to determine their continued relevance, redesign them when necessary, and communicate them as appropriate.</t>
  </si>
  <si>
    <t>Use Quality Information</t>
  </si>
  <si>
    <t>13.02 The following attributes contribute to the design, implementation and operating effectiveness of this principle:
a. Identify Information Requirements - Management should design a process to identify information requirements.
b. Obtain Relevant Data from Reliable Sources - Management should obtain relevant data from reliable internal and external sources on a timely basis based on the identified information requirements.
c. Process Data into Quality Information - Management should process the obtained data into quality information.</t>
  </si>
  <si>
    <t>Communicate Internally</t>
  </si>
  <si>
    <t>14.02 The following attributes contribute to the design, implementation and operating effectiveness of this principle:
a. Communicate throughout the Entity - Management should communicate quality information throughout the entity utilizing established reporting lines.
b. Select Appropriate Method of Communication - Management should select appropriate methods to communicate internally.</t>
  </si>
  <si>
    <t>Communicate Externally</t>
  </si>
  <si>
    <t>15.02 The following attributes contribute to the design, implementation and operating effectiveness of this principle:
a. Communicate with External Parties - Management should communicate with, and obtain quality information from, external parties utilizing established reporting lines.
b. Select Appropriate Method of Communication - Management should select appropriate methods to communicate externally.</t>
  </si>
  <si>
    <t>Perform Monitoring Activities</t>
  </si>
  <si>
    <t>16.02 The following attributes contribute to the design, implementation, and operating effectiveness of this principle:
a. Establish a Baseline - Management should establish a baseline for monitoring the internal control system.
b. Monitor Internal Control System - Management should monitor the internal control system through ongoing monitoring and separate evaluations.
c. Evaluate Results - Management should document and evaluate the results of ongoing monitoring and separate evaluations to identify internal control issues.</t>
  </si>
  <si>
    <t>Remediate Deficiencies</t>
  </si>
  <si>
    <t>17.02 The following attributes contribute to the design, implementation, and operating effectiveness of this principle:
a. Report Issues - Personnel should report internal control issues to appropriate internal and external parties on a timely basis.
b. Evaluate Issues - Management should evaluate and document internal control issues and determine appropriate corrective actions for internal control deficiencies on a timely basis.
c. Complete Corrective Actions - Management should complete and document corrective actions to remediate internal control deficiencies on a timely basis.</t>
  </si>
  <si>
    <t>Primary Objective</t>
  </si>
  <si>
    <t>Secondary Objective</t>
  </si>
  <si>
    <t>Key Cntl</t>
  </si>
  <si>
    <t>Internal Control Prnciple
(Optional)</t>
  </si>
  <si>
    <t>Control Component and Control Principle coverage:
The name of the Component or Principle is replaced with "OK" when it is selected above.</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</si>
</sst>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0"/>
      <color theme="1"/>
      <name val="Calibri"/>
      <family val="2"/>
      <scheme val="minor"/>
    </font>
    <font>
      <b/>
      <sz val="12"/>
      <color theme="1"/>
      <name val="Calibri"/>
      <family val="2"/>
      <scheme val="minor"/>
    </font>
    <font>
      <b/>
      <sz val="12"/>
      <name val="Calibri"/>
      <family val="2"/>
      <scheme val="minor"/>
    </font>
    <font>
      <b/>
      <sz val="11"/>
      <color theme="1"/>
      <name val="Calibri"/>
      <family val="2"/>
      <scheme val="minor"/>
    </font>
    <font>
      <b/>
      <u/>
      <sz val="11"/>
      <color theme="1"/>
      <name val="Calibri"/>
      <family val="2"/>
      <scheme val="minor"/>
    </font>
    <font>
      <sz val="11"/>
      <color rgb="FFFF0000"/>
      <name val="Calibri"/>
      <family val="2"/>
      <scheme val="minor"/>
    </font>
    <font>
      <i/>
      <sz val="11"/>
      <color theme="1"/>
      <name val="Calibri"/>
      <family val="2"/>
      <scheme val="minor"/>
    </font>
    <font>
      <b/>
      <sz val="14"/>
      <color theme="1"/>
      <name val="Calibri"/>
      <family val="2"/>
      <scheme val="minor"/>
    </font>
    <font>
      <sz val="8"/>
      <color indexed="81"/>
      <name val="Tahoma"/>
      <family val="2"/>
    </font>
    <font>
      <b/>
      <sz val="8"/>
      <color indexed="81"/>
      <name val="Tahoma"/>
      <family val="2"/>
    </font>
    <font>
      <sz val="14"/>
      <color theme="1"/>
      <name val="Calibri"/>
      <family val="2"/>
      <scheme val="minor"/>
    </font>
    <font>
      <sz val="12"/>
      <color theme="1"/>
      <name val="Calibri"/>
      <family val="2"/>
      <scheme val="minor"/>
    </font>
    <font>
      <sz val="9"/>
      <color indexed="81"/>
      <name val="Tahoma"/>
      <family val="2"/>
    </font>
    <font>
      <b/>
      <sz val="9"/>
      <color indexed="81"/>
      <name val="Tahoma"/>
      <family val="2"/>
    </font>
    <font>
      <b/>
      <sz val="9"/>
      <color indexed="10"/>
      <name val="Tahoma"/>
      <family val="2"/>
    </font>
    <font>
      <b/>
      <sz val="11"/>
      <color rgb="FF3E3E3E"/>
      <name val="Tahoma"/>
      <family val="2"/>
    </font>
  </fonts>
  <fills count="13">
    <fill>
      <patternFill patternType="none"/>
    </fill>
    <fill>
      <patternFill patternType="gray125"/>
    </fill>
    <fill>
      <patternFill patternType="solid">
        <fgColor rgb="FFFFC000"/>
        <bgColor indexed="64"/>
      </patternFill>
    </fill>
    <fill>
      <patternFill patternType="solid">
        <fgColor rgb="FFFF0000"/>
        <bgColor indexed="64"/>
      </patternFill>
    </fill>
    <fill>
      <patternFill patternType="solid">
        <fgColor theme="9" tint="-0.499984740745262"/>
        <bgColor indexed="64"/>
      </patternFill>
    </fill>
    <fill>
      <patternFill patternType="solid">
        <fgColor rgb="FFFFFF00"/>
        <bgColor indexed="64"/>
      </patternFill>
    </fill>
    <fill>
      <patternFill patternType="solid">
        <fgColor rgb="FF00B05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8" tint="0.59996337778862885"/>
        <bgColor indexed="64"/>
      </patternFill>
    </fill>
    <fill>
      <patternFill patternType="solid">
        <fgColor theme="0" tint="-0.14996795556505021"/>
        <bgColor indexed="64"/>
      </patternFill>
    </fill>
  </fills>
  <borders count="32">
    <border>
      <left/>
      <right/>
      <top/>
      <bottom/>
      <diagonal/>
    </border>
    <border>
      <left style="thick">
        <color auto="1"/>
      </left>
      <right style="thick">
        <color auto="1"/>
      </right>
      <top style="thick">
        <color auto="1"/>
      </top>
      <bottom style="thick">
        <color auto="1"/>
      </bottom>
      <diagonal/>
    </border>
    <border>
      <left/>
      <right/>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medium">
        <color indexed="64"/>
      </top>
      <bottom/>
      <diagonal/>
    </border>
    <border>
      <left style="double">
        <color auto="1"/>
      </left>
      <right/>
      <top style="double">
        <color auto="1"/>
      </top>
      <bottom/>
      <diagonal/>
    </border>
    <border>
      <left/>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ashed">
        <color auto="1"/>
      </left>
      <right style="double">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right style="dashed">
        <color auto="1"/>
      </right>
      <top/>
      <bottom/>
      <diagonal/>
    </border>
    <border>
      <left style="double">
        <color auto="1"/>
      </left>
      <right/>
      <top style="medium">
        <color auto="1"/>
      </top>
      <bottom/>
      <diagonal/>
    </border>
    <border>
      <left/>
      <right style="double">
        <color auto="1"/>
      </right>
      <top style="double">
        <color auto="1"/>
      </top>
      <bottom style="dashed">
        <color auto="1"/>
      </bottom>
      <diagonal/>
    </border>
    <border>
      <left/>
      <right/>
      <top style="double">
        <color auto="1"/>
      </top>
      <bottom style="dashed">
        <color auto="1"/>
      </bottom>
      <diagonal/>
    </border>
  </borders>
  <cellStyleXfs count="1">
    <xf numFmtId="0" fontId="0" fillId="0" borderId="0"/>
  </cellStyleXfs>
  <cellXfs count="107">
    <xf numFmtId="0" fontId="0" fillId="0" borderId="0" xfId="0"/>
    <xf numFmtId="0" fontId="1" fillId="0" borderId="0" xfId="0" applyFont="1" applyAlignment="1">
      <alignment horizontal="center" wrapText="1"/>
    </xf>
    <xf numFmtId="0" fontId="0" fillId="0" borderId="0" xfId="0" applyAlignment="1">
      <alignment horizontal="center" vertical="center" textRotation="90" wrapText="1"/>
    </xf>
    <xf numFmtId="0" fontId="0" fillId="0" borderId="0" xfId="0" applyAlignment="1">
      <alignment horizontal="center" vertical="center" wrapText="1"/>
    </xf>
    <xf numFmtId="0" fontId="3"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4" fillId="7" borderId="0" xfId="0" applyFont="1" applyFill="1" applyAlignment="1"/>
    <xf numFmtId="0" fontId="0" fillId="0" borderId="0" xfId="0" applyAlignment="1">
      <alignment wrapText="1"/>
    </xf>
    <xf numFmtId="0" fontId="5" fillId="0" borderId="0" xfId="0" applyFont="1" applyAlignment="1">
      <alignment horizontal="center"/>
    </xf>
    <xf numFmtId="0" fontId="0" fillId="0" borderId="0" xfId="0" applyAlignment="1">
      <alignment vertical="top" wrapText="1"/>
    </xf>
    <xf numFmtId="0" fontId="2" fillId="0" borderId="2" xfId="0" applyFont="1" applyBorder="1"/>
    <xf numFmtId="0" fontId="2" fillId="0" borderId="0" xfId="0" applyFont="1" applyBorder="1"/>
    <xf numFmtId="0" fontId="2" fillId="0" borderId="0" xfId="0" applyFont="1" applyAlignment="1">
      <alignment vertical="top"/>
    </xf>
    <xf numFmtId="0" fontId="0" fillId="9" borderId="6" xfId="0" applyFill="1" applyBorder="1"/>
    <xf numFmtId="0" fontId="0" fillId="9" borderId="0" xfId="0" applyFill="1" applyBorder="1"/>
    <xf numFmtId="0" fontId="0" fillId="9" borderId="7" xfId="0" applyFill="1" applyBorder="1"/>
    <xf numFmtId="0" fontId="0" fillId="9" borderId="8" xfId="0" applyFill="1" applyBorder="1"/>
    <xf numFmtId="0" fontId="0" fillId="9" borderId="9" xfId="0" applyFill="1" applyBorder="1"/>
    <xf numFmtId="0" fontId="0" fillId="9" borderId="10" xfId="0" applyFill="1" applyBorder="1"/>
    <xf numFmtId="0" fontId="2" fillId="0" borderId="2" xfId="0" applyFont="1" applyBorder="1" applyAlignment="1">
      <alignment vertical="top"/>
    </xf>
    <xf numFmtId="0" fontId="2" fillId="0" borderId="0" xfId="0" applyFont="1" applyFill="1" applyBorder="1" applyAlignment="1">
      <alignment vertical="top"/>
    </xf>
    <xf numFmtId="0" fontId="8" fillId="0" borderId="0" xfId="0" applyFont="1"/>
    <xf numFmtId="0" fontId="0" fillId="0" borderId="0" xfId="0" applyNumberFormat="1" applyAlignment="1">
      <alignment vertical="top" wrapText="1"/>
    </xf>
    <xf numFmtId="0" fontId="1" fillId="10" borderId="0" xfId="0" applyFont="1" applyFill="1" applyAlignment="1">
      <alignment horizontal="center" wrapText="1"/>
    </xf>
    <xf numFmtId="0" fontId="0" fillId="8" borderId="0" xfId="0" applyFill="1" applyAlignment="1">
      <alignment vertical="top"/>
    </xf>
    <xf numFmtId="0" fontId="1" fillId="11" borderId="0" xfId="0" applyFont="1" applyFill="1" applyAlignment="1">
      <alignment horizontal="center" wrapText="1"/>
    </xf>
    <xf numFmtId="0" fontId="0" fillId="0" borderId="12" xfId="0" applyBorder="1" applyAlignment="1">
      <alignment vertical="top" wrapText="1"/>
    </xf>
    <xf numFmtId="0" fontId="0" fillId="0" borderId="0" xfId="0" applyBorder="1" applyAlignment="1">
      <alignment vertical="top" wrapText="1"/>
    </xf>
    <xf numFmtId="0" fontId="0" fillId="0" borderId="15" xfId="0" applyBorder="1" applyAlignment="1">
      <alignment vertical="top" wrapText="1"/>
    </xf>
    <xf numFmtId="0" fontId="0" fillId="0" borderId="16" xfId="0" applyBorder="1" applyAlignment="1">
      <alignment vertical="top" wrapText="1"/>
    </xf>
    <xf numFmtId="0" fontId="6" fillId="0" borderId="16" xfId="0" applyFont="1" applyBorder="1" applyAlignment="1">
      <alignment vertical="top"/>
    </xf>
    <xf numFmtId="0" fontId="0" fillId="0" borderId="16" xfId="0" applyBorder="1" applyAlignment="1">
      <alignment vertical="top"/>
    </xf>
    <xf numFmtId="0" fontId="0" fillId="0" borderId="0" xfId="0" applyBorder="1" applyAlignment="1">
      <alignment vertical="top" wrapText="1"/>
    </xf>
    <xf numFmtId="0" fontId="11" fillId="0" borderId="0" xfId="0" applyFont="1"/>
    <xf numFmtId="0" fontId="12" fillId="0" borderId="0" xfId="0" applyFont="1"/>
    <xf numFmtId="0" fontId="0" fillId="0" borderId="17" xfId="0" applyBorder="1" applyAlignment="1">
      <alignment vertical="top" wrapText="1"/>
    </xf>
    <xf numFmtId="0" fontId="6" fillId="0" borderId="17" xfId="0" applyFont="1" applyBorder="1" applyAlignment="1">
      <alignment vertical="top"/>
    </xf>
    <xf numFmtId="0" fontId="0" fillId="0" borderId="17" xfId="0" applyBorder="1" applyAlignment="1">
      <alignment vertical="top"/>
    </xf>
    <xf numFmtId="0" fontId="0" fillId="0" borderId="12" xfId="0" applyBorder="1" applyAlignment="1">
      <alignment vertical="top" wrapText="1"/>
    </xf>
    <xf numFmtId="0" fontId="0" fillId="0" borderId="0" xfId="0" applyBorder="1" applyAlignment="1">
      <alignment vertical="top" wrapText="1"/>
    </xf>
    <xf numFmtId="0" fontId="0" fillId="0" borderId="15" xfId="0" applyBorder="1" applyAlignment="1">
      <alignment vertical="top" wrapText="1"/>
    </xf>
    <xf numFmtId="0" fontId="0" fillId="0" borderId="16" xfId="0" applyBorder="1"/>
    <xf numFmtId="0" fontId="11" fillId="0" borderId="0" xfId="0" applyFont="1" applyAlignment="1">
      <alignment vertical="top" wrapText="1"/>
    </xf>
    <xf numFmtId="0" fontId="0" fillId="0" borderId="0" xfId="0" applyAlignment="1">
      <alignment vertical="top"/>
    </xf>
    <xf numFmtId="0" fontId="0" fillId="0" borderId="0" xfId="0" applyBorder="1" applyAlignment="1">
      <alignment vertical="top" wrapText="1"/>
    </xf>
    <xf numFmtId="0" fontId="0" fillId="12" borderId="0" xfId="0" applyFill="1" applyBorder="1" applyAlignment="1">
      <alignment vertical="top" wrapText="1"/>
    </xf>
    <xf numFmtId="0" fontId="4" fillId="8" borderId="0" xfId="0" applyFont="1" applyFill="1" applyAlignment="1">
      <alignment vertical="top" wrapText="1"/>
    </xf>
    <xf numFmtId="0" fontId="0" fillId="0" borderId="12" xfId="0" applyBorder="1"/>
    <xf numFmtId="0" fontId="0" fillId="0" borderId="12" xfId="0" applyBorder="1" applyAlignment="1">
      <alignment wrapText="1"/>
    </xf>
    <xf numFmtId="0" fontId="0" fillId="8" borderId="12" xfId="0" applyFill="1" applyBorder="1" applyAlignment="1">
      <alignment vertical="top"/>
    </xf>
    <xf numFmtId="0" fontId="0" fillId="0" borderId="18" xfId="0" applyBorder="1"/>
    <xf numFmtId="0" fontId="0" fillId="0" borderId="11" xfId="0" applyBorder="1"/>
    <xf numFmtId="0" fontId="0" fillId="0" borderId="13" xfId="0" applyBorder="1"/>
    <xf numFmtId="0" fontId="0" fillId="12" borderId="19" xfId="0" applyFill="1" applyBorder="1"/>
    <xf numFmtId="0" fontId="0" fillId="12" borderId="20" xfId="0" applyFill="1" applyBorder="1" applyAlignment="1">
      <alignment vertical="top" wrapText="1"/>
    </xf>
    <xf numFmtId="0" fontId="0" fillId="12" borderId="20" xfId="0" applyFill="1" applyBorder="1"/>
    <xf numFmtId="0" fontId="0" fillId="12" borderId="21" xfId="0" applyFill="1" applyBorder="1"/>
    <xf numFmtId="0" fontId="0" fillId="12" borderId="0" xfId="0" applyFill="1" applyBorder="1"/>
    <xf numFmtId="0" fontId="16" fillId="12" borderId="0" xfId="0" applyFont="1" applyFill="1" applyBorder="1" applyAlignment="1">
      <alignment horizontal="left" vertical="top"/>
    </xf>
    <xf numFmtId="0" fontId="0" fillId="12" borderId="22" xfId="0" applyFill="1" applyBorder="1" applyAlignment="1">
      <alignment horizontal="left" vertical="top"/>
    </xf>
    <xf numFmtId="0" fontId="0" fillId="12" borderId="23" xfId="0" applyFill="1" applyBorder="1"/>
    <xf numFmtId="0" fontId="0" fillId="12" borderId="24" xfId="0" applyFill="1" applyBorder="1" applyAlignment="1">
      <alignment vertical="top" wrapText="1"/>
    </xf>
    <xf numFmtId="0" fontId="0" fillId="12" borderId="24" xfId="0" applyFill="1" applyBorder="1"/>
    <xf numFmtId="0" fontId="16" fillId="12" borderId="24" xfId="0" applyFont="1" applyFill="1" applyBorder="1"/>
    <xf numFmtId="0" fontId="0" fillId="12" borderId="25" xfId="0" applyFill="1" applyBorder="1"/>
    <xf numFmtId="0" fontId="4" fillId="12" borderId="28" xfId="0" applyFont="1" applyFill="1" applyBorder="1" applyAlignment="1">
      <alignment vertical="top" wrapText="1"/>
    </xf>
    <xf numFmtId="0" fontId="4" fillId="12" borderId="27" xfId="0" applyFont="1" applyFill="1" applyBorder="1" applyAlignment="1">
      <alignment vertical="top"/>
    </xf>
    <xf numFmtId="0" fontId="0" fillId="12" borderId="27" xfId="0" applyFill="1" applyBorder="1" applyAlignment="1">
      <alignment vertical="top"/>
    </xf>
    <xf numFmtId="0" fontId="16" fillId="12" borderId="27" xfId="0" applyFont="1" applyFill="1" applyBorder="1" applyAlignment="1">
      <alignment vertical="top" wrapText="1"/>
    </xf>
    <xf numFmtId="0" fontId="16" fillId="12" borderId="0" xfId="0" applyFont="1" applyFill="1" applyBorder="1" applyAlignment="1">
      <alignment horizontal="left" vertical="top" wrapText="1"/>
    </xf>
    <xf numFmtId="0" fontId="1" fillId="10" borderId="31" xfId="0" applyFont="1" applyFill="1" applyBorder="1" applyAlignment="1">
      <alignment horizontal="center" wrapText="1"/>
    </xf>
    <xf numFmtId="0" fontId="0" fillId="0" borderId="12" xfId="0" applyBorder="1" applyAlignment="1">
      <alignment vertical="top" wrapText="1"/>
    </xf>
    <xf numFmtId="0" fontId="0" fillId="0" borderId="12" xfId="0" applyBorder="1" applyAlignment="1">
      <alignment vertical="top" wrapText="1"/>
    </xf>
    <xf numFmtId="0" fontId="0" fillId="0" borderId="0" xfId="0" applyBorder="1" applyAlignment="1">
      <alignment vertical="top" wrapText="1"/>
    </xf>
    <xf numFmtId="0" fontId="0" fillId="8" borderId="12" xfId="0" applyFill="1" applyBorder="1" applyAlignment="1">
      <alignment vertical="top" wrapText="1"/>
    </xf>
    <xf numFmtId="0" fontId="0" fillId="8" borderId="0" xfId="0" applyFill="1" applyBorder="1" applyAlignment="1">
      <alignment vertical="top" wrapText="1"/>
    </xf>
    <xf numFmtId="0" fontId="0" fillId="0" borderId="11" xfId="0" applyBorder="1" applyAlignment="1">
      <alignment vertical="top" wrapText="1"/>
    </xf>
    <xf numFmtId="0" fontId="0" fillId="0" borderId="13" xfId="0" applyBorder="1" applyAlignment="1">
      <alignment vertical="top" wrapText="1"/>
    </xf>
    <xf numFmtId="0" fontId="0" fillId="0" borderId="15" xfId="0" applyBorder="1" applyAlignment="1">
      <alignment vertical="top" wrapText="1"/>
    </xf>
    <xf numFmtId="0" fontId="0" fillId="0" borderId="14" xfId="0" applyBorder="1" applyAlignment="1">
      <alignment vertical="top" wrapText="1"/>
    </xf>
    <xf numFmtId="0" fontId="0" fillId="10" borderId="0" xfId="0" applyFill="1" applyAlignment="1">
      <alignment horizontal="center"/>
    </xf>
    <xf numFmtId="0" fontId="0" fillId="12" borderId="12" xfId="0" applyFill="1" applyBorder="1" applyAlignment="1">
      <alignment vertical="top" wrapText="1"/>
    </xf>
    <xf numFmtId="0" fontId="0" fillId="12" borderId="0" xfId="0" applyFill="1" applyBorder="1" applyAlignment="1">
      <alignment vertical="top" wrapText="1"/>
    </xf>
    <xf numFmtId="0" fontId="0" fillId="11" borderId="0" xfId="0" applyFill="1" applyAlignment="1">
      <alignment horizontal="center" wrapText="1"/>
    </xf>
    <xf numFmtId="0" fontId="0" fillId="0" borderId="11" xfId="0" applyBorder="1" applyAlignment="1">
      <alignment horizontal="center" vertical="top"/>
    </xf>
    <xf numFmtId="0" fontId="0" fillId="0" borderId="13" xfId="0" applyBorder="1" applyAlignment="1">
      <alignment horizontal="center" vertical="top"/>
    </xf>
    <xf numFmtId="0" fontId="0" fillId="0" borderId="14" xfId="0" applyBorder="1" applyAlignment="1">
      <alignment horizontal="center" vertical="top"/>
    </xf>
    <xf numFmtId="0" fontId="16" fillId="12" borderId="27" xfId="0" applyFont="1" applyFill="1" applyBorder="1" applyAlignment="1">
      <alignment horizontal="left" vertical="top" wrapText="1"/>
    </xf>
    <xf numFmtId="0" fontId="16" fillId="12" borderId="26" xfId="0" applyFont="1" applyFill="1" applyBorder="1" applyAlignment="1">
      <alignment horizontal="left" vertical="top" wrapText="1"/>
    </xf>
    <xf numFmtId="0" fontId="16" fillId="12" borderId="0" xfId="0" applyFont="1" applyFill="1" applyBorder="1" applyAlignment="1">
      <alignment horizontal="left" vertical="top" wrapText="1"/>
    </xf>
    <xf numFmtId="0" fontId="16" fillId="12" borderId="22" xfId="0" applyFont="1" applyFill="1" applyBorder="1" applyAlignment="1">
      <alignment horizontal="left" vertical="top" wrapText="1"/>
    </xf>
    <xf numFmtId="0" fontId="1" fillId="10" borderId="31" xfId="0" applyFont="1" applyFill="1" applyBorder="1" applyAlignment="1">
      <alignment horizontal="center" wrapText="1"/>
    </xf>
    <xf numFmtId="0" fontId="1" fillId="10" borderId="30" xfId="0" applyFont="1" applyFill="1" applyBorder="1" applyAlignment="1">
      <alignment horizontal="center" wrapText="1"/>
    </xf>
    <xf numFmtId="0" fontId="4" fillId="12" borderId="29" xfId="0" applyFont="1" applyFill="1" applyBorder="1" applyAlignment="1">
      <alignment horizontal="left" vertical="top" wrapText="1"/>
    </xf>
    <xf numFmtId="0" fontId="4" fillId="12" borderId="12" xfId="0" applyFont="1" applyFill="1" applyBorder="1" applyAlignment="1">
      <alignment horizontal="left" vertical="top" wrapText="1"/>
    </xf>
    <xf numFmtId="0" fontId="4" fillId="12" borderId="21" xfId="0" applyFont="1" applyFill="1" applyBorder="1" applyAlignment="1">
      <alignment horizontal="left" vertical="top" wrapText="1"/>
    </xf>
    <xf numFmtId="0" fontId="4" fillId="12" borderId="0" xfId="0" applyFont="1" applyFill="1" applyBorder="1" applyAlignment="1">
      <alignment horizontal="left" vertical="top" wrapText="1"/>
    </xf>
    <xf numFmtId="0" fontId="0" fillId="0" borderId="0" xfId="0" applyAlignment="1">
      <alignment horizontal="center" vertical="center" textRotation="90"/>
    </xf>
    <xf numFmtId="0" fontId="0" fillId="0" borderId="0" xfId="0" applyAlignment="1">
      <alignment horizontal="center" vertical="center"/>
    </xf>
    <xf numFmtId="0" fontId="8" fillId="9" borderId="3" xfId="0" applyFont="1" applyFill="1" applyBorder="1" applyAlignment="1">
      <alignment wrapText="1"/>
    </xf>
    <xf numFmtId="0" fontId="8" fillId="0" borderId="4" xfId="0" applyFont="1" applyBorder="1" applyAlignment="1">
      <alignment wrapText="1"/>
    </xf>
    <xf numFmtId="0" fontId="8" fillId="0" borderId="5" xfId="0" applyFont="1" applyBorder="1" applyAlignment="1">
      <alignment wrapText="1"/>
    </xf>
    <xf numFmtId="0" fontId="11" fillId="0" borderId="0" xfId="0" applyFont="1" applyAlignment="1">
      <alignment wrapText="1"/>
    </xf>
    <xf numFmtId="0" fontId="0" fillId="0" borderId="0" xfId="0"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vmlDrawing1.vml" Type="http://schemas.openxmlformats.org/officeDocument/2006/relationships/vmlDrawing"/>
<Relationship Id="rId3" Target="../comments1.xml" Type="http://schemas.openxmlformats.org/officeDocument/2006/relationships/comment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71"/>
  <sheetViews>
    <sheetView tabSelected="1" zoomScaleNormal="100" workbookViewId="0">
      <pane xSplit="2" ySplit="7" topLeftCell="C8" activePane="bottomRight" state="frozen"/>
      <selection pane="topRight" activeCell="C1" sqref="C1"/>
      <selection pane="bottomLeft" activeCell="A8" sqref="A8"/>
      <selection pane="bottomRight" activeCell="B8" sqref="B8:B11"/>
    </sheetView>
  </sheetViews>
  <sheetFormatPr defaultRowHeight="15" x14ac:dyDescent="0.25"/>
  <cols>
    <col min="1" max="1" width="4.28515625" customWidth="1"/>
    <col min="2" max="2" width="32.42578125" style="10" customWidth="1"/>
    <col min="3" max="3" width="13.85546875" customWidth="1"/>
    <col min="4" max="4" width="14.5703125" customWidth="1"/>
    <col min="5" max="5" width="4" hidden="1" customWidth="1"/>
    <col min="6" max="6" width="15" customWidth="1"/>
    <col min="8" max="8" width="11.140625" customWidth="1"/>
    <col min="9" max="9" width="13.28515625" customWidth="1"/>
    <col min="10" max="10" width="6.85546875" bestFit="1" customWidth="1"/>
    <col min="11" max="11" width="33.5703125" customWidth="1"/>
    <col min="12" max="12" width="15.7109375" customWidth="1"/>
    <col min="13" max="13" width="5.28515625" customWidth="1"/>
    <col min="14" max="14" width="22.140625" customWidth="1"/>
    <col min="15" max="15" width="21.7109375" customWidth="1"/>
    <col min="16" max="16" width="12" customWidth="1"/>
  </cols>
  <sheetData>
    <row r="1" spans="1:16" ht="18.75" x14ac:dyDescent="0.3">
      <c r="A1" s="36" t="s">
        <v>83</v>
      </c>
    </row>
    <row r="2" spans="1:16" ht="15.75" x14ac:dyDescent="0.25">
      <c r="A2" s="37" t="s">
        <v>77</v>
      </c>
    </row>
    <row r="3" spans="1:16" x14ac:dyDescent="0.25">
      <c r="A3" t="s">
        <v>84</v>
      </c>
    </row>
    <row r="4" spans="1:16" ht="6" customHeight="1" x14ac:dyDescent="0.25"/>
    <row r="5" spans="1:16" ht="52.5" customHeight="1" x14ac:dyDescent="0.25">
      <c r="H5" s="86" t="s">
        <v>99</v>
      </c>
      <c r="I5" s="86"/>
      <c r="N5" s="83" t="s">
        <v>85</v>
      </c>
      <c r="O5" s="83"/>
    </row>
    <row r="6" spans="1:16" s="1" customFormat="1" ht="51" x14ac:dyDescent="0.2">
      <c r="A6" s="1" t="s">
        <v>0</v>
      </c>
      <c r="B6" s="1" t="s">
        <v>1</v>
      </c>
      <c r="C6" s="1" t="s">
        <v>2</v>
      </c>
      <c r="D6" s="1" t="s">
        <v>3</v>
      </c>
      <c r="E6" s="1" t="s">
        <v>40</v>
      </c>
      <c r="F6" s="1" t="s">
        <v>4</v>
      </c>
      <c r="G6" s="1" t="s">
        <v>14</v>
      </c>
      <c r="H6" s="28" t="s">
        <v>146</v>
      </c>
      <c r="I6" s="28" t="s">
        <v>147</v>
      </c>
      <c r="J6" s="1" t="s">
        <v>75</v>
      </c>
      <c r="K6" s="1" t="s">
        <v>17</v>
      </c>
      <c r="L6" s="1" t="s">
        <v>67</v>
      </c>
      <c r="M6" s="1" t="s">
        <v>148</v>
      </c>
      <c r="N6" s="26" t="s">
        <v>15</v>
      </c>
      <c r="O6" s="26" t="s">
        <v>149</v>
      </c>
      <c r="P6" s="1" t="s">
        <v>16</v>
      </c>
    </row>
    <row r="7" spans="1:16" ht="15.75" thickBot="1" x14ac:dyDescent="0.3">
      <c r="A7" s="9"/>
      <c r="B7" s="9"/>
      <c r="C7" s="9"/>
      <c r="D7" s="9"/>
      <c r="E7" s="9"/>
      <c r="F7" s="9"/>
      <c r="G7" s="9"/>
      <c r="H7" s="9"/>
      <c r="I7" s="9"/>
      <c r="J7" s="9"/>
      <c r="K7" s="9"/>
      <c r="L7" s="9"/>
      <c r="M7" s="9"/>
      <c r="N7" s="9"/>
      <c r="O7" s="9"/>
      <c r="P7" s="9"/>
    </row>
    <row r="8" spans="1:16" x14ac:dyDescent="0.25">
      <c r="A8" s="79" t="s">
        <v>78</v>
      </c>
      <c r="B8" s="75"/>
      <c r="C8" s="75"/>
      <c r="D8" s="75"/>
      <c r="E8" s="29" t="str">
        <f>CONCATENATE(C8,D8)</f>
        <v/>
      </c>
      <c r="F8" s="84" t="e">
        <f t="shared" ref="F8:F12" si="0">VLOOKUP(E8,Grid,2)</f>
        <v>#N/A</v>
      </c>
      <c r="G8" s="75"/>
      <c r="H8" s="75"/>
      <c r="I8" s="75"/>
      <c r="J8" s="38"/>
      <c r="K8" s="32"/>
      <c r="L8" s="32"/>
      <c r="M8" s="32"/>
      <c r="N8" s="32"/>
      <c r="O8" s="32"/>
      <c r="P8" s="32"/>
    </row>
    <row r="9" spans="1:16" x14ac:dyDescent="0.25">
      <c r="A9" s="80"/>
      <c r="B9" s="76"/>
      <c r="C9" s="76"/>
      <c r="D9" s="76"/>
      <c r="E9" s="42" t="str">
        <f t="shared" ref="E9:E69" si="1">CONCATENATE(C9,D9)</f>
        <v/>
      </c>
      <c r="F9" s="85"/>
      <c r="G9" s="76"/>
      <c r="H9" s="76"/>
      <c r="I9" s="76"/>
      <c r="J9" s="38"/>
      <c r="K9" s="32"/>
      <c r="L9" s="32"/>
      <c r="M9" s="32"/>
      <c r="N9" s="32"/>
      <c r="O9" s="32"/>
      <c r="P9" s="32"/>
    </row>
    <row r="10" spans="1:16" x14ac:dyDescent="0.25">
      <c r="A10" s="80"/>
      <c r="B10" s="76"/>
      <c r="C10" s="76"/>
      <c r="D10" s="76"/>
      <c r="E10" s="42" t="str">
        <f t="shared" si="1"/>
        <v/>
      </c>
      <c r="F10" s="85"/>
      <c r="G10" s="76"/>
      <c r="H10" s="76"/>
      <c r="I10" s="76"/>
      <c r="J10" s="38"/>
      <c r="K10" s="32"/>
      <c r="L10" s="32"/>
      <c r="M10" s="32"/>
      <c r="N10" s="32"/>
      <c r="O10" s="32"/>
      <c r="P10" s="32"/>
    </row>
    <row r="11" spans="1:16" ht="15.75" thickBot="1" x14ac:dyDescent="0.3">
      <c r="A11" s="80"/>
      <c r="B11" s="76"/>
      <c r="C11" s="76"/>
      <c r="D11" s="76"/>
      <c r="E11" s="30" t="str">
        <f t="shared" si="1"/>
        <v/>
      </c>
      <c r="F11" s="85" t="e">
        <f t="shared" si="0"/>
        <v>#N/A</v>
      </c>
      <c r="G11" s="76"/>
      <c r="H11" s="76"/>
      <c r="I11" s="76"/>
      <c r="J11" s="39"/>
      <c r="K11" s="32"/>
      <c r="L11" s="32"/>
      <c r="M11" s="32"/>
      <c r="N11" s="32"/>
      <c r="O11" s="32"/>
      <c r="P11" s="32"/>
    </row>
    <row r="12" spans="1:16" x14ac:dyDescent="0.25">
      <c r="A12" s="79" t="s">
        <v>79</v>
      </c>
      <c r="B12" s="75"/>
      <c r="C12" s="75"/>
      <c r="D12" s="75"/>
      <c r="E12" s="29" t="str">
        <f t="shared" si="1"/>
        <v/>
      </c>
      <c r="F12" s="77" t="e">
        <f t="shared" si="0"/>
        <v>#N/A</v>
      </c>
      <c r="G12" s="75"/>
      <c r="H12" s="75"/>
      <c r="I12" s="75"/>
      <c r="J12" s="40"/>
      <c r="K12" s="32"/>
      <c r="L12" s="32"/>
      <c r="M12" s="32"/>
      <c r="N12" s="32"/>
      <c r="O12" s="32"/>
      <c r="P12" s="32"/>
    </row>
    <row r="13" spans="1:16" x14ac:dyDescent="0.25">
      <c r="A13" s="80"/>
      <c r="B13" s="76"/>
      <c r="C13" s="76"/>
      <c r="D13" s="76"/>
      <c r="E13" s="42" t="str">
        <f t="shared" si="1"/>
        <v/>
      </c>
      <c r="F13" s="78"/>
      <c r="G13" s="76"/>
      <c r="H13" s="76"/>
      <c r="I13" s="76"/>
      <c r="J13" s="40"/>
      <c r="K13" s="32"/>
      <c r="L13" s="32"/>
      <c r="M13" s="32"/>
      <c r="N13" s="32"/>
      <c r="O13" s="32"/>
      <c r="P13" s="32"/>
    </row>
    <row r="14" spans="1:16" x14ac:dyDescent="0.25">
      <c r="A14" s="80"/>
      <c r="B14" s="76"/>
      <c r="C14" s="76"/>
      <c r="D14" s="76"/>
      <c r="E14" s="42" t="str">
        <f t="shared" si="1"/>
        <v/>
      </c>
      <c r="F14" s="78"/>
      <c r="G14" s="76"/>
      <c r="H14" s="76"/>
      <c r="I14" s="76"/>
      <c r="J14" s="40"/>
      <c r="K14" s="32"/>
      <c r="L14" s="32"/>
      <c r="M14" s="32"/>
      <c r="N14" s="32"/>
      <c r="O14" s="32"/>
      <c r="P14" s="32"/>
    </row>
    <row r="15" spans="1:16" ht="15.75" thickBot="1" x14ac:dyDescent="0.3">
      <c r="A15" s="80"/>
      <c r="B15" s="76"/>
      <c r="C15" s="76"/>
      <c r="D15" s="76"/>
      <c r="E15" s="30" t="str">
        <f t="shared" si="1"/>
        <v/>
      </c>
      <c r="F15" s="76"/>
      <c r="G15" s="76"/>
      <c r="H15" s="76"/>
      <c r="I15" s="76"/>
      <c r="J15" s="40"/>
      <c r="K15" s="32"/>
      <c r="L15" s="32"/>
      <c r="M15" s="32"/>
      <c r="N15" s="32"/>
      <c r="O15" s="32"/>
      <c r="P15" s="32"/>
    </row>
    <row r="16" spans="1:16" x14ac:dyDescent="0.25">
      <c r="A16" s="79" t="s">
        <v>80</v>
      </c>
      <c r="B16" s="75"/>
      <c r="C16" s="75"/>
      <c r="D16" s="75"/>
      <c r="E16" s="29" t="str">
        <f t="shared" si="1"/>
        <v/>
      </c>
      <c r="F16" s="77" t="e">
        <f>VLOOKUP(E16,Grid,2)</f>
        <v>#N/A</v>
      </c>
      <c r="G16" s="75"/>
      <c r="H16" s="75"/>
      <c r="I16" s="75"/>
      <c r="J16" s="40"/>
      <c r="K16" s="32"/>
      <c r="L16" s="32"/>
      <c r="M16" s="32"/>
      <c r="N16" s="32"/>
      <c r="O16" s="32"/>
      <c r="P16" s="32"/>
    </row>
    <row r="17" spans="1:16" x14ac:dyDescent="0.25">
      <c r="A17" s="80"/>
      <c r="B17" s="76"/>
      <c r="C17" s="76"/>
      <c r="D17" s="76"/>
      <c r="E17" s="42" t="str">
        <f t="shared" si="1"/>
        <v/>
      </c>
      <c r="F17" s="78"/>
      <c r="G17" s="76"/>
      <c r="H17" s="76"/>
      <c r="I17" s="76"/>
      <c r="J17" s="40"/>
      <c r="K17" s="32"/>
      <c r="L17" s="32"/>
      <c r="M17" s="32"/>
      <c r="N17" s="32"/>
      <c r="O17" s="32"/>
      <c r="P17" s="32"/>
    </row>
    <row r="18" spans="1:16" x14ac:dyDescent="0.25">
      <c r="A18" s="80"/>
      <c r="B18" s="76"/>
      <c r="C18" s="76"/>
      <c r="D18" s="76"/>
      <c r="E18" s="30" t="str">
        <f t="shared" si="1"/>
        <v/>
      </c>
      <c r="F18" s="76"/>
      <c r="G18" s="76"/>
      <c r="H18" s="76"/>
      <c r="I18" s="76"/>
      <c r="J18" s="39"/>
      <c r="K18" s="32"/>
      <c r="L18" s="32"/>
      <c r="M18" s="32"/>
      <c r="N18" s="32"/>
      <c r="O18" s="32"/>
      <c r="P18" s="32"/>
    </row>
    <row r="19" spans="1:16" ht="15.75" thickBot="1" x14ac:dyDescent="0.3">
      <c r="A19" s="82"/>
      <c r="B19" s="81"/>
      <c r="C19" s="81"/>
      <c r="D19" s="81"/>
      <c r="E19" s="31" t="str">
        <f t="shared" si="1"/>
        <v/>
      </c>
      <c r="F19" s="81"/>
      <c r="G19" s="81"/>
      <c r="H19" s="81"/>
      <c r="I19" s="81"/>
      <c r="J19" s="34"/>
      <c r="K19" s="32"/>
      <c r="L19" s="32"/>
      <c r="M19" s="32"/>
      <c r="N19" s="32"/>
      <c r="O19" s="32"/>
      <c r="P19" s="32"/>
    </row>
    <row r="20" spans="1:16" x14ac:dyDescent="0.25">
      <c r="A20" s="79" t="s">
        <v>81</v>
      </c>
      <c r="B20" s="75"/>
      <c r="C20" s="75"/>
      <c r="D20" s="75"/>
      <c r="E20" s="29" t="str">
        <f t="shared" si="1"/>
        <v/>
      </c>
      <c r="F20" s="77" t="e">
        <f>VLOOKUP(E20,Grid,2)</f>
        <v>#N/A</v>
      </c>
      <c r="G20" s="75"/>
      <c r="H20" s="75"/>
      <c r="I20" s="75"/>
      <c r="J20" s="39"/>
      <c r="K20" s="32"/>
      <c r="L20" s="32"/>
      <c r="M20" s="32"/>
      <c r="N20" s="32"/>
      <c r="O20" s="32"/>
      <c r="P20" s="32"/>
    </row>
    <row r="21" spans="1:16" x14ac:dyDescent="0.25">
      <c r="A21" s="80"/>
      <c r="B21" s="76"/>
      <c r="C21" s="76"/>
      <c r="D21" s="76"/>
      <c r="E21" s="30" t="str">
        <f t="shared" si="1"/>
        <v/>
      </c>
      <c r="F21" s="76"/>
      <c r="G21" s="76"/>
      <c r="H21" s="76"/>
      <c r="I21" s="76"/>
      <c r="J21" s="39"/>
      <c r="K21" s="32"/>
      <c r="L21" s="32"/>
      <c r="M21" s="32"/>
      <c r="N21" s="32"/>
      <c r="O21" s="32"/>
      <c r="P21" s="32"/>
    </row>
    <row r="22" spans="1:16" x14ac:dyDescent="0.25">
      <c r="A22" s="80"/>
      <c r="B22" s="76"/>
      <c r="C22" s="76"/>
      <c r="D22" s="76"/>
      <c r="E22" s="30" t="str">
        <f t="shared" si="1"/>
        <v/>
      </c>
      <c r="F22" s="76"/>
      <c r="G22" s="76"/>
      <c r="H22" s="76"/>
      <c r="I22" s="76"/>
      <c r="J22" s="33"/>
      <c r="K22" s="32"/>
      <c r="L22" s="32"/>
      <c r="M22" s="32"/>
      <c r="N22" s="32"/>
      <c r="O22" s="32"/>
      <c r="P22" s="32"/>
    </row>
    <row r="23" spans="1:16" ht="15.75" thickBot="1" x14ac:dyDescent="0.3">
      <c r="A23" s="82"/>
      <c r="B23" s="81"/>
      <c r="C23" s="81"/>
      <c r="D23" s="81"/>
      <c r="E23" s="31" t="str">
        <f t="shared" si="1"/>
        <v/>
      </c>
      <c r="F23" s="81"/>
      <c r="G23" s="81"/>
      <c r="H23" s="81"/>
      <c r="I23" s="81"/>
      <c r="J23" s="34"/>
      <c r="K23" s="32"/>
      <c r="L23" s="32"/>
      <c r="M23" s="32"/>
      <c r="N23" s="32"/>
      <c r="O23" s="32"/>
      <c r="P23" s="32"/>
    </row>
    <row r="24" spans="1:16" x14ac:dyDescent="0.25">
      <c r="A24" s="79" t="s">
        <v>82</v>
      </c>
      <c r="B24" s="75"/>
      <c r="C24" s="75"/>
      <c r="D24" s="75"/>
      <c r="E24" s="29" t="str">
        <f t="shared" si="1"/>
        <v/>
      </c>
      <c r="F24" s="77" t="e">
        <f>VLOOKUP(E24,Grid,2)</f>
        <v>#N/A</v>
      </c>
      <c r="G24" s="75"/>
      <c r="H24" s="75"/>
      <c r="I24" s="75"/>
      <c r="J24" s="40"/>
      <c r="K24" s="32"/>
      <c r="L24" s="32"/>
      <c r="M24" s="32"/>
      <c r="N24" s="32"/>
      <c r="O24" s="32"/>
      <c r="P24" s="32"/>
    </row>
    <row r="25" spans="1:16" x14ac:dyDescent="0.25">
      <c r="A25" s="80"/>
      <c r="B25" s="76"/>
      <c r="C25" s="76"/>
      <c r="D25" s="76"/>
      <c r="E25" s="42" t="str">
        <f t="shared" si="1"/>
        <v/>
      </c>
      <c r="F25" s="78"/>
      <c r="G25" s="76"/>
      <c r="H25" s="76"/>
      <c r="I25" s="76"/>
      <c r="J25" s="40"/>
      <c r="K25" s="32"/>
      <c r="L25" s="32"/>
      <c r="M25" s="32"/>
      <c r="N25" s="32"/>
      <c r="O25" s="32"/>
      <c r="P25" s="32"/>
    </row>
    <row r="26" spans="1:16" x14ac:dyDescent="0.25">
      <c r="A26" s="80"/>
      <c r="B26" s="76"/>
      <c r="C26" s="76"/>
      <c r="D26" s="76"/>
      <c r="E26" s="42" t="str">
        <f t="shared" si="1"/>
        <v/>
      </c>
      <c r="F26" s="78"/>
      <c r="G26" s="76"/>
      <c r="H26" s="76"/>
      <c r="I26" s="76"/>
      <c r="J26" s="40"/>
      <c r="K26" s="32"/>
      <c r="L26" s="32"/>
      <c r="M26" s="32"/>
      <c r="N26" s="32"/>
      <c r="O26" s="32"/>
      <c r="P26" s="32"/>
    </row>
    <row r="27" spans="1:16" x14ac:dyDescent="0.25">
      <c r="A27" s="80"/>
      <c r="B27" s="76"/>
      <c r="C27" s="76"/>
      <c r="D27" s="76"/>
      <c r="E27" s="35" t="str">
        <f t="shared" si="1"/>
        <v/>
      </c>
      <c r="F27" s="78"/>
      <c r="G27" s="76"/>
      <c r="H27" s="76"/>
      <c r="I27" s="76"/>
      <c r="J27" s="39"/>
      <c r="K27" s="32"/>
      <c r="L27" s="32"/>
      <c r="M27" s="32"/>
      <c r="N27" s="32"/>
      <c r="O27" s="32"/>
      <c r="P27" s="32"/>
    </row>
    <row r="28" spans="1:16" ht="15.75" thickBot="1" x14ac:dyDescent="0.3">
      <c r="A28" s="82"/>
      <c r="B28" s="81"/>
      <c r="C28" s="81"/>
      <c r="D28" s="81"/>
      <c r="E28" s="31" t="str">
        <f t="shared" si="1"/>
        <v/>
      </c>
      <c r="F28" s="81"/>
      <c r="G28" s="81"/>
      <c r="H28" s="81"/>
      <c r="I28" s="81"/>
      <c r="J28" s="34"/>
      <c r="K28" s="32"/>
      <c r="L28" s="32"/>
      <c r="M28" s="32"/>
      <c r="N28" s="32"/>
      <c r="O28" s="32"/>
      <c r="P28" s="32"/>
    </row>
    <row r="29" spans="1:16" x14ac:dyDescent="0.25">
      <c r="A29" s="79" t="s">
        <v>86</v>
      </c>
      <c r="B29" s="75"/>
      <c r="C29" s="75"/>
      <c r="D29" s="75"/>
      <c r="E29" s="74" t="str">
        <f t="shared" si="1"/>
        <v/>
      </c>
      <c r="F29" s="77" t="e">
        <f>VLOOKUP(E29,Grid,2)</f>
        <v>#N/A</v>
      </c>
      <c r="G29" s="75"/>
      <c r="H29" s="75"/>
      <c r="I29" s="75"/>
      <c r="J29" s="34"/>
      <c r="K29" s="32"/>
      <c r="L29" s="32"/>
      <c r="M29" s="32"/>
      <c r="N29" s="32"/>
      <c r="O29" s="32"/>
      <c r="P29" s="32"/>
    </row>
    <row r="30" spans="1:16" x14ac:dyDescent="0.25">
      <c r="A30" s="80"/>
      <c r="B30" s="76"/>
      <c r="C30" s="76"/>
      <c r="D30" s="76"/>
      <c r="E30" s="42" t="str">
        <f t="shared" si="1"/>
        <v/>
      </c>
      <c r="F30" s="78"/>
      <c r="G30" s="76"/>
      <c r="H30" s="76"/>
      <c r="I30" s="76"/>
      <c r="J30" s="34"/>
      <c r="K30" s="32"/>
      <c r="L30" s="32"/>
      <c r="M30" s="32"/>
      <c r="N30" s="32"/>
      <c r="O30" s="32"/>
      <c r="P30" s="32"/>
    </row>
    <row r="31" spans="1:16" x14ac:dyDescent="0.25">
      <c r="A31" s="80"/>
      <c r="B31" s="76"/>
      <c r="C31" s="76"/>
      <c r="D31" s="76"/>
      <c r="E31" s="42" t="str">
        <f t="shared" si="1"/>
        <v/>
      </c>
      <c r="F31" s="78"/>
      <c r="G31" s="76"/>
      <c r="H31" s="76"/>
      <c r="I31" s="76"/>
      <c r="J31" s="34"/>
      <c r="K31" s="32"/>
      <c r="L31" s="32"/>
      <c r="M31" s="32"/>
      <c r="N31" s="32"/>
      <c r="O31" s="32"/>
      <c r="P31" s="32"/>
    </row>
    <row r="32" spans="1:16" x14ac:dyDescent="0.25">
      <c r="A32" s="80"/>
      <c r="B32" s="76"/>
      <c r="C32" s="76"/>
      <c r="D32" s="76"/>
      <c r="E32" s="42" t="str">
        <f t="shared" si="1"/>
        <v/>
      </c>
      <c r="F32" s="78"/>
      <c r="G32" s="76"/>
      <c r="H32" s="76"/>
      <c r="I32" s="76"/>
      <c r="J32" s="34"/>
      <c r="K32" s="32"/>
      <c r="L32" s="32"/>
      <c r="M32" s="32"/>
      <c r="N32" s="32"/>
      <c r="O32" s="32"/>
      <c r="P32" s="32"/>
    </row>
    <row r="33" spans="1:16" ht="15.75" thickBot="1" x14ac:dyDescent="0.3">
      <c r="A33" s="82"/>
      <c r="B33" s="81"/>
      <c r="C33" s="81"/>
      <c r="D33" s="81"/>
      <c r="E33" s="43" t="str">
        <f t="shared" si="1"/>
        <v/>
      </c>
      <c r="F33" s="81"/>
      <c r="G33" s="81"/>
      <c r="H33" s="81"/>
      <c r="I33" s="81"/>
      <c r="J33" s="34"/>
      <c r="K33" s="32"/>
      <c r="L33" s="32"/>
      <c r="M33" s="32"/>
      <c r="N33" s="32"/>
      <c r="O33" s="32"/>
      <c r="P33" s="32"/>
    </row>
    <row r="34" spans="1:16" x14ac:dyDescent="0.25">
      <c r="A34" s="79" t="s">
        <v>87</v>
      </c>
      <c r="B34" s="75"/>
      <c r="C34" s="75"/>
      <c r="D34" s="75"/>
      <c r="E34" s="74" t="str">
        <f t="shared" si="1"/>
        <v/>
      </c>
      <c r="F34" s="77" t="e">
        <f>VLOOKUP(E34,Grid,2)</f>
        <v>#N/A</v>
      </c>
      <c r="G34" s="75"/>
      <c r="H34" s="75"/>
      <c r="I34" s="75"/>
      <c r="J34" s="34"/>
      <c r="K34" s="32"/>
      <c r="L34" s="32"/>
      <c r="M34" s="32"/>
      <c r="N34" s="32"/>
      <c r="O34" s="32"/>
      <c r="P34" s="32"/>
    </row>
    <row r="35" spans="1:16" x14ac:dyDescent="0.25">
      <c r="A35" s="80"/>
      <c r="B35" s="76"/>
      <c r="C35" s="76"/>
      <c r="D35" s="76"/>
      <c r="E35" s="42" t="str">
        <f t="shared" si="1"/>
        <v/>
      </c>
      <c r="F35" s="78"/>
      <c r="G35" s="76"/>
      <c r="H35" s="76"/>
      <c r="I35" s="76"/>
      <c r="J35" s="34"/>
      <c r="K35" s="32"/>
      <c r="L35" s="32"/>
      <c r="M35" s="32"/>
      <c r="N35" s="32"/>
      <c r="O35" s="32"/>
      <c r="P35" s="32"/>
    </row>
    <row r="36" spans="1:16" x14ac:dyDescent="0.25">
      <c r="A36" s="80"/>
      <c r="B36" s="76"/>
      <c r="C36" s="76"/>
      <c r="D36" s="76"/>
      <c r="E36" s="42" t="str">
        <f t="shared" si="1"/>
        <v/>
      </c>
      <c r="F36" s="78"/>
      <c r="G36" s="76"/>
      <c r="H36" s="76"/>
      <c r="I36" s="76"/>
      <c r="J36" s="34"/>
      <c r="K36" s="32"/>
      <c r="L36" s="32"/>
      <c r="M36" s="32"/>
      <c r="N36" s="32"/>
      <c r="O36" s="32"/>
      <c r="P36" s="32"/>
    </row>
    <row r="37" spans="1:16" x14ac:dyDescent="0.25">
      <c r="A37" s="80"/>
      <c r="B37" s="76"/>
      <c r="C37" s="76"/>
      <c r="D37" s="76"/>
      <c r="E37" s="42" t="str">
        <f t="shared" si="1"/>
        <v/>
      </c>
      <c r="F37" s="78"/>
      <c r="G37" s="76"/>
      <c r="H37" s="76"/>
      <c r="I37" s="76"/>
      <c r="J37" s="34"/>
      <c r="K37" s="32"/>
      <c r="L37" s="32"/>
      <c r="M37" s="32"/>
      <c r="N37" s="32"/>
      <c r="O37" s="32"/>
      <c r="P37" s="32"/>
    </row>
    <row r="38" spans="1:16" ht="15.75" thickBot="1" x14ac:dyDescent="0.3">
      <c r="A38" s="82"/>
      <c r="B38" s="81"/>
      <c r="C38" s="81"/>
      <c r="D38" s="81"/>
      <c r="E38" s="43" t="str">
        <f t="shared" si="1"/>
        <v/>
      </c>
      <c r="F38" s="81"/>
      <c r="G38" s="81"/>
      <c r="H38" s="81"/>
      <c r="I38" s="81"/>
      <c r="J38" s="34"/>
      <c r="K38" s="32"/>
      <c r="L38" s="32"/>
      <c r="M38" s="32"/>
      <c r="N38" s="32"/>
      <c r="O38" s="32"/>
      <c r="P38" s="32"/>
    </row>
    <row r="39" spans="1:16" x14ac:dyDescent="0.25">
      <c r="A39" s="79" t="s">
        <v>88</v>
      </c>
      <c r="B39" s="75"/>
      <c r="C39" s="75"/>
      <c r="D39" s="75"/>
      <c r="E39" s="41" t="str">
        <f t="shared" si="1"/>
        <v/>
      </c>
      <c r="F39" s="77" t="e">
        <f>VLOOKUP(E39,Grid,2)</f>
        <v>#N/A</v>
      </c>
      <c r="G39" s="75"/>
      <c r="H39" s="75"/>
      <c r="I39" s="75"/>
      <c r="J39" s="34"/>
      <c r="K39" s="32"/>
      <c r="L39" s="32"/>
      <c r="M39" s="32"/>
      <c r="N39" s="32"/>
      <c r="O39" s="32"/>
      <c r="P39" s="32"/>
    </row>
    <row r="40" spans="1:16" x14ac:dyDescent="0.25">
      <c r="A40" s="80"/>
      <c r="B40" s="76"/>
      <c r="C40" s="76"/>
      <c r="D40" s="76"/>
      <c r="E40" s="42" t="str">
        <f t="shared" si="1"/>
        <v/>
      </c>
      <c r="F40" s="78"/>
      <c r="G40" s="76"/>
      <c r="H40" s="76"/>
      <c r="I40" s="76"/>
      <c r="J40" s="34"/>
      <c r="K40" s="32"/>
      <c r="L40" s="32"/>
      <c r="M40" s="32"/>
      <c r="N40" s="32"/>
      <c r="O40" s="32"/>
      <c r="P40" s="32"/>
    </row>
    <row r="41" spans="1:16" x14ac:dyDescent="0.25">
      <c r="A41" s="80"/>
      <c r="B41" s="76"/>
      <c r="C41" s="76"/>
      <c r="D41" s="76"/>
      <c r="E41" s="42" t="str">
        <f t="shared" si="1"/>
        <v/>
      </c>
      <c r="F41" s="78"/>
      <c r="G41" s="76"/>
      <c r="H41" s="76"/>
      <c r="I41" s="76"/>
      <c r="J41" s="34"/>
      <c r="K41" s="32"/>
      <c r="L41" s="32"/>
      <c r="M41" s="32"/>
      <c r="N41" s="32"/>
      <c r="O41" s="32"/>
      <c r="P41" s="32"/>
    </row>
    <row r="42" spans="1:16" x14ac:dyDescent="0.25">
      <c r="A42" s="80"/>
      <c r="B42" s="76"/>
      <c r="C42" s="76"/>
      <c r="D42" s="76"/>
      <c r="E42" s="42" t="str">
        <f t="shared" si="1"/>
        <v/>
      </c>
      <c r="F42" s="78"/>
      <c r="G42" s="76"/>
      <c r="H42" s="76"/>
      <c r="I42" s="76"/>
      <c r="J42" s="34"/>
      <c r="K42" s="32"/>
      <c r="L42" s="32"/>
      <c r="M42" s="32"/>
      <c r="N42" s="32"/>
      <c r="O42" s="32"/>
      <c r="P42" s="32"/>
    </row>
    <row r="43" spans="1:16" ht="15.75" thickBot="1" x14ac:dyDescent="0.3">
      <c r="A43" s="82"/>
      <c r="B43" s="81"/>
      <c r="C43" s="81"/>
      <c r="D43" s="81"/>
      <c r="E43" s="43" t="str">
        <f t="shared" si="1"/>
        <v/>
      </c>
      <c r="F43" s="81"/>
      <c r="G43" s="81"/>
      <c r="H43" s="81"/>
      <c r="I43" s="81"/>
      <c r="J43" s="34"/>
      <c r="K43" s="32"/>
      <c r="L43" s="32"/>
      <c r="M43" s="32"/>
      <c r="N43" s="32"/>
      <c r="O43" s="32"/>
      <c r="P43" s="32"/>
    </row>
    <row r="44" spans="1:16" ht="19.5" customHeight="1" x14ac:dyDescent="0.25">
      <c r="A44" s="79" t="s">
        <v>89</v>
      </c>
      <c r="B44" s="75"/>
      <c r="C44" s="75"/>
      <c r="D44" s="75"/>
      <c r="E44" s="41" t="str">
        <f t="shared" si="1"/>
        <v/>
      </c>
      <c r="F44" s="77" t="e">
        <f>VLOOKUP(E44,Grid,2)</f>
        <v>#N/A</v>
      </c>
      <c r="G44" s="75"/>
      <c r="H44" s="75"/>
      <c r="I44" s="75"/>
      <c r="J44" s="34"/>
      <c r="K44" s="32"/>
      <c r="L44" s="32"/>
      <c r="M44" s="32"/>
      <c r="N44" s="32"/>
      <c r="O44" s="32"/>
      <c r="P44" s="32"/>
    </row>
    <row r="45" spans="1:16" ht="19.5" customHeight="1" x14ac:dyDescent="0.25">
      <c r="A45" s="80"/>
      <c r="B45" s="76"/>
      <c r="C45" s="76"/>
      <c r="D45" s="76"/>
      <c r="E45" s="42" t="str">
        <f t="shared" si="1"/>
        <v/>
      </c>
      <c r="F45" s="78"/>
      <c r="G45" s="76"/>
      <c r="H45" s="76"/>
      <c r="I45" s="76"/>
      <c r="J45" s="34"/>
      <c r="K45" s="32"/>
      <c r="L45" s="32"/>
      <c r="M45" s="32"/>
      <c r="N45" s="32"/>
      <c r="O45" s="32"/>
      <c r="P45" s="32"/>
    </row>
    <row r="46" spans="1:16" ht="19.5" customHeight="1" x14ac:dyDescent="0.25">
      <c r="A46" s="80"/>
      <c r="B46" s="76"/>
      <c r="C46" s="76"/>
      <c r="D46" s="76"/>
      <c r="E46" s="42" t="str">
        <f t="shared" si="1"/>
        <v/>
      </c>
      <c r="F46" s="78"/>
      <c r="G46" s="76"/>
      <c r="H46" s="76"/>
      <c r="I46" s="76"/>
      <c r="J46" s="34"/>
      <c r="K46" s="32"/>
      <c r="L46" s="32"/>
      <c r="M46" s="32"/>
      <c r="N46" s="32"/>
      <c r="O46" s="32"/>
      <c r="P46" s="32"/>
    </row>
    <row r="47" spans="1:16" ht="19.5" customHeight="1" thickBot="1" x14ac:dyDescent="0.3">
      <c r="A47" s="80"/>
      <c r="B47" s="76"/>
      <c r="C47" s="76"/>
      <c r="D47" s="76"/>
      <c r="E47" s="42" t="str">
        <f t="shared" si="1"/>
        <v/>
      </c>
      <c r="F47" s="78"/>
      <c r="G47" s="76"/>
      <c r="H47" s="76"/>
      <c r="I47" s="76"/>
      <c r="J47" s="34"/>
      <c r="K47" s="32"/>
      <c r="L47" s="32"/>
      <c r="M47" s="32"/>
      <c r="N47" s="32"/>
      <c r="O47" s="32"/>
      <c r="P47" s="32"/>
    </row>
    <row r="48" spans="1:16" x14ac:dyDescent="0.25">
      <c r="A48" s="79" t="s">
        <v>90</v>
      </c>
      <c r="B48" s="75"/>
      <c r="C48" s="75"/>
      <c r="D48" s="75"/>
      <c r="E48" s="74" t="str">
        <f t="shared" si="1"/>
        <v/>
      </c>
      <c r="F48" s="77" t="e">
        <f>VLOOKUP(E48,Grid,2)</f>
        <v>#N/A</v>
      </c>
      <c r="G48" s="75"/>
      <c r="H48" s="75"/>
      <c r="I48" s="75"/>
      <c r="J48" s="44"/>
      <c r="K48" s="32"/>
      <c r="L48" s="32"/>
      <c r="M48" s="32"/>
      <c r="N48" s="32"/>
      <c r="O48" s="32"/>
      <c r="P48" s="32"/>
    </row>
    <row r="49" spans="1:16" x14ac:dyDescent="0.25">
      <c r="A49" s="80"/>
      <c r="B49" s="76"/>
      <c r="C49" s="76"/>
      <c r="D49" s="76"/>
      <c r="E49" s="42" t="str">
        <f t="shared" si="1"/>
        <v/>
      </c>
      <c r="F49" s="78"/>
      <c r="G49" s="76"/>
      <c r="H49" s="76"/>
      <c r="I49" s="76"/>
      <c r="J49" s="44"/>
      <c r="K49" s="32"/>
      <c r="L49" s="32"/>
      <c r="M49" s="32"/>
      <c r="N49" s="32"/>
      <c r="O49" s="32"/>
      <c r="P49" s="32"/>
    </row>
    <row r="50" spans="1:16" x14ac:dyDescent="0.25">
      <c r="A50" s="80"/>
      <c r="B50" s="76"/>
      <c r="C50" s="76"/>
      <c r="D50" s="76"/>
      <c r="E50" s="42" t="str">
        <f t="shared" si="1"/>
        <v/>
      </c>
      <c r="F50" s="78"/>
      <c r="G50" s="76"/>
      <c r="H50" s="76"/>
      <c r="I50" s="76"/>
      <c r="J50" s="44"/>
      <c r="K50" s="32"/>
      <c r="L50" s="32"/>
      <c r="M50" s="32"/>
      <c r="N50" s="32"/>
      <c r="O50" s="32"/>
      <c r="P50" s="32"/>
    </row>
    <row r="51" spans="1:16" ht="15.75" thickBot="1" x14ac:dyDescent="0.3">
      <c r="A51" s="80"/>
      <c r="B51" s="76"/>
      <c r="C51" s="76"/>
      <c r="D51" s="76"/>
      <c r="E51" s="42" t="str">
        <f t="shared" si="1"/>
        <v/>
      </c>
      <c r="F51" s="78"/>
      <c r="G51" s="76"/>
      <c r="H51" s="76"/>
      <c r="I51" s="76"/>
      <c r="J51" s="44"/>
      <c r="K51" s="32"/>
      <c r="L51" s="32"/>
      <c r="M51" s="32"/>
      <c r="N51" s="32"/>
      <c r="O51" s="32"/>
      <c r="P51" s="32"/>
    </row>
    <row r="52" spans="1:16" x14ac:dyDescent="0.25">
      <c r="A52" s="79" t="s">
        <v>91</v>
      </c>
      <c r="B52" s="75"/>
      <c r="C52" s="75"/>
      <c r="D52" s="75"/>
      <c r="E52" s="74" t="str">
        <f t="shared" si="1"/>
        <v/>
      </c>
      <c r="F52" s="77" t="e">
        <f>VLOOKUP(E52,Grid,2)</f>
        <v>#N/A</v>
      </c>
      <c r="G52" s="75"/>
      <c r="H52" s="75"/>
      <c r="I52" s="75"/>
      <c r="J52" s="44"/>
      <c r="K52" s="32"/>
      <c r="L52" s="32"/>
      <c r="M52" s="32"/>
      <c r="N52" s="32"/>
      <c r="O52" s="32"/>
      <c r="P52" s="44"/>
    </row>
    <row r="53" spans="1:16" x14ac:dyDescent="0.25">
      <c r="A53" s="80"/>
      <c r="B53" s="76"/>
      <c r="C53" s="76"/>
      <c r="D53" s="76"/>
      <c r="E53" s="42" t="str">
        <f t="shared" si="1"/>
        <v/>
      </c>
      <c r="F53" s="78"/>
      <c r="G53" s="76"/>
      <c r="H53" s="76"/>
      <c r="I53" s="76"/>
      <c r="J53" s="44"/>
      <c r="K53" s="32"/>
      <c r="L53" s="32"/>
      <c r="M53" s="32"/>
      <c r="N53" s="32"/>
      <c r="O53" s="32"/>
      <c r="P53" s="44"/>
    </row>
    <row r="54" spans="1:16" x14ac:dyDescent="0.25">
      <c r="A54" s="80"/>
      <c r="B54" s="76"/>
      <c r="C54" s="76"/>
      <c r="D54" s="76"/>
      <c r="E54" s="42" t="str">
        <f t="shared" si="1"/>
        <v/>
      </c>
      <c r="F54" s="78"/>
      <c r="G54" s="76"/>
      <c r="H54" s="76"/>
      <c r="I54" s="76"/>
      <c r="J54" s="44"/>
      <c r="K54" s="32"/>
      <c r="L54" s="32"/>
      <c r="M54" s="32"/>
      <c r="N54" s="32"/>
      <c r="O54" s="32"/>
      <c r="P54" s="44"/>
    </row>
    <row r="55" spans="1:16" ht="15.75" thickBot="1" x14ac:dyDescent="0.3">
      <c r="A55" s="80"/>
      <c r="B55" s="76"/>
      <c r="C55" s="76"/>
      <c r="D55" s="76"/>
      <c r="E55" s="42" t="str">
        <f t="shared" si="1"/>
        <v/>
      </c>
      <c r="F55" s="78"/>
      <c r="G55" s="76"/>
      <c r="H55" s="76"/>
      <c r="I55" s="76"/>
      <c r="J55" s="44"/>
      <c r="K55" s="32"/>
      <c r="L55" s="32"/>
      <c r="M55" s="32"/>
      <c r="N55" s="32"/>
      <c r="O55" s="32"/>
      <c r="P55" s="44"/>
    </row>
    <row r="56" spans="1:16" x14ac:dyDescent="0.25">
      <c r="A56" s="79" t="s">
        <v>92</v>
      </c>
      <c r="B56" s="75"/>
      <c r="C56" s="75"/>
      <c r="D56" s="75"/>
      <c r="E56" s="74" t="str">
        <f t="shared" si="1"/>
        <v/>
      </c>
      <c r="F56" s="77" t="e">
        <f>VLOOKUP(E56,Grid,2)</f>
        <v>#N/A</v>
      </c>
      <c r="G56" s="75"/>
      <c r="H56" s="75"/>
      <c r="I56" s="75"/>
      <c r="J56" s="44"/>
      <c r="K56" s="32"/>
      <c r="L56" s="44"/>
      <c r="M56" s="44"/>
      <c r="N56" s="32"/>
      <c r="O56" s="32"/>
      <c r="P56" s="44"/>
    </row>
    <row r="57" spans="1:16" x14ac:dyDescent="0.25">
      <c r="A57" s="80"/>
      <c r="B57" s="76"/>
      <c r="C57" s="76"/>
      <c r="D57" s="76"/>
      <c r="E57" s="42" t="str">
        <f t="shared" si="1"/>
        <v/>
      </c>
      <c r="F57" s="78"/>
      <c r="G57" s="76"/>
      <c r="H57" s="76"/>
      <c r="I57" s="76"/>
      <c r="J57" s="44"/>
      <c r="K57" s="32"/>
      <c r="L57" s="44"/>
      <c r="M57" s="44"/>
      <c r="N57" s="32"/>
      <c r="O57" s="32"/>
      <c r="P57" s="44"/>
    </row>
    <row r="58" spans="1:16" x14ac:dyDescent="0.25">
      <c r="A58" s="80"/>
      <c r="B58" s="76"/>
      <c r="C58" s="76"/>
      <c r="D58" s="76"/>
      <c r="E58" s="42" t="str">
        <f t="shared" si="1"/>
        <v/>
      </c>
      <c r="F58" s="78"/>
      <c r="G58" s="76"/>
      <c r="H58" s="76"/>
      <c r="I58" s="76"/>
      <c r="J58" s="44"/>
      <c r="K58" s="32"/>
      <c r="L58" s="44"/>
      <c r="M58" s="44"/>
      <c r="N58" s="32"/>
      <c r="O58" s="32"/>
      <c r="P58" s="44"/>
    </row>
    <row r="59" spans="1:16" ht="15.75" thickBot="1" x14ac:dyDescent="0.3">
      <c r="A59" s="80"/>
      <c r="B59" s="76"/>
      <c r="C59" s="76"/>
      <c r="D59" s="76"/>
      <c r="E59" s="42" t="str">
        <f t="shared" si="1"/>
        <v/>
      </c>
      <c r="F59" s="78"/>
      <c r="G59" s="76"/>
      <c r="H59" s="76"/>
      <c r="I59" s="76"/>
      <c r="J59" s="44"/>
      <c r="K59" s="32"/>
      <c r="L59" s="44"/>
      <c r="M59" s="44"/>
      <c r="N59" s="32"/>
      <c r="O59" s="32"/>
      <c r="P59" s="44"/>
    </row>
    <row r="60" spans="1:16" x14ac:dyDescent="0.25">
      <c r="A60" s="79" t="s">
        <v>93</v>
      </c>
      <c r="B60" s="75"/>
      <c r="C60" s="75"/>
      <c r="D60" s="75"/>
      <c r="E60" s="74" t="str">
        <f t="shared" si="1"/>
        <v/>
      </c>
      <c r="F60" s="77" t="e">
        <f>VLOOKUP(E60,Grid,2)</f>
        <v>#N/A</v>
      </c>
      <c r="G60" s="75"/>
      <c r="H60" s="75"/>
      <c r="I60" s="75"/>
      <c r="J60" s="44"/>
      <c r="K60" s="32"/>
      <c r="L60" s="44"/>
      <c r="M60" s="44"/>
      <c r="N60" s="32"/>
      <c r="O60" s="32"/>
      <c r="P60" s="44"/>
    </row>
    <row r="61" spans="1:16" x14ac:dyDescent="0.25">
      <c r="A61" s="80"/>
      <c r="B61" s="76"/>
      <c r="C61" s="76"/>
      <c r="D61" s="76"/>
      <c r="E61" s="42" t="str">
        <f t="shared" si="1"/>
        <v/>
      </c>
      <c r="F61" s="78"/>
      <c r="G61" s="76"/>
      <c r="H61" s="76"/>
      <c r="I61" s="76"/>
      <c r="J61" s="44"/>
      <c r="K61" s="32"/>
      <c r="L61" s="44"/>
      <c r="M61" s="44"/>
      <c r="N61" s="32"/>
      <c r="O61" s="32"/>
      <c r="P61" s="44"/>
    </row>
    <row r="62" spans="1:16" x14ac:dyDescent="0.25">
      <c r="A62" s="80"/>
      <c r="B62" s="76"/>
      <c r="C62" s="76"/>
      <c r="D62" s="76"/>
      <c r="E62" s="42" t="str">
        <f t="shared" si="1"/>
        <v/>
      </c>
      <c r="F62" s="78"/>
      <c r="G62" s="76"/>
      <c r="H62" s="76"/>
      <c r="I62" s="76"/>
      <c r="J62" s="44"/>
      <c r="K62" s="32"/>
      <c r="L62" s="44"/>
      <c r="M62" s="44"/>
      <c r="N62" s="32"/>
      <c r="O62" s="32"/>
      <c r="P62" s="44"/>
    </row>
    <row r="63" spans="1:16" ht="15.75" thickBot="1" x14ac:dyDescent="0.3">
      <c r="A63" s="80"/>
      <c r="B63" s="76"/>
      <c r="C63" s="76"/>
      <c r="D63" s="76"/>
      <c r="E63" s="42" t="str">
        <f t="shared" si="1"/>
        <v/>
      </c>
      <c r="F63" s="78"/>
      <c r="G63" s="76"/>
      <c r="H63" s="76"/>
      <c r="I63" s="76"/>
      <c r="J63" s="44"/>
      <c r="K63" s="32"/>
      <c r="L63" s="44"/>
      <c r="M63" s="44"/>
      <c r="N63" s="32"/>
      <c r="O63" s="32"/>
      <c r="P63" s="44"/>
    </row>
    <row r="64" spans="1:16" x14ac:dyDescent="0.25">
      <c r="A64" s="87" t="s">
        <v>94</v>
      </c>
      <c r="B64" s="75"/>
      <c r="C64" s="75"/>
      <c r="D64" s="75"/>
      <c r="E64" s="74" t="str">
        <f t="shared" si="1"/>
        <v/>
      </c>
      <c r="F64" s="77" t="e">
        <f>VLOOKUP(E64,Grid,2)</f>
        <v>#N/A</v>
      </c>
      <c r="G64" s="75"/>
      <c r="H64" s="75"/>
      <c r="I64" s="75"/>
      <c r="J64" s="44"/>
      <c r="K64" s="32"/>
      <c r="L64" s="44"/>
      <c r="M64" s="44"/>
      <c r="N64" s="32"/>
      <c r="O64" s="32"/>
      <c r="P64" s="44"/>
    </row>
    <row r="65" spans="1:16" x14ac:dyDescent="0.25">
      <c r="A65" s="88"/>
      <c r="B65" s="76"/>
      <c r="C65" s="76"/>
      <c r="D65" s="76"/>
      <c r="E65" s="47" t="str">
        <f t="shared" si="1"/>
        <v/>
      </c>
      <c r="F65" s="78"/>
      <c r="G65" s="76"/>
      <c r="H65" s="76"/>
      <c r="I65" s="76"/>
      <c r="J65" s="44"/>
      <c r="K65" s="32"/>
      <c r="L65" s="44"/>
      <c r="M65" s="44"/>
      <c r="N65" s="32"/>
      <c r="O65" s="32"/>
      <c r="P65" s="44"/>
    </row>
    <row r="66" spans="1:16" x14ac:dyDescent="0.25">
      <c r="A66" s="88"/>
      <c r="B66" s="76"/>
      <c r="C66" s="76"/>
      <c r="D66" s="76"/>
      <c r="E66" s="47" t="str">
        <f t="shared" si="1"/>
        <v/>
      </c>
      <c r="F66" s="78"/>
      <c r="G66" s="76"/>
      <c r="H66" s="76"/>
      <c r="I66" s="76"/>
      <c r="J66" s="44"/>
      <c r="K66" s="32"/>
      <c r="L66" s="44"/>
      <c r="M66" s="44"/>
      <c r="N66" s="32"/>
      <c r="O66" s="32"/>
      <c r="P66" s="44"/>
    </row>
    <row r="67" spans="1:16" ht="15.75" thickBot="1" x14ac:dyDescent="0.3">
      <c r="A67" s="89"/>
      <c r="B67" s="76"/>
      <c r="C67" s="76"/>
      <c r="D67" s="76"/>
      <c r="E67" s="47" t="str">
        <f t="shared" si="1"/>
        <v/>
      </c>
      <c r="F67" s="78"/>
      <c r="G67" s="76"/>
      <c r="H67" s="76"/>
      <c r="I67" s="76"/>
      <c r="J67" s="44"/>
      <c r="K67" s="32"/>
      <c r="L67" s="44"/>
      <c r="M67" s="44"/>
      <c r="N67" s="32"/>
      <c r="O67" s="32"/>
      <c r="P67" s="44"/>
    </row>
    <row r="68" spans="1:16" ht="15.75" thickBot="1" x14ac:dyDescent="0.3">
      <c r="A68" s="54"/>
      <c r="B68" s="51"/>
      <c r="C68" s="50"/>
      <c r="D68" s="50"/>
      <c r="E68" s="74" t="str">
        <f t="shared" si="1"/>
        <v/>
      </c>
      <c r="F68" s="52" t="e">
        <f>VLOOKUP(E68,Grid,2)</f>
        <v>#N/A</v>
      </c>
      <c r="G68" s="50"/>
      <c r="H68" s="50"/>
      <c r="I68" s="53"/>
      <c r="J68" s="44"/>
      <c r="K68" s="32"/>
      <c r="L68" s="44"/>
      <c r="M68" s="44"/>
      <c r="N68" s="32"/>
      <c r="O68" s="32"/>
      <c r="P68" s="44"/>
    </row>
    <row r="69" spans="1:16" x14ac:dyDescent="0.25">
      <c r="A69" s="55"/>
      <c r="E69" s="74" t="str">
        <f t="shared" si="1"/>
        <v/>
      </c>
      <c r="F69" s="27" t="e">
        <f>VLOOKUP(E69,Grid,2)</f>
        <v>#N/A</v>
      </c>
      <c r="J69" s="44"/>
      <c r="K69" s="32"/>
      <c r="L69" s="44"/>
      <c r="M69" s="44"/>
      <c r="N69" s="32"/>
      <c r="O69" s="32"/>
      <c r="P69" s="44"/>
    </row>
    <row r="70" spans="1:16" ht="15.75" thickBot="1" x14ac:dyDescent="0.3">
      <c r="A70" s="55"/>
      <c r="K70" s="12"/>
    </row>
    <row r="71" spans="1:16" ht="27.75" thickTop="1" thickBot="1" x14ac:dyDescent="0.3">
      <c r="J71" s="56"/>
      <c r="K71" s="57"/>
      <c r="L71" s="58"/>
      <c r="M71" s="58"/>
      <c r="N71" s="73" t="s">
        <v>15</v>
      </c>
      <c r="O71" s="94" t="s">
        <v>149</v>
      </c>
      <c r="P71" s="95"/>
    </row>
    <row r="72" spans="1:16" ht="33.75" customHeight="1" x14ac:dyDescent="0.25">
      <c r="J72" s="96" t="s">
        <v>150</v>
      </c>
      <c r="K72" s="97"/>
      <c r="L72" s="68"/>
      <c r="M72" s="69">
        <v>1</v>
      </c>
      <c r="N72" s="71" t="str">
        <f>IF(COUNTIF(N8:N69,"Control Environment")&gt;0,"OK","Control Environment")</f>
        <v>Control Environment</v>
      </c>
      <c r="O72" s="90" t="str">
        <f>IF(COUNTIF(O8:O69,"Demonstrate Commitment to Integrity and Ethical Values.")&gt;0,"OK","Demonstrate Commitment to Integrity and Ethical Values.")</f>
        <v>Demonstrate Commitment to Integrity and Ethical Values.</v>
      </c>
      <c r="P72" s="91"/>
    </row>
    <row r="73" spans="1:16" ht="30" customHeight="1" x14ac:dyDescent="0.25">
      <c r="J73" s="98"/>
      <c r="K73" s="99"/>
      <c r="L73" s="68"/>
      <c r="M73" s="69">
        <v>2</v>
      </c>
      <c r="N73" s="71" t="str">
        <f>IF(COUNTIF(N8:N69,"Risk Assessment")&gt;0,"OK","Risk Assessment")</f>
        <v>Risk Assessment</v>
      </c>
      <c r="O73" s="90" t="str">
        <f>IF(COUNTIF(O8:O69,"Exercise Oversight Responsibility")&gt;0,"OK","Exercise Oversight Responsibility")</f>
        <v>Exercise Oversight Responsibility</v>
      </c>
      <c r="P73" s="91"/>
    </row>
    <row r="74" spans="1:16" ht="28.5" customHeight="1" x14ac:dyDescent="0.25">
      <c r="J74" s="98"/>
      <c r="K74" s="99"/>
      <c r="L74" s="68"/>
      <c r="M74" s="69">
        <v>3</v>
      </c>
      <c r="N74" s="71" t="str">
        <f>IF(COUNTIF(N8:N69,"Control Activities")&gt;0,"OK","Control Activities")</f>
        <v>Control Activities</v>
      </c>
      <c r="O74" s="90" t="str">
        <f>IF(COUNTIF(O8:O69,"Establish Structure, Responsibility, and Authority")&gt;0,"OK","Establish Structure, Responsibility, and Authority")</f>
        <v>Establish Structure, Responsibility, and Authority</v>
      </c>
      <c r="P74" s="91"/>
    </row>
    <row r="75" spans="1:16" ht="28.5" customHeight="1" x14ac:dyDescent="0.25">
      <c r="J75" s="59"/>
      <c r="K75" s="48"/>
      <c r="L75" s="60"/>
      <c r="M75" s="69">
        <v>4</v>
      </c>
      <c r="N75" s="71" t="str">
        <f>IF(COUNTIF(N8:N69,"Information and Communications")&gt;0,"OK","Information and Communications")</f>
        <v>Information and Communications</v>
      </c>
      <c r="O75" s="90" t="str">
        <f>IF(COUNTIF(O8:O69,"Demonstrate Commitment to Competence")&gt;0,"OK","Demonstrate Commitment to Competence")</f>
        <v>Demonstrate Commitment to Competence</v>
      </c>
      <c r="P75" s="91"/>
    </row>
    <row r="76" spans="1:16" x14ac:dyDescent="0.25">
      <c r="J76" s="59"/>
      <c r="K76" s="48"/>
      <c r="L76" s="60"/>
      <c r="M76" s="69">
        <v>5</v>
      </c>
      <c r="N76" s="71" t="str">
        <f>IF(COUNTIF(N8:N69,"Monitoring")&gt;0,"OK","Monitoring")</f>
        <v>Monitoring</v>
      </c>
      <c r="O76" s="90" t="str">
        <f>IF(COUNTIF(O8:O69,"Enforce Accountability")&gt;0,"OK","Enforce Accountability")</f>
        <v>Enforce Accountability</v>
      </c>
      <c r="P76" s="91"/>
    </row>
    <row r="77" spans="1:16" x14ac:dyDescent="0.25">
      <c r="J77" s="59"/>
      <c r="K77" s="48"/>
      <c r="L77" s="60"/>
      <c r="M77" s="69">
        <v>6</v>
      </c>
      <c r="N77" s="70"/>
      <c r="O77" s="90" t="str">
        <f>IF(COUNTIF(O8:O69,"Define Objectives and Risk Tolerances")&gt;0,"OK","Define Objectives and Risk Tolerances")</f>
        <v>Define Objectives and Risk Tolerances</v>
      </c>
      <c r="P77" s="91"/>
    </row>
    <row r="78" spans="1:16" ht="29.25" customHeight="1" x14ac:dyDescent="0.25">
      <c r="J78" s="59"/>
      <c r="K78" s="48"/>
      <c r="L78" s="60"/>
      <c r="M78" s="69">
        <v>7</v>
      </c>
      <c r="N78" s="70"/>
      <c r="O78" s="90" t="str">
        <f>IF(COUNTIF(O8:O69,"Identify, Analyze, and Respond to Risk")&gt;0,"OK","Identify, Analyze, and Respond to Risk")</f>
        <v>Identify, Analyze, and Respond to Risk</v>
      </c>
      <c r="P78" s="91"/>
    </row>
    <row r="79" spans="1:16" x14ac:dyDescent="0.25">
      <c r="J79" s="59"/>
      <c r="K79" s="48"/>
      <c r="L79" s="60"/>
      <c r="M79" s="69">
        <v>8</v>
      </c>
      <c r="N79" s="70"/>
      <c r="O79" s="90" t="str">
        <f>IF(COUNTIF(O8:O69,"Assess Fraud Risk")&gt;0,"OK","Assess Fraud Risk")</f>
        <v>Assess Fraud Risk</v>
      </c>
      <c r="P79" s="91"/>
    </row>
    <row r="80" spans="1:16" ht="29.25" customHeight="1" x14ac:dyDescent="0.25">
      <c r="J80" s="59"/>
      <c r="K80" s="48"/>
      <c r="L80" s="60"/>
      <c r="M80" s="69">
        <v>9</v>
      </c>
      <c r="N80" s="70"/>
      <c r="O80" s="90" t="str">
        <f>IF(COUNTIF(O8:O69,"Identify, Analyze, and Respond to Change")&gt;0,"OK","Identify, Analyze, and Respond to Change")</f>
        <v>Identify, Analyze, and Respond to Change</v>
      </c>
      <c r="P80" s="91"/>
    </row>
    <row r="81" spans="10:16" x14ac:dyDescent="0.25">
      <c r="J81" s="59"/>
      <c r="K81" s="48"/>
      <c r="L81" s="60"/>
      <c r="M81" s="69">
        <v>10</v>
      </c>
      <c r="N81" s="70"/>
      <c r="O81" s="90" t="str">
        <f>IF(COUNTIF(O8:O69,"Design Control Activities")&gt;0,"OK","Design Control Activities")</f>
        <v>Design Control Activities</v>
      </c>
      <c r="P81" s="91"/>
    </row>
    <row r="82" spans="10:16" ht="33" customHeight="1" x14ac:dyDescent="0.25">
      <c r="J82" s="59"/>
      <c r="K82" s="48"/>
      <c r="L82" s="60"/>
      <c r="M82" s="69">
        <v>11</v>
      </c>
      <c r="N82" s="70"/>
      <c r="O82" s="90" t="str">
        <f>IF(COUNTIF(O8:O69,"Design Control Activities for the Information System")&gt;0,"OK","Design Control Activities for the Information System")</f>
        <v>Design Control Activities for the Information System</v>
      </c>
      <c r="P82" s="91"/>
    </row>
    <row r="83" spans="10:16" ht="20.25" customHeight="1" x14ac:dyDescent="0.25">
      <c r="J83" s="59"/>
      <c r="K83" s="48"/>
      <c r="L83" s="60"/>
      <c r="M83" s="69">
        <v>12</v>
      </c>
      <c r="N83" s="70"/>
      <c r="O83" s="90" t="str">
        <f>IF(COUNTIF(O8:O69,"Implement Control Activities")&gt;0,"OK","Implement Control Activities")</f>
        <v>Implement Control Activities</v>
      </c>
      <c r="P83" s="91"/>
    </row>
    <row r="84" spans="10:16" x14ac:dyDescent="0.25">
      <c r="J84" s="59"/>
      <c r="K84" s="48"/>
      <c r="L84" s="60"/>
      <c r="M84" s="69">
        <v>13</v>
      </c>
      <c r="N84" s="70"/>
      <c r="O84" s="90" t="str">
        <f>IF(COUNTIF(O8:O69,"Use Quality Information")&gt;0,"OK","Use Quality Information")</f>
        <v>Use Quality Information</v>
      </c>
      <c r="P84" s="91"/>
    </row>
    <row r="85" spans="10:16" x14ac:dyDescent="0.25">
      <c r="J85" s="59"/>
      <c r="K85" s="48"/>
      <c r="L85" s="60"/>
      <c r="M85" s="69">
        <v>14</v>
      </c>
      <c r="N85" s="70"/>
      <c r="O85" s="90" t="str">
        <f>IF(COUNTIF(O8:O69,"Communicate Internally")&gt;0,"OK","Communicate Internally")</f>
        <v>Communicate Internally</v>
      </c>
      <c r="P85" s="91"/>
    </row>
    <row r="86" spans="10:16" x14ac:dyDescent="0.25">
      <c r="J86" s="59"/>
      <c r="K86" s="48"/>
      <c r="L86" s="60"/>
      <c r="M86" s="69">
        <v>15</v>
      </c>
      <c r="N86" s="70"/>
      <c r="O86" s="90" t="str">
        <f>IF(COUNTIF(O8:O69,"Communicate Externally")&gt;0,"OK","Communicate Externally")</f>
        <v>Communicate Externally</v>
      </c>
      <c r="P86" s="91"/>
    </row>
    <row r="87" spans="10:16" x14ac:dyDescent="0.25">
      <c r="J87" s="59"/>
      <c r="K87" s="48"/>
      <c r="L87" s="60"/>
      <c r="M87" s="69">
        <v>16</v>
      </c>
      <c r="N87" s="70"/>
      <c r="O87" s="90" t="str">
        <f>IF(COUNTIF(O8:O69,"Perform Monitoring Activities")&gt;0,"OK","Perform Monitoring Activities")</f>
        <v>Perform Monitoring Activities</v>
      </c>
      <c r="P87" s="91"/>
    </row>
    <row r="88" spans="10:16" x14ac:dyDescent="0.25">
      <c r="J88" s="59"/>
      <c r="K88" s="48"/>
      <c r="L88" s="60"/>
      <c r="M88" s="69">
        <v>17</v>
      </c>
      <c r="N88" s="70"/>
      <c r="O88" s="90" t="str">
        <f>IF(COUNTIF(O8:O69,"Remediate Deficiencies")&gt;0,"OK","Remediate Deficiencies")</f>
        <v>Remediate Deficiencies</v>
      </c>
      <c r="P88" s="91"/>
    </row>
    <row r="89" spans="10:16" x14ac:dyDescent="0.25">
      <c r="J89" s="59"/>
      <c r="K89" s="48"/>
      <c r="L89" s="60"/>
      <c r="M89" s="60"/>
      <c r="N89" s="60"/>
      <c r="O89" s="61"/>
      <c r="P89" s="62"/>
    </row>
    <row r="90" spans="10:16" ht="42.75" x14ac:dyDescent="0.25">
      <c r="J90" s="59"/>
      <c r="K90" s="48"/>
      <c r="L90" s="60"/>
      <c r="M90" s="60"/>
      <c r="N90" s="72" t="str">
        <f>IF(COUNTIF(N72:N76,"OK")&gt;4,"All Components Covered!","Caution: Not All Components Covered")</f>
        <v>Caution: Not All Components Covered</v>
      </c>
      <c r="O90" s="92" t="str">
        <f>IF(COUNTIF(O72:O88,"OK")&gt;16,"All Principles Covered!","Caution: Not All Principles Covered")</f>
        <v>Caution: Not All Principles Covered</v>
      </c>
      <c r="P90" s="93"/>
    </row>
    <row r="91" spans="10:16" ht="15.75" thickBot="1" x14ac:dyDescent="0.3">
      <c r="J91" s="63"/>
      <c r="K91" s="64"/>
      <c r="L91" s="65"/>
      <c r="M91" s="65"/>
      <c r="N91" s="65"/>
      <c r="O91" s="66"/>
      <c r="P91" s="67"/>
    </row>
    <row r="92" spans="10:16" ht="15.75" thickTop="1" x14ac:dyDescent="0.25">
      <c r="K92" s="12"/>
    </row>
    <row r="93" spans="10:16" x14ac:dyDescent="0.25">
      <c r="K93" s="12"/>
    </row>
    <row r="94" spans="10:16" x14ac:dyDescent="0.25">
      <c r="K94" s="12"/>
    </row>
    <row r="95" spans="10:16" x14ac:dyDescent="0.25">
      <c r="K95" s="12"/>
    </row>
    <row r="96" spans="10:16" x14ac:dyDescent="0.25">
      <c r="K96" s="12"/>
    </row>
    <row r="97" spans="11:11" x14ac:dyDescent="0.25">
      <c r="K97" s="12"/>
    </row>
    <row r="98" spans="11:11" x14ac:dyDescent="0.25">
      <c r="K98" s="12"/>
    </row>
    <row r="99" spans="11:11" x14ac:dyDescent="0.25">
      <c r="K99" s="12"/>
    </row>
    <row r="100" spans="11:11" x14ac:dyDescent="0.25">
      <c r="K100" s="12"/>
    </row>
    <row r="101" spans="11:11" x14ac:dyDescent="0.25">
      <c r="K101" s="12"/>
    </row>
    <row r="102" spans="11:11" x14ac:dyDescent="0.25">
      <c r="K102" s="12"/>
    </row>
    <row r="103" spans="11:11" x14ac:dyDescent="0.25">
      <c r="K103" s="12"/>
    </row>
    <row r="104" spans="11:11" x14ac:dyDescent="0.25">
      <c r="K104" s="12"/>
    </row>
    <row r="105" spans="11:11" x14ac:dyDescent="0.25">
      <c r="K105" s="12"/>
    </row>
    <row r="106" spans="11:11" x14ac:dyDescent="0.25">
      <c r="K106" s="12"/>
    </row>
    <row r="107" spans="11:11" x14ac:dyDescent="0.25">
      <c r="K107" s="12"/>
    </row>
    <row r="108" spans="11:11" x14ac:dyDescent="0.25">
      <c r="K108" s="12"/>
    </row>
    <row r="109" spans="11:11" x14ac:dyDescent="0.25">
      <c r="K109" s="12"/>
    </row>
    <row r="110" spans="11:11" x14ac:dyDescent="0.25">
      <c r="K110" s="12"/>
    </row>
    <row r="111" spans="11:11" x14ac:dyDescent="0.25">
      <c r="K111" s="12"/>
    </row>
    <row r="112" spans="11:11" x14ac:dyDescent="0.25">
      <c r="K112" s="12"/>
    </row>
    <row r="113" spans="11:11" x14ac:dyDescent="0.25">
      <c r="K113" s="12"/>
    </row>
    <row r="114" spans="11:11" x14ac:dyDescent="0.25">
      <c r="K114" s="12"/>
    </row>
    <row r="115" spans="11:11" x14ac:dyDescent="0.25">
      <c r="K115" s="12"/>
    </row>
    <row r="116" spans="11:11" x14ac:dyDescent="0.25">
      <c r="K116" s="12"/>
    </row>
    <row r="117" spans="11:11" x14ac:dyDescent="0.25">
      <c r="K117" s="12"/>
    </row>
    <row r="118" spans="11:11" x14ac:dyDescent="0.25">
      <c r="K118" s="12"/>
    </row>
    <row r="119" spans="11:11" x14ac:dyDescent="0.25">
      <c r="K119" s="12"/>
    </row>
    <row r="120" spans="11:11" x14ac:dyDescent="0.25">
      <c r="K120" s="12"/>
    </row>
    <row r="121" spans="11:11" x14ac:dyDescent="0.25">
      <c r="K121" s="12"/>
    </row>
    <row r="122" spans="11:11" x14ac:dyDescent="0.25">
      <c r="K122" s="12"/>
    </row>
    <row r="123" spans="11:11" x14ac:dyDescent="0.25">
      <c r="K123" s="12"/>
    </row>
    <row r="124" spans="11:11" x14ac:dyDescent="0.25">
      <c r="K124" s="12"/>
    </row>
    <row r="125" spans="11:11" x14ac:dyDescent="0.25">
      <c r="K125" s="12"/>
    </row>
    <row r="126" spans="11:11" x14ac:dyDescent="0.25">
      <c r="K126" s="12"/>
    </row>
    <row r="127" spans="11:11" x14ac:dyDescent="0.25">
      <c r="K127" s="12"/>
    </row>
    <row r="128" spans="11:11" x14ac:dyDescent="0.25">
      <c r="K128" s="12"/>
    </row>
    <row r="129" spans="11:11" x14ac:dyDescent="0.25">
      <c r="K129" s="12"/>
    </row>
    <row r="130" spans="11:11" x14ac:dyDescent="0.25">
      <c r="K130" s="12"/>
    </row>
    <row r="131" spans="11:11" x14ac:dyDescent="0.25">
      <c r="K131" s="12"/>
    </row>
    <row r="132" spans="11:11" x14ac:dyDescent="0.25">
      <c r="K132" s="12"/>
    </row>
    <row r="133" spans="11:11" x14ac:dyDescent="0.25">
      <c r="K133" s="12"/>
    </row>
    <row r="134" spans="11:11" x14ac:dyDescent="0.25">
      <c r="K134" s="12"/>
    </row>
    <row r="135" spans="11:11" x14ac:dyDescent="0.25">
      <c r="K135" s="12"/>
    </row>
    <row r="136" spans="11:11" x14ac:dyDescent="0.25">
      <c r="K136" s="12"/>
    </row>
    <row r="137" spans="11:11" x14ac:dyDescent="0.25">
      <c r="K137" s="12"/>
    </row>
    <row r="138" spans="11:11" x14ac:dyDescent="0.25">
      <c r="K138" s="12"/>
    </row>
    <row r="139" spans="11:11" x14ac:dyDescent="0.25">
      <c r="K139" s="12"/>
    </row>
    <row r="140" spans="11:11" x14ac:dyDescent="0.25">
      <c r="K140" s="12"/>
    </row>
    <row r="141" spans="11:11" x14ac:dyDescent="0.25">
      <c r="K141" s="12"/>
    </row>
    <row r="142" spans="11:11" x14ac:dyDescent="0.25">
      <c r="K142" s="12"/>
    </row>
    <row r="143" spans="11:11" x14ac:dyDescent="0.25">
      <c r="K143" s="12"/>
    </row>
    <row r="144" spans="11:11" x14ac:dyDescent="0.25">
      <c r="K144" s="12"/>
    </row>
    <row r="145" spans="11:11" x14ac:dyDescent="0.25">
      <c r="K145" s="12"/>
    </row>
    <row r="146" spans="11:11" x14ac:dyDescent="0.25">
      <c r="K146" s="12"/>
    </row>
    <row r="147" spans="11:11" x14ac:dyDescent="0.25">
      <c r="K147" s="12"/>
    </row>
    <row r="148" spans="11:11" x14ac:dyDescent="0.25">
      <c r="K148" s="12"/>
    </row>
    <row r="149" spans="11:11" x14ac:dyDescent="0.25">
      <c r="K149" s="12"/>
    </row>
    <row r="150" spans="11:11" x14ac:dyDescent="0.25">
      <c r="K150" s="12"/>
    </row>
    <row r="151" spans="11:11" x14ac:dyDescent="0.25">
      <c r="K151" s="12"/>
    </row>
    <row r="152" spans="11:11" x14ac:dyDescent="0.25">
      <c r="K152" s="12"/>
    </row>
    <row r="153" spans="11:11" x14ac:dyDescent="0.25">
      <c r="K153" s="12"/>
    </row>
    <row r="154" spans="11:11" x14ac:dyDescent="0.25">
      <c r="K154" s="12"/>
    </row>
    <row r="155" spans="11:11" x14ac:dyDescent="0.25">
      <c r="K155" s="12"/>
    </row>
    <row r="156" spans="11:11" x14ac:dyDescent="0.25">
      <c r="K156" s="12"/>
    </row>
    <row r="157" spans="11:11" x14ac:dyDescent="0.25">
      <c r="K157" s="12"/>
    </row>
    <row r="158" spans="11:11" x14ac:dyDescent="0.25">
      <c r="K158" s="12"/>
    </row>
    <row r="159" spans="11:11" x14ac:dyDescent="0.25">
      <c r="K159" s="12"/>
    </row>
    <row r="160" spans="11:11" x14ac:dyDescent="0.25">
      <c r="K160" s="12"/>
    </row>
    <row r="161" spans="11:11" x14ac:dyDescent="0.25">
      <c r="K161" s="12"/>
    </row>
    <row r="162" spans="11:11" x14ac:dyDescent="0.25">
      <c r="K162" s="12"/>
    </row>
    <row r="163" spans="11:11" x14ac:dyDescent="0.25">
      <c r="K163" s="12"/>
    </row>
    <row r="164" spans="11:11" x14ac:dyDescent="0.25">
      <c r="K164" s="12"/>
    </row>
    <row r="165" spans="11:11" x14ac:dyDescent="0.25">
      <c r="K165" s="12"/>
    </row>
    <row r="166" spans="11:11" x14ac:dyDescent="0.25">
      <c r="K166" s="12"/>
    </row>
    <row r="167" spans="11:11" x14ac:dyDescent="0.25">
      <c r="K167" s="12"/>
    </row>
    <row r="168" spans="11:11" x14ac:dyDescent="0.25">
      <c r="K168" s="12"/>
    </row>
    <row r="169" spans="11:11" x14ac:dyDescent="0.25">
      <c r="K169" s="12"/>
    </row>
    <row r="170" spans="11:11" x14ac:dyDescent="0.25">
      <c r="K170" s="12"/>
    </row>
    <row r="171" spans="11:11" x14ac:dyDescent="0.25">
      <c r="K171" s="12"/>
    </row>
    <row r="172" spans="11:11" x14ac:dyDescent="0.25">
      <c r="K172" s="12"/>
    </row>
    <row r="173" spans="11:11" x14ac:dyDescent="0.25">
      <c r="K173" s="12"/>
    </row>
    <row r="174" spans="11:11" x14ac:dyDescent="0.25">
      <c r="K174" s="12"/>
    </row>
    <row r="175" spans="11:11" x14ac:dyDescent="0.25">
      <c r="K175" s="12"/>
    </row>
    <row r="176" spans="11:11" x14ac:dyDescent="0.25">
      <c r="K176" s="12"/>
    </row>
    <row r="177" spans="11:11" x14ac:dyDescent="0.25">
      <c r="K177" s="12"/>
    </row>
    <row r="178" spans="11:11" x14ac:dyDescent="0.25">
      <c r="K178" s="12"/>
    </row>
    <row r="179" spans="11:11" x14ac:dyDescent="0.25">
      <c r="K179" s="12"/>
    </row>
    <row r="180" spans="11:11" x14ac:dyDescent="0.25">
      <c r="K180" s="12"/>
    </row>
    <row r="181" spans="11:11" x14ac:dyDescent="0.25">
      <c r="K181" s="12"/>
    </row>
    <row r="182" spans="11:11" x14ac:dyDescent="0.25">
      <c r="K182" s="12"/>
    </row>
    <row r="183" spans="11:11" x14ac:dyDescent="0.25">
      <c r="K183" s="12"/>
    </row>
    <row r="184" spans="11:11" x14ac:dyDescent="0.25">
      <c r="K184" s="12"/>
    </row>
    <row r="185" spans="11:11" x14ac:dyDescent="0.25">
      <c r="K185" s="12"/>
    </row>
    <row r="186" spans="11:11" x14ac:dyDescent="0.25">
      <c r="K186" s="12"/>
    </row>
    <row r="187" spans="11:11" x14ac:dyDescent="0.25">
      <c r="K187" s="12"/>
    </row>
    <row r="188" spans="11:11" x14ac:dyDescent="0.25">
      <c r="K188" s="12"/>
    </row>
    <row r="189" spans="11:11" x14ac:dyDescent="0.25">
      <c r="K189" s="12"/>
    </row>
    <row r="190" spans="11:11" x14ac:dyDescent="0.25">
      <c r="K190" s="12"/>
    </row>
    <row r="191" spans="11:11" x14ac:dyDescent="0.25">
      <c r="K191" s="12"/>
    </row>
    <row r="192" spans="11:11" x14ac:dyDescent="0.25">
      <c r="K192" s="12"/>
    </row>
    <row r="193" spans="11:11" x14ac:dyDescent="0.25">
      <c r="K193" s="12"/>
    </row>
    <row r="194" spans="11:11" x14ac:dyDescent="0.25">
      <c r="K194" s="12"/>
    </row>
    <row r="195" spans="11:11" x14ac:dyDescent="0.25">
      <c r="K195" s="12"/>
    </row>
    <row r="196" spans="11:11" x14ac:dyDescent="0.25">
      <c r="K196" s="12"/>
    </row>
    <row r="197" spans="11:11" x14ac:dyDescent="0.25">
      <c r="K197" s="12"/>
    </row>
    <row r="198" spans="11:11" x14ac:dyDescent="0.25">
      <c r="K198" s="12"/>
    </row>
    <row r="199" spans="11:11" x14ac:dyDescent="0.25">
      <c r="K199" s="12"/>
    </row>
    <row r="200" spans="11:11" x14ac:dyDescent="0.25">
      <c r="K200" s="12"/>
    </row>
    <row r="201" spans="11:11" x14ac:dyDescent="0.25">
      <c r="K201" s="12"/>
    </row>
    <row r="202" spans="11:11" x14ac:dyDescent="0.25">
      <c r="K202" s="12"/>
    </row>
    <row r="203" spans="11:11" x14ac:dyDescent="0.25">
      <c r="K203" s="12"/>
    </row>
    <row r="204" spans="11:11" x14ac:dyDescent="0.25">
      <c r="K204" s="12"/>
    </row>
    <row r="205" spans="11:11" x14ac:dyDescent="0.25">
      <c r="K205" s="12"/>
    </row>
    <row r="206" spans="11:11" x14ac:dyDescent="0.25">
      <c r="K206" s="12"/>
    </row>
    <row r="207" spans="11:11" x14ac:dyDescent="0.25">
      <c r="K207" s="12"/>
    </row>
    <row r="208" spans="11:11" x14ac:dyDescent="0.25">
      <c r="K208" s="12"/>
    </row>
    <row r="209" spans="11:11" x14ac:dyDescent="0.25">
      <c r="K209" s="12"/>
    </row>
    <row r="210" spans="11:11" x14ac:dyDescent="0.25">
      <c r="K210" s="12"/>
    </row>
    <row r="211" spans="11:11" x14ac:dyDescent="0.25">
      <c r="K211" s="12"/>
    </row>
    <row r="212" spans="11:11" x14ac:dyDescent="0.25">
      <c r="K212" s="12"/>
    </row>
    <row r="213" spans="11:11" x14ac:dyDescent="0.25">
      <c r="K213" s="12"/>
    </row>
    <row r="214" spans="11:11" x14ac:dyDescent="0.25">
      <c r="K214" s="12"/>
    </row>
    <row r="215" spans="11:11" x14ac:dyDescent="0.25">
      <c r="K215" s="12"/>
    </row>
    <row r="216" spans="11:11" x14ac:dyDescent="0.25">
      <c r="K216" s="12"/>
    </row>
    <row r="217" spans="11:11" x14ac:dyDescent="0.25">
      <c r="K217" s="12"/>
    </row>
    <row r="218" spans="11:11" x14ac:dyDescent="0.25">
      <c r="K218" s="12"/>
    </row>
    <row r="219" spans="11:11" x14ac:dyDescent="0.25">
      <c r="K219" s="12"/>
    </row>
    <row r="220" spans="11:11" x14ac:dyDescent="0.25">
      <c r="K220" s="12"/>
    </row>
    <row r="221" spans="11:11" x14ac:dyDescent="0.25">
      <c r="K221" s="12"/>
    </row>
    <row r="222" spans="11:11" x14ac:dyDescent="0.25">
      <c r="K222" s="12"/>
    </row>
    <row r="223" spans="11:11" x14ac:dyDescent="0.25">
      <c r="K223" s="12"/>
    </row>
    <row r="224" spans="11:11" x14ac:dyDescent="0.25">
      <c r="K224" s="12"/>
    </row>
    <row r="225" spans="11:11" x14ac:dyDescent="0.25">
      <c r="K225" s="12"/>
    </row>
    <row r="226" spans="11:11" x14ac:dyDescent="0.25">
      <c r="K226" s="12"/>
    </row>
    <row r="227" spans="11:11" x14ac:dyDescent="0.25">
      <c r="K227" s="12"/>
    </row>
    <row r="228" spans="11:11" x14ac:dyDescent="0.25">
      <c r="K228" s="12"/>
    </row>
    <row r="229" spans="11:11" x14ac:dyDescent="0.25">
      <c r="K229" s="12"/>
    </row>
    <row r="230" spans="11:11" x14ac:dyDescent="0.25">
      <c r="K230" s="12"/>
    </row>
    <row r="231" spans="11:11" x14ac:dyDescent="0.25">
      <c r="K231" s="12"/>
    </row>
    <row r="232" spans="11:11" x14ac:dyDescent="0.25">
      <c r="K232" s="12"/>
    </row>
    <row r="233" spans="11:11" x14ac:dyDescent="0.25">
      <c r="K233" s="12"/>
    </row>
    <row r="234" spans="11:11" x14ac:dyDescent="0.25">
      <c r="K234" s="12"/>
    </row>
    <row r="235" spans="11:11" x14ac:dyDescent="0.25">
      <c r="K235" s="12"/>
    </row>
    <row r="236" spans="11:11" x14ac:dyDescent="0.25">
      <c r="K236" s="12"/>
    </row>
    <row r="237" spans="11:11" x14ac:dyDescent="0.25">
      <c r="K237" s="12"/>
    </row>
    <row r="238" spans="11:11" x14ac:dyDescent="0.25">
      <c r="K238" s="12"/>
    </row>
    <row r="239" spans="11:11" x14ac:dyDescent="0.25">
      <c r="K239" s="12"/>
    </row>
    <row r="240" spans="11:11" x14ac:dyDescent="0.25">
      <c r="K240" s="12"/>
    </row>
    <row r="241" spans="11:11" x14ac:dyDescent="0.25">
      <c r="K241" s="12"/>
    </row>
    <row r="242" spans="11:11" x14ac:dyDescent="0.25">
      <c r="K242" s="12"/>
    </row>
    <row r="243" spans="11:11" x14ac:dyDescent="0.25">
      <c r="K243" s="12"/>
    </row>
    <row r="244" spans="11:11" x14ac:dyDescent="0.25">
      <c r="K244" s="12"/>
    </row>
    <row r="245" spans="11:11" x14ac:dyDescent="0.25">
      <c r="K245" s="12"/>
    </row>
    <row r="246" spans="11:11" x14ac:dyDescent="0.25">
      <c r="K246" s="12"/>
    </row>
    <row r="247" spans="11:11" x14ac:dyDescent="0.25">
      <c r="K247" s="12"/>
    </row>
    <row r="248" spans="11:11" x14ac:dyDescent="0.25">
      <c r="K248" s="12"/>
    </row>
    <row r="249" spans="11:11" x14ac:dyDescent="0.25">
      <c r="K249" s="12"/>
    </row>
    <row r="250" spans="11:11" x14ac:dyDescent="0.25">
      <c r="K250" s="12"/>
    </row>
    <row r="251" spans="11:11" x14ac:dyDescent="0.25">
      <c r="K251" s="12"/>
    </row>
    <row r="252" spans="11:11" x14ac:dyDescent="0.25">
      <c r="K252" s="12"/>
    </row>
    <row r="253" spans="11:11" x14ac:dyDescent="0.25">
      <c r="K253" s="12"/>
    </row>
    <row r="254" spans="11:11" x14ac:dyDescent="0.25">
      <c r="K254" s="12"/>
    </row>
    <row r="255" spans="11:11" x14ac:dyDescent="0.25">
      <c r="K255" s="12"/>
    </row>
    <row r="256" spans="11:11" x14ac:dyDescent="0.25">
      <c r="K256" s="12"/>
    </row>
    <row r="257" spans="11:11" x14ac:dyDescent="0.25">
      <c r="K257" s="12"/>
    </row>
    <row r="258" spans="11:11" x14ac:dyDescent="0.25">
      <c r="K258" s="12"/>
    </row>
    <row r="259" spans="11:11" x14ac:dyDescent="0.25">
      <c r="K259" s="12"/>
    </row>
    <row r="260" spans="11:11" x14ac:dyDescent="0.25">
      <c r="K260" s="12"/>
    </row>
    <row r="261" spans="11:11" x14ac:dyDescent="0.25">
      <c r="K261" s="12"/>
    </row>
    <row r="262" spans="11:11" x14ac:dyDescent="0.25">
      <c r="K262" s="12"/>
    </row>
    <row r="263" spans="11:11" x14ac:dyDescent="0.25">
      <c r="K263" s="12"/>
    </row>
    <row r="264" spans="11:11" x14ac:dyDescent="0.25">
      <c r="K264" s="12"/>
    </row>
    <row r="265" spans="11:11" x14ac:dyDescent="0.25">
      <c r="K265" s="12"/>
    </row>
    <row r="266" spans="11:11" x14ac:dyDescent="0.25">
      <c r="K266" s="12"/>
    </row>
    <row r="267" spans="11:11" x14ac:dyDescent="0.25">
      <c r="K267" s="12"/>
    </row>
    <row r="268" spans="11:11" x14ac:dyDescent="0.25">
      <c r="K268" s="12"/>
    </row>
    <row r="269" spans="11:11" x14ac:dyDescent="0.25">
      <c r="K269" s="12"/>
    </row>
    <row r="270" spans="11:11" x14ac:dyDescent="0.25">
      <c r="K270" s="12"/>
    </row>
    <row r="271" spans="11:11" x14ac:dyDescent="0.25">
      <c r="K271" s="12"/>
    </row>
    <row r="272" spans="11:11" x14ac:dyDescent="0.25">
      <c r="K272" s="12"/>
    </row>
    <row r="273" spans="11:11" x14ac:dyDescent="0.25">
      <c r="K273" s="12"/>
    </row>
    <row r="274" spans="11:11" x14ac:dyDescent="0.25">
      <c r="K274" s="12"/>
    </row>
    <row r="275" spans="11:11" x14ac:dyDescent="0.25">
      <c r="K275" s="12"/>
    </row>
    <row r="276" spans="11:11" x14ac:dyDescent="0.25">
      <c r="K276" s="12"/>
    </row>
    <row r="277" spans="11:11" x14ac:dyDescent="0.25">
      <c r="K277" s="12"/>
    </row>
    <row r="278" spans="11:11" x14ac:dyDescent="0.25">
      <c r="K278" s="12"/>
    </row>
    <row r="279" spans="11:11" x14ac:dyDescent="0.25">
      <c r="K279" s="12"/>
    </row>
    <row r="280" spans="11:11" x14ac:dyDescent="0.25">
      <c r="K280" s="12"/>
    </row>
    <row r="281" spans="11:11" x14ac:dyDescent="0.25">
      <c r="K281" s="12"/>
    </row>
    <row r="282" spans="11:11" x14ac:dyDescent="0.25">
      <c r="K282" s="12"/>
    </row>
    <row r="283" spans="11:11" x14ac:dyDescent="0.25">
      <c r="K283" s="12"/>
    </row>
    <row r="284" spans="11:11" x14ac:dyDescent="0.25">
      <c r="K284" s="12"/>
    </row>
    <row r="285" spans="11:11" x14ac:dyDescent="0.25">
      <c r="K285" s="12"/>
    </row>
    <row r="286" spans="11:11" x14ac:dyDescent="0.25">
      <c r="K286" s="12"/>
    </row>
    <row r="287" spans="11:11" x14ac:dyDescent="0.25">
      <c r="K287" s="12"/>
    </row>
    <row r="288" spans="11:11" x14ac:dyDescent="0.25">
      <c r="K288" s="12"/>
    </row>
    <row r="289" spans="11:11" x14ac:dyDescent="0.25">
      <c r="K289" s="12"/>
    </row>
    <row r="290" spans="11:11" x14ac:dyDescent="0.25">
      <c r="K290" s="12"/>
    </row>
    <row r="291" spans="11:11" x14ac:dyDescent="0.25">
      <c r="K291" s="12"/>
    </row>
    <row r="292" spans="11:11" x14ac:dyDescent="0.25">
      <c r="K292" s="12"/>
    </row>
    <row r="293" spans="11:11" x14ac:dyDescent="0.25">
      <c r="K293" s="12"/>
    </row>
    <row r="294" spans="11:11" x14ac:dyDescent="0.25">
      <c r="K294" s="12"/>
    </row>
    <row r="295" spans="11:11" x14ac:dyDescent="0.25">
      <c r="K295" s="12"/>
    </row>
    <row r="296" spans="11:11" x14ac:dyDescent="0.25">
      <c r="K296" s="12"/>
    </row>
    <row r="297" spans="11:11" x14ac:dyDescent="0.25">
      <c r="K297" s="12"/>
    </row>
    <row r="298" spans="11:11" x14ac:dyDescent="0.25">
      <c r="K298" s="12"/>
    </row>
    <row r="299" spans="11:11" x14ac:dyDescent="0.25">
      <c r="K299" s="12"/>
    </row>
    <row r="300" spans="11:11" x14ac:dyDescent="0.25">
      <c r="K300" s="12"/>
    </row>
    <row r="301" spans="11:11" x14ac:dyDescent="0.25">
      <c r="K301" s="12"/>
    </row>
    <row r="302" spans="11:11" x14ac:dyDescent="0.25">
      <c r="K302" s="12"/>
    </row>
    <row r="303" spans="11:11" x14ac:dyDescent="0.25">
      <c r="K303" s="12"/>
    </row>
    <row r="304" spans="11:11" x14ac:dyDescent="0.25">
      <c r="K304" s="12"/>
    </row>
    <row r="305" spans="11:11" x14ac:dyDescent="0.25">
      <c r="K305" s="12"/>
    </row>
    <row r="306" spans="11:11" x14ac:dyDescent="0.25">
      <c r="K306" s="12"/>
    </row>
    <row r="307" spans="11:11" x14ac:dyDescent="0.25">
      <c r="K307" s="12"/>
    </row>
    <row r="308" spans="11:11" x14ac:dyDescent="0.25">
      <c r="K308" s="12"/>
    </row>
    <row r="309" spans="11:11" x14ac:dyDescent="0.25">
      <c r="K309" s="12"/>
    </row>
    <row r="310" spans="11:11" x14ac:dyDescent="0.25">
      <c r="K310" s="12"/>
    </row>
    <row r="311" spans="11:11" x14ac:dyDescent="0.25">
      <c r="K311" s="12"/>
    </row>
    <row r="312" spans="11:11" x14ac:dyDescent="0.25">
      <c r="K312" s="12"/>
    </row>
    <row r="313" spans="11:11" x14ac:dyDescent="0.25">
      <c r="K313" s="12"/>
    </row>
    <row r="314" spans="11:11" x14ac:dyDescent="0.25">
      <c r="K314" s="12"/>
    </row>
    <row r="315" spans="11:11" x14ac:dyDescent="0.25">
      <c r="K315" s="12"/>
    </row>
    <row r="316" spans="11:11" x14ac:dyDescent="0.25">
      <c r="K316" s="12"/>
    </row>
    <row r="317" spans="11:11" x14ac:dyDescent="0.25">
      <c r="K317" s="12"/>
    </row>
    <row r="318" spans="11:11" x14ac:dyDescent="0.25">
      <c r="K318" s="12"/>
    </row>
    <row r="319" spans="11:11" x14ac:dyDescent="0.25">
      <c r="K319" s="12"/>
    </row>
    <row r="320" spans="11:11" x14ac:dyDescent="0.25">
      <c r="K320" s="12"/>
    </row>
    <row r="321" spans="11:11" x14ac:dyDescent="0.25">
      <c r="K321" s="12"/>
    </row>
    <row r="322" spans="11:11" x14ac:dyDescent="0.25">
      <c r="K322" s="12"/>
    </row>
    <row r="323" spans="11:11" x14ac:dyDescent="0.25">
      <c r="K323" s="12"/>
    </row>
    <row r="324" spans="11:11" x14ac:dyDescent="0.25">
      <c r="K324" s="12"/>
    </row>
    <row r="325" spans="11:11" x14ac:dyDescent="0.25">
      <c r="K325" s="12"/>
    </row>
    <row r="326" spans="11:11" x14ac:dyDescent="0.25">
      <c r="K326" s="12"/>
    </row>
    <row r="327" spans="11:11" x14ac:dyDescent="0.25">
      <c r="K327" s="12"/>
    </row>
    <row r="328" spans="11:11" x14ac:dyDescent="0.25">
      <c r="K328" s="12"/>
    </row>
    <row r="329" spans="11:11" x14ac:dyDescent="0.25">
      <c r="K329" s="12"/>
    </row>
    <row r="330" spans="11:11" x14ac:dyDescent="0.25">
      <c r="K330" s="12"/>
    </row>
    <row r="331" spans="11:11" x14ac:dyDescent="0.25">
      <c r="K331" s="12"/>
    </row>
    <row r="332" spans="11:11" x14ac:dyDescent="0.25">
      <c r="K332" s="12"/>
    </row>
    <row r="333" spans="11:11" x14ac:dyDescent="0.25">
      <c r="K333" s="12"/>
    </row>
    <row r="334" spans="11:11" x14ac:dyDescent="0.25">
      <c r="K334" s="12"/>
    </row>
    <row r="335" spans="11:11" x14ac:dyDescent="0.25">
      <c r="K335" s="12"/>
    </row>
    <row r="336" spans="11:11" x14ac:dyDescent="0.25">
      <c r="K336" s="12"/>
    </row>
    <row r="337" spans="11:11" x14ac:dyDescent="0.25">
      <c r="K337" s="12"/>
    </row>
    <row r="338" spans="11:11" x14ac:dyDescent="0.25">
      <c r="K338" s="12"/>
    </row>
    <row r="339" spans="11:11" x14ac:dyDescent="0.25">
      <c r="K339" s="12"/>
    </row>
    <row r="340" spans="11:11" x14ac:dyDescent="0.25">
      <c r="K340" s="12"/>
    </row>
    <row r="341" spans="11:11" x14ac:dyDescent="0.25">
      <c r="K341" s="12"/>
    </row>
    <row r="342" spans="11:11" x14ac:dyDescent="0.25">
      <c r="K342" s="12"/>
    </row>
    <row r="343" spans="11:11" x14ac:dyDescent="0.25">
      <c r="K343" s="12"/>
    </row>
    <row r="344" spans="11:11" x14ac:dyDescent="0.25">
      <c r="K344" s="12"/>
    </row>
    <row r="345" spans="11:11" x14ac:dyDescent="0.25">
      <c r="K345" s="12"/>
    </row>
    <row r="346" spans="11:11" x14ac:dyDescent="0.25">
      <c r="K346" s="12"/>
    </row>
    <row r="347" spans="11:11" x14ac:dyDescent="0.25">
      <c r="K347" s="12"/>
    </row>
    <row r="348" spans="11:11" x14ac:dyDescent="0.25">
      <c r="K348" s="12"/>
    </row>
    <row r="349" spans="11:11" x14ac:dyDescent="0.25">
      <c r="K349" s="12"/>
    </row>
    <row r="350" spans="11:11" x14ac:dyDescent="0.25">
      <c r="K350" s="12"/>
    </row>
    <row r="351" spans="11:11" x14ac:dyDescent="0.25">
      <c r="K351" s="12"/>
    </row>
    <row r="352" spans="11:11" x14ac:dyDescent="0.25">
      <c r="K352" s="12"/>
    </row>
    <row r="353" spans="11:11" x14ac:dyDescent="0.25">
      <c r="K353" s="12"/>
    </row>
    <row r="354" spans="11:11" x14ac:dyDescent="0.25">
      <c r="K354" s="12"/>
    </row>
    <row r="355" spans="11:11" x14ac:dyDescent="0.25">
      <c r="K355" s="12"/>
    </row>
    <row r="356" spans="11:11" x14ac:dyDescent="0.25">
      <c r="K356" s="12"/>
    </row>
    <row r="357" spans="11:11" x14ac:dyDescent="0.25">
      <c r="K357" s="12"/>
    </row>
    <row r="358" spans="11:11" x14ac:dyDescent="0.25">
      <c r="K358" s="12"/>
    </row>
    <row r="359" spans="11:11" x14ac:dyDescent="0.25">
      <c r="K359" s="12"/>
    </row>
    <row r="360" spans="11:11" x14ac:dyDescent="0.25">
      <c r="K360" s="12"/>
    </row>
    <row r="361" spans="11:11" x14ac:dyDescent="0.25">
      <c r="K361" s="12"/>
    </row>
    <row r="362" spans="11:11" x14ac:dyDescent="0.25">
      <c r="K362" s="12"/>
    </row>
    <row r="363" spans="11:11" x14ac:dyDescent="0.25">
      <c r="K363" s="12"/>
    </row>
    <row r="364" spans="11:11" x14ac:dyDescent="0.25">
      <c r="K364" s="12"/>
    </row>
    <row r="365" spans="11:11" x14ac:dyDescent="0.25">
      <c r="K365" s="12"/>
    </row>
    <row r="366" spans="11:11" x14ac:dyDescent="0.25">
      <c r="K366" s="12"/>
    </row>
    <row r="367" spans="11:11" x14ac:dyDescent="0.25">
      <c r="K367" s="12"/>
    </row>
    <row r="368" spans="11:11" x14ac:dyDescent="0.25">
      <c r="K368" s="12"/>
    </row>
    <row r="369" spans="11:11" x14ac:dyDescent="0.25">
      <c r="K369" s="12"/>
    </row>
    <row r="370" spans="11:11" x14ac:dyDescent="0.25">
      <c r="K370" s="12"/>
    </row>
    <row r="371" spans="11:11" x14ac:dyDescent="0.25">
      <c r="K371" s="12"/>
    </row>
  </sheetData>
  <mergeCells count="134">
    <mergeCell ref="O71:P71"/>
    <mergeCell ref="O81:P81"/>
    <mergeCell ref="O82:P82"/>
    <mergeCell ref="O83:P83"/>
    <mergeCell ref="O84:P84"/>
    <mergeCell ref="O85:P85"/>
    <mergeCell ref="O86:P86"/>
    <mergeCell ref="O87:P87"/>
    <mergeCell ref="J72:K74"/>
    <mergeCell ref="O88:P88"/>
    <mergeCell ref="O90:P90"/>
    <mergeCell ref="O72:P72"/>
    <mergeCell ref="O73:P73"/>
    <mergeCell ref="O74:P74"/>
    <mergeCell ref="O75:P75"/>
    <mergeCell ref="O76:P76"/>
    <mergeCell ref="O77:P77"/>
    <mergeCell ref="O78:P78"/>
    <mergeCell ref="O79:P79"/>
    <mergeCell ref="O80:P80"/>
    <mergeCell ref="A64:A67"/>
    <mergeCell ref="B64:B67"/>
    <mergeCell ref="C64:C67"/>
    <mergeCell ref="D64:D67"/>
    <mergeCell ref="F64:F67"/>
    <mergeCell ref="G64:G67"/>
    <mergeCell ref="H64:H67"/>
    <mergeCell ref="I64:I67"/>
    <mergeCell ref="H56:H59"/>
    <mergeCell ref="I56:I59"/>
    <mergeCell ref="H60:H63"/>
    <mergeCell ref="I60:I63"/>
    <mergeCell ref="D56:D59"/>
    <mergeCell ref="F56:F59"/>
    <mergeCell ref="G56:G59"/>
    <mergeCell ref="A60:A63"/>
    <mergeCell ref="B60:B63"/>
    <mergeCell ref="C60:C63"/>
    <mergeCell ref="D60:D63"/>
    <mergeCell ref="F60:F63"/>
    <mergeCell ref="G60:G63"/>
    <mergeCell ref="A56:A59"/>
    <mergeCell ref="B56:B59"/>
    <mergeCell ref="C56:C59"/>
    <mergeCell ref="H34:H38"/>
    <mergeCell ref="I34:I38"/>
    <mergeCell ref="H39:H43"/>
    <mergeCell ref="I39:I43"/>
    <mergeCell ref="H44:H47"/>
    <mergeCell ref="I44:I47"/>
    <mergeCell ref="H48:H51"/>
    <mergeCell ref="I48:I51"/>
    <mergeCell ref="H52:H55"/>
    <mergeCell ref="I52:I55"/>
    <mergeCell ref="H12:H15"/>
    <mergeCell ref="I12:I15"/>
    <mergeCell ref="H16:H19"/>
    <mergeCell ref="I16:I19"/>
    <mergeCell ref="H20:H23"/>
    <mergeCell ref="I20:I23"/>
    <mergeCell ref="H24:H28"/>
    <mergeCell ref="I24:I28"/>
    <mergeCell ref="H29:H33"/>
    <mergeCell ref="I29:I33"/>
    <mergeCell ref="D20:D23"/>
    <mergeCell ref="G20:G23"/>
    <mergeCell ref="F20:F23"/>
    <mergeCell ref="A24:A28"/>
    <mergeCell ref="B24:B28"/>
    <mergeCell ref="C24:C28"/>
    <mergeCell ref="D24:D28"/>
    <mergeCell ref="G24:G28"/>
    <mergeCell ref="F24:F28"/>
    <mergeCell ref="A20:A23"/>
    <mergeCell ref="B20:B23"/>
    <mergeCell ref="C20:C23"/>
    <mergeCell ref="D12:D15"/>
    <mergeCell ref="F12:F15"/>
    <mergeCell ref="G12:G15"/>
    <mergeCell ref="A16:A19"/>
    <mergeCell ref="B16:B19"/>
    <mergeCell ref="C16:C19"/>
    <mergeCell ref="D16:D19"/>
    <mergeCell ref="G16:G19"/>
    <mergeCell ref="F16:F19"/>
    <mergeCell ref="A12:A15"/>
    <mergeCell ref="B12:B15"/>
    <mergeCell ref="C12:C15"/>
    <mergeCell ref="N5:O5"/>
    <mergeCell ref="A8:A11"/>
    <mergeCell ref="B8:B11"/>
    <mergeCell ref="C8:C11"/>
    <mergeCell ref="D8:D11"/>
    <mergeCell ref="F8:F11"/>
    <mergeCell ref="G8:G11"/>
    <mergeCell ref="H5:I5"/>
    <mergeCell ref="H8:H11"/>
    <mergeCell ref="I8:I11"/>
    <mergeCell ref="D29:D33"/>
    <mergeCell ref="F29:F33"/>
    <mergeCell ref="G29:G33"/>
    <mergeCell ref="A34:A38"/>
    <mergeCell ref="B34:B38"/>
    <mergeCell ref="C34:C38"/>
    <mergeCell ref="D34:D38"/>
    <mergeCell ref="F34:F38"/>
    <mergeCell ref="G34:G38"/>
    <mergeCell ref="A29:A33"/>
    <mergeCell ref="B29:B33"/>
    <mergeCell ref="C29:C33"/>
    <mergeCell ref="D39:D43"/>
    <mergeCell ref="F39:F43"/>
    <mergeCell ref="G39:G43"/>
    <mergeCell ref="A44:A47"/>
    <mergeCell ref="B44:B47"/>
    <mergeCell ref="C44:C47"/>
    <mergeCell ref="D44:D47"/>
    <mergeCell ref="F44:F47"/>
    <mergeCell ref="G44:G47"/>
    <mergeCell ref="A39:A43"/>
    <mergeCell ref="B39:B43"/>
    <mergeCell ref="C39:C43"/>
    <mergeCell ref="D48:D51"/>
    <mergeCell ref="F48:F51"/>
    <mergeCell ref="G48:G51"/>
    <mergeCell ref="A52:A55"/>
    <mergeCell ref="B52:B55"/>
    <mergeCell ref="C52:C55"/>
    <mergeCell ref="D52:D55"/>
    <mergeCell ref="F52:F55"/>
    <mergeCell ref="G52:G55"/>
    <mergeCell ref="A48:A51"/>
    <mergeCell ref="B48:B51"/>
    <mergeCell ref="C48:C51"/>
  </mergeCells>
  <dataValidations xWindow="1601" yWindow="777" count="12">
    <dataValidation type="list" allowBlank="1" showInputMessage="1" showErrorMessage="1" prompt="See Definitions in 'Risk Definitions'" sqref="E82:E163 C8:D163">
      <formula1>RiskLE</formula1>
    </dataValidation>
    <dataValidation type="list" allowBlank="1" showInputMessage="1" showErrorMessage="1" prompt="See 'Risk Definitions' for risk mitigation strategy definitions" sqref="G8:G47">
      <formula1>Risk_Mit</formula1>
    </dataValidation>
    <dataValidation type="list" allowBlank="1" showInputMessage="1" showErrorMessage="1" prompt="See 'Internal Control Definition' for guidance" sqref="P8:P51">
      <formula1>IC_Adequacy</formula1>
    </dataValidation>
    <dataValidation type="list" allowBlank="1" showInputMessage="1" showErrorMessage="1" prompt="See 'Internal Control Definitions' for description of the control types." sqref="L8:L47">
      <formula1>IC_type</formula1>
    </dataValidation>
    <dataValidation allowBlank="1" showErrorMessage="1" sqref="J8:J47"/>
    <dataValidation type="list" allowBlank="1" showInputMessage="1" showErrorMessage="1" error="Please select a risk from the drop down list" promptTitle="Control Objective" prompt="See the &quot;Internal Control Objectives&quot; tab for definitions of the Management Control Objectives Categories" sqref="I8:I11">
      <formula1>Management_Internal_Control_Objective</formula1>
    </dataValidation>
    <dataValidation type="list" allowBlank="1" showInputMessage="1" showErrorMessage="1" error="Please select a risk from the drop down list" promptTitle="Control Objective" prompt="See the &quot;Internal Control Definitions&quot; tab for definitions of the Management Control Objective Categories" sqref="H12:I69">
      <formula1>Management_Internal_Control_Objective</formula1>
    </dataValidation>
    <dataValidation type="list" allowBlank="1" showInputMessage="1" showErrorMessage="1" prompt="See ' Internal Control Definitions' for the Greenbook Internal Control  Component definitions" sqref="N8:N69">
      <formula1>COSO_Comp</formula1>
    </dataValidation>
    <dataValidation type="list" allowBlank="1" showInputMessage="1" showErrorMessage="1" promptTitle="Internal Control Principle" prompt="Principle selections vary based on the Internal Control Component selected" sqref="O8:O69">
      <formula1>IF($N8="Control Environment",CE,IF($N8="Risk Assessment",RA,IF($N8="Control Activities",CA,IF($N8="Information and Communications",IC,M))))</formula1>
    </dataValidation>
    <dataValidation type="list" allowBlank="1" showInputMessage="1" showErrorMessage="1" prompt="See 'Risk Definitions' for guidance on risk mitigation strategies_x000a_" sqref="G48:G69">
      <formula1>Risk_Mit</formula1>
    </dataValidation>
    <dataValidation type="list" allowBlank="1" showInputMessage="1" showErrorMessage="1" prompt="See 'Internal Control Definitions' for Control Type definitions" sqref="L48:L69">
      <formula1>IC_type</formula1>
    </dataValidation>
    <dataValidation type="list" allowBlank="1" showInputMessage="1" showErrorMessage="1" prompt="See 'Internal Control Definitions' for Control Adequacy descriptions" sqref="P52:P69">
      <formula1>Adequacy</formula1>
    </dataValidation>
  </dataValidations>
  <pageMargins left="0.7" right="0.7" top="0.75" bottom="0.75" header="0.3" footer="0.3"/>
  <pageSetup paperSize="5" scale="69" orientation="landscape" r:id="rId1"/>
  <headerFooter>
    <oddHeader>&amp;C
DRAFT</oddHeader>
    <oddFooter>&amp;C&amp;F
DRAFT DATE &amp;D&amp;RPage &amp;P</oddFooter>
  </headerFooter>
  <legacyDrawing r:id="rId2"/>
  <extLst>
    <ext xmlns:x14="http://schemas.microsoft.com/office/spreadsheetml/2009/9/main" uri="{CCE6A557-97BC-4b89-ADB6-D9C93CAAB3DF}">
      <x14:dataValidations xmlns:xm="http://schemas.microsoft.com/office/excel/2006/main" xWindow="1601" yWindow="777" count="1">
        <x14:dataValidation type="list" allowBlank="1" showInputMessage="1" showErrorMessage="1" error="Please select a risk from the drop down list" promptTitle="Control Objective" prompt="See the &quot;Internal Control Definitions&quot; tab for definitions of the Management Control Objective Categories">
          <x14:formula1>
            <xm:f>'Internal Control Definitions'!$A$45:$A$47</xm:f>
          </x14:formula1>
          <xm:sqref>H8:H11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A7" sqref="A7"/>
    </sheetView>
  </sheetViews>
  <sheetFormatPr defaultRowHeight="15" x14ac:dyDescent="0.25"/>
  <cols>
    <col min="4" max="4" width="23.5703125" customWidth="1"/>
    <col min="5" max="5" width="22.85546875" customWidth="1"/>
    <col min="6" max="6" width="23.5703125" customWidth="1"/>
  </cols>
  <sheetData>
    <row r="1" spans="1:6" ht="18.75" x14ac:dyDescent="0.3">
      <c r="A1" s="24" t="s">
        <v>5</v>
      </c>
    </row>
    <row r="5" spans="1:6" x14ac:dyDescent="0.25">
      <c r="D5" s="101" t="s">
        <v>10</v>
      </c>
      <c r="E5" s="101"/>
      <c r="F5" s="101"/>
    </row>
    <row r="6" spans="1:6" ht="15.75" thickBot="1" x14ac:dyDescent="0.3">
      <c r="D6" s="3" t="s">
        <v>7</v>
      </c>
      <c r="E6" s="3" t="s">
        <v>8</v>
      </c>
      <c r="F6" s="3" t="s">
        <v>9</v>
      </c>
    </row>
    <row r="7" spans="1:6" ht="102" customHeight="1" thickTop="1" thickBot="1" x14ac:dyDescent="0.3">
      <c r="B7" s="100" t="s">
        <v>6</v>
      </c>
      <c r="C7" s="2" t="s">
        <v>7</v>
      </c>
      <c r="D7" s="8" t="s">
        <v>13</v>
      </c>
      <c r="E7" s="8" t="s">
        <v>13</v>
      </c>
      <c r="F7" s="5" t="s">
        <v>11</v>
      </c>
    </row>
    <row r="8" spans="1:6" ht="110.25" customHeight="1" thickTop="1" thickBot="1" x14ac:dyDescent="0.3">
      <c r="B8" s="100"/>
      <c r="C8" s="2" t="s">
        <v>8</v>
      </c>
      <c r="D8" s="8" t="s">
        <v>13</v>
      </c>
      <c r="E8" s="5" t="s">
        <v>11</v>
      </c>
      <c r="F8" s="6" t="s">
        <v>32</v>
      </c>
    </row>
    <row r="9" spans="1:6" ht="113.25" customHeight="1" thickTop="1" thickBot="1" x14ac:dyDescent="0.3">
      <c r="B9" s="100"/>
      <c r="C9" s="2" t="s">
        <v>9</v>
      </c>
      <c r="D9" s="7" t="s">
        <v>33</v>
      </c>
      <c r="E9" s="5" t="s">
        <v>11</v>
      </c>
      <c r="F9" s="4" t="s">
        <v>12</v>
      </c>
    </row>
    <row r="10" spans="1:6" ht="15.75" thickTop="1" x14ac:dyDescent="0.25"/>
  </sheetData>
  <mergeCells count="2">
    <mergeCell ref="B7:B9"/>
    <mergeCell ref="D5:F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activeCell="G12" sqref="G12"/>
    </sheetView>
  </sheetViews>
  <sheetFormatPr defaultRowHeight="15" x14ac:dyDescent="0.25"/>
  <cols>
    <col min="1" max="1" width="29" customWidth="1"/>
    <col min="2" max="2" width="4.7109375" customWidth="1"/>
    <col min="3" max="3" width="109.5703125" customWidth="1"/>
  </cols>
  <sheetData>
    <row r="1" spans="1:8" ht="55.5" customHeight="1" x14ac:dyDescent="0.3">
      <c r="A1" s="13" t="s">
        <v>23</v>
      </c>
      <c r="F1" s="102" t="s">
        <v>38</v>
      </c>
      <c r="G1" s="103"/>
      <c r="H1" s="104"/>
    </row>
    <row r="2" spans="1:8" x14ac:dyDescent="0.25">
      <c r="A2" s="11" t="s">
        <v>24</v>
      </c>
      <c r="B2" s="11"/>
      <c r="C2" s="11" t="s">
        <v>25</v>
      </c>
      <c r="F2" s="16"/>
      <c r="G2" s="17"/>
      <c r="H2" s="18"/>
    </row>
    <row r="3" spans="1:8" ht="30" x14ac:dyDescent="0.25">
      <c r="A3" s="15" t="s">
        <v>18</v>
      </c>
      <c r="C3" s="12" t="s">
        <v>27</v>
      </c>
      <c r="F3" s="16" t="s">
        <v>48</v>
      </c>
      <c r="G3" s="17" t="s">
        <v>12</v>
      </c>
      <c r="H3" s="18"/>
    </row>
    <row r="4" spans="1:8" ht="30" x14ac:dyDescent="0.25">
      <c r="A4" s="15" t="s">
        <v>19</v>
      </c>
      <c r="C4" s="12" t="s">
        <v>28</v>
      </c>
      <c r="F4" s="16" t="s">
        <v>46</v>
      </c>
      <c r="G4" s="17" t="s">
        <v>39</v>
      </c>
      <c r="H4" s="18"/>
    </row>
    <row r="5" spans="1:8" ht="30" x14ac:dyDescent="0.25">
      <c r="A5" s="15" t="s">
        <v>20</v>
      </c>
      <c r="C5" s="12" t="s">
        <v>26</v>
      </c>
      <c r="F5" s="16" t="s">
        <v>47</v>
      </c>
      <c r="G5" s="17" t="s">
        <v>11</v>
      </c>
      <c r="H5" s="18"/>
    </row>
    <row r="6" spans="1:8" ht="30" x14ac:dyDescent="0.25">
      <c r="A6" s="15" t="s">
        <v>21</v>
      </c>
      <c r="C6" s="12" t="s">
        <v>29</v>
      </c>
      <c r="F6" s="16" t="s">
        <v>43</v>
      </c>
      <c r="G6" s="17" t="s">
        <v>11</v>
      </c>
      <c r="H6" s="18"/>
    </row>
    <row r="7" spans="1:8" ht="30" x14ac:dyDescent="0.25">
      <c r="A7" s="15" t="s">
        <v>22</v>
      </c>
      <c r="C7" s="12" t="s">
        <v>30</v>
      </c>
      <c r="F7" s="16" t="s">
        <v>41</v>
      </c>
      <c r="G7" s="17" t="s">
        <v>13</v>
      </c>
      <c r="H7" s="18"/>
    </row>
    <row r="8" spans="1:8" x14ac:dyDescent="0.25">
      <c r="C8" s="12"/>
      <c r="F8" s="16" t="s">
        <v>42</v>
      </c>
      <c r="G8" s="17" t="s">
        <v>13</v>
      </c>
      <c r="H8" s="18"/>
    </row>
    <row r="9" spans="1:8" x14ac:dyDescent="0.25">
      <c r="C9" s="12"/>
      <c r="F9" s="16" t="s">
        <v>45</v>
      </c>
      <c r="G9" s="17" t="s">
        <v>32</v>
      </c>
      <c r="H9" s="18"/>
    </row>
    <row r="10" spans="1:8" x14ac:dyDescent="0.25">
      <c r="C10" s="12"/>
      <c r="F10" s="16" t="s">
        <v>76</v>
      </c>
      <c r="G10" s="17" t="s">
        <v>13</v>
      </c>
      <c r="H10" s="18"/>
    </row>
    <row r="11" spans="1:8" ht="16.5" thickBot="1" x14ac:dyDescent="0.3">
      <c r="A11" s="13" t="s">
        <v>31</v>
      </c>
      <c r="C11" s="12"/>
      <c r="F11" s="19" t="s">
        <v>44</v>
      </c>
      <c r="G11" s="20" t="s">
        <v>11</v>
      </c>
      <c r="H11" s="21"/>
    </row>
    <row r="12" spans="1:8" ht="15.75" x14ac:dyDescent="0.25">
      <c r="A12" s="14"/>
      <c r="C12" s="12"/>
    </row>
    <row r="13" spans="1:8" ht="60" x14ac:dyDescent="0.25">
      <c r="A13" s="15" t="s">
        <v>13</v>
      </c>
      <c r="C13" s="12" t="s">
        <v>35</v>
      </c>
    </row>
    <row r="14" spans="1:8" ht="60" x14ac:dyDescent="0.25">
      <c r="A14" s="15" t="s">
        <v>34</v>
      </c>
      <c r="C14" s="12" t="s">
        <v>36</v>
      </c>
    </row>
    <row r="15" spans="1:8" ht="60" x14ac:dyDescent="0.25">
      <c r="A15" s="15" t="s">
        <v>12</v>
      </c>
      <c r="C15" s="12" t="s">
        <v>37</v>
      </c>
    </row>
    <row r="16" spans="1:8" x14ac:dyDescent="0.25">
      <c r="C16" s="12"/>
    </row>
    <row r="17" spans="1:3" ht="15.75" x14ac:dyDescent="0.25">
      <c r="A17" s="22" t="s">
        <v>14</v>
      </c>
      <c r="C17" s="12"/>
    </row>
    <row r="18" spans="1:3" x14ac:dyDescent="0.25">
      <c r="C18" s="12"/>
    </row>
    <row r="19" spans="1:3" ht="30" x14ac:dyDescent="0.25">
      <c r="A19" s="23" t="s">
        <v>49</v>
      </c>
      <c r="C19" s="12" t="s">
        <v>52</v>
      </c>
    </row>
    <row r="20" spans="1:3" ht="30" x14ac:dyDescent="0.25">
      <c r="A20" s="23" t="s">
        <v>50</v>
      </c>
      <c r="C20" s="12" t="s">
        <v>53</v>
      </c>
    </row>
    <row r="21" spans="1:3" ht="30" x14ac:dyDescent="0.25">
      <c r="A21" s="23" t="s">
        <v>51</v>
      </c>
      <c r="C21" s="12" t="s">
        <v>54</v>
      </c>
    </row>
    <row r="22" spans="1:3" x14ac:dyDescent="0.25">
      <c r="C22" s="12"/>
    </row>
    <row r="23" spans="1:3" x14ac:dyDescent="0.25">
      <c r="C23" s="12"/>
    </row>
    <row r="24" spans="1:3" x14ac:dyDescent="0.25">
      <c r="C24" s="12"/>
    </row>
    <row r="25" spans="1:3" x14ac:dyDescent="0.25">
      <c r="C25" s="12"/>
    </row>
  </sheetData>
  <sortState ref="F3:F11">
    <sortCondition ref="F3"/>
  </sortState>
  <mergeCells count="1">
    <mergeCell ref="F1:H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opLeftCell="A28" workbookViewId="0"/>
  </sheetViews>
  <sheetFormatPr defaultRowHeight="15" x14ac:dyDescent="0.25"/>
  <cols>
    <col min="1" max="1" width="48.7109375" bestFit="1" customWidth="1"/>
    <col min="2" max="2" width="3.42578125" customWidth="1"/>
    <col min="3" max="3" width="94.7109375" customWidth="1"/>
    <col min="4" max="4" width="110" customWidth="1"/>
    <col min="6" max="6" width="30.28515625" customWidth="1"/>
    <col min="7" max="7" width="24.5703125" customWidth="1"/>
    <col min="8" max="8" width="23.7109375" customWidth="1"/>
    <col min="9" max="9" width="31.28515625" bestFit="1" customWidth="1"/>
    <col min="10" max="10" width="25.28515625" customWidth="1"/>
  </cols>
  <sheetData>
    <row r="1" spans="1:10" x14ac:dyDescent="0.25">
      <c r="F1" s="49" t="s">
        <v>55</v>
      </c>
      <c r="G1" s="49" t="s">
        <v>56</v>
      </c>
      <c r="H1" s="49" t="s">
        <v>57</v>
      </c>
      <c r="I1" s="49" t="s">
        <v>58</v>
      </c>
      <c r="J1" s="49" t="s">
        <v>59</v>
      </c>
    </row>
    <row r="2" spans="1:10" ht="60" x14ac:dyDescent="0.3">
      <c r="A2" s="105" t="s">
        <v>95</v>
      </c>
      <c r="B2" s="105"/>
      <c r="C2" s="105"/>
      <c r="D2" s="106"/>
      <c r="E2" s="106"/>
      <c r="F2" s="12" t="s">
        <v>112</v>
      </c>
      <c r="G2" s="12" t="s">
        <v>122</v>
      </c>
      <c r="H2" s="12" t="s">
        <v>130</v>
      </c>
      <c r="I2" s="12" t="s">
        <v>136</v>
      </c>
      <c r="J2" s="12" t="s">
        <v>142</v>
      </c>
    </row>
    <row r="3" spans="1:10" ht="60" x14ac:dyDescent="0.25">
      <c r="F3" s="12" t="s">
        <v>114</v>
      </c>
      <c r="G3" s="12" t="s">
        <v>124</v>
      </c>
      <c r="H3" s="12" t="s">
        <v>132</v>
      </c>
      <c r="I3" s="12" t="s">
        <v>138</v>
      </c>
      <c r="J3" s="12" t="s">
        <v>144</v>
      </c>
    </row>
    <row r="4" spans="1:10" ht="45" x14ac:dyDescent="0.25">
      <c r="A4" s="12" t="s">
        <v>55</v>
      </c>
      <c r="B4" s="12"/>
      <c r="C4" s="25" t="s">
        <v>101</v>
      </c>
      <c r="F4" s="12" t="s">
        <v>116</v>
      </c>
      <c r="G4" s="12" t="s">
        <v>126</v>
      </c>
      <c r="H4" s="12" t="s">
        <v>134</v>
      </c>
      <c r="I4" s="12" t="s">
        <v>140</v>
      </c>
    </row>
    <row r="5" spans="1:10" ht="45" x14ac:dyDescent="0.25">
      <c r="A5" s="12" t="s">
        <v>56</v>
      </c>
      <c r="B5" s="12"/>
      <c r="C5" s="25" t="s">
        <v>102</v>
      </c>
      <c r="F5" s="12" t="s">
        <v>118</v>
      </c>
      <c r="G5" s="12" t="s">
        <v>128</v>
      </c>
    </row>
    <row r="6" spans="1:10" ht="30" x14ac:dyDescent="0.25">
      <c r="A6" s="12" t="s">
        <v>57</v>
      </c>
      <c r="B6" s="12"/>
      <c r="C6" s="25" t="s">
        <v>103</v>
      </c>
      <c r="F6" s="12" t="s">
        <v>120</v>
      </c>
    </row>
    <row r="7" spans="1:10" ht="30" x14ac:dyDescent="0.25">
      <c r="A7" s="12" t="s">
        <v>58</v>
      </c>
      <c r="B7" s="12"/>
      <c r="C7" s="25" t="s">
        <v>104</v>
      </c>
    </row>
    <row r="8" spans="1:10" ht="30" x14ac:dyDescent="0.25">
      <c r="A8" s="12" t="s">
        <v>59</v>
      </c>
      <c r="B8" s="12"/>
      <c r="C8" s="25" t="s">
        <v>105</v>
      </c>
    </row>
    <row r="9" spans="1:10" x14ac:dyDescent="0.25">
      <c r="A9" s="12"/>
      <c r="B9" s="12"/>
      <c r="C9" s="25"/>
    </row>
    <row r="10" spans="1:10" ht="18.75" x14ac:dyDescent="0.3">
      <c r="A10" s="105" t="s">
        <v>96</v>
      </c>
      <c r="B10" s="105"/>
      <c r="C10" s="105"/>
      <c r="D10" s="106"/>
      <c r="E10" s="106"/>
    </row>
    <row r="12" spans="1:10" ht="135" x14ac:dyDescent="0.25">
      <c r="A12" s="12" t="s">
        <v>112</v>
      </c>
      <c r="B12" s="12"/>
      <c r="C12" s="12" t="s">
        <v>113</v>
      </c>
    </row>
    <row r="13" spans="1:10" ht="135" x14ac:dyDescent="0.25">
      <c r="A13" s="12" t="s">
        <v>114</v>
      </c>
      <c r="B13" s="12"/>
      <c r="C13" s="12" t="s">
        <v>115</v>
      </c>
    </row>
    <row r="14" spans="1:10" ht="105" x14ac:dyDescent="0.25">
      <c r="A14" s="12" t="s">
        <v>116</v>
      </c>
      <c r="B14" s="12"/>
      <c r="C14" s="12" t="s">
        <v>117</v>
      </c>
    </row>
    <row r="15" spans="1:10" ht="120" x14ac:dyDescent="0.25">
      <c r="A15" s="12" t="s">
        <v>118</v>
      </c>
      <c r="B15" s="12"/>
      <c r="C15" s="12" t="s">
        <v>119</v>
      </c>
    </row>
    <row r="16" spans="1:10" ht="90" x14ac:dyDescent="0.25">
      <c r="A16" s="12" t="s">
        <v>120</v>
      </c>
      <c r="B16" s="12"/>
      <c r="C16" s="12" t="s">
        <v>121</v>
      </c>
    </row>
    <row r="17" spans="1:5" ht="75" x14ac:dyDescent="0.25">
      <c r="A17" s="12" t="s">
        <v>122</v>
      </c>
      <c r="B17" s="12"/>
      <c r="C17" s="12" t="s">
        <v>123</v>
      </c>
    </row>
    <row r="18" spans="1:5" ht="75" x14ac:dyDescent="0.25">
      <c r="A18" s="12" t="s">
        <v>124</v>
      </c>
      <c r="B18" s="12"/>
      <c r="C18" s="12" t="s">
        <v>125</v>
      </c>
    </row>
    <row r="19" spans="1:5" ht="90" x14ac:dyDescent="0.25">
      <c r="A19" s="12" t="s">
        <v>126</v>
      </c>
      <c r="B19" s="12"/>
      <c r="C19" s="12" t="s">
        <v>127</v>
      </c>
    </row>
    <row r="20" spans="1:5" ht="90" x14ac:dyDescent="0.25">
      <c r="A20" s="12" t="s">
        <v>128</v>
      </c>
      <c r="B20" s="12"/>
      <c r="C20" s="12" t="s">
        <v>129</v>
      </c>
    </row>
    <row r="21" spans="1:5" ht="150" x14ac:dyDescent="0.25">
      <c r="A21" s="12" t="s">
        <v>130</v>
      </c>
      <c r="B21" s="12"/>
      <c r="C21" s="12" t="s">
        <v>131</v>
      </c>
    </row>
    <row r="22" spans="1:5" ht="195" x14ac:dyDescent="0.25">
      <c r="A22" s="12" t="s">
        <v>132</v>
      </c>
      <c r="B22" s="12"/>
      <c r="C22" s="12" t="s">
        <v>133</v>
      </c>
    </row>
    <row r="23" spans="1:5" ht="105" x14ac:dyDescent="0.25">
      <c r="A23" s="12" t="s">
        <v>134</v>
      </c>
      <c r="B23" s="12"/>
      <c r="C23" s="12" t="s">
        <v>135</v>
      </c>
    </row>
    <row r="24" spans="1:5" ht="120" x14ac:dyDescent="0.25">
      <c r="A24" s="12" t="s">
        <v>136</v>
      </c>
      <c r="B24" s="12"/>
      <c r="C24" s="12" t="s">
        <v>137</v>
      </c>
    </row>
    <row r="25" spans="1:5" ht="90" x14ac:dyDescent="0.25">
      <c r="A25" s="12" t="s">
        <v>138</v>
      </c>
      <c r="B25" s="12"/>
      <c r="C25" s="12" t="s">
        <v>139</v>
      </c>
    </row>
    <row r="26" spans="1:5" ht="90" x14ac:dyDescent="0.25">
      <c r="A26" s="12" t="s">
        <v>140</v>
      </c>
      <c r="B26" s="12"/>
      <c r="C26" s="12" t="s">
        <v>141</v>
      </c>
    </row>
    <row r="27" spans="1:5" ht="120" x14ac:dyDescent="0.25">
      <c r="A27" s="12" t="s">
        <v>142</v>
      </c>
      <c r="B27" s="12"/>
      <c r="C27" s="12" t="s">
        <v>143</v>
      </c>
    </row>
    <row r="28" spans="1:5" ht="120" x14ac:dyDescent="0.25">
      <c r="A28" s="12" t="s">
        <v>144</v>
      </c>
      <c r="B28" s="12"/>
      <c r="C28" s="12" t="s">
        <v>145</v>
      </c>
    </row>
    <row r="29" spans="1:5" x14ac:dyDescent="0.25">
      <c r="A29" s="12"/>
      <c r="B29" s="12"/>
      <c r="C29" s="12"/>
    </row>
    <row r="31" spans="1:5" ht="18.75" x14ac:dyDescent="0.3">
      <c r="A31" s="105" t="s">
        <v>60</v>
      </c>
      <c r="B31" s="105"/>
      <c r="C31" s="105"/>
      <c r="D31" s="106"/>
      <c r="E31" s="106"/>
    </row>
    <row r="33" spans="1:5" ht="30" x14ac:dyDescent="0.25">
      <c r="A33" s="12" t="s">
        <v>61</v>
      </c>
      <c r="B33" s="12"/>
      <c r="C33" s="12" t="s">
        <v>63</v>
      </c>
    </row>
    <row r="34" spans="1:5" ht="60" x14ac:dyDescent="0.25">
      <c r="A34" s="12" t="s">
        <v>66</v>
      </c>
      <c r="B34" s="12"/>
      <c r="C34" s="12" t="s">
        <v>64</v>
      </c>
    </row>
    <row r="35" spans="1:5" ht="45" x14ac:dyDescent="0.25">
      <c r="A35" s="12" t="s">
        <v>62</v>
      </c>
      <c r="B35" s="12"/>
      <c r="C35" s="12" t="s">
        <v>65</v>
      </c>
    </row>
    <row r="37" spans="1:5" ht="18.75" x14ac:dyDescent="0.3">
      <c r="A37" s="105" t="s">
        <v>68</v>
      </c>
      <c r="B37" s="105"/>
      <c r="C37" s="105"/>
      <c r="D37" s="106"/>
      <c r="E37" s="106"/>
    </row>
    <row r="39" spans="1:5" ht="75" x14ac:dyDescent="0.25">
      <c r="A39" s="12" t="s">
        <v>69</v>
      </c>
      <c r="C39" s="12" t="s">
        <v>72</v>
      </c>
    </row>
    <row r="40" spans="1:5" ht="75" x14ac:dyDescent="0.25">
      <c r="A40" s="12" t="s">
        <v>70</v>
      </c>
      <c r="C40" s="12" t="s">
        <v>73</v>
      </c>
    </row>
    <row r="41" spans="1:5" ht="60" x14ac:dyDescent="0.25">
      <c r="A41" s="12" t="s">
        <v>71</v>
      </c>
      <c r="C41" s="12" t="s">
        <v>74</v>
      </c>
    </row>
    <row r="43" spans="1:5" ht="18.75" x14ac:dyDescent="0.25">
      <c r="A43" s="45" t="s">
        <v>100</v>
      </c>
    </row>
    <row r="45" spans="1:5" ht="120" x14ac:dyDescent="0.25">
      <c r="A45" s="46" t="s">
        <v>97</v>
      </c>
      <c r="B45" s="46"/>
      <c r="C45" s="46" t="s">
        <v>106</v>
      </c>
      <c r="D45" s="12" t="s">
        <v>109</v>
      </c>
    </row>
    <row r="46" spans="1:5" ht="135" x14ac:dyDescent="0.25">
      <c r="A46" s="46" t="s">
        <v>98</v>
      </c>
      <c r="B46" s="46"/>
      <c r="C46" s="46" t="s">
        <v>107</v>
      </c>
      <c r="D46" s="12" t="s">
        <v>110</v>
      </c>
    </row>
    <row r="47" spans="1:5" ht="165" x14ac:dyDescent="0.25">
      <c r="A47" s="46" t="s">
        <v>21</v>
      </c>
      <c r="B47" s="46"/>
      <c r="C47" s="46" t="s">
        <v>108</v>
      </c>
      <c r="D47" s="12" t="s">
        <v>111</v>
      </c>
    </row>
  </sheetData>
  <mergeCells count="4">
    <mergeCell ref="A2:E2"/>
    <mergeCell ref="A10:E10"/>
    <mergeCell ref="A31:E31"/>
    <mergeCell ref="A37:E3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4</vt:i4>
      </vt:variant>
      <vt:variant>
        <vt:lpstr>Named Ranges</vt:lpstr>
      </vt:variant>
      <vt:variant>
        <vt:i4>20</vt:i4>
      </vt:variant>
    </vt:vector>
  </HeadingPairs>
  <TitlesOfParts>
    <vt:vector baseType="lpstr" size="24">
      <vt:lpstr>Risk &amp; Control Matrix</vt:lpstr>
      <vt:lpstr>Risk Assessment Grid</vt:lpstr>
      <vt:lpstr>Risk Definitions</vt:lpstr>
      <vt:lpstr>Internal Control Definitions</vt:lpstr>
      <vt:lpstr>Adequacy</vt:lpstr>
      <vt:lpstr>CA</vt:lpstr>
      <vt:lpstr>CE</vt:lpstr>
      <vt:lpstr>COSO_Comp</vt:lpstr>
      <vt:lpstr>COSO_Obj</vt:lpstr>
      <vt:lpstr>Grid</vt:lpstr>
      <vt:lpstr>High</vt:lpstr>
      <vt:lpstr>IC</vt:lpstr>
      <vt:lpstr>IC_Adequacy</vt:lpstr>
      <vt:lpstr>IC_type</vt:lpstr>
      <vt:lpstr>Internal_Control_Principles</vt:lpstr>
      <vt:lpstr>M</vt:lpstr>
      <vt:lpstr>Management_Internal_Control_Objective</vt:lpstr>
      <vt:lpstr>Management_Internal_Control_Objectives</vt:lpstr>
      <vt:lpstr>'Risk &amp; Control Matrix'!Print_Titles</vt:lpstr>
      <vt:lpstr>RA</vt:lpstr>
      <vt:lpstr>Risk_Mit</vt:lpstr>
      <vt:lpstr>RiskLE</vt:lpstr>
      <vt:lpstr>Risks</vt:lpstr>
      <vt:lpstr>Table</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