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" windowWidth="8430" windowHeight="6210"/>
  </bookViews>
  <sheets>
    <sheet name="Fixed" sheetId="1" r:id="rId1"/>
    <sheet name="Variable" sheetId="7" r:id="rId2"/>
    <sheet name="Sheet3" sheetId="3" r:id="rId3"/>
  </sheets>
  <definedNames>
    <definedName name="_xlnm.Print_Area" localSheetId="0">Fixed!$A$1:$J$23</definedName>
    <definedName name="_xlnm.Print_Area" localSheetId="1">Variable!$1:$54</definedName>
  </definedNames>
  <calcPr calcId="145621"/>
</workbook>
</file>

<file path=xl/calcChain.xml><?xml version="1.0" encoding="utf-8"?>
<calcChain xmlns="http://schemas.openxmlformats.org/spreadsheetml/2006/main">
  <c r="J1" i="1" l="1"/>
  <c r="H18" i="1" l="1"/>
  <c r="H21" i="1"/>
  <c r="H19" i="1"/>
  <c r="H15" i="1"/>
  <c r="H13" i="1"/>
  <c r="F21" i="1"/>
  <c r="D21" i="1" s="1"/>
  <c r="F20" i="1"/>
  <c r="H20" i="1" s="1"/>
  <c r="F19" i="1"/>
  <c r="D19" i="1" s="1"/>
  <c r="F18" i="1"/>
  <c r="D18" i="1" s="1"/>
  <c r="F15" i="1"/>
  <c r="D15" i="1" s="1"/>
  <c r="F14" i="1"/>
  <c r="H14" i="1" s="1"/>
  <c r="F13" i="1"/>
  <c r="D13" i="1" s="1"/>
  <c r="D12" i="1"/>
  <c r="F12" i="1"/>
  <c r="H12" i="1" s="1"/>
  <c r="D14" i="1" l="1"/>
  <c r="D20" i="1"/>
  <c r="F15" i="7"/>
  <c r="H15" i="7" s="1"/>
  <c r="A16" i="7"/>
  <c r="A17" i="7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/>
  <c r="B28" i="7"/>
  <c r="A29" i="7"/>
  <c r="B29" i="7"/>
  <c r="A31" i="7"/>
  <c r="A35" i="7"/>
  <c r="B35" i="7"/>
  <c r="A36" i="7"/>
  <c r="A38" i="7"/>
  <c r="B38" i="7"/>
  <c r="A43" i="7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F16" i="7" l="1"/>
  <c r="D16" i="7" l="1"/>
  <c r="F17" i="7"/>
  <c r="H16" i="7"/>
  <c r="H17" i="7" l="1"/>
  <c r="F18" i="7"/>
  <c r="D17" i="7"/>
  <c r="F19" i="7" l="1"/>
  <c r="H18" i="7"/>
  <c r="D18" i="7"/>
  <c r="D19" i="7" l="1"/>
  <c r="H19" i="7"/>
  <c r="F20" i="7"/>
  <c r="H20" i="7" l="1"/>
  <c r="F21" i="7"/>
  <c r="D20" i="7"/>
  <c r="H21" i="7" l="1"/>
  <c r="D21" i="7"/>
  <c r="F22" i="7"/>
  <c r="F23" i="7" l="1"/>
  <c r="H22" i="7"/>
  <c r="D22" i="7"/>
  <c r="F24" i="7" l="1"/>
  <c r="D23" i="7"/>
  <c r="H23" i="7"/>
  <c r="H24" i="7" l="1"/>
  <c r="D24" i="7"/>
  <c r="F25" i="7"/>
  <c r="H25" i="7" l="1"/>
  <c r="D25" i="7"/>
  <c r="F26" i="7"/>
  <c r="H26" i="7" l="1"/>
  <c r="D26" i="7"/>
  <c r="F27" i="7"/>
  <c r="H27" i="7" l="1"/>
  <c r="D27" i="7"/>
  <c r="F42" i="7"/>
  <c r="F43" i="7" l="1"/>
  <c r="H42" i="7"/>
  <c r="D42" i="7"/>
  <c r="D43" i="7" l="1"/>
  <c r="H43" i="7"/>
  <c r="F44" i="7"/>
  <c r="H44" i="7" l="1"/>
  <c r="F45" i="7"/>
  <c r="D44" i="7"/>
  <c r="F46" i="7" l="1"/>
  <c r="D45" i="7"/>
  <c r="H45" i="7"/>
  <c r="F47" i="7" l="1"/>
  <c r="D46" i="7"/>
  <c r="H46" i="7"/>
  <c r="F48" i="7" l="1"/>
  <c r="D47" i="7"/>
  <c r="H47" i="7"/>
  <c r="D48" i="7" l="1"/>
  <c r="H48" i="7"/>
  <c r="F49" i="7"/>
  <c r="H49" i="7" l="1"/>
  <c r="D49" i="7"/>
  <c r="F50" i="7"/>
  <c r="F51" i="7" l="1"/>
  <c r="D50" i="7"/>
  <c r="H50" i="7"/>
  <c r="D51" i="7" l="1"/>
  <c r="F52" i="7"/>
  <c r="H51" i="7"/>
  <c r="F53" i="7" l="1"/>
  <c r="D52" i="7"/>
  <c r="H52" i="7"/>
  <c r="H53" i="7" l="1"/>
  <c r="F54" i="7"/>
  <c r="D53" i="7"/>
  <c r="H54" i="7" l="1"/>
  <c r="D54" i="7"/>
</calcChain>
</file>

<file path=xl/sharedStrings.xml><?xml version="1.0" encoding="utf-8"?>
<sst xmlns="http://schemas.openxmlformats.org/spreadsheetml/2006/main" count="164" uniqueCount="38">
  <si>
    <t>Randomization Date:</t>
  </si>
  <si>
    <t xml:space="preserve">Week </t>
  </si>
  <si>
    <t>Clinic:</t>
  </si>
  <si>
    <t>ID:</t>
  </si>
  <si>
    <t>99-999</t>
  </si>
  <si>
    <t>Name Code:</t>
  </si>
  <si>
    <t>Ophthalmologist:</t>
  </si>
  <si>
    <t>Notes:</t>
  </si>
  <si>
    <t>Study Eye:</t>
  </si>
  <si>
    <t>Treatment Schedule:</t>
  </si>
  <si>
    <t>(Right or Left)</t>
  </si>
  <si>
    <t>XXXX</t>
  </si>
  <si>
    <t>99</t>
  </si>
  <si>
    <t>---</t>
  </si>
  <si>
    <t>Clinic Name:</t>
  </si>
  <si>
    <t>xxxxxxxxxxxxxxxxxxxxxxxxxxxxxxxxxxxxxxxxxxxxxxxxxxxxxxxxxxxxxxxxxxxxxxxxxxxxxx</t>
  </si>
  <si>
    <t>xxxxxxxxxxxxxxxxxxxxxxxxxxxxxxx xxxxxxxxx xxxxxxxxxxxxxxxxxxxxxxxxxxxx xxxxxxxxxxxxxxxxxx</t>
  </si>
  <si>
    <t xml:space="preserve"> (</t>
  </si>
  <si>
    <t>-</t>
  </si>
  <si>
    <t>)</t>
  </si>
  <si>
    <t>Site:</t>
  </si>
  <si>
    <t>Variable</t>
  </si>
  <si>
    <t>Expected
 Date</t>
  </si>
  <si>
    <t>Window
 opens</t>
  </si>
  <si>
    <t>Window
 closes</t>
  </si>
  <si>
    <t>Telephone Visit '3-5 days after initial treatment</t>
  </si>
  <si>
    <t>SV</t>
  </si>
  <si>
    <t>Telephone</t>
  </si>
  <si>
    <t>Screening</t>
  </si>
  <si>
    <t>Follow-up</t>
  </si>
  <si>
    <t>Follow-up
Randomization</t>
  </si>
  <si>
    <t>Visit</t>
  </si>
  <si>
    <t>Baseline
Randomization</t>
  </si>
  <si>
    <t>*Telephone Visit-If Visit 24 is last visit, call 30 days later to collect AE information.</t>
  </si>
  <si>
    <t>*Telephone Visit-If Visit 12 is last visit, call 30 days later to collect AE information.</t>
  </si>
  <si>
    <t>*Required entry</t>
  </si>
  <si>
    <t>Extension Study (if eligible)</t>
  </si>
  <si>
    <t>*Telephone Visit-if Visit 12 or 24 is not the last visit, call 30 days after last visit to collect AE information.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</si>
</sst>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mm/dd/yy;@"/>
  </numFmts>
  <fonts count="9" x14ac:knownFonts="1">
    <font>
      <sz val="10"/>
      <name val="Arial"/>
    </font>
    <font>
      <sz val="8"/>
      <name val="Arial"/>
    </font>
    <font>
      <u/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0"/>
      <color rgb="FF0070C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/>
    <xf numFmtId="14" fontId="0" fillId="0" borderId="0" xfId="0" applyNumberFormat="1" applyAlignment="1"/>
    <xf numFmtId="14" fontId="0" fillId="0" borderId="0" xfId="0" applyNumberFormat="1"/>
    <xf numFmtId="164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164" fontId="0" fillId="0" borderId="0" xfId="0" quotePrefix="1" applyNumberFormat="1" applyAlignment="1">
      <alignment horizontal="center"/>
    </xf>
    <xf numFmtId="14" fontId="0" fillId="0" borderId="0" xfId="0" quotePrefix="1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/>
    <xf numFmtId="164" fontId="2" fillId="0" borderId="0" xfId="0" applyNumberFormat="1" applyFont="1" applyAlignment="1">
      <alignment horizontal="right"/>
    </xf>
    <xf numFmtId="0" fontId="0" fillId="0" borderId="2" xfId="0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/>
    <xf numFmtId="1" fontId="0" fillId="0" borderId="0" xfId="0" applyNumberFormat="1" applyAlignment="1"/>
    <xf numFmtId="0" fontId="0" fillId="0" borderId="0" xfId="0" applyBorder="1"/>
    <xf numFmtId="0" fontId="2" fillId="0" borderId="0" xfId="0" applyFont="1" applyAlignment="1"/>
    <xf numFmtId="0" fontId="2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14" fontId="4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 vertical="center"/>
    </xf>
    <xf numFmtId="14" fontId="0" fillId="0" borderId="0" xfId="0" quotePrefix="1" applyNumberForma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0" xfId="0" quotePrefix="1" applyNumberFormat="1" applyAlignment="1">
      <alignment horizontal="center" vertical="center"/>
    </xf>
    <xf numFmtId="0" fontId="0" fillId="0" borderId="2" xfId="0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0" fillId="0" borderId="0" xfId="0" applyBorder="1" applyAlignment="1">
      <alignment vertical="center"/>
    </xf>
    <xf numFmtId="166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/>
    <xf numFmtId="165" fontId="4" fillId="0" borderId="2" xfId="0" applyNumberFormat="1" applyFont="1" applyBorder="1" applyAlignment="1">
      <alignment horizontal="left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left" wrapText="1"/>
    </xf>
    <xf numFmtId="14" fontId="8" fillId="2" borderId="4" xfId="0" applyNumberFormat="1" applyFont="1" applyFill="1" applyBorder="1" applyAlignment="1" applyProtection="1">
      <alignment horizontal="center"/>
      <protection locked="0"/>
    </xf>
    <xf numFmtId="14" fontId="8" fillId="2" borderId="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14" fontId="0" fillId="0" borderId="4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/>
      <protection locked="0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4" fillId="0" borderId="0" xfId="0" applyNumberFormat="1" applyFont="1" applyAlignment="1" applyProtection="1">
      <alignment horizontal="right"/>
    </xf>
    <xf numFmtId="0" fontId="4" fillId="0" borderId="0" xfId="0" applyFont="1" applyFill="1" applyAlignment="1" applyProtection="1"/>
    <xf numFmtId="0" fontId="4" fillId="0" borderId="0" xfId="0" applyFont="1" applyFill="1" applyProtection="1"/>
    <xf numFmtId="0" fontId="0" fillId="0" borderId="0" xfId="0" applyFill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/>
    </xf>
    <xf numFmtId="166" fontId="4" fillId="0" borderId="0" xfId="0" applyNumberFormat="1" applyFont="1" applyProtection="1"/>
    <xf numFmtId="164" fontId="4" fillId="0" borderId="0" xfId="0" applyNumberFormat="1" applyFont="1" applyAlignment="1" applyProtection="1">
      <alignment horizontal="center"/>
    </xf>
    <xf numFmtId="0" fontId="4" fillId="0" borderId="0" xfId="0" applyFont="1" applyFill="1" applyAlignment="1" applyProtection="1">
      <alignment horizontal="right"/>
    </xf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7" fillId="0" borderId="0" xfId="0" applyFont="1" applyAlignment="1" applyProtection="1">
      <alignment horizontal="left"/>
    </xf>
    <xf numFmtId="0" fontId="8" fillId="0" borderId="1" xfId="0" applyFont="1" applyFill="1" applyBorder="1" applyAlignment="1" applyProtection="1">
      <alignment horizontal="center"/>
    </xf>
    <xf numFmtId="0" fontId="8" fillId="0" borderId="2" xfId="0" applyFont="1" applyFill="1" applyBorder="1" applyAlignment="1" applyProtection="1">
      <alignment horizontal="center"/>
    </xf>
    <xf numFmtId="0" fontId="8" fillId="0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1CDC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view="pageLayout" zoomScaleNormal="100" workbookViewId="0">
      <selection activeCell="B7" sqref="B7:C7"/>
    </sheetView>
  </sheetViews>
  <sheetFormatPr defaultColWidth="9.140625" defaultRowHeight="12.75" x14ac:dyDescent="0.2"/>
  <cols>
    <col min="1" max="1" width="17.85546875" style="1" customWidth="1"/>
    <col min="2" max="2" width="9.7109375" customWidth="1"/>
    <col min="3" max="3" width="3.7109375" style="2" customWidth="1"/>
    <col min="4" max="4" width="10.140625" customWidth="1"/>
    <col min="5" max="5" width="1.7109375" customWidth="1"/>
    <col min="6" max="6" width="10.140625" customWidth="1"/>
    <col min="7" max="7" width="1.7109375" customWidth="1"/>
    <col min="8" max="8" width="10.140625" customWidth="1"/>
    <col min="9" max="9" width="3.7109375" style="2" customWidth="1"/>
    <col min="10" max="10" width="22.7109375" customWidth="1"/>
    <col min="11" max="14" width="10.140625" bestFit="1" customWidth="1"/>
    <col min="16" max="16" width="10.140625" bestFit="1" customWidth="1"/>
  </cols>
  <sheetData>
    <row r="1" spans="1:14" x14ac:dyDescent="0.2">
      <c r="A1" s="58" t="s">
        <v>3</v>
      </c>
      <c r="B1" s="70"/>
      <c r="C1" s="59"/>
      <c r="D1" s="60"/>
      <c r="E1" s="60"/>
      <c r="F1" s="61"/>
      <c r="G1" s="62"/>
      <c r="H1" s="62"/>
      <c r="I1" s="63"/>
      <c r="J1" s="64">
        <f ca="1">NOW()</f>
        <v>41892.628260300924</v>
      </c>
    </row>
    <row r="2" spans="1:14" x14ac:dyDescent="0.2">
      <c r="A2" s="58" t="s">
        <v>5</v>
      </c>
      <c r="B2" s="71"/>
      <c r="C2" s="59"/>
      <c r="D2" s="60"/>
      <c r="E2" s="60"/>
      <c r="F2" s="60"/>
      <c r="G2" s="62"/>
      <c r="H2" s="62"/>
      <c r="I2" s="63"/>
      <c r="J2" s="62"/>
    </row>
    <row r="3" spans="1:14" ht="10.15" customHeight="1" x14ac:dyDescent="0.2">
      <c r="A3" s="65"/>
      <c r="B3" s="60"/>
      <c r="C3" s="59"/>
      <c r="D3" s="60"/>
      <c r="E3" s="60"/>
      <c r="F3" s="60"/>
      <c r="G3" s="62"/>
      <c r="H3" s="62"/>
      <c r="I3" s="63"/>
      <c r="J3" s="62"/>
    </row>
    <row r="4" spans="1:14" ht="13.15" customHeight="1" x14ac:dyDescent="0.2">
      <c r="A4" s="58" t="s">
        <v>2</v>
      </c>
      <c r="B4" s="70"/>
      <c r="C4" s="59"/>
      <c r="D4" s="66" t="s">
        <v>20</v>
      </c>
      <c r="E4" s="60"/>
      <c r="F4" s="72"/>
      <c r="G4" s="67"/>
      <c r="H4" s="68"/>
      <c r="I4" s="63"/>
      <c r="J4" s="62"/>
    </row>
    <row r="5" spans="1:14" x14ac:dyDescent="0.2">
      <c r="A5" s="58"/>
      <c r="B5" s="69"/>
      <c r="C5" s="69"/>
      <c r="D5" s="69"/>
      <c r="E5" s="69"/>
      <c r="F5" s="69"/>
      <c r="G5" s="69"/>
      <c r="H5" s="69"/>
      <c r="I5" s="69"/>
      <c r="J5" s="69"/>
    </row>
    <row r="6" spans="1:14" ht="10.15" customHeight="1" x14ac:dyDescent="0.2">
      <c r="A6" s="65"/>
      <c r="B6" s="62"/>
      <c r="C6" s="63"/>
      <c r="D6" s="62"/>
      <c r="E6" s="62"/>
      <c r="F6" s="62"/>
      <c r="G6" s="62"/>
      <c r="H6" s="62"/>
      <c r="I6" s="63"/>
      <c r="J6" s="62"/>
    </row>
    <row r="7" spans="1:14" x14ac:dyDescent="0.2">
      <c r="A7" s="45" t="s">
        <v>0</v>
      </c>
      <c r="B7" s="49"/>
      <c r="C7" s="50"/>
      <c r="D7" s="44" t="s">
        <v>35</v>
      </c>
      <c r="E7" s="44"/>
      <c r="F7" s="44"/>
      <c r="G7" s="44"/>
      <c r="H7" s="44"/>
      <c r="I7" s="43"/>
      <c r="J7" s="44"/>
    </row>
    <row r="9" spans="1:14" ht="25.5" x14ac:dyDescent="0.2">
      <c r="A9" s="40" t="s">
        <v>31</v>
      </c>
      <c r="C9" s="7"/>
      <c r="D9" s="24" t="s">
        <v>23</v>
      </c>
      <c r="F9" s="24" t="s">
        <v>22</v>
      </c>
      <c r="G9" s="23"/>
      <c r="H9" s="24" t="s">
        <v>24</v>
      </c>
      <c r="J9" t="s">
        <v>7</v>
      </c>
    </row>
    <row r="10" spans="1:14" ht="35.1" customHeight="1" x14ac:dyDescent="0.2">
      <c r="A10" s="37" t="s">
        <v>26</v>
      </c>
      <c r="B10" s="27" t="s">
        <v>28</v>
      </c>
      <c r="C10" s="28"/>
      <c r="D10" s="32"/>
      <c r="E10" s="32"/>
      <c r="F10" s="32"/>
      <c r="G10" s="32"/>
      <c r="H10" s="32"/>
      <c r="I10" s="33"/>
      <c r="J10" s="34"/>
    </row>
    <row r="11" spans="1:14" ht="35.1" customHeight="1" x14ac:dyDescent="0.2">
      <c r="A11" s="38">
        <v>0</v>
      </c>
      <c r="B11" s="51" t="s">
        <v>32</v>
      </c>
      <c r="C11" s="52"/>
      <c r="D11" s="35"/>
      <c r="E11" s="35"/>
      <c r="F11" s="32"/>
      <c r="G11" s="35"/>
      <c r="H11" s="32"/>
      <c r="I11" s="35"/>
      <c r="J11" s="34"/>
      <c r="M11" s="5"/>
      <c r="N11" s="5"/>
    </row>
    <row r="12" spans="1:14" ht="35.1" customHeight="1" x14ac:dyDescent="0.2">
      <c r="A12" s="38">
        <v>3</v>
      </c>
      <c r="B12" s="29" t="s">
        <v>29</v>
      </c>
      <c r="C12" s="30"/>
      <c r="D12" s="32" t="str">
        <f>IF(ISNUMBER(B7),B7+42," ")</f>
        <v xml:space="preserve"> </v>
      </c>
      <c r="E12" s="35"/>
      <c r="F12" s="32" t="str">
        <f>IF(ISNUMBER(B7),B7+91," ")</f>
        <v xml:space="preserve"> </v>
      </c>
      <c r="G12" s="35"/>
      <c r="H12" s="32" t="str">
        <f>IF(ISNUMBER(B7),F12+45," ")</f>
        <v xml:space="preserve"> </v>
      </c>
      <c r="I12" s="35"/>
      <c r="J12" s="34"/>
      <c r="N12" s="5"/>
    </row>
    <row r="13" spans="1:14" ht="35.1" customHeight="1" x14ac:dyDescent="0.2">
      <c r="A13" s="38">
        <v>6</v>
      </c>
      <c r="B13" s="29" t="s">
        <v>29</v>
      </c>
      <c r="C13" s="30"/>
      <c r="D13" s="32" t="str">
        <f>IF(ISNUMBER(B7),F13-45," ")</f>
        <v xml:space="preserve"> </v>
      </c>
      <c r="E13" s="35"/>
      <c r="F13" s="32" t="str">
        <f>IF(ISNUMBER(B7),B7+182," ")</f>
        <v xml:space="preserve"> </v>
      </c>
      <c r="G13" s="35"/>
      <c r="H13" s="32" t="str">
        <f>IF(ISNUMBER(B7),$B$7+(3*91)," ")</f>
        <v xml:space="preserve"> </v>
      </c>
      <c r="I13" s="35"/>
      <c r="J13" s="34"/>
      <c r="N13" s="5"/>
    </row>
    <row r="14" spans="1:14" ht="35.1" customHeight="1" x14ac:dyDescent="0.2">
      <c r="A14" s="38">
        <v>9</v>
      </c>
      <c r="B14" s="52" t="s">
        <v>27</v>
      </c>
      <c r="C14" s="52"/>
      <c r="D14" s="32" t="str">
        <f>IF(ISNUMBER(B7),F14-21," ")</f>
        <v xml:space="preserve"> </v>
      </c>
      <c r="E14" s="35"/>
      <c r="F14" s="32" t="str">
        <f>IF(ISNUMBER(B7),B7+273," ")</f>
        <v xml:space="preserve"> </v>
      </c>
      <c r="G14" s="35"/>
      <c r="H14" s="32" t="str">
        <f>IF(ISNUMBER(B7),F14+21," ")</f>
        <v xml:space="preserve"> </v>
      </c>
      <c r="I14" s="35"/>
      <c r="J14" s="34"/>
      <c r="N14" s="5"/>
    </row>
    <row r="15" spans="1:14" ht="35.1" customHeight="1" x14ac:dyDescent="0.2">
      <c r="A15" s="39">
        <v>12</v>
      </c>
      <c r="B15" s="51" t="s">
        <v>30</v>
      </c>
      <c r="C15" s="52"/>
      <c r="D15" s="32" t="str">
        <f>IF(ISNUMBER(B7),F15-91," ")</f>
        <v xml:space="preserve"> </v>
      </c>
      <c r="E15" s="35"/>
      <c r="F15" s="32" t="str">
        <f>IF(ISNUMBER(B7),B7+365," ")</f>
        <v xml:space="preserve"> </v>
      </c>
      <c r="G15" s="35"/>
      <c r="H15" s="32" t="str">
        <f>IF(ISNUMBER(B7),$B$7+(5*91)," ")</f>
        <v xml:space="preserve"> </v>
      </c>
      <c r="I15" s="35"/>
      <c r="J15" s="41"/>
      <c r="M15" s="5"/>
      <c r="N15" s="5"/>
    </row>
    <row r="16" spans="1:14" ht="30" customHeight="1" x14ac:dyDescent="0.2">
      <c r="A16" s="46" t="s">
        <v>34</v>
      </c>
      <c r="B16" s="46"/>
      <c r="C16" s="46"/>
      <c r="D16" s="46"/>
      <c r="E16" s="46"/>
      <c r="F16" s="46"/>
      <c r="G16" s="46"/>
      <c r="H16" s="46"/>
      <c r="I16" s="46"/>
      <c r="J16" s="36"/>
      <c r="N16" s="5"/>
    </row>
    <row r="17" spans="1:14" ht="30" customHeight="1" x14ac:dyDescent="0.2">
      <c r="A17" s="47" t="s">
        <v>36</v>
      </c>
      <c r="B17" s="47"/>
      <c r="C17" s="47"/>
      <c r="D17" s="47"/>
      <c r="E17" s="47"/>
      <c r="F17" s="47"/>
      <c r="G17" s="47"/>
      <c r="H17" s="47"/>
      <c r="I17" s="47"/>
      <c r="J17" s="47"/>
      <c r="N17" s="5"/>
    </row>
    <row r="18" spans="1:14" ht="38.1" customHeight="1" x14ac:dyDescent="0.2">
      <c r="A18" s="38">
        <v>15</v>
      </c>
      <c r="B18" s="51" t="s">
        <v>27</v>
      </c>
      <c r="C18" s="51"/>
      <c r="D18" s="32" t="str">
        <f>IF(ISNUMBER(B7),F18-21," ")</f>
        <v xml:space="preserve"> </v>
      </c>
      <c r="E18" s="35"/>
      <c r="F18" s="32" t="str">
        <f>IF(ISNUMBER(B7),B7+455," ")</f>
        <v xml:space="preserve"> </v>
      </c>
      <c r="G18" s="35"/>
      <c r="H18" s="32" t="str">
        <f>IF(ISNUMBER(B7),F18+21," ")</f>
        <v xml:space="preserve"> </v>
      </c>
      <c r="I18" s="35"/>
      <c r="J18" s="34"/>
      <c r="N18" s="5"/>
    </row>
    <row r="19" spans="1:14" ht="35.1" customHeight="1" x14ac:dyDescent="0.2">
      <c r="A19" s="38">
        <v>18</v>
      </c>
      <c r="B19" s="31" t="s">
        <v>29</v>
      </c>
      <c r="C19" s="30"/>
      <c r="D19" s="32" t="str">
        <f>IF(ISNUMBER(B7),F19-90," ")</f>
        <v xml:space="preserve"> </v>
      </c>
      <c r="E19" s="35"/>
      <c r="F19" s="32" t="str">
        <f>IF(ISNUMBER(B7),B7+546," ")</f>
        <v xml:space="preserve"> </v>
      </c>
      <c r="G19" s="35"/>
      <c r="H19" s="32" t="str">
        <f>IF(ISNUMBER(B7),$B$7+(7*91)," ")</f>
        <v xml:space="preserve"> </v>
      </c>
      <c r="I19" s="35"/>
      <c r="J19" s="34"/>
      <c r="M19" s="5"/>
      <c r="N19" s="5"/>
    </row>
    <row r="20" spans="1:14" ht="38.1" customHeight="1" x14ac:dyDescent="0.2">
      <c r="A20" s="38">
        <v>21</v>
      </c>
      <c r="B20" s="51" t="s">
        <v>27</v>
      </c>
      <c r="C20" s="52"/>
      <c r="D20" s="32" t="str">
        <f>IF(ISNUMBER(B7),F20-21," ")</f>
        <v xml:space="preserve"> </v>
      </c>
      <c r="E20" s="35"/>
      <c r="F20" s="32" t="str">
        <f>IF(ISNUMBER(B7),B7+637," ")</f>
        <v xml:space="preserve"> </v>
      </c>
      <c r="G20" s="35"/>
      <c r="H20" s="32" t="str">
        <f>IF(ISNUMBER(B7),F20+21," ")</f>
        <v xml:space="preserve"> </v>
      </c>
      <c r="I20" s="35"/>
      <c r="J20" s="34"/>
      <c r="N20" s="5"/>
    </row>
    <row r="21" spans="1:14" ht="35.1" customHeight="1" x14ac:dyDescent="0.2">
      <c r="A21" s="39">
        <v>24</v>
      </c>
      <c r="B21" s="31" t="s">
        <v>29</v>
      </c>
      <c r="C21" s="30"/>
      <c r="D21" s="32" t="str">
        <f>IF(ISNUMBER(B7),F21-93," ")</f>
        <v xml:space="preserve"> </v>
      </c>
      <c r="E21" s="35"/>
      <c r="F21" s="32" t="str">
        <f>IF(ISNUMBER(B7),B7+731," ")</f>
        <v xml:space="preserve"> </v>
      </c>
      <c r="G21" s="35"/>
      <c r="H21" s="32" t="str">
        <f>IF(ISNUMBER(B7),$B$7+(9*91)," ")</f>
        <v xml:space="preserve"> </v>
      </c>
      <c r="I21" s="35"/>
      <c r="J21" s="36"/>
      <c r="M21" s="42"/>
      <c r="N21" s="5"/>
    </row>
    <row r="22" spans="1:14" ht="30" customHeight="1" x14ac:dyDescent="0.2">
      <c r="A22" s="46" t="s">
        <v>33</v>
      </c>
      <c r="B22" s="46"/>
      <c r="C22" s="46"/>
      <c r="D22" s="46"/>
      <c r="E22" s="46"/>
      <c r="F22" s="46"/>
      <c r="G22" s="46"/>
      <c r="H22" s="46"/>
      <c r="I22" s="46"/>
      <c r="J22" s="18"/>
      <c r="N22" s="5"/>
    </row>
    <row r="23" spans="1:14" ht="30" customHeight="1" x14ac:dyDescent="0.2">
      <c r="A23" s="48" t="s">
        <v>37</v>
      </c>
      <c r="B23" s="48"/>
      <c r="C23" s="48"/>
      <c r="D23" s="48"/>
      <c r="E23" s="48"/>
      <c r="F23" s="48"/>
      <c r="G23" s="48"/>
      <c r="H23" s="48"/>
      <c r="I23" s="48"/>
      <c r="J23" s="48"/>
      <c r="N23" s="5"/>
    </row>
    <row r="24" spans="1:14" ht="29.1" customHeight="1" x14ac:dyDescent="0.2">
      <c r="A24" s="6"/>
      <c r="C24" s="12"/>
      <c r="D24" s="5"/>
      <c r="E24" s="12"/>
      <c r="F24" s="5"/>
      <c r="G24" s="12"/>
      <c r="H24" s="5"/>
      <c r="I24" s="12"/>
      <c r="J24" s="22"/>
      <c r="N24" s="5"/>
    </row>
    <row r="25" spans="1:14" ht="29.1" customHeight="1" x14ac:dyDescent="0.2">
      <c r="A25" s="6"/>
      <c r="C25" s="12"/>
      <c r="D25" s="5"/>
      <c r="E25" s="12"/>
      <c r="F25" s="5"/>
      <c r="G25" s="12"/>
      <c r="H25" s="5"/>
      <c r="I25" s="12"/>
      <c r="J25" s="22"/>
      <c r="N25" s="5"/>
    </row>
    <row r="26" spans="1:14" ht="29.1" customHeight="1" x14ac:dyDescent="0.2">
      <c r="A26" s="6"/>
      <c r="C26" s="12"/>
      <c r="D26" s="5"/>
      <c r="E26" s="12"/>
      <c r="F26" s="5"/>
      <c r="G26" s="12"/>
      <c r="H26" s="5"/>
      <c r="I26" s="12"/>
      <c r="J26" s="22"/>
      <c r="N26" s="5"/>
    </row>
  </sheetData>
  <sheetProtection password="C7D6" sheet="1" objects="1" scenarios="1"/>
  <mergeCells count="11">
    <mergeCell ref="A16:I16"/>
    <mergeCell ref="A22:I22"/>
    <mergeCell ref="A17:J17"/>
    <mergeCell ref="A23:J23"/>
    <mergeCell ref="B5:J5"/>
    <mergeCell ref="B7:C7"/>
    <mergeCell ref="B11:C11"/>
    <mergeCell ref="B14:C14"/>
    <mergeCell ref="B15:C15"/>
    <mergeCell ref="B20:C20"/>
    <mergeCell ref="B18:C18"/>
  </mergeCells>
  <phoneticPr fontId="1" type="noConversion"/>
  <pageMargins left="0.75" right="0.5" top="1.5" bottom="1" header="0.5" footer="0.5"/>
  <pageSetup orientation="portrait" r:id="rId1"/>
  <headerFooter alignWithMargins="0">
    <oddHeader xml:space="preserve">&amp;LDry Eye Assessment and Management (DREAM) Study
&amp;"Arial,Bold"&amp;14DRAFT &amp;"Arial,Regular"Appointment Schedule Worksheet
The official appointment schedule will be available after randomization
&amp;RPage  &amp;P of  &amp;N
09/10/2014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workbookViewId="0">
      <selection activeCell="B11" sqref="B11:C11"/>
    </sheetView>
  </sheetViews>
  <sheetFormatPr defaultRowHeight="12.75" x14ac:dyDescent="0.2"/>
  <cols>
    <col min="1" max="1" width="17.85546875" style="1" customWidth="1"/>
    <col min="2" max="2" width="6.7109375" customWidth="1"/>
    <col min="3" max="3" width="3.7109375" style="2" customWidth="1"/>
    <col min="4" max="4" width="10.140625" customWidth="1"/>
    <col min="5" max="5" width="1.7109375" customWidth="1"/>
    <col min="6" max="6" width="10.140625" customWidth="1"/>
    <col min="7" max="7" width="1.7109375" customWidth="1"/>
    <col min="8" max="8" width="10.140625" customWidth="1"/>
    <col min="9" max="9" width="3.7109375" style="2" customWidth="1"/>
    <col min="10" max="10" width="20.7109375" customWidth="1"/>
  </cols>
  <sheetData>
    <row r="1" spans="1:10" x14ac:dyDescent="0.2">
      <c r="A1" s="6" t="s">
        <v>3</v>
      </c>
      <c r="B1" s="2" t="s">
        <v>4</v>
      </c>
    </row>
    <row r="2" spans="1:10" x14ac:dyDescent="0.2">
      <c r="A2" s="6" t="s">
        <v>5</v>
      </c>
      <c r="B2" s="2" t="s">
        <v>11</v>
      </c>
    </row>
    <row r="3" spans="1:10" ht="10.15" customHeight="1" x14ac:dyDescent="0.2"/>
    <row r="4" spans="1:10" ht="13.15" customHeight="1" x14ac:dyDescent="0.2">
      <c r="A4" s="6" t="s">
        <v>2</v>
      </c>
      <c r="B4" s="2">
        <v>99</v>
      </c>
      <c r="D4" s="13" t="s">
        <v>20</v>
      </c>
      <c r="E4">
        <v>9</v>
      </c>
    </row>
    <row r="5" spans="1:10" ht="13.15" customHeight="1" x14ac:dyDescent="0.2">
      <c r="A5" s="13" t="s">
        <v>14</v>
      </c>
      <c r="B5" s="15" t="s">
        <v>15</v>
      </c>
      <c r="C5" s="26"/>
      <c r="D5" s="16"/>
      <c r="E5" s="16"/>
      <c r="F5" s="16"/>
      <c r="G5" s="16"/>
      <c r="H5" s="16"/>
      <c r="I5" s="26"/>
      <c r="J5" s="16"/>
    </row>
    <row r="6" spans="1:10" x14ac:dyDescent="0.2">
      <c r="A6" s="6"/>
      <c r="B6" s="53"/>
      <c r="C6" s="53"/>
      <c r="D6" s="53"/>
      <c r="E6" s="53"/>
      <c r="F6" s="53"/>
      <c r="G6" s="53"/>
      <c r="H6" s="53"/>
      <c r="I6" s="53"/>
      <c r="J6" s="53"/>
    </row>
    <row r="7" spans="1:10" x14ac:dyDescent="0.2">
      <c r="A7" s="6" t="s">
        <v>6</v>
      </c>
      <c r="B7" s="15" t="s">
        <v>16</v>
      </c>
      <c r="C7" s="26"/>
      <c r="D7" s="15"/>
      <c r="E7" s="15"/>
      <c r="F7" s="15"/>
      <c r="G7" s="15"/>
      <c r="H7" s="15"/>
      <c r="I7" s="26"/>
      <c r="J7" s="15"/>
    </row>
    <row r="8" spans="1:10" x14ac:dyDescent="0.2">
      <c r="A8" s="6" t="s">
        <v>8</v>
      </c>
      <c r="B8" s="9" t="s">
        <v>10</v>
      </c>
    </row>
    <row r="9" spans="1:10" x14ac:dyDescent="0.2">
      <c r="A9" s="6" t="s">
        <v>9</v>
      </c>
      <c r="B9" s="19" t="s">
        <v>21</v>
      </c>
      <c r="H9" s="57"/>
      <c r="I9" s="57"/>
      <c r="J9" s="22"/>
    </row>
    <row r="10" spans="1:10" ht="10.15" customHeight="1" x14ac:dyDescent="0.2"/>
    <row r="11" spans="1:10" x14ac:dyDescent="0.2">
      <c r="A11" s="3" t="s">
        <v>0</v>
      </c>
      <c r="B11" s="54">
        <v>39448</v>
      </c>
      <c r="C11" s="55"/>
    </row>
    <row r="13" spans="1:10" ht="25.5" x14ac:dyDescent="0.2">
      <c r="A13" s="17" t="s">
        <v>1</v>
      </c>
      <c r="C13" s="7"/>
      <c r="D13" s="24" t="s">
        <v>23</v>
      </c>
      <c r="F13" s="24" t="s">
        <v>22</v>
      </c>
      <c r="G13" s="23"/>
      <c r="H13" s="24" t="s">
        <v>24</v>
      </c>
      <c r="J13" t="s">
        <v>7</v>
      </c>
    </row>
    <row r="14" spans="1:10" ht="35.1" customHeight="1" x14ac:dyDescent="0.2">
      <c r="A14" s="6">
        <v>0</v>
      </c>
      <c r="B14" s="5" t="s">
        <v>25</v>
      </c>
      <c r="C14" s="25"/>
      <c r="D14" s="4"/>
      <c r="E14" s="4"/>
      <c r="F14" s="4"/>
      <c r="G14" s="4"/>
      <c r="H14" s="4"/>
      <c r="J14" s="10"/>
    </row>
    <row r="15" spans="1:10" ht="35.1" customHeight="1" x14ac:dyDescent="0.2">
      <c r="A15" s="6">
        <v>4</v>
      </c>
      <c r="C15" s="12" t="s">
        <v>17</v>
      </c>
      <c r="D15" s="12" t="s">
        <v>13</v>
      </c>
      <c r="E15" s="12" t="s">
        <v>18</v>
      </c>
      <c r="F15" s="5">
        <f>B11+28</f>
        <v>39476</v>
      </c>
      <c r="G15" s="12" t="s">
        <v>18</v>
      </c>
      <c r="H15" s="5">
        <f t="shared" ref="H15:H27" si="0">F15+14</f>
        <v>39490</v>
      </c>
      <c r="I15" s="12" t="s">
        <v>19</v>
      </c>
      <c r="J15" s="10"/>
    </row>
    <row r="16" spans="1:10" ht="35.1" customHeight="1" x14ac:dyDescent="0.2">
      <c r="A16" s="6">
        <f t="shared" ref="A16:A27" si="1">A15+4</f>
        <v>8</v>
      </c>
      <c r="C16" s="12" t="s">
        <v>17</v>
      </c>
      <c r="D16" s="5">
        <f t="shared" ref="D16:D27" si="2">F16-13</f>
        <v>39491</v>
      </c>
      <c r="E16" s="12" t="s">
        <v>18</v>
      </c>
      <c r="F16" s="5">
        <f t="shared" ref="F16:F27" si="3">F15+28</f>
        <v>39504</v>
      </c>
      <c r="G16" s="12" t="s">
        <v>18</v>
      </c>
      <c r="H16" s="5">
        <f t="shared" si="0"/>
        <v>39518</v>
      </c>
      <c r="I16" s="12" t="s">
        <v>19</v>
      </c>
      <c r="J16" s="10"/>
    </row>
    <row r="17" spans="1:10" ht="35.1" customHeight="1" x14ac:dyDescent="0.2">
      <c r="A17" s="6">
        <f t="shared" si="1"/>
        <v>12</v>
      </c>
      <c r="C17" s="12" t="s">
        <v>17</v>
      </c>
      <c r="D17" s="5">
        <f t="shared" si="2"/>
        <v>39519</v>
      </c>
      <c r="E17" s="12" t="s">
        <v>18</v>
      </c>
      <c r="F17" s="5">
        <f t="shared" si="3"/>
        <v>39532</v>
      </c>
      <c r="G17" s="12" t="s">
        <v>18</v>
      </c>
      <c r="H17" s="5">
        <f t="shared" si="0"/>
        <v>39546</v>
      </c>
      <c r="I17" s="12" t="s">
        <v>19</v>
      </c>
      <c r="J17" s="10"/>
    </row>
    <row r="18" spans="1:10" ht="35.1" customHeight="1" x14ac:dyDescent="0.2">
      <c r="A18" s="6">
        <f t="shared" si="1"/>
        <v>16</v>
      </c>
      <c r="C18" s="12" t="s">
        <v>17</v>
      </c>
      <c r="D18" s="5">
        <f t="shared" si="2"/>
        <v>39547</v>
      </c>
      <c r="E18" s="12" t="s">
        <v>18</v>
      </c>
      <c r="F18" s="5">
        <f t="shared" si="3"/>
        <v>39560</v>
      </c>
      <c r="G18" s="12" t="s">
        <v>18</v>
      </c>
      <c r="H18" s="5">
        <f t="shared" si="0"/>
        <v>39574</v>
      </c>
      <c r="I18" s="12" t="s">
        <v>19</v>
      </c>
      <c r="J18" s="10"/>
    </row>
    <row r="19" spans="1:10" ht="35.1" customHeight="1" x14ac:dyDescent="0.2">
      <c r="A19" s="6">
        <f t="shared" si="1"/>
        <v>20</v>
      </c>
      <c r="C19" s="12" t="s">
        <v>17</v>
      </c>
      <c r="D19" s="5">
        <f t="shared" si="2"/>
        <v>39575</v>
      </c>
      <c r="E19" s="12" t="s">
        <v>18</v>
      </c>
      <c r="F19" s="5">
        <f t="shared" si="3"/>
        <v>39588</v>
      </c>
      <c r="G19" s="12" t="s">
        <v>18</v>
      </c>
      <c r="H19" s="5">
        <f t="shared" si="0"/>
        <v>39602</v>
      </c>
      <c r="I19" s="12" t="s">
        <v>19</v>
      </c>
      <c r="J19" s="10"/>
    </row>
    <row r="20" spans="1:10" ht="35.1" customHeight="1" x14ac:dyDescent="0.2">
      <c r="A20" s="6">
        <f t="shared" si="1"/>
        <v>24</v>
      </c>
      <c r="C20" s="12" t="s">
        <v>17</v>
      </c>
      <c r="D20" s="5">
        <f t="shared" si="2"/>
        <v>39603</v>
      </c>
      <c r="E20" s="12" t="s">
        <v>18</v>
      </c>
      <c r="F20" s="5">
        <f t="shared" si="3"/>
        <v>39616</v>
      </c>
      <c r="G20" s="12" t="s">
        <v>18</v>
      </c>
      <c r="H20" s="5">
        <f t="shared" si="0"/>
        <v>39630</v>
      </c>
      <c r="I20" s="12" t="s">
        <v>19</v>
      </c>
      <c r="J20" s="10"/>
    </row>
    <row r="21" spans="1:10" ht="35.1" customHeight="1" x14ac:dyDescent="0.2">
      <c r="A21" s="6">
        <f t="shared" si="1"/>
        <v>28</v>
      </c>
      <c r="C21" s="12" t="s">
        <v>17</v>
      </c>
      <c r="D21" s="5">
        <f t="shared" si="2"/>
        <v>39631</v>
      </c>
      <c r="E21" s="12" t="s">
        <v>18</v>
      </c>
      <c r="F21" s="5">
        <f t="shared" si="3"/>
        <v>39644</v>
      </c>
      <c r="G21" s="12" t="s">
        <v>18</v>
      </c>
      <c r="H21" s="5">
        <f t="shared" si="0"/>
        <v>39658</v>
      </c>
      <c r="I21" s="12" t="s">
        <v>19</v>
      </c>
      <c r="J21" s="10"/>
    </row>
    <row r="22" spans="1:10" ht="35.1" customHeight="1" x14ac:dyDescent="0.2">
      <c r="A22" s="6">
        <f t="shared" si="1"/>
        <v>32</v>
      </c>
      <c r="C22" s="12" t="s">
        <v>17</v>
      </c>
      <c r="D22" s="5">
        <f t="shared" si="2"/>
        <v>39659</v>
      </c>
      <c r="E22" s="12" t="s">
        <v>18</v>
      </c>
      <c r="F22" s="5">
        <f t="shared" si="3"/>
        <v>39672</v>
      </c>
      <c r="G22" s="12" t="s">
        <v>18</v>
      </c>
      <c r="H22" s="5">
        <f t="shared" si="0"/>
        <v>39686</v>
      </c>
      <c r="I22" s="12" t="s">
        <v>19</v>
      </c>
      <c r="J22" s="10"/>
    </row>
    <row r="23" spans="1:10" ht="35.1" customHeight="1" x14ac:dyDescent="0.2">
      <c r="A23" s="6">
        <f t="shared" si="1"/>
        <v>36</v>
      </c>
      <c r="C23" s="12" t="s">
        <v>17</v>
      </c>
      <c r="D23" s="5">
        <f t="shared" si="2"/>
        <v>39687</v>
      </c>
      <c r="E23" s="12" t="s">
        <v>18</v>
      </c>
      <c r="F23" s="5">
        <f t="shared" si="3"/>
        <v>39700</v>
      </c>
      <c r="G23" s="12" t="s">
        <v>18</v>
      </c>
      <c r="H23" s="5">
        <f t="shared" si="0"/>
        <v>39714</v>
      </c>
      <c r="I23" s="12" t="s">
        <v>19</v>
      </c>
      <c r="J23" s="10"/>
    </row>
    <row r="24" spans="1:10" ht="35.1" customHeight="1" x14ac:dyDescent="0.2">
      <c r="A24" s="6">
        <f t="shared" si="1"/>
        <v>40</v>
      </c>
      <c r="C24" s="12" t="s">
        <v>17</v>
      </c>
      <c r="D24" s="5">
        <f t="shared" si="2"/>
        <v>39715</v>
      </c>
      <c r="E24" s="12" t="s">
        <v>18</v>
      </c>
      <c r="F24" s="5">
        <f t="shared" si="3"/>
        <v>39728</v>
      </c>
      <c r="G24" s="12" t="s">
        <v>18</v>
      </c>
      <c r="H24" s="5">
        <f t="shared" si="0"/>
        <v>39742</v>
      </c>
      <c r="I24" s="12" t="s">
        <v>19</v>
      </c>
      <c r="J24" s="10"/>
    </row>
    <row r="25" spans="1:10" ht="35.1" customHeight="1" x14ac:dyDescent="0.2">
      <c r="A25" s="6">
        <f t="shared" si="1"/>
        <v>44</v>
      </c>
      <c r="C25" s="12" t="s">
        <v>17</v>
      </c>
      <c r="D25" s="5">
        <f t="shared" si="2"/>
        <v>39743</v>
      </c>
      <c r="E25" s="12" t="s">
        <v>18</v>
      </c>
      <c r="F25" s="5">
        <f t="shared" si="3"/>
        <v>39756</v>
      </c>
      <c r="G25" s="12" t="s">
        <v>18</v>
      </c>
      <c r="H25" s="5">
        <f t="shared" si="0"/>
        <v>39770</v>
      </c>
      <c r="I25" s="12" t="s">
        <v>19</v>
      </c>
      <c r="J25" s="10"/>
    </row>
    <row r="26" spans="1:10" ht="35.1" customHeight="1" x14ac:dyDescent="0.2">
      <c r="A26" s="6">
        <f t="shared" si="1"/>
        <v>48</v>
      </c>
      <c r="C26" s="12" t="s">
        <v>17</v>
      </c>
      <c r="D26" s="5">
        <f t="shared" si="2"/>
        <v>39771</v>
      </c>
      <c r="E26" s="12" t="s">
        <v>18</v>
      </c>
      <c r="F26" s="5">
        <f t="shared" si="3"/>
        <v>39784</v>
      </c>
      <c r="G26" s="12" t="s">
        <v>18</v>
      </c>
      <c r="H26" s="5">
        <f t="shared" si="0"/>
        <v>39798</v>
      </c>
      <c r="I26" s="12" t="s">
        <v>19</v>
      </c>
      <c r="J26" s="10"/>
    </row>
    <row r="27" spans="1:10" ht="35.1" customHeight="1" x14ac:dyDescent="0.2">
      <c r="A27" s="6">
        <f t="shared" si="1"/>
        <v>52</v>
      </c>
      <c r="C27" s="12" t="s">
        <v>17</v>
      </c>
      <c r="D27" s="5">
        <f t="shared" si="2"/>
        <v>39799</v>
      </c>
      <c r="E27" s="12" t="s">
        <v>18</v>
      </c>
      <c r="F27" s="5">
        <f t="shared" si="3"/>
        <v>39812</v>
      </c>
      <c r="G27" s="12" t="s">
        <v>18</v>
      </c>
      <c r="H27" s="5">
        <f t="shared" si="0"/>
        <v>39826</v>
      </c>
      <c r="I27" s="12" t="s">
        <v>19</v>
      </c>
      <c r="J27" s="18"/>
    </row>
    <row r="28" spans="1:10" x14ac:dyDescent="0.2">
      <c r="A28" s="6" t="str">
        <f>A1</f>
        <v>ID:</v>
      </c>
      <c r="B28" s="1" t="str">
        <f>B1</f>
        <v>99-999</v>
      </c>
      <c r="C28" s="1"/>
      <c r="D28" s="6"/>
      <c r="E28" s="6"/>
      <c r="F28" s="6"/>
      <c r="G28" s="6"/>
      <c r="H28" s="6"/>
    </row>
    <row r="29" spans="1:10" x14ac:dyDescent="0.2">
      <c r="A29" s="6" t="str">
        <f>A2</f>
        <v>Name Code:</v>
      </c>
      <c r="B29" s="1" t="str">
        <f>B2</f>
        <v>XXXX</v>
      </c>
      <c r="C29" s="1"/>
      <c r="D29" s="6"/>
      <c r="E29" s="6"/>
      <c r="F29" s="6"/>
      <c r="G29" s="6"/>
      <c r="H29" s="6"/>
    </row>
    <row r="30" spans="1:10" x14ac:dyDescent="0.2">
      <c r="A30" s="6"/>
      <c r="B30" s="6"/>
      <c r="C30" s="1"/>
      <c r="D30" s="6"/>
      <c r="E30" s="6"/>
      <c r="F30" s="6"/>
      <c r="G30" s="6"/>
      <c r="H30" s="6"/>
    </row>
    <row r="31" spans="1:10" x14ac:dyDescent="0.2">
      <c r="A31" s="6" t="str">
        <f>A4</f>
        <v>Clinic:</v>
      </c>
      <c r="B31" s="11" t="s">
        <v>12</v>
      </c>
      <c r="D31" s="6" t="s">
        <v>20</v>
      </c>
      <c r="E31" s="21">
        <v>9</v>
      </c>
      <c r="F31" s="3"/>
      <c r="G31" s="3"/>
      <c r="H31" s="6"/>
    </row>
    <row r="32" spans="1:10" x14ac:dyDescent="0.2">
      <c r="A32" s="13" t="s">
        <v>14</v>
      </c>
      <c r="B32" s="15" t="s">
        <v>15</v>
      </c>
      <c r="C32" s="26"/>
      <c r="D32" s="16"/>
      <c r="E32" s="16"/>
      <c r="F32" s="16"/>
      <c r="G32" s="16"/>
      <c r="H32" s="16"/>
      <c r="I32" s="26"/>
      <c r="J32" s="16"/>
    </row>
    <row r="33" spans="1:11" x14ac:dyDescent="0.2">
      <c r="A33" s="6"/>
      <c r="B33" s="15"/>
      <c r="C33" s="26"/>
      <c r="D33" s="15"/>
      <c r="E33" s="15"/>
      <c r="F33" s="15"/>
      <c r="G33" s="15"/>
      <c r="H33" s="15"/>
      <c r="I33" s="26"/>
      <c r="J33" s="15"/>
    </row>
    <row r="34" spans="1:11" x14ac:dyDescent="0.2">
      <c r="A34" s="6" t="s">
        <v>6</v>
      </c>
      <c r="B34" s="15" t="s">
        <v>16</v>
      </c>
      <c r="C34" s="26"/>
      <c r="D34" s="15"/>
      <c r="E34" s="15"/>
      <c r="F34" s="15"/>
      <c r="G34" s="15"/>
      <c r="H34" s="15"/>
      <c r="I34" s="26"/>
      <c r="J34" s="15"/>
      <c r="K34" s="15"/>
    </row>
    <row r="35" spans="1:11" x14ac:dyDescent="0.2">
      <c r="A35" s="6" t="str">
        <f>A8</f>
        <v>Study Eye:</v>
      </c>
      <c r="B35" s="14" t="str">
        <f>B8</f>
        <v>(Right or Left)</v>
      </c>
      <c r="C35" s="1"/>
      <c r="D35" s="6"/>
      <c r="E35" s="6"/>
      <c r="F35" s="6"/>
      <c r="G35" s="6"/>
      <c r="H35" s="6"/>
    </row>
    <row r="36" spans="1:11" x14ac:dyDescent="0.2">
      <c r="A36" s="6" t="str">
        <f>A9</f>
        <v>Treatment Schedule:</v>
      </c>
      <c r="B36" s="20" t="s">
        <v>21</v>
      </c>
      <c r="C36" s="1"/>
      <c r="D36" s="6"/>
      <c r="E36" s="6"/>
      <c r="F36" s="6"/>
      <c r="G36" s="6"/>
      <c r="H36" s="57"/>
      <c r="I36" s="57"/>
      <c r="J36" s="22"/>
    </row>
    <row r="37" spans="1:11" ht="10.15" customHeight="1" x14ac:dyDescent="0.2">
      <c r="A37" s="6"/>
      <c r="B37" s="6"/>
      <c r="C37" s="1"/>
      <c r="D37" s="6"/>
      <c r="E37" s="6"/>
      <c r="F37" s="6"/>
      <c r="G37" s="6"/>
      <c r="H37" s="6"/>
    </row>
    <row r="38" spans="1:11" x14ac:dyDescent="0.2">
      <c r="A38" s="6" t="str">
        <f>A11</f>
        <v>Randomization Date:</v>
      </c>
      <c r="B38" s="56">
        <f>B11</f>
        <v>39448</v>
      </c>
      <c r="C38" s="56"/>
      <c r="D38" s="6"/>
      <c r="E38" s="6"/>
      <c r="F38" s="6"/>
      <c r="G38" s="6"/>
      <c r="H38" s="6"/>
    </row>
    <row r="39" spans="1:11" x14ac:dyDescent="0.2">
      <c r="A39" s="3"/>
      <c r="B39" s="4"/>
      <c r="C39" s="25"/>
    </row>
    <row r="41" spans="1:11" ht="25.5" x14ac:dyDescent="0.2">
      <c r="A41" s="17" t="s">
        <v>1</v>
      </c>
      <c r="B41" s="8"/>
      <c r="C41" s="7"/>
      <c r="D41" s="24" t="s">
        <v>23</v>
      </c>
      <c r="F41" s="24" t="s">
        <v>22</v>
      </c>
      <c r="G41" s="23"/>
      <c r="H41" s="24" t="s">
        <v>24</v>
      </c>
      <c r="J41" t="s">
        <v>7</v>
      </c>
    </row>
    <row r="42" spans="1:11" ht="35.1" customHeight="1" x14ac:dyDescent="0.2">
      <c r="A42" s="6">
        <v>56</v>
      </c>
      <c r="C42" s="12" t="s">
        <v>17</v>
      </c>
      <c r="D42" s="5">
        <f t="shared" ref="D42:D54" si="4">F42-13</f>
        <v>39827</v>
      </c>
      <c r="E42" s="12" t="s">
        <v>18</v>
      </c>
      <c r="F42" s="5">
        <f>F27+28</f>
        <v>39840</v>
      </c>
      <c r="G42" s="12" t="s">
        <v>18</v>
      </c>
      <c r="H42" s="5">
        <f t="shared" ref="H42:H54" si="5">F42+14</f>
        <v>39854</v>
      </c>
      <c r="I42" s="12" t="s">
        <v>19</v>
      </c>
      <c r="J42" s="10"/>
    </row>
    <row r="43" spans="1:11" ht="35.1" customHeight="1" x14ac:dyDescent="0.2">
      <c r="A43" s="6">
        <f t="shared" ref="A43:A54" si="6">A42+4</f>
        <v>60</v>
      </c>
      <c r="C43" s="12" t="s">
        <v>17</v>
      </c>
      <c r="D43" s="5">
        <f t="shared" si="4"/>
        <v>39855</v>
      </c>
      <c r="E43" s="12" t="s">
        <v>18</v>
      </c>
      <c r="F43" s="5">
        <f t="shared" ref="F43:F54" si="7">F42+28</f>
        <v>39868</v>
      </c>
      <c r="G43" s="12" t="s">
        <v>18</v>
      </c>
      <c r="H43" s="5">
        <f t="shared" si="5"/>
        <v>39882</v>
      </c>
      <c r="I43" s="12" t="s">
        <v>19</v>
      </c>
      <c r="J43" s="10"/>
    </row>
    <row r="44" spans="1:11" ht="35.1" customHeight="1" x14ac:dyDescent="0.2">
      <c r="A44" s="6">
        <f t="shared" si="6"/>
        <v>64</v>
      </c>
      <c r="C44" s="12" t="s">
        <v>17</v>
      </c>
      <c r="D44" s="5">
        <f t="shared" si="4"/>
        <v>39883</v>
      </c>
      <c r="E44" s="12" t="s">
        <v>18</v>
      </c>
      <c r="F44" s="5">
        <f t="shared" si="7"/>
        <v>39896</v>
      </c>
      <c r="G44" s="12" t="s">
        <v>18</v>
      </c>
      <c r="H44" s="5">
        <f t="shared" si="5"/>
        <v>39910</v>
      </c>
      <c r="I44" s="12" t="s">
        <v>19</v>
      </c>
      <c r="J44" s="10"/>
    </row>
    <row r="45" spans="1:11" ht="35.1" customHeight="1" x14ac:dyDescent="0.2">
      <c r="A45" s="6">
        <f t="shared" si="6"/>
        <v>68</v>
      </c>
      <c r="C45" s="12" t="s">
        <v>17</v>
      </c>
      <c r="D45" s="5">
        <f t="shared" si="4"/>
        <v>39911</v>
      </c>
      <c r="E45" s="12" t="s">
        <v>18</v>
      </c>
      <c r="F45" s="5">
        <f t="shared" si="7"/>
        <v>39924</v>
      </c>
      <c r="G45" s="12" t="s">
        <v>18</v>
      </c>
      <c r="H45" s="5">
        <f t="shared" si="5"/>
        <v>39938</v>
      </c>
      <c r="I45" s="12" t="s">
        <v>19</v>
      </c>
      <c r="J45" s="10"/>
    </row>
    <row r="46" spans="1:11" ht="35.1" customHeight="1" x14ac:dyDescent="0.2">
      <c r="A46" s="6">
        <f t="shared" si="6"/>
        <v>72</v>
      </c>
      <c r="C46" s="12" t="s">
        <v>17</v>
      </c>
      <c r="D46" s="5">
        <f t="shared" si="4"/>
        <v>39939</v>
      </c>
      <c r="E46" s="12" t="s">
        <v>18</v>
      </c>
      <c r="F46" s="5">
        <f t="shared" si="7"/>
        <v>39952</v>
      </c>
      <c r="G46" s="12" t="s">
        <v>18</v>
      </c>
      <c r="H46" s="5">
        <f t="shared" si="5"/>
        <v>39966</v>
      </c>
      <c r="I46" s="12" t="s">
        <v>19</v>
      </c>
      <c r="J46" s="10"/>
    </row>
    <row r="47" spans="1:11" ht="35.1" customHeight="1" x14ac:dyDescent="0.2">
      <c r="A47" s="6">
        <f t="shared" si="6"/>
        <v>76</v>
      </c>
      <c r="C47" s="12" t="s">
        <v>17</v>
      </c>
      <c r="D47" s="5">
        <f t="shared" si="4"/>
        <v>39967</v>
      </c>
      <c r="E47" s="12" t="s">
        <v>18</v>
      </c>
      <c r="F47" s="5">
        <f t="shared" si="7"/>
        <v>39980</v>
      </c>
      <c r="G47" s="12" t="s">
        <v>18</v>
      </c>
      <c r="H47" s="5">
        <f t="shared" si="5"/>
        <v>39994</v>
      </c>
      <c r="I47" s="12" t="s">
        <v>19</v>
      </c>
      <c r="J47" s="10"/>
    </row>
    <row r="48" spans="1:11" ht="35.1" customHeight="1" x14ac:dyDescent="0.2">
      <c r="A48" s="6">
        <f t="shared" si="6"/>
        <v>80</v>
      </c>
      <c r="C48" s="12" t="s">
        <v>17</v>
      </c>
      <c r="D48" s="5">
        <f t="shared" si="4"/>
        <v>39995</v>
      </c>
      <c r="E48" s="12" t="s">
        <v>18</v>
      </c>
      <c r="F48" s="5">
        <f t="shared" si="7"/>
        <v>40008</v>
      </c>
      <c r="G48" s="12" t="s">
        <v>18</v>
      </c>
      <c r="H48" s="5">
        <f t="shared" si="5"/>
        <v>40022</v>
      </c>
      <c r="I48" s="12" t="s">
        <v>19</v>
      </c>
      <c r="J48" s="10"/>
    </row>
    <row r="49" spans="1:10" ht="35.1" customHeight="1" x14ac:dyDescent="0.2">
      <c r="A49" s="6">
        <f t="shared" si="6"/>
        <v>84</v>
      </c>
      <c r="C49" s="12" t="s">
        <v>17</v>
      </c>
      <c r="D49" s="5">
        <f t="shared" si="4"/>
        <v>40023</v>
      </c>
      <c r="E49" s="12" t="s">
        <v>18</v>
      </c>
      <c r="F49" s="5">
        <f t="shared" si="7"/>
        <v>40036</v>
      </c>
      <c r="G49" s="12" t="s">
        <v>18</v>
      </c>
      <c r="H49" s="5">
        <f t="shared" si="5"/>
        <v>40050</v>
      </c>
      <c r="I49" s="12" t="s">
        <v>19</v>
      </c>
      <c r="J49" s="10"/>
    </row>
    <row r="50" spans="1:10" ht="35.1" customHeight="1" x14ac:dyDescent="0.2">
      <c r="A50" s="6">
        <f t="shared" si="6"/>
        <v>88</v>
      </c>
      <c r="C50" s="12" t="s">
        <v>17</v>
      </c>
      <c r="D50" s="5">
        <f t="shared" si="4"/>
        <v>40051</v>
      </c>
      <c r="E50" s="12" t="s">
        <v>18</v>
      </c>
      <c r="F50" s="5">
        <f t="shared" si="7"/>
        <v>40064</v>
      </c>
      <c r="G50" s="12" t="s">
        <v>18</v>
      </c>
      <c r="H50" s="5">
        <f t="shared" si="5"/>
        <v>40078</v>
      </c>
      <c r="I50" s="12" t="s">
        <v>19</v>
      </c>
      <c r="J50" s="10"/>
    </row>
    <row r="51" spans="1:10" ht="35.1" customHeight="1" x14ac:dyDescent="0.2">
      <c r="A51" s="6">
        <f t="shared" si="6"/>
        <v>92</v>
      </c>
      <c r="C51" s="12" t="s">
        <v>17</v>
      </c>
      <c r="D51" s="5">
        <f t="shared" si="4"/>
        <v>40079</v>
      </c>
      <c r="E51" s="12" t="s">
        <v>18</v>
      </c>
      <c r="F51" s="5">
        <f t="shared" si="7"/>
        <v>40092</v>
      </c>
      <c r="G51" s="12" t="s">
        <v>18</v>
      </c>
      <c r="H51" s="5">
        <f t="shared" si="5"/>
        <v>40106</v>
      </c>
      <c r="I51" s="12" t="s">
        <v>19</v>
      </c>
      <c r="J51" s="10"/>
    </row>
    <row r="52" spans="1:10" ht="35.1" customHeight="1" x14ac:dyDescent="0.2">
      <c r="A52" s="6">
        <f t="shared" si="6"/>
        <v>96</v>
      </c>
      <c r="C52" s="12" t="s">
        <v>17</v>
      </c>
      <c r="D52" s="5">
        <f t="shared" si="4"/>
        <v>40107</v>
      </c>
      <c r="E52" s="12" t="s">
        <v>18</v>
      </c>
      <c r="F52" s="5">
        <f t="shared" si="7"/>
        <v>40120</v>
      </c>
      <c r="G52" s="12" t="s">
        <v>18</v>
      </c>
      <c r="H52" s="5">
        <f t="shared" si="5"/>
        <v>40134</v>
      </c>
      <c r="I52" s="12" t="s">
        <v>19</v>
      </c>
      <c r="J52" s="10"/>
    </row>
    <row r="53" spans="1:10" ht="35.1" customHeight="1" x14ac:dyDescent="0.2">
      <c r="A53" s="6">
        <f t="shared" si="6"/>
        <v>100</v>
      </c>
      <c r="C53" s="12" t="s">
        <v>17</v>
      </c>
      <c r="D53" s="5">
        <f t="shared" si="4"/>
        <v>40135</v>
      </c>
      <c r="E53" s="12" t="s">
        <v>18</v>
      </c>
      <c r="F53" s="5">
        <f t="shared" si="7"/>
        <v>40148</v>
      </c>
      <c r="G53" s="12" t="s">
        <v>18</v>
      </c>
      <c r="H53" s="5">
        <f t="shared" si="5"/>
        <v>40162</v>
      </c>
      <c r="I53" s="12" t="s">
        <v>19</v>
      </c>
      <c r="J53" s="10"/>
    </row>
    <row r="54" spans="1:10" ht="35.1" customHeight="1" x14ac:dyDescent="0.2">
      <c r="A54" s="6">
        <f t="shared" si="6"/>
        <v>104</v>
      </c>
      <c r="C54" s="12" t="s">
        <v>17</v>
      </c>
      <c r="D54" s="5">
        <f t="shared" si="4"/>
        <v>40163</v>
      </c>
      <c r="E54" s="12" t="s">
        <v>18</v>
      </c>
      <c r="F54" s="5">
        <f t="shared" si="7"/>
        <v>40176</v>
      </c>
      <c r="G54" s="12" t="s">
        <v>18</v>
      </c>
      <c r="H54" s="5">
        <f t="shared" si="5"/>
        <v>40190</v>
      </c>
      <c r="I54" s="12" t="s">
        <v>19</v>
      </c>
      <c r="J54" s="10"/>
    </row>
  </sheetData>
  <mergeCells count="5">
    <mergeCell ref="B6:J6"/>
    <mergeCell ref="B11:C11"/>
    <mergeCell ref="B38:C38"/>
    <mergeCell ref="H9:I9"/>
    <mergeCell ref="H36:I36"/>
  </mergeCells>
  <phoneticPr fontId="1" type="noConversion"/>
  <pageMargins left="0.75" right="0.5" top="1" bottom="1" header="0.5" footer="0.5"/>
  <pageSetup orientation="portrait" r:id="rId1"/>
  <headerFooter alignWithMargins="0">
    <oddHeader>&amp;LComparison of AMD Treatments Trials (CATT)
Appointment Schedule&amp;RPage  &amp;P of  &amp;N
10/19/2007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Fixed</vt:lpstr>
      <vt:lpstr>Variable</vt:lpstr>
      <vt:lpstr>Sheet3</vt:lpstr>
      <vt:lpstr>Fixed!Print_Area</vt:lpstr>
      <vt:lpstr>Variable!Print_Area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