
<file path=[Content_Types].xml><?xml version="1.0" encoding="utf-8"?>
<Types xmlns="http://schemas.openxmlformats.org/package/2006/content-types">
  <Default ContentType="application/vnd.openxmlformats-package.relationships+xml" Extension="rels"/>
  <Default ContentType="image/tiff" Extension="tiff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drawing+xml" PartName="/xl/drawings/drawing6.xml"/>
  <Override ContentType="application/vnd.openxmlformats-officedocument.drawing+xml" PartName="/xl/drawings/drawing7.xml"/>
  <Override ContentType="application/vnd.openxmlformats-officedocument.drawing+xml" PartName="/xl/drawings/drawing8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8109"/>
  <workbookPr date1904="1"/>
  <mc:AlternateContent xmlns:mc="http://schemas.openxmlformats.org/markup-compatibility/2006">
    <mc:Choice Requires="x15">
      <x15ac:absPath xmlns:x15ac="http://schemas.microsoft.com/office/spreadsheetml/2010/11/ac" url="/Users/shawn/Desktop/Seed Cost/2018 Seed Cost/"/>
    </mc:Choice>
  </mc:AlternateContent>
  <bookViews>
    <workbookView xWindow="760" yWindow="640" windowWidth="35540" windowHeight="17940" tabRatio="877"/>
  </bookViews>
  <sheets>
    <sheet name="Compare ALL" sheetId="1" r:id="rId1"/>
    <sheet name=" Conventional" sheetId="6" r:id="rId2"/>
    <sheet name="B2XF, B3XF" sheetId="10" r:id="rId3"/>
    <sheet name="Enlist" sheetId="11" r:id="rId4"/>
    <sheet name="  GL, GT, GLT, GLB2 " sheetId="4" r:id="rId5"/>
    <sheet name="B2RF, WRF" sheetId="8" r:id="rId6"/>
    <sheet name="  XF, RF" sheetId="9" r:id="rId7"/>
    <sheet name="=|;-}" sheetId="7" r:id="rId8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4"/>
    </ext>
  </extLst>
</workbook>
</file>

<file path=xl/calcChain.xml><?xml version="1.0" encoding="utf-8"?>
<calcChain xmlns="http://schemas.openxmlformats.org/spreadsheetml/2006/main">
  <c r="F152" i="7" l="1"/>
  <c r="BF152" i="7"/>
  <c r="BG152" i="7"/>
  <c r="BH152" i="7"/>
  <c r="BI152" i="7"/>
  <c r="J152" i="7"/>
  <c r="BG146" i="7"/>
  <c r="F146" i="7"/>
  <c r="BF146" i="7"/>
  <c r="BH146" i="7"/>
  <c r="BI146" i="7"/>
  <c r="J146" i="7"/>
  <c r="J21" i="7"/>
  <c r="K9" i="9"/>
  <c r="F42" i="9"/>
  <c r="F21" i="9"/>
  <c r="G42" i="9"/>
  <c r="G21" i="9"/>
  <c r="H42" i="9"/>
  <c r="H21" i="9"/>
  <c r="BF42" i="9"/>
  <c r="BG42" i="9"/>
  <c r="BH42" i="9"/>
  <c r="BI42" i="9"/>
  <c r="J42" i="9"/>
  <c r="J21" i="9"/>
  <c r="BA42" i="9"/>
  <c r="BB42" i="9"/>
  <c r="BC42" i="9"/>
  <c r="BD42" i="9"/>
  <c r="K42" i="9"/>
  <c r="K21" i="9"/>
  <c r="L42" i="9"/>
  <c r="L21" i="9"/>
  <c r="M42" i="9"/>
  <c r="M21" i="9"/>
  <c r="R42" i="9"/>
  <c r="N42" i="9"/>
  <c r="N21" i="9"/>
  <c r="AH42" i="9"/>
  <c r="O42" i="9"/>
  <c r="O21" i="9"/>
  <c r="AI42" i="9"/>
  <c r="P42" i="9"/>
  <c r="P21" i="9"/>
  <c r="AU42" i="9"/>
  <c r="AX42" i="9"/>
  <c r="Q42" i="9"/>
  <c r="Q21" i="9"/>
  <c r="R21" i="9"/>
  <c r="S42" i="9"/>
  <c r="S21" i="9"/>
  <c r="F51" i="9"/>
  <c r="F22" i="9"/>
  <c r="G51" i="9"/>
  <c r="G22" i="9"/>
  <c r="H51" i="9"/>
  <c r="H22" i="9"/>
  <c r="BF51" i="9"/>
  <c r="BG51" i="9"/>
  <c r="BH51" i="9"/>
  <c r="BI51" i="9"/>
  <c r="J51" i="9"/>
  <c r="J22" i="9"/>
  <c r="BA51" i="9"/>
  <c r="BB51" i="9"/>
  <c r="BC51" i="9"/>
  <c r="BD51" i="9"/>
  <c r="K51" i="9"/>
  <c r="K22" i="9"/>
  <c r="L51" i="9"/>
  <c r="L22" i="9"/>
  <c r="M51" i="9"/>
  <c r="M22" i="9"/>
  <c r="R51" i="9"/>
  <c r="N51" i="9"/>
  <c r="N22" i="9"/>
  <c r="AH51" i="9"/>
  <c r="O51" i="9"/>
  <c r="O22" i="9"/>
  <c r="AI51" i="9"/>
  <c r="P51" i="9"/>
  <c r="P22" i="9"/>
  <c r="AU51" i="9"/>
  <c r="AX51" i="9"/>
  <c r="Q51" i="9"/>
  <c r="Q22" i="9"/>
  <c r="R22" i="9"/>
  <c r="S51" i="9"/>
  <c r="S22" i="9"/>
  <c r="F60" i="9"/>
  <c r="F23" i="9"/>
  <c r="G60" i="9"/>
  <c r="G23" i="9"/>
  <c r="H60" i="9"/>
  <c r="H23" i="9"/>
  <c r="BF60" i="9"/>
  <c r="BG60" i="9"/>
  <c r="BH60" i="9"/>
  <c r="BI60" i="9"/>
  <c r="J60" i="9"/>
  <c r="J23" i="9"/>
  <c r="BA60" i="9"/>
  <c r="BB60" i="9"/>
  <c r="BC60" i="9"/>
  <c r="BD60" i="9"/>
  <c r="K60" i="9"/>
  <c r="K23" i="9"/>
  <c r="L60" i="9"/>
  <c r="L23" i="9"/>
  <c r="M60" i="9"/>
  <c r="M23" i="9"/>
  <c r="R60" i="9"/>
  <c r="N60" i="9"/>
  <c r="N23" i="9"/>
  <c r="AH60" i="9"/>
  <c r="O60" i="9"/>
  <c r="O23" i="9"/>
  <c r="AI60" i="9"/>
  <c r="P60" i="9"/>
  <c r="P23" i="9"/>
  <c r="AU60" i="9"/>
  <c r="AX60" i="9"/>
  <c r="Q60" i="9"/>
  <c r="Q23" i="9"/>
  <c r="R23" i="9"/>
  <c r="S60" i="9"/>
  <c r="S23" i="9"/>
  <c r="F64" i="9"/>
  <c r="F24" i="9"/>
  <c r="G64" i="9"/>
  <c r="G24" i="9"/>
  <c r="H64" i="9"/>
  <c r="H24" i="9"/>
  <c r="BG64" i="9"/>
  <c r="BF64" i="9"/>
  <c r="BH64" i="9"/>
  <c r="BI64" i="9"/>
  <c r="J64" i="9"/>
  <c r="J24" i="9"/>
  <c r="BA64" i="9"/>
  <c r="BB64" i="9"/>
  <c r="BC64" i="9"/>
  <c r="BD64" i="9"/>
  <c r="K64" i="9"/>
  <c r="K24" i="9"/>
  <c r="L64" i="9"/>
  <c r="L24" i="9"/>
  <c r="M64" i="9"/>
  <c r="M24" i="9"/>
  <c r="R64" i="9"/>
  <c r="N64" i="9"/>
  <c r="N24" i="9"/>
  <c r="AH64" i="9"/>
  <c r="O64" i="9"/>
  <c r="O24" i="9"/>
  <c r="AI64" i="9"/>
  <c r="P64" i="9"/>
  <c r="P24" i="9"/>
  <c r="Q64" i="9"/>
  <c r="Q24" i="9"/>
  <c r="R24" i="9"/>
  <c r="S64" i="9"/>
  <c r="S24" i="9"/>
  <c r="F76" i="9"/>
  <c r="F25" i="9"/>
  <c r="G76" i="9"/>
  <c r="G25" i="9"/>
  <c r="H76" i="9"/>
  <c r="H25" i="9"/>
  <c r="BF76" i="9"/>
  <c r="BG76" i="9"/>
  <c r="BH76" i="9"/>
  <c r="BI76" i="9"/>
  <c r="J76" i="9"/>
  <c r="J25" i="9"/>
  <c r="BA76" i="9"/>
  <c r="BB76" i="9"/>
  <c r="BC76" i="9"/>
  <c r="BD76" i="9"/>
  <c r="K76" i="9"/>
  <c r="K25" i="9"/>
  <c r="L76" i="9"/>
  <c r="L25" i="9"/>
  <c r="M76" i="9"/>
  <c r="M25" i="9"/>
  <c r="R76" i="9"/>
  <c r="N76" i="9"/>
  <c r="N25" i="9"/>
  <c r="AH76" i="9"/>
  <c r="O76" i="9"/>
  <c r="O25" i="9"/>
  <c r="AI76" i="9"/>
  <c r="P76" i="9"/>
  <c r="P25" i="9"/>
  <c r="AU76" i="9"/>
  <c r="AX76" i="9"/>
  <c r="Q76" i="9"/>
  <c r="Q25" i="9"/>
  <c r="R25" i="9"/>
  <c r="S76" i="9"/>
  <c r="S25" i="9"/>
  <c r="F112" i="9"/>
  <c r="F26" i="9"/>
  <c r="G112" i="9"/>
  <c r="G26" i="9"/>
  <c r="H112" i="9"/>
  <c r="H26" i="9"/>
  <c r="BF112" i="9"/>
  <c r="BG112" i="9"/>
  <c r="BH112" i="9"/>
  <c r="BI112" i="9"/>
  <c r="J112" i="9"/>
  <c r="J26" i="9"/>
  <c r="BA112" i="9"/>
  <c r="BB112" i="9"/>
  <c r="BC112" i="9"/>
  <c r="BD112" i="9"/>
  <c r="K112" i="9"/>
  <c r="K26" i="9"/>
  <c r="L112" i="9"/>
  <c r="L26" i="9"/>
  <c r="M112" i="9"/>
  <c r="M26" i="9"/>
  <c r="R112" i="9"/>
  <c r="N112" i="9"/>
  <c r="N26" i="9"/>
  <c r="AH112" i="9"/>
  <c r="O112" i="9"/>
  <c r="O26" i="9"/>
  <c r="AI112" i="9"/>
  <c r="P112" i="9"/>
  <c r="P26" i="9"/>
  <c r="AU112" i="9"/>
  <c r="AX112" i="9"/>
  <c r="Q112" i="9"/>
  <c r="Q26" i="9"/>
  <c r="R26" i="9"/>
  <c r="S112" i="9"/>
  <c r="S26" i="9"/>
  <c r="F120" i="9"/>
  <c r="F27" i="9"/>
  <c r="G120" i="9"/>
  <c r="G27" i="9"/>
  <c r="H120" i="9"/>
  <c r="H27" i="9"/>
  <c r="BF120" i="9"/>
  <c r="BG120" i="9"/>
  <c r="BH120" i="9"/>
  <c r="BI120" i="9"/>
  <c r="J120" i="9"/>
  <c r="J27" i="9"/>
  <c r="BA120" i="9"/>
  <c r="BB120" i="9"/>
  <c r="BC120" i="9"/>
  <c r="BD120" i="9"/>
  <c r="K120" i="9"/>
  <c r="K27" i="9"/>
  <c r="L120" i="9"/>
  <c r="L27" i="9"/>
  <c r="M120" i="9"/>
  <c r="M27" i="9"/>
  <c r="R120" i="9"/>
  <c r="N120" i="9"/>
  <c r="N27" i="9"/>
  <c r="AH120" i="9"/>
  <c r="O120" i="9"/>
  <c r="O27" i="9"/>
  <c r="AI120" i="9"/>
  <c r="P120" i="9"/>
  <c r="P27" i="9"/>
  <c r="AU120" i="9"/>
  <c r="AX120" i="9"/>
  <c r="Q120" i="9"/>
  <c r="Q27" i="9"/>
  <c r="R27" i="9"/>
  <c r="S120" i="9"/>
  <c r="S27" i="9"/>
  <c r="F144" i="9"/>
  <c r="F28" i="9"/>
  <c r="G144" i="9"/>
  <c r="G28" i="9"/>
  <c r="H144" i="9"/>
  <c r="H28" i="9"/>
  <c r="BF144" i="9"/>
  <c r="BG144" i="9"/>
  <c r="BH144" i="9"/>
  <c r="BI144" i="9"/>
  <c r="J144" i="9"/>
  <c r="J28" i="9"/>
  <c r="BA144" i="9"/>
  <c r="BB144" i="9"/>
  <c r="BC144" i="9"/>
  <c r="BD144" i="9"/>
  <c r="K144" i="9"/>
  <c r="K28" i="9"/>
  <c r="L144" i="9"/>
  <c r="L28" i="9"/>
  <c r="M144" i="9"/>
  <c r="M28" i="9"/>
  <c r="R144" i="9"/>
  <c r="N144" i="9"/>
  <c r="N28" i="9"/>
  <c r="AH144" i="9"/>
  <c r="O144" i="9"/>
  <c r="O28" i="9"/>
  <c r="AI144" i="9"/>
  <c r="P144" i="9"/>
  <c r="P28" i="9"/>
  <c r="AS144" i="9"/>
  <c r="AU144" i="9"/>
  <c r="AX144" i="9"/>
  <c r="Q144" i="9"/>
  <c r="Q28" i="9"/>
  <c r="R28" i="9"/>
  <c r="S144" i="9"/>
  <c r="S28" i="9"/>
  <c r="F157" i="9"/>
  <c r="F29" i="9"/>
  <c r="G157" i="9"/>
  <c r="G29" i="9"/>
  <c r="H157" i="9"/>
  <c r="H29" i="9"/>
  <c r="BF157" i="9"/>
  <c r="BG157" i="9"/>
  <c r="BH157" i="9"/>
  <c r="BI157" i="9"/>
  <c r="J157" i="9"/>
  <c r="J29" i="9"/>
  <c r="BA157" i="9"/>
  <c r="BB157" i="9"/>
  <c r="BC157" i="9"/>
  <c r="BD157" i="9"/>
  <c r="K157" i="9"/>
  <c r="K29" i="9"/>
  <c r="L157" i="9"/>
  <c r="L29" i="9"/>
  <c r="M157" i="9"/>
  <c r="M29" i="9"/>
  <c r="R157" i="9"/>
  <c r="N157" i="9"/>
  <c r="N29" i="9"/>
  <c r="AH157" i="9"/>
  <c r="O157" i="9"/>
  <c r="O29" i="9"/>
  <c r="AI157" i="9"/>
  <c r="P157" i="9"/>
  <c r="P29" i="9"/>
  <c r="AU157" i="9"/>
  <c r="AX157" i="9"/>
  <c r="Q157" i="9"/>
  <c r="Q29" i="9"/>
  <c r="R29" i="9"/>
  <c r="S157" i="9"/>
  <c r="S29" i="9"/>
  <c r="AG42" i="9"/>
  <c r="AP42" i="9"/>
  <c r="AQ42" i="9"/>
  <c r="AR42" i="9"/>
  <c r="AS42" i="9"/>
  <c r="AT42" i="9"/>
  <c r="AV42" i="9"/>
  <c r="AW42" i="9"/>
  <c r="AY42" i="9"/>
  <c r="AZ42" i="9"/>
  <c r="BE42" i="9"/>
  <c r="BJ42" i="9"/>
  <c r="BK42" i="9"/>
  <c r="BL42" i="9"/>
  <c r="BM42" i="9"/>
  <c r="BN42" i="9"/>
  <c r="BO42" i="9"/>
  <c r="F43" i="9"/>
  <c r="G43" i="9"/>
  <c r="H43" i="9"/>
  <c r="BF43" i="9"/>
  <c r="BG43" i="9"/>
  <c r="BH43" i="9"/>
  <c r="BI43" i="9"/>
  <c r="J43" i="9"/>
  <c r="BA43" i="9"/>
  <c r="BB43" i="9"/>
  <c r="BC43" i="9"/>
  <c r="BD43" i="9"/>
  <c r="K43" i="9"/>
  <c r="L43" i="9"/>
  <c r="M43" i="9"/>
  <c r="R43" i="9"/>
  <c r="N43" i="9"/>
  <c r="AH43" i="9"/>
  <c r="O43" i="9"/>
  <c r="AI43" i="9"/>
  <c r="P43" i="9"/>
  <c r="AU43" i="9"/>
  <c r="AX43" i="9"/>
  <c r="Q43" i="9"/>
  <c r="S43" i="9"/>
  <c r="AG43" i="9"/>
  <c r="AP43" i="9"/>
  <c r="AQ43" i="9"/>
  <c r="AR43" i="9"/>
  <c r="AS43" i="9"/>
  <c r="AT43" i="9"/>
  <c r="AV43" i="9"/>
  <c r="AW43" i="9"/>
  <c r="AY43" i="9"/>
  <c r="AZ43" i="9"/>
  <c r="BE43" i="9"/>
  <c r="BJ43" i="9"/>
  <c r="BK43" i="9"/>
  <c r="BL43" i="9"/>
  <c r="BM43" i="9"/>
  <c r="BN43" i="9"/>
  <c r="BO43" i="9"/>
  <c r="F44" i="9"/>
  <c r="G44" i="9"/>
  <c r="H44" i="9"/>
  <c r="BF44" i="9"/>
  <c r="BG44" i="9"/>
  <c r="BH44" i="9"/>
  <c r="BI44" i="9"/>
  <c r="J44" i="9"/>
  <c r="BA44" i="9"/>
  <c r="BB44" i="9"/>
  <c r="BC44" i="9"/>
  <c r="BD44" i="9"/>
  <c r="K44" i="9"/>
  <c r="L44" i="9"/>
  <c r="M44" i="9"/>
  <c r="R44" i="9"/>
  <c r="N44" i="9"/>
  <c r="AH44" i="9"/>
  <c r="O44" i="9"/>
  <c r="AI44" i="9"/>
  <c r="P44" i="9"/>
  <c r="AU44" i="9"/>
  <c r="AX44" i="9"/>
  <c r="Q44" i="9"/>
  <c r="S44" i="9"/>
  <c r="AG44" i="9"/>
  <c r="AP44" i="9"/>
  <c r="AQ44" i="9"/>
  <c r="AR44" i="9"/>
  <c r="AS44" i="9"/>
  <c r="AT44" i="9"/>
  <c r="AV44" i="9"/>
  <c r="AW44" i="9"/>
  <c r="AY44" i="9"/>
  <c r="AZ44" i="9"/>
  <c r="BE44" i="9"/>
  <c r="BJ44" i="9"/>
  <c r="BK44" i="9"/>
  <c r="BL44" i="9"/>
  <c r="BM44" i="9"/>
  <c r="BN44" i="9"/>
  <c r="BO44" i="9"/>
  <c r="F45" i="9"/>
  <c r="G45" i="9"/>
  <c r="H45" i="9"/>
  <c r="BF45" i="9"/>
  <c r="BG45" i="9"/>
  <c r="BH45" i="9"/>
  <c r="BI45" i="9"/>
  <c r="J45" i="9"/>
  <c r="BA45" i="9"/>
  <c r="BB45" i="9"/>
  <c r="BC45" i="9"/>
  <c r="BD45" i="9"/>
  <c r="K45" i="9"/>
  <c r="L45" i="9"/>
  <c r="M45" i="9"/>
  <c r="R45" i="9"/>
  <c r="N45" i="9"/>
  <c r="AH45" i="9"/>
  <c r="O45" i="9"/>
  <c r="AI45" i="9"/>
  <c r="P45" i="9"/>
  <c r="AU45" i="9"/>
  <c r="AX45" i="9"/>
  <c r="Q45" i="9"/>
  <c r="S45" i="9"/>
  <c r="AG45" i="9"/>
  <c r="AP45" i="9"/>
  <c r="AQ45" i="9"/>
  <c r="AR45" i="9"/>
  <c r="AS45" i="9"/>
  <c r="AT45" i="9"/>
  <c r="AV45" i="9"/>
  <c r="AW45" i="9"/>
  <c r="AY45" i="9"/>
  <c r="AZ45" i="9"/>
  <c r="BE45" i="9"/>
  <c r="BJ45" i="9"/>
  <c r="BK45" i="9"/>
  <c r="BL45" i="9"/>
  <c r="BM45" i="9"/>
  <c r="BN45" i="9"/>
  <c r="BO45" i="9"/>
  <c r="F46" i="9"/>
  <c r="G46" i="9"/>
  <c r="H46" i="9"/>
  <c r="BF46" i="9"/>
  <c r="BG46" i="9"/>
  <c r="BH46" i="9"/>
  <c r="BI46" i="9"/>
  <c r="J46" i="9"/>
  <c r="BA46" i="9"/>
  <c r="BB46" i="9"/>
  <c r="BC46" i="9"/>
  <c r="BD46" i="9"/>
  <c r="K46" i="9"/>
  <c r="L46" i="9"/>
  <c r="M46" i="9"/>
  <c r="R46" i="9"/>
  <c r="N46" i="9"/>
  <c r="AH46" i="9"/>
  <c r="O46" i="9"/>
  <c r="AI46" i="9"/>
  <c r="P46" i="9"/>
  <c r="AU46" i="9"/>
  <c r="AX46" i="9"/>
  <c r="Q46" i="9"/>
  <c r="S46" i="9"/>
  <c r="AG46" i="9"/>
  <c r="AP46" i="9"/>
  <c r="AQ46" i="9"/>
  <c r="AR46" i="9"/>
  <c r="AS46" i="9"/>
  <c r="AT46" i="9"/>
  <c r="AV46" i="9"/>
  <c r="AW46" i="9"/>
  <c r="AY46" i="9"/>
  <c r="AZ46" i="9"/>
  <c r="BE46" i="9"/>
  <c r="BJ46" i="9"/>
  <c r="BK46" i="9"/>
  <c r="BL46" i="9"/>
  <c r="BM46" i="9"/>
  <c r="BN46" i="9"/>
  <c r="BO46" i="9"/>
  <c r="F47" i="9"/>
  <c r="G47" i="9"/>
  <c r="H47" i="9"/>
  <c r="BF47" i="9"/>
  <c r="BG47" i="9"/>
  <c r="BH47" i="9"/>
  <c r="BI47" i="9"/>
  <c r="J47" i="9"/>
  <c r="BA47" i="9"/>
  <c r="BB47" i="9"/>
  <c r="BC47" i="9"/>
  <c r="BD47" i="9"/>
  <c r="K47" i="9"/>
  <c r="L47" i="9"/>
  <c r="M47" i="9"/>
  <c r="R47" i="9"/>
  <c r="N47" i="9"/>
  <c r="AH47" i="9"/>
  <c r="O47" i="9"/>
  <c r="AI47" i="9"/>
  <c r="P47" i="9"/>
  <c r="AU47" i="9"/>
  <c r="AX47" i="9"/>
  <c r="Q47" i="9"/>
  <c r="S47" i="9"/>
  <c r="AG47" i="9"/>
  <c r="AP47" i="9"/>
  <c r="AQ47" i="9"/>
  <c r="AR47" i="9"/>
  <c r="AS47" i="9"/>
  <c r="AT47" i="9"/>
  <c r="AV47" i="9"/>
  <c r="AW47" i="9"/>
  <c r="AY47" i="9"/>
  <c r="AZ47" i="9"/>
  <c r="BE47" i="9"/>
  <c r="BJ47" i="9"/>
  <c r="BK47" i="9"/>
  <c r="BL47" i="9"/>
  <c r="BM47" i="9"/>
  <c r="BN47" i="9"/>
  <c r="BO47" i="9"/>
  <c r="F48" i="9"/>
  <c r="G48" i="9"/>
  <c r="H48" i="9"/>
  <c r="BF48" i="9"/>
  <c r="BG48" i="9"/>
  <c r="BH48" i="9"/>
  <c r="BI48" i="9"/>
  <c r="J48" i="9"/>
  <c r="BA48" i="9"/>
  <c r="BB48" i="9"/>
  <c r="BC48" i="9"/>
  <c r="BD48" i="9"/>
  <c r="K48" i="9"/>
  <c r="L48" i="9"/>
  <c r="M48" i="9"/>
  <c r="R48" i="9"/>
  <c r="N48" i="9"/>
  <c r="AH48" i="9"/>
  <c r="O48" i="9"/>
  <c r="AI48" i="9"/>
  <c r="P48" i="9"/>
  <c r="AU48" i="9"/>
  <c r="AX48" i="9"/>
  <c r="Q48" i="9"/>
  <c r="S48" i="9"/>
  <c r="AG48" i="9"/>
  <c r="AP48" i="9"/>
  <c r="AQ48" i="9"/>
  <c r="AR48" i="9"/>
  <c r="AS48" i="9"/>
  <c r="AT48" i="9"/>
  <c r="AV48" i="9"/>
  <c r="AW48" i="9"/>
  <c r="AY48" i="9"/>
  <c r="AZ48" i="9"/>
  <c r="BE48" i="9"/>
  <c r="BJ48" i="9"/>
  <c r="BK48" i="9"/>
  <c r="BL48" i="9"/>
  <c r="BM48" i="9"/>
  <c r="BN48" i="9"/>
  <c r="BO48" i="9"/>
  <c r="F49" i="9"/>
  <c r="G49" i="9"/>
  <c r="H49" i="9"/>
  <c r="BF49" i="9"/>
  <c r="BG49" i="9"/>
  <c r="BH49" i="9"/>
  <c r="BI49" i="9"/>
  <c r="J49" i="9"/>
  <c r="BA49" i="9"/>
  <c r="BB49" i="9"/>
  <c r="BC49" i="9"/>
  <c r="BD49" i="9"/>
  <c r="K49" i="9"/>
  <c r="L49" i="9"/>
  <c r="M49" i="9"/>
  <c r="R49" i="9"/>
  <c r="N49" i="9"/>
  <c r="AH49" i="9"/>
  <c r="O49" i="9"/>
  <c r="AI49" i="9"/>
  <c r="P49" i="9"/>
  <c r="AU49" i="9"/>
  <c r="AX49" i="9"/>
  <c r="Q49" i="9"/>
  <c r="S49" i="9"/>
  <c r="AG49" i="9"/>
  <c r="AP49" i="9"/>
  <c r="AQ49" i="9"/>
  <c r="AR49" i="9"/>
  <c r="AS49" i="9"/>
  <c r="AT49" i="9"/>
  <c r="AV49" i="9"/>
  <c r="AW49" i="9"/>
  <c r="AY49" i="9"/>
  <c r="AZ49" i="9"/>
  <c r="BE49" i="9"/>
  <c r="BJ49" i="9"/>
  <c r="BK49" i="9"/>
  <c r="BL49" i="9"/>
  <c r="BM49" i="9"/>
  <c r="BN49" i="9"/>
  <c r="BO49" i="9"/>
  <c r="F50" i="9"/>
  <c r="G50" i="9"/>
  <c r="H50" i="9"/>
  <c r="BF50" i="9"/>
  <c r="BG50" i="9"/>
  <c r="BH50" i="9"/>
  <c r="BI50" i="9"/>
  <c r="J50" i="9"/>
  <c r="BA50" i="9"/>
  <c r="BB50" i="9"/>
  <c r="BC50" i="9"/>
  <c r="BD50" i="9"/>
  <c r="K50" i="9"/>
  <c r="L50" i="9"/>
  <c r="M50" i="9"/>
  <c r="R50" i="9"/>
  <c r="N50" i="9"/>
  <c r="AH50" i="9"/>
  <c r="O50" i="9"/>
  <c r="AI50" i="9"/>
  <c r="P50" i="9"/>
  <c r="AU50" i="9"/>
  <c r="AX50" i="9"/>
  <c r="Q50" i="9"/>
  <c r="S50" i="9"/>
  <c r="AG50" i="9"/>
  <c r="AP50" i="9"/>
  <c r="AQ50" i="9"/>
  <c r="AR50" i="9"/>
  <c r="AS50" i="9"/>
  <c r="AT50" i="9"/>
  <c r="AV50" i="9"/>
  <c r="AW50" i="9"/>
  <c r="AY50" i="9"/>
  <c r="AZ50" i="9"/>
  <c r="BE50" i="9"/>
  <c r="BJ50" i="9"/>
  <c r="BK50" i="9"/>
  <c r="BL50" i="9"/>
  <c r="BM50" i="9"/>
  <c r="BN50" i="9"/>
  <c r="BO50" i="9"/>
  <c r="AG51" i="9"/>
  <c r="AP51" i="9"/>
  <c r="AQ51" i="9"/>
  <c r="AR51" i="9"/>
  <c r="AS51" i="9"/>
  <c r="AT51" i="9"/>
  <c r="AV51" i="9"/>
  <c r="AW51" i="9"/>
  <c r="AY51" i="9"/>
  <c r="AZ51" i="9"/>
  <c r="BE51" i="9"/>
  <c r="BJ51" i="9"/>
  <c r="BK51" i="9"/>
  <c r="BL51" i="9"/>
  <c r="BM51" i="9"/>
  <c r="BN51" i="9"/>
  <c r="BO51" i="9"/>
  <c r="F52" i="9"/>
  <c r="G52" i="9"/>
  <c r="H52" i="9"/>
  <c r="BF52" i="9"/>
  <c r="BG52" i="9"/>
  <c r="BH52" i="9"/>
  <c r="BI52" i="9"/>
  <c r="J52" i="9"/>
  <c r="BA52" i="9"/>
  <c r="BB52" i="9"/>
  <c r="BC52" i="9"/>
  <c r="BD52" i="9"/>
  <c r="K52" i="9"/>
  <c r="L52" i="9"/>
  <c r="M52" i="9"/>
  <c r="R52" i="9"/>
  <c r="N52" i="9"/>
  <c r="AH52" i="9"/>
  <c r="O52" i="9"/>
  <c r="AI52" i="9"/>
  <c r="P52" i="9"/>
  <c r="AU52" i="9"/>
  <c r="AX52" i="9"/>
  <c r="Q52" i="9"/>
  <c r="S52" i="9"/>
  <c r="AG52" i="9"/>
  <c r="AP52" i="9"/>
  <c r="AQ52" i="9"/>
  <c r="AR52" i="9"/>
  <c r="AS52" i="9"/>
  <c r="AT52" i="9"/>
  <c r="AV52" i="9"/>
  <c r="AW52" i="9"/>
  <c r="AY52" i="9"/>
  <c r="AZ52" i="9"/>
  <c r="BE52" i="9"/>
  <c r="BJ52" i="9"/>
  <c r="BK52" i="9"/>
  <c r="BL52" i="9"/>
  <c r="BM52" i="9"/>
  <c r="BN52" i="9"/>
  <c r="BO52" i="9"/>
  <c r="F53" i="9"/>
  <c r="G53" i="9"/>
  <c r="H53" i="9"/>
  <c r="BF53" i="9"/>
  <c r="BG53" i="9"/>
  <c r="BH53" i="9"/>
  <c r="BI53" i="9"/>
  <c r="J53" i="9"/>
  <c r="BA53" i="9"/>
  <c r="BB53" i="9"/>
  <c r="BC53" i="9"/>
  <c r="BD53" i="9"/>
  <c r="K53" i="9"/>
  <c r="L53" i="9"/>
  <c r="M53" i="9"/>
  <c r="R53" i="9"/>
  <c r="N53" i="9"/>
  <c r="AH53" i="9"/>
  <c r="O53" i="9"/>
  <c r="AI53" i="9"/>
  <c r="P53" i="9"/>
  <c r="AU53" i="9"/>
  <c r="AX53" i="9"/>
  <c r="Q53" i="9"/>
  <c r="S53" i="9"/>
  <c r="AG53" i="9"/>
  <c r="AP53" i="9"/>
  <c r="AQ53" i="9"/>
  <c r="AR53" i="9"/>
  <c r="AS53" i="9"/>
  <c r="AT53" i="9"/>
  <c r="AV53" i="9"/>
  <c r="AW53" i="9"/>
  <c r="AY53" i="9"/>
  <c r="AZ53" i="9"/>
  <c r="BE53" i="9"/>
  <c r="BJ53" i="9"/>
  <c r="BK53" i="9"/>
  <c r="BL53" i="9"/>
  <c r="BM53" i="9"/>
  <c r="BN53" i="9"/>
  <c r="BO53" i="9"/>
  <c r="F54" i="9"/>
  <c r="G54" i="9"/>
  <c r="H54" i="9"/>
  <c r="BF54" i="9"/>
  <c r="BG54" i="9"/>
  <c r="BH54" i="9"/>
  <c r="BI54" i="9"/>
  <c r="J54" i="9"/>
  <c r="BA54" i="9"/>
  <c r="BB54" i="9"/>
  <c r="BC54" i="9"/>
  <c r="BD54" i="9"/>
  <c r="K54" i="9"/>
  <c r="L54" i="9"/>
  <c r="M54" i="9"/>
  <c r="R54" i="9"/>
  <c r="N54" i="9"/>
  <c r="AH54" i="9"/>
  <c r="O54" i="9"/>
  <c r="AI54" i="9"/>
  <c r="P54" i="9"/>
  <c r="AU54" i="9"/>
  <c r="AX54" i="9"/>
  <c r="Q54" i="9"/>
  <c r="S54" i="9"/>
  <c r="AG54" i="9"/>
  <c r="AP54" i="9"/>
  <c r="AQ54" i="9"/>
  <c r="AR54" i="9"/>
  <c r="AS54" i="9"/>
  <c r="AT54" i="9"/>
  <c r="AV54" i="9"/>
  <c r="AW54" i="9"/>
  <c r="AY54" i="9"/>
  <c r="AZ54" i="9"/>
  <c r="BE54" i="9"/>
  <c r="BJ54" i="9"/>
  <c r="BK54" i="9"/>
  <c r="BL54" i="9"/>
  <c r="BM54" i="9"/>
  <c r="BN54" i="9"/>
  <c r="BO54" i="9"/>
  <c r="F55" i="9"/>
  <c r="G55" i="9"/>
  <c r="H55" i="9"/>
  <c r="BF55" i="9"/>
  <c r="BG55" i="9"/>
  <c r="BH55" i="9"/>
  <c r="BI55" i="9"/>
  <c r="J55" i="9"/>
  <c r="BA55" i="9"/>
  <c r="BB55" i="9"/>
  <c r="BC55" i="9"/>
  <c r="BD55" i="9"/>
  <c r="K55" i="9"/>
  <c r="L55" i="9"/>
  <c r="M55" i="9"/>
  <c r="R55" i="9"/>
  <c r="N55" i="9"/>
  <c r="AH55" i="9"/>
  <c r="O55" i="9"/>
  <c r="AI55" i="9"/>
  <c r="P55" i="9"/>
  <c r="AU55" i="9"/>
  <c r="AX55" i="9"/>
  <c r="Q55" i="9"/>
  <c r="S55" i="9"/>
  <c r="AG55" i="9"/>
  <c r="AP55" i="9"/>
  <c r="AQ55" i="9"/>
  <c r="AR55" i="9"/>
  <c r="AS55" i="9"/>
  <c r="AT55" i="9"/>
  <c r="AV55" i="9"/>
  <c r="AW55" i="9"/>
  <c r="AY55" i="9"/>
  <c r="AZ55" i="9"/>
  <c r="BE55" i="9"/>
  <c r="BJ55" i="9"/>
  <c r="BK55" i="9"/>
  <c r="BL55" i="9"/>
  <c r="BM55" i="9"/>
  <c r="BN55" i="9"/>
  <c r="BO55" i="9"/>
  <c r="F56" i="9"/>
  <c r="G56" i="9"/>
  <c r="H56" i="9"/>
  <c r="BF56" i="9"/>
  <c r="BG56" i="9"/>
  <c r="BH56" i="9"/>
  <c r="BI56" i="9"/>
  <c r="J56" i="9"/>
  <c r="BA56" i="9"/>
  <c r="BB56" i="9"/>
  <c r="BC56" i="9"/>
  <c r="BD56" i="9"/>
  <c r="K56" i="9"/>
  <c r="L56" i="9"/>
  <c r="M56" i="9"/>
  <c r="R56" i="9"/>
  <c r="N56" i="9"/>
  <c r="AH56" i="9"/>
  <c r="O56" i="9"/>
  <c r="AI56" i="9"/>
  <c r="P56" i="9"/>
  <c r="AU56" i="9"/>
  <c r="AX56" i="9"/>
  <c r="Q56" i="9"/>
  <c r="S56" i="9"/>
  <c r="AG56" i="9"/>
  <c r="AP56" i="9"/>
  <c r="AQ56" i="9"/>
  <c r="AR56" i="9"/>
  <c r="AS56" i="9"/>
  <c r="AT56" i="9"/>
  <c r="AV56" i="9"/>
  <c r="AW56" i="9"/>
  <c r="AY56" i="9"/>
  <c r="BE56" i="9"/>
  <c r="BJ56" i="9"/>
  <c r="BK56" i="9"/>
  <c r="BL56" i="9"/>
  <c r="BM56" i="9"/>
  <c r="BN56" i="9"/>
  <c r="BO56" i="9"/>
  <c r="F57" i="9"/>
  <c r="G57" i="9"/>
  <c r="H57" i="9"/>
  <c r="BF57" i="9"/>
  <c r="BG57" i="9"/>
  <c r="BH57" i="9"/>
  <c r="BI57" i="9"/>
  <c r="J57" i="9"/>
  <c r="BA57" i="9"/>
  <c r="BB57" i="9"/>
  <c r="BC57" i="9"/>
  <c r="BD57" i="9"/>
  <c r="K57" i="9"/>
  <c r="L57" i="9"/>
  <c r="M57" i="9"/>
  <c r="R57" i="9"/>
  <c r="N57" i="9"/>
  <c r="AH57" i="9"/>
  <c r="O57" i="9"/>
  <c r="AI57" i="9"/>
  <c r="P57" i="9"/>
  <c r="AU57" i="9"/>
  <c r="AX57" i="9"/>
  <c r="Q57" i="9"/>
  <c r="S57" i="9"/>
  <c r="AG57" i="9"/>
  <c r="AP57" i="9"/>
  <c r="AQ57" i="9"/>
  <c r="AR57" i="9"/>
  <c r="AS57" i="9"/>
  <c r="AT57" i="9"/>
  <c r="AV57" i="9"/>
  <c r="AW57" i="9"/>
  <c r="AY57" i="9"/>
  <c r="AZ57" i="9"/>
  <c r="BE57" i="9"/>
  <c r="BJ57" i="9"/>
  <c r="BK57" i="9"/>
  <c r="BL57" i="9"/>
  <c r="BM57" i="9"/>
  <c r="BN57" i="9"/>
  <c r="BO57" i="9"/>
  <c r="F58" i="9"/>
  <c r="G58" i="9"/>
  <c r="H58" i="9"/>
  <c r="BF58" i="9"/>
  <c r="BG58" i="9"/>
  <c r="BH58" i="9"/>
  <c r="BI58" i="9"/>
  <c r="J58" i="9"/>
  <c r="BA58" i="9"/>
  <c r="BB58" i="9"/>
  <c r="BC58" i="9"/>
  <c r="BD58" i="9"/>
  <c r="K58" i="9"/>
  <c r="L58" i="9"/>
  <c r="M58" i="9"/>
  <c r="R58" i="9"/>
  <c r="N58" i="9"/>
  <c r="AH58" i="9"/>
  <c r="O58" i="9"/>
  <c r="AI58" i="9"/>
  <c r="P58" i="9"/>
  <c r="Q58" i="9"/>
  <c r="S58" i="9"/>
  <c r="AG58" i="9"/>
  <c r="AP58" i="9"/>
  <c r="AQ58" i="9"/>
  <c r="AR58" i="9"/>
  <c r="AS58" i="9"/>
  <c r="AT58" i="9"/>
  <c r="AU58" i="9"/>
  <c r="AV58" i="9"/>
  <c r="AW58" i="9"/>
  <c r="AY58" i="9"/>
  <c r="BE58" i="9"/>
  <c r="BJ58" i="9"/>
  <c r="BK58" i="9"/>
  <c r="BL58" i="9"/>
  <c r="BM58" i="9"/>
  <c r="BN58" i="9"/>
  <c r="BO58" i="9"/>
  <c r="F59" i="9"/>
  <c r="G59" i="9"/>
  <c r="H59" i="9"/>
  <c r="BF59" i="9"/>
  <c r="BG59" i="9"/>
  <c r="BH59" i="9"/>
  <c r="BI59" i="9"/>
  <c r="J59" i="9"/>
  <c r="BA59" i="9"/>
  <c r="BB59" i="9"/>
  <c r="BC59" i="9"/>
  <c r="BD59" i="9"/>
  <c r="K59" i="9"/>
  <c r="L59" i="9"/>
  <c r="M59" i="9"/>
  <c r="R59" i="9"/>
  <c r="N59" i="9"/>
  <c r="AH59" i="9"/>
  <c r="O59" i="9"/>
  <c r="AI59" i="9"/>
  <c r="P59" i="9"/>
  <c r="AU59" i="9"/>
  <c r="AX59" i="9"/>
  <c r="Q59" i="9"/>
  <c r="S59" i="9"/>
  <c r="AG59" i="9"/>
  <c r="AP59" i="9"/>
  <c r="AQ59" i="9"/>
  <c r="AR59" i="9"/>
  <c r="AS59" i="9"/>
  <c r="AT59" i="9"/>
  <c r="AV59" i="9"/>
  <c r="AW59" i="9"/>
  <c r="AY59" i="9"/>
  <c r="AZ59" i="9"/>
  <c r="BE59" i="9"/>
  <c r="BJ59" i="9"/>
  <c r="BK59" i="9"/>
  <c r="BL59" i="9"/>
  <c r="BM59" i="9"/>
  <c r="BN59" i="9"/>
  <c r="BO59" i="9"/>
  <c r="AG60" i="9"/>
  <c r="AP60" i="9"/>
  <c r="AQ60" i="9"/>
  <c r="AR60" i="9"/>
  <c r="AS60" i="9"/>
  <c r="AT60" i="9"/>
  <c r="AV60" i="9"/>
  <c r="AW60" i="9"/>
  <c r="AY60" i="9"/>
  <c r="AZ60" i="9"/>
  <c r="BE60" i="9"/>
  <c r="BJ60" i="9"/>
  <c r="BK60" i="9"/>
  <c r="BL60" i="9"/>
  <c r="BM60" i="9"/>
  <c r="BN60" i="9"/>
  <c r="BO60" i="9"/>
  <c r="F61" i="9"/>
  <c r="G61" i="9"/>
  <c r="H61" i="9"/>
  <c r="BG61" i="9"/>
  <c r="BF61" i="9"/>
  <c r="BH61" i="9"/>
  <c r="BI61" i="9"/>
  <c r="J61" i="9"/>
  <c r="BA61" i="9"/>
  <c r="BB61" i="9"/>
  <c r="BC61" i="9"/>
  <c r="BD61" i="9"/>
  <c r="K61" i="9"/>
  <c r="L61" i="9"/>
  <c r="M61" i="9"/>
  <c r="R61" i="9"/>
  <c r="N61" i="9"/>
  <c r="AH61" i="9"/>
  <c r="O61" i="9"/>
  <c r="AI61" i="9"/>
  <c r="P61" i="9"/>
  <c r="Q61" i="9"/>
  <c r="S61" i="9"/>
  <c r="AG61" i="9"/>
  <c r="AP61" i="9"/>
  <c r="AQ61" i="9"/>
  <c r="AR61" i="9"/>
  <c r="AS61" i="9"/>
  <c r="AT61" i="9"/>
  <c r="AU61" i="9"/>
  <c r="AV61" i="9"/>
  <c r="AW61" i="9"/>
  <c r="AX61" i="9"/>
  <c r="AY61" i="9"/>
  <c r="AZ61" i="9"/>
  <c r="BE61" i="9"/>
  <c r="BJ61" i="9"/>
  <c r="BK61" i="9"/>
  <c r="BL61" i="9"/>
  <c r="BM61" i="9"/>
  <c r="BN61" i="9"/>
  <c r="BO61" i="9"/>
  <c r="F62" i="9"/>
  <c r="G62" i="9"/>
  <c r="H62" i="9"/>
  <c r="BG62" i="9"/>
  <c r="BF62" i="9"/>
  <c r="BH62" i="9"/>
  <c r="BI62" i="9"/>
  <c r="J62" i="9"/>
  <c r="BA62" i="9"/>
  <c r="BB62" i="9"/>
  <c r="BC62" i="9"/>
  <c r="BD62" i="9"/>
  <c r="K62" i="9"/>
  <c r="L62" i="9"/>
  <c r="M62" i="9"/>
  <c r="R62" i="9"/>
  <c r="N62" i="9"/>
  <c r="AH62" i="9"/>
  <c r="O62" i="9"/>
  <c r="AI62" i="9"/>
  <c r="P62" i="9"/>
  <c r="Q62" i="9"/>
  <c r="S62" i="9"/>
  <c r="AG62" i="9"/>
  <c r="AP62" i="9"/>
  <c r="AQ62" i="9"/>
  <c r="AR62" i="9"/>
  <c r="AS62" i="9"/>
  <c r="AT62" i="9"/>
  <c r="AU62" i="9"/>
  <c r="AV62" i="9"/>
  <c r="AW62" i="9"/>
  <c r="AX62" i="9"/>
  <c r="AY62" i="9"/>
  <c r="AZ62" i="9"/>
  <c r="BE62" i="9"/>
  <c r="BJ62" i="9"/>
  <c r="BK62" i="9"/>
  <c r="BL62" i="9"/>
  <c r="BM62" i="9"/>
  <c r="BN62" i="9"/>
  <c r="BO62" i="9"/>
  <c r="F63" i="9"/>
  <c r="G63" i="9"/>
  <c r="H63" i="9"/>
  <c r="BG63" i="9"/>
  <c r="BF63" i="9"/>
  <c r="BH63" i="9"/>
  <c r="BI63" i="9"/>
  <c r="J63" i="9"/>
  <c r="BA63" i="9"/>
  <c r="BB63" i="9"/>
  <c r="BC63" i="9"/>
  <c r="BD63" i="9"/>
  <c r="K63" i="9"/>
  <c r="L63" i="9"/>
  <c r="M63" i="9"/>
  <c r="R63" i="9"/>
  <c r="N63" i="9"/>
  <c r="AH63" i="9"/>
  <c r="O63" i="9"/>
  <c r="AI63" i="9"/>
  <c r="P63" i="9"/>
  <c r="Q63" i="9"/>
  <c r="S63" i="9"/>
  <c r="AG63" i="9"/>
  <c r="AP63" i="9"/>
  <c r="AQ63" i="9"/>
  <c r="AR63" i="9"/>
  <c r="AS63" i="9"/>
  <c r="AT63" i="9"/>
  <c r="AU63" i="9"/>
  <c r="AV63" i="9"/>
  <c r="AW63" i="9"/>
  <c r="AX63" i="9"/>
  <c r="AY63" i="9"/>
  <c r="AZ63" i="9"/>
  <c r="BE63" i="9"/>
  <c r="BJ63" i="9"/>
  <c r="BK63" i="9"/>
  <c r="BL63" i="9"/>
  <c r="BM63" i="9"/>
  <c r="BN63" i="9"/>
  <c r="BO63" i="9"/>
  <c r="AG64" i="9"/>
  <c r="AP64" i="9"/>
  <c r="AQ64" i="9"/>
  <c r="AR64" i="9"/>
  <c r="AS64" i="9"/>
  <c r="AT64" i="9"/>
  <c r="AU64" i="9"/>
  <c r="AV64" i="9"/>
  <c r="AW64" i="9"/>
  <c r="AX64" i="9"/>
  <c r="AY64" i="9"/>
  <c r="AZ64" i="9"/>
  <c r="BE64" i="9"/>
  <c r="BJ64" i="9"/>
  <c r="BK64" i="9"/>
  <c r="BL64" i="9"/>
  <c r="BM64" i="9"/>
  <c r="BN64" i="9"/>
  <c r="BO64" i="9"/>
  <c r="F65" i="9"/>
  <c r="G65" i="9"/>
  <c r="H65" i="9"/>
  <c r="BF65" i="9"/>
  <c r="BG65" i="9"/>
  <c r="BH65" i="9"/>
  <c r="BI65" i="9"/>
  <c r="J65" i="9"/>
  <c r="BA65" i="9"/>
  <c r="BB65" i="9"/>
  <c r="BC65" i="9"/>
  <c r="BD65" i="9"/>
  <c r="K65" i="9"/>
  <c r="L65" i="9"/>
  <c r="M65" i="9"/>
  <c r="R65" i="9"/>
  <c r="N65" i="9"/>
  <c r="AH65" i="9"/>
  <c r="O65" i="9"/>
  <c r="AI65" i="9"/>
  <c r="P65" i="9"/>
  <c r="AU65" i="9"/>
  <c r="AX65" i="9"/>
  <c r="Q65" i="9"/>
  <c r="S65" i="9"/>
  <c r="AG65" i="9"/>
  <c r="AP65" i="9"/>
  <c r="AQ65" i="9"/>
  <c r="AR65" i="9"/>
  <c r="AS65" i="9"/>
  <c r="AT65" i="9"/>
  <c r="AV65" i="9"/>
  <c r="AW65" i="9"/>
  <c r="AY65" i="9"/>
  <c r="AZ65" i="9"/>
  <c r="BE65" i="9"/>
  <c r="BJ65" i="9"/>
  <c r="BK65" i="9"/>
  <c r="BL65" i="9"/>
  <c r="BM65" i="9"/>
  <c r="BN65" i="9"/>
  <c r="BO65" i="9"/>
  <c r="F66" i="9"/>
  <c r="G66" i="9"/>
  <c r="H66" i="9"/>
  <c r="BF66" i="9"/>
  <c r="BG66" i="9"/>
  <c r="BH66" i="9"/>
  <c r="BI66" i="9"/>
  <c r="J66" i="9"/>
  <c r="BA66" i="9"/>
  <c r="BB66" i="9"/>
  <c r="BC66" i="9"/>
  <c r="BD66" i="9"/>
  <c r="K66" i="9"/>
  <c r="L66" i="9"/>
  <c r="M66" i="9"/>
  <c r="R66" i="9"/>
  <c r="N66" i="9"/>
  <c r="AH66" i="9"/>
  <c r="O66" i="9"/>
  <c r="AI66" i="9"/>
  <c r="P66" i="9"/>
  <c r="AU66" i="9"/>
  <c r="AX66" i="9"/>
  <c r="Q66" i="9"/>
  <c r="S66" i="9"/>
  <c r="AG66" i="9"/>
  <c r="AP66" i="9"/>
  <c r="AQ66" i="9"/>
  <c r="AR66" i="9"/>
  <c r="AS66" i="9"/>
  <c r="AT66" i="9"/>
  <c r="AV66" i="9"/>
  <c r="AW66" i="9"/>
  <c r="AY66" i="9"/>
  <c r="AZ66" i="9"/>
  <c r="BE66" i="9"/>
  <c r="BJ66" i="9"/>
  <c r="BK66" i="9"/>
  <c r="BL66" i="9"/>
  <c r="BM66" i="9"/>
  <c r="BN66" i="9"/>
  <c r="BO66" i="9"/>
  <c r="F67" i="9"/>
  <c r="G67" i="9"/>
  <c r="H67" i="9"/>
  <c r="BF67" i="9"/>
  <c r="BG67" i="9"/>
  <c r="BH67" i="9"/>
  <c r="BI67" i="9"/>
  <c r="J67" i="9"/>
  <c r="BA67" i="9"/>
  <c r="BB67" i="9"/>
  <c r="BC67" i="9"/>
  <c r="BD67" i="9"/>
  <c r="K67" i="9"/>
  <c r="L67" i="9"/>
  <c r="M67" i="9"/>
  <c r="R67" i="9"/>
  <c r="N67" i="9"/>
  <c r="AH67" i="9"/>
  <c r="O67" i="9"/>
  <c r="AI67" i="9"/>
  <c r="P67" i="9"/>
  <c r="AU67" i="9"/>
  <c r="AX67" i="9"/>
  <c r="Q67" i="9"/>
  <c r="S67" i="9"/>
  <c r="AG67" i="9"/>
  <c r="AP67" i="9"/>
  <c r="AQ67" i="9"/>
  <c r="AR67" i="9"/>
  <c r="AS67" i="9"/>
  <c r="AT67" i="9"/>
  <c r="AV67" i="9"/>
  <c r="AW67" i="9"/>
  <c r="AY67" i="9"/>
  <c r="AZ67" i="9"/>
  <c r="BE67" i="9"/>
  <c r="BJ67" i="9"/>
  <c r="BK67" i="9"/>
  <c r="BL67" i="9"/>
  <c r="BM67" i="9"/>
  <c r="BN67" i="9"/>
  <c r="BO67" i="9"/>
  <c r="F68" i="9"/>
  <c r="G68" i="9"/>
  <c r="H68" i="9"/>
  <c r="BF68" i="9"/>
  <c r="BG68" i="9"/>
  <c r="BH68" i="9"/>
  <c r="BI68" i="9"/>
  <c r="J68" i="9"/>
  <c r="BA68" i="9"/>
  <c r="BB68" i="9"/>
  <c r="BC68" i="9"/>
  <c r="BD68" i="9"/>
  <c r="K68" i="9"/>
  <c r="L68" i="9"/>
  <c r="M68" i="9"/>
  <c r="R68" i="9"/>
  <c r="N68" i="9"/>
  <c r="AH68" i="9"/>
  <c r="O68" i="9"/>
  <c r="AI68" i="9"/>
  <c r="P68" i="9"/>
  <c r="AU68" i="9"/>
  <c r="AX68" i="9"/>
  <c r="Q68" i="9"/>
  <c r="S68" i="9"/>
  <c r="AG68" i="9"/>
  <c r="AP68" i="9"/>
  <c r="AQ68" i="9"/>
  <c r="AR68" i="9"/>
  <c r="AS68" i="9"/>
  <c r="AT68" i="9"/>
  <c r="AV68" i="9"/>
  <c r="AW68" i="9"/>
  <c r="AY68" i="9"/>
  <c r="AZ68" i="9"/>
  <c r="BE68" i="9"/>
  <c r="BJ68" i="9"/>
  <c r="BK68" i="9"/>
  <c r="BL68" i="9"/>
  <c r="BM68" i="9"/>
  <c r="BN68" i="9"/>
  <c r="BO68" i="9"/>
  <c r="F69" i="9"/>
  <c r="G69" i="9"/>
  <c r="H69" i="9"/>
  <c r="BF69" i="9"/>
  <c r="BG69" i="9"/>
  <c r="BH69" i="9"/>
  <c r="BI69" i="9"/>
  <c r="J69" i="9"/>
  <c r="BA69" i="9"/>
  <c r="BB69" i="9"/>
  <c r="BC69" i="9"/>
  <c r="BD69" i="9"/>
  <c r="K69" i="9"/>
  <c r="L69" i="9"/>
  <c r="M69" i="9"/>
  <c r="R69" i="9"/>
  <c r="N69" i="9"/>
  <c r="AH69" i="9"/>
  <c r="O69" i="9"/>
  <c r="AI69" i="9"/>
  <c r="P69" i="9"/>
  <c r="AU69" i="9"/>
  <c r="AX69" i="9"/>
  <c r="Q69" i="9"/>
  <c r="S69" i="9"/>
  <c r="AG69" i="9"/>
  <c r="AP69" i="9"/>
  <c r="AQ69" i="9"/>
  <c r="AR69" i="9"/>
  <c r="AS69" i="9"/>
  <c r="AT69" i="9"/>
  <c r="AV69" i="9"/>
  <c r="AW69" i="9"/>
  <c r="AY69" i="9"/>
  <c r="AZ69" i="9"/>
  <c r="BE69" i="9"/>
  <c r="BJ69" i="9"/>
  <c r="BK69" i="9"/>
  <c r="BL69" i="9"/>
  <c r="BM69" i="9"/>
  <c r="BN69" i="9"/>
  <c r="BO69" i="9"/>
  <c r="F70" i="9"/>
  <c r="G70" i="9"/>
  <c r="H70" i="9"/>
  <c r="BF70" i="9"/>
  <c r="BG70" i="9"/>
  <c r="BH70" i="9"/>
  <c r="BI70" i="9"/>
  <c r="J70" i="9"/>
  <c r="BA70" i="9"/>
  <c r="BB70" i="9"/>
  <c r="BC70" i="9"/>
  <c r="BD70" i="9"/>
  <c r="K70" i="9"/>
  <c r="L70" i="9"/>
  <c r="M70" i="9"/>
  <c r="R70" i="9"/>
  <c r="N70" i="9"/>
  <c r="AH70" i="9"/>
  <c r="O70" i="9"/>
  <c r="AI70" i="9"/>
  <c r="P70" i="9"/>
  <c r="AU70" i="9"/>
  <c r="AX70" i="9"/>
  <c r="Q70" i="9"/>
  <c r="S70" i="9"/>
  <c r="AG70" i="9"/>
  <c r="AP70" i="9"/>
  <c r="AQ70" i="9"/>
  <c r="AR70" i="9"/>
  <c r="AS70" i="9"/>
  <c r="AT70" i="9"/>
  <c r="AV70" i="9"/>
  <c r="AW70" i="9"/>
  <c r="AY70" i="9"/>
  <c r="AZ70" i="9"/>
  <c r="BE70" i="9"/>
  <c r="BJ70" i="9"/>
  <c r="BK70" i="9"/>
  <c r="BL70" i="9"/>
  <c r="BM70" i="9"/>
  <c r="BN70" i="9"/>
  <c r="BO70" i="9"/>
  <c r="F71" i="9"/>
  <c r="G71" i="9"/>
  <c r="H71" i="9"/>
  <c r="BF71" i="9"/>
  <c r="BG71" i="9"/>
  <c r="BH71" i="9"/>
  <c r="BI71" i="9"/>
  <c r="J71" i="9"/>
  <c r="BA71" i="9"/>
  <c r="BB71" i="9"/>
  <c r="BC71" i="9"/>
  <c r="BD71" i="9"/>
  <c r="K71" i="9"/>
  <c r="L71" i="9"/>
  <c r="M71" i="9"/>
  <c r="R71" i="9"/>
  <c r="N71" i="9"/>
  <c r="AH71" i="9"/>
  <c r="O71" i="9"/>
  <c r="AI71" i="9"/>
  <c r="P71" i="9"/>
  <c r="AU71" i="9"/>
  <c r="AX71" i="9"/>
  <c r="Q71" i="9"/>
  <c r="S71" i="9"/>
  <c r="AG71" i="9"/>
  <c r="AP71" i="9"/>
  <c r="AQ71" i="9"/>
  <c r="AR71" i="9"/>
  <c r="AS71" i="9"/>
  <c r="AT71" i="9"/>
  <c r="AV71" i="9"/>
  <c r="AW71" i="9"/>
  <c r="AY71" i="9"/>
  <c r="AZ71" i="9"/>
  <c r="BE71" i="9"/>
  <c r="BJ71" i="9"/>
  <c r="BK71" i="9"/>
  <c r="BL71" i="9"/>
  <c r="BM71" i="9"/>
  <c r="BN71" i="9"/>
  <c r="BO71" i="9"/>
  <c r="F72" i="9"/>
  <c r="G72" i="9"/>
  <c r="H72" i="9"/>
  <c r="BF72" i="9"/>
  <c r="BG72" i="9"/>
  <c r="BH72" i="9"/>
  <c r="BI72" i="9"/>
  <c r="J72" i="9"/>
  <c r="BA72" i="9"/>
  <c r="BB72" i="9"/>
  <c r="BC72" i="9"/>
  <c r="BD72" i="9"/>
  <c r="K72" i="9"/>
  <c r="L72" i="9"/>
  <c r="M72" i="9"/>
  <c r="R72" i="9"/>
  <c r="N72" i="9"/>
  <c r="AH72" i="9"/>
  <c r="O72" i="9"/>
  <c r="AI72" i="9"/>
  <c r="P72" i="9"/>
  <c r="AU72" i="9"/>
  <c r="AX72" i="9"/>
  <c r="Q72" i="9"/>
  <c r="S72" i="9"/>
  <c r="AG72" i="9"/>
  <c r="AP72" i="9"/>
  <c r="AQ72" i="9"/>
  <c r="AR72" i="9"/>
  <c r="AS72" i="9"/>
  <c r="AT72" i="9"/>
  <c r="AV72" i="9"/>
  <c r="AW72" i="9"/>
  <c r="AY72" i="9"/>
  <c r="AZ72" i="9"/>
  <c r="BE72" i="9"/>
  <c r="BJ72" i="9"/>
  <c r="BK72" i="9"/>
  <c r="BL72" i="9"/>
  <c r="BM72" i="9"/>
  <c r="BN72" i="9"/>
  <c r="BO72" i="9"/>
  <c r="F73" i="9"/>
  <c r="G73" i="9"/>
  <c r="H73" i="9"/>
  <c r="BG73" i="9"/>
  <c r="BF73" i="9"/>
  <c r="BH73" i="9"/>
  <c r="BI73" i="9"/>
  <c r="J73" i="9"/>
  <c r="BA73" i="9"/>
  <c r="BB73" i="9"/>
  <c r="BC73" i="9"/>
  <c r="BD73" i="9"/>
  <c r="K73" i="9"/>
  <c r="L73" i="9"/>
  <c r="M73" i="9"/>
  <c r="R73" i="9"/>
  <c r="N73" i="9"/>
  <c r="AH73" i="9"/>
  <c r="O73" i="9"/>
  <c r="AI73" i="9"/>
  <c r="P73" i="9"/>
  <c r="Q73" i="9"/>
  <c r="S73" i="9"/>
  <c r="AG73" i="9"/>
  <c r="AP73" i="9"/>
  <c r="AQ73" i="9"/>
  <c r="AR73" i="9"/>
  <c r="AS73" i="9"/>
  <c r="AT73" i="9"/>
  <c r="AU73" i="9"/>
  <c r="AV73" i="9"/>
  <c r="AW73" i="9"/>
  <c r="AX73" i="9"/>
  <c r="AY73" i="9"/>
  <c r="AZ73" i="9"/>
  <c r="BE73" i="9"/>
  <c r="BJ73" i="9"/>
  <c r="BK73" i="9"/>
  <c r="BL73" i="9"/>
  <c r="BM73" i="9"/>
  <c r="BN73" i="9"/>
  <c r="BO73" i="9"/>
  <c r="F74" i="9"/>
  <c r="G74" i="9"/>
  <c r="H74" i="9"/>
  <c r="BF74" i="9"/>
  <c r="BG74" i="9"/>
  <c r="BH74" i="9"/>
  <c r="BI74" i="9"/>
  <c r="J74" i="9"/>
  <c r="BA74" i="9"/>
  <c r="BB74" i="9"/>
  <c r="BC74" i="9"/>
  <c r="BD74" i="9"/>
  <c r="K74" i="9"/>
  <c r="L74" i="9"/>
  <c r="M74" i="9"/>
  <c r="R74" i="9"/>
  <c r="N74" i="9"/>
  <c r="AH74" i="9"/>
  <c r="O74" i="9"/>
  <c r="AI74" i="9"/>
  <c r="P74" i="9"/>
  <c r="AU74" i="9"/>
  <c r="AX74" i="9"/>
  <c r="Q74" i="9"/>
  <c r="S74" i="9"/>
  <c r="AG74" i="9"/>
  <c r="AP74" i="9"/>
  <c r="AQ74" i="9"/>
  <c r="AR74" i="9"/>
  <c r="AS74" i="9"/>
  <c r="AT74" i="9"/>
  <c r="AV74" i="9"/>
  <c r="AW74" i="9"/>
  <c r="AY74" i="9"/>
  <c r="AZ74" i="9"/>
  <c r="BE74" i="9"/>
  <c r="BJ74" i="9"/>
  <c r="BK74" i="9"/>
  <c r="BL74" i="9"/>
  <c r="BM74" i="9"/>
  <c r="BN74" i="9"/>
  <c r="BO74" i="9"/>
  <c r="F75" i="9"/>
  <c r="G75" i="9"/>
  <c r="H75" i="9"/>
  <c r="BF75" i="9"/>
  <c r="BG75" i="9"/>
  <c r="BH75" i="9"/>
  <c r="BI75" i="9"/>
  <c r="J75" i="9"/>
  <c r="BA75" i="9"/>
  <c r="BB75" i="9"/>
  <c r="BC75" i="9"/>
  <c r="BD75" i="9"/>
  <c r="K75" i="9"/>
  <c r="L75" i="9"/>
  <c r="M75" i="9"/>
  <c r="R75" i="9"/>
  <c r="N75" i="9"/>
  <c r="AH75" i="9"/>
  <c r="O75" i="9"/>
  <c r="AI75" i="9"/>
  <c r="P75" i="9"/>
  <c r="AU75" i="9"/>
  <c r="AX75" i="9"/>
  <c r="Q75" i="9"/>
  <c r="S75" i="9"/>
  <c r="AG75" i="9"/>
  <c r="AP75" i="9"/>
  <c r="AQ75" i="9"/>
  <c r="AR75" i="9"/>
  <c r="AS75" i="9"/>
  <c r="AT75" i="9"/>
  <c r="AV75" i="9"/>
  <c r="AW75" i="9"/>
  <c r="AY75" i="9"/>
  <c r="AZ75" i="9"/>
  <c r="BE75" i="9"/>
  <c r="BJ75" i="9"/>
  <c r="BK75" i="9"/>
  <c r="BL75" i="9"/>
  <c r="BM75" i="9"/>
  <c r="BN75" i="9"/>
  <c r="BO75" i="9"/>
  <c r="AG76" i="9"/>
  <c r="AP76" i="9"/>
  <c r="AQ76" i="9"/>
  <c r="AR76" i="9"/>
  <c r="AS76" i="9"/>
  <c r="AT76" i="9"/>
  <c r="AV76" i="9"/>
  <c r="AW76" i="9"/>
  <c r="AY76" i="9"/>
  <c r="AZ76" i="9"/>
  <c r="BE76" i="9"/>
  <c r="BJ76" i="9"/>
  <c r="BK76" i="9"/>
  <c r="BL76" i="9"/>
  <c r="BM76" i="9"/>
  <c r="BN76" i="9"/>
  <c r="BO76" i="9"/>
  <c r="F77" i="9"/>
  <c r="G77" i="9"/>
  <c r="H77" i="9"/>
  <c r="BF77" i="9"/>
  <c r="BG77" i="9"/>
  <c r="BH77" i="9"/>
  <c r="BI77" i="9"/>
  <c r="J77" i="9"/>
  <c r="BA77" i="9"/>
  <c r="BB77" i="9"/>
  <c r="BC77" i="9"/>
  <c r="BD77" i="9"/>
  <c r="K77" i="9"/>
  <c r="L77" i="9"/>
  <c r="M77" i="9"/>
  <c r="R77" i="9"/>
  <c r="N77" i="9"/>
  <c r="AH77" i="9"/>
  <c r="O77" i="9"/>
  <c r="AI77" i="9"/>
  <c r="P77" i="9"/>
  <c r="AU77" i="9"/>
  <c r="AX77" i="9"/>
  <c r="Q77" i="9"/>
  <c r="S77" i="9"/>
  <c r="AG77" i="9"/>
  <c r="AP77" i="9"/>
  <c r="AQ77" i="9"/>
  <c r="AR77" i="9"/>
  <c r="AS77" i="9"/>
  <c r="AT77" i="9"/>
  <c r="AV77" i="9"/>
  <c r="AW77" i="9"/>
  <c r="AY77" i="9"/>
  <c r="AZ77" i="9"/>
  <c r="BE77" i="9"/>
  <c r="BJ77" i="9"/>
  <c r="BK77" i="9"/>
  <c r="BL77" i="9"/>
  <c r="BM77" i="9"/>
  <c r="BN77" i="9"/>
  <c r="BO77" i="9"/>
  <c r="F78" i="9"/>
  <c r="G78" i="9"/>
  <c r="H78" i="9"/>
  <c r="BF78" i="9"/>
  <c r="BG78" i="9"/>
  <c r="BH78" i="9"/>
  <c r="BI78" i="9"/>
  <c r="J78" i="9"/>
  <c r="BA78" i="9"/>
  <c r="BB78" i="9"/>
  <c r="BC78" i="9"/>
  <c r="BD78" i="9"/>
  <c r="K78" i="9"/>
  <c r="L78" i="9"/>
  <c r="M78" i="9"/>
  <c r="R78" i="9"/>
  <c r="N78" i="9"/>
  <c r="AH78" i="9"/>
  <c r="O78" i="9"/>
  <c r="AI78" i="9"/>
  <c r="P78" i="9"/>
  <c r="AU78" i="9"/>
  <c r="AX78" i="9"/>
  <c r="Q78" i="9"/>
  <c r="S78" i="9"/>
  <c r="AG78" i="9"/>
  <c r="AP78" i="9"/>
  <c r="AQ78" i="9"/>
  <c r="AR78" i="9"/>
  <c r="AS78" i="9"/>
  <c r="AT78" i="9"/>
  <c r="AV78" i="9"/>
  <c r="AW78" i="9"/>
  <c r="AY78" i="9"/>
  <c r="AZ78" i="9"/>
  <c r="BE78" i="9"/>
  <c r="BJ78" i="9"/>
  <c r="BK78" i="9"/>
  <c r="BL78" i="9"/>
  <c r="BM78" i="9"/>
  <c r="BN78" i="9"/>
  <c r="BO78" i="9"/>
  <c r="F79" i="9"/>
  <c r="G79" i="9"/>
  <c r="H79" i="9"/>
  <c r="BF79" i="9"/>
  <c r="BG79" i="9"/>
  <c r="BH79" i="9"/>
  <c r="BI79" i="9"/>
  <c r="J79" i="9"/>
  <c r="BA79" i="9"/>
  <c r="BB79" i="9"/>
  <c r="BC79" i="9"/>
  <c r="BD79" i="9"/>
  <c r="K79" i="9"/>
  <c r="L79" i="9"/>
  <c r="M79" i="9"/>
  <c r="R79" i="9"/>
  <c r="N79" i="9"/>
  <c r="AH79" i="9"/>
  <c r="O79" i="9"/>
  <c r="AI79" i="9"/>
  <c r="P79" i="9"/>
  <c r="AU79" i="9"/>
  <c r="AX79" i="9"/>
  <c r="Q79" i="9"/>
  <c r="S79" i="9"/>
  <c r="AG79" i="9"/>
  <c r="AP79" i="9"/>
  <c r="AQ79" i="9"/>
  <c r="AR79" i="9"/>
  <c r="AS79" i="9"/>
  <c r="AT79" i="9"/>
  <c r="AV79" i="9"/>
  <c r="AW79" i="9"/>
  <c r="AY79" i="9"/>
  <c r="AZ79" i="9"/>
  <c r="BE79" i="9"/>
  <c r="BJ79" i="9"/>
  <c r="BK79" i="9"/>
  <c r="BL79" i="9"/>
  <c r="BM79" i="9"/>
  <c r="BN79" i="9"/>
  <c r="BO79" i="9"/>
  <c r="F80" i="9"/>
  <c r="G80" i="9"/>
  <c r="H80" i="9"/>
  <c r="BF80" i="9"/>
  <c r="BG80" i="9"/>
  <c r="BH80" i="9"/>
  <c r="BI80" i="9"/>
  <c r="J80" i="9"/>
  <c r="BA80" i="9"/>
  <c r="BB80" i="9"/>
  <c r="BC80" i="9"/>
  <c r="BD80" i="9"/>
  <c r="K80" i="9"/>
  <c r="L80" i="9"/>
  <c r="M80" i="9"/>
  <c r="R80" i="9"/>
  <c r="N80" i="9"/>
  <c r="AH80" i="9"/>
  <c r="O80" i="9"/>
  <c r="AI80" i="9"/>
  <c r="P80" i="9"/>
  <c r="AU80" i="9"/>
  <c r="AX80" i="9"/>
  <c r="Q80" i="9"/>
  <c r="S80" i="9"/>
  <c r="AG80" i="9"/>
  <c r="AP80" i="9"/>
  <c r="AQ80" i="9"/>
  <c r="AR80" i="9"/>
  <c r="AS80" i="9"/>
  <c r="AT80" i="9"/>
  <c r="AV80" i="9"/>
  <c r="AW80" i="9"/>
  <c r="AY80" i="9"/>
  <c r="AZ80" i="9"/>
  <c r="BE80" i="9"/>
  <c r="BJ80" i="9"/>
  <c r="BK80" i="9"/>
  <c r="BL80" i="9"/>
  <c r="BM80" i="9"/>
  <c r="BN80" i="9"/>
  <c r="BO80" i="9"/>
  <c r="F81" i="9"/>
  <c r="G81" i="9"/>
  <c r="H81" i="9"/>
  <c r="BF81" i="9"/>
  <c r="BG81" i="9"/>
  <c r="BH81" i="9"/>
  <c r="BI81" i="9"/>
  <c r="J81" i="9"/>
  <c r="BA81" i="9"/>
  <c r="BB81" i="9"/>
  <c r="BC81" i="9"/>
  <c r="BD81" i="9"/>
  <c r="K81" i="9"/>
  <c r="L81" i="9"/>
  <c r="M81" i="9"/>
  <c r="R81" i="9"/>
  <c r="N81" i="9"/>
  <c r="AH81" i="9"/>
  <c r="O81" i="9"/>
  <c r="AI81" i="9"/>
  <c r="P81" i="9"/>
  <c r="AU81" i="9"/>
  <c r="AX81" i="9"/>
  <c r="Q81" i="9"/>
  <c r="S81" i="9"/>
  <c r="AG81" i="9"/>
  <c r="AP81" i="9"/>
  <c r="AQ81" i="9"/>
  <c r="AR81" i="9"/>
  <c r="AS81" i="9"/>
  <c r="AT81" i="9"/>
  <c r="AV81" i="9"/>
  <c r="AW81" i="9"/>
  <c r="AY81" i="9"/>
  <c r="AZ81" i="9"/>
  <c r="BE81" i="9"/>
  <c r="BJ81" i="9"/>
  <c r="BK81" i="9"/>
  <c r="BL81" i="9"/>
  <c r="BM81" i="9"/>
  <c r="BN81" i="9"/>
  <c r="BO81" i="9"/>
  <c r="F82" i="9"/>
  <c r="G82" i="9"/>
  <c r="H82" i="9"/>
  <c r="BF82" i="9"/>
  <c r="BG82" i="9"/>
  <c r="BH82" i="9"/>
  <c r="BI82" i="9"/>
  <c r="J82" i="9"/>
  <c r="BA82" i="9"/>
  <c r="BB82" i="9"/>
  <c r="BC82" i="9"/>
  <c r="BD82" i="9"/>
  <c r="K82" i="9"/>
  <c r="L82" i="9"/>
  <c r="M82" i="9"/>
  <c r="R82" i="9"/>
  <c r="N82" i="9"/>
  <c r="AH82" i="9"/>
  <c r="O82" i="9"/>
  <c r="AI82" i="9"/>
  <c r="P82" i="9"/>
  <c r="AU82" i="9"/>
  <c r="AX82" i="9"/>
  <c r="Q82" i="9"/>
  <c r="S82" i="9"/>
  <c r="AG82" i="9"/>
  <c r="AP82" i="9"/>
  <c r="AQ82" i="9"/>
  <c r="AR82" i="9"/>
  <c r="AS82" i="9"/>
  <c r="AT82" i="9"/>
  <c r="AV82" i="9"/>
  <c r="AW82" i="9"/>
  <c r="AY82" i="9"/>
  <c r="AZ82" i="9"/>
  <c r="BE82" i="9"/>
  <c r="BJ82" i="9"/>
  <c r="BK82" i="9"/>
  <c r="BL82" i="9"/>
  <c r="BM82" i="9"/>
  <c r="BN82" i="9"/>
  <c r="BO82" i="9"/>
  <c r="F83" i="9"/>
  <c r="G83" i="9"/>
  <c r="H83" i="9"/>
  <c r="BF83" i="9"/>
  <c r="BG83" i="9"/>
  <c r="BH83" i="9"/>
  <c r="BI83" i="9"/>
  <c r="J83" i="9"/>
  <c r="BA83" i="9"/>
  <c r="BB83" i="9"/>
  <c r="BC83" i="9"/>
  <c r="BD83" i="9"/>
  <c r="K83" i="9"/>
  <c r="L83" i="9"/>
  <c r="M83" i="9"/>
  <c r="R83" i="9"/>
  <c r="N83" i="9"/>
  <c r="AH83" i="9"/>
  <c r="O83" i="9"/>
  <c r="AI83" i="9"/>
  <c r="P83" i="9"/>
  <c r="AU83" i="9"/>
  <c r="AX83" i="9"/>
  <c r="Q83" i="9"/>
  <c r="S83" i="9"/>
  <c r="AG83" i="9"/>
  <c r="AP83" i="9"/>
  <c r="AQ83" i="9"/>
  <c r="AR83" i="9"/>
  <c r="AS83" i="9"/>
  <c r="AT83" i="9"/>
  <c r="AV83" i="9"/>
  <c r="AW83" i="9"/>
  <c r="AY83" i="9"/>
  <c r="AZ83" i="9"/>
  <c r="BE83" i="9"/>
  <c r="BJ83" i="9"/>
  <c r="BK83" i="9"/>
  <c r="BL83" i="9"/>
  <c r="BM83" i="9"/>
  <c r="BN83" i="9"/>
  <c r="BO83" i="9"/>
  <c r="F84" i="9"/>
  <c r="G84" i="9"/>
  <c r="H84" i="9"/>
  <c r="BF84" i="9"/>
  <c r="BG84" i="9"/>
  <c r="BH84" i="9"/>
  <c r="BI84" i="9"/>
  <c r="J84" i="9"/>
  <c r="BA84" i="9"/>
  <c r="BB84" i="9"/>
  <c r="BC84" i="9"/>
  <c r="BD84" i="9"/>
  <c r="K84" i="9"/>
  <c r="L84" i="9"/>
  <c r="M84" i="9"/>
  <c r="R84" i="9"/>
  <c r="N84" i="9"/>
  <c r="AH84" i="9"/>
  <c r="O84" i="9"/>
  <c r="AI84" i="9"/>
  <c r="P84" i="9"/>
  <c r="AU84" i="9"/>
  <c r="AX84" i="9"/>
  <c r="Q84" i="9"/>
  <c r="S84" i="9"/>
  <c r="AG84" i="9"/>
  <c r="AP84" i="9"/>
  <c r="AQ84" i="9"/>
  <c r="AR84" i="9"/>
  <c r="AS84" i="9"/>
  <c r="AT84" i="9"/>
  <c r="AV84" i="9"/>
  <c r="AW84" i="9"/>
  <c r="AY84" i="9"/>
  <c r="AZ84" i="9"/>
  <c r="BE84" i="9"/>
  <c r="BJ84" i="9"/>
  <c r="BK84" i="9"/>
  <c r="BL84" i="9"/>
  <c r="BM84" i="9"/>
  <c r="BN84" i="9"/>
  <c r="BO84" i="9"/>
  <c r="F85" i="9"/>
  <c r="G85" i="9"/>
  <c r="H85" i="9"/>
  <c r="BF85" i="9"/>
  <c r="BG85" i="9"/>
  <c r="BH85" i="9"/>
  <c r="BI85" i="9"/>
  <c r="J85" i="9"/>
  <c r="BA85" i="9"/>
  <c r="BB85" i="9"/>
  <c r="BC85" i="9"/>
  <c r="BD85" i="9"/>
  <c r="K85" i="9"/>
  <c r="L85" i="9"/>
  <c r="M85" i="9"/>
  <c r="R85" i="9"/>
  <c r="N85" i="9"/>
  <c r="AH85" i="9"/>
  <c r="O85" i="9"/>
  <c r="AI85" i="9"/>
  <c r="P85" i="9"/>
  <c r="AU85" i="9"/>
  <c r="AX85" i="9"/>
  <c r="Q85" i="9"/>
  <c r="S85" i="9"/>
  <c r="AG85" i="9"/>
  <c r="AP85" i="9"/>
  <c r="AQ85" i="9"/>
  <c r="AR85" i="9"/>
  <c r="AS85" i="9"/>
  <c r="AT85" i="9"/>
  <c r="AV85" i="9"/>
  <c r="AW85" i="9"/>
  <c r="AY85" i="9"/>
  <c r="AZ85" i="9"/>
  <c r="BE85" i="9"/>
  <c r="BJ85" i="9"/>
  <c r="BK85" i="9"/>
  <c r="BL85" i="9"/>
  <c r="BM85" i="9"/>
  <c r="BN85" i="9"/>
  <c r="BO85" i="9"/>
  <c r="F86" i="9"/>
  <c r="G86" i="9"/>
  <c r="H86" i="9"/>
  <c r="BF86" i="9"/>
  <c r="BG86" i="9"/>
  <c r="BH86" i="9"/>
  <c r="BI86" i="9"/>
  <c r="J86" i="9"/>
  <c r="BA86" i="9"/>
  <c r="BB86" i="9"/>
  <c r="BC86" i="9"/>
  <c r="BD86" i="9"/>
  <c r="K86" i="9"/>
  <c r="L86" i="9"/>
  <c r="M86" i="9"/>
  <c r="R86" i="9"/>
  <c r="N86" i="9"/>
  <c r="AH86" i="9"/>
  <c r="O86" i="9"/>
  <c r="AI86" i="9"/>
  <c r="P86" i="9"/>
  <c r="AU86" i="9"/>
  <c r="AX86" i="9"/>
  <c r="Q86" i="9"/>
  <c r="S86" i="9"/>
  <c r="AG86" i="9"/>
  <c r="AP86" i="9"/>
  <c r="AQ86" i="9"/>
  <c r="AR86" i="9"/>
  <c r="AS86" i="9"/>
  <c r="AT86" i="9"/>
  <c r="AV86" i="9"/>
  <c r="AW86" i="9"/>
  <c r="AY86" i="9"/>
  <c r="AZ86" i="9"/>
  <c r="BE86" i="9"/>
  <c r="BJ86" i="9"/>
  <c r="BK86" i="9"/>
  <c r="BL86" i="9"/>
  <c r="BM86" i="9"/>
  <c r="BN86" i="9"/>
  <c r="BO86" i="9"/>
  <c r="F87" i="9"/>
  <c r="G87" i="9"/>
  <c r="H87" i="9"/>
  <c r="BF87" i="9"/>
  <c r="BG87" i="9"/>
  <c r="BH87" i="9"/>
  <c r="BI87" i="9"/>
  <c r="J87" i="9"/>
  <c r="BA87" i="9"/>
  <c r="BB87" i="9"/>
  <c r="BC87" i="9"/>
  <c r="BD87" i="9"/>
  <c r="K87" i="9"/>
  <c r="L87" i="9"/>
  <c r="M87" i="9"/>
  <c r="R87" i="9"/>
  <c r="N87" i="9"/>
  <c r="AH87" i="9"/>
  <c r="O87" i="9"/>
  <c r="AI87" i="9"/>
  <c r="P87" i="9"/>
  <c r="AU87" i="9"/>
  <c r="AX87" i="9"/>
  <c r="Q87" i="9"/>
  <c r="S87" i="9"/>
  <c r="AG87" i="9"/>
  <c r="AP87" i="9"/>
  <c r="AQ87" i="9"/>
  <c r="AR87" i="9"/>
  <c r="AS87" i="9"/>
  <c r="AT87" i="9"/>
  <c r="AV87" i="9"/>
  <c r="AW87" i="9"/>
  <c r="AY87" i="9"/>
  <c r="AZ87" i="9"/>
  <c r="BE87" i="9"/>
  <c r="BJ87" i="9"/>
  <c r="BK87" i="9"/>
  <c r="BL87" i="9"/>
  <c r="BM87" i="9"/>
  <c r="BN87" i="9"/>
  <c r="BO87" i="9"/>
  <c r="F88" i="9"/>
  <c r="G88" i="9"/>
  <c r="H88" i="9"/>
  <c r="BF88" i="9"/>
  <c r="BG88" i="9"/>
  <c r="BH88" i="9"/>
  <c r="BI88" i="9"/>
  <c r="J88" i="9"/>
  <c r="BA88" i="9"/>
  <c r="BB88" i="9"/>
  <c r="BC88" i="9"/>
  <c r="BD88" i="9"/>
  <c r="K88" i="9"/>
  <c r="L88" i="9"/>
  <c r="M88" i="9"/>
  <c r="R88" i="9"/>
  <c r="N88" i="9"/>
  <c r="AH88" i="9"/>
  <c r="O88" i="9"/>
  <c r="AI88" i="9"/>
  <c r="P88" i="9"/>
  <c r="AU88" i="9"/>
  <c r="AX88" i="9"/>
  <c r="Q88" i="9"/>
  <c r="S88" i="9"/>
  <c r="AG88" i="9"/>
  <c r="AP88" i="9"/>
  <c r="AQ88" i="9"/>
  <c r="AR88" i="9"/>
  <c r="AS88" i="9"/>
  <c r="AT88" i="9"/>
  <c r="AV88" i="9"/>
  <c r="AW88" i="9"/>
  <c r="AY88" i="9"/>
  <c r="AZ88" i="9"/>
  <c r="BE88" i="9"/>
  <c r="BJ88" i="9"/>
  <c r="BK88" i="9"/>
  <c r="BL88" i="9"/>
  <c r="BM88" i="9"/>
  <c r="BN88" i="9"/>
  <c r="BO88" i="9"/>
  <c r="F89" i="9"/>
  <c r="G89" i="9"/>
  <c r="H89" i="9"/>
  <c r="BF89" i="9"/>
  <c r="BG89" i="9"/>
  <c r="BH89" i="9"/>
  <c r="BI89" i="9"/>
  <c r="J89" i="9"/>
  <c r="BA89" i="9"/>
  <c r="BB89" i="9"/>
  <c r="BC89" i="9"/>
  <c r="BD89" i="9"/>
  <c r="K89" i="9"/>
  <c r="L89" i="9"/>
  <c r="M89" i="9"/>
  <c r="R89" i="9"/>
  <c r="N89" i="9"/>
  <c r="AH89" i="9"/>
  <c r="O89" i="9"/>
  <c r="AI89" i="9"/>
  <c r="P89" i="9"/>
  <c r="AU89" i="9"/>
  <c r="AX89" i="9"/>
  <c r="Q89" i="9"/>
  <c r="S89" i="9"/>
  <c r="AG89" i="9"/>
  <c r="AP89" i="9"/>
  <c r="AQ89" i="9"/>
  <c r="AR89" i="9"/>
  <c r="AS89" i="9"/>
  <c r="AT89" i="9"/>
  <c r="AV89" i="9"/>
  <c r="AW89" i="9"/>
  <c r="AY89" i="9"/>
  <c r="AZ89" i="9"/>
  <c r="BE89" i="9"/>
  <c r="BJ89" i="9"/>
  <c r="BK89" i="9"/>
  <c r="BL89" i="9"/>
  <c r="BM89" i="9"/>
  <c r="BN89" i="9"/>
  <c r="BO89" i="9"/>
  <c r="F90" i="9"/>
  <c r="G90" i="9"/>
  <c r="H90" i="9"/>
  <c r="BF90" i="9"/>
  <c r="BG90" i="9"/>
  <c r="BH90" i="9"/>
  <c r="BI90" i="9"/>
  <c r="J90" i="9"/>
  <c r="BA90" i="9"/>
  <c r="BB90" i="9"/>
  <c r="BC90" i="9"/>
  <c r="BD90" i="9"/>
  <c r="K90" i="9"/>
  <c r="L90" i="9"/>
  <c r="M90" i="9"/>
  <c r="R90" i="9"/>
  <c r="N90" i="9"/>
  <c r="AH90" i="9"/>
  <c r="O90" i="9"/>
  <c r="AI90" i="9"/>
  <c r="P90" i="9"/>
  <c r="AU90" i="9"/>
  <c r="AX90" i="9"/>
  <c r="Q90" i="9"/>
  <c r="S90" i="9"/>
  <c r="AG90" i="9"/>
  <c r="AP90" i="9"/>
  <c r="AQ90" i="9"/>
  <c r="AR90" i="9"/>
  <c r="AS90" i="9"/>
  <c r="AT90" i="9"/>
  <c r="AV90" i="9"/>
  <c r="AW90" i="9"/>
  <c r="AY90" i="9"/>
  <c r="AZ90" i="9"/>
  <c r="BE90" i="9"/>
  <c r="BJ90" i="9"/>
  <c r="BK90" i="9"/>
  <c r="BL90" i="9"/>
  <c r="BM90" i="9"/>
  <c r="BN90" i="9"/>
  <c r="BO90" i="9"/>
  <c r="F91" i="9"/>
  <c r="G91" i="9"/>
  <c r="H91" i="9"/>
  <c r="BF91" i="9"/>
  <c r="BG91" i="9"/>
  <c r="BH91" i="9"/>
  <c r="BI91" i="9"/>
  <c r="J91" i="9"/>
  <c r="BA91" i="9"/>
  <c r="BB91" i="9"/>
  <c r="BC91" i="9"/>
  <c r="BD91" i="9"/>
  <c r="K91" i="9"/>
  <c r="L91" i="9"/>
  <c r="M91" i="9"/>
  <c r="R91" i="9"/>
  <c r="N91" i="9"/>
  <c r="AH91" i="9"/>
  <c r="O91" i="9"/>
  <c r="AI91" i="9"/>
  <c r="P91" i="9"/>
  <c r="AU91" i="9"/>
  <c r="AX91" i="9"/>
  <c r="Q91" i="9"/>
  <c r="S91" i="9"/>
  <c r="AG91" i="9"/>
  <c r="AP91" i="9"/>
  <c r="AQ91" i="9"/>
  <c r="AR91" i="9"/>
  <c r="AS91" i="9"/>
  <c r="AT91" i="9"/>
  <c r="AV91" i="9"/>
  <c r="AW91" i="9"/>
  <c r="AY91" i="9"/>
  <c r="AZ91" i="9"/>
  <c r="BE91" i="9"/>
  <c r="BJ91" i="9"/>
  <c r="BK91" i="9"/>
  <c r="BL91" i="9"/>
  <c r="BM91" i="9"/>
  <c r="BN91" i="9"/>
  <c r="BO91" i="9"/>
  <c r="F92" i="9"/>
  <c r="G92" i="9"/>
  <c r="H92" i="9"/>
  <c r="BF92" i="9"/>
  <c r="BG92" i="9"/>
  <c r="BH92" i="9"/>
  <c r="BI92" i="9"/>
  <c r="J92" i="9"/>
  <c r="BA92" i="9"/>
  <c r="BB92" i="9"/>
  <c r="BC92" i="9"/>
  <c r="BD92" i="9"/>
  <c r="K92" i="9"/>
  <c r="L92" i="9"/>
  <c r="M92" i="9"/>
  <c r="R92" i="9"/>
  <c r="N92" i="9"/>
  <c r="AH92" i="9"/>
  <c r="O92" i="9"/>
  <c r="AI92" i="9"/>
  <c r="P92" i="9"/>
  <c r="AU92" i="9"/>
  <c r="AX92" i="9"/>
  <c r="Q92" i="9"/>
  <c r="S92" i="9"/>
  <c r="AG92" i="9"/>
  <c r="AP92" i="9"/>
  <c r="AQ92" i="9"/>
  <c r="AR92" i="9"/>
  <c r="AS92" i="9"/>
  <c r="AT92" i="9"/>
  <c r="AV92" i="9"/>
  <c r="AW92" i="9"/>
  <c r="AY92" i="9"/>
  <c r="AZ92" i="9"/>
  <c r="BE92" i="9"/>
  <c r="BJ92" i="9"/>
  <c r="BK92" i="9"/>
  <c r="BL92" i="9"/>
  <c r="BM92" i="9"/>
  <c r="BN92" i="9"/>
  <c r="BO92" i="9"/>
  <c r="F93" i="9"/>
  <c r="G93" i="9"/>
  <c r="H93" i="9"/>
  <c r="BF93" i="9"/>
  <c r="BG93" i="9"/>
  <c r="BH93" i="9"/>
  <c r="BI93" i="9"/>
  <c r="J93" i="9"/>
  <c r="BA93" i="9"/>
  <c r="BB93" i="9"/>
  <c r="BC93" i="9"/>
  <c r="BD93" i="9"/>
  <c r="K93" i="9"/>
  <c r="L93" i="9"/>
  <c r="M93" i="9"/>
  <c r="R93" i="9"/>
  <c r="N93" i="9"/>
  <c r="AH93" i="9"/>
  <c r="O93" i="9"/>
  <c r="AI93" i="9"/>
  <c r="P93" i="9"/>
  <c r="AU93" i="9"/>
  <c r="AX93" i="9"/>
  <c r="Q93" i="9"/>
  <c r="S93" i="9"/>
  <c r="AG93" i="9"/>
  <c r="AP93" i="9"/>
  <c r="AQ93" i="9"/>
  <c r="AR93" i="9"/>
  <c r="AS93" i="9"/>
  <c r="AT93" i="9"/>
  <c r="AV93" i="9"/>
  <c r="AW93" i="9"/>
  <c r="AY93" i="9"/>
  <c r="AZ93" i="9"/>
  <c r="BE93" i="9"/>
  <c r="BJ93" i="9"/>
  <c r="BK93" i="9"/>
  <c r="BL93" i="9"/>
  <c r="BM93" i="9"/>
  <c r="BN93" i="9"/>
  <c r="BO93" i="9"/>
  <c r="F94" i="9"/>
  <c r="G94" i="9"/>
  <c r="H94" i="9"/>
  <c r="BF94" i="9"/>
  <c r="BG94" i="9"/>
  <c r="BH94" i="9"/>
  <c r="BI94" i="9"/>
  <c r="J94" i="9"/>
  <c r="BA94" i="9"/>
  <c r="BB94" i="9"/>
  <c r="BC94" i="9"/>
  <c r="BD94" i="9"/>
  <c r="K94" i="9"/>
  <c r="L94" i="9"/>
  <c r="M94" i="9"/>
  <c r="R94" i="9"/>
  <c r="N94" i="9"/>
  <c r="AH94" i="9"/>
  <c r="O94" i="9"/>
  <c r="AI94" i="9"/>
  <c r="P94" i="9"/>
  <c r="AU94" i="9"/>
  <c r="AX94" i="9"/>
  <c r="Q94" i="9"/>
  <c r="S94" i="9"/>
  <c r="AG94" i="9"/>
  <c r="AP94" i="9"/>
  <c r="AQ94" i="9"/>
  <c r="AR94" i="9"/>
  <c r="AS94" i="9"/>
  <c r="AT94" i="9"/>
  <c r="AV94" i="9"/>
  <c r="AW94" i="9"/>
  <c r="AY94" i="9"/>
  <c r="AZ94" i="9"/>
  <c r="BE94" i="9"/>
  <c r="BJ94" i="9"/>
  <c r="BK94" i="9"/>
  <c r="BL94" i="9"/>
  <c r="BM94" i="9"/>
  <c r="BN94" i="9"/>
  <c r="BO94" i="9"/>
  <c r="F95" i="9"/>
  <c r="G95" i="9"/>
  <c r="H95" i="9"/>
  <c r="BG95" i="9"/>
  <c r="BF95" i="9"/>
  <c r="BH95" i="9"/>
  <c r="BI95" i="9"/>
  <c r="J95" i="9"/>
  <c r="BA95" i="9"/>
  <c r="BB95" i="9"/>
  <c r="BC95" i="9"/>
  <c r="BD95" i="9"/>
  <c r="K95" i="9"/>
  <c r="L95" i="9"/>
  <c r="M95" i="9"/>
  <c r="R95" i="9"/>
  <c r="N95" i="9"/>
  <c r="AH95" i="9"/>
  <c r="O95" i="9"/>
  <c r="AI95" i="9"/>
  <c r="P95" i="9"/>
  <c r="Q95" i="9"/>
  <c r="S95" i="9"/>
  <c r="AG95" i="9"/>
  <c r="AP95" i="9"/>
  <c r="AQ95" i="9"/>
  <c r="AR95" i="9"/>
  <c r="AS95" i="9"/>
  <c r="AT95" i="9"/>
  <c r="AU95" i="9"/>
  <c r="AV95" i="9"/>
  <c r="AW95" i="9"/>
  <c r="AX95" i="9"/>
  <c r="AY95" i="9"/>
  <c r="AZ95" i="9"/>
  <c r="BE95" i="9"/>
  <c r="BJ95" i="9"/>
  <c r="BK95" i="9"/>
  <c r="BL95" i="9"/>
  <c r="BM95" i="9"/>
  <c r="BN95" i="9"/>
  <c r="BO95" i="9"/>
  <c r="F96" i="9"/>
  <c r="G96" i="9"/>
  <c r="H96" i="9"/>
  <c r="BG96" i="9"/>
  <c r="BF96" i="9"/>
  <c r="BH96" i="9"/>
  <c r="BI96" i="9"/>
  <c r="J96" i="9"/>
  <c r="BA96" i="9"/>
  <c r="BB96" i="9"/>
  <c r="BC96" i="9"/>
  <c r="BD96" i="9"/>
  <c r="K96" i="9"/>
  <c r="L96" i="9"/>
  <c r="M96" i="9"/>
  <c r="R96" i="9"/>
  <c r="N96" i="9"/>
  <c r="AH96" i="9"/>
  <c r="O96" i="9"/>
  <c r="AI96" i="9"/>
  <c r="P96" i="9"/>
  <c r="Q96" i="9"/>
  <c r="S96" i="9"/>
  <c r="AG96" i="9"/>
  <c r="AP96" i="9"/>
  <c r="AQ96" i="9"/>
  <c r="AR96" i="9"/>
  <c r="AS96" i="9"/>
  <c r="AT96" i="9"/>
  <c r="AU96" i="9"/>
  <c r="AV96" i="9"/>
  <c r="AW96" i="9"/>
  <c r="AX96" i="9"/>
  <c r="AY96" i="9"/>
  <c r="AZ96" i="9"/>
  <c r="BE96" i="9"/>
  <c r="BJ96" i="9"/>
  <c r="BK96" i="9"/>
  <c r="BL96" i="9"/>
  <c r="BM96" i="9"/>
  <c r="BN96" i="9"/>
  <c r="BO96" i="9"/>
  <c r="F97" i="9"/>
  <c r="G97" i="9"/>
  <c r="H97" i="9"/>
  <c r="BG97" i="9"/>
  <c r="BF97" i="9"/>
  <c r="BH97" i="9"/>
  <c r="BI97" i="9"/>
  <c r="J97" i="9"/>
  <c r="BA97" i="9"/>
  <c r="BB97" i="9"/>
  <c r="BC97" i="9"/>
  <c r="BD97" i="9"/>
  <c r="K97" i="9"/>
  <c r="L97" i="9"/>
  <c r="M97" i="9"/>
  <c r="R97" i="9"/>
  <c r="N97" i="9"/>
  <c r="AH97" i="9"/>
  <c r="O97" i="9"/>
  <c r="AI97" i="9"/>
  <c r="P97" i="9"/>
  <c r="Q97" i="9"/>
  <c r="S97" i="9"/>
  <c r="AG97" i="9"/>
  <c r="AP97" i="9"/>
  <c r="AQ97" i="9"/>
  <c r="AR97" i="9"/>
  <c r="AS97" i="9"/>
  <c r="AT97" i="9"/>
  <c r="AU97" i="9"/>
  <c r="AV97" i="9"/>
  <c r="AW97" i="9"/>
  <c r="AX97" i="9"/>
  <c r="AY97" i="9"/>
  <c r="AZ97" i="9"/>
  <c r="BE97" i="9"/>
  <c r="BJ97" i="9"/>
  <c r="BK97" i="9"/>
  <c r="BL97" i="9"/>
  <c r="BM97" i="9"/>
  <c r="BN97" i="9"/>
  <c r="BO97" i="9"/>
  <c r="F98" i="9"/>
  <c r="G98" i="9"/>
  <c r="H98" i="9"/>
  <c r="BG98" i="9"/>
  <c r="BF98" i="9"/>
  <c r="BH98" i="9"/>
  <c r="BI98" i="9"/>
  <c r="J98" i="9"/>
  <c r="BA98" i="9"/>
  <c r="BB98" i="9"/>
  <c r="BC98" i="9"/>
  <c r="BD98" i="9"/>
  <c r="K98" i="9"/>
  <c r="L98" i="9"/>
  <c r="M98" i="9"/>
  <c r="R98" i="9"/>
  <c r="N98" i="9"/>
  <c r="AH98" i="9"/>
  <c r="O98" i="9"/>
  <c r="AI98" i="9"/>
  <c r="P98" i="9"/>
  <c r="Q98" i="9"/>
  <c r="S98" i="9"/>
  <c r="AG98" i="9"/>
  <c r="AP98" i="9"/>
  <c r="AQ98" i="9"/>
  <c r="AR98" i="9"/>
  <c r="AS98" i="9"/>
  <c r="AT98" i="9"/>
  <c r="AU98" i="9"/>
  <c r="AV98" i="9"/>
  <c r="AW98" i="9"/>
  <c r="AX98" i="9"/>
  <c r="AY98" i="9"/>
  <c r="AZ98" i="9"/>
  <c r="BE98" i="9"/>
  <c r="BJ98" i="9"/>
  <c r="BK98" i="9"/>
  <c r="BL98" i="9"/>
  <c r="BM98" i="9"/>
  <c r="BN98" i="9"/>
  <c r="BO98" i="9"/>
  <c r="F99" i="9"/>
  <c r="G99" i="9"/>
  <c r="H99" i="9"/>
  <c r="BG99" i="9"/>
  <c r="BF99" i="9"/>
  <c r="BH99" i="9"/>
  <c r="BI99" i="9"/>
  <c r="J99" i="9"/>
  <c r="BA99" i="9"/>
  <c r="BB99" i="9"/>
  <c r="BC99" i="9"/>
  <c r="BD99" i="9"/>
  <c r="K99" i="9"/>
  <c r="L99" i="9"/>
  <c r="M99" i="9"/>
  <c r="R99" i="9"/>
  <c r="N99" i="9"/>
  <c r="AH99" i="9"/>
  <c r="O99" i="9"/>
  <c r="AI99" i="9"/>
  <c r="P99" i="9"/>
  <c r="Q99" i="9"/>
  <c r="S99" i="9"/>
  <c r="AG99" i="9"/>
  <c r="AP99" i="9"/>
  <c r="AQ99" i="9"/>
  <c r="AR99" i="9"/>
  <c r="AS99" i="9"/>
  <c r="AT99" i="9"/>
  <c r="AU99" i="9"/>
  <c r="AV99" i="9"/>
  <c r="AW99" i="9"/>
  <c r="AX99" i="9"/>
  <c r="AY99" i="9"/>
  <c r="AZ99" i="9"/>
  <c r="BE99" i="9"/>
  <c r="BJ99" i="9"/>
  <c r="BK99" i="9"/>
  <c r="BL99" i="9"/>
  <c r="BM99" i="9"/>
  <c r="BN99" i="9"/>
  <c r="BO99" i="9"/>
  <c r="F100" i="9"/>
  <c r="G100" i="9"/>
  <c r="H100" i="9"/>
  <c r="BG100" i="9"/>
  <c r="BF100" i="9"/>
  <c r="BH100" i="9"/>
  <c r="BI100" i="9"/>
  <c r="J100" i="9"/>
  <c r="BA100" i="9"/>
  <c r="BB100" i="9"/>
  <c r="BC100" i="9"/>
  <c r="BD100" i="9"/>
  <c r="K100" i="9"/>
  <c r="L100" i="9"/>
  <c r="M100" i="9"/>
  <c r="R100" i="9"/>
  <c r="N100" i="9"/>
  <c r="AH100" i="9"/>
  <c r="O100" i="9"/>
  <c r="AI100" i="9"/>
  <c r="P100" i="9"/>
  <c r="Q100" i="9"/>
  <c r="S100" i="9"/>
  <c r="AG100" i="9"/>
  <c r="AP100" i="9"/>
  <c r="AQ100" i="9"/>
  <c r="AR100" i="9"/>
  <c r="AS100" i="9"/>
  <c r="AT100" i="9"/>
  <c r="AU100" i="9"/>
  <c r="AV100" i="9"/>
  <c r="AW100" i="9"/>
  <c r="AX100" i="9"/>
  <c r="AY100" i="9"/>
  <c r="AZ100" i="9"/>
  <c r="BE100" i="9"/>
  <c r="BJ100" i="9"/>
  <c r="BK100" i="9"/>
  <c r="BL100" i="9"/>
  <c r="BM100" i="9"/>
  <c r="BN100" i="9"/>
  <c r="BO100" i="9"/>
  <c r="F101" i="9"/>
  <c r="G101" i="9"/>
  <c r="H101" i="9"/>
  <c r="BG101" i="9"/>
  <c r="BF101" i="9"/>
  <c r="BH101" i="9"/>
  <c r="BI101" i="9"/>
  <c r="J101" i="9"/>
  <c r="BA101" i="9"/>
  <c r="BB101" i="9"/>
  <c r="BC101" i="9"/>
  <c r="BD101" i="9"/>
  <c r="K101" i="9"/>
  <c r="L101" i="9"/>
  <c r="M101" i="9"/>
  <c r="R101" i="9"/>
  <c r="N101" i="9"/>
  <c r="AH101" i="9"/>
  <c r="O101" i="9"/>
  <c r="AI101" i="9"/>
  <c r="P101" i="9"/>
  <c r="Q101" i="9"/>
  <c r="S101" i="9"/>
  <c r="AG101" i="9"/>
  <c r="AP101" i="9"/>
  <c r="AQ101" i="9"/>
  <c r="AR101" i="9"/>
  <c r="AS101" i="9"/>
  <c r="AT101" i="9"/>
  <c r="AU101" i="9"/>
  <c r="AV101" i="9"/>
  <c r="AW101" i="9"/>
  <c r="AX101" i="9"/>
  <c r="AY101" i="9"/>
  <c r="AZ101" i="9"/>
  <c r="BE101" i="9"/>
  <c r="BJ101" i="9"/>
  <c r="BK101" i="9"/>
  <c r="BL101" i="9"/>
  <c r="BM101" i="9"/>
  <c r="BN101" i="9"/>
  <c r="BO101" i="9"/>
  <c r="F102" i="9"/>
  <c r="G102" i="9"/>
  <c r="H102" i="9"/>
  <c r="BF102" i="9"/>
  <c r="BG102" i="9"/>
  <c r="BH102" i="9"/>
  <c r="BI102" i="9"/>
  <c r="J102" i="9"/>
  <c r="BA102" i="9"/>
  <c r="BB102" i="9"/>
  <c r="BC102" i="9"/>
  <c r="BD102" i="9"/>
  <c r="K102" i="9"/>
  <c r="L102" i="9"/>
  <c r="M102" i="9"/>
  <c r="R102" i="9"/>
  <c r="N102" i="9"/>
  <c r="AH102" i="9"/>
  <c r="O102" i="9"/>
  <c r="AI102" i="9"/>
  <c r="P102" i="9"/>
  <c r="AU102" i="9"/>
  <c r="AX102" i="9"/>
  <c r="Q102" i="9"/>
  <c r="S102" i="9"/>
  <c r="AG102" i="9"/>
  <c r="AP102" i="9"/>
  <c r="AQ102" i="9"/>
  <c r="AR102" i="9"/>
  <c r="AS102" i="9"/>
  <c r="AT102" i="9"/>
  <c r="AV102" i="9"/>
  <c r="AW102" i="9"/>
  <c r="AY102" i="9"/>
  <c r="AZ102" i="9"/>
  <c r="BE102" i="9"/>
  <c r="BJ102" i="9"/>
  <c r="BK102" i="9"/>
  <c r="BL102" i="9"/>
  <c r="BM102" i="9"/>
  <c r="BN102" i="9"/>
  <c r="BO102" i="9"/>
  <c r="F103" i="9"/>
  <c r="G103" i="9"/>
  <c r="H103" i="9"/>
  <c r="BF103" i="9"/>
  <c r="BG103" i="9"/>
  <c r="BH103" i="9"/>
  <c r="BI103" i="9"/>
  <c r="J103" i="9"/>
  <c r="BA103" i="9"/>
  <c r="BB103" i="9"/>
  <c r="BC103" i="9"/>
  <c r="BD103" i="9"/>
  <c r="K103" i="9"/>
  <c r="L103" i="9"/>
  <c r="M103" i="9"/>
  <c r="R103" i="9"/>
  <c r="N103" i="9"/>
  <c r="AH103" i="9"/>
  <c r="O103" i="9"/>
  <c r="AI103" i="9"/>
  <c r="P103" i="9"/>
  <c r="AU103" i="9"/>
  <c r="AX103" i="9"/>
  <c r="Q103" i="9"/>
  <c r="S103" i="9"/>
  <c r="AG103" i="9"/>
  <c r="AP103" i="9"/>
  <c r="AQ103" i="9"/>
  <c r="AR103" i="9"/>
  <c r="AS103" i="9"/>
  <c r="AT103" i="9"/>
  <c r="AV103" i="9"/>
  <c r="AW103" i="9"/>
  <c r="AY103" i="9"/>
  <c r="AZ103" i="9"/>
  <c r="BE103" i="9"/>
  <c r="BJ103" i="9"/>
  <c r="BK103" i="9"/>
  <c r="BL103" i="9"/>
  <c r="BM103" i="9"/>
  <c r="BN103" i="9"/>
  <c r="BO103" i="9"/>
  <c r="F104" i="9"/>
  <c r="G104" i="9"/>
  <c r="H104" i="9"/>
  <c r="BF104" i="9"/>
  <c r="BG104" i="9"/>
  <c r="BH104" i="9"/>
  <c r="BI104" i="9"/>
  <c r="J104" i="9"/>
  <c r="BA104" i="9"/>
  <c r="BB104" i="9"/>
  <c r="BC104" i="9"/>
  <c r="BD104" i="9"/>
  <c r="K104" i="9"/>
  <c r="L104" i="9"/>
  <c r="M104" i="9"/>
  <c r="R104" i="9"/>
  <c r="N104" i="9"/>
  <c r="AH104" i="9"/>
  <c r="O104" i="9"/>
  <c r="AI104" i="9"/>
  <c r="P104" i="9"/>
  <c r="AU104" i="9"/>
  <c r="AX104" i="9"/>
  <c r="Q104" i="9"/>
  <c r="S104" i="9"/>
  <c r="AG104" i="9"/>
  <c r="AP104" i="9"/>
  <c r="AQ104" i="9"/>
  <c r="AR104" i="9"/>
  <c r="AS104" i="9"/>
  <c r="AT104" i="9"/>
  <c r="AV104" i="9"/>
  <c r="AW104" i="9"/>
  <c r="AY104" i="9"/>
  <c r="AZ104" i="9"/>
  <c r="BE104" i="9"/>
  <c r="BJ104" i="9"/>
  <c r="BK104" i="9"/>
  <c r="BL104" i="9"/>
  <c r="BM104" i="9"/>
  <c r="BN104" i="9"/>
  <c r="BO104" i="9"/>
  <c r="F105" i="9"/>
  <c r="G105" i="9"/>
  <c r="H105" i="9"/>
  <c r="BF105" i="9"/>
  <c r="BG105" i="9"/>
  <c r="BH105" i="9"/>
  <c r="BI105" i="9"/>
  <c r="J105" i="9"/>
  <c r="BA105" i="9"/>
  <c r="BB105" i="9"/>
  <c r="BC105" i="9"/>
  <c r="BD105" i="9"/>
  <c r="K105" i="9"/>
  <c r="L105" i="9"/>
  <c r="M105" i="9"/>
  <c r="R105" i="9"/>
  <c r="N105" i="9"/>
  <c r="AH105" i="9"/>
  <c r="O105" i="9"/>
  <c r="AI105" i="9"/>
  <c r="P105" i="9"/>
  <c r="AU105" i="9"/>
  <c r="AX105" i="9"/>
  <c r="Q105" i="9"/>
  <c r="S105" i="9"/>
  <c r="AG105" i="9"/>
  <c r="AP105" i="9"/>
  <c r="AQ105" i="9"/>
  <c r="AR105" i="9"/>
  <c r="AS105" i="9"/>
  <c r="AT105" i="9"/>
  <c r="AV105" i="9"/>
  <c r="AW105" i="9"/>
  <c r="AY105" i="9"/>
  <c r="AZ105" i="9"/>
  <c r="BE105" i="9"/>
  <c r="BJ105" i="9"/>
  <c r="BK105" i="9"/>
  <c r="BL105" i="9"/>
  <c r="BM105" i="9"/>
  <c r="BN105" i="9"/>
  <c r="BO105" i="9"/>
  <c r="F106" i="9"/>
  <c r="G106" i="9"/>
  <c r="H106" i="9"/>
  <c r="BF106" i="9"/>
  <c r="BG106" i="9"/>
  <c r="BH106" i="9"/>
  <c r="BI106" i="9"/>
  <c r="J106" i="9"/>
  <c r="BA106" i="9"/>
  <c r="BB106" i="9"/>
  <c r="BC106" i="9"/>
  <c r="BD106" i="9"/>
  <c r="K106" i="9"/>
  <c r="L106" i="9"/>
  <c r="M106" i="9"/>
  <c r="R106" i="9"/>
  <c r="N106" i="9"/>
  <c r="AH106" i="9"/>
  <c r="O106" i="9"/>
  <c r="AI106" i="9"/>
  <c r="P106" i="9"/>
  <c r="AU106" i="9"/>
  <c r="AX106" i="9"/>
  <c r="Q106" i="9"/>
  <c r="S106" i="9"/>
  <c r="AG106" i="9"/>
  <c r="AP106" i="9"/>
  <c r="AQ106" i="9"/>
  <c r="AR106" i="9"/>
  <c r="AS106" i="9"/>
  <c r="AT106" i="9"/>
  <c r="AV106" i="9"/>
  <c r="AW106" i="9"/>
  <c r="AY106" i="9"/>
  <c r="AZ106" i="9"/>
  <c r="BE106" i="9"/>
  <c r="BJ106" i="9"/>
  <c r="BK106" i="9"/>
  <c r="BL106" i="9"/>
  <c r="BM106" i="9"/>
  <c r="BN106" i="9"/>
  <c r="BO106" i="9"/>
  <c r="F107" i="9"/>
  <c r="G107" i="9"/>
  <c r="H107" i="9"/>
  <c r="BF107" i="9"/>
  <c r="BG107" i="9"/>
  <c r="BH107" i="9"/>
  <c r="BI107" i="9"/>
  <c r="J107" i="9"/>
  <c r="BA107" i="9"/>
  <c r="BB107" i="9"/>
  <c r="BC107" i="9"/>
  <c r="BD107" i="9"/>
  <c r="K107" i="9"/>
  <c r="L107" i="9"/>
  <c r="M107" i="9"/>
  <c r="R107" i="9"/>
  <c r="N107" i="9"/>
  <c r="AH107" i="9"/>
  <c r="O107" i="9"/>
  <c r="AI107" i="9"/>
  <c r="P107" i="9"/>
  <c r="AU107" i="9"/>
  <c r="AX107" i="9"/>
  <c r="Q107" i="9"/>
  <c r="S107" i="9"/>
  <c r="AG107" i="9"/>
  <c r="AP107" i="9"/>
  <c r="AQ107" i="9"/>
  <c r="AR107" i="9"/>
  <c r="AS107" i="9"/>
  <c r="AT107" i="9"/>
  <c r="AV107" i="9"/>
  <c r="AW107" i="9"/>
  <c r="AY107" i="9"/>
  <c r="AZ107" i="9"/>
  <c r="BE107" i="9"/>
  <c r="BJ107" i="9"/>
  <c r="BK107" i="9"/>
  <c r="BL107" i="9"/>
  <c r="BM107" i="9"/>
  <c r="BN107" i="9"/>
  <c r="BO107" i="9"/>
  <c r="F108" i="9"/>
  <c r="G108" i="9"/>
  <c r="H108" i="9"/>
  <c r="BF108" i="9"/>
  <c r="BG108" i="9"/>
  <c r="BH108" i="9"/>
  <c r="BI108" i="9"/>
  <c r="J108" i="9"/>
  <c r="BA108" i="9"/>
  <c r="BB108" i="9"/>
  <c r="BC108" i="9"/>
  <c r="BD108" i="9"/>
  <c r="K108" i="9"/>
  <c r="L108" i="9"/>
  <c r="M108" i="9"/>
  <c r="R108" i="9"/>
  <c r="N108" i="9"/>
  <c r="AH108" i="9"/>
  <c r="O108" i="9"/>
  <c r="AI108" i="9"/>
  <c r="P108" i="9"/>
  <c r="AU108" i="9"/>
  <c r="AX108" i="9"/>
  <c r="Q108" i="9"/>
  <c r="S108" i="9"/>
  <c r="AG108" i="9"/>
  <c r="AP108" i="9"/>
  <c r="AQ108" i="9"/>
  <c r="AR108" i="9"/>
  <c r="AS108" i="9"/>
  <c r="AT108" i="9"/>
  <c r="AV108" i="9"/>
  <c r="AW108" i="9"/>
  <c r="AY108" i="9"/>
  <c r="AZ108" i="9"/>
  <c r="BE108" i="9"/>
  <c r="BJ108" i="9"/>
  <c r="BK108" i="9"/>
  <c r="BL108" i="9"/>
  <c r="BM108" i="9"/>
  <c r="BN108" i="9"/>
  <c r="BO108" i="9"/>
  <c r="F109" i="9"/>
  <c r="G109" i="9"/>
  <c r="H109" i="9"/>
  <c r="BF109" i="9"/>
  <c r="BG109" i="9"/>
  <c r="BH109" i="9"/>
  <c r="BI109" i="9"/>
  <c r="J109" i="9"/>
  <c r="BA109" i="9"/>
  <c r="BB109" i="9"/>
  <c r="BC109" i="9"/>
  <c r="BD109" i="9"/>
  <c r="K109" i="9"/>
  <c r="L109" i="9"/>
  <c r="M109" i="9"/>
  <c r="R109" i="9"/>
  <c r="N109" i="9"/>
  <c r="AH109" i="9"/>
  <c r="O109" i="9"/>
  <c r="AI109" i="9"/>
  <c r="P109" i="9"/>
  <c r="AU109" i="9"/>
  <c r="AX109" i="9"/>
  <c r="Q109" i="9"/>
  <c r="S109" i="9"/>
  <c r="AG109" i="9"/>
  <c r="AP109" i="9"/>
  <c r="AQ109" i="9"/>
  <c r="AR109" i="9"/>
  <c r="AS109" i="9"/>
  <c r="AT109" i="9"/>
  <c r="AV109" i="9"/>
  <c r="AW109" i="9"/>
  <c r="AY109" i="9"/>
  <c r="AZ109" i="9"/>
  <c r="BE109" i="9"/>
  <c r="BJ109" i="9"/>
  <c r="BK109" i="9"/>
  <c r="BL109" i="9"/>
  <c r="BM109" i="9"/>
  <c r="BN109" i="9"/>
  <c r="BO109" i="9"/>
  <c r="F110" i="9"/>
  <c r="G110" i="9"/>
  <c r="H110" i="9"/>
  <c r="BF110" i="9"/>
  <c r="BG110" i="9"/>
  <c r="BH110" i="9"/>
  <c r="BI110" i="9"/>
  <c r="J110" i="9"/>
  <c r="BA110" i="9"/>
  <c r="BB110" i="9"/>
  <c r="BC110" i="9"/>
  <c r="BD110" i="9"/>
  <c r="K110" i="9"/>
  <c r="L110" i="9"/>
  <c r="M110" i="9"/>
  <c r="R110" i="9"/>
  <c r="N110" i="9"/>
  <c r="AH110" i="9"/>
  <c r="O110" i="9"/>
  <c r="AI110" i="9"/>
  <c r="P110" i="9"/>
  <c r="AU110" i="9"/>
  <c r="AX110" i="9"/>
  <c r="Q110" i="9"/>
  <c r="S110" i="9"/>
  <c r="AG110" i="9"/>
  <c r="AP110" i="9"/>
  <c r="AQ110" i="9"/>
  <c r="AR110" i="9"/>
  <c r="AS110" i="9"/>
  <c r="AT110" i="9"/>
  <c r="AV110" i="9"/>
  <c r="AW110" i="9"/>
  <c r="AY110" i="9"/>
  <c r="AZ110" i="9"/>
  <c r="BE110" i="9"/>
  <c r="BJ110" i="9"/>
  <c r="BK110" i="9"/>
  <c r="BL110" i="9"/>
  <c r="BM110" i="9"/>
  <c r="BN110" i="9"/>
  <c r="BO110" i="9"/>
  <c r="F111" i="9"/>
  <c r="G111" i="9"/>
  <c r="H111" i="9"/>
  <c r="BF111" i="9"/>
  <c r="BG111" i="9"/>
  <c r="BH111" i="9"/>
  <c r="BI111" i="9"/>
  <c r="J111" i="9"/>
  <c r="BA111" i="9"/>
  <c r="BB111" i="9"/>
  <c r="BC111" i="9"/>
  <c r="BD111" i="9"/>
  <c r="K111" i="9"/>
  <c r="L111" i="9"/>
  <c r="M111" i="9"/>
  <c r="R111" i="9"/>
  <c r="N111" i="9"/>
  <c r="AH111" i="9"/>
  <c r="O111" i="9"/>
  <c r="AI111" i="9"/>
  <c r="P111" i="9"/>
  <c r="AU111" i="9"/>
  <c r="AX111" i="9"/>
  <c r="Q111" i="9"/>
  <c r="S111" i="9"/>
  <c r="AG111" i="9"/>
  <c r="AP111" i="9"/>
  <c r="AQ111" i="9"/>
  <c r="AR111" i="9"/>
  <c r="AS111" i="9"/>
  <c r="AT111" i="9"/>
  <c r="AV111" i="9"/>
  <c r="AW111" i="9"/>
  <c r="AY111" i="9"/>
  <c r="AZ111" i="9"/>
  <c r="BE111" i="9"/>
  <c r="BJ111" i="9"/>
  <c r="BK111" i="9"/>
  <c r="BL111" i="9"/>
  <c r="BM111" i="9"/>
  <c r="BN111" i="9"/>
  <c r="BO111" i="9"/>
  <c r="AG112" i="9"/>
  <c r="AP112" i="9"/>
  <c r="AQ112" i="9"/>
  <c r="AR112" i="9"/>
  <c r="AS112" i="9"/>
  <c r="AT112" i="9"/>
  <c r="AV112" i="9"/>
  <c r="AW112" i="9"/>
  <c r="AY112" i="9"/>
  <c r="AZ112" i="9"/>
  <c r="BE112" i="9"/>
  <c r="BJ112" i="9"/>
  <c r="BK112" i="9"/>
  <c r="BL112" i="9"/>
  <c r="BM112" i="9"/>
  <c r="BN112" i="9"/>
  <c r="BO112" i="9"/>
  <c r="F113" i="9"/>
  <c r="G113" i="9"/>
  <c r="H113" i="9"/>
  <c r="BF113" i="9"/>
  <c r="BG113" i="9"/>
  <c r="BH113" i="9"/>
  <c r="BI113" i="9"/>
  <c r="J113" i="9"/>
  <c r="BA113" i="9"/>
  <c r="BB113" i="9"/>
  <c r="BC113" i="9"/>
  <c r="BD113" i="9"/>
  <c r="K113" i="9"/>
  <c r="L113" i="9"/>
  <c r="M113" i="9"/>
  <c r="R113" i="9"/>
  <c r="N113" i="9"/>
  <c r="AH113" i="9"/>
  <c r="O113" i="9"/>
  <c r="AI113" i="9"/>
  <c r="P113" i="9"/>
  <c r="AU113" i="9"/>
  <c r="AX113" i="9"/>
  <c r="Q113" i="9"/>
  <c r="S113" i="9"/>
  <c r="AG113" i="9"/>
  <c r="AP113" i="9"/>
  <c r="AQ113" i="9"/>
  <c r="AR113" i="9"/>
  <c r="AS113" i="9"/>
  <c r="AT113" i="9"/>
  <c r="AV113" i="9"/>
  <c r="AW113" i="9"/>
  <c r="AY113" i="9"/>
  <c r="AZ113" i="9"/>
  <c r="BE113" i="9"/>
  <c r="BJ113" i="9"/>
  <c r="BK113" i="9"/>
  <c r="BL113" i="9"/>
  <c r="BM113" i="9"/>
  <c r="BN113" i="9"/>
  <c r="BO113" i="9"/>
  <c r="F114" i="9"/>
  <c r="G114" i="9"/>
  <c r="H114" i="9"/>
  <c r="BF114" i="9"/>
  <c r="BG114" i="9"/>
  <c r="BH114" i="9"/>
  <c r="BI114" i="9"/>
  <c r="J114" i="9"/>
  <c r="BA114" i="9"/>
  <c r="BB114" i="9"/>
  <c r="BC114" i="9"/>
  <c r="BD114" i="9"/>
  <c r="K114" i="9"/>
  <c r="L114" i="9"/>
  <c r="M114" i="9"/>
  <c r="R114" i="9"/>
  <c r="N114" i="9"/>
  <c r="AH114" i="9"/>
  <c r="O114" i="9"/>
  <c r="AI114" i="9"/>
  <c r="P114" i="9"/>
  <c r="AU114" i="9"/>
  <c r="AX114" i="9"/>
  <c r="Q114" i="9"/>
  <c r="S114" i="9"/>
  <c r="AG114" i="9"/>
  <c r="AP114" i="9"/>
  <c r="AQ114" i="9"/>
  <c r="AR114" i="9"/>
  <c r="AS114" i="9"/>
  <c r="AT114" i="9"/>
  <c r="AV114" i="9"/>
  <c r="AW114" i="9"/>
  <c r="AY114" i="9"/>
  <c r="AZ114" i="9"/>
  <c r="BE114" i="9"/>
  <c r="BJ114" i="9"/>
  <c r="BK114" i="9"/>
  <c r="BL114" i="9"/>
  <c r="BM114" i="9"/>
  <c r="BN114" i="9"/>
  <c r="BO114" i="9"/>
  <c r="F115" i="9"/>
  <c r="G115" i="9"/>
  <c r="H115" i="9"/>
  <c r="BF115" i="9"/>
  <c r="BG115" i="9"/>
  <c r="BH115" i="9"/>
  <c r="BI115" i="9"/>
  <c r="J115" i="9"/>
  <c r="BA115" i="9"/>
  <c r="BB115" i="9"/>
  <c r="BC115" i="9"/>
  <c r="BD115" i="9"/>
  <c r="K115" i="9"/>
  <c r="L115" i="9"/>
  <c r="M115" i="9"/>
  <c r="R115" i="9"/>
  <c r="N115" i="9"/>
  <c r="AH115" i="9"/>
  <c r="O115" i="9"/>
  <c r="AI115" i="9"/>
  <c r="P115" i="9"/>
  <c r="AU115" i="9"/>
  <c r="AX115" i="9"/>
  <c r="Q115" i="9"/>
  <c r="S115" i="9"/>
  <c r="AG115" i="9"/>
  <c r="AP115" i="9"/>
  <c r="AQ115" i="9"/>
  <c r="AR115" i="9"/>
  <c r="AS115" i="9"/>
  <c r="AT115" i="9"/>
  <c r="AV115" i="9"/>
  <c r="AW115" i="9"/>
  <c r="AY115" i="9"/>
  <c r="AZ115" i="9"/>
  <c r="BE115" i="9"/>
  <c r="BJ115" i="9"/>
  <c r="BK115" i="9"/>
  <c r="BL115" i="9"/>
  <c r="BM115" i="9"/>
  <c r="BN115" i="9"/>
  <c r="BO115" i="9"/>
  <c r="F116" i="9"/>
  <c r="G116" i="9"/>
  <c r="H116" i="9"/>
  <c r="BF116" i="9"/>
  <c r="BG116" i="9"/>
  <c r="BH116" i="9"/>
  <c r="BI116" i="9"/>
  <c r="J116" i="9"/>
  <c r="BA116" i="9"/>
  <c r="BB116" i="9"/>
  <c r="BC116" i="9"/>
  <c r="BD116" i="9"/>
  <c r="K116" i="9"/>
  <c r="L116" i="9"/>
  <c r="M116" i="9"/>
  <c r="R116" i="9"/>
  <c r="N116" i="9"/>
  <c r="AH116" i="9"/>
  <c r="O116" i="9"/>
  <c r="AI116" i="9"/>
  <c r="P116" i="9"/>
  <c r="AU116" i="9"/>
  <c r="AX116" i="9"/>
  <c r="Q116" i="9"/>
  <c r="S116" i="9"/>
  <c r="AG116" i="9"/>
  <c r="AP116" i="9"/>
  <c r="AQ116" i="9"/>
  <c r="AR116" i="9"/>
  <c r="AS116" i="9"/>
  <c r="AT116" i="9"/>
  <c r="AV116" i="9"/>
  <c r="AW116" i="9"/>
  <c r="AY116" i="9"/>
  <c r="AZ116" i="9"/>
  <c r="BE116" i="9"/>
  <c r="BJ116" i="9"/>
  <c r="BK116" i="9"/>
  <c r="BL116" i="9"/>
  <c r="BM116" i="9"/>
  <c r="BN116" i="9"/>
  <c r="BO116" i="9"/>
  <c r="F117" i="9"/>
  <c r="G117" i="9"/>
  <c r="H117" i="9"/>
  <c r="BF117" i="9"/>
  <c r="BG117" i="9"/>
  <c r="BH117" i="9"/>
  <c r="BI117" i="9"/>
  <c r="J117" i="9"/>
  <c r="BA117" i="9"/>
  <c r="BB117" i="9"/>
  <c r="BC117" i="9"/>
  <c r="BD117" i="9"/>
  <c r="K117" i="9"/>
  <c r="L117" i="9"/>
  <c r="M117" i="9"/>
  <c r="R117" i="9"/>
  <c r="N117" i="9"/>
  <c r="AH117" i="9"/>
  <c r="O117" i="9"/>
  <c r="AI117" i="9"/>
  <c r="P117" i="9"/>
  <c r="AU117" i="9"/>
  <c r="AX117" i="9"/>
  <c r="Q117" i="9"/>
  <c r="S117" i="9"/>
  <c r="AG117" i="9"/>
  <c r="AP117" i="9"/>
  <c r="AQ117" i="9"/>
  <c r="AR117" i="9"/>
  <c r="AS117" i="9"/>
  <c r="AT117" i="9"/>
  <c r="AV117" i="9"/>
  <c r="AW117" i="9"/>
  <c r="AY117" i="9"/>
  <c r="AZ117" i="9"/>
  <c r="BE117" i="9"/>
  <c r="BJ117" i="9"/>
  <c r="BK117" i="9"/>
  <c r="BL117" i="9"/>
  <c r="BM117" i="9"/>
  <c r="BN117" i="9"/>
  <c r="BO117" i="9"/>
  <c r="F118" i="9"/>
  <c r="G118" i="9"/>
  <c r="H118" i="9"/>
  <c r="BF118" i="9"/>
  <c r="BG118" i="9"/>
  <c r="BH118" i="9"/>
  <c r="BI118" i="9"/>
  <c r="J118" i="9"/>
  <c r="BA118" i="9"/>
  <c r="BB118" i="9"/>
  <c r="BC118" i="9"/>
  <c r="BD118" i="9"/>
  <c r="K118" i="9"/>
  <c r="L118" i="9"/>
  <c r="M118" i="9"/>
  <c r="R118" i="9"/>
  <c r="N118" i="9"/>
  <c r="AH118" i="9"/>
  <c r="O118" i="9"/>
  <c r="AI118" i="9"/>
  <c r="P118" i="9"/>
  <c r="AU118" i="9"/>
  <c r="AX118" i="9"/>
  <c r="Q118" i="9"/>
  <c r="S118" i="9"/>
  <c r="AG118" i="9"/>
  <c r="AP118" i="9"/>
  <c r="AQ118" i="9"/>
  <c r="AR118" i="9"/>
  <c r="AS118" i="9"/>
  <c r="AT118" i="9"/>
  <c r="AV118" i="9"/>
  <c r="AW118" i="9"/>
  <c r="AY118" i="9"/>
  <c r="AZ118" i="9"/>
  <c r="BE118" i="9"/>
  <c r="BJ118" i="9"/>
  <c r="BK118" i="9"/>
  <c r="BL118" i="9"/>
  <c r="BM118" i="9"/>
  <c r="BN118" i="9"/>
  <c r="BO118" i="9"/>
  <c r="F119" i="9"/>
  <c r="G119" i="9"/>
  <c r="H119" i="9"/>
  <c r="BF119" i="9"/>
  <c r="BG119" i="9"/>
  <c r="BH119" i="9"/>
  <c r="BI119" i="9"/>
  <c r="J119" i="9"/>
  <c r="BA119" i="9"/>
  <c r="BB119" i="9"/>
  <c r="BC119" i="9"/>
  <c r="BD119" i="9"/>
  <c r="K119" i="9"/>
  <c r="L119" i="9"/>
  <c r="M119" i="9"/>
  <c r="R119" i="9"/>
  <c r="N119" i="9"/>
  <c r="AH119" i="9"/>
  <c r="O119" i="9"/>
  <c r="AI119" i="9"/>
  <c r="P119" i="9"/>
  <c r="AU119" i="9"/>
  <c r="AX119" i="9"/>
  <c r="Q119" i="9"/>
  <c r="S119" i="9"/>
  <c r="AG119" i="9"/>
  <c r="AP119" i="9"/>
  <c r="AQ119" i="9"/>
  <c r="AR119" i="9"/>
  <c r="AS119" i="9"/>
  <c r="AT119" i="9"/>
  <c r="AV119" i="9"/>
  <c r="AW119" i="9"/>
  <c r="AY119" i="9"/>
  <c r="AZ119" i="9"/>
  <c r="BE119" i="9"/>
  <c r="BJ119" i="9"/>
  <c r="BK119" i="9"/>
  <c r="BL119" i="9"/>
  <c r="BM119" i="9"/>
  <c r="BN119" i="9"/>
  <c r="BO119" i="9"/>
  <c r="AG120" i="9"/>
  <c r="AP120" i="9"/>
  <c r="AQ120" i="9"/>
  <c r="AR120" i="9"/>
  <c r="AS120" i="9"/>
  <c r="AT120" i="9"/>
  <c r="AV120" i="9"/>
  <c r="AW120" i="9"/>
  <c r="AY120" i="9"/>
  <c r="AZ120" i="9"/>
  <c r="BE120" i="9"/>
  <c r="BJ120" i="9"/>
  <c r="BK120" i="9"/>
  <c r="BL120" i="9"/>
  <c r="BM120" i="9"/>
  <c r="BN120" i="9"/>
  <c r="BO120" i="9"/>
  <c r="F121" i="9"/>
  <c r="G121" i="9"/>
  <c r="H121" i="9"/>
  <c r="BF121" i="9"/>
  <c r="BG121" i="9"/>
  <c r="BH121" i="9"/>
  <c r="BI121" i="9"/>
  <c r="J121" i="9"/>
  <c r="BA121" i="9"/>
  <c r="BB121" i="9"/>
  <c r="BC121" i="9"/>
  <c r="BD121" i="9"/>
  <c r="K121" i="9"/>
  <c r="L121" i="9"/>
  <c r="M121" i="9"/>
  <c r="R121" i="9"/>
  <c r="N121" i="9"/>
  <c r="AH121" i="9"/>
  <c r="O121" i="9"/>
  <c r="AI121" i="9"/>
  <c r="P121" i="9"/>
  <c r="AU121" i="9"/>
  <c r="AX121" i="9"/>
  <c r="Q121" i="9"/>
  <c r="S121" i="9"/>
  <c r="AG121" i="9"/>
  <c r="AP121" i="9"/>
  <c r="AQ121" i="9"/>
  <c r="AR121" i="9"/>
  <c r="AS121" i="9"/>
  <c r="AT121" i="9"/>
  <c r="AV121" i="9"/>
  <c r="AW121" i="9"/>
  <c r="AY121" i="9"/>
  <c r="AZ121" i="9"/>
  <c r="BE121" i="9"/>
  <c r="BJ121" i="9"/>
  <c r="BK121" i="9"/>
  <c r="BL121" i="9"/>
  <c r="BM121" i="9"/>
  <c r="BN121" i="9"/>
  <c r="BO121" i="9"/>
  <c r="F122" i="9"/>
  <c r="G122" i="9"/>
  <c r="H122" i="9"/>
  <c r="BF122" i="9"/>
  <c r="BG122" i="9"/>
  <c r="BH122" i="9"/>
  <c r="BI122" i="9"/>
  <c r="J122" i="9"/>
  <c r="BA122" i="9"/>
  <c r="BB122" i="9"/>
  <c r="BC122" i="9"/>
  <c r="BD122" i="9"/>
  <c r="K122" i="9"/>
  <c r="L122" i="9"/>
  <c r="M122" i="9"/>
  <c r="R122" i="9"/>
  <c r="N122" i="9"/>
  <c r="AH122" i="9"/>
  <c r="O122" i="9"/>
  <c r="AI122" i="9"/>
  <c r="P122" i="9"/>
  <c r="AU122" i="9"/>
  <c r="AX122" i="9"/>
  <c r="Q122" i="9"/>
  <c r="S122" i="9"/>
  <c r="AG122" i="9"/>
  <c r="AP122" i="9"/>
  <c r="AQ122" i="9"/>
  <c r="AR122" i="9"/>
  <c r="AS122" i="9"/>
  <c r="AT122" i="9"/>
  <c r="AV122" i="9"/>
  <c r="AW122" i="9"/>
  <c r="AY122" i="9"/>
  <c r="AZ122" i="9"/>
  <c r="BE122" i="9"/>
  <c r="BJ122" i="9"/>
  <c r="BK122" i="9"/>
  <c r="BL122" i="9"/>
  <c r="BM122" i="9"/>
  <c r="BN122" i="9"/>
  <c r="BO122" i="9"/>
  <c r="F123" i="9"/>
  <c r="G123" i="9"/>
  <c r="H123" i="9"/>
  <c r="BF123" i="9"/>
  <c r="BG123" i="9"/>
  <c r="BH123" i="9"/>
  <c r="BI123" i="9"/>
  <c r="J123" i="9"/>
  <c r="BA123" i="9"/>
  <c r="BB123" i="9"/>
  <c r="BC123" i="9"/>
  <c r="BD123" i="9"/>
  <c r="K123" i="9"/>
  <c r="L123" i="9"/>
  <c r="M123" i="9"/>
  <c r="R123" i="9"/>
  <c r="N123" i="9"/>
  <c r="AH123" i="9"/>
  <c r="O123" i="9"/>
  <c r="AI123" i="9"/>
  <c r="P123" i="9"/>
  <c r="AU123" i="9"/>
  <c r="AX123" i="9"/>
  <c r="Q123" i="9"/>
  <c r="S123" i="9"/>
  <c r="AG123" i="9"/>
  <c r="AP123" i="9"/>
  <c r="AQ123" i="9"/>
  <c r="AR123" i="9"/>
  <c r="AS123" i="9"/>
  <c r="AT123" i="9"/>
  <c r="AV123" i="9"/>
  <c r="AW123" i="9"/>
  <c r="AY123" i="9"/>
  <c r="AZ123" i="9"/>
  <c r="BE123" i="9"/>
  <c r="BJ123" i="9"/>
  <c r="BK123" i="9"/>
  <c r="BL123" i="9"/>
  <c r="BM123" i="9"/>
  <c r="BN123" i="9"/>
  <c r="BO123" i="9"/>
  <c r="F124" i="9"/>
  <c r="G124" i="9"/>
  <c r="H124" i="9"/>
  <c r="BG124" i="9"/>
  <c r="BF124" i="9"/>
  <c r="BH124" i="9"/>
  <c r="BI124" i="9"/>
  <c r="J124" i="9"/>
  <c r="BA124" i="9"/>
  <c r="BB124" i="9"/>
  <c r="BC124" i="9"/>
  <c r="BD124" i="9"/>
  <c r="K124" i="9"/>
  <c r="L124" i="9"/>
  <c r="M124" i="9"/>
  <c r="R124" i="9"/>
  <c r="N124" i="9"/>
  <c r="AH124" i="9"/>
  <c r="O124" i="9"/>
  <c r="AI124" i="9"/>
  <c r="P124" i="9"/>
  <c r="Q124" i="9"/>
  <c r="S124" i="9"/>
  <c r="AG124" i="9"/>
  <c r="AP124" i="9"/>
  <c r="AQ124" i="9"/>
  <c r="AR124" i="9"/>
  <c r="AS124" i="9"/>
  <c r="AT124" i="9"/>
  <c r="AU124" i="9"/>
  <c r="AV124" i="9"/>
  <c r="AW124" i="9"/>
  <c r="AX124" i="9"/>
  <c r="AY124" i="9"/>
  <c r="AZ124" i="9"/>
  <c r="BE124" i="9"/>
  <c r="BJ124" i="9"/>
  <c r="BK124" i="9"/>
  <c r="BL124" i="9"/>
  <c r="BM124" i="9"/>
  <c r="BN124" i="9"/>
  <c r="BO124" i="9"/>
  <c r="F125" i="9"/>
  <c r="G125" i="9"/>
  <c r="H125" i="9"/>
  <c r="BF125" i="9"/>
  <c r="BG125" i="9"/>
  <c r="BH125" i="9"/>
  <c r="BI125" i="9"/>
  <c r="J125" i="9"/>
  <c r="BA125" i="9"/>
  <c r="BB125" i="9"/>
  <c r="BC125" i="9"/>
  <c r="BD125" i="9"/>
  <c r="K125" i="9"/>
  <c r="L125" i="9"/>
  <c r="M125" i="9"/>
  <c r="R125" i="9"/>
  <c r="N125" i="9"/>
  <c r="AH125" i="9"/>
  <c r="O125" i="9"/>
  <c r="AI125" i="9"/>
  <c r="P125" i="9"/>
  <c r="AU125" i="9"/>
  <c r="AX125" i="9"/>
  <c r="Q125" i="9"/>
  <c r="S125" i="9"/>
  <c r="AG125" i="9"/>
  <c r="AP125" i="9"/>
  <c r="AQ125" i="9"/>
  <c r="AR125" i="9"/>
  <c r="AS125" i="9"/>
  <c r="AT125" i="9"/>
  <c r="AV125" i="9"/>
  <c r="AW125" i="9"/>
  <c r="AY125" i="9"/>
  <c r="AZ125" i="9"/>
  <c r="BE125" i="9"/>
  <c r="BJ125" i="9"/>
  <c r="BK125" i="9"/>
  <c r="BL125" i="9"/>
  <c r="BM125" i="9"/>
  <c r="BN125" i="9"/>
  <c r="BO125" i="9"/>
  <c r="F126" i="9"/>
  <c r="G126" i="9"/>
  <c r="H126" i="9"/>
  <c r="BG126" i="9"/>
  <c r="BF126" i="9"/>
  <c r="BH126" i="9"/>
  <c r="BI126" i="9"/>
  <c r="J126" i="9"/>
  <c r="BA126" i="9"/>
  <c r="BB126" i="9"/>
  <c r="BC126" i="9"/>
  <c r="BD126" i="9"/>
  <c r="K126" i="9"/>
  <c r="L126" i="9"/>
  <c r="M126" i="9"/>
  <c r="R126" i="9"/>
  <c r="N126" i="9"/>
  <c r="AH126" i="9"/>
  <c r="O126" i="9"/>
  <c r="AI126" i="9"/>
  <c r="P126" i="9"/>
  <c r="Q126" i="9"/>
  <c r="S126" i="9"/>
  <c r="AG126" i="9"/>
  <c r="AP126" i="9"/>
  <c r="AQ126" i="9"/>
  <c r="AR126" i="9"/>
  <c r="AS126" i="9"/>
  <c r="AT126" i="9"/>
  <c r="AU126" i="9"/>
  <c r="AV126" i="9"/>
  <c r="AW126" i="9"/>
  <c r="AX126" i="9"/>
  <c r="AY126" i="9"/>
  <c r="AZ126" i="9"/>
  <c r="BE126" i="9"/>
  <c r="BJ126" i="9"/>
  <c r="BK126" i="9"/>
  <c r="BL126" i="9"/>
  <c r="BM126" i="9"/>
  <c r="BN126" i="9"/>
  <c r="BO126" i="9"/>
  <c r="F127" i="9"/>
  <c r="G127" i="9"/>
  <c r="H127" i="9"/>
  <c r="BF127" i="9"/>
  <c r="BG127" i="9"/>
  <c r="BH127" i="9"/>
  <c r="BI127" i="9"/>
  <c r="J127" i="9"/>
  <c r="BA127" i="9"/>
  <c r="BB127" i="9"/>
  <c r="BC127" i="9"/>
  <c r="BD127" i="9"/>
  <c r="K127" i="9"/>
  <c r="L127" i="9"/>
  <c r="M127" i="9"/>
  <c r="R127" i="9"/>
  <c r="N127" i="9"/>
  <c r="AH127" i="9"/>
  <c r="O127" i="9"/>
  <c r="AI127" i="9"/>
  <c r="P127" i="9"/>
  <c r="AU127" i="9"/>
  <c r="AX127" i="9"/>
  <c r="Q127" i="9"/>
  <c r="S127" i="9"/>
  <c r="AG127" i="9"/>
  <c r="AP127" i="9"/>
  <c r="AQ127" i="9"/>
  <c r="AR127" i="9"/>
  <c r="AS127" i="9"/>
  <c r="AT127" i="9"/>
  <c r="AV127" i="9"/>
  <c r="AW127" i="9"/>
  <c r="AY127" i="9"/>
  <c r="AZ127" i="9"/>
  <c r="BE127" i="9"/>
  <c r="BJ127" i="9"/>
  <c r="BK127" i="9"/>
  <c r="BL127" i="9"/>
  <c r="BM127" i="9"/>
  <c r="BN127" i="9"/>
  <c r="BO127" i="9"/>
  <c r="F128" i="9"/>
  <c r="G128" i="9"/>
  <c r="H128" i="9"/>
  <c r="BF128" i="9"/>
  <c r="BG128" i="9"/>
  <c r="BH128" i="9"/>
  <c r="BI128" i="9"/>
  <c r="J128" i="9"/>
  <c r="BA128" i="9"/>
  <c r="BB128" i="9"/>
  <c r="BC128" i="9"/>
  <c r="BD128" i="9"/>
  <c r="K128" i="9"/>
  <c r="L128" i="9"/>
  <c r="M128" i="9"/>
  <c r="R128" i="9"/>
  <c r="N128" i="9"/>
  <c r="AH128" i="9"/>
  <c r="O128" i="9"/>
  <c r="AI128" i="9"/>
  <c r="P128" i="9"/>
  <c r="AU128" i="9"/>
  <c r="AX128" i="9"/>
  <c r="Q128" i="9"/>
  <c r="S128" i="9"/>
  <c r="AG128" i="9"/>
  <c r="AP128" i="9"/>
  <c r="AQ128" i="9"/>
  <c r="AR128" i="9"/>
  <c r="AS128" i="9"/>
  <c r="AT128" i="9"/>
  <c r="AV128" i="9"/>
  <c r="AW128" i="9"/>
  <c r="AY128" i="9"/>
  <c r="AZ128" i="9"/>
  <c r="BE128" i="9"/>
  <c r="BJ128" i="9"/>
  <c r="BK128" i="9"/>
  <c r="BL128" i="9"/>
  <c r="BM128" i="9"/>
  <c r="BN128" i="9"/>
  <c r="BO128" i="9"/>
  <c r="F129" i="9"/>
  <c r="G129" i="9"/>
  <c r="H129" i="9"/>
  <c r="BF129" i="9"/>
  <c r="BG129" i="9"/>
  <c r="BH129" i="9"/>
  <c r="BI129" i="9"/>
  <c r="J129" i="9"/>
  <c r="BA129" i="9"/>
  <c r="BB129" i="9"/>
  <c r="BC129" i="9"/>
  <c r="BD129" i="9"/>
  <c r="K129" i="9"/>
  <c r="L129" i="9"/>
  <c r="M129" i="9"/>
  <c r="R129" i="9"/>
  <c r="N129" i="9"/>
  <c r="AH129" i="9"/>
  <c r="O129" i="9"/>
  <c r="AI129" i="9"/>
  <c r="P129" i="9"/>
  <c r="AU129" i="9"/>
  <c r="AX129" i="9"/>
  <c r="Q129" i="9"/>
  <c r="S129" i="9"/>
  <c r="AG129" i="9"/>
  <c r="AP129" i="9"/>
  <c r="AQ129" i="9"/>
  <c r="AR129" i="9"/>
  <c r="AS129" i="9"/>
  <c r="AT129" i="9"/>
  <c r="AV129" i="9"/>
  <c r="AW129" i="9"/>
  <c r="AY129" i="9"/>
  <c r="AZ129" i="9"/>
  <c r="BE129" i="9"/>
  <c r="BJ129" i="9"/>
  <c r="BK129" i="9"/>
  <c r="BL129" i="9"/>
  <c r="BM129" i="9"/>
  <c r="BN129" i="9"/>
  <c r="BO129" i="9"/>
  <c r="F130" i="9"/>
  <c r="G130" i="9"/>
  <c r="H130" i="9"/>
  <c r="BF130" i="9"/>
  <c r="BG130" i="9"/>
  <c r="BH130" i="9"/>
  <c r="BI130" i="9"/>
  <c r="J130" i="9"/>
  <c r="BA130" i="9"/>
  <c r="BB130" i="9"/>
  <c r="BC130" i="9"/>
  <c r="BD130" i="9"/>
  <c r="K130" i="9"/>
  <c r="L130" i="9"/>
  <c r="M130" i="9"/>
  <c r="R130" i="9"/>
  <c r="N130" i="9"/>
  <c r="AH130" i="9"/>
  <c r="O130" i="9"/>
  <c r="AI130" i="9"/>
  <c r="P130" i="9"/>
  <c r="AU130" i="9"/>
  <c r="AX130" i="9"/>
  <c r="Q130" i="9"/>
  <c r="S130" i="9"/>
  <c r="AG130" i="9"/>
  <c r="AP130" i="9"/>
  <c r="AQ130" i="9"/>
  <c r="AR130" i="9"/>
  <c r="AS130" i="9"/>
  <c r="AT130" i="9"/>
  <c r="AV130" i="9"/>
  <c r="AW130" i="9"/>
  <c r="AY130" i="9"/>
  <c r="AZ130" i="9"/>
  <c r="BE130" i="9"/>
  <c r="BJ130" i="9"/>
  <c r="BK130" i="9"/>
  <c r="BL130" i="9"/>
  <c r="BM130" i="9"/>
  <c r="BN130" i="9"/>
  <c r="BO130" i="9"/>
  <c r="F131" i="9"/>
  <c r="G131" i="9"/>
  <c r="H131" i="9"/>
  <c r="BG131" i="9"/>
  <c r="BF131" i="9"/>
  <c r="BH131" i="9"/>
  <c r="BI131" i="9"/>
  <c r="J131" i="9"/>
  <c r="BA131" i="9"/>
  <c r="BB131" i="9"/>
  <c r="BC131" i="9"/>
  <c r="BD131" i="9"/>
  <c r="K131" i="9"/>
  <c r="L131" i="9"/>
  <c r="M131" i="9"/>
  <c r="R131" i="9"/>
  <c r="N131" i="9"/>
  <c r="AH131" i="9"/>
  <c r="O131" i="9"/>
  <c r="AI131" i="9"/>
  <c r="P131" i="9"/>
  <c r="Q131" i="9"/>
  <c r="S131" i="9"/>
  <c r="AG131" i="9"/>
  <c r="AP131" i="9"/>
  <c r="AQ131" i="9"/>
  <c r="AR131" i="9"/>
  <c r="AS131" i="9"/>
  <c r="AT131" i="9"/>
  <c r="AU131" i="9"/>
  <c r="AV131" i="9"/>
  <c r="AW131" i="9"/>
  <c r="AX131" i="9"/>
  <c r="AY131" i="9"/>
  <c r="AZ131" i="9"/>
  <c r="BE131" i="9"/>
  <c r="BJ131" i="9"/>
  <c r="BK131" i="9"/>
  <c r="BL131" i="9"/>
  <c r="BM131" i="9"/>
  <c r="BN131" i="9"/>
  <c r="BO131" i="9"/>
  <c r="F132" i="9"/>
  <c r="G132" i="9"/>
  <c r="H132" i="9"/>
  <c r="BG132" i="9"/>
  <c r="BF132" i="9"/>
  <c r="BH132" i="9"/>
  <c r="BI132" i="9"/>
  <c r="J132" i="9"/>
  <c r="BA132" i="9"/>
  <c r="BB132" i="9"/>
  <c r="BC132" i="9"/>
  <c r="BD132" i="9"/>
  <c r="K132" i="9"/>
  <c r="L132" i="9"/>
  <c r="M132" i="9"/>
  <c r="R132" i="9"/>
  <c r="N132" i="9"/>
  <c r="AH132" i="9"/>
  <c r="O132" i="9"/>
  <c r="AI132" i="9"/>
  <c r="P132" i="9"/>
  <c r="Q132" i="9"/>
  <c r="S132" i="9"/>
  <c r="AG132" i="9"/>
  <c r="AP132" i="9"/>
  <c r="AQ132" i="9"/>
  <c r="AR132" i="9"/>
  <c r="AS132" i="9"/>
  <c r="AT132" i="9"/>
  <c r="AU132" i="9"/>
  <c r="AV132" i="9"/>
  <c r="AW132" i="9"/>
  <c r="AX132" i="9"/>
  <c r="AY132" i="9"/>
  <c r="AZ132" i="9"/>
  <c r="BE132" i="9"/>
  <c r="BJ132" i="9"/>
  <c r="BK132" i="9"/>
  <c r="BL132" i="9"/>
  <c r="BM132" i="9"/>
  <c r="BN132" i="9"/>
  <c r="BO132" i="9"/>
  <c r="F133" i="9"/>
  <c r="G133" i="9"/>
  <c r="H133" i="9"/>
  <c r="BF133" i="9"/>
  <c r="BG133" i="9"/>
  <c r="BH133" i="9"/>
  <c r="BI133" i="9"/>
  <c r="J133" i="9"/>
  <c r="BA133" i="9"/>
  <c r="BB133" i="9"/>
  <c r="BC133" i="9"/>
  <c r="BD133" i="9"/>
  <c r="K133" i="9"/>
  <c r="L133" i="9"/>
  <c r="M133" i="9"/>
  <c r="R133" i="9"/>
  <c r="N133" i="9"/>
  <c r="AH133" i="9"/>
  <c r="O133" i="9"/>
  <c r="AI133" i="9"/>
  <c r="P133" i="9"/>
  <c r="AU133" i="9"/>
  <c r="AX133" i="9"/>
  <c r="Q133" i="9"/>
  <c r="S133" i="9"/>
  <c r="AG133" i="9"/>
  <c r="AP133" i="9"/>
  <c r="AQ133" i="9"/>
  <c r="AR133" i="9"/>
  <c r="AS133" i="9"/>
  <c r="AT133" i="9"/>
  <c r="AV133" i="9"/>
  <c r="AW133" i="9"/>
  <c r="AY133" i="9"/>
  <c r="AZ133" i="9"/>
  <c r="BE133" i="9"/>
  <c r="BJ133" i="9"/>
  <c r="BK133" i="9"/>
  <c r="BL133" i="9"/>
  <c r="BM133" i="9"/>
  <c r="BN133" i="9"/>
  <c r="BO133" i="9"/>
  <c r="F134" i="9"/>
  <c r="G134" i="9"/>
  <c r="H134" i="9"/>
  <c r="BG134" i="9"/>
  <c r="BF134" i="9"/>
  <c r="BH134" i="9"/>
  <c r="BI134" i="9"/>
  <c r="J134" i="9"/>
  <c r="BA134" i="9"/>
  <c r="BB134" i="9"/>
  <c r="BC134" i="9"/>
  <c r="BD134" i="9"/>
  <c r="K134" i="9"/>
  <c r="L134" i="9"/>
  <c r="M134" i="9"/>
  <c r="R134" i="9"/>
  <c r="N134" i="9"/>
  <c r="AH134" i="9"/>
  <c r="O134" i="9"/>
  <c r="AI134" i="9"/>
  <c r="P134" i="9"/>
  <c r="Q134" i="9"/>
  <c r="S134" i="9"/>
  <c r="AG134" i="9"/>
  <c r="AP134" i="9"/>
  <c r="AQ134" i="9"/>
  <c r="AR134" i="9"/>
  <c r="AS134" i="9"/>
  <c r="AT134" i="9"/>
  <c r="AU134" i="9"/>
  <c r="AV134" i="9"/>
  <c r="AW134" i="9"/>
  <c r="AX134" i="9"/>
  <c r="AY134" i="9"/>
  <c r="AZ134" i="9"/>
  <c r="BE134" i="9"/>
  <c r="BJ134" i="9"/>
  <c r="BK134" i="9"/>
  <c r="BL134" i="9"/>
  <c r="BM134" i="9"/>
  <c r="BN134" i="9"/>
  <c r="BO134" i="9"/>
  <c r="F135" i="9"/>
  <c r="G135" i="9"/>
  <c r="H135" i="9"/>
  <c r="BF135" i="9"/>
  <c r="BG135" i="9"/>
  <c r="BH135" i="9"/>
  <c r="BI135" i="9"/>
  <c r="J135" i="9"/>
  <c r="BA135" i="9"/>
  <c r="BB135" i="9"/>
  <c r="BC135" i="9"/>
  <c r="BD135" i="9"/>
  <c r="K135" i="9"/>
  <c r="L135" i="9"/>
  <c r="M135" i="9"/>
  <c r="R135" i="9"/>
  <c r="N135" i="9"/>
  <c r="AH135" i="9"/>
  <c r="O135" i="9"/>
  <c r="AI135" i="9"/>
  <c r="P135" i="9"/>
  <c r="AS135" i="9"/>
  <c r="AU135" i="9"/>
  <c r="AX135" i="9"/>
  <c r="Q135" i="9"/>
  <c r="S135" i="9"/>
  <c r="AG135" i="9"/>
  <c r="AP135" i="9"/>
  <c r="AQ135" i="9"/>
  <c r="AR135" i="9"/>
  <c r="AT135" i="9"/>
  <c r="AV135" i="9"/>
  <c r="AW135" i="9"/>
  <c r="AY135" i="9"/>
  <c r="AZ135" i="9"/>
  <c r="BE135" i="9"/>
  <c r="BJ135" i="9"/>
  <c r="BK135" i="9"/>
  <c r="BL135" i="9"/>
  <c r="BM135" i="9"/>
  <c r="BN135" i="9"/>
  <c r="BO135" i="9"/>
  <c r="F136" i="9"/>
  <c r="G136" i="9"/>
  <c r="H136" i="9"/>
  <c r="BG136" i="9"/>
  <c r="BF136" i="9"/>
  <c r="BH136" i="9"/>
  <c r="BI136" i="9"/>
  <c r="J136" i="9"/>
  <c r="BA136" i="9"/>
  <c r="BB136" i="9"/>
  <c r="BC136" i="9"/>
  <c r="BD136" i="9"/>
  <c r="K136" i="9"/>
  <c r="L136" i="9"/>
  <c r="M136" i="9"/>
  <c r="R136" i="9"/>
  <c r="N136" i="9"/>
  <c r="AH136" i="9"/>
  <c r="O136" i="9"/>
  <c r="AI136" i="9"/>
  <c r="P136" i="9"/>
  <c r="Q136" i="9"/>
  <c r="S136" i="9"/>
  <c r="AG136" i="9"/>
  <c r="AP136" i="9"/>
  <c r="AQ136" i="9"/>
  <c r="AR136" i="9"/>
  <c r="AS136" i="9"/>
  <c r="AT136" i="9"/>
  <c r="AU136" i="9"/>
  <c r="AV136" i="9"/>
  <c r="AW136" i="9"/>
  <c r="AX136" i="9"/>
  <c r="AY136" i="9"/>
  <c r="AZ136" i="9"/>
  <c r="BE136" i="9"/>
  <c r="BJ136" i="9"/>
  <c r="BK136" i="9"/>
  <c r="BL136" i="9"/>
  <c r="BM136" i="9"/>
  <c r="BN136" i="9"/>
  <c r="BO136" i="9"/>
  <c r="F137" i="9"/>
  <c r="G137" i="9"/>
  <c r="H137" i="9"/>
  <c r="BF137" i="9"/>
  <c r="BG137" i="9"/>
  <c r="BH137" i="9"/>
  <c r="BI137" i="9"/>
  <c r="J137" i="9"/>
  <c r="BA137" i="9"/>
  <c r="BB137" i="9"/>
  <c r="BC137" i="9"/>
  <c r="BD137" i="9"/>
  <c r="K137" i="9"/>
  <c r="L137" i="9"/>
  <c r="M137" i="9"/>
  <c r="R137" i="9"/>
  <c r="N137" i="9"/>
  <c r="AH137" i="9"/>
  <c r="O137" i="9"/>
  <c r="AI137" i="9"/>
  <c r="P137" i="9"/>
  <c r="AS137" i="9"/>
  <c r="AU137" i="9"/>
  <c r="AX137" i="9"/>
  <c r="Q137" i="9"/>
  <c r="S137" i="9"/>
  <c r="AG137" i="9"/>
  <c r="AP137" i="9"/>
  <c r="AQ137" i="9"/>
  <c r="AR137" i="9"/>
  <c r="AT137" i="9"/>
  <c r="AV137" i="9"/>
  <c r="AW137" i="9"/>
  <c r="AY137" i="9"/>
  <c r="AZ137" i="9"/>
  <c r="BE137" i="9"/>
  <c r="BJ137" i="9"/>
  <c r="BK137" i="9"/>
  <c r="BL137" i="9"/>
  <c r="BM137" i="9"/>
  <c r="BN137" i="9"/>
  <c r="BO137" i="9"/>
  <c r="F138" i="9"/>
  <c r="G138" i="9"/>
  <c r="H138" i="9"/>
  <c r="BG138" i="9"/>
  <c r="BF138" i="9"/>
  <c r="BH138" i="9"/>
  <c r="BI138" i="9"/>
  <c r="J138" i="9"/>
  <c r="BA138" i="9"/>
  <c r="BB138" i="9"/>
  <c r="BC138" i="9"/>
  <c r="BD138" i="9"/>
  <c r="K138" i="9"/>
  <c r="L138" i="9"/>
  <c r="M138" i="9"/>
  <c r="R138" i="9"/>
  <c r="N138" i="9"/>
  <c r="AH138" i="9"/>
  <c r="O138" i="9"/>
  <c r="AI138" i="9"/>
  <c r="P138" i="9"/>
  <c r="Q138" i="9"/>
  <c r="S138" i="9"/>
  <c r="AG138" i="9"/>
  <c r="AP138" i="9"/>
  <c r="AQ138" i="9"/>
  <c r="AR138" i="9"/>
  <c r="AS138" i="9"/>
  <c r="AT138" i="9"/>
  <c r="AU138" i="9"/>
  <c r="AV138" i="9"/>
  <c r="AW138" i="9"/>
  <c r="AX138" i="9"/>
  <c r="AY138" i="9"/>
  <c r="AZ138" i="9"/>
  <c r="BE138" i="9"/>
  <c r="BJ138" i="9"/>
  <c r="BK138" i="9"/>
  <c r="BL138" i="9"/>
  <c r="BM138" i="9"/>
  <c r="BN138" i="9"/>
  <c r="BO138" i="9"/>
  <c r="F139" i="9"/>
  <c r="G139" i="9"/>
  <c r="H139" i="9"/>
  <c r="BF139" i="9"/>
  <c r="BG139" i="9"/>
  <c r="BH139" i="9"/>
  <c r="BI139" i="9"/>
  <c r="J139" i="9"/>
  <c r="BA139" i="9"/>
  <c r="BB139" i="9"/>
  <c r="BC139" i="9"/>
  <c r="BD139" i="9"/>
  <c r="K139" i="9"/>
  <c r="L139" i="9"/>
  <c r="M139" i="9"/>
  <c r="R139" i="9"/>
  <c r="N139" i="9"/>
  <c r="AH139" i="9"/>
  <c r="O139" i="9"/>
  <c r="AI139" i="9"/>
  <c r="P139" i="9"/>
  <c r="AS139" i="9"/>
  <c r="AU139" i="9"/>
  <c r="AX139" i="9"/>
  <c r="Q139" i="9"/>
  <c r="S139" i="9"/>
  <c r="AG139" i="9"/>
  <c r="AP139" i="9"/>
  <c r="AQ139" i="9"/>
  <c r="AR139" i="9"/>
  <c r="AT139" i="9"/>
  <c r="AV139" i="9"/>
  <c r="AW139" i="9"/>
  <c r="AY139" i="9"/>
  <c r="AZ139" i="9"/>
  <c r="BE139" i="9"/>
  <c r="BJ139" i="9"/>
  <c r="BK139" i="9"/>
  <c r="BL139" i="9"/>
  <c r="BM139" i="9"/>
  <c r="BN139" i="9"/>
  <c r="BO139" i="9"/>
  <c r="F140" i="9"/>
  <c r="G140" i="9"/>
  <c r="H140" i="9"/>
  <c r="BF140" i="9"/>
  <c r="BG140" i="9"/>
  <c r="BH140" i="9"/>
  <c r="BI140" i="9"/>
  <c r="J140" i="9"/>
  <c r="BA140" i="9"/>
  <c r="BB140" i="9"/>
  <c r="BC140" i="9"/>
  <c r="BD140" i="9"/>
  <c r="K140" i="9"/>
  <c r="L140" i="9"/>
  <c r="M140" i="9"/>
  <c r="R140" i="9"/>
  <c r="N140" i="9"/>
  <c r="AH140" i="9"/>
  <c r="O140" i="9"/>
  <c r="AI140" i="9"/>
  <c r="P140" i="9"/>
  <c r="AS140" i="9"/>
  <c r="AU140" i="9"/>
  <c r="AX140" i="9"/>
  <c r="Q140" i="9"/>
  <c r="S140" i="9"/>
  <c r="AG140" i="9"/>
  <c r="AP140" i="9"/>
  <c r="AQ140" i="9"/>
  <c r="AR140" i="9"/>
  <c r="AT140" i="9"/>
  <c r="AV140" i="9"/>
  <c r="AW140" i="9"/>
  <c r="AY140" i="9"/>
  <c r="AZ140" i="9"/>
  <c r="BE140" i="9"/>
  <c r="BJ140" i="9"/>
  <c r="BK140" i="9"/>
  <c r="BL140" i="9"/>
  <c r="BM140" i="9"/>
  <c r="BN140" i="9"/>
  <c r="BO140" i="9"/>
  <c r="F141" i="9"/>
  <c r="G141" i="9"/>
  <c r="H141" i="9"/>
  <c r="BF141" i="9"/>
  <c r="BG141" i="9"/>
  <c r="BH141" i="9"/>
  <c r="BI141" i="9"/>
  <c r="J141" i="9"/>
  <c r="BA141" i="9"/>
  <c r="BB141" i="9"/>
  <c r="BC141" i="9"/>
  <c r="BD141" i="9"/>
  <c r="K141" i="9"/>
  <c r="L141" i="9"/>
  <c r="M141" i="9"/>
  <c r="R141" i="9"/>
  <c r="N141" i="9"/>
  <c r="AH141" i="9"/>
  <c r="O141" i="9"/>
  <c r="AI141" i="9"/>
  <c r="P141" i="9"/>
  <c r="AS141" i="9"/>
  <c r="AU141" i="9"/>
  <c r="AX141" i="9"/>
  <c r="Q141" i="9"/>
  <c r="S141" i="9"/>
  <c r="AG141" i="9"/>
  <c r="AP141" i="9"/>
  <c r="AQ141" i="9"/>
  <c r="AR141" i="9"/>
  <c r="AT141" i="9"/>
  <c r="AV141" i="9"/>
  <c r="AW141" i="9"/>
  <c r="AY141" i="9"/>
  <c r="AZ141" i="9"/>
  <c r="BE141" i="9"/>
  <c r="BJ141" i="9"/>
  <c r="BK141" i="9"/>
  <c r="BL141" i="9"/>
  <c r="BM141" i="9"/>
  <c r="BN141" i="9"/>
  <c r="BO141" i="9"/>
  <c r="F142" i="9"/>
  <c r="G142" i="9"/>
  <c r="H142" i="9"/>
  <c r="BF142" i="9"/>
  <c r="BG142" i="9"/>
  <c r="BH142" i="9"/>
  <c r="BI142" i="9"/>
  <c r="J142" i="9"/>
  <c r="BA142" i="9"/>
  <c r="BB142" i="9"/>
  <c r="BC142" i="9"/>
  <c r="BD142" i="9"/>
  <c r="K142" i="9"/>
  <c r="L142" i="9"/>
  <c r="M142" i="9"/>
  <c r="R142" i="9"/>
  <c r="N142" i="9"/>
  <c r="AH142" i="9"/>
  <c r="O142" i="9"/>
  <c r="AI142" i="9"/>
  <c r="P142" i="9"/>
  <c r="AS142" i="9"/>
  <c r="AU142" i="9"/>
  <c r="AX142" i="9"/>
  <c r="Q142" i="9"/>
  <c r="S142" i="9"/>
  <c r="AG142" i="9"/>
  <c r="AP142" i="9"/>
  <c r="AQ142" i="9"/>
  <c r="AR142" i="9"/>
  <c r="AT142" i="9"/>
  <c r="AV142" i="9"/>
  <c r="AW142" i="9"/>
  <c r="AY142" i="9"/>
  <c r="AZ142" i="9"/>
  <c r="BE142" i="9"/>
  <c r="BJ142" i="9"/>
  <c r="BK142" i="9"/>
  <c r="BL142" i="9"/>
  <c r="BM142" i="9"/>
  <c r="BN142" i="9"/>
  <c r="BO142" i="9"/>
  <c r="F143" i="9"/>
  <c r="G143" i="9"/>
  <c r="H143" i="9"/>
  <c r="BF143" i="9"/>
  <c r="BG143" i="9"/>
  <c r="BH143" i="9"/>
  <c r="BI143" i="9"/>
  <c r="J143" i="9"/>
  <c r="BA143" i="9"/>
  <c r="BB143" i="9"/>
  <c r="BC143" i="9"/>
  <c r="BD143" i="9"/>
  <c r="K143" i="9"/>
  <c r="L143" i="9"/>
  <c r="M143" i="9"/>
  <c r="R143" i="9"/>
  <c r="N143" i="9"/>
  <c r="AH143" i="9"/>
  <c r="O143" i="9"/>
  <c r="AI143" i="9"/>
  <c r="P143" i="9"/>
  <c r="AS143" i="9"/>
  <c r="AU143" i="9"/>
  <c r="AX143" i="9"/>
  <c r="Q143" i="9"/>
  <c r="S143" i="9"/>
  <c r="AG143" i="9"/>
  <c r="AP143" i="9"/>
  <c r="AQ143" i="9"/>
  <c r="AR143" i="9"/>
  <c r="AT143" i="9"/>
  <c r="AV143" i="9"/>
  <c r="AW143" i="9"/>
  <c r="AY143" i="9"/>
  <c r="AZ143" i="9"/>
  <c r="BE143" i="9"/>
  <c r="BJ143" i="9"/>
  <c r="BK143" i="9"/>
  <c r="BL143" i="9"/>
  <c r="BM143" i="9"/>
  <c r="BN143" i="9"/>
  <c r="BO143" i="9"/>
  <c r="F145" i="9"/>
  <c r="G145" i="9"/>
  <c r="H145" i="9"/>
  <c r="BG145" i="9"/>
  <c r="BF145" i="9"/>
  <c r="BH145" i="9"/>
  <c r="BI145" i="9"/>
  <c r="J145" i="9"/>
  <c r="BA145" i="9"/>
  <c r="BB145" i="9"/>
  <c r="BC145" i="9"/>
  <c r="BD145" i="9"/>
  <c r="K145" i="9"/>
  <c r="L145" i="9"/>
  <c r="M145" i="9"/>
  <c r="R145" i="9"/>
  <c r="N145" i="9"/>
  <c r="AH145" i="9"/>
  <c r="O145" i="9"/>
  <c r="AI145" i="9"/>
  <c r="P145" i="9"/>
  <c r="Q145" i="9"/>
  <c r="S145" i="9"/>
  <c r="AG145" i="9"/>
  <c r="AP145" i="9"/>
  <c r="AQ145" i="9"/>
  <c r="AR145" i="9"/>
  <c r="AS145" i="9"/>
  <c r="AT145" i="9"/>
  <c r="AU145" i="9"/>
  <c r="AV145" i="9"/>
  <c r="AW145" i="9"/>
  <c r="AX145" i="9"/>
  <c r="AY145" i="9"/>
  <c r="AZ145" i="9"/>
  <c r="BE145" i="9"/>
  <c r="BJ145" i="9"/>
  <c r="BK145" i="9"/>
  <c r="BL145" i="9"/>
  <c r="BM145" i="9"/>
  <c r="BN145" i="9"/>
  <c r="BO145" i="9"/>
  <c r="F146" i="9"/>
  <c r="G146" i="9"/>
  <c r="H146" i="9"/>
  <c r="BG146" i="9"/>
  <c r="BF146" i="9"/>
  <c r="BH146" i="9"/>
  <c r="BI146" i="9"/>
  <c r="J146" i="9"/>
  <c r="BA146" i="9"/>
  <c r="BB146" i="9"/>
  <c r="BC146" i="9"/>
  <c r="BD146" i="9"/>
  <c r="K146" i="9"/>
  <c r="L146" i="9"/>
  <c r="M146" i="9"/>
  <c r="R146" i="9"/>
  <c r="N146" i="9"/>
  <c r="AH146" i="9"/>
  <c r="O146" i="9"/>
  <c r="AI146" i="9"/>
  <c r="P146" i="9"/>
  <c r="Q146" i="9"/>
  <c r="S146" i="9"/>
  <c r="AG146" i="9"/>
  <c r="AP146" i="9"/>
  <c r="AQ146" i="9"/>
  <c r="AR146" i="9"/>
  <c r="AS146" i="9"/>
  <c r="AT146" i="9"/>
  <c r="AU146" i="9"/>
  <c r="AV146" i="9"/>
  <c r="AW146" i="9"/>
  <c r="AX146" i="9"/>
  <c r="AY146" i="9"/>
  <c r="AZ146" i="9"/>
  <c r="BE146" i="9"/>
  <c r="BJ146" i="9"/>
  <c r="BK146" i="9"/>
  <c r="BL146" i="9"/>
  <c r="BM146" i="9"/>
  <c r="BN146" i="9"/>
  <c r="BO146" i="9"/>
  <c r="AG144" i="9"/>
  <c r="AP144" i="9"/>
  <c r="AQ144" i="9"/>
  <c r="AR144" i="9"/>
  <c r="AT144" i="9"/>
  <c r="AV144" i="9"/>
  <c r="AW144" i="9"/>
  <c r="AY144" i="9"/>
  <c r="AZ144" i="9"/>
  <c r="BE144" i="9"/>
  <c r="BJ144" i="9"/>
  <c r="BK144" i="9"/>
  <c r="BL144" i="9"/>
  <c r="BM144" i="9"/>
  <c r="BN144" i="9"/>
  <c r="BO144" i="9"/>
  <c r="F147" i="9"/>
  <c r="G147" i="9"/>
  <c r="H147" i="9"/>
  <c r="BF147" i="9"/>
  <c r="BG147" i="9"/>
  <c r="BH147" i="9"/>
  <c r="BI147" i="9"/>
  <c r="J147" i="9"/>
  <c r="BA147" i="9"/>
  <c r="BB147" i="9"/>
  <c r="BC147" i="9"/>
  <c r="BD147" i="9"/>
  <c r="K147" i="9"/>
  <c r="L147" i="9"/>
  <c r="M147" i="9"/>
  <c r="R147" i="9"/>
  <c r="N147" i="9"/>
  <c r="AH147" i="9"/>
  <c r="O147" i="9"/>
  <c r="AI147" i="9"/>
  <c r="P147" i="9"/>
  <c r="AS147" i="9"/>
  <c r="AU147" i="9"/>
  <c r="AX147" i="9"/>
  <c r="Q147" i="9"/>
  <c r="S147" i="9"/>
  <c r="AG147" i="9"/>
  <c r="AP147" i="9"/>
  <c r="AQ147" i="9"/>
  <c r="AR147" i="9"/>
  <c r="AT147" i="9"/>
  <c r="AV147" i="9"/>
  <c r="AW147" i="9"/>
  <c r="AY147" i="9"/>
  <c r="AZ147" i="9"/>
  <c r="BE147" i="9"/>
  <c r="BJ147" i="9"/>
  <c r="BK147" i="9"/>
  <c r="BL147" i="9"/>
  <c r="BM147" i="9"/>
  <c r="BN147" i="9"/>
  <c r="BO147" i="9"/>
  <c r="F148" i="9"/>
  <c r="G148" i="9"/>
  <c r="H148" i="9"/>
  <c r="BF148" i="9"/>
  <c r="BG148" i="9"/>
  <c r="BH148" i="9"/>
  <c r="BI148" i="9"/>
  <c r="J148" i="9"/>
  <c r="BA148" i="9"/>
  <c r="BB148" i="9"/>
  <c r="BC148" i="9"/>
  <c r="BD148" i="9"/>
  <c r="K148" i="9"/>
  <c r="L148" i="9"/>
  <c r="M148" i="9"/>
  <c r="R148" i="9"/>
  <c r="N148" i="9"/>
  <c r="AH148" i="9"/>
  <c r="O148" i="9"/>
  <c r="AI148" i="9"/>
  <c r="P148" i="9"/>
  <c r="AS148" i="9"/>
  <c r="AU148" i="9"/>
  <c r="AX148" i="9"/>
  <c r="Q148" i="9"/>
  <c r="S148" i="9"/>
  <c r="AG148" i="9"/>
  <c r="AP148" i="9"/>
  <c r="AQ148" i="9"/>
  <c r="AR148" i="9"/>
  <c r="AT148" i="9"/>
  <c r="AV148" i="9"/>
  <c r="AW148" i="9"/>
  <c r="AY148" i="9"/>
  <c r="AZ148" i="9"/>
  <c r="BE148" i="9"/>
  <c r="BJ148" i="9"/>
  <c r="BK148" i="9"/>
  <c r="BL148" i="9"/>
  <c r="BM148" i="9"/>
  <c r="BN148" i="9"/>
  <c r="BO148" i="9"/>
  <c r="F149" i="9"/>
  <c r="G149" i="9"/>
  <c r="H149" i="9"/>
  <c r="BF149" i="9"/>
  <c r="BG149" i="9"/>
  <c r="BH149" i="9"/>
  <c r="BI149" i="9"/>
  <c r="J149" i="9"/>
  <c r="BA149" i="9"/>
  <c r="BB149" i="9"/>
  <c r="BC149" i="9"/>
  <c r="BD149" i="9"/>
  <c r="K149" i="9"/>
  <c r="L149" i="9"/>
  <c r="M149" i="9"/>
  <c r="R149" i="9"/>
  <c r="N149" i="9"/>
  <c r="AH149" i="9"/>
  <c r="O149" i="9"/>
  <c r="AI149" i="9"/>
  <c r="P149" i="9"/>
  <c r="AS149" i="9"/>
  <c r="AU149" i="9"/>
  <c r="AX149" i="9"/>
  <c r="Q149" i="9"/>
  <c r="S149" i="9"/>
  <c r="AG149" i="9"/>
  <c r="AP149" i="9"/>
  <c r="AQ149" i="9"/>
  <c r="AR149" i="9"/>
  <c r="AT149" i="9"/>
  <c r="AV149" i="9"/>
  <c r="AW149" i="9"/>
  <c r="AY149" i="9"/>
  <c r="AZ149" i="9"/>
  <c r="BE149" i="9"/>
  <c r="BJ149" i="9"/>
  <c r="BK149" i="9"/>
  <c r="BL149" i="9"/>
  <c r="BM149" i="9"/>
  <c r="BN149" i="9"/>
  <c r="BO149" i="9"/>
  <c r="F150" i="9"/>
  <c r="G150" i="9"/>
  <c r="H150" i="9"/>
  <c r="BF150" i="9"/>
  <c r="BG150" i="9"/>
  <c r="BH150" i="9"/>
  <c r="BI150" i="9"/>
  <c r="J150" i="9"/>
  <c r="BA150" i="9"/>
  <c r="BB150" i="9"/>
  <c r="BC150" i="9"/>
  <c r="BD150" i="9"/>
  <c r="K150" i="9"/>
  <c r="L150" i="9"/>
  <c r="M150" i="9"/>
  <c r="R150" i="9"/>
  <c r="N150" i="9"/>
  <c r="AH150" i="9"/>
  <c r="O150" i="9"/>
  <c r="AI150" i="9"/>
  <c r="P150" i="9"/>
  <c r="AS150" i="9"/>
  <c r="AU150" i="9"/>
  <c r="AX150" i="9"/>
  <c r="Q150" i="9"/>
  <c r="S150" i="9"/>
  <c r="AG150" i="9"/>
  <c r="AP150" i="9"/>
  <c r="AQ150" i="9"/>
  <c r="AR150" i="9"/>
  <c r="AT150" i="9"/>
  <c r="AV150" i="9"/>
  <c r="AW150" i="9"/>
  <c r="AY150" i="9"/>
  <c r="AZ150" i="9"/>
  <c r="BE150" i="9"/>
  <c r="BJ150" i="9"/>
  <c r="BK150" i="9"/>
  <c r="BL150" i="9"/>
  <c r="BM150" i="9"/>
  <c r="BN150" i="9"/>
  <c r="BO150" i="9"/>
  <c r="F151" i="9"/>
  <c r="G151" i="9"/>
  <c r="H151" i="9"/>
  <c r="BG151" i="9"/>
  <c r="BF151" i="9"/>
  <c r="BH151" i="9"/>
  <c r="BI151" i="9"/>
  <c r="J151" i="9"/>
  <c r="BA151" i="9"/>
  <c r="BB151" i="9"/>
  <c r="BC151" i="9"/>
  <c r="BD151" i="9"/>
  <c r="K151" i="9"/>
  <c r="L151" i="9"/>
  <c r="M151" i="9"/>
  <c r="R151" i="9"/>
  <c r="N151" i="9"/>
  <c r="AH151" i="9"/>
  <c r="O151" i="9"/>
  <c r="AI151" i="9"/>
  <c r="P151" i="9"/>
  <c r="Q151" i="9"/>
  <c r="S151" i="9"/>
  <c r="AG151" i="9"/>
  <c r="AP151" i="9"/>
  <c r="AQ151" i="9"/>
  <c r="AR151" i="9"/>
  <c r="AS151" i="9"/>
  <c r="AT151" i="9"/>
  <c r="AU151" i="9"/>
  <c r="AV151" i="9"/>
  <c r="AW151" i="9"/>
  <c r="AX151" i="9"/>
  <c r="AY151" i="9"/>
  <c r="AZ151" i="9"/>
  <c r="BE151" i="9"/>
  <c r="BJ151" i="9"/>
  <c r="BK151" i="9"/>
  <c r="BL151" i="9"/>
  <c r="BM151" i="9"/>
  <c r="BN151" i="9"/>
  <c r="BO151" i="9"/>
  <c r="F152" i="9"/>
  <c r="G152" i="9"/>
  <c r="H152" i="9"/>
  <c r="BF152" i="9"/>
  <c r="BG152" i="9"/>
  <c r="BH152" i="9"/>
  <c r="BI152" i="9"/>
  <c r="J152" i="9"/>
  <c r="BA152" i="9"/>
  <c r="BB152" i="9"/>
  <c r="BC152" i="9"/>
  <c r="BD152" i="9"/>
  <c r="K152" i="9"/>
  <c r="L152" i="9"/>
  <c r="M152" i="9"/>
  <c r="R152" i="9"/>
  <c r="N152" i="9"/>
  <c r="AH152" i="9"/>
  <c r="O152" i="9"/>
  <c r="AI152" i="9"/>
  <c r="P152" i="9"/>
  <c r="AS152" i="9"/>
  <c r="AU152" i="9"/>
  <c r="AX152" i="9"/>
  <c r="Q152" i="9"/>
  <c r="S152" i="9"/>
  <c r="AG152" i="9"/>
  <c r="AP152" i="9"/>
  <c r="AQ152" i="9"/>
  <c r="AR152" i="9"/>
  <c r="AT152" i="9"/>
  <c r="AV152" i="9"/>
  <c r="AW152" i="9"/>
  <c r="AY152" i="9"/>
  <c r="AZ152" i="9"/>
  <c r="BE152" i="9"/>
  <c r="BJ152" i="9"/>
  <c r="BK152" i="9"/>
  <c r="BL152" i="9"/>
  <c r="BM152" i="9"/>
  <c r="BN152" i="9"/>
  <c r="BO152" i="9"/>
  <c r="F153" i="9"/>
  <c r="G153" i="9"/>
  <c r="H153" i="9"/>
  <c r="BF153" i="9"/>
  <c r="BG153" i="9"/>
  <c r="BH153" i="9"/>
  <c r="BI153" i="9"/>
  <c r="J153" i="9"/>
  <c r="BA153" i="9"/>
  <c r="BB153" i="9"/>
  <c r="BC153" i="9"/>
  <c r="BD153" i="9"/>
  <c r="K153" i="9"/>
  <c r="L153" i="9"/>
  <c r="M153" i="9"/>
  <c r="R153" i="9"/>
  <c r="N153" i="9"/>
  <c r="AH153" i="9"/>
  <c r="O153" i="9"/>
  <c r="AI153" i="9"/>
  <c r="P153" i="9"/>
  <c r="AU153" i="9"/>
  <c r="AX153" i="9"/>
  <c r="Q153" i="9"/>
  <c r="S153" i="9"/>
  <c r="AG153" i="9"/>
  <c r="AP153" i="9"/>
  <c r="AQ153" i="9"/>
  <c r="AR153" i="9"/>
  <c r="AS153" i="9"/>
  <c r="AT153" i="9"/>
  <c r="AV153" i="9"/>
  <c r="AW153" i="9"/>
  <c r="AY153" i="9"/>
  <c r="AZ153" i="9"/>
  <c r="BE153" i="9"/>
  <c r="BJ153" i="9"/>
  <c r="BK153" i="9"/>
  <c r="BL153" i="9"/>
  <c r="BM153" i="9"/>
  <c r="BN153" i="9"/>
  <c r="BO153" i="9"/>
  <c r="F154" i="9"/>
  <c r="G154" i="9"/>
  <c r="H154" i="9"/>
  <c r="BF154" i="9"/>
  <c r="BG154" i="9"/>
  <c r="BH154" i="9"/>
  <c r="BI154" i="9"/>
  <c r="J154" i="9"/>
  <c r="BA154" i="9"/>
  <c r="BB154" i="9"/>
  <c r="BC154" i="9"/>
  <c r="BD154" i="9"/>
  <c r="K154" i="9"/>
  <c r="L154" i="9"/>
  <c r="M154" i="9"/>
  <c r="R154" i="9"/>
  <c r="N154" i="9"/>
  <c r="AH154" i="9"/>
  <c r="O154" i="9"/>
  <c r="AI154" i="9"/>
  <c r="P154" i="9"/>
  <c r="AU154" i="9"/>
  <c r="AX154" i="9"/>
  <c r="Q154" i="9"/>
  <c r="S154" i="9"/>
  <c r="AG154" i="9"/>
  <c r="AP154" i="9"/>
  <c r="AQ154" i="9"/>
  <c r="AR154" i="9"/>
  <c r="AS154" i="9"/>
  <c r="AT154" i="9"/>
  <c r="AV154" i="9"/>
  <c r="AW154" i="9"/>
  <c r="AY154" i="9"/>
  <c r="AZ154" i="9"/>
  <c r="BE154" i="9"/>
  <c r="BJ154" i="9"/>
  <c r="BK154" i="9"/>
  <c r="BL154" i="9"/>
  <c r="BM154" i="9"/>
  <c r="BN154" i="9"/>
  <c r="BO154" i="9"/>
  <c r="F155" i="9"/>
  <c r="G155" i="9"/>
  <c r="H155" i="9"/>
  <c r="BF155" i="9"/>
  <c r="BG155" i="9"/>
  <c r="BH155" i="9"/>
  <c r="BI155" i="9"/>
  <c r="J155" i="9"/>
  <c r="BA155" i="9"/>
  <c r="BB155" i="9"/>
  <c r="BC155" i="9"/>
  <c r="BD155" i="9"/>
  <c r="K155" i="9"/>
  <c r="L155" i="9"/>
  <c r="M155" i="9"/>
  <c r="R155" i="9"/>
  <c r="N155" i="9"/>
  <c r="AH155" i="9"/>
  <c r="O155" i="9"/>
  <c r="AI155" i="9"/>
  <c r="P155" i="9"/>
  <c r="AU155" i="9"/>
  <c r="AX155" i="9"/>
  <c r="Q155" i="9"/>
  <c r="S155" i="9"/>
  <c r="AG155" i="9"/>
  <c r="AP155" i="9"/>
  <c r="AQ155" i="9"/>
  <c r="AR155" i="9"/>
  <c r="AS155" i="9"/>
  <c r="AT155" i="9"/>
  <c r="AV155" i="9"/>
  <c r="AW155" i="9"/>
  <c r="AY155" i="9"/>
  <c r="AZ155" i="9"/>
  <c r="BE155" i="9"/>
  <c r="BJ155" i="9"/>
  <c r="BK155" i="9"/>
  <c r="BL155" i="9"/>
  <c r="BM155" i="9"/>
  <c r="BN155" i="9"/>
  <c r="BO155" i="9"/>
  <c r="F156" i="9"/>
  <c r="G156" i="9"/>
  <c r="H156" i="9"/>
  <c r="BF156" i="9"/>
  <c r="BG156" i="9"/>
  <c r="BH156" i="9"/>
  <c r="BI156" i="9"/>
  <c r="J156" i="9"/>
  <c r="BA156" i="9"/>
  <c r="BB156" i="9"/>
  <c r="BC156" i="9"/>
  <c r="BD156" i="9"/>
  <c r="K156" i="9"/>
  <c r="L156" i="9"/>
  <c r="M156" i="9"/>
  <c r="R156" i="9"/>
  <c r="N156" i="9"/>
  <c r="AH156" i="9"/>
  <c r="O156" i="9"/>
  <c r="AI156" i="9"/>
  <c r="P156" i="9"/>
  <c r="AU156" i="9"/>
  <c r="AX156" i="9"/>
  <c r="Q156" i="9"/>
  <c r="S156" i="9"/>
  <c r="AG156" i="9"/>
  <c r="AP156" i="9"/>
  <c r="AQ156" i="9"/>
  <c r="AR156" i="9"/>
  <c r="AS156" i="9"/>
  <c r="AT156" i="9"/>
  <c r="AV156" i="9"/>
  <c r="AW156" i="9"/>
  <c r="AY156" i="9"/>
  <c r="AZ156" i="9"/>
  <c r="BE156" i="9"/>
  <c r="BJ156" i="9"/>
  <c r="BK156" i="9"/>
  <c r="BL156" i="9"/>
  <c r="BM156" i="9"/>
  <c r="BN156" i="9"/>
  <c r="BO156" i="9"/>
  <c r="AG157" i="9"/>
  <c r="AP157" i="9"/>
  <c r="AQ157" i="9"/>
  <c r="AR157" i="9"/>
  <c r="AS157" i="9"/>
  <c r="AT157" i="9"/>
  <c r="AV157" i="9"/>
  <c r="AW157" i="9"/>
  <c r="AY157" i="9"/>
  <c r="AZ157" i="9"/>
  <c r="BE157" i="9"/>
  <c r="BJ157" i="9"/>
  <c r="BK157" i="9"/>
  <c r="BL157" i="9"/>
  <c r="BM157" i="9"/>
  <c r="BN157" i="9"/>
  <c r="BO157" i="9"/>
  <c r="AI157" i="1"/>
  <c r="P157" i="1"/>
  <c r="K9" i="1"/>
  <c r="F157" i="1"/>
  <c r="AZ157" i="1"/>
  <c r="BO157" i="1"/>
  <c r="BF157" i="1"/>
  <c r="BG157" i="1"/>
  <c r="BH157" i="1"/>
  <c r="BI157" i="1"/>
  <c r="J157" i="1"/>
  <c r="BA157" i="1"/>
  <c r="BB157" i="1"/>
  <c r="BC157" i="1"/>
  <c r="BD157" i="1"/>
  <c r="K157" i="1"/>
  <c r="R157" i="1"/>
  <c r="BK157" i="1"/>
  <c r="BM157" i="1"/>
  <c r="BN157" i="1"/>
  <c r="BL157" i="1"/>
  <c r="BJ157" i="1"/>
  <c r="BE157" i="1"/>
  <c r="AH157" i="1"/>
  <c r="AS157" i="1"/>
  <c r="AT157" i="1"/>
  <c r="AU157" i="1"/>
  <c r="AV157" i="1"/>
  <c r="AY157" i="1"/>
  <c r="AX157" i="1"/>
  <c r="AW157" i="1"/>
  <c r="AR157" i="1"/>
  <c r="AQ157" i="1"/>
  <c r="AP157" i="1"/>
  <c r="AG157" i="1"/>
  <c r="S157" i="1"/>
  <c r="Q157" i="1"/>
  <c r="O157" i="1"/>
  <c r="M157" i="1"/>
  <c r="L157" i="1"/>
  <c r="N157" i="1"/>
  <c r="H157" i="1"/>
  <c r="G157" i="1"/>
  <c r="AI156" i="1"/>
  <c r="P156" i="1"/>
  <c r="F156" i="1"/>
  <c r="AZ156" i="1"/>
  <c r="BO156" i="1"/>
  <c r="BF156" i="1"/>
  <c r="BG156" i="1"/>
  <c r="BH156" i="1"/>
  <c r="BI156" i="1"/>
  <c r="J156" i="1"/>
  <c r="BA156" i="1"/>
  <c r="BB156" i="1"/>
  <c r="BC156" i="1"/>
  <c r="BD156" i="1"/>
  <c r="K156" i="1"/>
  <c r="R156" i="1"/>
  <c r="BK156" i="1"/>
  <c r="BM156" i="1"/>
  <c r="BN156" i="1"/>
  <c r="BL156" i="1"/>
  <c r="BJ156" i="1"/>
  <c r="BE156" i="1"/>
  <c r="AH156" i="1"/>
  <c r="AS156" i="1"/>
  <c r="AT156" i="1"/>
  <c r="AU156" i="1"/>
  <c r="AV156" i="1"/>
  <c r="AY156" i="1"/>
  <c r="AX156" i="1"/>
  <c r="AW156" i="1"/>
  <c r="AR156" i="1"/>
  <c r="AQ156" i="1"/>
  <c r="AP156" i="1"/>
  <c r="AG156" i="1"/>
  <c r="S156" i="1"/>
  <c r="Q156" i="1"/>
  <c r="O156" i="1"/>
  <c r="M156" i="1"/>
  <c r="L156" i="1"/>
  <c r="N156" i="1"/>
  <c r="H156" i="1"/>
  <c r="G156" i="1"/>
  <c r="AI155" i="1"/>
  <c r="P155" i="1"/>
  <c r="F155" i="1"/>
  <c r="AZ155" i="1"/>
  <c r="BO155" i="1"/>
  <c r="BF155" i="1"/>
  <c r="BG155" i="1"/>
  <c r="BH155" i="1"/>
  <c r="BI155" i="1"/>
  <c r="J155" i="1"/>
  <c r="BA155" i="1"/>
  <c r="BB155" i="1"/>
  <c r="BC155" i="1"/>
  <c r="BD155" i="1"/>
  <c r="K155" i="1"/>
  <c r="R155" i="1"/>
  <c r="BK155" i="1"/>
  <c r="BM155" i="1"/>
  <c r="BN155" i="1"/>
  <c r="BL155" i="1"/>
  <c r="BJ155" i="1"/>
  <c r="BE155" i="1"/>
  <c r="AH155" i="1"/>
  <c r="AS155" i="1"/>
  <c r="AT155" i="1"/>
  <c r="AU155" i="1"/>
  <c r="AV155" i="1"/>
  <c r="AY155" i="1"/>
  <c r="AX155" i="1"/>
  <c r="AW155" i="1"/>
  <c r="AR155" i="1"/>
  <c r="AQ155" i="1"/>
  <c r="AP155" i="1"/>
  <c r="AG155" i="1"/>
  <c r="S155" i="1"/>
  <c r="Q155" i="1"/>
  <c r="O155" i="1"/>
  <c r="M155" i="1"/>
  <c r="L155" i="1"/>
  <c r="N155" i="1"/>
  <c r="H155" i="1"/>
  <c r="G155" i="1"/>
  <c r="AI154" i="1"/>
  <c r="P154" i="1"/>
  <c r="F154" i="1"/>
  <c r="AZ154" i="1"/>
  <c r="BO154" i="1"/>
  <c r="BF154" i="1"/>
  <c r="BG154" i="1"/>
  <c r="BH154" i="1"/>
  <c r="BI154" i="1"/>
  <c r="J154" i="1"/>
  <c r="BA154" i="1"/>
  <c r="BB154" i="1"/>
  <c r="BC154" i="1"/>
  <c r="BD154" i="1"/>
  <c r="K154" i="1"/>
  <c r="R154" i="1"/>
  <c r="BK154" i="1"/>
  <c r="BM154" i="1"/>
  <c r="BN154" i="1"/>
  <c r="BL154" i="1"/>
  <c r="BJ154" i="1"/>
  <c r="BE154" i="1"/>
  <c r="AH154" i="1"/>
  <c r="AS154" i="1"/>
  <c r="AT154" i="1"/>
  <c r="AU154" i="1"/>
  <c r="AV154" i="1"/>
  <c r="AY154" i="1"/>
  <c r="AX154" i="1"/>
  <c r="AW154" i="1"/>
  <c r="AR154" i="1"/>
  <c r="AQ154" i="1"/>
  <c r="AP154" i="1"/>
  <c r="AG154" i="1"/>
  <c r="S154" i="1"/>
  <c r="Q154" i="1"/>
  <c r="O154" i="1"/>
  <c r="M154" i="1"/>
  <c r="L154" i="1"/>
  <c r="N154" i="1"/>
  <c r="H154" i="1"/>
  <c r="G154" i="1"/>
  <c r="AI153" i="1"/>
  <c r="P153" i="1"/>
  <c r="F153" i="1"/>
  <c r="AZ153" i="1"/>
  <c r="BO153" i="1"/>
  <c r="BF153" i="1"/>
  <c r="BG153" i="1"/>
  <c r="BH153" i="1"/>
  <c r="BI153" i="1"/>
  <c r="J153" i="1"/>
  <c r="BA153" i="1"/>
  <c r="BB153" i="1"/>
  <c r="BC153" i="1"/>
  <c r="BD153" i="1"/>
  <c r="K153" i="1"/>
  <c r="R153" i="1"/>
  <c r="BK153" i="1"/>
  <c r="BM153" i="1"/>
  <c r="BN153" i="1"/>
  <c r="BL153" i="1"/>
  <c r="BJ153" i="1"/>
  <c r="BE153" i="1"/>
  <c r="AH153" i="1"/>
  <c r="AS153" i="1"/>
  <c r="AT153" i="1"/>
  <c r="AU153" i="1"/>
  <c r="AV153" i="1"/>
  <c r="AY153" i="1"/>
  <c r="AX153" i="1"/>
  <c r="AW153" i="1"/>
  <c r="AR153" i="1"/>
  <c r="AQ153" i="1"/>
  <c r="AP153" i="1"/>
  <c r="AG153" i="1"/>
  <c r="S153" i="1"/>
  <c r="Q153" i="1"/>
  <c r="O153" i="1"/>
  <c r="M153" i="1"/>
  <c r="L153" i="1"/>
  <c r="N153" i="1"/>
  <c r="H153" i="1"/>
  <c r="G153" i="1"/>
  <c r="AI152" i="1"/>
  <c r="P152" i="1"/>
  <c r="F152" i="1"/>
  <c r="AZ152" i="1"/>
  <c r="BO152" i="1"/>
  <c r="BF152" i="1"/>
  <c r="BG152" i="1"/>
  <c r="BH152" i="1"/>
  <c r="BI152" i="1"/>
  <c r="J152" i="1"/>
  <c r="BA152" i="1"/>
  <c r="BB152" i="1"/>
  <c r="BC152" i="1"/>
  <c r="BD152" i="1"/>
  <c r="K152" i="1"/>
  <c r="R152" i="1"/>
  <c r="BK152" i="1"/>
  <c r="BM152" i="1"/>
  <c r="BN152" i="1"/>
  <c r="BL152" i="1"/>
  <c r="BJ152" i="1"/>
  <c r="BE152" i="1"/>
  <c r="AH152" i="1"/>
  <c r="AS152" i="1"/>
  <c r="AT152" i="1"/>
  <c r="AU152" i="1"/>
  <c r="AV152" i="1"/>
  <c r="AY152" i="1"/>
  <c r="AX152" i="1"/>
  <c r="AW152" i="1"/>
  <c r="AR152" i="1"/>
  <c r="AQ152" i="1"/>
  <c r="AP152" i="1"/>
  <c r="AG152" i="1"/>
  <c r="S152" i="1"/>
  <c r="O152" i="1"/>
  <c r="Q152" i="1"/>
  <c r="M152" i="1"/>
  <c r="L152" i="1"/>
  <c r="N152" i="1"/>
  <c r="H152" i="1"/>
  <c r="G152" i="1"/>
  <c r="AI151" i="1"/>
  <c r="P151" i="1"/>
  <c r="F151" i="1"/>
  <c r="AZ151" i="1"/>
  <c r="BO151" i="1"/>
  <c r="BG151" i="1"/>
  <c r="BF151" i="1"/>
  <c r="BH151" i="1"/>
  <c r="BI151" i="1"/>
  <c r="J151" i="1"/>
  <c r="R151" i="1"/>
  <c r="BK151" i="1"/>
  <c r="BM151" i="1"/>
  <c r="BN151" i="1"/>
  <c r="BL151" i="1"/>
  <c r="BJ151" i="1"/>
  <c r="BA151" i="1"/>
  <c r="BB151" i="1"/>
  <c r="BC151" i="1"/>
  <c r="BD151" i="1"/>
  <c r="K151" i="1"/>
  <c r="BE151" i="1"/>
  <c r="AH151" i="1"/>
  <c r="AY151" i="1"/>
  <c r="AU151" i="1"/>
  <c r="AX151" i="1"/>
  <c r="AT151" i="1"/>
  <c r="AW151" i="1"/>
  <c r="AV151" i="1"/>
  <c r="AS151" i="1"/>
  <c r="AR151" i="1"/>
  <c r="AQ151" i="1"/>
  <c r="AP151" i="1"/>
  <c r="AG151" i="1"/>
  <c r="S151" i="1"/>
  <c r="Q151" i="1"/>
  <c r="O151" i="1"/>
  <c r="N151" i="1"/>
  <c r="M151" i="1"/>
  <c r="L151" i="1"/>
  <c r="H151" i="1"/>
  <c r="G151" i="1"/>
  <c r="AI150" i="1"/>
  <c r="P150" i="1"/>
  <c r="F150" i="1"/>
  <c r="AZ150" i="1"/>
  <c r="BO150" i="1"/>
  <c r="BF150" i="1"/>
  <c r="BG150" i="1"/>
  <c r="BH150" i="1"/>
  <c r="BI150" i="1"/>
  <c r="J150" i="1"/>
  <c r="BA150" i="1"/>
  <c r="BB150" i="1"/>
  <c r="BC150" i="1"/>
  <c r="BD150" i="1"/>
  <c r="K150" i="1"/>
  <c r="R150" i="1"/>
  <c r="BK150" i="1"/>
  <c r="BM150" i="1"/>
  <c r="BN150" i="1"/>
  <c r="BL150" i="1"/>
  <c r="BJ150" i="1"/>
  <c r="BE150" i="1"/>
  <c r="AH150" i="1"/>
  <c r="AS150" i="1"/>
  <c r="AT150" i="1"/>
  <c r="AU150" i="1"/>
  <c r="AV150" i="1"/>
  <c r="AY150" i="1"/>
  <c r="AX150" i="1"/>
  <c r="AW150" i="1"/>
  <c r="AR150" i="1"/>
  <c r="AQ150" i="1"/>
  <c r="AP150" i="1"/>
  <c r="AG150" i="1"/>
  <c r="S150" i="1"/>
  <c r="O150" i="1"/>
  <c r="Q150" i="1"/>
  <c r="M150" i="1"/>
  <c r="L150" i="1"/>
  <c r="N150" i="1"/>
  <c r="H150" i="1"/>
  <c r="G150" i="1"/>
  <c r="AI149" i="1"/>
  <c r="P149" i="1"/>
  <c r="F149" i="1"/>
  <c r="AZ149" i="1"/>
  <c r="BO149" i="1"/>
  <c r="BF149" i="1"/>
  <c r="BG149" i="1"/>
  <c r="BH149" i="1"/>
  <c r="BI149" i="1"/>
  <c r="J149" i="1"/>
  <c r="BA149" i="1"/>
  <c r="BB149" i="1"/>
  <c r="BC149" i="1"/>
  <c r="BD149" i="1"/>
  <c r="K149" i="1"/>
  <c r="R149" i="1"/>
  <c r="BK149" i="1"/>
  <c r="BM149" i="1"/>
  <c r="BN149" i="1"/>
  <c r="BL149" i="1"/>
  <c r="BJ149" i="1"/>
  <c r="BE149" i="1"/>
  <c r="AH149" i="1"/>
  <c r="AS149" i="1"/>
  <c r="AT149" i="1"/>
  <c r="AU149" i="1"/>
  <c r="AV149" i="1"/>
  <c r="AY149" i="1"/>
  <c r="AX149" i="1"/>
  <c r="AW149" i="1"/>
  <c r="AR149" i="1"/>
  <c r="AQ149" i="1"/>
  <c r="AP149" i="1"/>
  <c r="AG149" i="1"/>
  <c r="S149" i="1"/>
  <c r="O149" i="1"/>
  <c r="Q149" i="1"/>
  <c r="M149" i="1"/>
  <c r="L149" i="1"/>
  <c r="N149" i="1"/>
  <c r="H149" i="1"/>
  <c r="G149" i="1"/>
  <c r="AI148" i="1"/>
  <c r="P148" i="1"/>
  <c r="F148" i="1"/>
  <c r="AZ148" i="1"/>
  <c r="BO148" i="1"/>
  <c r="BF148" i="1"/>
  <c r="BG148" i="1"/>
  <c r="BH148" i="1"/>
  <c r="BI148" i="1"/>
  <c r="J148" i="1"/>
  <c r="BA148" i="1"/>
  <c r="BB148" i="1"/>
  <c r="BC148" i="1"/>
  <c r="BD148" i="1"/>
  <c r="K148" i="1"/>
  <c r="R148" i="1"/>
  <c r="BK148" i="1"/>
  <c r="BM148" i="1"/>
  <c r="BN148" i="1"/>
  <c r="BL148" i="1"/>
  <c r="BJ148" i="1"/>
  <c r="BE148" i="1"/>
  <c r="AH148" i="1"/>
  <c r="AS148" i="1"/>
  <c r="AT148" i="1"/>
  <c r="AU148" i="1"/>
  <c r="AV148" i="1"/>
  <c r="AY148" i="1"/>
  <c r="AX148" i="1"/>
  <c r="AW148" i="1"/>
  <c r="AR148" i="1"/>
  <c r="AQ148" i="1"/>
  <c r="AP148" i="1"/>
  <c r="AG148" i="1"/>
  <c r="S148" i="1"/>
  <c r="O148" i="1"/>
  <c r="Q148" i="1"/>
  <c r="M148" i="1"/>
  <c r="L148" i="1"/>
  <c r="N148" i="1"/>
  <c r="H148" i="1"/>
  <c r="G148" i="1"/>
  <c r="AI147" i="1"/>
  <c r="P147" i="1"/>
  <c r="F147" i="1"/>
  <c r="AZ147" i="1"/>
  <c r="BO147" i="1"/>
  <c r="BF147" i="1"/>
  <c r="BG147" i="1"/>
  <c r="BH147" i="1"/>
  <c r="BI147" i="1"/>
  <c r="J147" i="1"/>
  <c r="BA147" i="1"/>
  <c r="BB147" i="1"/>
  <c r="BC147" i="1"/>
  <c r="BD147" i="1"/>
  <c r="K147" i="1"/>
  <c r="R147" i="1"/>
  <c r="BK147" i="1"/>
  <c r="BM147" i="1"/>
  <c r="BN147" i="1"/>
  <c r="BL147" i="1"/>
  <c r="BJ147" i="1"/>
  <c r="BE147" i="1"/>
  <c r="AH147" i="1"/>
  <c r="AS147" i="1"/>
  <c r="AT147" i="1"/>
  <c r="AU147" i="1"/>
  <c r="AV147" i="1"/>
  <c r="AY147" i="1"/>
  <c r="AX147" i="1"/>
  <c r="AW147" i="1"/>
  <c r="AR147" i="1"/>
  <c r="AQ147" i="1"/>
  <c r="AP147" i="1"/>
  <c r="AG147" i="1"/>
  <c r="S147" i="1"/>
  <c r="O147" i="1"/>
  <c r="Q147" i="1"/>
  <c r="M147" i="1"/>
  <c r="L147" i="1"/>
  <c r="N147" i="1"/>
  <c r="H147" i="1"/>
  <c r="G147" i="1"/>
  <c r="AI144" i="1"/>
  <c r="P144" i="1"/>
  <c r="F144" i="1"/>
  <c r="AZ144" i="1"/>
  <c r="BO144" i="1"/>
  <c r="BF144" i="1"/>
  <c r="BG144" i="1"/>
  <c r="BH144" i="1"/>
  <c r="BI144" i="1"/>
  <c r="J144" i="1"/>
  <c r="BA144" i="1"/>
  <c r="BB144" i="1"/>
  <c r="BC144" i="1"/>
  <c r="BD144" i="1"/>
  <c r="K144" i="1"/>
  <c r="R144" i="1"/>
  <c r="BK144" i="1"/>
  <c r="BM144" i="1"/>
  <c r="BN144" i="1"/>
  <c r="BL144" i="1"/>
  <c r="BJ144" i="1"/>
  <c r="BE144" i="1"/>
  <c r="AH144" i="1"/>
  <c r="AS144" i="1"/>
  <c r="AT144" i="1"/>
  <c r="AU144" i="1"/>
  <c r="AV144" i="1"/>
  <c r="AY144" i="1"/>
  <c r="AX144" i="1"/>
  <c r="AW144" i="1"/>
  <c r="AR144" i="1"/>
  <c r="AQ144" i="1"/>
  <c r="AP144" i="1"/>
  <c r="AG144" i="1"/>
  <c r="S144" i="1"/>
  <c r="O144" i="1"/>
  <c r="Q144" i="1"/>
  <c r="M144" i="1"/>
  <c r="L144" i="1"/>
  <c r="N144" i="1"/>
  <c r="H144" i="1"/>
  <c r="G144" i="1"/>
  <c r="AI146" i="1"/>
  <c r="P146" i="1"/>
  <c r="F146" i="1"/>
  <c r="AZ146" i="1"/>
  <c r="BO146" i="1"/>
  <c r="BG146" i="1"/>
  <c r="BF146" i="1"/>
  <c r="BH146" i="1"/>
  <c r="BI146" i="1"/>
  <c r="J146" i="1"/>
  <c r="R146" i="1"/>
  <c r="BK146" i="1"/>
  <c r="BM146" i="1"/>
  <c r="BN146" i="1"/>
  <c r="BL146" i="1"/>
  <c r="BJ146" i="1"/>
  <c r="BA146" i="1"/>
  <c r="BB146" i="1"/>
  <c r="BC146" i="1"/>
  <c r="BD146" i="1"/>
  <c r="K146" i="1"/>
  <c r="BE146" i="1"/>
  <c r="AH146" i="1"/>
  <c r="AY146" i="1"/>
  <c r="AU146" i="1"/>
  <c r="AX146" i="1"/>
  <c r="AT146" i="1"/>
  <c r="AW146" i="1"/>
  <c r="AV146" i="1"/>
  <c r="AS146" i="1"/>
  <c r="AR146" i="1"/>
  <c r="AQ146" i="1"/>
  <c r="AP146" i="1"/>
  <c r="AG146" i="1"/>
  <c r="S146" i="1"/>
  <c r="Q146" i="1"/>
  <c r="O146" i="1"/>
  <c r="N146" i="1"/>
  <c r="M146" i="1"/>
  <c r="L146" i="1"/>
  <c r="H146" i="1"/>
  <c r="G146" i="1"/>
  <c r="AI145" i="1"/>
  <c r="P145" i="1"/>
  <c r="F145" i="1"/>
  <c r="AZ145" i="1"/>
  <c r="BO145" i="1"/>
  <c r="BG145" i="1"/>
  <c r="BF145" i="1"/>
  <c r="BH145" i="1"/>
  <c r="BI145" i="1"/>
  <c r="J145" i="1"/>
  <c r="R145" i="1"/>
  <c r="BK145" i="1"/>
  <c r="BM145" i="1"/>
  <c r="BN145" i="1"/>
  <c r="BL145" i="1"/>
  <c r="BJ145" i="1"/>
  <c r="BA145" i="1"/>
  <c r="BB145" i="1"/>
  <c r="BC145" i="1"/>
  <c r="BD145" i="1"/>
  <c r="K145" i="1"/>
  <c r="BE145" i="1"/>
  <c r="AH145" i="1"/>
  <c r="AY145" i="1"/>
  <c r="AU145" i="1"/>
  <c r="AX145" i="1"/>
  <c r="AT145" i="1"/>
  <c r="AW145" i="1"/>
  <c r="AV145" i="1"/>
  <c r="AS145" i="1"/>
  <c r="AR145" i="1"/>
  <c r="AQ145" i="1"/>
  <c r="AP145" i="1"/>
  <c r="AG145" i="1"/>
  <c r="S145" i="1"/>
  <c r="Q145" i="1"/>
  <c r="O145" i="1"/>
  <c r="N145" i="1"/>
  <c r="M145" i="1"/>
  <c r="L145" i="1"/>
  <c r="H145" i="1"/>
  <c r="G145" i="1"/>
  <c r="AI143" i="1"/>
  <c r="P143" i="1"/>
  <c r="F143" i="1"/>
  <c r="AZ143" i="1"/>
  <c r="BO143" i="1"/>
  <c r="BF143" i="1"/>
  <c r="BG143" i="1"/>
  <c r="BH143" i="1"/>
  <c r="BI143" i="1"/>
  <c r="J143" i="1"/>
  <c r="BA143" i="1"/>
  <c r="BB143" i="1"/>
  <c r="BC143" i="1"/>
  <c r="BD143" i="1"/>
  <c r="K143" i="1"/>
  <c r="R143" i="1"/>
  <c r="BK143" i="1"/>
  <c r="BM143" i="1"/>
  <c r="BN143" i="1"/>
  <c r="BL143" i="1"/>
  <c r="BJ143" i="1"/>
  <c r="BE143" i="1"/>
  <c r="AH143" i="1"/>
  <c r="AS143" i="1"/>
  <c r="AT143" i="1"/>
  <c r="AU143" i="1"/>
  <c r="AV143" i="1"/>
  <c r="AY143" i="1"/>
  <c r="AX143" i="1"/>
  <c r="AW143" i="1"/>
  <c r="AR143" i="1"/>
  <c r="AQ143" i="1"/>
  <c r="AP143" i="1"/>
  <c r="AG143" i="1"/>
  <c r="S143" i="1"/>
  <c r="O143" i="1"/>
  <c r="Q143" i="1"/>
  <c r="M143" i="1"/>
  <c r="L143" i="1"/>
  <c r="N143" i="1"/>
  <c r="H143" i="1"/>
  <c r="G143" i="1"/>
  <c r="AI142" i="1"/>
  <c r="P142" i="1"/>
  <c r="F142" i="1"/>
  <c r="AZ142" i="1"/>
  <c r="BO142" i="1"/>
  <c r="BF142" i="1"/>
  <c r="BG142" i="1"/>
  <c r="BH142" i="1"/>
  <c r="BI142" i="1"/>
  <c r="J142" i="1"/>
  <c r="BA142" i="1"/>
  <c r="BB142" i="1"/>
  <c r="BC142" i="1"/>
  <c r="BD142" i="1"/>
  <c r="K142" i="1"/>
  <c r="R142" i="1"/>
  <c r="BK142" i="1"/>
  <c r="BM142" i="1"/>
  <c r="BN142" i="1"/>
  <c r="BL142" i="1"/>
  <c r="BJ142" i="1"/>
  <c r="BE142" i="1"/>
  <c r="AH142" i="1"/>
  <c r="AS142" i="1"/>
  <c r="AT142" i="1"/>
  <c r="AU142" i="1"/>
  <c r="AV142" i="1"/>
  <c r="AY142" i="1"/>
  <c r="AX142" i="1"/>
  <c r="AW142" i="1"/>
  <c r="AR142" i="1"/>
  <c r="AQ142" i="1"/>
  <c r="AP142" i="1"/>
  <c r="AG142" i="1"/>
  <c r="S142" i="1"/>
  <c r="O142" i="1"/>
  <c r="Q142" i="1"/>
  <c r="M142" i="1"/>
  <c r="L142" i="1"/>
  <c r="N142" i="1"/>
  <c r="H142" i="1"/>
  <c r="G142" i="1"/>
  <c r="AI141" i="1"/>
  <c r="P141" i="1"/>
  <c r="F141" i="1"/>
  <c r="AZ141" i="1"/>
  <c r="BO141" i="1"/>
  <c r="BF141" i="1"/>
  <c r="BG141" i="1"/>
  <c r="BH141" i="1"/>
  <c r="BI141" i="1"/>
  <c r="J141" i="1"/>
  <c r="BA141" i="1"/>
  <c r="BB141" i="1"/>
  <c r="BC141" i="1"/>
  <c r="BD141" i="1"/>
  <c r="K141" i="1"/>
  <c r="R141" i="1"/>
  <c r="BK141" i="1"/>
  <c r="BM141" i="1"/>
  <c r="BN141" i="1"/>
  <c r="BL141" i="1"/>
  <c r="BJ141" i="1"/>
  <c r="BE141" i="1"/>
  <c r="AH141" i="1"/>
  <c r="AS141" i="1"/>
  <c r="AT141" i="1"/>
  <c r="AU141" i="1"/>
  <c r="AV141" i="1"/>
  <c r="AY141" i="1"/>
  <c r="AX141" i="1"/>
  <c r="AW141" i="1"/>
  <c r="AR141" i="1"/>
  <c r="AQ141" i="1"/>
  <c r="AP141" i="1"/>
  <c r="AG141" i="1"/>
  <c r="S141" i="1"/>
  <c r="O141" i="1"/>
  <c r="Q141" i="1"/>
  <c r="M141" i="1"/>
  <c r="L141" i="1"/>
  <c r="N141" i="1"/>
  <c r="H141" i="1"/>
  <c r="G141" i="1"/>
  <c r="AI140" i="1"/>
  <c r="P140" i="1"/>
  <c r="F140" i="1"/>
  <c r="AZ140" i="1"/>
  <c r="BO140" i="1"/>
  <c r="BF140" i="1"/>
  <c r="BG140" i="1"/>
  <c r="BH140" i="1"/>
  <c r="BI140" i="1"/>
  <c r="J140" i="1"/>
  <c r="BA140" i="1"/>
  <c r="BB140" i="1"/>
  <c r="BC140" i="1"/>
  <c r="BD140" i="1"/>
  <c r="K140" i="1"/>
  <c r="R140" i="1"/>
  <c r="BK140" i="1"/>
  <c r="BM140" i="1"/>
  <c r="BN140" i="1"/>
  <c r="BL140" i="1"/>
  <c r="BJ140" i="1"/>
  <c r="BE140" i="1"/>
  <c r="AH140" i="1"/>
  <c r="AS140" i="1"/>
  <c r="AT140" i="1"/>
  <c r="AU140" i="1"/>
  <c r="AV140" i="1"/>
  <c r="AY140" i="1"/>
  <c r="AX140" i="1"/>
  <c r="AW140" i="1"/>
  <c r="AR140" i="1"/>
  <c r="AQ140" i="1"/>
  <c r="AP140" i="1"/>
  <c r="AG140" i="1"/>
  <c r="S140" i="1"/>
  <c r="O140" i="1"/>
  <c r="Q140" i="1"/>
  <c r="M140" i="1"/>
  <c r="L140" i="1"/>
  <c r="N140" i="1"/>
  <c r="H140" i="1"/>
  <c r="G140" i="1"/>
  <c r="AI139" i="1"/>
  <c r="P139" i="1"/>
  <c r="F139" i="1"/>
  <c r="AZ139" i="1"/>
  <c r="BO139" i="1"/>
  <c r="BF139" i="1"/>
  <c r="BG139" i="1"/>
  <c r="BH139" i="1"/>
  <c r="BI139" i="1"/>
  <c r="J139" i="1"/>
  <c r="BA139" i="1"/>
  <c r="BB139" i="1"/>
  <c r="BC139" i="1"/>
  <c r="BD139" i="1"/>
  <c r="K139" i="1"/>
  <c r="R139" i="1"/>
  <c r="BK139" i="1"/>
  <c r="BM139" i="1"/>
  <c r="BN139" i="1"/>
  <c r="BL139" i="1"/>
  <c r="BJ139" i="1"/>
  <c r="BE139" i="1"/>
  <c r="AH139" i="1"/>
  <c r="AS139" i="1"/>
  <c r="AT139" i="1"/>
  <c r="AU139" i="1"/>
  <c r="AV139" i="1"/>
  <c r="AY139" i="1"/>
  <c r="AX139" i="1"/>
  <c r="AW139" i="1"/>
  <c r="AR139" i="1"/>
  <c r="AQ139" i="1"/>
  <c r="AP139" i="1"/>
  <c r="AG139" i="1"/>
  <c r="S139" i="1"/>
  <c r="O139" i="1"/>
  <c r="Q139" i="1"/>
  <c r="M139" i="1"/>
  <c r="L139" i="1"/>
  <c r="N139" i="1"/>
  <c r="H139" i="1"/>
  <c r="G139" i="1"/>
  <c r="AI138" i="1"/>
  <c r="P138" i="1"/>
  <c r="F138" i="1"/>
  <c r="AZ138" i="1"/>
  <c r="BO138" i="1"/>
  <c r="BG138" i="1"/>
  <c r="BF138" i="1"/>
  <c r="BH138" i="1"/>
  <c r="BI138" i="1"/>
  <c r="J138" i="1"/>
  <c r="R138" i="1"/>
  <c r="BK138" i="1"/>
  <c r="BM138" i="1"/>
  <c r="BN138" i="1"/>
  <c r="BL138" i="1"/>
  <c r="BJ138" i="1"/>
  <c r="BA138" i="1"/>
  <c r="BB138" i="1"/>
  <c r="BC138" i="1"/>
  <c r="BD138" i="1"/>
  <c r="K138" i="1"/>
  <c r="BE138" i="1"/>
  <c r="AH138" i="1"/>
  <c r="AY138" i="1"/>
  <c r="AU138" i="1"/>
  <c r="AX138" i="1"/>
  <c r="AT138" i="1"/>
  <c r="AW138" i="1"/>
  <c r="AV138" i="1"/>
  <c r="AS138" i="1"/>
  <c r="AR138" i="1"/>
  <c r="AQ138" i="1"/>
  <c r="AP138" i="1"/>
  <c r="AG138" i="1"/>
  <c r="S138" i="1"/>
  <c r="Q138" i="1"/>
  <c r="O138" i="1"/>
  <c r="N138" i="1"/>
  <c r="M138" i="1"/>
  <c r="L138" i="1"/>
  <c r="H138" i="1"/>
  <c r="G138" i="1"/>
  <c r="AI137" i="1"/>
  <c r="P137" i="1"/>
  <c r="F137" i="1"/>
  <c r="AZ137" i="1"/>
  <c r="BO137" i="1"/>
  <c r="BF137" i="1"/>
  <c r="BG137" i="1"/>
  <c r="BH137" i="1"/>
  <c r="BI137" i="1"/>
  <c r="J137" i="1"/>
  <c r="BA137" i="1"/>
  <c r="BB137" i="1"/>
  <c r="BC137" i="1"/>
  <c r="BD137" i="1"/>
  <c r="K137" i="1"/>
  <c r="R137" i="1"/>
  <c r="BK137" i="1"/>
  <c r="BM137" i="1"/>
  <c r="BN137" i="1"/>
  <c r="BL137" i="1"/>
  <c r="BJ137" i="1"/>
  <c r="BE137" i="1"/>
  <c r="AH137" i="1"/>
  <c r="AS137" i="1"/>
  <c r="AT137" i="1"/>
  <c r="AU137" i="1"/>
  <c r="AV137" i="1"/>
  <c r="AY137" i="1"/>
  <c r="AX137" i="1"/>
  <c r="AW137" i="1"/>
  <c r="AR137" i="1"/>
  <c r="AQ137" i="1"/>
  <c r="AP137" i="1"/>
  <c r="AG137" i="1"/>
  <c r="S137" i="1"/>
  <c r="O137" i="1"/>
  <c r="Q137" i="1"/>
  <c r="M137" i="1"/>
  <c r="L137" i="1"/>
  <c r="N137" i="1"/>
  <c r="H137" i="1"/>
  <c r="G137" i="1"/>
  <c r="AI136" i="1"/>
  <c r="P136" i="1"/>
  <c r="F136" i="1"/>
  <c r="AZ136" i="1"/>
  <c r="BO136" i="1"/>
  <c r="BG136" i="1"/>
  <c r="BF136" i="1"/>
  <c r="BH136" i="1"/>
  <c r="BI136" i="1"/>
  <c r="J136" i="1"/>
  <c r="R136" i="1"/>
  <c r="BK136" i="1"/>
  <c r="BM136" i="1"/>
  <c r="BN136" i="1"/>
  <c r="BL136" i="1"/>
  <c r="BJ136" i="1"/>
  <c r="BA136" i="1"/>
  <c r="BB136" i="1"/>
  <c r="BC136" i="1"/>
  <c r="BD136" i="1"/>
  <c r="K136" i="1"/>
  <c r="BE136" i="1"/>
  <c r="AH136" i="1"/>
  <c r="AY136" i="1"/>
  <c r="AU136" i="1"/>
  <c r="AX136" i="1"/>
  <c r="AT136" i="1"/>
  <c r="AW136" i="1"/>
  <c r="AV136" i="1"/>
  <c r="AS136" i="1"/>
  <c r="AR136" i="1"/>
  <c r="AQ136" i="1"/>
  <c r="AP136" i="1"/>
  <c r="AG136" i="1"/>
  <c r="S136" i="1"/>
  <c r="Q136" i="1"/>
  <c r="O136" i="1"/>
  <c r="N136" i="1"/>
  <c r="M136" i="1"/>
  <c r="L136" i="1"/>
  <c r="H136" i="1"/>
  <c r="G136" i="1"/>
  <c r="AI135" i="1"/>
  <c r="P135" i="1"/>
  <c r="F135" i="1"/>
  <c r="AZ135" i="1"/>
  <c r="BO135" i="1"/>
  <c r="BF135" i="1"/>
  <c r="BG135" i="1"/>
  <c r="BH135" i="1"/>
  <c r="BI135" i="1"/>
  <c r="J135" i="1"/>
  <c r="BA135" i="1"/>
  <c r="BB135" i="1"/>
  <c r="BC135" i="1"/>
  <c r="BD135" i="1"/>
  <c r="K135" i="1"/>
  <c r="R135" i="1"/>
  <c r="BK135" i="1"/>
  <c r="BM135" i="1"/>
  <c r="BN135" i="1"/>
  <c r="BL135" i="1"/>
  <c r="BJ135" i="1"/>
  <c r="BE135" i="1"/>
  <c r="AH135" i="1"/>
  <c r="AS135" i="1"/>
  <c r="AT135" i="1"/>
  <c r="AU135" i="1"/>
  <c r="AV135" i="1"/>
  <c r="AY135" i="1"/>
  <c r="AX135" i="1"/>
  <c r="AW135" i="1"/>
  <c r="AR135" i="1"/>
  <c r="AQ135" i="1"/>
  <c r="AP135" i="1"/>
  <c r="AG135" i="1"/>
  <c r="S135" i="1"/>
  <c r="O135" i="1"/>
  <c r="Q135" i="1"/>
  <c r="M135" i="1"/>
  <c r="L135" i="1"/>
  <c r="N135" i="1"/>
  <c r="H135" i="1"/>
  <c r="G135" i="1"/>
  <c r="AI134" i="1"/>
  <c r="P134" i="1"/>
  <c r="F134" i="1"/>
  <c r="AZ134" i="1"/>
  <c r="BO134" i="1"/>
  <c r="BG134" i="1"/>
  <c r="BF134" i="1"/>
  <c r="BH134" i="1"/>
  <c r="BI134" i="1"/>
  <c r="J134" i="1"/>
  <c r="R134" i="1"/>
  <c r="BK134" i="1"/>
  <c r="BM134" i="1"/>
  <c r="BN134" i="1"/>
  <c r="BL134" i="1"/>
  <c r="BJ134" i="1"/>
  <c r="BA134" i="1"/>
  <c r="BB134" i="1"/>
  <c r="BC134" i="1"/>
  <c r="BD134" i="1"/>
  <c r="K134" i="1"/>
  <c r="BE134" i="1"/>
  <c r="AH134" i="1"/>
  <c r="AY134" i="1"/>
  <c r="AU134" i="1"/>
  <c r="AX134" i="1"/>
  <c r="AT134" i="1"/>
  <c r="AW134" i="1"/>
  <c r="AV134" i="1"/>
  <c r="AS134" i="1"/>
  <c r="AR134" i="1"/>
  <c r="AQ134" i="1"/>
  <c r="AP134" i="1"/>
  <c r="AG134" i="1"/>
  <c r="S134" i="1"/>
  <c r="Q134" i="1"/>
  <c r="O134" i="1"/>
  <c r="N134" i="1"/>
  <c r="M134" i="1"/>
  <c r="L134" i="1"/>
  <c r="H134" i="1"/>
  <c r="G134" i="1"/>
  <c r="AI133" i="1"/>
  <c r="P133" i="1"/>
  <c r="F133" i="1"/>
  <c r="AZ133" i="1"/>
  <c r="BO133" i="1"/>
  <c r="BF133" i="1"/>
  <c r="BG133" i="1"/>
  <c r="BH133" i="1"/>
  <c r="BI133" i="1"/>
  <c r="J133" i="1"/>
  <c r="BA133" i="1"/>
  <c r="BB133" i="1"/>
  <c r="BC133" i="1"/>
  <c r="BD133" i="1"/>
  <c r="K133" i="1"/>
  <c r="R133" i="1"/>
  <c r="BK133" i="1"/>
  <c r="BM133" i="1"/>
  <c r="BN133" i="1"/>
  <c r="BL133" i="1"/>
  <c r="BJ133" i="1"/>
  <c r="BE133" i="1"/>
  <c r="AH133" i="1"/>
  <c r="AS133" i="1"/>
  <c r="AT133" i="1"/>
  <c r="AU133" i="1"/>
  <c r="AV133" i="1"/>
  <c r="AY133" i="1"/>
  <c r="AX133" i="1"/>
  <c r="AW133" i="1"/>
  <c r="AR133" i="1"/>
  <c r="AQ133" i="1"/>
  <c r="AP133" i="1"/>
  <c r="AG133" i="1"/>
  <c r="S133" i="1"/>
  <c r="Q133" i="1"/>
  <c r="O133" i="1"/>
  <c r="M133" i="1"/>
  <c r="L133" i="1"/>
  <c r="N133" i="1"/>
  <c r="H133" i="1"/>
  <c r="G133" i="1"/>
  <c r="AI132" i="1"/>
  <c r="P132" i="1"/>
  <c r="F132" i="1"/>
  <c r="AZ132" i="1"/>
  <c r="BO132" i="1"/>
  <c r="BG132" i="1"/>
  <c r="BF132" i="1"/>
  <c r="BH132" i="1"/>
  <c r="BI132" i="1"/>
  <c r="J132" i="1"/>
  <c r="R132" i="1"/>
  <c r="BK132" i="1"/>
  <c r="BM132" i="1"/>
  <c r="BN132" i="1"/>
  <c r="BL132" i="1"/>
  <c r="BJ132" i="1"/>
  <c r="BA132" i="1"/>
  <c r="BB132" i="1"/>
  <c r="BC132" i="1"/>
  <c r="BD132" i="1"/>
  <c r="K132" i="1"/>
  <c r="BE132" i="1"/>
  <c r="AH132" i="1"/>
  <c r="AY132" i="1"/>
  <c r="AU132" i="1"/>
  <c r="AX132" i="1"/>
  <c r="AT132" i="1"/>
  <c r="AW132" i="1"/>
  <c r="AV132" i="1"/>
  <c r="AS132" i="1"/>
  <c r="AR132" i="1"/>
  <c r="AQ132" i="1"/>
  <c r="AP132" i="1"/>
  <c r="AG132" i="1"/>
  <c r="S132" i="1"/>
  <c r="Q132" i="1"/>
  <c r="O132" i="1"/>
  <c r="N132" i="1"/>
  <c r="M132" i="1"/>
  <c r="L132" i="1"/>
  <c r="H132" i="1"/>
  <c r="G132" i="1"/>
  <c r="AI131" i="1"/>
  <c r="P131" i="1"/>
  <c r="F131" i="1"/>
  <c r="AZ131" i="1"/>
  <c r="BO131" i="1"/>
  <c r="BG131" i="1"/>
  <c r="BF131" i="1"/>
  <c r="BH131" i="1"/>
  <c r="BI131" i="1"/>
  <c r="J131" i="1"/>
  <c r="R131" i="1"/>
  <c r="BK131" i="1"/>
  <c r="BM131" i="1"/>
  <c r="BN131" i="1"/>
  <c r="BL131" i="1"/>
  <c r="BJ131" i="1"/>
  <c r="BA131" i="1"/>
  <c r="BB131" i="1"/>
  <c r="BC131" i="1"/>
  <c r="BD131" i="1"/>
  <c r="K131" i="1"/>
  <c r="BE131" i="1"/>
  <c r="AH131" i="1"/>
  <c r="AY131" i="1"/>
  <c r="AU131" i="1"/>
  <c r="AX131" i="1"/>
  <c r="AT131" i="1"/>
  <c r="AW131" i="1"/>
  <c r="AV131" i="1"/>
  <c r="AS131" i="1"/>
  <c r="AR131" i="1"/>
  <c r="AQ131" i="1"/>
  <c r="AP131" i="1"/>
  <c r="AG131" i="1"/>
  <c r="S131" i="1"/>
  <c r="Q131" i="1"/>
  <c r="O131" i="1"/>
  <c r="N131" i="1"/>
  <c r="M131" i="1"/>
  <c r="L131" i="1"/>
  <c r="H131" i="1"/>
  <c r="G131" i="1"/>
  <c r="AI130" i="1"/>
  <c r="P130" i="1"/>
  <c r="F130" i="1"/>
  <c r="AZ130" i="1"/>
  <c r="BO130" i="1"/>
  <c r="BF130" i="1"/>
  <c r="BG130" i="1"/>
  <c r="BH130" i="1"/>
  <c r="BI130" i="1"/>
  <c r="J130" i="1"/>
  <c r="BA130" i="1"/>
  <c r="BB130" i="1"/>
  <c r="BC130" i="1"/>
  <c r="BD130" i="1"/>
  <c r="K130" i="1"/>
  <c r="R130" i="1"/>
  <c r="BK130" i="1"/>
  <c r="BM130" i="1"/>
  <c r="BN130" i="1"/>
  <c r="BL130" i="1"/>
  <c r="BJ130" i="1"/>
  <c r="BE130" i="1"/>
  <c r="AH130" i="1"/>
  <c r="AS130" i="1"/>
  <c r="AT130" i="1"/>
  <c r="AU130" i="1"/>
  <c r="AV130" i="1"/>
  <c r="AY130" i="1"/>
  <c r="AX130" i="1"/>
  <c r="AW130" i="1"/>
  <c r="AR130" i="1"/>
  <c r="AQ130" i="1"/>
  <c r="AP130" i="1"/>
  <c r="AG130" i="1"/>
  <c r="S130" i="1"/>
  <c r="Q130" i="1"/>
  <c r="O130" i="1"/>
  <c r="M130" i="1"/>
  <c r="L130" i="1"/>
  <c r="N130" i="1"/>
  <c r="H130" i="1"/>
  <c r="G130" i="1"/>
  <c r="AI129" i="1"/>
  <c r="P129" i="1"/>
  <c r="F129" i="1"/>
  <c r="AZ129" i="1"/>
  <c r="BO129" i="1"/>
  <c r="BF129" i="1"/>
  <c r="BG129" i="1"/>
  <c r="BH129" i="1"/>
  <c r="BI129" i="1"/>
  <c r="J129" i="1"/>
  <c r="BA129" i="1"/>
  <c r="BB129" i="1"/>
  <c r="BC129" i="1"/>
  <c r="BD129" i="1"/>
  <c r="K129" i="1"/>
  <c r="R129" i="1"/>
  <c r="BK129" i="1"/>
  <c r="BM129" i="1"/>
  <c r="BN129" i="1"/>
  <c r="BL129" i="1"/>
  <c r="BJ129" i="1"/>
  <c r="BE129" i="1"/>
  <c r="AH129" i="1"/>
  <c r="AS129" i="1"/>
  <c r="AT129" i="1"/>
  <c r="AU129" i="1"/>
  <c r="AV129" i="1"/>
  <c r="AY129" i="1"/>
  <c r="AX129" i="1"/>
  <c r="AW129" i="1"/>
  <c r="AR129" i="1"/>
  <c r="AQ129" i="1"/>
  <c r="AP129" i="1"/>
  <c r="AG129" i="1"/>
  <c r="S129" i="1"/>
  <c r="Q129" i="1"/>
  <c r="O129" i="1"/>
  <c r="M129" i="1"/>
  <c r="L129" i="1"/>
  <c r="N129" i="1"/>
  <c r="H129" i="1"/>
  <c r="G129" i="1"/>
  <c r="AI128" i="1"/>
  <c r="P128" i="1"/>
  <c r="F128" i="1"/>
  <c r="AZ128" i="1"/>
  <c r="BO128" i="1"/>
  <c r="BF128" i="1"/>
  <c r="BG128" i="1"/>
  <c r="BH128" i="1"/>
  <c r="BI128" i="1"/>
  <c r="J128" i="1"/>
  <c r="BA128" i="1"/>
  <c r="BB128" i="1"/>
  <c r="BC128" i="1"/>
  <c r="BD128" i="1"/>
  <c r="K128" i="1"/>
  <c r="R128" i="1"/>
  <c r="BK128" i="1"/>
  <c r="BM128" i="1"/>
  <c r="BN128" i="1"/>
  <c r="BL128" i="1"/>
  <c r="BJ128" i="1"/>
  <c r="BE128" i="1"/>
  <c r="AH128" i="1"/>
  <c r="AS128" i="1"/>
  <c r="AT128" i="1"/>
  <c r="AU128" i="1"/>
  <c r="AV128" i="1"/>
  <c r="AY128" i="1"/>
  <c r="AX128" i="1"/>
  <c r="AW128" i="1"/>
  <c r="AR128" i="1"/>
  <c r="AQ128" i="1"/>
  <c r="AP128" i="1"/>
  <c r="AG128" i="1"/>
  <c r="S128" i="1"/>
  <c r="Q128" i="1"/>
  <c r="O128" i="1"/>
  <c r="M128" i="1"/>
  <c r="L128" i="1"/>
  <c r="N128" i="1"/>
  <c r="H128" i="1"/>
  <c r="G128" i="1"/>
  <c r="AI127" i="1"/>
  <c r="P127" i="1"/>
  <c r="F127" i="1"/>
  <c r="AZ127" i="1"/>
  <c r="BO127" i="1"/>
  <c r="BF127" i="1"/>
  <c r="BG127" i="1"/>
  <c r="BH127" i="1"/>
  <c r="BI127" i="1"/>
  <c r="J127" i="1"/>
  <c r="BA127" i="1"/>
  <c r="BB127" i="1"/>
  <c r="BC127" i="1"/>
  <c r="BD127" i="1"/>
  <c r="K127" i="1"/>
  <c r="R127" i="1"/>
  <c r="BK127" i="1"/>
  <c r="BM127" i="1"/>
  <c r="BN127" i="1"/>
  <c r="BL127" i="1"/>
  <c r="BJ127" i="1"/>
  <c r="BE127" i="1"/>
  <c r="AH127" i="1"/>
  <c r="AS127" i="1"/>
  <c r="AT127" i="1"/>
  <c r="AU127" i="1"/>
  <c r="AV127" i="1"/>
  <c r="AY127" i="1"/>
  <c r="AX127" i="1"/>
  <c r="AW127" i="1"/>
  <c r="AR127" i="1"/>
  <c r="AQ127" i="1"/>
  <c r="AP127" i="1"/>
  <c r="AG127" i="1"/>
  <c r="S127" i="1"/>
  <c r="Q127" i="1"/>
  <c r="O127" i="1"/>
  <c r="M127" i="1"/>
  <c r="L127" i="1"/>
  <c r="N127" i="1"/>
  <c r="H127" i="1"/>
  <c r="G127" i="1"/>
  <c r="AI126" i="1"/>
  <c r="P126" i="1"/>
  <c r="F126" i="1"/>
  <c r="AZ126" i="1"/>
  <c r="BO126" i="1"/>
  <c r="BG126" i="1"/>
  <c r="BF126" i="1"/>
  <c r="BH126" i="1"/>
  <c r="BI126" i="1"/>
  <c r="J126" i="1"/>
  <c r="R126" i="1"/>
  <c r="BK126" i="1"/>
  <c r="BM126" i="1"/>
  <c r="BN126" i="1"/>
  <c r="BL126" i="1"/>
  <c r="BJ126" i="1"/>
  <c r="BA126" i="1"/>
  <c r="BB126" i="1"/>
  <c r="BC126" i="1"/>
  <c r="BD126" i="1"/>
  <c r="K126" i="1"/>
  <c r="BE126" i="1"/>
  <c r="AH126" i="1"/>
  <c r="AY126" i="1"/>
  <c r="AU126" i="1"/>
  <c r="AX126" i="1"/>
  <c r="AT126" i="1"/>
  <c r="AW126" i="1"/>
  <c r="AV126" i="1"/>
  <c r="AS126" i="1"/>
  <c r="AR126" i="1"/>
  <c r="AQ126" i="1"/>
  <c r="AP126" i="1"/>
  <c r="AG126" i="1"/>
  <c r="S126" i="1"/>
  <c r="Q126" i="1"/>
  <c r="O126" i="1"/>
  <c r="N126" i="1"/>
  <c r="M126" i="1"/>
  <c r="L126" i="1"/>
  <c r="H126" i="1"/>
  <c r="G126" i="1"/>
  <c r="AI125" i="1"/>
  <c r="P125" i="1"/>
  <c r="F125" i="1"/>
  <c r="AZ125" i="1"/>
  <c r="BO125" i="1"/>
  <c r="BF125" i="1"/>
  <c r="BG125" i="1"/>
  <c r="BH125" i="1"/>
  <c r="BI125" i="1"/>
  <c r="J125" i="1"/>
  <c r="BA125" i="1"/>
  <c r="BB125" i="1"/>
  <c r="BC125" i="1"/>
  <c r="BD125" i="1"/>
  <c r="K125" i="1"/>
  <c r="R125" i="1"/>
  <c r="BK125" i="1"/>
  <c r="BM125" i="1"/>
  <c r="BN125" i="1"/>
  <c r="BL125" i="1"/>
  <c r="BJ125" i="1"/>
  <c r="BE125" i="1"/>
  <c r="AH125" i="1"/>
  <c r="AS125" i="1"/>
  <c r="AT125" i="1"/>
  <c r="AU125" i="1"/>
  <c r="AV125" i="1"/>
  <c r="AY125" i="1"/>
  <c r="AX125" i="1"/>
  <c r="AW125" i="1"/>
  <c r="AR125" i="1"/>
  <c r="AQ125" i="1"/>
  <c r="AP125" i="1"/>
  <c r="AG125" i="1"/>
  <c r="S125" i="1"/>
  <c r="Q125" i="1"/>
  <c r="O125" i="1"/>
  <c r="M125" i="1"/>
  <c r="L125" i="1"/>
  <c r="N125" i="1"/>
  <c r="H125" i="1"/>
  <c r="G125" i="1"/>
  <c r="AI124" i="1"/>
  <c r="P124" i="1"/>
  <c r="F124" i="1"/>
  <c r="AZ124" i="1"/>
  <c r="BO124" i="1"/>
  <c r="BG124" i="1"/>
  <c r="BF124" i="1"/>
  <c r="BH124" i="1"/>
  <c r="BI124" i="1"/>
  <c r="J124" i="1"/>
  <c r="R124" i="1"/>
  <c r="BK124" i="1"/>
  <c r="BM124" i="1"/>
  <c r="BN124" i="1"/>
  <c r="BL124" i="1"/>
  <c r="BJ124" i="1"/>
  <c r="BA124" i="1"/>
  <c r="BB124" i="1"/>
  <c r="BC124" i="1"/>
  <c r="BD124" i="1"/>
  <c r="K124" i="1"/>
  <c r="BE124" i="1"/>
  <c r="AH124" i="1"/>
  <c r="AY124" i="1"/>
  <c r="AU124" i="1"/>
  <c r="AX124" i="1"/>
  <c r="AT124" i="1"/>
  <c r="AW124" i="1"/>
  <c r="AV124" i="1"/>
  <c r="AS124" i="1"/>
  <c r="AR124" i="1"/>
  <c r="AQ124" i="1"/>
  <c r="AP124" i="1"/>
  <c r="AG124" i="1"/>
  <c r="S124" i="1"/>
  <c r="Q124" i="1"/>
  <c r="O124" i="1"/>
  <c r="N124" i="1"/>
  <c r="M124" i="1"/>
  <c r="L124" i="1"/>
  <c r="H124" i="1"/>
  <c r="G124" i="1"/>
  <c r="AI123" i="1"/>
  <c r="P123" i="1"/>
  <c r="F123" i="1"/>
  <c r="AZ123" i="1"/>
  <c r="BO123" i="1"/>
  <c r="BF123" i="1"/>
  <c r="BG123" i="1"/>
  <c r="BH123" i="1"/>
  <c r="BI123" i="1"/>
  <c r="J123" i="1"/>
  <c r="BA123" i="1"/>
  <c r="BB123" i="1"/>
  <c r="BC123" i="1"/>
  <c r="BD123" i="1"/>
  <c r="K123" i="1"/>
  <c r="R123" i="1"/>
  <c r="BK123" i="1"/>
  <c r="BM123" i="1"/>
  <c r="BN123" i="1"/>
  <c r="BL123" i="1"/>
  <c r="BJ123" i="1"/>
  <c r="BE123" i="1"/>
  <c r="AH123" i="1"/>
  <c r="AS123" i="1"/>
  <c r="AT123" i="1"/>
  <c r="AU123" i="1"/>
  <c r="AV123" i="1"/>
  <c r="AY123" i="1"/>
  <c r="AX123" i="1"/>
  <c r="AW123" i="1"/>
  <c r="AR123" i="1"/>
  <c r="AQ123" i="1"/>
  <c r="AP123" i="1"/>
  <c r="AG123" i="1"/>
  <c r="S123" i="1"/>
  <c r="Q123" i="1"/>
  <c r="O123" i="1"/>
  <c r="M123" i="1"/>
  <c r="L123" i="1"/>
  <c r="N123" i="1"/>
  <c r="H123" i="1"/>
  <c r="G123" i="1"/>
  <c r="AI122" i="1"/>
  <c r="P122" i="1"/>
  <c r="F122" i="1"/>
  <c r="AZ122" i="1"/>
  <c r="BO122" i="1"/>
  <c r="BF122" i="1"/>
  <c r="BG122" i="1"/>
  <c r="BH122" i="1"/>
  <c r="BI122" i="1"/>
  <c r="J122" i="1"/>
  <c r="BA122" i="1"/>
  <c r="BB122" i="1"/>
  <c r="BC122" i="1"/>
  <c r="BD122" i="1"/>
  <c r="K122" i="1"/>
  <c r="R122" i="1"/>
  <c r="BK122" i="1"/>
  <c r="BM122" i="1"/>
  <c r="BN122" i="1"/>
  <c r="BL122" i="1"/>
  <c r="BJ122" i="1"/>
  <c r="BE122" i="1"/>
  <c r="AH122" i="1"/>
  <c r="AS122" i="1"/>
  <c r="AT122" i="1"/>
  <c r="AU122" i="1"/>
  <c r="AV122" i="1"/>
  <c r="AY122" i="1"/>
  <c r="AX122" i="1"/>
  <c r="AW122" i="1"/>
  <c r="AR122" i="1"/>
  <c r="AQ122" i="1"/>
  <c r="AP122" i="1"/>
  <c r="AG122" i="1"/>
  <c r="S122" i="1"/>
  <c r="Q122" i="1"/>
  <c r="O122" i="1"/>
  <c r="M122" i="1"/>
  <c r="L122" i="1"/>
  <c r="N122" i="1"/>
  <c r="H122" i="1"/>
  <c r="G122" i="1"/>
  <c r="AI121" i="1"/>
  <c r="P121" i="1"/>
  <c r="F121" i="1"/>
  <c r="AZ121" i="1"/>
  <c r="BO121" i="1"/>
  <c r="BF121" i="1"/>
  <c r="BG121" i="1"/>
  <c r="BH121" i="1"/>
  <c r="BI121" i="1"/>
  <c r="J121" i="1"/>
  <c r="BA121" i="1"/>
  <c r="BB121" i="1"/>
  <c r="BC121" i="1"/>
  <c r="BD121" i="1"/>
  <c r="K121" i="1"/>
  <c r="R121" i="1"/>
  <c r="BK121" i="1"/>
  <c r="BM121" i="1"/>
  <c r="BN121" i="1"/>
  <c r="BL121" i="1"/>
  <c r="BJ121" i="1"/>
  <c r="BE121" i="1"/>
  <c r="AH121" i="1"/>
  <c r="AS121" i="1"/>
  <c r="AT121" i="1"/>
  <c r="AU121" i="1"/>
  <c r="AV121" i="1"/>
  <c r="AY121" i="1"/>
  <c r="AX121" i="1"/>
  <c r="AW121" i="1"/>
  <c r="AR121" i="1"/>
  <c r="AQ121" i="1"/>
  <c r="AP121" i="1"/>
  <c r="AG121" i="1"/>
  <c r="S121" i="1"/>
  <c r="Q121" i="1"/>
  <c r="O121" i="1"/>
  <c r="M121" i="1"/>
  <c r="L121" i="1"/>
  <c r="N121" i="1"/>
  <c r="H121" i="1"/>
  <c r="G121" i="1"/>
  <c r="AI120" i="1"/>
  <c r="P120" i="1"/>
  <c r="F120" i="1"/>
  <c r="AZ120" i="1"/>
  <c r="BO120" i="1"/>
  <c r="BF120" i="1"/>
  <c r="BG120" i="1"/>
  <c r="BH120" i="1"/>
  <c r="BI120" i="1"/>
  <c r="J120" i="1"/>
  <c r="BA120" i="1"/>
  <c r="BB120" i="1"/>
  <c r="BC120" i="1"/>
  <c r="BD120" i="1"/>
  <c r="K120" i="1"/>
  <c r="R120" i="1"/>
  <c r="BK120" i="1"/>
  <c r="BM120" i="1"/>
  <c r="BN120" i="1"/>
  <c r="BL120" i="1"/>
  <c r="BJ120" i="1"/>
  <c r="BE120" i="1"/>
  <c r="AH120" i="1"/>
  <c r="AS120" i="1"/>
  <c r="AT120" i="1"/>
  <c r="AU120" i="1"/>
  <c r="AV120" i="1"/>
  <c r="AY120" i="1"/>
  <c r="AX120" i="1"/>
  <c r="AW120" i="1"/>
  <c r="AR120" i="1"/>
  <c r="AQ120" i="1"/>
  <c r="AP120" i="1"/>
  <c r="AG120" i="1"/>
  <c r="S120" i="1"/>
  <c r="Q120" i="1"/>
  <c r="O120" i="1"/>
  <c r="M120" i="1"/>
  <c r="L120" i="1"/>
  <c r="N120" i="1"/>
  <c r="H120" i="1"/>
  <c r="G120" i="1"/>
  <c r="AI119" i="1"/>
  <c r="P119" i="1"/>
  <c r="F119" i="1"/>
  <c r="AZ119" i="1"/>
  <c r="BO119" i="1"/>
  <c r="BF119" i="1"/>
  <c r="BG119" i="1"/>
  <c r="BH119" i="1"/>
  <c r="BI119" i="1"/>
  <c r="J119" i="1"/>
  <c r="BA119" i="1"/>
  <c r="BB119" i="1"/>
  <c r="BC119" i="1"/>
  <c r="BD119" i="1"/>
  <c r="K119" i="1"/>
  <c r="R119" i="1"/>
  <c r="BK119" i="1"/>
  <c r="BM119" i="1"/>
  <c r="BN119" i="1"/>
  <c r="BL119" i="1"/>
  <c r="BJ119" i="1"/>
  <c r="BE119" i="1"/>
  <c r="AH119" i="1"/>
  <c r="AS119" i="1"/>
  <c r="AT119" i="1"/>
  <c r="AU119" i="1"/>
  <c r="AV119" i="1"/>
  <c r="AY119" i="1"/>
  <c r="AX119" i="1"/>
  <c r="AW119" i="1"/>
  <c r="AR119" i="1"/>
  <c r="AQ119" i="1"/>
  <c r="AP119" i="1"/>
  <c r="AG119" i="1"/>
  <c r="S119" i="1"/>
  <c r="Q119" i="1"/>
  <c r="O119" i="1"/>
  <c r="M119" i="1"/>
  <c r="L119" i="1"/>
  <c r="N119" i="1"/>
  <c r="H119" i="1"/>
  <c r="G119" i="1"/>
  <c r="AI118" i="1"/>
  <c r="P118" i="1"/>
  <c r="F118" i="1"/>
  <c r="AZ118" i="1"/>
  <c r="BO118" i="1"/>
  <c r="BF118" i="1"/>
  <c r="BG118" i="1"/>
  <c r="BH118" i="1"/>
  <c r="BI118" i="1"/>
  <c r="J118" i="1"/>
  <c r="BA118" i="1"/>
  <c r="BB118" i="1"/>
  <c r="BC118" i="1"/>
  <c r="BD118" i="1"/>
  <c r="K118" i="1"/>
  <c r="R118" i="1"/>
  <c r="BK118" i="1"/>
  <c r="BM118" i="1"/>
  <c r="BN118" i="1"/>
  <c r="BL118" i="1"/>
  <c r="BJ118" i="1"/>
  <c r="BE118" i="1"/>
  <c r="AH118" i="1"/>
  <c r="AS118" i="1"/>
  <c r="AT118" i="1"/>
  <c r="AU118" i="1"/>
  <c r="AV118" i="1"/>
  <c r="AY118" i="1"/>
  <c r="AX118" i="1"/>
  <c r="AW118" i="1"/>
  <c r="AR118" i="1"/>
  <c r="AQ118" i="1"/>
  <c r="AP118" i="1"/>
  <c r="AG118" i="1"/>
  <c r="S118" i="1"/>
  <c r="Q118" i="1"/>
  <c r="O118" i="1"/>
  <c r="M118" i="1"/>
  <c r="L118" i="1"/>
  <c r="N118" i="1"/>
  <c r="H118" i="1"/>
  <c r="G118" i="1"/>
  <c r="AI117" i="1"/>
  <c r="P117" i="1"/>
  <c r="F117" i="1"/>
  <c r="AZ117" i="1"/>
  <c r="BO117" i="1"/>
  <c r="BF117" i="1"/>
  <c r="BG117" i="1"/>
  <c r="BH117" i="1"/>
  <c r="BI117" i="1"/>
  <c r="J117" i="1"/>
  <c r="BA117" i="1"/>
  <c r="BB117" i="1"/>
  <c r="BC117" i="1"/>
  <c r="BD117" i="1"/>
  <c r="K117" i="1"/>
  <c r="R117" i="1"/>
  <c r="BK117" i="1"/>
  <c r="BM117" i="1"/>
  <c r="BN117" i="1"/>
  <c r="BL117" i="1"/>
  <c r="BJ117" i="1"/>
  <c r="BE117" i="1"/>
  <c r="AH117" i="1"/>
  <c r="AS117" i="1"/>
  <c r="AT117" i="1"/>
  <c r="AU117" i="1"/>
  <c r="AV117" i="1"/>
  <c r="AY117" i="1"/>
  <c r="AX117" i="1"/>
  <c r="AW117" i="1"/>
  <c r="AR117" i="1"/>
  <c r="AQ117" i="1"/>
  <c r="AP117" i="1"/>
  <c r="AG117" i="1"/>
  <c r="S117" i="1"/>
  <c r="Q117" i="1"/>
  <c r="O117" i="1"/>
  <c r="M117" i="1"/>
  <c r="L117" i="1"/>
  <c r="N117" i="1"/>
  <c r="H117" i="1"/>
  <c r="G117" i="1"/>
  <c r="AI116" i="1"/>
  <c r="P116" i="1"/>
  <c r="F116" i="1"/>
  <c r="AZ116" i="1"/>
  <c r="BO116" i="1"/>
  <c r="BF116" i="1"/>
  <c r="BG116" i="1"/>
  <c r="BH116" i="1"/>
  <c r="BI116" i="1"/>
  <c r="J116" i="1"/>
  <c r="BA116" i="1"/>
  <c r="BB116" i="1"/>
  <c r="BC116" i="1"/>
  <c r="BD116" i="1"/>
  <c r="K116" i="1"/>
  <c r="R116" i="1"/>
  <c r="BK116" i="1"/>
  <c r="BM116" i="1"/>
  <c r="BN116" i="1"/>
  <c r="BL116" i="1"/>
  <c r="BJ116" i="1"/>
  <c r="BE116" i="1"/>
  <c r="AH116" i="1"/>
  <c r="AS116" i="1"/>
  <c r="AT116" i="1"/>
  <c r="AU116" i="1"/>
  <c r="AV116" i="1"/>
  <c r="AY116" i="1"/>
  <c r="AX116" i="1"/>
  <c r="AW116" i="1"/>
  <c r="AR116" i="1"/>
  <c r="AQ116" i="1"/>
  <c r="AP116" i="1"/>
  <c r="AG116" i="1"/>
  <c r="S116" i="1"/>
  <c r="Q116" i="1"/>
  <c r="O116" i="1"/>
  <c r="M116" i="1"/>
  <c r="L116" i="1"/>
  <c r="N116" i="1"/>
  <c r="H116" i="1"/>
  <c r="G116" i="1"/>
  <c r="AI115" i="1"/>
  <c r="P115" i="1"/>
  <c r="F115" i="1"/>
  <c r="AZ115" i="1"/>
  <c r="BO115" i="1"/>
  <c r="BF115" i="1"/>
  <c r="BG115" i="1"/>
  <c r="BH115" i="1"/>
  <c r="BI115" i="1"/>
  <c r="J115" i="1"/>
  <c r="BA115" i="1"/>
  <c r="BB115" i="1"/>
  <c r="BC115" i="1"/>
  <c r="BD115" i="1"/>
  <c r="K115" i="1"/>
  <c r="R115" i="1"/>
  <c r="BK115" i="1"/>
  <c r="BM115" i="1"/>
  <c r="BN115" i="1"/>
  <c r="BL115" i="1"/>
  <c r="BJ115" i="1"/>
  <c r="BE115" i="1"/>
  <c r="AH115" i="1"/>
  <c r="AS115" i="1"/>
  <c r="AT115" i="1"/>
  <c r="AU115" i="1"/>
  <c r="AV115" i="1"/>
  <c r="AY115" i="1"/>
  <c r="AX115" i="1"/>
  <c r="AW115" i="1"/>
  <c r="AR115" i="1"/>
  <c r="AQ115" i="1"/>
  <c r="AP115" i="1"/>
  <c r="AG115" i="1"/>
  <c r="S115" i="1"/>
  <c r="Q115" i="1"/>
  <c r="O115" i="1"/>
  <c r="M115" i="1"/>
  <c r="L115" i="1"/>
  <c r="N115" i="1"/>
  <c r="H115" i="1"/>
  <c r="G115" i="1"/>
  <c r="AI114" i="1"/>
  <c r="P114" i="1"/>
  <c r="F114" i="1"/>
  <c r="AZ114" i="1"/>
  <c r="BO114" i="1"/>
  <c r="BF114" i="1"/>
  <c r="BG114" i="1"/>
  <c r="BH114" i="1"/>
  <c r="BI114" i="1"/>
  <c r="J114" i="1"/>
  <c r="BA114" i="1"/>
  <c r="BB114" i="1"/>
  <c r="BC114" i="1"/>
  <c r="BD114" i="1"/>
  <c r="K114" i="1"/>
  <c r="R114" i="1"/>
  <c r="BK114" i="1"/>
  <c r="BM114" i="1"/>
  <c r="BN114" i="1"/>
  <c r="BL114" i="1"/>
  <c r="BJ114" i="1"/>
  <c r="BE114" i="1"/>
  <c r="AH114" i="1"/>
  <c r="AS114" i="1"/>
  <c r="AT114" i="1"/>
  <c r="AU114" i="1"/>
  <c r="AV114" i="1"/>
  <c r="AY114" i="1"/>
  <c r="AX114" i="1"/>
  <c r="AW114" i="1"/>
  <c r="AR114" i="1"/>
  <c r="AQ114" i="1"/>
  <c r="AP114" i="1"/>
  <c r="AG114" i="1"/>
  <c r="S114" i="1"/>
  <c r="Q114" i="1"/>
  <c r="O114" i="1"/>
  <c r="M114" i="1"/>
  <c r="L114" i="1"/>
  <c r="N114" i="1"/>
  <c r="H114" i="1"/>
  <c r="G114" i="1"/>
  <c r="AI113" i="1"/>
  <c r="P113" i="1"/>
  <c r="F113" i="1"/>
  <c r="AZ113" i="1"/>
  <c r="BO113" i="1"/>
  <c r="BF113" i="1"/>
  <c r="BG113" i="1"/>
  <c r="BH113" i="1"/>
  <c r="BI113" i="1"/>
  <c r="J113" i="1"/>
  <c r="BA113" i="1"/>
  <c r="BB113" i="1"/>
  <c r="BC113" i="1"/>
  <c r="BD113" i="1"/>
  <c r="K113" i="1"/>
  <c r="R113" i="1"/>
  <c r="BK113" i="1"/>
  <c r="BM113" i="1"/>
  <c r="BN113" i="1"/>
  <c r="BL113" i="1"/>
  <c r="BJ113" i="1"/>
  <c r="BE113" i="1"/>
  <c r="AH113" i="1"/>
  <c r="AS113" i="1"/>
  <c r="AT113" i="1"/>
  <c r="AU113" i="1"/>
  <c r="AV113" i="1"/>
  <c r="AY113" i="1"/>
  <c r="AX113" i="1"/>
  <c r="AW113" i="1"/>
  <c r="AR113" i="1"/>
  <c r="AQ113" i="1"/>
  <c r="AP113" i="1"/>
  <c r="AG113" i="1"/>
  <c r="S113" i="1"/>
  <c r="Q113" i="1"/>
  <c r="O113" i="1"/>
  <c r="M113" i="1"/>
  <c r="L113" i="1"/>
  <c r="N113" i="1"/>
  <c r="H113" i="1"/>
  <c r="G113" i="1"/>
  <c r="AI112" i="1"/>
  <c r="P112" i="1"/>
  <c r="F112" i="1"/>
  <c r="AZ112" i="1"/>
  <c r="BO112" i="1"/>
  <c r="BF112" i="1"/>
  <c r="BG112" i="1"/>
  <c r="BH112" i="1"/>
  <c r="BI112" i="1"/>
  <c r="J112" i="1"/>
  <c r="BA112" i="1"/>
  <c r="BB112" i="1"/>
  <c r="BC112" i="1"/>
  <c r="BD112" i="1"/>
  <c r="K112" i="1"/>
  <c r="R112" i="1"/>
  <c r="BK112" i="1"/>
  <c r="BM112" i="1"/>
  <c r="BN112" i="1"/>
  <c r="BL112" i="1"/>
  <c r="BJ112" i="1"/>
  <c r="BE112" i="1"/>
  <c r="AH112" i="1"/>
  <c r="AS112" i="1"/>
  <c r="AT112" i="1"/>
  <c r="AU112" i="1"/>
  <c r="AV112" i="1"/>
  <c r="AY112" i="1"/>
  <c r="AX112" i="1"/>
  <c r="AW112" i="1"/>
  <c r="AR112" i="1"/>
  <c r="AQ112" i="1"/>
  <c r="AP112" i="1"/>
  <c r="AG112" i="1"/>
  <c r="S112" i="1"/>
  <c r="Q112" i="1"/>
  <c r="O112" i="1"/>
  <c r="M112" i="1"/>
  <c r="L112" i="1"/>
  <c r="N112" i="1"/>
  <c r="H112" i="1"/>
  <c r="G112" i="1"/>
  <c r="AI111" i="1"/>
  <c r="P111" i="1"/>
  <c r="F111" i="1"/>
  <c r="AZ111" i="1"/>
  <c r="BO111" i="1"/>
  <c r="BF111" i="1"/>
  <c r="BG111" i="1"/>
  <c r="BH111" i="1"/>
  <c r="BI111" i="1"/>
  <c r="J111" i="1"/>
  <c r="BA111" i="1"/>
  <c r="BB111" i="1"/>
  <c r="BC111" i="1"/>
  <c r="BD111" i="1"/>
  <c r="K111" i="1"/>
  <c r="R111" i="1"/>
  <c r="BK111" i="1"/>
  <c r="BM111" i="1"/>
  <c r="BN111" i="1"/>
  <c r="BL111" i="1"/>
  <c r="BJ111" i="1"/>
  <c r="BE111" i="1"/>
  <c r="AH111" i="1"/>
  <c r="AS111" i="1"/>
  <c r="AT111" i="1"/>
  <c r="AU111" i="1"/>
  <c r="AV111" i="1"/>
  <c r="AY111" i="1"/>
  <c r="AX111" i="1"/>
  <c r="AW111" i="1"/>
  <c r="AR111" i="1"/>
  <c r="AQ111" i="1"/>
  <c r="AP111" i="1"/>
  <c r="AG111" i="1"/>
  <c r="S111" i="1"/>
  <c r="Q111" i="1"/>
  <c r="O111" i="1"/>
  <c r="M111" i="1"/>
  <c r="L111" i="1"/>
  <c r="N111" i="1"/>
  <c r="H111" i="1"/>
  <c r="G111" i="1"/>
  <c r="AI110" i="1"/>
  <c r="P110" i="1"/>
  <c r="F110" i="1"/>
  <c r="AZ110" i="1"/>
  <c r="BO110" i="1"/>
  <c r="BF110" i="1"/>
  <c r="BG110" i="1"/>
  <c r="BH110" i="1"/>
  <c r="BI110" i="1"/>
  <c r="J110" i="1"/>
  <c r="BA110" i="1"/>
  <c r="BB110" i="1"/>
  <c r="BC110" i="1"/>
  <c r="BD110" i="1"/>
  <c r="K110" i="1"/>
  <c r="R110" i="1"/>
  <c r="BK110" i="1"/>
  <c r="BM110" i="1"/>
  <c r="BN110" i="1"/>
  <c r="BL110" i="1"/>
  <c r="BJ110" i="1"/>
  <c r="BE110" i="1"/>
  <c r="AH110" i="1"/>
  <c r="AS110" i="1"/>
  <c r="AT110" i="1"/>
  <c r="AU110" i="1"/>
  <c r="AV110" i="1"/>
  <c r="AY110" i="1"/>
  <c r="AX110" i="1"/>
  <c r="AW110" i="1"/>
  <c r="AR110" i="1"/>
  <c r="AQ110" i="1"/>
  <c r="AP110" i="1"/>
  <c r="AG110" i="1"/>
  <c r="S110" i="1"/>
  <c r="Q110" i="1"/>
  <c r="O110" i="1"/>
  <c r="M110" i="1"/>
  <c r="L110" i="1"/>
  <c r="N110" i="1"/>
  <c r="H110" i="1"/>
  <c r="G110" i="1"/>
  <c r="AI109" i="1"/>
  <c r="P109" i="1"/>
  <c r="F109" i="1"/>
  <c r="AZ109" i="1"/>
  <c r="BO109" i="1"/>
  <c r="BF109" i="1"/>
  <c r="BG109" i="1"/>
  <c r="BH109" i="1"/>
  <c r="BI109" i="1"/>
  <c r="J109" i="1"/>
  <c r="BA109" i="1"/>
  <c r="BB109" i="1"/>
  <c r="BC109" i="1"/>
  <c r="BD109" i="1"/>
  <c r="K109" i="1"/>
  <c r="R109" i="1"/>
  <c r="BK109" i="1"/>
  <c r="BM109" i="1"/>
  <c r="BN109" i="1"/>
  <c r="BL109" i="1"/>
  <c r="BJ109" i="1"/>
  <c r="BE109" i="1"/>
  <c r="AH109" i="1"/>
  <c r="AS109" i="1"/>
  <c r="AT109" i="1"/>
  <c r="AU109" i="1"/>
  <c r="AV109" i="1"/>
  <c r="AY109" i="1"/>
  <c r="AX109" i="1"/>
  <c r="AW109" i="1"/>
  <c r="AR109" i="1"/>
  <c r="AQ109" i="1"/>
  <c r="AP109" i="1"/>
  <c r="AG109" i="1"/>
  <c r="S109" i="1"/>
  <c r="Q109" i="1"/>
  <c r="O109" i="1"/>
  <c r="M109" i="1"/>
  <c r="L109" i="1"/>
  <c r="N109" i="1"/>
  <c r="H109" i="1"/>
  <c r="G109" i="1"/>
  <c r="AI108" i="1"/>
  <c r="P108" i="1"/>
  <c r="F108" i="1"/>
  <c r="AZ108" i="1"/>
  <c r="BO108" i="1"/>
  <c r="BF108" i="1"/>
  <c r="BG108" i="1"/>
  <c r="BH108" i="1"/>
  <c r="BI108" i="1"/>
  <c r="J108" i="1"/>
  <c r="BA108" i="1"/>
  <c r="BB108" i="1"/>
  <c r="BC108" i="1"/>
  <c r="BD108" i="1"/>
  <c r="K108" i="1"/>
  <c r="R108" i="1"/>
  <c r="BK108" i="1"/>
  <c r="BM108" i="1"/>
  <c r="BN108" i="1"/>
  <c r="BL108" i="1"/>
  <c r="BJ108" i="1"/>
  <c r="BE108" i="1"/>
  <c r="AH108" i="1"/>
  <c r="AS108" i="1"/>
  <c r="AT108" i="1"/>
  <c r="AU108" i="1"/>
  <c r="AV108" i="1"/>
  <c r="AY108" i="1"/>
  <c r="AX108" i="1"/>
  <c r="AW108" i="1"/>
  <c r="AR108" i="1"/>
  <c r="AQ108" i="1"/>
  <c r="AP108" i="1"/>
  <c r="AG108" i="1"/>
  <c r="S108" i="1"/>
  <c r="Q108" i="1"/>
  <c r="O108" i="1"/>
  <c r="M108" i="1"/>
  <c r="L108" i="1"/>
  <c r="N108" i="1"/>
  <c r="H108" i="1"/>
  <c r="G108" i="1"/>
  <c r="AI107" i="1"/>
  <c r="P107" i="1"/>
  <c r="F107" i="1"/>
  <c r="AZ107" i="1"/>
  <c r="BO107" i="1"/>
  <c r="BF107" i="1"/>
  <c r="BG107" i="1"/>
  <c r="BH107" i="1"/>
  <c r="BI107" i="1"/>
  <c r="J107" i="1"/>
  <c r="BA107" i="1"/>
  <c r="BB107" i="1"/>
  <c r="BC107" i="1"/>
  <c r="BD107" i="1"/>
  <c r="K107" i="1"/>
  <c r="R107" i="1"/>
  <c r="BK107" i="1"/>
  <c r="BM107" i="1"/>
  <c r="BN107" i="1"/>
  <c r="BL107" i="1"/>
  <c r="BJ107" i="1"/>
  <c r="BE107" i="1"/>
  <c r="AH107" i="1"/>
  <c r="AS107" i="1"/>
  <c r="AT107" i="1"/>
  <c r="AU107" i="1"/>
  <c r="AV107" i="1"/>
  <c r="AY107" i="1"/>
  <c r="AX107" i="1"/>
  <c r="AW107" i="1"/>
  <c r="AR107" i="1"/>
  <c r="AQ107" i="1"/>
  <c r="AP107" i="1"/>
  <c r="AG107" i="1"/>
  <c r="S107" i="1"/>
  <c r="Q107" i="1"/>
  <c r="O107" i="1"/>
  <c r="M107" i="1"/>
  <c r="L107" i="1"/>
  <c r="N107" i="1"/>
  <c r="H107" i="1"/>
  <c r="G107" i="1"/>
  <c r="AI106" i="1"/>
  <c r="P106" i="1"/>
  <c r="F106" i="1"/>
  <c r="AZ106" i="1"/>
  <c r="BO106" i="1"/>
  <c r="BF106" i="1"/>
  <c r="BG106" i="1"/>
  <c r="BH106" i="1"/>
  <c r="BI106" i="1"/>
  <c r="J106" i="1"/>
  <c r="BA106" i="1"/>
  <c r="BB106" i="1"/>
  <c r="BC106" i="1"/>
  <c r="BD106" i="1"/>
  <c r="K106" i="1"/>
  <c r="R106" i="1"/>
  <c r="BK106" i="1"/>
  <c r="BM106" i="1"/>
  <c r="BN106" i="1"/>
  <c r="BL106" i="1"/>
  <c r="BJ106" i="1"/>
  <c r="BE106" i="1"/>
  <c r="AH106" i="1"/>
  <c r="AS106" i="1"/>
  <c r="AT106" i="1"/>
  <c r="AU106" i="1"/>
  <c r="AV106" i="1"/>
  <c r="AY106" i="1"/>
  <c r="AX106" i="1"/>
  <c r="AW106" i="1"/>
  <c r="AR106" i="1"/>
  <c r="AQ106" i="1"/>
  <c r="AP106" i="1"/>
  <c r="AG106" i="1"/>
  <c r="S106" i="1"/>
  <c r="Q106" i="1"/>
  <c r="O106" i="1"/>
  <c r="M106" i="1"/>
  <c r="L106" i="1"/>
  <c r="N106" i="1"/>
  <c r="H106" i="1"/>
  <c r="G106" i="1"/>
  <c r="AI105" i="1"/>
  <c r="P105" i="1"/>
  <c r="F105" i="1"/>
  <c r="AZ105" i="1"/>
  <c r="BO105" i="1"/>
  <c r="BF105" i="1"/>
  <c r="BG105" i="1"/>
  <c r="BH105" i="1"/>
  <c r="BI105" i="1"/>
  <c r="J105" i="1"/>
  <c r="BA105" i="1"/>
  <c r="BB105" i="1"/>
  <c r="BC105" i="1"/>
  <c r="BD105" i="1"/>
  <c r="K105" i="1"/>
  <c r="R105" i="1"/>
  <c r="BK105" i="1"/>
  <c r="BM105" i="1"/>
  <c r="BN105" i="1"/>
  <c r="BL105" i="1"/>
  <c r="BJ105" i="1"/>
  <c r="BE105" i="1"/>
  <c r="AH105" i="1"/>
  <c r="AS105" i="1"/>
  <c r="AT105" i="1"/>
  <c r="AU105" i="1"/>
  <c r="AV105" i="1"/>
  <c r="AY105" i="1"/>
  <c r="AX105" i="1"/>
  <c r="AW105" i="1"/>
  <c r="AR105" i="1"/>
  <c r="AQ105" i="1"/>
  <c r="AP105" i="1"/>
  <c r="AG105" i="1"/>
  <c r="S105" i="1"/>
  <c r="Q105" i="1"/>
  <c r="O105" i="1"/>
  <c r="M105" i="1"/>
  <c r="L105" i="1"/>
  <c r="N105" i="1"/>
  <c r="H105" i="1"/>
  <c r="G105" i="1"/>
  <c r="AI104" i="1"/>
  <c r="P104" i="1"/>
  <c r="F104" i="1"/>
  <c r="AZ104" i="1"/>
  <c r="BO104" i="1"/>
  <c r="BF104" i="1"/>
  <c r="BG104" i="1"/>
  <c r="BH104" i="1"/>
  <c r="BI104" i="1"/>
  <c r="J104" i="1"/>
  <c r="BA104" i="1"/>
  <c r="BB104" i="1"/>
  <c r="BC104" i="1"/>
  <c r="BD104" i="1"/>
  <c r="K104" i="1"/>
  <c r="R104" i="1"/>
  <c r="BK104" i="1"/>
  <c r="BM104" i="1"/>
  <c r="BN104" i="1"/>
  <c r="BL104" i="1"/>
  <c r="BJ104" i="1"/>
  <c r="BE104" i="1"/>
  <c r="AH104" i="1"/>
  <c r="AS104" i="1"/>
  <c r="AT104" i="1"/>
  <c r="AU104" i="1"/>
  <c r="AV104" i="1"/>
  <c r="AY104" i="1"/>
  <c r="AX104" i="1"/>
  <c r="AW104" i="1"/>
  <c r="AR104" i="1"/>
  <c r="AQ104" i="1"/>
  <c r="AP104" i="1"/>
  <c r="AG104" i="1"/>
  <c r="S104" i="1"/>
  <c r="Q104" i="1"/>
  <c r="O104" i="1"/>
  <c r="M104" i="1"/>
  <c r="L104" i="1"/>
  <c r="N104" i="1"/>
  <c r="H104" i="1"/>
  <c r="G104" i="1"/>
  <c r="AI103" i="1"/>
  <c r="P103" i="1"/>
  <c r="F103" i="1"/>
  <c r="AZ103" i="1"/>
  <c r="BO103" i="1"/>
  <c r="BF103" i="1"/>
  <c r="BG103" i="1"/>
  <c r="BH103" i="1"/>
  <c r="BI103" i="1"/>
  <c r="J103" i="1"/>
  <c r="BA103" i="1"/>
  <c r="BB103" i="1"/>
  <c r="BC103" i="1"/>
  <c r="BD103" i="1"/>
  <c r="K103" i="1"/>
  <c r="R103" i="1"/>
  <c r="BK103" i="1"/>
  <c r="BM103" i="1"/>
  <c r="BN103" i="1"/>
  <c r="BL103" i="1"/>
  <c r="BJ103" i="1"/>
  <c r="BE103" i="1"/>
  <c r="AH103" i="1"/>
  <c r="AS103" i="1"/>
  <c r="AT103" i="1"/>
  <c r="AU103" i="1"/>
  <c r="AV103" i="1"/>
  <c r="AY103" i="1"/>
  <c r="AX103" i="1"/>
  <c r="AW103" i="1"/>
  <c r="AR103" i="1"/>
  <c r="AQ103" i="1"/>
  <c r="AP103" i="1"/>
  <c r="AG103" i="1"/>
  <c r="S103" i="1"/>
  <c r="Q103" i="1"/>
  <c r="O103" i="1"/>
  <c r="M103" i="1"/>
  <c r="L103" i="1"/>
  <c r="N103" i="1"/>
  <c r="H103" i="1"/>
  <c r="G103" i="1"/>
  <c r="AI102" i="1"/>
  <c r="P102" i="1"/>
  <c r="F102" i="1"/>
  <c r="AZ102" i="1"/>
  <c r="BO102" i="1"/>
  <c r="BF102" i="1"/>
  <c r="BG102" i="1"/>
  <c r="BH102" i="1"/>
  <c r="BI102" i="1"/>
  <c r="J102" i="1"/>
  <c r="BA102" i="1"/>
  <c r="BB102" i="1"/>
  <c r="BC102" i="1"/>
  <c r="BD102" i="1"/>
  <c r="K102" i="1"/>
  <c r="R102" i="1"/>
  <c r="BK102" i="1"/>
  <c r="BM102" i="1"/>
  <c r="BN102" i="1"/>
  <c r="BL102" i="1"/>
  <c r="BJ102" i="1"/>
  <c r="BE102" i="1"/>
  <c r="AH102" i="1"/>
  <c r="AS102" i="1"/>
  <c r="AT102" i="1"/>
  <c r="AU102" i="1"/>
  <c r="AV102" i="1"/>
  <c r="AY102" i="1"/>
  <c r="AX102" i="1"/>
  <c r="AW102" i="1"/>
  <c r="AR102" i="1"/>
  <c r="AQ102" i="1"/>
  <c r="AP102" i="1"/>
  <c r="AG102" i="1"/>
  <c r="S102" i="1"/>
  <c r="Q102" i="1"/>
  <c r="O102" i="1"/>
  <c r="M102" i="1"/>
  <c r="L102" i="1"/>
  <c r="N102" i="1"/>
  <c r="H102" i="1"/>
  <c r="G102" i="1"/>
  <c r="AI101" i="1"/>
  <c r="P101" i="1"/>
  <c r="F101" i="1"/>
  <c r="AZ101" i="1"/>
  <c r="BO101" i="1"/>
  <c r="BG101" i="1"/>
  <c r="BF101" i="1"/>
  <c r="BH101" i="1"/>
  <c r="BI101" i="1"/>
  <c r="J101" i="1"/>
  <c r="R101" i="1"/>
  <c r="BK101" i="1"/>
  <c r="BM101" i="1"/>
  <c r="BN101" i="1"/>
  <c r="BL101" i="1"/>
  <c r="BJ101" i="1"/>
  <c r="BA101" i="1"/>
  <c r="BB101" i="1"/>
  <c r="BC101" i="1"/>
  <c r="BD101" i="1"/>
  <c r="K101" i="1"/>
  <c r="BE101" i="1"/>
  <c r="AH101" i="1"/>
  <c r="AY101" i="1"/>
  <c r="AU101" i="1"/>
  <c r="AX101" i="1"/>
  <c r="AT101" i="1"/>
  <c r="AW101" i="1"/>
  <c r="AV101" i="1"/>
  <c r="AS101" i="1"/>
  <c r="AR101" i="1"/>
  <c r="AQ101" i="1"/>
  <c r="AP101" i="1"/>
  <c r="AG101" i="1"/>
  <c r="S101" i="1"/>
  <c r="Q101" i="1"/>
  <c r="O101" i="1"/>
  <c r="N101" i="1"/>
  <c r="M101" i="1"/>
  <c r="L101" i="1"/>
  <c r="H101" i="1"/>
  <c r="G101" i="1"/>
  <c r="AI100" i="1"/>
  <c r="P100" i="1"/>
  <c r="F100" i="1"/>
  <c r="AZ100" i="1"/>
  <c r="BO100" i="1"/>
  <c r="BG100" i="1"/>
  <c r="BF100" i="1"/>
  <c r="BH100" i="1"/>
  <c r="BI100" i="1"/>
  <c r="J100" i="1"/>
  <c r="R100" i="1"/>
  <c r="BK100" i="1"/>
  <c r="BM100" i="1"/>
  <c r="BN100" i="1"/>
  <c r="BL100" i="1"/>
  <c r="BJ100" i="1"/>
  <c r="BA100" i="1"/>
  <c r="BB100" i="1"/>
  <c r="BC100" i="1"/>
  <c r="BD100" i="1"/>
  <c r="K100" i="1"/>
  <c r="BE100" i="1"/>
  <c r="AH100" i="1"/>
  <c r="AY100" i="1"/>
  <c r="AU100" i="1"/>
  <c r="AX100" i="1"/>
  <c r="AT100" i="1"/>
  <c r="AW100" i="1"/>
  <c r="AV100" i="1"/>
  <c r="AS100" i="1"/>
  <c r="AR100" i="1"/>
  <c r="AQ100" i="1"/>
  <c r="AP100" i="1"/>
  <c r="AG100" i="1"/>
  <c r="S100" i="1"/>
  <c r="Q100" i="1"/>
  <c r="O100" i="1"/>
  <c r="N100" i="1"/>
  <c r="M100" i="1"/>
  <c r="L100" i="1"/>
  <c r="H100" i="1"/>
  <c r="G100" i="1"/>
  <c r="AI99" i="1"/>
  <c r="P99" i="1"/>
  <c r="F99" i="1"/>
  <c r="AZ99" i="1"/>
  <c r="BO99" i="1"/>
  <c r="BG99" i="1"/>
  <c r="BF99" i="1"/>
  <c r="BH99" i="1"/>
  <c r="BI99" i="1"/>
  <c r="J99" i="1"/>
  <c r="R99" i="1"/>
  <c r="BK99" i="1"/>
  <c r="BM99" i="1"/>
  <c r="BN99" i="1"/>
  <c r="BL99" i="1"/>
  <c r="BJ99" i="1"/>
  <c r="BA99" i="1"/>
  <c r="BB99" i="1"/>
  <c r="BC99" i="1"/>
  <c r="BD99" i="1"/>
  <c r="K99" i="1"/>
  <c r="BE99" i="1"/>
  <c r="AH99" i="1"/>
  <c r="AY99" i="1"/>
  <c r="AU99" i="1"/>
  <c r="AX99" i="1"/>
  <c r="AT99" i="1"/>
  <c r="AW99" i="1"/>
  <c r="AV99" i="1"/>
  <c r="AS99" i="1"/>
  <c r="AR99" i="1"/>
  <c r="AQ99" i="1"/>
  <c r="AP99" i="1"/>
  <c r="AG99" i="1"/>
  <c r="S99" i="1"/>
  <c r="Q99" i="1"/>
  <c r="O99" i="1"/>
  <c r="N99" i="1"/>
  <c r="M99" i="1"/>
  <c r="L99" i="1"/>
  <c r="H99" i="1"/>
  <c r="G99" i="1"/>
  <c r="AI98" i="1"/>
  <c r="P98" i="1"/>
  <c r="F98" i="1"/>
  <c r="AZ98" i="1"/>
  <c r="BO98" i="1"/>
  <c r="BG98" i="1"/>
  <c r="BF98" i="1"/>
  <c r="BH98" i="1"/>
  <c r="BI98" i="1"/>
  <c r="J98" i="1"/>
  <c r="R98" i="1"/>
  <c r="BK98" i="1"/>
  <c r="BM98" i="1"/>
  <c r="BN98" i="1"/>
  <c r="BL98" i="1"/>
  <c r="BJ98" i="1"/>
  <c r="BA98" i="1"/>
  <c r="BB98" i="1"/>
  <c r="BC98" i="1"/>
  <c r="BD98" i="1"/>
  <c r="K98" i="1"/>
  <c r="BE98" i="1"/>
  <c r="AH98" i="1"/>
  <c r="AY98" i="1"/>
  <c r="AU98" i="1"/>
  <c r="AX98" i="1"/>
  <c r="AT98" i="1"/>
  <c r="AW98" i="1"/>
  <c r="AV98" i="1"/>
  <c r="AS98" i="1"/>
  <c r="AR98" i="1"/>
  <c r="AQ98" i="1"/>
  <c r="AP98" i="1"/>
  <c r="AG98" i="1"/>
  <c r="S98" i="1"/>
  <c r="Q98" i="1"/>
  <c r="O98" i="1"/>
  <c r="N98" i="1"/>
  <c r="M98" i="1"/>
  <c r="L98" i="1"/>
  <c r="H98" i="1"/>
  <c r="G98" i="1"/>
  <c r="AI97" i="1"/>
  <c r="P97" i="1"/>
  <c r="F97" i="1"/>
  <c r="AZ97" i="1"/>
  <c r="BO97" i="1"/>
  <c r="BG97" i="1"/>
  <c r="BF97" i="1"/>
  <c r="BH97" i="1"/>
  <c r="BI97" i="1"/>
  <c r="J97" i="1"/>
  <c r="R97" i="1"/>
  <c r="BK97" i="1"/>
  <c r="BM97" i="1"/>
  <c r="BN97" i="1"/>
  <c r="BL97" i="1"/>
  <c r="BJ97" i="1"/>
  <c r="BA97" i="1"/>
  <c r="BB97" i="1"/>
  <c r="BC97" i="1"/>
  <c r="BD97" i="1"/>
  <c r="K97" i="1"/>
  <c r="BE97" i="1"/>
  <c r="AH97" i="1"/>
  <c r="AY97" i="1"/>
  <c r="AU97" i="1"/>
  <c r="AX97" i="1"/>
  <c r="AT97" i="1"/>
  <c r="AW97" i="1"/>
  <c r="AV97" i="1"/>
  <c r="AS97" i="1"/>
  <c r="AR97" i="1"/>
  <c r="AQ97" i="1"/>
  <c r="AP97" i="1"/>
  <c r="AG97" i="1"/>
  <c r="S97" i="1"/>
  <c r="Q97" i="1"/>
  <c r="O97" i="1"/>
  <c r="N97" i="1"/>
  <c r="M97" i="1"/>
  <c r="L97" i="1"/>
  <c r="H97" i="1"/>
  <c r="G97" i="1"/>
  <c r="AI96" i="1"/>
  <c r="P96" i="1"/>
  <c r="F96" i="1"/>
  <c r="AZ96" i="1"/>
  <c r="BO96" i="1"/>
  <c r="BG96" i="1"/>
  <c r="BF96" i="1"/>
  <c r="BH96" i="1"/>
  <c r="BI96" i="1"/>
  <c r="J96" i="1"/>
  <c r="R96" i="1"/>
  <c r="BK96" i="1"/>
  <c r="BM96" i="1"/>
  <c r="BN96" i="1"/>
  <c r="BL96" i="1"/>
  <c r="BJ96" i="1"/>
  <c r="BA96" i="1"/>
  <c r="BB96" i="1"/>
  <c r="BC96" i="1"/>
  <c r="BD96" i="1"/>
  <c r="K96" i="1"/>
  <c r="BE96" i="1"/>
  <c r="AH96" i="1"/>
  <c r="AY96" i="1"/>
  <c r="AU96" i="1"/>
  <c r="AX96" i="1"/>
  <c r="AT96" i="1"/>
  <c r="AW96" i="1"/>
  <c r="AV96" i="1"/>
  <c r="AS96" i="1"/>
  <c r="AR96" i="1"/>
  <c r="AQ96" i="1"/>
  <c r="AP96" i="1"/>
  <c r="AG96" i="1"/>
  <c r="S96" i="1"/>
  <c r="Q96" i="1"/>
  <c r="O96" i="1"/>
  <c r="N96" i="1"/>
  <c r="M96" i="1"/>
  <c r="L96" i="1"/>
  <c r="H96" i="1"/>
  <c r="G96" i="1"/>
  <c r="AI95" i="1"/>
  <c r="P95" i="1"/>
  <c r="F95" i="1"/>
  <c r="AZ95" i="1"/>
  <c r="BO95" i="1"/>
  <c r="BG95" i="1"/>
  <c r="BF95" i="1"/>
  <c r="BH95" i="1"/>
  <c r="BI95" i="1"/>
  <c r="J95" i="1"/>
  <c r="R95" i="1"/>
  <c r="BK95" i="1"/>
  <c r="BM95" i="1"/>
  <c r="BN95" i="1"/>
  <c r="BL95" i="1"/>
  <c r="BJ95" i="1"/>
  <c r="BA95" i="1"/>
  <c r="BB95" i="1"/>
  <c r="BC95" i="1"/>
  <c r="BD95" i="1"/>
  <c r="K95" i="1"/>
  <c r="BE95" i="1"/>
  <c r="AH95" i="1"/>
  <c r="AY95" i="1"/>
  <c r="AU95" i="1"/>
  <c r="AX95" i="1"/>
  <c r="AT95" i="1"/>
  <c r="AW95" i="1"/>
  <c r="AV95" i="1"/>
  <c r="AS95" i="1"/>
  <c r="AR95" i="1"/>
  <c r="AQ95" i="1"/>
  <c r="AP95" i="1"/>
  <c r="AG95" i="1"/>
  <c r="S95" i="1"/>
  <c r="Q95" i="1"/>
  <c r="O95" i="1"/>
  <c r="N95" i="1"/>
  <c r="M95" i="1"/>
  <c r="L95" i="1"/>
  <c r="H95" i="1"/>
  <c r="G95" i="1"/>
  <c r="AI94" i="1"/>
  <c r="P94" i="1"/>
  <c r="F94" i="1"/>
  <c r="AZ94" i="1"/>
  <c r="BO94" i="1"/>
  <c r="BF94" i="1"/>
  <c r="BG94" i="1"/>
  <c r="BH94" i="1"/>
  <c r="BI94" i="1"/>
  <c r="J94" i="1"/>
  <c r="BA94" i="1"/>
  <c r="BB94" i="1"/>
  <c r="BC94" i="1"/>
  <c r="BD94" i="1"/>
  <c r="K94" i="1"/>
  <c r="R94" i="1"/>
  <c r="BK94" i="1"/>
  <c r="BM94" i="1"/>
  <c r="BN94" i="1"/>
  <c r="BL94" i="1"/>
  <c r="BJ94" i="1"/>
  <c r="BE94" i="1"/>
  <c r="AH94" i="1"/>
  <c r="AS94" i="1"/>
  <c r="AT94" i="1"/>
  <c r="AU94" i="1"/>
  <c r="AV94" i="1"/>
  <c r="AY94" i="1"/>
  <c r="AX94" i="1"/>
  <c r="AW94" i="1"/>
  <c r="AR94" i="1"/>
  <c r="AQ94" i="1"/>
  <c r="AP94" i="1"/>
  <c r="AG94" i="1"/>
  <c r="S94" i="1"/>
  <c r="Q94" i="1"/>
  <c r="O94" i="1"/>
  <c r="M94" i="1"/>
  <c r="L94" i="1"/>
  <c r="N94" i="1"/>
  <c r="H94" i="1"/>
  <c r="G94" i="1"/>
  <c r="AI93" i="1"/>
  <c r="P93" i="1"/>
  <c r="F93" i="1"/>
  <c r="AZ93" i="1"/>
  <c r="BO93" i="1"/>
  <c r="BF93" i="1"/>
  <c r="BG93" i="1"/>
  <c r="BH93" i="1"/>
  <c r="BI93" i="1"/>
  <c r="J93" i="1"/>
  <c r="BA93" i="1"/>
  <c r="BB93" i="1"/>
  <c r="BC93" i="1"/>
  <c r="BD93" i="1"/>
  <c r="K93" i="1"/>
  <c r="R93" i="1"/>
  <c r="BK93" i="1"/>
  <c r="BM93" i="1"/>
  <c r="BN93" i="1"/>
  <c r="BL93" i="1"/>
  <c r="BJ93" i="1"/>
  <c r="BE93" i="1"/>
  <c r="AH93" i="1"/>
  <c r="AS93" i="1"/>
  <c r="AT93" i="1"/>
  <c r="AU93" i="1"/>
  <c r="AV93" i="1"/>
  <c r="AY93" i="1"/>
  <c r="AX93" i="1"/>
  <c r="AW93" i="1"/>
  <c r="AR93" i="1"/>
  <c r="AQ93" i="1"/>
  <c r="AP93" i="1"/>
  <c r="AG93" i="1"/>
  <c r="S93" i="1"/>
  <c r="Q93" i="1"/>
  <c r="O93" i="1"/>
  <c r="M93" i="1"/>
  <c r="L93" i="1"/>
  <c r="N93" i="1"/>
  <c r="H93" i="1"/>
  <c r="G93" i="1"/>
  <c r="AI92" i="1"/>
  <c r="P92" i="1"/>
  <c r="F92" i="1"/>
  <c r="AZ92" i="1"/>
  <c r="BO92" i="1"/>
  <c r="BF92" i="1"/>
  <c r="BG92" i="1"/>
  <c r="BH92" i="1"/>
  <c r="BI92" i="1"/>
  <c r="J92" i="1"/>
  <c r="BA92" i="1"/>
  <c r="BB92" i="1"/>
  <c r="BC92" i="1"/>
  <c r="BD92" i="1"/>
  <c r="K92" i="1"/>
  <c r="R92" i="1"/>
  <c r="BK92" i="1"/>
  <c r="BM92" i="1"/>
  <c r="BN92" i="1"/>
  <c r="BL92" i="1"/>
  <c r="BJ92" i="1"/>
  <c r="BE92" i="1"/>
  <c r="AH92" i="1"/>
  <c r="AS92" i="1"/>
  <c r="AT92" i="1"/>
  <c r="AU92" i="1"/>
  <c r="AV92" i="1"/>
  <c r="AY92" i="1"/>
  <c r="AX92" i="1"/>
  <c r="AW92" i="1"/>
  <c r="AR92" i="1"/>
  <c r="AQ92" i="1"/>
  <c r="AP92" i="1"/>
  <c r="AG92" i="1"/>
  <c r="S92" i="1"/>
  <c r="Q92" i="1"/>
  <c r="O92" i="1"/>
  <c r="M92" i="1"/>
  <c r="L92" i="1"/>
  <c r="N92" i="1"/>
  <c r="H92" i="1"/>
  <c r="G92" i="1"/>
  <c r="AI91" i="1"/>
  <c r="P91" i="1"/>
  <c r="F91" i="1"/>
  <c r="AZ91" i="1"/>
  <c r="BO91" i="1"/>
  <c r="BF91" i="1"/>
  <c r="BG91" i="1"/>
  <c r="BH91" i="1"/>
  <c r="BI91" i="1"/>
  <c r="J91" i="1"/>
  <c r="BA91" i="1"/>
  <c r="BB91" i="1"/>
  <c r="BC91" i="1"/>
  <c r="BD91" i="1"/>
  <c r="K91" i="1"/>
  <c r="R91" i="1"/>
  <c r="BK91" i="1"/>
  <c r="BM91" i="1"/>
  <c r="BN91" i="1"/>
  <c r="BL91" i="1"/>
  <c r="BJ91" i="1"/>
  <c r="BE91" i="1"/>
  <c r="AH91" i="1"/>
  <c r="AS91" i="1"/>
  <c r="AT91" i="1"/>
  <c r="AU91" i="1"/>
  <c r="AV91" i="1"/>
  <c r="AY91" i="1"/>
  <c r="AX91" i="1"/>
  <c r="AW91" i="1"/>
  <c r="AR91" i="1"/>
  <c r="AQ91" i="1"/>
  <c r="AP91" i="1"/>
  <c r="AG91" i="1"/>
  <c r="S91" i="1"/>
  <c r="Q91" i="1"/>
  <c r="O91" i="1"/>
  <c r="M91" i="1"/>
  <c r="L91" i="1"/>
  <c r="N91" i="1"/>
  <c r="H91" i="1"/>
  <c r="G91" i="1"/>
  <c r="AI90" i="1"/>
  <c r="P90" i="1"/>
  <c r="F90" i="1"/>
  <c r="AZ90" i="1"/>
  <c r="BO90" i="1"/>
  <c r="BF90" i="1"/>
  <c r="BG90" i="1"/>
  <c r="BH90" i="1"/>
  <c r="BI90" i="1"/>
  <c r="J90" i="1"/>
  <c r="BA90" i="1"/>
  <c r="BB90" i="1"/>
  <c r="BC90" i="1"/>
  <c r="BD90" i="1"/>
  <c r="K90" i="1"/>
  <c r="R90" i="1"/>
  <c r="BK90" i="1"/>
  <c r="BM90" i="1"/>
  <c r="BN90" i="1"/>
  <c r="BL90" i="1"/>
  <c r="BJ90" i="1"/>
  <c r="BE90" i="1"/>
  <c r="AH90" i="1"/>
  <c r="AS90" i="1"/>
  <c r="AT90" i="1"/>
  <c r="AU90" i="1"/>
  <c r="AV90" i="1"/>
  <c r="AY90" i="1"/>
  <c r="AX90" i="1"/>
  <c r="AW90" i="1"/>
  <c r="AR90" i="1"/>
  <c r="AQ90" i="1"/>
  <c r="AP90" i="1"/>
  <c r="AG90" i="1"/>
  <c r="S90" i="1"/>
  <c r="Q90" i="1"/>
  <c r="O90" i="1"/>
  <c r="M90" i="1"/>
  <c r="L90" i="1"/>
  <c r="N90" i="1"/>
  <c r="H90" i="1"/>
  <c r="G90" i="1"/>
  <c r="AI89" i="1"/>
  <c r="P89" i="1"/>
  <c r="F89" i="1"/>
  <c r="AZ89" i="1"/>
  <c r="BO89" i="1"/>
  <c r="BF89" i="1"/>
  <c r="BG89" i="1"/>
  <c r="BH89" i="1"/>
  <c r="BI89" i="1"/>
  <c r="J89" i="1"/>
  <c r="BA89" i="1"/>
  <c r="BB89" i="1"/>
  <c r="BC89" i="1"/>
  <c r="BD89" i="1"/>
  <c r="K89" i="1"/>
  <c r="R89" i="1"/>
  <c r="BK89" i="1"/>
  <c r="BM89" i="1"/>
  <c r="BN89" i="1"/>
  <c r="BL89" i="1"/>
  <c r="BJ89" i="1"/>
  <c r="BE89" i="1"/>
  <c r="AH89" i="1"/>
  <c r="AS89" i="1"/>
  <c r="AT89" i="1"/>
  <c r="AU89" i="1"/>
  <c r="AV89" i="1"/>
  <c r="AY89" i="1"/>
  <c r="AX89" i="1"/>
  <c r="AW89" i="1"/>
  <c r="AR89" i="1"/>
  <c r="AQ89" i="1"/>
  <c r="AP89" i="1"/>
  <c r="AG89" i="1"/>
  <c r="S89" i="1"/>
  <c r="Q89" i="1"/>
  <c r="O89" i="1"/>
  <c r="M89" i="1"/>
  <c r="L89" i="1"/>
  <c r="N89" i="1"/>
  <c r="H89" i="1"/>
  <c r="G89" i="1"/>
  <c r="AI88" i="1"/>
  <c r="P88" i="1"/>
  <c r="F88" i="1"/>
  <c r="AZ88" i="1"/>
  <c r="BO88" i="1"/>
  <c r="BF88" i="1"/>
  <c r="BG88" i="1"/>
  <c r="BH88" i="1"/>
  <c r="BI88" i="1"/>
  <c r="J88" i="1"/>
  <c r="BA88" i="1"/>
  <c r="BB88" i="1"/>
  <c r="BC88" i="1"/>
  <c r="BD88" i="1"/>
  <c r="K88" i="1"/>
  <c r="R88" i="1"/>
  <c r="BK88" i="1"/>
  <c r="BM88" i="1"/>
  <c r="BN88" i="1"/>
  <c r="BL88" i="1"/>
  <c r="BJ88" i="1"/>
  <c r="BE88" i="1"/>
  <c r="AH88" i="1"/>
  <c r="AS88" i="1"/>
  <c r="AT88" i="1"/>
  <c r="AU88" i="1"/>
  <c r="AV88" i="1"/>
  <c r="AY88" i="1"/>
  <c r="AX88" i="1"/>
  <c r="AW88" i="1"/>
  <c r="AR88" i="1"/>
  <c r="AQ88" i="1"/>
  <c r="AP88" i="1"/>
  <c r="AG88" i="1"/>
  <c r="S88" i="1"/>
  <c r="Q88" i="1"/>
  <c r="O88" i="1"/>
  <c r="M88" i="1"/>
  <c r="L88" i="1"/>
  <c r="N88" i="1"/>
  <c r="H88" i="1"/>
  <c r="G88" i="1"/>
  <c r="AI87" i="1"/>
  <c r="P87" i="1"/>
  <c r="F87" i="1"/>
  <c r="AZ87" i="1"/>
  <c r="BO87" i="1"/>
  <c r="BF87" i="1"/>
  <c r="BG87" i="1"/>
  <c r="BH87" i="1"/>
  <c r="BI87" i="1"/>
  <c r="J87" i="1"/>
  <c r="BA87" i="1"/>
  <c r="BB87" i="1"/>
  <c r="BC87" i="1"/>
  <c r="BD87" i="1"/>
  <c r="K87" i="1"/>
  <c r="R87" i="1"/>
  <c r="BK87" i="1"/>
  <c r="BM87" i="1"/>
  <c r="BN87" i="1"/>
  <c r="BL87" i="1"/>
  <c r="BJ87" i="1"/>
  <c r="BE87" i="1"/>
  <c r="AH87" i="1"/>
  <c r="AS87" i="1"/>
  <c r="AT87" i="1"/>
  <c r="AU87" i="1"/>
  <c r="AV87" i="1"/>
  <c r="AY87" i="1"/>
  <c r="AX87" i="1"/>
  <c r="AW87" i="1"/>
  <c r="AR87" i="1"/>
  <c r="AQ87" i="1"/>
  <c r="AP87" i="1"/>
  <c r="AG87" i="1"/>
  <c r="S87" i="1"/>
  <c r="Q87" i="1"/>
  <c r="O87" i="1"/>
  <c r="M87" i="1"/>
  <c r="L87" i="1"/>
  <c r="N87" i="1"/>
  <c r="H87" i="1"/>
  <c r="G87" i="1"/>
  <c r="AI86" i="1"/>
  <c r="P86" i="1"/>
  <c r="F86" i="1"/>
  <c r="AZ86" i="1"/>
  <c r="BO86" i="1"/>
  <c r="BF86" i="1"/>
  <c r="BG86" i="1"/>
  <c r="BH86" i="1"/>
  <c r="BI86" i="1"/>
  <c r="J86" i="1"/>
  <c r="BA86" i="1"/>
  <c r="BB86" i="1"/>
  <c r="BC86" i="1"/>
  <c r="BD86" i="1"/>
  <c r="K86" i="1"/>
  <c r="R86" i="1"/>
  <c r="BK86" i="1"/>
  <c r="BM86" i="1"/>
  <c r="BN86" i="1"/>
  <c r="BL86" i="1"/>
  <c r="BJ86" i="1"/>
  <c r="BE86" i="1"/>
  <c r="AH86" i="1"/>
  <c r="AS86" i="1"/>
  <c r="AT86" i="1"/>
  <c r="AU86" i="1"/>
  <c r="AV86" i="1"/>
  <c r="AY86" i="1"/>
  <c r="AX86" i="1"/>
  <c r="AW86" i="1"/>
  <c r="AR86" i="1"/>
  <c r="AQ86" i="1"/>
  <c r="AP86" i="1"/>
  <c r="AG86" i="1"/>
  <c r="S86" i="1"/>
  <c r="Q86" i="1"/>
  <c r="O86" i="1"/>
  <c r="M86" i="1"/>
  <c r="L86" i="1"/>
  <c r="N86" i="1"/>
  <c r="H86" i="1"/>
  <c r="G86" i="1"/>
  <c r="AI85" i="1"/>
  <c r="P85" i="1"/>
  <c r="F85" i="1"/>
  <c r="AZ85" i="1"/>
  <c r="BO85" i="1"/>
  <c r="BF85" i="1"/>
  <c r="BG85" i="1"/>
  <c r="BH85" i="1"/>
  <c r="BI85" i="1"/>
  <c r="J85" i="1"/>
  <c r="BA85" i="1"/>
  <c r="BB85" i="1"/>
  <c r="BC85" i="1"/>
  <c r="BD85" i="1"/>
  <c r="K85" i="1"/>
  <c r="R85" i="1"/>
  <c r="BK85" i="1"/>
  <c r="BM85" i="1"/>
  <c r="BN85" i="1"/>
  <c r="BL85" i="1"/>
  <c r="BJ85" i="1"/>
  <c r="BE85" i="1"/>
  <c r="AH85" i="1"/>
  <c r="AS85" i="1"/>
  <c r="AT85" i="1"/>
  <c r="AU85" i="1"/>
  <c r="AV85" i="1"/>
  <c r="AY85" i="1"/>
  <c r="AX85" i="1"/>
  <c r="AW85" i="1"/>
  <c r="AR85" i="1"/>
  <c r="AQ85" i="1"/>
  <c r="AP85" i="1"/>
  <c r="AG85" i="1"/>
  <c r="S85" i="1"/>
  <c r="Q85" i="1"/>
  <c r="O85" i="1"/>
  <c r="M85" i="1"/>
  <c r="L85" i="1"/>
  <c r="N85" i="1"/>
  <c r="H85" i="1"/>
  <c r="G85" i="1"/>
  <c r="AI84" i="1"/>
  <c r="P84" i="1"/>
  <c r="F84" i="1"/>
  <c r="AZ84" i="1"/>
  <c r="BO84" i="1"/>
  <c r="BF84" i="1"/>
  <c r="BG84" i="1"/>
  <c r="BH84" i="1"/>
  <c r="BI84" i="1"/>
  <c r="J84" i="1"/>
  <c r="BA84" i="1"/>
  <c r="BB84" i="1"/>
  <c r="BC84" i="1"/>
  <c r="BD84" i="1"/>
  <c r="K84" i="1"/>
  <c r="R84" i="1"/>
  <c r="BK84" i="1"/>
  <c r="BM84" i="1"/>
  <c r="BN84" i="1"/>
  <c r="BL84" i="1"/>
  <c r="BJ84" i="1"/>
  <c r="BE84" i="1"/>
  <c r="AH84" i="1"/>
  <c r="AS84" i="1"/>
  <c r="AT84" i="1"/>
  <c r="AU84" i="1"/>
  <c r="AV84" i="1"/>
  <c r="AY84" i="1"/>
  <c r="AX84" i="1"/>
  <c r="AW84" i="1"/>
  <c r="AR84" i="1"/>
  <c r="AQ84" i="1"/>
  <c r="AP84" i="1"/>
  <c r="AG84" i="1"/>
  <c r="S84" i="1"/>
  <c r="Q84" i="1"/>
  <c r="O84" i="1"/>
  <c r="M84" i="1"/>
  <c r="L84" i="1"/>
  <c r="N84" i="1"/>
  <c r="H84" i="1"/>
  <c r="G84" i="1"/>
  <c r="AI83" i="1"/>
  <c r="P83" i="1"/>
  <c r="F83" i="1"/>
  <c r="AZ83" i="1"/>
  <c r="BO83" i="1"/>
  <c r="BF83" i="1"/>
  <c r="BG83" i="1"/>
  <c r="BH83" i="1"/>
  <c r="BI83" i="1"/>
  <c r="J83" i="1"/>
  <c r="BA83" i="1"/>
  <c r="BB83" i="1"/>
  <c r="BC83" i="1"/>
  <c r="BD83" i="1"/>
  <c r="K83" i="1"/>
  <c r="R83" i="1"/>
  <c r="BK83" i="1"/>
  <c r="BM83" i="1"/>
  <c r="BN83" i="1"/>
  <c r="BL83" i="1"/>
  <c r="BJ83" i="1"/>
  <c r="BE83" i="1"/>
  <c r="AH83" i="1"/>
  <c r="AS83" i="1"/>
  <c r="AT83" i="1"/>
  <c r="AU83" i="1"/>
  <c r="AV83" i="1"/>
  <c r="AY83" i="1"/>
  <c r="AX83" i="1"/>
  <c r="AW83" i="1"/>
  <c r="AR83" i="1"/>
  <c r="AQ83" i="1"/>
  <c r="AP83" i="1"/>
  <c r="AG83" i="1"/>
  <c r="S83" i="1"/>
  <c r="Q83" i="1"/>
  <c r="O83" i="1"/>
  <c r="M83" i="1"/>
  <c r="L83" i="1"/>
  <c r="N83" i="1"/>
  <c r="H83" i="1"/>
  <c r="G83" i="1"/>
  <c r="AI82" i="1"/>
  <c r="P82" i="1"/>
  <c r="F82" i="1"/>
  <c r="AZ82" i="1"/>
  <c r="BO82" i="1"/>
  <c r="BF82" i="1"/>
  <c r="BG82" i="1"/>
  <c r="BH82" i="1"/>
  <c r="BI82" i="1"/>
  <c r="J82" i="1"/>
  <c r="BA82" i="1"/>
  <c r="BB82" i="1"/>
  <c r="BC82" i="1"/>
  <c r="BD82" i="1"/>
  <c r="K82" i="1"/>
  <c r="R82" i="1"/>
  <c r="BK82" i="1"/>
  <c r="BM82" i="1"/>
  <c r="BN82" i="1"/>
  <c r="BL82" i="1"/>
  <c r="BJ82" i="1"/>
  <c r="BE82" i="1"/>
  <c r="AH82" i="1"/>
  <c r="AS82" i="1"/>
  <c r="AT82" i="1"/>
  <c r="AU82" i="1"/>
  <c r="AV82" i="1"/>
  <c r="AY82" i="1"/>
  <c r="AX82" i="1"/>
  <c r="AW82" i="1"/>
  <c r="AR82" i="1"/>
  <c r="AQ82" i="1"/>
  <c r="AP82" i="1"/>
  <c r="AG82" i="1"/>
  <c r="S82" i="1"/>
  <c r="Q82" i="1"/>
  <c r="O82" i="1"/>
  <c r="M82" i="1"/>
  <c r="L82" i="1"/>
  <c r="N82" i="1"/>
  <c r="H82" i="1"/>
  <c r="G82" i="1"/>
  <c r="AI81" i="1"/>
  <c r="P81" i="1"/>
  <c r="F81" i="1"/>
  <c r="AZ81" i="1"/>
  <c r="BO81" i="1"/>
  <c r="BF81" i="1"/>
  <c r="BG81" i="1"/>
  <c r="BH81" i="1"/>
  <c r="BI81" i="1"/>
  <c r="J81" i="1"/>
  <c r="BA81" i="1"/>
  <c r="BB81" i="1"/>
  <c r="BC81" i="1"/>
  <c r="BD81" i="1"/>
  <c r="K81" i="1"/>
  <c r="R81" i="1"/>
  <c r="BK81" i="1"/>
  <c r="BM81" i="1"/>
  <c r="BN81" i="1"/>
  <c r="BL81" i="1"/>
  <c r="BJ81" i="1"/>
  <c r="BE81" i="1"/>
  <c r="AH81" i="1"/>
  <c r="AS81" i="1"/>
  <c r="AT81" i="1"/>
  <c r="AU81" i="1"/>
  <c r="AV81" i="1"/>
  <c r="AY81" i="1"/>
  <c r="AX81" i="1"/>
  <c r="AW81" i="1"/>
  <c r="AR81" i="1"/>
  <c r="AQ81" i="1"/>
  <c r="AP81" i="1"/>
  <c r="AG81" i="1"/>
  <c r="S81" i="1"/>
  <c r="Q81" i="1"/>
  <c r="O81" i="1"/>
  <c r="M81" i="1"/>
  <c r="L81" i="1"/>
  <c r="N81" i="1"/>
  <c r="H81" i="1"/>
  <c r="G81" i="1"/>
  <c r="AI80" i="1"/>
  <c r="P80" i="1"/>
  <c r="F80" i="1"/>
  <c r="AZ80" i="1"/>
  <c r="BO80" i="1"/>
  <c r="BF80" i="1"/>
  <c r="BG80" i="1"/>
  <c r="BH80" i="1"/>
  <c r="BI80" i="1"/>
  <c r="J80" i="1"/>
  <c r="BA80" i="1"/>
  <c r="BB80" i="1"/>
  <c r="BC80" i="1"/>
  <c r="BD80" i="1"/>
  <c r="K80" i="1"/>
  <c r="R80" i="1"/>
  <c r="BK80" i="1"/>
  <c r="BM80" i="1"/>
  <c r="BN80" i="1"/>
  <c r="BL80" i="1"/>
  <c r="BJ80" i="1"/>
  <c r="BE80" i="1"/>
  <c r="AH80" i="1"/>
  <c r="AS80" i="1"/>
  <c r="AT80" i="1"/>
  <c r="AU80" i="1"/>
  <c r="AV80" i="1"/>
  <c r="AY80" i="1"/>
  <c r="AX80" i="1"/>
  <c r="AW80" i="1"/>
  <c r="AR80" i="1"/>
  <c r="AQ80" i="1"/>
  <c r="AP80" i="1"/>
  <c r="AG80" i="1"/>
  <c r="S80" i="1"/>
  <c r="Q80" i="1"/>
  <c r="O80" i="1"/>
  <c r="M80" i="1"/>
  <c r="L80" i="1"/>
  <c r="N80" i="1"/>
  <c r="H80" i="1"/>
  <c r="G80" i="1"/>
  <c r="AI79" i="1"/>
  <c r="P79" i="1"/>
  <c r="F79" i="1"/>
  <c r="AZ79" i="1"/>
  <c r="BO79" i="1"/>
  <c r="BF79" i="1"/>
  <c r="BG79" i="1"/>
  <c r="BH79" i="1"/>
  <c r="BI79" i="1"/>
  <c r="J79" i="1"/>
  <c r="BA79" i="1"/>
  <c r="BB79" i="1"/>
  <c r="BC79" i="1"/>
  <c r="BD79" i="1"/>
  <c r="K79" i="1"/>
  <c r="R79" i="1"/>
  <c r="BK79" i="1"/>
  <c r="BM79" i="1"/>
  <c r="BN79" i="1"/>
  <c r="BL79" i="1"/>
  <c r="BJ79" i="1"/>
  <c r="BE79" i="1"/>
  <c r="AH79" i="1"/>
  <c r="AS79" i="1"/>
  <c r="AT79" i="1"/>
  <c r="AU79" i="1"/>
  <c r="AV79" i="1"/>
  <c r="AY79" i="1"/>
  <c r="AX79" i="1"/>
  <c r="AW79" i="1"/>
  <c r="AR79" i="1"/>
  <c r="AQ79" i="1"/>
  <c r="AP79" i="1"/>
  <c r="AG79" i="1"/>
  <c r="S79" i="1"/>
  <c r="Q79" i="1"/>
  <c r="O79" i="1"/>
  <c r="M79" i="1"/>
  <c r="L79" i="1"/>
  <c r="N79" i="1"/>
  <c r="H79" i="1"/>
  <c r="G79" i="1"/>
  <c r="AI78" i="1"/>
  <c r="P78" i="1"/>
  <c r="F78" i="1"/>
  <c r="AZ78" i="1"/>
  <c r="BO78" i="1"/>
  <c r="BF78" i="1"/>
  <c r="BG78" i="1"/>
  <c r="BH78" i="1"/>
  <c r="BI78" i="1"/>
  <c r="J78" i="1"/>
  <c r="BA78" i="1"/>
  <c r="BB78" i="1"/>
  <c r="BC78" i="1"/>
  <c r="BD78" i="1"/>
  <c r="K78" i="1"/>
  <c r="R78" i="1"/>
  <c r="BK78" i="1"/>
  <c r="BM78" i="1"/>
  <c r="BN78" i="1"/>
  <c r="BL78" i="1"/>
  <c r="BJ78" i="1"/>
  <c r="BE78" i="1"/>
  <c r="AH78" i="1"/>
  <c r="AS78" i="1"/>
  <c r="AT78" i="1"/>
  <c r="AU78" i="1"/>
  <c r="AV78" i="1"/>
  <c r="AY78" i="1"/>
  <c r="AX78" i="1"/>
  <c r="AW78" i="1"/>
  <c r="AR78" i="1"/>
  <c r="AQ78" i="1"/>
  <c r="AP78" i="1"/>
  <c r="AG78" i="1"/>
  <c r="S78" i="1"/>
  <c r="Q78" i="1"/>
  <c r="O78" i="1"/>
  <c r="M78" i="1"/>
  <c r="L78" i="1"/>
  <c r="N78" i="1"/>
  <c r="H78" i="1"/>
  <c r="G78" i="1"/>
  <c r="AI77" i="1"/>
  <c r="P77" i="1"/>
  <c r="F77" i="1"/>
  <c r="AZ77" i="1"/>
  <c r="BO77" i="1"/>
  <c r="BF77" i="1"/>
  <c r="BG77" i="1"/>
  <c r="BH77" i="1"/>
  <c r="BI77" i="1"/>
  <c r="J77" i="1"/>
  <c r="BA77" i="1"/>
  <c r="BB77" i="1"/>
  <c r="BC77" i="1"/>
  <c r="BD77" i="1"/>
  <c r="K77" i="1"/>
  <c r="R77" i="1"/>
  <c r="BK77" i="1"/>
  <c r="BM77" i="1"/>
  <c r="BN77" i="1"/>
  <c r="BL77" i="1"/>
  <c r="BJ77" i="1"/>
  <c r="BE77" i="1"/>
  <c r="AH77" i="1"/>
  <c r="AS77" i="1"/>
  <c r="AT77" i="1"/>
  <c r="AU77" i="1"/>
  <c r="AV77" i="1"/>
  <c r="AY77" i="1"/>
  <c r="AX77" i="1"/>
  <c r="AW77" i="1"/>
  <c r="AR77" i="1"/>
  <c r="AQ77" i="1"/>
  <c r="AP77" i="1"/>
  <c r="AG77" i="1"/>
  <c r="S77" i="1"/>
  <c r="Q77" i="1"/>
  <c r="O77" i="1"/>
  <c r="M77" i="1"/>
  <c r="L77" i="1"/>
  <c r="N77" i="1"/>
  <c r="H77" i="1"/>
  <c r="G77" i="1"/>
  <c r="AI76" i="1"/>
  <c r="P76" i="1"/>
  <c r="F76" i="1"/>
  <c r="AZ76" i="1"/>
  <c r="BO76" i="1"/>
  <c r="BF76" i="1"/>
  <c r="BG76" i="1"/>
  <c r="BH76" i="1"/>
  <c r="BI76" i="1"/>
  <c r="J76" i="1"/>
  <c r="BA76" i="1"/>
  <c r="BB76" i="1"/>
  <c r="BC76" i="1"/>
  <c r="BD76" i="1"/>
  <c r="K76" i="1"/>
  <c r="R76" i="1"/>
  <c r="BK76" i="1"/>
  <c r="BM76" i="1"/>
  <c r="BN76" i="1"/>
  <c r="BL76" i="1"/>
  <c r="BJ76" i="1"/>
  <c r="BE76" i="1"/>
  <c r="AH76" i="1"/>
  <c r="AS76" i="1"/>
  <c r="AT76" i="1"/>
  <c r="AU76" i="1"/>
  <c r="AV76" i="1"/>
  <c r="AY76" i="1"/>
  <c r="AX76" i="1"/>
  <c r="AW76" i="1"/>
  <c r="AR76" i="1"/>
  <c r="AQ76" i="1"/>
  <c r="AP76" i="1"/>
  <c r="AG76" i="1"/>
  <c r="S76" i="1"/>
  <c r="Q76" i="1"/>
  <c r="O76" i="1"/>
  <c r="M76" i="1"/>
  <c r="L76" i="1"/>
  <c r="N76" i="1"/>
  <c r="H76" i="1"/>
  <c r="G76" i="1"/>
  <c r="AI75" i="1"/>
  <c r="P75" i="1"/>
  <c r="F75" i="1"/>
  <c r="AZ75" i="1"/>
  <c r="BO75" i="1"/>
  <c r="BF75" i="1"/>
  <c r="BG75" i="1"/>
  <c r="BH75" i="1"/>
  <c r="BI75" i="1"/>
  <c r="J75" i="1"/>
  <c r="BA75" i="1"/>
  <c r="BB75" i="1"/>
  <c r="BC75" i="1"/>
  <c r="BD75" i="1"/>
  <c r="K75" i="1"/>
  <c r="R75" i="1"/>
  <c r="BK75" i="1"/>
  <c r="BM75" i="1"/>
  <c r="BN75" i="1"/>
  <c r="BL75" i="1"/>
  <c r="BJ75" i="1"/>
  <c r="BE75" i="1"/>
  <c r="AH75" i="1"/>
  <c r="AS75" i="1"/>
  <c r="AT75" i="1"/>
  <c r="AU75" i="1"/>
  <c r="AV75" i="1"/>
  <c r="AY75" i="1"/>
  <c r="AX75" i="1"/>
  <c r="AW75" i="1"/>
  <c r="AR75" i="1"/>
  <c r="AQ75" i="1"/>
  <c r="AP75" i="1"/>
  <c r="AG75" i="1"/>
  <c r="S75" i="1"/>
  <c r="Q75" i="1"/>
  <c r="O75" i="1"/>
  <c r="M75" i="1"/>
  <c r="L75" i="1"/>
  <c r="N75" i="1"/>
  <c r="H75" i="1"/>
  <c r="G75" i="1"/>
  <c r="AI74" i="1"/>
  <c r="P74" i="1"/>
  <c r="F74" i="1"/>
  <c r="AZ74" i="1"/>
  <c r="BO74" i="1"/>
  <c r="BF74" i="1"/>
  <c r="BG74" i="1"/>
  <c r="BH74" i="1"/>
  <c r="BI74" i="1"/>
  <c r="J74" i="1"/>
  <c r="BA74" i="1"/>
  <c r="BB74" i="1"/>
  <c r="BC74" i="1"/>
  <c r="BD74" i="1"/>
  <c r="K74" i="1"/>
  <c r="R74" i="1"/>
  <c r="BK74" i="1"/>
  <c r="BM74" i="1"/>
  <c r="BN74" i="1"/>
  <c r="BL74" i="1"/>
  <c r="BJ74" i="1"/>
  <c r="BE74" i="1"/>
  <c r="AH74" i="1"/>
  <c r="AS74" i="1"/>
  <c r="AT74" i="1"/>
  <c r="AU74" i="1"/>
  <c r="AV74" i="1"/>
  <c r="AY74" i="1"/>
  <c r="AX74" i="1"/>
  <c r="AW74" i="1"/>
  <c r="AR74" i="1"/>
  <c r="AQ74" i="1"/>
  <c r="AP74" i="1"/>
  <c r="AG74" i="1"/>
  <c r="S74" i="1"/>
  <c r="Q74" i="1"/>
  <c r="O74" i="1"/>
  <c r="M74" i="1"/>
  <c r="L74" i="1"/>
  <c r="N74" i="1"/>
  <c r="H74" i="1"/>
  <c r="G74" i="1"/>
  <c r="AI73" i="1"/>
  <c r="P73" i="1"/>
  <c r="F73" i="1"/>
  <c r="AZ73" i="1"/>
  <c r="BO73" i="1"/>
  <c r="BG73" i="1"/>
  <c r="BF73" i="1"/>
  <c r="BH73" i="1"/>
  <c r="BI73" i="1"/>
  <c r="J73" i="1"/>
  <c r="R73" i="1"/>
  <c r="BK73" i="1"/>
  <c r="BM73" i="1"/>
  <c r="BN73" i="1"/>
  <c r="BL73" i="1"/>
  <c r="BJ73" i="1"/>
  <c r="BA73" i="1"/>
  <c r="BB73" i="1"/>
  <c r="BC73" i="1"/>
  <c r="BD73" i="1"/>
  <c r="K73" i="1"/>
  <c r="BE73" i="1"/>
  <c r="AH73" i="1"/>
  <c r="AY73" i="1"/>
  <c r="AU73" i="1"/>
  <c r="AX73" i="1"/>
  <c r="AT73" i="1"/>
  <c r="AW73" i="1"/>
  <c r="AV73" i="1"/>
  <c r="AS73" i="1"/>
  <c r="AR73" i="1"/>
  <c r="AQ73" i="1"/>
  <c r="AP73" i="1"/>
  <c r="AG73" i="1"/>
  <c r="S73" i="1"/>
  <c r="Q73" i="1"/>
  <c r="O73" i="1"/>
  <c r="N73" i="1"/>
  <c r="M73" i="1"/>
  <c r="L73" i="1"/>
  <c r="H73" i="1"/>
  <c r="G73" i="1"/>
  <c r="AI72" i="1"/>
  <c r="P72" i="1"/>
  <c r="F72" i="1"/>
  <c r="AZ72" i="1"/>
  <c r="BO72" i="1"/>
  <c r="BF72" i="1"/>
  <c r="BG72" i="1"/>
  <c r="BH72" i="1"/>
  <c r="BI72" i="1"/>
  <c r="J72" i="1"/>
  <c r="BA72" i="1"/>
  <c r="BB72" i="1"/>
  <c r="BC72" i="1"/>
  <c r="BD72" i="1"/>
  <c r="K72" i="1"/>
  <c r="R72" i="1"/>
  <c r="BK72" i="1"/>
  <c r="BM72" i="1"/>
  <c r="BN72" i="1"/>
  <c r="BL72" i="1"/>
  <c r="BJ72" i="1"/>
  <c r="BE72" i="1"/>
  <c r="AH72" i="1"/>
  <c r="AS72" i="1"/>
  <c r="AT72" i="1"/>
  <c r="AU72" i="1"/>
  <c r="AV72" i="1"/>
  <c r="AY72" i="1"/>
  <c r="AX72" i="1"/>
  <c r="AW72" i="1"/>
  <c r="AR72" i="1"/>
  <c r="AQ72" i="1"/>
  <c r="AP72" i="1"/>
  <c r="AG72" i="1"/>
  <c r="S72" i="1"/>
  <c r="Q72" i="1"/>
  <c r="O72" i="1"/>
  <c r="M72" i="1"/>
  <c r="L72" i="1"/>
  <c r="N72" i="1"/>
  <c r="H72" i="1"/>
  <c r="G72" i="1"/>
  <c r="AI71" i="1"/>
  <c r="P71" i="1"/>
  <c r="F71" i="1"/>
  <c r="AZ71" i="1"/>
  <c r="BO71" i="1"/>
  <c r="BF71" i="1"/>
  <c r="BG71" i="1"/>
  <c r="BH71" i="1"/>
  <c r="BI71" i="1"/>
  <c r="J71" i="1"/>
  <c r="BA71" i="1"/>
  <c r="BB71" i="1"/>
  <c r="BC71" i="1"/>
  <c r="BD71" i="1"/>
  <c r="K71" i="1"/>
  <c r="R71" i="1"/>
  <c r="BK71" i="1"/>
  <c r="BM71" i="1"/>
  <c r="BN71" i="1"/>
  <c r="BL71" i="1"/>
  <c r="BJ71" i="1"/>
  <c r="BE71" i="1"/>
  <c r="AH71" i="1"/>
  <c r="AS71" i="1"/>
  <c r="AT71" i="1"/>
  <c r="AU71" i="1"/>
  <c r="AV71" i="1"/>
  <c r="AY71" i="1"/>
  <c r="AX71" i="1"/>
  <c r="AW71" i="1"/>
  <c r="AR71" i="1"/>
  <c r="AQ71" i="1"/>
  <c r="AP71" i="1"/>
  <c r="AG71" i="1"/>
  <c r="S71" i="1"/>
  <c r="Q71" i="1"/>
  <c r="O71" i="1"/>
  <c r="M71" i="1"/>
  <c r="L71" i="1"/>
  <c r="N71" i="1"/>
  <c r="H71" i="1"/>
  <c r="G71" i="1"/>
  <c r="AI70" i="1"/>
  <c r="P70" i="1"/>
  <c r="F70" i="1"/>
  <c r="AZ70" i="1"/>
  <c r="BO70" i="1"/>
  <c r="BF70" i="1"/>
  <c r="BG70" i="1"/>
  <c r="BH70" i="1"/>
  <c r="BI70" i="1"/>
  <c r="J70" i="1"/>
  <c r="BA70" i="1"/>
  <c r="BB70" i="1"/>
  <c r="BC70" i="1"/>
  <c r="BD70" i="1"/>
  <c r="K70" i="1"/>
  <c r="R70" i="1"/>
  <c r="BK70" i="1"/>
  <c r="BM70" i="1"/>
  <c r="BN70" i="1"/>
  <c r="BL70" i="1"/>
  <c r="BJ70" i="1"/>
  <c r="BE70" i="1"/>
  <c r="AH70" i="1"/>
  <c r="AS70" i="1"/>
  <c r="AT70" i="1"/>
  <c r="AU70" i="1"/>
  <c r="AV70" i="1"/>
  <c r="AY70" i="1"/>
  <c r="AX70" i="1"/>
  <c r="AW70" i="1"/>
  <c r="AR70" i="1"/>
  <c r="AQ70" i="1"/>
  <c r="AP70" i="1"/>
  <c r="AG70" i="1"/>
  <c r="S70" i="1"/>
  <c r="Q70" i="1"/>
  <c r="O70" i="1"/>
  <c r="M70" i="1"/>
  <c r="L70" i="1"/>
  <c r="N70" i="1"/>
  <c r="H70" i="1"/>
  <c r="G70" i="1"/>
  <c r="AI69" i="1"/>
  <c r="P69" i="1"/>
  <c r="F69" i="1"/>
  <c r="AZ69" i="1"/>
  <c r="BO69" i="1"/>
  <c r="BF69" i="1"/>
  <c r="BG69" i="1"/>
  <c r="BH69" i="1"/>
  <c r="BI69" i="1"/>
  <c r="J69" i="1"/>
  <c r="BA69" i="1"/>
  <c r="BB69" i="1"/>
  <c r="BC69" i="1"/>
  <c r="BD69" i="1"/>
  <c r="K69" i="1"/>
  <c r="R69" i="1"/>
  <c r="BK69" i="1"/>
  <c r="BM69" i="1"/>
  <c r="BN69" i="1"/>
  <c r="BL69" i="1"/>
  <c r="BJ69" i="1"/>
  <c r="BE69" i="1"/>
  <c r="AH69" i="1"/>
  <c r="AS69" i="1"/>
  <c r="AT69" i="1"/>
  <c r="AU69" i="1"/>
  <c r="AV69" i="1"/>
  <c r="AY69" i="1"/>
  <c r="AX69" i="1"/>
  <c r="AW69" i="1"/>
  <c r="AR69" i="1"/>
  <c r="AQ69" i="1"/>
  <c r="AP69" i="1"/>
  <c r="AG69" i="1"/>
  <c r="S69" i="1"/>
  <c r="Q69" i="1"/>
  <c r="O69" i="1"/>
  <c r="M69" i="1"/>
  <c r="L69" i="1"/>
  <c r="N69" i="1"/>
  <c r="H69" i="1"/>
  <c r="G69" i="1"/>
  <c r="AI68" i="1"/>
  <c r="P68" i="1"/>
  <c r="F68" i="1"/>
  <c r="AZ68" i="1"/>
  <c r="BO68" i="1"/>
  <c r="BF68" i="1"/>
  <c r="BG68" i="1"/>
  <c r="BH68" i="1"/>
  <c r="BI68" i="1"/>
  <c r="J68" i="1"/>
  <c r="BA68" i="1"/>
  <c r="BB68" i="1"/>
  <c r="BC68" i="1"/>
  <c r="BD68" i="1"/>
  <c r="K68" i="1"/>
  <c r="R68" i="1"/>
  <c r="BK68" i="1"/>
  <c r="BM68" i="1"/>
  <c r="BN68" i="1"/>
  <c r="BL68" i="1"/>
  <c r="BJ68" i="1"/>
  <c r="BE68" i="1"/>
  <c r="AH68" i="1"/>
  <c r="AS68" i="1"/>
  <c r="AT68" i="1"/>
  <c r="AU68" i="1"/>
  <c r="AV68" i="1"/>
  <c r="AY68" i="1"/>
  <c r="AX68" i="1"/>
  <c r="AW68" i="1"/>
  <c r="AR68" i="1"/>
  <c r="AQ68" i="1"/>
  <c r="AP68" i="1"/>
  <c r="AG68" i="1"/>
  <c r="S68" i="1"/>
  <c r="Q68" i="1"/>
  <c r="O68" i="1"/>
  <c r="M68" i="1"/>
  <c r="L68" i="1"/>
  <c r="N68" i="1"/>
  <c r="H68" i="1"/>
  <c r="G68" i="1"/>
  <c r="AI67" i="1"/>
  <c r="P67" i="1"/>
  <c r="F67" i="1"/>
  <c r="AZ67" i="1"/>
  <c r="BO67" i="1"/>
  <c r="BF67" i="1"/>
  <c r="BG67" i="1"/>
  <c r="BH67" i="1"/>
  <c r="BI67" i="1"/>
  <c r="J67" i="1"/>
  <c r="BA67" i="1"/>
  <c r="BB67" i="1"/>
  <c r="BC67" i="1"/>
  <c r="BD67" i="1"/>
  <c r="K67" i="1"/>
  <c r="R67" i="1"/>
  <c r="BK67" i="1"/>
  <c r="BM67" i="1"/>
  <c r="BN67" i="1"/>
  <c r="BL67" i="1"/>
  <c r="BJ67" i="1"/>
  <c r="BE67" i="1"/>
  <c r="AH67" i="1"/>
  <c r="AS67" i="1"/>
  <c r="AT67" i="1"/>
  <c r="AU67" i="1"/>
  <c r="AV67" i="1"/>
  <c r="AY67" i="1"/>
  <c r="AX67" i="1"/>
  <c r="AW67" i="1"/>
  <c r="AR67" i="1"/>
  <c r="AQ67" i="1"/>
  <c r="AP67" i="1"/>
  <c r="AG67" i="1"/>
  <c r="S67" i="1"/>
  <c r="Q67" i="1"/>
  <c r="O67" i="1"/>
  <c r="M67" i="1"/>
  <c r="L67" i="1"/>
  <c r="N67" i="1"/>
  <c r="H67" i="1"/>
  <c r="G67" i="1"/>
  <c r="AI66" i="1"/>
  <c r="P66" i="1"/>
  <c r="F66" i="1"/>
  <c r="AZ66" i="1"/>
  <c r="BO66" i="1"/>
  <c r="BF66" i="1"/>
  <c r="BG66" i="1"/>
  <c r="BH66" i="1"/>
  <c r="BI66" i="1"/>
  <c r="J66" i="1"/>
  <c r="BA66" i="1"/>
  <c r="BB66" i="1"/>
  <c r="BC66" i="1"/>
  <c r="BD66" i="1"/>
  <c r="K66" i="1"/>
  <c r="R66" i="1"/>
  <c r="BK66" i="1"/>
  <c r="BM66" i="1"/>
  <c r="BN66" i="1"/>
  <c r="BL66" i="1"/>
  <c r="BJ66" i="1"/>
  <c r="BE66" i="1"/>
  <c r="AH66" i="1"/>
  <c r="AS66" i="1"/>
  <c r="AT66" i="1"/>
  <c r="AU66" i="1"/>
  <c r="AV66" i="1"/>
  <c r="AY66" i="1"/>
  <c r="AX66" i="1"/>
  <c r="AW66" i="1"/>
  <c r="AR66" i="1"/>
  <c r="AQ66" i="1"/>
  <c r="AP66" i="1"/>
  <c r="AG66" i="1"/>
  <c r="S66" i="1"/>
  <c r="Q66" i="1"/>
  <c r="O66" i="1"/>
  <c r="M66" i="1"/>
  <c r="L66" i="1"/>
  <c r="N66" i="1"/>
  <c r="H66" i="1"/>
  <c r="G66" i="1"/>
  <c r="AI65" i="1"/>
  <c r="P65" i="1"/>
  <c r="F65" i="1"/>
  <c r="AZ65" i="1"/>
  <c r="BO65" i="1"/>
  <c r="BF65" i="1"/>
  <c r="BG65" i="1"/>
  <c r="BH65" i="1"/>
  <c r="BI65" i="1"/>
  <c r="J65" i="1"/>
  <c r="BA65" i="1"/>
  <c r="BB65" i="1"/>
  <c r="BC65" i="1"/>
  <c r="BD65" i="1"/>
  <c r="K65" i="1"/>
  <c r="R65" i="1"/>
  <c r="BK65" i="1"/>
  <c r="BM65" i="1"/>
  <c r="BN65" i="1"/>
  <c r="BL65" i="1"/>
  <c r="BJ65" i="1"/>
  <c r="BE65" i="1"/>
  <c r="AH65" i="1"/>
  <c r="AS65" i="1"/>
  <c r="AT65" i="1"/>
  <c r="AU65" i="1"/>
  <c r="AV65" i="1"/>
  <c r="AY65" i="1"/>
  <c r="AX65" i="1"/>
  <c r="AW65" i="1"/>
  <c r="AR65" i="1"/>
  <c r="AQ65" i="1"/>
  <c r="AP65" i="1"/>
  <c r="AG65" i="1"/>
  <c r="S65" i="1"/>
  <c r="Q65" i="1"/>
  <c r="O65" i="1"/>
  <c r="M65" i="1"/>
  <c r="L65" i="1"/>
  <c r="N65" i="1"/>
  <c r="H65" i="1"/>
  <c r="G65" i="1"/>
  <c r="AI64" i="1"/>
  <c r="P64" i="1"/>
  <c r="F64" i="1"/>
  <c r="AZ64" i="1"/>
  <c r="BO64" i="1"/>
  <c r="BG64" i="1"/>
  <c r="BF64" i="1"/>
  <c r="BH64" i="1"/>
  <c r="BI64" i="1"/>
  <c r="J64" i="1"/>
  <c r="R64" i="1"/>
  <c r="BK64" i="1"/>
  <c r="BM64" i="1"/>
  <c r="BN64" i="1"/>
  <c r="BL64" i="1"/>
  <c r="BJ64" i="1"/>
  <c r="BA64" i="1"/>
  <c r="BB64" i="1"/>
  <c r="BC64" i="1"/>
  <c r="BD64" i="1"/>
  <c r="K64" i="1"/>
  <c r="BE64" i="1"/>
  <c r="AH64" i="1"/>
  <c r="AY64" i="1"/>
  <c r="AU64" i="1"/>
  <c r="AX64" i="1"/>
  <c r="AT64" i="1"/>
  <c r="AW64" i="1"/>
  <c r="AV64" i="1"/>
  <c r="AS64" i="1"/>
  <c r="AR64" i="1"/>
  <c r="AQ64" i="1"/>
  <c r="AP64" i="1"/>
  <c r="AG64" i="1"/>
  <c r="S64" i="1"/>
  <c r="Q64" i="1"/>
  <c r="O64" i="1"/>
  <c r="N64" i="1"/>
  <c r="M64" i="1"/>
  <c r="L64" i="1"/>
  <c r="H64" i="1"/>
  <c r="G64" i="1"/>
  <c r="AI63" i="1"/>
  <c r="P63" i="1"/>
  <c r="F63" i="1"/>
  <c r="AZ63" i="1"/>
  <c r="BO63" i="1"/>
  <c r="BG63" i="1"/>
  <c r="BF63" i="1"/>
  <c r="BH63" i="1"/>
  <c r="BI63" i="1"/>
  <c r="J63" i="1"/>
  <c r="R63" i="1"/>
  <c r="BK63" i="1"/>
  <c r="BM63" i="1"/>
  <c r="BN63" i="1"/>
  <c r="BL63" i="1"/>
  <c r="BJ63" i="1"/>
  <c r="BA63" i="1"/>
  <c r="BB63" i="1"/>
  <c r="BC63" i="1"/>
  <c r="BD63" i="1"/>
  <c r="K63" i="1"/>
  <c r="BE63" i="1"/>
  <c r="AH63" i="1"/>
  <c r="AY63" i="1"/>
  <c r="AU63" i="1"/>
  <c r="AX63" i="1"/>
  <c r="AT63" i="1"/>
  <c r="AW63" i="1"/>
  <c r="AV63" i="1"/>
  <c r="AS63" i="1"/>
  <c r="AR63" i="1"/>
  <c r="AQ63" i="1"/>
  <c r="AP63" i="1"/>
  <c r="AG63" i="1"/>
  <c r="S63" i="1"/>
  <c r="Q63" i="1"/>
  <c r="O63" i="1"/>
  <c r="N63" i="1"/>
  <c r="M63" i="1"/>
  <c r="L63" i="1"/>
  <c r="H63" i="1"/>
  <c r="G63" i="1"/>
  <c r="AI62" i="1"/>
  <c r="P62" i="1"/>
  <c r="F62" i="1"/>
  <c r="AZ62" i="1"/>
  <c r="BO62" i="1"/>
  <c r="BG62" i="1"/>
  <c r="BF62" i="1"/>
  <c r="BH62" i="1"/>
  <c r="BI62" i="1"/>
  <c r="J62" i="1"/>
  <c r="R62" i="1"/>
  <c r="BK62" i="1"/>
  <c r="BM62" i="1"/>
  <c r="BN62" i="1"/>
  <c r="BL62" i="1"/>
  <c r="BJ62" i="1"/>
  <c r="BA62" i="1"/>
  <c r="BB62" i="1"/>
  <c r="BC62" i="1"/>
  <c r="BD62" i="1"/>
  <c r="K62" i="1"/>
  <c r="BE62" i="1"/>
  <c r="AH62" i="1"/>
  <c r="AY62" i="1"/>
  <c r="AU62" i="1"/>
  <c r="AX62" i="1"/>
  <c r="AT62" i="1"/>
  <c r="AW62" i="1"/>
  <c r="AV62" i="1"/>
  <c r="AS62" i="1"/>
  <c r="AR62" i="1"/>
  <c r="AQ62" i="1"/>
  <c r="AP62" i="1"/>
  <c r="AG62" i="1"/>
  <c r="S62" i="1"/>
  <c r="Q62" i="1"/>
  <c r="O62" i="1"/>
  <c r="N62" i="1"/>
  <c r="M62" i="1"/>
  <c r="L62" i="1"/>
  <c r="H62" i="1"/>
  <c r="G62" i="1"/>
  <c r="AI61" i="1"/>
  <c r="P61" i="1"/>
  <c r="F61" i="1"/>
  <c r="AZ61" i="1"/>
  <c r="BO61" i="1"/>
  <c r="BG61" i="1"/>
  <c r="BF61" i="1"/>
  <c r="BH61" i="1"/>
  <c r="BI61" i="1"/>
  <c r="J61" i="1"/>
  <c r="R61" i="1"/>
  <c r="BK61" i="1"/>
  <c r="BM61" i="1"/>
  <c r="BN61" i="1"/>
  <c r="BL61" i="1"/>
  <c r="BJ61" i="1"/>
  <c r="BA61" i="1"/>
  <c r="BB61" i="1"/>
  <c r="BC61" i="1"/>
  <c r="BD61" i="1"/>
  <c r="K61" i="1"/>
  <c r="BE61" i="1"/>
  <c r="AH61" i="1"/>
  <c r="AY61" i="1"/>
  <c r="AU61" i="1"/>
  <c r="AX61" i="1"/>
  <c r="AT61" i="1"/>
  <c r="AW61" i="1"/>
  <c r="AV61" i="1"/>
  <c r="AS61" i="1"/>
  <c r="AR61" i="1"/>
  <c r="AQ61" i="1"/>
  <c r="AP61" i="1"/>
  <c r="AG61" i="1"/>
  <c r="S61" i="1"/>
  <c r="Q61" i="1"/>
  <c r="O61" i="1"/>
  <c r="N61" i="1"/>
  <c r="M61" i="1"/>
  <c r="L61" i="1"/>
  <c r="H61" i="1"/>
  <c r="G61" i="1"/>
  <c r="AI60" i="1"/>
  <c r="P60" i="1"/>
  <c r="F60" i="1"/>
  <c r="AZ60" i="1"/>
  <c r="BO60" i="1"/>
  <c r="BF60" i="1"/>
  <c r="BG60" i="1"/>
  <c r="BH60" i="1"/>
  <c r="BI60" i="1"/>
  <c r="J60" i="1"/>
  <c r="BA60" i="1"/>
  <c r="BB60" i="1"/>
  <c r="BC60" i="1"/>
  <c r="BD60" i="1"/>
  <c r="K60" i="1"/>
  <c r="R60" i="1"/>
  <c r="BK60" i="1"/>
  <c r="BM60" i="1"/>
  <c r="BN60" i="1"/>
  <c r="BL60" i="1"/>
  <c r="BJ60" i="1"/>
  <c r="BE60" i="1"/>
  <c r="AH60" i="1"/>
  <c r="AS60" i="1"/>
  <c r="AT60" i="1"/>
  <c r="AU60" i="1"/>
  <c r="AV60" i="1"/>
  <c r="AY60" i="1"/>
  <c r="AX60" i="1"/>
  <c r="AW60" i="1"/>
  <c r="AR60" i="1"/>
  <c r="AQ60" i="1"/>
  <c r="AP60" i="1"/>
  <c r="AG60" i="1"/>
  <c r="S60" i="1"/>
  <c r="Q60" i="1"/>
  <c r="O60" i="1"/>
  <c r="M60" i="1"/>
  <c r="L60" i="1"/>
  <c r="N60" i="1"/>
  <c r="H60" i="1"/>
  <c r="G60" i="1"/>
  <c r="AI59" i="1"/>
  <c r="P59" i="1"/>
  <c r="F59" i="1"/>
  <c r="AZ59" i="1"/>
  <c r="BO59" i="1"/>
  <c r="BF59" i="1"/>
  <c r="BG59" i="1"/>
  <c r="BH59" i="1"/>
  <c r="BI59" i="1"/>
  <c r="J59" i="1"/>
  <c r="BA59" i="1"/>
  <c r="BB59" i="1"/>
  <c r="BC59" i="1"/>
  <c r="BD59" i="1"/>
  <c r="K59" i="1"/>
  <c r="R59" i="1"/>
  <c r="BK59" i="1"/>
  <c r="BM59" i="1"/>
  <c r="BN59" i="1"/>
  <c r="BL59" i="1"/>
  <c r="BJ59" i="1"/>
  <c r="BE59" i="1"/>
  <c r="AH59" i="1"/>
  <c r="AS59" i="1"/>
  <c r="AT59" i="1"/>
  <c r="AU59" i="1"/>
  <c r="AV59" i="1"/>
  <c r="AY59" i="1"/>
  <c r="AX59" i="1"/>
  <c r="AW59" i="1"/>
  <c r="AR59" i="1"/>
  <c r="AQ59" i="1"/>
  <c r="AP59" i="1"/>
  <c r="AG59" i="1"/>
  <c r="S59" i="1"/>
  <c r="Q59" i="1"/>
  <c r="O59" i="1"/>
  <c r="M59" i="1"/>
  <c r="L59" i="1"/>
  <c r="N59" i="1"/>
  <c r="H59" i="1"/>
  <c r="G59" i="1"/>
  <c r="AI58" i="1"/>
  <c r="P58" i="1"/>
  <c r="BO58" i="1"/>
  <c r="F58" i="1"/>
  <c r="BF58" i="1"/>
  <c r="BG58" i="1"/>
  <c r="BH58" i="1"/>
  <c r="BI58" i="1"/>
  <c r="J58" i="1"/>
  <c r="BA58" i="1"/>
  <c r="BB58" i="1"/>
  <c r="BC58" i="1"/>
  <c r="BD58" i="1"/>
  <c r="K58" i="1"/>
  <c r="R58" i="1"/>
  <c r="BK58" i="1"/>
  <c r="BM58" i="1"/>
  <c r="BN58" i="1"/>
  <c r="BL58" i="1"/>
  <c r="BJ58" i="1"/>
  <c r="BE58" i="1"/>
  <c r="AH58" i="1"/>
  <c r="AS58" i="1"/>
  <c r="AT58" i="1"/>
  <c r="AU58" i="1"/>
  <c r="AV58" i="1"/>
  <c r="AY58" i="1"/>
  <c r="AW58" i="1"/>
  <c r="AR58" i="1"/>
  <c r="AQ58" i="1"/>
  <c r="AP58" i="1"/>
  <c r="AG58" i="1"/>
  <c r="S58" i="1"/>
  <c r="Q58" i="1"/>
  <c r="O58" i="1"/>
  <c r="M58" i="1"/>
  <c r="L58" i="1"/>
  <c r="N58" i="1"/>
  <c r="H58" i="1"/>
  <c r="G58" i="1"/>
  <c r="AI57" i="1"/>
  <c r="P57" i="1"/>
  <c r="F57" i="1"/>
  <c r="AZ57" i="1"/>
  <c r="BO57" i="1"/>
  <c r="BF57" i="1"/>
  <c r="BG57" i="1"/>
  <c r="BH57" i="1"/>
  <c r="BI57" i="1"/>
  <c r="J57" i="1"/>
  <c r="BA57" i="1"/>
  <c r="BB57" i="1"/>
  <c r="BC57" i="1"/>
  <c r="BD57" i="1"/>
  <c r="K57" i="1"/>
  <c r="R57" i="1"/>
  <c r="BK57" i="1"/>
  <c r="BM57" i="1"/>
  <c r="BN57" i="1"/>
  <c r="BL57" i="1"/>
  <c r="BJ57" i="1"/>
  <c r="BE57" i="1"/>
  <c r="AH57" i="1"/>
  <c r="AS57" i="1"/>
  <c r="AT57" i="1"/>
  <c r="AU57" i="1"/>
  <c r="AV57" i="1"/>
  <c r="AY57" i="1"/>
  <c r="AX57" i="1"/>
  <c r="AW57" i="1"/>
  <c r="AR57" i="1"/>
  <c r="AQ57" i="1"/>
  <c r="AP57" i="1"/>
  <c r="AG57" i="1"/>
  <c r="S57" i="1"/>
  <c r="Q57" i="1"/>
  <c r="O57" i="1"/>
  <c r="M57" i="1"/>
  <c r="L57" i="1"/>
  <c r="N57" i="1"/>
  <c r="H57" i="1"/>
  <c r="G57" i="1"/>
  <c r="AI56" i="1"/>
  <c r="P56" i="1"/>
  <c r="BO56" i="1"/>
  <c r="F56" i="1"/>
  <c r="BF56" i="1"/>
  <c r="BG56" i="1"/>
  <c r="BH56" i="1"/>
  <c r="BI56" i="1"/>
  <c r="J56" i="1"/>
  <c r="BA56" i="1"/>
  <c r="BB56" i="1"/>
  <c r="BC56" i="1"/>
  <c r="BD56" i="1"/>
  <c r="K56" i="1"/>
  <c r="R56" i="1"/>
  <c r="BK56" i="1"/>
  <c r="BM56" i="1"/>
  <c r="BN56" i="1"/>
  <c r="BL56" i="1"/>
  <c r="BJ56" i="1"/>
  <c r="BE56" i="1"/>
  <c r="AH56" i="1"/>
  <c r="AS56" i="1"/>
  <c r="AT56" i="1"/>
  <c r="AU56" i="1"/>
  <c r="AV56" i="1"/>
  <c r="AY56" i="1"/>
  <c r="AX56" i="1"/>
  <c r="AW56" i="1"/>
  <c r="AR56" i="1"/>
  <c r="AQ56" i="1"/>
  <c r="AP56" i="1"/>
  <c r="AG56" i="1"/>
  <c r="S56" i="1"/>
  <c r="Q56" i="1"/>
  <c r="O56" i="1"/>
  <c r="M56" i="1"/>
  <c r="L56" i="1"/>
  <c r="N56" i="1"/>
  <c r="H56" i="1"/>
  <c r="G56" i="1"/>
  <c r="AI55" i="1"/>
  <c r="P55" i="1"/>
  <c r="F55" i="1"/>
  <c r="AZ55" i="1"/>
  <c r="BO55" i="1"/>
  <c r="BF55" i="1"/>
  <c r="BG55" i="1"/>
  <c r="BH55" i="1"/>
  <c r="BI55" i="1"/>
  <c r="J55" i="1"/>
  <c r="BA55" i="1"/>
  <c r="BB55" i="1"/>
  <c r="BC55" i="1"/>
  <c r="BD55" i="1"/>
  <c r="K55" i="1"/>
  <c r="R55" i="1"/>
  <c r="BK55" i="1"/>
  <c r="BM55" i="1"/>
  <c r="BN55" i="1"/>
  <c r="BL55" i="1"/>
  <c r="BJ55" i="1"/>
  <c r="BE55" i="1"/>
  <c r="AH55" i="1"/>
  <c r="AS55" i="1"/>
  <c r="AT55" i="1"/>
  <c r="AU55" i="1"/>
  <c r="AV55" i="1"/>
  <c r="AY55" i="1"/>
  <c r="AX55" i="1"/>
  <c r="AW55" i="1"/>
  <c r="AR55" i="1"/>
  <c r="AQ55" i="1"/>
  <c r="AP55" i="1"/>
  <c r="AG55" i="1"/>
  <c r="S55" i="1"/>
  <c r="Q55" i="1"/>
  <c r="O55" i="1"/>
  <c r="M55" i="1"/>
  <c r="L55" i="1"/>
  <c r="N55" i="1"/>
  <c r="H55" i="1"/>
  <c r="G55" i="1"/>
  <c r="AI54" i="1"/>
  <c r="P54" i="1"/>
  <c r="F54" i="1"/>
  <c r="AZ54" i="1"/>
  <c r="BO54" i="1"/>
  <c r="BF54" i="1"/>
  <c r="BG54" i="1"/>
  <c r="BH54" i="1"/>
  <c r="BI54" i="1"/>
  <c r="J54" i="1"/>
  <c r="BA54" i="1"/>
  <c r="BB54" i="1"/>
  <c r="BC54" i="1"/>
  <c r="BD54" i="1"/>
  <c r="K54" i="1"/>
  <c r="R54" i="1"/>
  <c r="BK54" i="1"/>
  <c r="BM54" i="1"/>
  <c r="BN54" i="1"/>
  <c r="BL54" i="1"/>
  <c r="BJ54" i="1"/>
  <c r="BE54" i="1"/>
  <c r="AH54" i="1"/>
  <c r="AS54" i="1"/>
  <c r="AT54" i="1"/>
  <c r="AU54" i="1"/>
  <c r="AV54" i="1"/>
  <c r="AY54" i="1"/>
  <c r="AX54" i="1"/>
  <c r="AW54" i="1"/>
  <c r="AR54" i="1"/>
  <c r="AQ54" i="1"/>
  <c r="AP54" i="1"/>
  <c r="AG54" i="1"/>
  <c r="S54" i="1"/>
  <c r="Q54" i="1"/>
  <c r="O54" i="1"/>
  <c r="M54" i="1"/>
  <c r="L54" i="1"/>
  <c r="N54" i="1"/>
  <c r="H54" i="1"/>
  <c r="G54" i="1"/>
  <c r="AI53" i="1"/>
  <c r="P53" i="1"/>
  <c r="F53" i="1"/>
  <c r="AZ53" i="1"/>
  <c r="BO53" i="1"/>
  <c r="BF53" i="1"/>
  <c r="BG53" i="1"/>
  <c r="BH53" i="1"/>
  <c r="BI53" i="1"/>
  <c r="J53" i="1"/>
  <c r="BA53" i="1"/>
  <c r="BB53" i="1"/>
  <c r="BC53" i="1"/>
  <c r="BD53" i="1"/>
  <c r="K53" i="1"/>
  <c r="R53" i="1"/>
  <c r="BK53" i="1"/>
  <c r="BM53" i="1"/>
  <c r="BN53" i="1"/>
  <c r="BL53" i="1"/>
  <c r="BJ53" i="1"/>
  <c r="BE53" i="1"/>
  <c r="AH53" i="1"/>
  <c r="AS53" i="1"/>
  <c r="AT53" i="1"/>
  <c r="AU53" i="1"/>
  <c r="AV53" i="1"/>
  <c r="AY53" i="1"/>
  <c r="AX53" i="1"/>
  <c r="AW53" i="1"/>
  <c r="AR53" i="1"/>
  <c r="AQ53" i="1"/>
  <c r="AP53" i="1"/>
  <c r="AG53" i="1"/>
  <c r="S53" i="1"/>
  <c r="Q53" i="1"/>
  <c r="O53" i="1"/>
  <c r="M53" i="1"/>
  <c r="L53" i="1"/>
  <c r="N53" i="1"/>
  <c r="H53" i="1"/>
  <c r="G53" i="1"/>
  <c r="AI52" i="1"/>
  <c r="P52" i="1"/>
  <c r="F52" i="1"/>
  <c r="AZ52" i="1"/>
  <c r="BO52" i="1"/>
  <c r="BF52" i="1"/>
  <c r="BG52" i="1"/>
  <c r="BH52" i="1"/>
  <c r="BI52" i="1"/>
  <c r="J52" i="1"/>
  <c r="BA52" i="1"/>
  <c r="BB52" i="1"/>
  <c r="BC52" i="1"/>
  <c r="BD52" i="1"/>
  <c r="K52" i="1"/>
  <c r="R52" i="1"/>
  <c r="BK52" i="1"/>
  <c r="BM52" i="1"/>
  <c r="BN52" i="1"/>
  <c r="BL52" i="1"/>
  <c r="BJ52" i="1"/>
  <c r="BE52" i="1"/>
  <c r="AH52" i="1"/>
  <c r="AS52" i="1"/>
  <c r="AT52" i="1"/>
  <c r="AU52" i="1"/>
  <c r="AV52" i="1"/>
  <c r="AY52" i="1"/>
  <c r="AX52" i="1"/>
  <c r="AW52" i="1"/>
  <c r="AR52" i="1"/>
  <c r="AQ52" i="1"/>
  <c r="AP52" i="1"/>
  <c r="AG52" i="1"/>
  <c r="S52" i="1"/>
  <c r="Q52" i="1"/>
  <c r="O52" i="1"/>
  <c r="M52" i="1"/>
  <c r="L52" i="1"/>
  <c r="N52" i="1"/>
  <c r="H52" i="1"/>
  <c r="G52" i="1"/>
  <c r="AI51" i="1"/>
  <c r="P51" i="1"/>
  <c r="F51" i="1"/>
  <c r="AZ51" i="1"/>
  <c r="BO51" i="1"/>
  <c r="BF51" i="1"/>
  <c r="BG51" i="1"/>
  <c r="BH51" i="1"/>
  <c r="BI51" i="1"/>
  <c r="J51" i="1"/>
  <c r="BA51" i="1"/>
  <c r="BB51" i="1"/>
  <c r="BC51" i="1"/>
  <c r="BD51" i="1"/>
  <c r="K51" i="1"/>
  <c r="R51" i="1"/>
  <c r="BK51" i="1"/>
  <c r="BM51" i="1"/>
  <c r="BN51" i="1"/>
  <c r="BL51" i="1"/>
  <c r="BJ51" i="1"/>
  <c r="BE51" i="1"/>
  <c r="AH51" i="1"/>
  <c r="AS51" i="1"/>
  <c r="AT51" i="1"/>
  <c r="AU51" i="1"/>
  <c r="AV51" i="1"/>
  <c r="AY51" i="1"/>
  <c r="AX51" i="1"/>
  <c r="AW51" i="1"/>
  <c r="AR51" i="1"/>
  <c r="AQ51" i="1"/>
  <c r="AP51" i="1"/>
  <c r="AG51" i="1"/>
  <c r="S51" i="1"/>
  <c r="Q51" i="1"/>
  <c r="O51" i="1"/>
  <c r="M51" i="1"/>
  <c r="L51" i="1"/>
  <c r="N51" i="1"/>
  <c r="H51" i="1"/>
  <c r="G51" i="1"/>
  <c r="AI50" i="1"/>
  <c r="P50" i="1"/>
  <c r="F50" i="1"/>
  <c r="AZ50" i="1"/>
  <c r="BO50" i="1"/>
  <c r="BF50" i="1"/>
  <c r="BG50" i="1"/>
  <c r="BH50" i="1"/>
  <c r="BI50" i="1"/>
  <c r="J50" i="1"/>
  <c r="BA50" i="1"/>
  <c r="BB50" i="1"/>
  <c r="BC50" i="1"/>
  <c r="BD50" i="1"/>
  <c r="K50" i="1"/>
  <c r="R50" i="1"/>
  <c r="BK50" i="1"/>
  <c r="BM50" i="1"/>
  <c r="BN50" i="1"/>
  <c r="BL50" i="1"/>
  <c r="BJ50" i="1"/>
  <c r="BE50" i="1"/>
  <c r="AH50" i="1"/>
  <c r="AS50" i="1"/>
  <c r="AT50" i="1"/>
  <c r="AU50" i="1"/>
  <c r="AV50" i="1"/>
  <c r="AY50" i="1"/>
  <c r="AX50" i="1"/>
  <c r="AW50" i="1"/>
  <c r="AR50" i="1"/>
  <c r="AQ50" i="1"/>
  <c r="AP50" i="1"/>
  <c r="AG50" i="1"/>
  <c r="S50" i="1"/>
  <c r="Q50" i="1"/>
  <c r="O50" i="1"/>
  <c r="M50" i="1"/>
  <c r="L50" i="1"/>
  <c r="N50" i="1"/>
  <c r="H50" i="1"/>
  <c r="G50" i="1"/>
  <c r="AI49" i="1"/>
  <c r="P49" i="1"/>
  <c r="F49" i="1"/>
  <c r="AZ49" i="1"/>
  <c r="BO49" i="1"/>
  <c r="BF49" i="1"/>
  <c r="BG49" i="1"/>
  <c r="BH49" i="1"/>
  <c r="BI49" i="1"/>
  <c r="J49" i="1"/>
  <c r="BA49" i="1"/>
  <c r="BB49" i="1"/>
  <c r="BC49" i="1"/>
  <c r="BD49" i="1"/>
  <c r="K49" i="1"/>
  <c r="R49" i="1"/>
  <c r="BK49" i="1"/>
  <c r="BM49" i="1"/>
  <c r="BN49" i="1"/>
  <c r="BL49" i="1"/>
  <c r="BJ49" i="1"/>
  <c r="BE49" i="1"/>
  <c r="AH49" i="1"/>
  <c r="AS49" i="1"/>
  <c r="AT49" i="1"/>
  <c r="AU49" i="1"/>
  <c r="AV49" i="1"/>
  <c r="AY49" i="1"/>
  <c r="AX49" i="1"/>
  <c r="AW49" i="1"/>
  <c r="AR49" i="1"/>
  <c r="AQ49" i="1"/>
  <c r="AP49" i="1"/>
  <c r="AG49" i="1"/>
  <c r="S49" i="1"/>
  <c r="Q49" i="1"/>
  <c r="O49" i="1"/>
  <c r="M49" i="1"/>
  <c r="L49" i="1"/>
  <c r="N49" i="1"/>
  <c r="H49" i="1"/>
  <c r="G49" i="1"/>
  <c r="AI48" i="1"/>
  <c r="P48" i="1"/>
  <c r="F48" i="1"/>
  <c r="AZ48" i="1"/>
  <c r="BO48" i="1"/>
  <c r="BF48" i="1"/>
  <c r="BG48" i="1"/>
  <c r="BH48" i="1"/>
  <c r="BI48" i="1"/>
  <c r="J48" i="1"/>
  <c r="BA48" i="1"/>
  <c r="BB48" i="1"/>
  <c r="BC48" i="1"/>
  <c r="BD48" i="1"/>
  <c r="K48" i="1"/>
  <c r="R48" i="1"/>
  <c r="BK48" i="1"/>
  <c r="BM48" i="1"/>
  <c r="BN48" i="1"/>
  <c r="BL48" i="1"/>
  <c r="BJ48" i="1"/>
  <c r="BE48" i="1"/>
  <c r="AH48" i="1"/>
  <c r="AS48" i="1"/>
  <c r="AT48" i="1"/>
  <c r="AU48" i="1"/>
  <c r="AV48" i="1"/>
  <c r="AY48" i="1"/>
  <c r="AX48" i="1"/>
  <c r="AW48" i="1"/>
  <c r="AR48" i="1"/>
  <c r="AQ48" i="1"/>
  <c r="AP48" i="1"/>
  <c r="AG48" i="1"/>
  <c r="S48" i="1"/>
  <c r="Q48" i="1"/>
  <c r="O48" i="1"/>
  <c r="M48" i="1"/>
  <c r="L48" i="1"/>
  <c r="N48" i="1"/>
  <c r="H48" i="1"/>
  <c r="G48" i="1"/>
  <c r="AI47" i="1"/>
  <c r="P47" i="1"/>
  <c r="F47" i="1"/>
  <c r="AZ47" i="1"/>
  <c r="BO47" i="1"/>
  <c r="BF47" i="1"/>
  <c r="BG47" i="1"/>
  <c r="BH47" i="1"/>
  <c r="BI47" i="1"/>
  <c r="J47" i="1"/>
  <c r="BA47" i="1"/>
  <c r="BB47" i="1"/>
  <c r="BC47" i="1"/>
  <c r="BD47" i="1"/>
  <c r="K47" i="1"/>
  <c r="R47" i="1"/>
  <c r="BK47" i="1"/>
  <c r="BM47" i="1"/>
  <c r="BN47" i="1"/>
  <c r="BL47" i="1"/>
  <c r="BJ47" i="1"/>
  <c r="BE47" i="1"/>
  <c r="AH47" i="1"/>
  <c r="AS47" i="1"/>
  <c r="AT47" i="1"/>
  <c r="AU47" i="1"/>
  <c r="AV47" i="1"/>
  <c r="AY47" i="1"/>
  <c r="AX47" i="1"/>
  <c r="AW47" i="1"/>
  <c r="AR47" i="1"/>
  <c r="AQ47" i="1"/>
  <c r="AP47" i="1"/>
  <c r="AG47" i="1"/>
  <c r="S47" i="1"/>
  <c r="Q47" i="1"/>
  <c r="O47" i="1"/>
  <c r="M47" i="1"/>
  <c r="L47" i="1"/>
  <c r="N47" i="1"/>
  <c r="H47" i="1"/>
  <c r="G47" i="1"/>
  <c r="AI46" i="1"/>
  <c r="P46" i="1"/>
  <c r="F46" i="1"/>
  <c r="AZ46" i="1"/>
  <c r="BO46" i="1"/>
  <c r="BF46" i="1"/>
  <c r="BG46" i="1"/>
  <c r="BH46" i="1"/>
  <c r="BI46" i="1"/>
  <c r="J46" i="1"/>
  <c r="BA46" i="1"/>
  <c r="BB46" i="1"/>
  <c r="BC46" i="1"/>
  <c r="BD46" i="1"/>
  <c r="K46" i="1"/>
  <c r="R46" i="1"/>
  <c r="BK46" i="1"/>
  <c r="BM46" i="1"/>
  <c r="BN46" i="1"/>
  <c r="BL46" i="1"/>
  <c r="BJ46" i="1"/>
  <c r="BE46" i="1"/>
  <c r="AH46" i="1"/>
  <c r="AS46" i="1"/>
  <c r="AT46" i="1"/>
  <c r="AU46" i="1"/>
  <c r="AV46" i="1"/>
  <c r="AY46" i="1"/>
  <c r="AX46" i="1"/>
  <c r="AW46" i="1"/>
  <c r="AR46" i="1"/>
  <c r="AQ46" i="1"/>
  <c r="AP46" i="1"/>
  <c r="AG46" i="1"/>
  <c r="S46" i="1"/>
  <c r="Q46" i="1"/>
  <c r="O46" i="1"/>
  <c r="M46" i="1"/>
  <c r="L46" i="1"/>
  <c r="N46" i="1"/>
  <c r="H46" i="1"/>
  <c r="G46" i="1"/>
  <c r="AI45" i="1"/>
  <c r="P45" i="1"/>
  <c r="F45" i="1"/>
  <c r="AZ45" i="1"/>
  <c r="BO45" i="1"/>
  <c r="BF45" i="1"/>
  <c r="BG45" i="1"/>
  <c r="BH45" i="1"/>
  <c r="BI45" i="1"/>
  <c r="J45" i="1"/>
  <c r="BA45" i="1"/>
  <c r="BB45" i="1"/>
  <c r="BC45" i="1"/>
  <c r="BD45" i="1"/>
  <c r="K45" i="1"/>
  <c r="R45" i="1"/>
  <c r="BK45" i="1"/>
  <c r="BM45" i="1"/>
  <c r="BN45" i="1"/>
  <c r="BL45" i="1"/>
  <c r="BJ45" i="1"/>
  <c r="BE45" i="1"/>
  <c r="AH45" i="1"/>
  <c r="AS45" i="1"/>
  <c r="AT45" i="1"/>
  <c r="AU45" i="1"/>
  <c r="AV45" i="1"/>
  <c r="AY45" i="1"/>
  <c r="AX45" i="1"/>
  <c r="AW45" i="1"/>
  <c r="AR45" i="1"/>
  <c r="AQ45" i="1"/>
  <c r="AP45" i="1"/>
  <c r="AG45" i="1"/>
  <c r="S45" i="1"/>
  <c r="Q45" i="1"/>
  <c r="O45" i="1"/>
  <c r="M45" i="1"/>
  <c r="L45" i="1"/>
  <c r="N45" i="1"/>
  <c r="H45" i="1"/>
  <c r="G45" i="1"/>
  <c r="AI44" i="1"/>
  <c r="P44" i="1"/>
  <c r="F44" i="1"/>
  <c r="AZ44" i="1"/>
  <c r="BO44" i="1"/>
  <c r="BF44" i="1"/>
  <c r="BG44" i="1"/>
  <c r="BH44" i="1"/>
  <c r="BI44" i="1"/>
  <c r="J44" i="1"/>
  <c r="BA44" i="1"/>
  <c r="BB44" i="1"/>
  <c r="BC44" i="1"/>
  <c r="BD44" i="1"/>
  <c r="K44" i="1"/>
  <c r="R44" i="1"/>
  <c r="BK44" i="1"/>
  <c r="BM44" i="1"/>
  <c r="BN44" i="1"/>
  <c r="BL44" i="1"/>
  <c r="BJ44" i="1"/>
  <c r="BE44" i="1"/>
  <c r="AH44" i="1"/>
  <c r="AS44" i="1"/>
  <c r="AT44" i="1"/>
  <c r="AU44" i="1"/>
  <c r="AV44" i="1"/>
  <c r="AY44" i="1"/>
  <c r="AX44" i="1"/>
  <c r="AW44" i="1"/>
  <c r="AR44" i="1"/>
  <c r="AQ44" i="1"/>
  <c r="AP44" i="1"/>
  <c r="AG44" i="1"/>
  <c r="S44" i="1"/>
  <c r="Q44" i="1"/>
  <c r="O44" i="1"/>
  <c r="M44" i="1"/>
  <c r="L44" i="1"/>
  <c r="N44" i="1"/>
  <c r="H44" i="1"/>
  <c r="G44" i="1"/>
  <c r="AI43" i="1"/>
  <c r="P43" i="1"/>
  <c r="F43" i="1"/>
  <c r="AZ43" i="1"/>
  <c r="BO43" i="1"/>
  <c r="BF43" i="1"/>
  <c r="BG43" i="1"/>
  <c r="BH43" i="1"/>
  <c r="BI43" i="1"/>
  <c r="J43" i="1"/>
  <c r="BA43" i="1"/>
  <c r="BB43" i="1"/>
  <c r="BC43" i="1"/>
  <c r="BD43" i="1"/>
  <c r="K43" i="1"/>
  <c r="R43" i="1"/>
  <c r="BK43" i="1"/>
  <c r="BM43" i="1"/>
  <c r="BN43" i="1"/>
  <c r="BL43" i="1"/>
  <c r="BJ43" i="1"/>
  <c r="BE43" i="1"/>
  <c r="AH43" i="1"/>
  <c r="AS43" i="1"/>
  <c r="AT43" i="1"/>
  <c r="AU43" i="1"/>
  <c r="AV43" i="1"/>
  <c r="AY43" i="1"/>
  <c r="AX43" i="1"/>
  <c r="AW43" i="1"/>
  <c r="AR43" i="1"/>
  <c r="AQ43" i="1"/>
  <c r="AP43" i="1"/>
  <c r="AG43" i="1"/>
  <c r="S43" i="1"/>
  <c r="Q43" i="1"/>
  <c r="O43" i="1"/>
  <c r="M43" i="1"/>
  <c r="L43" i="1"/>
  <c r="N43" i="1"/>
  <c r="H43" i="1"/>
  <c r="G43" i="1"/>
  <c r="AI42" i="1"/>
  <c r="P42" i="1"/>
  <c r="F42" i="1"/>
  <c r="AZ42" i="1"/>
  <c r="BO42" i="1"/>
  <c r="BF42" i="1"/>
  <c r="BG42" i="1"/>
  <c r="BH42" i="1"/>
  <c r="BI42" i="1"/>
  <c r="J42" i="1"/>
  <c r="BA42" i="1"/>
  <c r="BB42" i="1"/>
  <c r="BC42" i="1"/>
  <c r="BD42" i="1"/>
  <c r="K42" i="1"/>
  <c r="R42" i="1"/>
  <c r="BK42" i="1"/>
  <c r="BM42" i="1"/>
  <c r="BN42" i="1"/>
  <c r="BL42" i="1"/>
  <c r="BJ42" i="1"/>
  <c r="BE42" i="1"/>
  <c r="AH42" i="1"/>
  <c r="AS42" i="1"/>
  <c r="AT42" i="1"/>
  <c r="AU42" i="1"/>
  <c r="AV42" i="1"/>
  <c r="AY42" i="1"/>
  <c r="AX42" i="1"/>
  <c r="AW42" i="1"/>
  <c r="AR42" i="1"/>
  <c r="AQ42" i="1"/>
  <c r="AP42" i="1"/>
  <c r="AG42" i="1"/>
  <c r="S42" i="1"/>
  <c r="Q42" i="1"/>
  <c r="O42" i="1"/>
  <c r="M42" i="1"/>
  <c r="L42" i="1"/>
  <c r="N42" i="1"/>
  <c r="H42" i="1"/>
  <c r="G42" i="1"/>
  <c r="S29" i="1"/>
  <c r="R29" i="1"/>
  <c r="Q29" i="1"/>
  <c r="P29" i="1"/>
  <c r="O29" i="1"/>
  <c r="N29" i="1"/>
  <c r="M29" i="1"/>
  <c r="L29" i="1"/>
  <c r="K29" i="1"/>
  <c r="J29" i="1"/>
  <c r="H29" i="1"/>
  <c r="G29" i="1"/>
  <c r="F29" i="1"/>
  <c r="S28" i="1"/>
  <c r="R28" i="1"/>
  <c r="Q28" i="1"/>
  <c r="P28" i="1"/>
  <c r="O28" i="1"/>
  <c r="N28" i="1"/>
  <c r="M28" i="1"/>
  <c r="L28" i="1"/>
  <c r="K28" i="1"/>
  <c r="J28" i="1"/>
  <c r="H28" i="1"/>
  <c r="G28" i="1"/>
  <c r="F28" i="1"/>
  <c r="S27" i="1"/>
  <c r="R27" i="1"/>
  <c r="Q27" i="1"/>
  <c r="P27" i="1"/>
  <c r="O27" i="1"/>
  <c r="N27" i="1"/>
  <c r="M27" i="1"/>
  <c r="L27" i="1"/>
  <c r="K27" i="1"/>
  <c r="J27" i="1"/>
  <c r="H27" i="1"/>
  <c r="G27" i="1"/>
  <c r="F27" i="1"/>
  <c r="S26" i="1"/>
  <c r="R26" i="1"/>
  <c r="Q26" i="1"/>
  <c r="P26" i="1"/>
  <c r="O26" i="1"/>
  <c r="N26" i="1"/>
  <c r="M26" i="1"/>
  <c r="L26" i="1"/>
  <c r="K26" i="1"/>
  <c r="J26" i="1"/>
  <c r="H26" i="1"/>
  <c r="G26" i="1"/>
  <c r="F26" i="1"/>
  <c r="S25" i="1"/>
  <c r="R25" i="1"/>
  <c r="Q25" i="1"/>
  <c r="P25" i="1"/>
  <c r="O25" i="1"/>
  <c r="N25" i="1"/>
  <c r="M25" i="1"/>
  <c r="L25" i="1"/>
  <c r="K25" i="1"/>
  <c r="J25" i="1"/>
  <c r="H25" i="1"/>
  <c r="G25" i="1"/>
  <c r="F25" i="1"/>
  <c r="S24" i="1"/>
  <c r="R24" i="1"/>
  <c r="Q24" i="1"/>
  <c r="P24" i="1"/>
  <c r="O24" i="1"/>
  <c r="N24" i="1"/>
  <c r="M24" i="1"/>
  <c r="L24" i="1"/>
  <c r="K24" i="1"/>
  <c r="J24" i="1"/>
  <c r="H24" i="1"/>
  <c r="G24" i="1"/>
  <c r="F24" i="1"/>
  <c r="S23" i="1"/>
  <c r="R23" i="1"/>
  <c r="Q23" i="1"/>
  <c r="P23" i="1"/>
  <c r="O23" i="1"/>
  <c r="N23" i="1"/>
  <c r="M23" i="1"/>
  <c r="L23" i="1"/>
  <c r="K23" i="1"/>
  <c r="J23" i="1"/>
  <c r="H23" i="1"/>
  <c r="G23" i="1"/>
  <c r="F23" i="1"/>
  <c r="S22" i="1"/>
  <c r="R22" i="1"/>
  <c r="Q22" i="1"/>
  <c r="P22" i="1"/>
  <c r="O22" i="1"/>
  <c r="N22" i="1"/>
  <c r="M22" i="1"/>
  <c r="L22" i="1"/>
  <c r="K22" i="1"/>
  <c r="J22" i="1"/>
  <c r="H22" i="1"/>
  <c r="G22" i="1"/>
  <c r="F22" i="1"/>
  <c r="S21" i="1"/>
  <c r="R21" i="1"/>
  <c r="Q21" i="1"/>
  <c r="P21" i="1"/>
  <c r="O21" i="1"/>
  <c r="N21" i="1"/>
  <c r="M21" i="1"/>
  <c r="L21" i="1"/>
  <c r="K21" i="1"/>
  <c r="J21" i="1"/>
  <c r="H21" i="1"/>
  <c r="G21" i="1"/>
  <c r="F21" i="1"/>
  <c r="AI157" i="6"/>
  <c r="P157" i="6"/>
  <c r="K9" i="6"/>
  <c r="F157" i="6"/>
  <c r="AZ157" i="6"/>
  <c r="BO157" i="6"/>
  <c r="BF157" i="6"/>
  <c r="BG157" i="6"/>
  <c r="BH157" i="6"/>
  <c r="BI157" i="6"/>
  <c r="J157" i="6"/>
  <c r="BA157" i="6"/>
  <c r="BB157" i="6"/>
  <c r="BC157" i="6"/>
  <c r="BD157" i="6"/>
  <c r="K157" i="6"/>
  <c r="R157" i="6"/>
  <c r="BK157" i="6"/>
  <c r="BM157" i="6"/>
  <c r="BN157" i="6"/>
  <c r="BL157" i="6"/>
  <c r="BJ157" i="6"/>
  <c r="BE157" i="6"/>
  <c r="AH157" i="6"/>
  <c r="AS157" i="6"/>
  <c r="AT157" i="6"/>
  <c r="AU157" i="6"/>
  <c r="AV157" i="6"/>
  <c r="AY157" i="6"/>
  <c r="AX157" i="6"/>
  <c r="AW157" i="6"/>
  <c r="AR157" i="6"/>
  <c r="AQ157" i="6"/>
  <c r="AP157" i="6"/>
  <c r="AG157" i="6"/>
  <c r="S157" i="6"/>
  <c r="Q157" i="6"/>
  <c r="O157" i="6"/>
  <c r="M157" i="6"/>
  <c r="L157" i="6"/>
  <c r="N157" i="6"/>
  <c r="H157" i="6"/>
  <c r="G157" i="6"/>
  <c r="AI156" i="6"/>
  <c r="P156" i="6"/>
  <c r="F156" i="6"/>
  <c r="AZ156" i="6"/>
  <c r="BO156" i="6"/>
  <c r="BF156" i="6"/>
  <c r="BG156" i="6"/>
  <c r="BH156" i="6"/>
  <c r="BI156" i="6"/>
  <c r="J156" i="6"/>
  <c r="BA156" i="6"/>
  <c r="BB156" i="6"/>
  <c r="BC156" i="6"/>
  <c r="BD156" i="6"/>
  <c r="K156" i="6"/>
  <c r="R156" i="6"/>
  <c r="BK156" i="6"/>
  <c r="BM156" i="6"/>
  <c r="BN156" i="6"/>
  <c r="BL156" i="6"/>
  <c r="BJ156" i="6"/>
  <c r="BE156" i="6"/>
  <c r="AH156" i="6"/>
  <c r="AS156" i="6"/>
  <c r="AT156" i="6"/>
  <c r="AU156" i="6"/>
  <c r="AV156" i="6"/>
  <c r="AY156" i="6"/>
  <c r="AX156" i="6"/>
  <c r="AW156" i="6"/>
  <c r="AR156" i="6"/>
  <c r="AQ156" i="6"/>
  <c r="AP156" i="6"/>
  <c r="AG156" i="6"/>
  <c r="S156" i="6"/>
  <c r="Q156" i="6"/>
  <c r="O156" i="6"/>
  <c r="M156" i="6"/>
  <c r="L156" i="6"/>
  <c r="N156" i="6"/>
  <c r="H156" i="6"/>
  <c r="G156" i="6"/>
  <c r="AI155" i="6"/>
  <c r="P155" i="6"/>
  <c r="F155" i="6"/>
  <c r="AZ155" i="6"/>
  <c r="BO155" i="6"/>
  <c r="BF155" i="6"/>
  <c r="BG155" i="6"/>
  <c r="BH155" i="6"/>
  <c r="BI155" i="6"/>
  <c r="J155" i="6"/>
  <c r="BA155" i="6"/>
  <c r="BB155" i="6"/>
  <c r="BC155" i="6"/>
  <c r="BD155" i="6"/>
  <c r="K155" i="6"/>
  <c r="R155" i="6"/>
  <c r="BK155" i="6"/>
  <c r="BM155" i="6"/>
  <c r="BN155" i="6"/>
  <c r="BL155" i="6"/>
  <c r="BJ155" i="6"/>
  <c r="BE155" i="6"/>
  <c r="AH155" i="6"/>
  <c r="AS155" i="6"/>
  <c r="AT155" i="6"/>
  <c r="AU155" i="6"/>
  <c r="AV155" i="6"/>
  <c r="AY155" i="6"/>
  <c r="AX155" i="6"/>
  <c r="AW155" i="6"/>
  <c r="AR155" i="6"/>
  <c r="AQ155" i="6"/>
  <c r="AP155" i="6"/>
  <c r="AG155" i="6"/>
  <c r="S155" i="6"/>
  <c r="Q155" i="6"/>
  <c r="O155" i="6"/>
  <c r="M155" i="6"/>
  <c r="L155" i="6"/>
  <c r="N155" i="6"/>
  <c r="H155" i="6"/>
  <c r="G155" i="6"/>
  <c r="AI154" i="6"/>
  <c r="P154" i="6"/>
  <c r="F154" i="6"/>
  <c r="AZ154" i="6"/>
  <c r="BO154" i="6"/>
  <c r="BF154" i="6"/>
  <c r="BG154" i="6"/>
  <c r="BH154" i="6"/>
  <c r="BI154" i="6"/>
  <c r="J154" i="6"/>
  <c r="BA154" i="6"/>
  <c r="BB154" i="6"/>
  <c r="BC154" i="6"/>
  <c r="BD154" i="6"/>
  <c r="K154" i="6"/>
  <c r="R154" i="6"/>
  <c r="BK154" i="6"/>
  <c r="BM154" i="6"/>
  <c r="BN154" i="6"/>
  <c r="BL154" i="6"/>
  <c r="BJ154" i="6"/>
  <c r="BE154" i="6"/>
  <c r="AH154" i="6"/>
  <c r="AS154" i="6"/>
  <c r="AT154" i="6"/>
  <c r="AU154" i="6"/>
  <c r="AV154" i="6"/>
  <c r="AY154" i="6"/>
  <c r="AX154" i="6"/>
  <c r="AW154" i="6"/>
  <c r="AR154" i="6"/>
  <c r="AQ154" i="6"/>
  <c r="AP154" i="6"/>
  <c r="AG154" i="6"/>
  <c r="S154" i="6"/>
  <c r="Q154" i="6"/>
  <c r="O154" i="6"/>
  <c r="M154" i="6"/>
  <c r="L154" i="6"/>
  <c r="N154" i="6"/>
  <c r="H154" i="6"/>
  <c r="G154" i="6"/>
  <c r="AI153" i="6"/>
  <c r="P153" i="6"/>
  <c r="F153" i="6"/>
  <c r="AZ153" i="6"/>
  <c r="BO153" i="6"/>
  <c r="BF153" i="6"/>
  <c r="BG153" i="6"/>
  <c r="BH153" i="6"/>
  <c r="BI153" i="6"/>
  <c r="J153" i="6"/>
  <c r="BA153" i="6"/>
  <c r="BB153" i="6"/>
  <c r="BC153" i="6"/>
  <c r="BD153" i="6"/>
  <c r="K153" i="6"/>
  <c r="R153" i="6"/>
  <c r="BK153" i="6"/>
  <c r="BM153" i="6"/>
  <c r="BN153" i="6"/>
  <c r="BL153" i="6"/>
  <c r="BJ153" i="6"/>
  <c r="BE153" i="6"/>
  <c r="AH153" i="6"/>
  <c r="AS153" i="6"/>
  <c r="AT153" i="6"/>
  <c r="AU153" i="6"/>
  <c r="AV153" i="6"/>
  <c r="AY153" i="6"/>
  <c r="AX153" i="6"/>
  <c r="AW153" i="6"/>
  <c r="AR153" i="6"/>
  <c r="AQ153" i="6"/>
  <c r="AP153" i="6"/>
  <c r="AG153" i="6"/>
  <c r="S153" i="6"/>
  <c r="Q153" i="6"/>
  <c r="O153" i="6"/>
  <c r="M153" i="6"/>
  <c r="L153" i="6"/>
  <c r="N153" i="6"/>
  <c r="H153" i="6"/>
  <c r="G153" i="6"/>
  <c r="AI152" i="6"/>
  <c r="P152" i="6"/>
  <c r="F152" i="6"/>
  <c r="AZ152" i="6"/>
  <c r="BO152" i="6"/>
  <c r="BF152" i="6"/>
  <c r="BG152" i="6"/>
  <c r="BH152" i="6"/>
  <c r="BI152" i="6"/>
  <c r="J152" i="6"/>
  <c r="BA152" i="6"/>
  <c r="BB152" i="6"/>
  <c r="BC152" i="6"/>
  <c r="BD152" i="6"/>
  <c r="K152" i="6"/>
  <c r="R152" i="6"/>
  <c r="BK152" i="6"/>
  <c r="BM152" i="6"/>
  <c r="BN152" i="6"/>
  <c r="BL152" i="6"/>
  <c r="BJ152" i="6"/>
  <c r="BE152" i="6"/>
  <c r="AH152" i="6"/>
  <c r="AS152" i="6"/>
  <c r="AT152" i="6"/>
  <c r="AU152" i="6"/>
  <c r="AV152" i="6"/>
  <c r="AY152" i="6"/>
  <c r="AX152" i="6"/>
  <c r="AW152" i="6"/>
  <c r="AR152" i="6"/>
  <c r="AQ152" i="6"/>
  <c r="AP152" i="6"/>
  <c r="AG152" i="6"/>
  <c r="S152" i="6"/>
  <c r="O152" i="6"/>
  <c r="Q152" i="6"/>
  <c r="M152" i="6"/>
  <c r="L152" i="6"/>
  <c r="N152" i="6"/>
  <c r="H152" i="6"/>
  <c r="G152" i="6"/>
  <c r="AI151" i="6"/>
  <c r="P151" i="6"/>
  <c r="F151" i="6"/>
  <c r="AZ151" i="6"/>
  <c r="BO151" i="6"/>
  <c r="BG151" i="6"/>
  <c r="BF151" i="6"/>
  <c r="BH151" i="6"/>
  <c r="BI151" i="6"/>
  <c r="J151" i="6"/>
  <c r="R151" i="6"/>
  <c r="BK151" i="6"/>
  <c r="BM151" i="6"/>
  <c r="BN151" i="6"/>
  <c r="BL151" i="6"/>
  <c r="BJ151" i="6"/>
  <c r="BA151" i="6"/>
  <c r="BB151" i="6"/>
  <c r="BC151" i="6"/>
  <c r="BD151" i="6"/>
  <c r="K151" i="6"/>
  <c r="BE151" i="6"/>
  <c r="AH151" i="6"/>
  <c r="AY151" i="6"/>
  <c r="AU151" i="6"/>
  <c r="AX151" i="6"/>
  <c r="AT151" i="6"/>
  <c r="AW151" i="6"/>
  <c r="AV151" i="6"/>
  <c r="AS151" i="6"/>
  <c r="AR151" i="6"/>
  <c r="AQ151" i="6"/>
  <c r="AP151" i="6"/>
  <c r="AG151" i="6"/>
  <c r="S151" i="6"/>
  <c r="Q151" i="6"/>
  <c r="O151" i="6"/>
  <c r="N151" i="6"/>
  <c r="M151" i="6"/>
  <c r="L151" i="6"/>
  <c r="H151" i="6"/>
  <c r="G151" i="6"/>
  <c r="AI150" i="6"/>
  <c r="P150" i="6"/>
  <c r="F150" i="6"/>
  <c r="AZ150" i="6"/>
  <c r="BO150" i="6"/>
  <c r="BF150" i="6"/>
  <c r="BG150" i="6"/>
  <c r="BH150" i="6"/>
  <c r="BI150" i="6"/>
  <c r="J150" i="6"/>
  <c r="BA150" i="6"/>
  <c r="BB150" i="6"/>
  <c r="BC150" i="6"/>
  <c r="BD150" i="6"/>
  <c r="K150" i="6"/>
  <c r="R150" i="6"/>
  <c r="BK150" i="6"/>
  <c r="BM150" i="6"/>
  <c r="BN150" i="6"/>
  <c r="BL150" i="6"/>
  <c r="BJ150" i="6"/>
  <c r="BE150" i="6"/>
  <c r="AH150" i="6"/>
  <c r="AS150" i="6"/>
  <c r="AT150" i="6"/>
  <c r="AU150" i="6"/>
  <c r="AV150" i="6"/>
  <c r="AY150" i="6"/>
  <c r="AX150" i="6"/>
  <c r="AW150" i="6"/>
  <c r="AR150" i="6"/>
  <c r="AQ150" i="6"/>
  <c r="AP150" i="6"/>
  <c r="AG150" i="6"/>
  <c r="S150" i="6"/>
  <c r="O150" i="6"/>
  <c r="Q150" i="6"/>
  <c r="M150" i="6"/>
  <c r="L150" i="6"/>
  <c r="N150" i="6"/>
  <c r="H150" i="6"/>
  <c r="G150" i="6"/>
  <c r="AI149" i="6"/>
  <c r="P149" i="6"/>
  <c r="F149" i="6"/>
  <c r="AZ149" i="6"/>
  <c r="BO149" i="6"/>
  <c r="BF149" i="6"/>
  <c r="BG149" i="6"/>
  <c r="BH149" i="6"/>
  <c r="BI149" i="6"/>
  <c r="J149" i="6"/>
  <c r="BA149" i="6"/>
  <c r="BB149" i="6"/>
  <c r="BC149" i="6"/>
  <c r="BD149" i="6"/>
  <c r="K149" i="6"/>
  <c r="R149" i="6"/>
  <c r="BK149" i="6"/>
  <c r="BM149" i="6"/>
  <c r="BN149" i="6"/>
  <c r="BL149" i="6"/>
  <c r="BJ149" i="6"/>
  <c r="BE149" i="6"/>
  <c r="AH149" i="6"/>
  <c r="AS149" i="6"/>
  <c r="AT149" i="6"/>
  <c r="AU149" i="6"/>
  <c r="AV149" i="6"/>
  <c r="AY149" i="6"/>
  <c r="AX149" i="6"/>
  <c r="AW149" i="6"/>
  <c r="AR149" i="6"/>
  <c r="AQ149" i="6"/>
  <c r="AP149" i="6"/>
  <c r="AG149" i="6"/>
  <c r="S149" i="6"/>
  <c r="O149" i="6"/>
  <c r="Q149" i="6"/>
  <c r="M149" i="6"/>
  <c r="L149" i="6"/>
  <c r="N149" i="6"/>
  <c r="H149" i="6"/>
  <c r="G149" i="6"/>
  <c r="AI148" i="6"/>
  <c r="P148" i="6"/>
  <c r="F148" i="6"/>
  <c r="AZ148" i="6"/>
  <c r="BO148" i="6"/>
  <c r="BF148" i="6"/>
  <c r="BG148" i="6"/>
  <c r="BH148" i="6"/>
  <c r="BI148" i="6"/>
  <c r="J148" i="6"/>
  <c r="BA148" i="6"/>
  <c r="BB148" i="6"/>
  <c r="BC148" i="6"/>
  <c r="BD148" i="6"/>
  <c r="K148" i="6"/>
  <c r="R148" i="6"/>
  <c r="BK148" i="6"/>
  <c r="BM148" i="6"/>
  <c r="BN148" i="6"/>
  <c r="BL148" i="6"/>
  <c r="BJ148" i="6"/>
  <c r="BE148" i="6"/>
  <c r="AH148" i="6"/>
  <c r="AS148" i="6"/>
  <c r="AT148" i="6"/>
  <c r="AU148" i="6"/>
  <c r="AV148" i="6"/>
  <c r="AY148" i="6"/>
  <c r="AX148" i="6"/>
  <c r="AW148" i="6"/>
  <c r="AR148" i="6"/>
  <c r="AQ148" i="6"/>
  <c r="AP148" i="6"/>
  <c r="AG148" i="6"/>
  <c r="S148" i="6"/>
  <c r="O148" i="6"/>
  <c r="Q148" i="6"/>
  <c r="M148" i="6"/>
  <c r="L148" i="6"/>
  <c r="N148" i="6"/>
  <c r="H148" i="6"/>
  <c r="G148" i="6"/>
  <c r="AI147" i="6"/>
  <c r="P147" i="6"/>
  <c r="F147" i="6"/>
  <c r="AZ147" i="6"/>
  <c r="BO147" i="6"/>
  <c r="BF147" i="6"/>
  <c r="BG147" i="6"/>
  <c r="BH147" i="6"/>
  <c r="BI147" i="6"/>
  <c r="J147" i="6"/>
  <c r="BA147" i="6"/>
  <c r="BB147" i="6"/>
  <c r="BC147" i="6"/>
  <c r="BD147" i="6"/>
  <c r="K147" i="6"/>
  <c r="R147" i="6"/>
  <c r="BK147" i="6"/>
  <c r="BM147" i="6"/>
  <c r="BN147" i="6"/>
  <c r="BL147" i="6"/>
  <c r="BJ147" i="6"/>
  <c r="BE147" i="6"/>
  <c r="AH147" i="6"/>
  <c r="AS147" i="6"/>
  <c r="AT147" i="6"/>
  <c r="AU147" i="6"/>
  <c r="AV147" i="6"/>
  <c r="AY147" i="6"/>
  <c r="AX147" i="6"/>
  <c r="AW147" i="6"/>
  <c r="AR147" i="6"/>
  <c r="AQ147" i="6"/>
  <c r="AP147" i="6"/>
  <c r="AG147" i="6"/>
  <c r="S147" i="6"/>
  <c r="O147" i="6"/>
  <c r="Q147" i="6"/>
  <c r="M147" i="6"/>
  <c r="L147" i="6"/>
  <c r="N147" i="6"/>
  <c r="H147" i="6"/>
  <c r="G147" i="6"/>
  <c r="AI144" i="6"/>
  <c r="P144" i="6"/>
  <c r="F144" i="6"/>
  <c r="AZ144" i="6"/>
  <c r="BO144" i="6"/>
  <c r="BF144" i="6"/>
  <c r="BG144" i="6"/>
  <c r="BH144" i="6"/>
  <c r="BI144" i="6"/>
  <c r="J144" i="6"/>
  <c r="BA144" i="6"/>
  <c r="BB144" i="6"/>
  <c r="BC144" i="6"/>
  <c r="BD144" i="6"/>
  <c r="K144" i="6"/>
  <c r="R144" i="6"/>
  <c r="BK144" i="6"/>
  <c r="BM144" i="6"/>
  <c r="BN144" i="6"/>
  <c r="BL144" i="6"/>
  <c r="BJ144" i="6"/>
  <c r="BE144" i="6"/>
  <c r="AH144" i="6"/>
  <c r="AS144" i="6"/>
  <c r="AT144" i="6"/>
  <c r="AU144" i="6"/>
  <c r="AV144" i="6"/>
  <c r="AY144" i="6"/>
  <c r="AX144" i="6"/>
  <c r="AW144" i="6"/>
  <c r="AR144" i="6"/>
  <c r="AQ144" i="6"/>
  <c r="AP144" i="6"/>
  <c r="AG144" i="6"/>
  <c r="S144" i="6"/>
  <c r="O144" i="6"/>
  <c r="Q144" i="6"/>
  <c r="M144" i="6"/>
  <c r="L144" i="6"/>
  <c r="N144" i="6"/>
  <c r="H144" i="6"/>
  <c r="G144" i="6"/>
  <c r="AI146" i="6"/>
  <c r="P146" i="6"/>
  <c r="F146" i="6"/>
  <c r="AZ146" i="6"/>
  <c r="BO146" i="6"/>
  <c r="BG146" i="6"/>
  <c r="BF146" i="6"/>
  <c r="BH146" i="6"/>
  <c r="BI146" i="6"/>
  <c r="J146" i="6"/>
  <c r="R146" i="6"/>
  <c r="BK146" i="6"/>
  <c r="BM146" i="6"/>
  <c r="BN146" i="6"/>
  <c r="BL146" i="6"/>
  <c r="BJ146" i="6"/>
  <c r="BA146" i="6"/>
  <c r="BB146" i="6"/>
  <c r="BC146" i="6"/>
  <c r="BD146" i="6"/>
  <c r="K146" i="6"/>
  <c r="BE146" i="6"/>
  <c r="AH146" i="6"/>
  <c r="AY146" i="6"/>
  <c r="AU146" i="6"/>
  <c r="AX146" i="6"/>
  <c r="AT146" i="6"/>
  <c r="AW146" i="6"/>
  <c r="AV146" i="6"/>
  <c r="AS146" i="6"/>
  <c r="AR146" i="6"/>
  <c r="AQ146" i="6"/>
  <c r="AP146" i="6"/>
  <c r="AG146" i="6"/>
  <c r="S146" i="6"/>
  <c r="Q146" i="6"/>
  <c r="O146" i="6"/>
  <c r="N146" i="6"/>
  <c r="M146" i="6"/>
  <c r="L146" i="6"/>
  <c r="H146" i="6"/>
  <c r="G146" i="6"/>
  <c r="AI145" i="6"/>
  <c r="P145" i="6"/>
  <c r="F145" i="6"/>
  <c r="AZ145" i="6"/>
  <c r="BO145" i="6"/>
  <c r="BG145" i="6"/>
  <c r="BF145" i="6"/>
  <c r="BH145" i="6"/>
  <c r="BI145" i="6"/>
  <c r="J145" i="6"/>
  <c r="R145" i="6"/>
  <c r="BK145" i="6"/>
  <c r="BM145" i="6"/>
  <c r="BN145" i="6"/>
  <c r="BL145" i="6"/>
  <c r="BJ145" i="6"/>
  <c r="BA145" i="6"/>
  <c r="BB145" i="6"/>
  <c r="BC145" i="6"/>
  <c r="BD145" i="6"/>
  <c r="K145" i="6"/>
  <c r="BE145" i="6"/>
  <c r="AH145" i="6"/>
  <c r="AY145" i="6"/>
  <c r="AU145" i="6"/>
  <c r="AX145" i="6"/>
  <c r="AT145" i="6"/>
  <c r="AW145" i="6"/>
  <c r="AV145" i="6"/>
  <c r="AS145" i="6"/>
  <c r="AR145" i="6"/>
  <c r="AQ145" i="6"/>
  <c r="AP145" i="6"/>
  <c r="AG145" i="6"/>
  <c r="S145" i="6"/>
  <c r="Q145" i="6"/>
  <c r="O145" i="6"/>
  <c r="N145" i="6"/>
  <c r="M145" i="6"/>
  <c r="L145" i="6"/>
  <c r="H145" i="6"/>
  <c r="G145" i="6"/>
  <c r="AI143" i="6"/>
  <c r="P143" i="6"/>
  <c r="F143" i="6"/>
  <c r="AZ143" i="6"/>
  <c r="BO143" i="6"/>
  <c r="BF143" i="6"/>
  <c r="BG143" i="6"/>
  <c r="BH143" i="6"/>
  <c r="BI143" i="6"/>
  <c r="J143" i="6"/>
  <c r="BA143" i="6"/>
  <c r="BB143" i="6"/>
  <c r="BC143" i="6"/>
  <c r="BD143" i="6"/>
  <c r="K143" i="6"/>
  <c r="R143" i="6"/>
  <c r="BK143" i="6"/>
  <c r="BM143" i="6"/>
  <c r="BN143" i="6"/>
  <c r="BL143" i="6"/>
  <c r="BJ143" i="6"/>
  <c r="BE143" i="6"/>
  <c r="AH143" i="6"/>
  <c r="AS143" i="6"/>
  <c r="AT143" i="6"/>
  <c r="AU143" i="6"/>
  <c r="AV143" i="6"/>
  <c r="AY143" i="6"/>
  <c r="AX143" i="6"/>
  <c r="AW143" i="6"/>
  <c r="AR143" i="6"/>
  <c r="AQ143" i="6"/>
  <c r="AP143" i="6"/>
  <c r="AG143" i="6"/>
  <c r="S143" i="6"/>
  <c r="O143" i="6"/>
  <c r="Q143" i="6"/>
  <c r="M143" i="6"/>
  <c r="L143" i="6"/>
  <c r="N143" i="6"/>
  <c r="H143" i="6"/>
  <c r="G143" i="6"/>
  <c r="AI142" i="6"/>
  <c r="P142" i="6"/>
  <c r="F142" i="6"/>
  <c r="AZ142" i="6"/>
  <c r="BO142" i="6"/>
  <c r="BF142" i="6"/>
  <c r="BG142" i="6"/>
  <c r="BH142" i="6"/>
  <c r="BI142" i="6"/>
  <c r="J142" i="6"/>
  <c r="BA142" i="6"/>
  <c r="BB142" i="6"/>
  <c r="BC142" i="6"/>
  <c r="BD142" i="6"/>
  <c r="K142" i="6"/>
  <c r="R142" i="6"/>
  <c r="BK142" i="6"/>
  <c r="BM142" i="6"/>
  <c r="BN142" i="6"/>
  <c r="BL142" i="6"/>
  <c r="BJ142" i="6"/>
  <c r="BE142" i="6"/>
  <c r="AH142" i="6"/>
  <c r="AS142" i="6"/>
  <c r="AT142" i="6"/>
  <c r="AU142" i="6"/>
  <c r="AV142" i="6"/>
  <c r="AY142" i="6"/>
  <c r="AX142" i="6"/>
  <c r="AW142" i="6"/>
  <c r="AR142" i="6"/>
  <c r="AQ142" i="6"/>
  <c r="AP142" i="6"/>
  <c r="AG142" i="6"/>
  <c r="S142" i="6"/>
  <c r="O142" i="6"/>
  <c r="Q142" i="6"/>
  <c r="M142" i="6"/>
  <c r="L142" i="6"/>
  <c r="N142" i="6"/>
  <c r="H142" i="6"/>
  <c r="G142" i="6"/>
  <c r="AI141" i="6"/>
  <c r="P141" i="6"/>
  <c r="F141" i="6"/>
  <c r="AZ141" i="6"/>
  <c r="BO141" i="6"/>
  <c r="BF141" i="6"/>
  <c r="BG141" i="6"/>
  <c r="BH141" i="6"/>
  <c r="BI141" i="6"/>
  <c r="J141" i="6"/>
  <c r="BA141" i="6"/>
  <c r="BB141" i="6"/>
  <c r="BC141" i="6"/>
  <c r="BD141" i="6"/>
  <c r="K141" i="6"/>
  <c r="R141" i="6"/>
  <c r="BK141" i="6"/>
  <c r="BM141" i="6"/>
  <c r="BN141" i="6"/>
  <c r="BL141" i="6"/>
  <c r="BJ141" i="6"/>
  <c r="BE141" i="6"/>
  <c r="AH141" i="6"/>
  <c r="AS141" i="6"/>
  <c r="AT141" i="6"/>
  <c r="AU141" i="6"/>
  <c r="AV141" i="6"/>
  <c r="AY141" i="6"/>
  <c r="AX141" i="6"/>
  <c r="AW141" i="6"/>
  <c r="AR141" i="6"/>
  <c r="AQ141" i="6"/>
  <c r="AP141" i="6"/>
  <c r="AG141" i="6"/>
  <c r="S141" i="6"/>
  <c r="O141" i="6"/>
  <c r="Q141" i="6"/>
  <c r="M141" i="6"/>
  <c r="L141" i="6"/>
  <c r="N141" i="6"/>
  <c r="H141" i="6"/>
  <c r="G141" i="6"/>
  <c r="AI140" i="6"/>
  <c r="P140" i="6"/>
  <c r="F140" i="6"/>
  <c r="AZ140" i="6"/>
  <c r="BO140" i="6"/>
  <c r="BF140" i="6"/>
  <c r="BG140" i="6"/>
  <c r="BH140" i="6"/>
  <c r="BI140" i="6"/>
  <c r="J140" i="6"/>
  <c r="BA140" i="6"/>
  <c r="BB140" i="6"/>
  <c r="BC140" i="6"/>
  <c r="BD140" i="6"/>
  <c r="K140" i="6"/>
  <c r="R140" i="6"/>
  <c r="BK140" i="6"/>
  <c r="BM140" i="6"/>
  <c r="BN140" i="6"/>
  <c r="BL140" i="6"/>
  <c r="BJ140" i="6"/>
  <c r="BE140" i="6"/>
  <c r="AH140" i="6"/>
  <c r="AS140" i="6"/>
  <c r="AT140" i="6"/>
  <c r="AU140" i="6"/>
  <c r="AV140" i="6"/>
  <c r="AY140" i="6"/>
  <c r="AX140" i="6"/>
  <c r="AW140" i="6"/>
  <c r="AR140" i="6"/>
  <c r="AQ140" i="6"/>
  <c r="AP140" i="6"/>
  <c r="AG140" i="6"/>
  <c r="S140" i="6"/>
  <c r="O140" i="6"/>
  <c r="Q140" i="6"/>
  <c r="M140" i="6"/>
  <c r="L140" i="6"/>
  <c r="N140" i="6"/>
  <c r="H140" i="6"/>
  <c r="G140" i="6"/>
  <c r="AI139" i="6"/>
  <c r="P139" i="6"/>
  <c r="F139" i="6"/>
  <c r="AZ139" i="6"/>
  <c r="BO139" i="6"/>
  <c r="BF139" i="6"/>
  <c r="BG139" i="6"/>
  <c r="BH139" i="6"/>
  <c r="BI139" i="6"/>
  <c r="J139" i="6"/>
  <c r="BA139" i="6"/>
  <c r="BB139" i="6"/>
  <c r="BC139" i="6"/>
  <c r="BD139" i="6"/>
  <c r="K139" i="6"/>
  <c r="R139" i="6"/>
  <c r="BK139" i="6"/>
  <c r="BM139" i="6"/>
  <c r="BN139" i="6"/>
  <c r="BL139" i="6"/>
  <c r="BJ139" i="6"/>
  <c r="BE139" i="6"/>
  <c r="AH139" i="6"/>
  <c r="AS139" i="6"/>
  <c r="AT139" i="6"/>
  <c r="AU139" i="6"/>
  <c r="AV139" i="6"/>
  <c r="AY139" i="6"/>
  <c r="AX139" i="6"/>
  <c r="AW139" i="6"/>
  <c r="AR139" i="6"/>
  <c r="AQ139" i="6"/>
  <c r="AP139" i="6"/>
  <c r="AG139" i="6"/>
  <c r="S139" i="6"/>
  <c r="O139" i="6"/>
  <c r="Q139" i="6"/>
  <c r="M139" i="6"/>
  <c r="L139" i="6"/>
  <c r="N139" i="6"/>
  <c r="H139" i="6"/>
  <c r="G139" i="6"/>
  <c r="AI138" i="6"/>
  <c r="P138" i="6"/>
  <c r="F138" i="6"/>
  <c r="AZ138" i="6"/>
  <c r="BO138" i="6"/>
  <c r="BG138" i="6"/>
  <c r="BF138" i="6"/>
  <c r="BH138" i="6"/>
  <c r="BI138" i="6"/>
  <c r="J138" i="6"/>
  <c r="R138" i="6"/>
  <c r="BK138" i="6"/>
  <c r="BM138" i="6"/>
  <c r="BN138" i="6"/>
  <c r="BL138" i="6"/>
  <c r="BJ138" i="6"/>
  <c r="BA138" i="6"/>
  <c r="BB138" i="6"/>
  <c r="BC138" i="6"/>
  <c r="BD138" i="6"/>
  <c r="K138" i="6"/>
  <c r="BE138" i="6"/>
  <c r="AH138" i="6"/>
  <c r="AY138" i="6"/>
  <c r="AU138" i="6"/>
  <c r="AX138" i="6"/>
  <c r="AT138" i="6"/>
  <c r="AW138" i="6"/>
  <c r="AV138" i="6"/>
  <c r="AS138" i="6"/>
  <c r="AR138" i="6"/>
  <c r="AQ138" i="6"/>
  <c r="AP138" i="6"/>
  <c r="AG138" i="6"/>
  <c r="S138" i="6"/>
  <c r="Q138" i="6"/>
  <c r="O138" i="6"/>
  <c r="N138" i="6"/>
  <c r="M138" i="6"/>
  <c r="L138" i="6"/>
  <c r="H138" i="6"/>
  <c r="G138" i="6"/>
  <c r="AI137" i="6"/>
  <c r="P137" i="6"/>
  <c r="F137" i="6"/>
  <c r="AZ137" i="6"/>
  <c r="BO137" i="6"/>
  <c r="BF137" i="6"/>
  <c r="BG137" i="6"/>
  <c r="BH137" i="6"/>
  <c r="BI137" i="6"/>
  <c r="J137" i="6"/>
  <c r="BA137" i="6"/>
  <c r="BB137" i="6"/>
  <c r="BC137" i="6"/>
  <c r="BD137" i="6"/>
  <c r="K137" i="6"/>
  <c r="R137" i="6"/>
  <c r="BK137" i="6"/>
  <c r="BM137" i="6"/>
  <c r="BN137" i="6"/>
  <c r="BL137" i="6"/>
  <c r="BJ137" i="6"/>
  <c r="BE137" i="6"/>
  <c r="AH137" i="6"/>
  <c r="AS137" i="6"/>
  <c r="AT137" i="6"/>
  <c r="AU137" i="6"/>
  <c r="AV137" i="6"/>
  <c r="AY137" i="6"/>
  <c r="AX137" i="6"/>
  <c r="AW137" i="6"/>
  <c r="AR137" i="6"/>
  <c r="AQ137" i="6"/>
  <c r="AP137" i="6"/>
  <c r="AG137" i="6"/>
  <c r="S137" i="6"/>
  <c r="O137" i="6"/>
  <c r="Q137" i="6"/>
  <c r="M137" i="6"/>
  <c r="L137" i="6"/>
  <c r="N137" i="6"/>
  <c r="H137" i="6"/>
  <c r="G137" i="6"/>
  <c r="AI136" i="6"/>
  <c r="P136" i="6"/>
  <c r="F136" i="6"/>
  <c r="AZ136" i="6"/>
  <c r="BO136" i="6"/>
  <c r="BG136" i="6"/>
  <c r="BF136" i="6"/>
  <c r="BH136" i="6"/>
  <c r="BI136" i="6"/>
  <c r="J136" i="6"/>
  <c r="R136" i="6"/>
  <c r="BK136" i="6"/>
  <c r="BM136" i="6"/>
  <c r="BN136" i="6"/>
  <c r="BL136" i="6"/>
  <c r="BJ136" i="6"/>
  <c r="BA136" i="6"/>
  <c r="BB136" i="6"/>
  <c r="BC136" i="6"/>
  <c r="BD136" i="6"/>
  <c r="K136" i="6"/>
  <c r="BE136" i="6"/>
  <c r="AH136" i="6"/>
  <c r="AY136" i="6"/>
  <c r="AU136" i="6"/>
  <c r="AX136" i="6"/>
  <c r="AT136" i="6"/>
  <c r="AW136" i="6"/>
  <c r="AV136" i="6"/>
  <c r="AS136" i="6"/>
  <c r="AR136" i="6"/>
  <c r="AQ136" i="6"/>
  <c r="AP136" i="6"/>
  <c r="AG136" i="6"/>
  <c r="S136" i="6"/>
  <c r="Q136" i="6"/>
  <c r="O136" i="6"/>
  <c r="N136" i="6"/>
  <c r="M136" i="6"/>
  <c r="L136" i="6"/>
  <c r="H136" i="6"/>
  <c r="G136" i="6"/>
  <c r="AI135" i="6"/>
  <c r="P135" i="6"/>
  <c r="F135" i="6"/>
  <c r="AZ135" i="6"/>
  <c r="BO135" i="6"/>
  <c r="BF135" i="6"/>
  <c r="BG135" i="6"/>
  <c r="BH135" i="6"/>
  <c r="BI135" i="6"/>
  <c r="J135" i="6"/>
  <c r="BA135" i="6"/>
  <c r="BB135" i="6"/>
  <c r="BC135" i="6"/>
  <c r="BD135" i="6"/>
  <c r="K135" i="6"/>
  <c r="R135" i="6"/>
  <c r="BK135" i="6"/>
  <c r="BM135" i="6"/>
  <c r="BN135" i="6"/>
  <c r="BL135" i="6"/>
  <c r="BJ135" i="6"/>
  <c r="BE135" i="6"/>
  <c r="AH135" i="6"/>
  <c r="AS135" i="6"/>
  <c r="AT135" i="6"/>
  <c r="AU135" i="6"/>
  <c r="AV135" i="6"/>
  <c r="AY135" i="6"/>
  <c r="AX135" i="6"/>
  <c r="AW135" i="6"/>
  <c r="AR135" i="6"/>
  <c r="AQ135" i="6"/>
  <c r="AP135" i="6"/>
  <c r="AG135" i="6"/>
  <c r="S135" i="6"/>
  <c r="O135" i="6"/>
  <c r="Q135" i="6"/>
  <c r="M135" i="6"/>
  <c r="L135" i="6"/>
  <c r="N135" i="6"/>
  <c r="H135" i="6"/>
  <c r="G135" i="6"/>
  <c r="AI134" i="6"/>
  <c r="P134" i="6"/>
  <c r="F134" i="6"/>
  <c r="AZ134" i="6"/>
  <c r="BO134" i="6"/>
  <c r="BG134" i="6"/>
  <c r="BF134" i="6"/>
  <c r="BH134" i="6"/>
  <c r="BI134" i="6"/>
  <c r="J134" i="6"/>
  <c r="R134" i="6"/>
  <c r="BK134" i="6"/>
  <c r="BM134" i="6"/>
  <c r="BN134" i="6"/>
  <c r="BL134" i="6"/>
  <c r="BJ134" i="6"/>
  <c r="BA134" i="6"/>
  <c r="BB134" i="6"/>
  <c r="BC134" i="6"/>
  <c r="BD134" i="6"/>
  <c r="K134" i="6"/>
  <c r="BE134" i="6"/>
  <c r="AH134" i="6"/>
  <c r="AY134" i="6"/>
  <c r="AU134" i="6"/>
  <c r="AX134" i="6"/>
  <c r="AT134" i="6"/>
  <c r="AW134" i="6"/>
  <c r="AV134" i="6"/>
  <c r="AS134" i="6"/>
  <c r="AR134" i="6"/>
  <c r="AQ134" i="6"/>
  <c r="AP134" i="6"/>
  <c r="AG134" i="6"/>
  <c r="S134" i="6"/>
  <c r="Q134" i="6"/>
  <c r="O134" i="6"/>
  <c r="N134" i="6"/>
  <c r="M134" i="6"/>
  <c r="L134" i="6"/>
  <c r="H134" i="6"/>
  <c r="G134" i="6"/>
  <c r="AI133" i="6"/>
  <c r="P133" i="6"/>
  <c r="F133" i="6"/>
  <c r="AZ133" i="6"/>
  <c r="BO133" i="6"/>
  <c r="BF133" i="6"/>
  <c r="BG133" i="6"/>
  <c r="BH133" i="6"/>
  <c r="BI133" i="6"/>
  <c r="J133" i="6"/>
  <c r="BA133" i="6"/>
  <c r="BB133" i="6"/>
  <c r="BC133" i="6"/>
  <c r="BD133" i="6"/>
  <c r="K133" i="6"/>
  <c r="R133" i="6"/>
  <c r="BK133" i="6"/>
  <c r="BM133" i="6"/>
  <c r="BN133" i="6"/>
  <c r="BL133" i="6"/>
  <c r="BJ133" i="6"/>
  <c r="BE133" i="6"/>
  <c r="AH133" i="6"/>
  <c r="AS133" i="6"/>
  <c r="AT133" i="6"/>
  <c r="AU133" i="6"/>
  <c r="AV133" i="6"/>
  <c r="AY133" i="6"/>
  <c r="AX133" i="6"/>
  <c r="AW133" i="6"/>
  <c r="AR133" i="6"/>
  <c r="AQ133" i="6"/>
  <c r="AP133" i="6"/>
  <c r="AG133" i="6"/>
  <c r="S133" i="6"/>
  <c r="Q133" i="6"/>
  <c r="O133" i="6"/>
  <c r="M133" i="6"/>
  <c r="L133" i="6"/>
  <c r="N133" i="6"/>
  <c r="H133" i="6"/>
  <c r="G133" i="6"/>
  <c r="AI132" i="6"/>
  <c r="P132" i="6"/>
  <c r="F132" i="6"/>
  <c r="AZ132" i="6"/>
  <c r="BO132" i="6"/>
  <c r="BG132" i="6"/>
  <c r="BF132" i="6"/>
  <c r="BH132" i="6"/>
  <c r="BI132" i="6"/>
  <c r="J132" i="6"/>
  <c r="R132" i="6"/>
  <c r="BK132" i="6"/>
  <c r="BM132" i="6"/>
  <c r="BN132" i="6"/>
  <c r="BL132" i="6"/>
  <c r="BJ132" i="6"/>
  <c r="BA132" i="6"/>
  <c r="BB132" i="6"/>
  <c r="BC132" i="6"/>
  <c r="BD132" i="6"/>
  <c r="K132" i="6"/>
  <c r="BE132" i="6"/>
  <c r="AH132" i="6"/>
  <c r="AY132" i="6"/>
  <c r="AU132" i="6"/>
  <c r="AX132" i="6"/>
  <c r="AT132" i="6"/>
  <c r="AW132" i="6"/>
  <c r="AV132" i="6"/>
  <c r="AS132" i="6"/>
  <c r="AR132" i="6"/>
  <c r="AQ132" i="6"/>
  <c r="AP132" i="6"/>
  <c r="AG132" i="6"/>
  <c r="S132" i="6"/>
  <c r="Q132" i="6"/>
  <c r="O132" i="6"/>
  <c r="N132" i="6"/>
  <c r="M132" i="6"/>
  <c r="L132" i="6"/>
  <c r="H132" i="6"/>
  <c r="G132" i="6"/>
  <c r="AI131" i="6"/>
  <c r="P131" i="6"/>
  <c r="F131" i="6"/>
  <c r="AZ131" i="6"/>
  <c r="BO131" i="6"/>
  <c r="BG131" i="6"/>
  <c r="BF131" i="6"/>
  <c r="BH131" i="6"/>
  <c r="BI131" i="6"/>
  <c r="J131" i="6"/>
  <c r="R131" i="6"/>
  <c r="BK131" i="6"/>
  <c r="BM131" i="6"/>
  <c r="BN131" i="6"/>
  <c r="BL131" i="6"/>
  <c r="BJ131" i="6"/>
  <c r="BA131" i="6"/>
  <c r="BB131" i="6"/>
  <c r="BC131" i="6"/>
  <c r="BD131" i="6"/>
  <c r="K131" i="6"/>
  <c r="BE131" i="6"/>
  <c r="AH131" i="6"/>
  <c r="AY131" i="6"/>
  <c r="AU131" i="6"/>
  <c r="AX131" i="6"/>
  <c r="AT131" i="6"/>
  <c r="AW131" i="6"/>
  <c r="AV131" i="6"/>
  <c r="AS131" i="6"/>
  <c r="AR131" i="6"/>
  <c r="AQ131" i="6"/>
  <c r="AP131" i="6"/>
  <c r="AG131" i="6"/>
  <c r="S131" i="6"/>
  <c r="Q131" i="6"/>
  <c r="O131" i="6"/>
  <c r="N131" i="6"/>
  <c r="M131" i="6"/>
  <c r="L131" i="6"/>
  <c r="H131" i="6"/>
  <c r="G131" i="6"/>
  <c r="AI130" i="6"/>
  <c r="P130" i="6"/>
  <c r="F130" i="6"/>
  <c r="AZ130" i="6"/>
  <c r="BO130" i="6"/>
  <c r="BF130" i="6"/>
  <c r="BG130" i="6"/>
  <c r="BH130" i="6"/>
  <c r="BI130" i="6"/>
  <c r="J130" i="6"/>
  <c r="BA130" i="6"/>
  <c r="BB130" i="6"/>
  <c r="BC130" i="6"/>
  <c r="BD130" i="6"/>
  <c r="K130" i="6"/>
  <c r="R130" i="6"/>
  <c r="BK130" i="6"/>
  <c r="BM130" i="6"/>
  <c r="BN130" i="6"/>
  <c r="BL130" i="6"/>
  <c r="BJ130" i="6"/>
  <c r="BE130" i="6"/>
  <c r="AH130" i="6"/>
  <c r="AS130" i="6"/>
  <c r="AT130" i="6"/>
  <c r="AU130" i="6"/>
  <c r="AV130" i="6"/>
  <c r="AY130" i="6"/>
  <c r="AX130" i="6"/>
  <c r="AW130" i="6"/>
  <c r="AR130" i="6"/>
  <c r="AQ130" i="6"/>
  <c r="AP130" i="6"/>
  <c r="AG130" i="6"/>
  <c r="S130" i="6"/>
  <c r="Q130" i="6"/>
  <c r="O130" i="6"/>
  <c r="M130" i="6"/>
  <c r="L130" i="6"/>
  <c r="N130" i="6"/>
  <c r="H130" i="6"/>
  <c r="G130" i="6"/>
  <c r="AI129" i="6"/>
  <c r="P129" i="6"/>
  <c r="F129" i="6"/>
  <c r="AZ129" i="6"/>
  <c r="BO129" i="6"/>
  <c r="BF129" i="6"/>
  <c r="BG129" i="6"/>
  <c r="BH129" i="6"/>
  <c r="BI129" i="6"/>
  <c r="J129" i="6"/>
  <c r="BA129" i="6"/>
  <c r="BB129" i="6"/>
  <c r="BC129" i="6"/>
  <c r="BD129" i="6"/>
  <c r="K129" i="6"/>
  <c r="R129" i="6"/>
  <c r="BK129" i="6"/>
  <c r="BM129" i="6"/>
  <c r="BN129" i="6"/>
  <c r="BL129" i="6"/>
  <c r="BJ129" i="6"/>
  <c r="BE129" i="6"/>
  <c r="AH129" i="6"/>
  <c r="AS129" i="6"/>
  <c r="AT129" i="6"/>
  <c r="AU129" i="6"/>
  <c r="AV129" i="6"/>
  <c r="AY129" i="6"/>
  <c r="AX129" i="6"/>
  <c r="AW129" i="6"/>
  <c r="AR129" i="6"/>
  <c r="AQ129" i="6"/>
  <c r="AP129" i="6"/>
  <c r="AG129" i="6"/>
  <c r="S129" i="6"/>
  <c r="Q129" i="6"/>
  <c r="O129" i="6"/>
  <c r="M129" i="6"/>
  <c r="L129" i="6"/>
  <c r="N129" i="6"/>
  <c r="H129" i="6"/>
  <c r="G129" i="6"/>
  <c r="AI128" i="6"/>
  <c r="P128" i="6"/>
  <c r="F128" i="6"/>
  <c r="AZ128" i="6"/>
  <c r="BO128" i="6"/>
  <c r="BF128" i="6"/>
  <c r="BG128" i="6"/>
  <c r="BH128" i="6"/>
  <c r="BI128" i="6"/>
  <c r="J128" i="6"/>
  <c r="BA128" i="6"/>
  <c r="BB128" i="6"/>
  <c r="BC128" i="6"/>
  <c r="BD128" i="6"/>
  <c r="K128" i="6"/>
  <c r="R128" i="6"/>
  <c r="BK128" i="6"/>
  <c r="BM128" i="6"/>
  <c r="BN128" i="6"/>
  <c r="BL128" i="6"/>
  <c r="BJ128" i="6"/>
  <c r="BE128" i="6"/>
  <c r="AH128" i="6"/>
  <c r="AS128" i="6"/>
  <c r="AT128" i="6"/>
  <c r="AU128" i="6"/>
  <c r="AV128" i="6"/>
  <c r="AY128" i="6"/>
  <c r="AX128" i="6"/>
  <c r="AW128" i="6"/>
  <c r="AR128" i="6"/>
  <c r="AQ128" i="6"/>
  <c r="AP128" i="6"/>
  <c r="AG128" i="6"/>
  <c r="S128" i="6"/>
  <c r="Q128" i="6"/>
  <c r="O128" i="6"/>
  <c r="M128" i="6"/>
  <c r="L128" i="6"/>
  <c r="N128" i="6"/>
  <c r="H128" i="6"/>
  <c r="G128" i="6"/>
  <c r="AI127" i="6"/>
  <c r="P127" i="6"/>
  <c r="F127" i="6"/>
  <c r="AZ127" i="6"/>
  <c r="BO127" i="6"/>
  <c r="BF127" i="6"/>
  <c r="BG127" i="6"/>
  <c r="BH127" i="6"/>
  <c r="BI127" i="6"/>
  <c r="J127" i="6"/>
  <c r="BA127" i="6"/>
  <c r="BB127" i="6"/>
  <c r="BC127" i="6"/>
  <c r="BD127" i="6"/>
  <c r="K127" i="6"/>
  <c r="R127" i="6"/>
  <c r="BK127" i="6"/>
  <c r="BM127" i="6"/>
  <c r="BN127" i="6"/>
  <c r="BL127" i="6"/>
  <c r="BJ127" i="6"/>
  <c r="BE127" i="6"/>
  <c r="AH127" i="6"/>
  <c r="AS127" i="6"/>
  <c r="AT127" i="6"/>
  <c r="AU127" i="6"/>
  <c r="AV127" i="6"/>
  <c r="AY127" i="6"/>
  <c r="AX127" i="6"/>
  <c r="AW127" i="6"/>
  <c r="AR127" i="6"/>
  <c r="AQ127" i="6"/>
  <c r="AP127" i="6"/>
  <c r="AG127" i="6"/>
  <c r="S127" i="6"/>
  <c r="Q127" i="6"/>
  <c r="O127" i="6"/>
  <c r="M127" i="6"/>
  <c r="L127" i="6"/>
  <c r="N127" i="6"/>
  <c r="H127" i="6"/>
  <c r="G127" i="6"/>
  <c r="AI126" i="6"/>
  <c r="P126" i="6"/>
  <c r="F126" i="6"/>
  <c r="AZ126" i="6"/>
  <c r="BO126" i="6"/>
  <c r="BG126" i="6"/>
  <c r="BF126" i="6"/>
  <c r="BH126" i="6"/>
  <c r="BI126" i="6"/>
  <c r="J126" i="6"/>
  <c r="R126" i="6"/>
  <c r="BK126" i="6"/>
  <c r="BM126" i="6"/>
  <c r="BN126" i="6"/>
  <c r="BL126" i="6"/>
  <c r="BJ126" i="6"/>
  <c r="BA126" i="6"/>
  <c r="BB126" i="6"/>
  <c r="BC126" i="6"/>
  <c r="BD126" i="6"/>
  <c r="K126" i="6"/>
  <c r="BE126" i="6"/>
  <c r="AH126" i="6"/>
  <c r="AY126" i="6"/>
  <c r="AU126" i="6"/>
  <c r="AX126" i="6"/>
  <c r="AT126" i="6"/>
  <c r="AW126" i="6"/>
  <c r="AV126" i="6"/>
  <c r="AS126" i="6"/>
  <c r="AR126" i="6"/>
  <c r="AQ126" i="6"/>
  <c r="AP126" i="6"/>
  <c r="AG126" i="6"/>
  <c r="S126" i="6"/>
  <c r="Q126" i="6"/>
  <c r="O126" i="6"/>
  <c r="N126" i="6"/>
  <c r="M126" i="6"/>
  <c r="L126" i="6"/>
  <c r="H126" i="6"/>
  <c r="G126" i="6"/>
  <c r="AI125" i="6"/>
  <c r="P125" i="6"/>
  <c r="F125" i="6"/>
  <c r="AZ125" i="6"/>
  <c r="BO125" i="6"/>
  <c r="BF125" i="6"/>
  <c r="BG125" i="6"/>
  <c r="BH125" i="6"/>
  <c r="BI125" i="6"/>
  <c r="J125" i="6"/>
  <c r="BA125" i="6"/>
  <c r="BB125" i="6"/>
  <c r="BC125" i="6"/>
  <c r="BD125" i="6"/>
  <c r="K125" i="6"/>
  <c r="R125" i="6"/>
  <c r="BK125" i="6"/>
  <c r="BM125" i="6"/>
  <c r="BN125" i="6"/>
  <c r="BL125" i="6"/>
  <c r="BJ125" i="6"/>
  <c r="BE125" i="6"/>
  <c r="AH125" i="6"/>
  <c r="AS125" i="6"/>
  <c r="AT125" i="6"/>
  <c r="AU125" i="6"/>
  <c r="AV125" i="6"/>
  <c r="AY125" i="6"/>
  <c r="AX125" i="6"/>
  <c r="AW125" i="6"/>
  <c r="AR125" i="6"/>
  <c r="AQ125" i="6"/>
  <c r="AP125" i="6"/>
  <c r="AG125" i="6"/>
  <c r="S125" i="6"/>
  <c r="Q125" i="6"/>
  <c r="O125" i="6"/>
  <c r="M125" i="6"/>
  <c r="L125" i="6"/>
  <c r="N125" i="6"/>
  <c r="H125" i="6"/>
  <c r="G125" i="6"/>
  <c r="AI124" i="6"/>
  <c r="P124" i="6"/>
  <c r="F124" i="6"/>
  <c r="AZ124" i="6"/>
  <c r="BO124" i="6"/>
  <c r="BG124" i="6"/>
  <c r="BF124" i="6"/>
  <c r="BH124" i="6"/>
  <c r="BI124" i="6"/>
  <c r="J124" i="6"/>
  <c r="R124" i="6"/>
  <c r="BK124" i="6"/>
  <c r="BM124" i="6"/>
  <c r="BN124" i="6"/>
  <c r="BL124" i="6"/>
  <c r="BJ124" i="6"/>
  <c r="BA124" i="6"/>
  <c r="BB124" i="6"/>
  <c r="BC124" i="6"/>
  <c r="BD124" i="6"/>
  <c r="K124" i="6"/>
  <c r="BE124" i="6"/>
  <c r="AH124" i="6"/>
  <c r="AY124" i="6"/>
  <c r="AU124" i="6"/>
  <c r="AX124" i="6"/>
  <c r="AT124" i="6"/>
  <c r="AW124" i="6"/>
  <c r="AV124" i="6"/>
  <c r="AS124" i="6"/>
  <c r="AR124" i="6"/>
  <c r="AQ124" i="6"/>
  <c r="AP124" i="6"/>
  <c r="AG124" i="6"/>
  <c r="S124" i="6"/>
  <c r="Q124" i="6"/>
  <c r="O124" i="6"/>
  <c r="N124" i="6"/>
  <c r="M124" i="6"/>
  <c r="L124" i="6"/>
  <c r="H124" i="6"/>
  <c r="G124" i="6"/>
  <c r="AI123" i="6"/>
  <c r="P123" i="6"/>
  <c r="F123" i="6"/>
  <c r="AZ123" i="6"/>
  <c r="BO123" i="6"/>
  <c r="BF123" i="6"/>
  <c r="BG123" i="6"/>
  <c r="BH123" i="6"/>
  <c r="BI123" i="6"/>
  <c r="J123" i="6"/>
  <c r="BA123" i="6"/>
  <c r="BB123" i="6"/>
  <c r="BC123" i="6"/>
  <c r="BD123" i="6"/>
  <c r="K123" i="6"/>
  <c r="R123" i="6"/>
  <c r="BK123" i="6"/>
  <c r="BM123" i="6"/>
  <c r="BN123" i="6"/>
  <c r="BL123" i="6"/>
  <c r="BJ123" i="6"/>
  <c r="BE123" i="6"/>
  <c r="AH123" i="6"/>
  <c r="AS123" i="6"/>
  <c r="AT123" i="6"/>
  <c r="AU123" i="6"/>
  <c r="AV123" i="6"/>
  <c r="AY123" i="6"/>
  <c r="AX123" i="6"/>
  <c r="AW123" i="6"/>
  <c r="AR123" i="6"/>
  <c r="AQ123" i="6"/>
  <c r="AP123" i="6"/>
  <c r="AG123" i="6"/>
  <c r="S123" i="6"/>
  <c r="Q123" i="6"/>
  <c r="O123" i="6"/>
  <c r="M123" i="6"/>
  <c r="L123" i="6"/>
  <c r="N123" i="6"/>
  <c r="H123" i="6"/>
  <c r="G123" i="6"/>
  <c r="AI122" i="6"/>
  <c r="P122" i="6"/>
  <c r="F122" i="6"/>
  <c r="AZ122" i="6"/>
  <c r="BO122" i="6"/>
  <c r="BF122" i="6"/>
  <c r="BG122" i="6"/>
  <c r="BH122" i="6"/>
  <c r="BI122" i="6"/>
  <c r="J122" i="6"/>
  <c r="BA122" i="6"/>
  <c r="BB122" i="6"/>
  <c r="BC122" i="6"/>
  <c r="BD122" i="6"/>
  <c r="K122" i="6"/>
  <c r="R122" i="6"/>
  <c r="BK122" i="6"/>
  <c r="BM122" i="6"/>
  <c r="BN122" i="6"/>
  <c r="BL122" i="6"/>
  <c r="BJ122" i="6"/>
  <c r="BE122" i="6"/>
  <c r="AH122" i="6"/>
  <c r="AS122" i="6"/>
  <c r="AT122" i="6"/>
  <c r="AU122" i="6"/>
  <c r="AV122" i="6"/>
  <c r="AY122" i="6"/>
  <c r="AX122" i="6"/>
  <c r="AW122" i="6"/>
  <c r="AR122" i="6"/>
  <c r="AQ122" i="6"/>
  <c r="AP122" i="6"/>
  <c r="AG122" i="6"/>
  <c r="S122" i="6"/>
  <c r="Q122" i="6"/>
  <c r="O122" i="6"/>
  <c r="M122" i="6"/>
  <c r="L122" i="6"/>
  <c r="N122" i="6"/>
  <c r="H122" i="6"/>
  <c r="G122" i="6"/>
  <c r="AI121" i="6"/>
  <c r="P121" i="6"/>
  <c r="F121" i="6"/>
  <c r="AZ121" i="6"/>
  <c r="BO121" i="6"/>
  <c r="BF121" i="6"/>
  <c r="BG121" i="6"/>
  <c r="BH121" i="6"/>
  <c r="BI121" i="6"/>
  <c r="J121" i="6"/>
  <c r="BA121" i="6"/>
  <c r="BB121" i="6"/>
  <c r="BC121" i="6"/>
  <c r="BD121" i="6"/>
  <c r="K121" i="6"/>
  <c r="R121" i="6"/>
  <c r="BK121" i="6"/>
  <c r="BM121" i="6"/>
  <c r="BN121" i="6"/>
  <c r="BL121" i="6"/>
  <c r="BJ121" i="6"/>
  <c r="BE121" i="6"/>
  <c r="AH121" i="6"/>
  <c r="AS121" i="6"/>
  <c r="AT121" i="6"/>
  <c r="AU121" i="6"/>
  <c r="AV121" i="6"/>
  <c r="AY121" i="6"/>
  <c r="AX121" i="6"/>
  <c r="AW121" i="6"/>
  <c r="AR121" i="6"/>
  <c r="AQ121" i="6"/>
  <c r="AP121" i="6"/>
  <c r="AG121" i="6"/>
  <c r="S121" i="6"/>
  <c r="Q121" i="6"/>
  <c r="O121" i="6"/>
  <c r="M121" i="6"/>
  <c r="L121" i="6"/>
  <c r="N121" i="6"/>
  <c r="H121" i="6"/>
  <c r="G121" i="6"/>
  <c r="AI120" i="6"/>
  <c r="P120" i="6"/>
  <c r="F120" i="6"/>
  <c r="AZ120" i="6"/>
  <c r="BO120" i="6"/>
  <c r="BF120" i="6"/>
  <c r="BG120" i="6"/>
  <c r="BH120" i="6"/>
  <c r="BI120" i="6"/>
  <c r="J120" i="6"/>
  <c r="BA120" i="6"/>
  <c r="BB120" i="6"/>
  <c r="BC120" i="6"/>
  <c r="BD120" i="6"/>
  <c r="K120" i="6"/>
  <c r="R120" i="6"/>
  <c r="BK120" i="6"/>
  <c r="BM120" i="6"/>
  <c r="BN120" i="6"/>
  <c r="BL120" i="6"/>
  <c r="BJ120" i="6"/>
  <c r="BE120" i="6"/>
  <c r="AH120" i="6"/>
  <c r="AS120" i="6"/>
  <c r="AT120" i="6"/>
  <c r="AU120" i="6"/>
  <c r="AV120" i="6"/>
  <c r="AY120" i="6"/>
  <c r="AX120" i="6"/>
  <c r="AW120" i="6"/>
  <c r="AR120" i="6"/>
  <c r="AQ120" i="6"/>
  <c r="AP120" i="6"/>
  <c r="AG120" i="6"/>
  <c r="S120" i="6"/>
  <c r="Q120" i="6"/>
  <c r="O120" i="6"/>
  <c r="M120" i="6"/>
  <c r="L120" i="6"/>
  <c r="N120" i="6"/>
  <c r="H120" i="6"/>
  <c r="G120" i="6"/>
  <c r="AI119" i="6"/>
  <c r="P119" i="6"/>
  <c r="F119" i="6"/>
  <c r="AZ119" i="6"/>
  <c r="BO119" i="6"/>
  <c r="BF119" i="6"/>
  <c r="BG119" i="6"/>
  <c r="BH119" i="6"/>
  <c r="BI119" i="6"/>
  <c r="J119" i="6"/>
  <c r="BA119" i="6"/>
  <c r="BB119" i="6"/>
  <c r="BC119" i="6"/>
  <c r="BD119" i="6"/>
  <c r="K119" i="6"/>
  <c r="R119" i="6"/>
  <c r="BK119" i="6"/>
  <c r="BM119" i="6"/>
  <c r="BN119" i="6"/>
  <c r="BL119" i="6"/>
  <c r="BJ119" i="6"/>
  <c r="BE119" i="6"/>
  <c r="AH119" i="6"/>
  <c r="AS119" i="6"/>
  <c r="AT119" i="6"/>
  <c r="AU119" i="6"/>
  <c r="AV119" i="6"/>
  <c r="AY119" i="6"/>
  <c r="AX119" i="6"/>
  <c r="AW119" i="6"/>
  <c r="AR119" i="6"/>
  <c r="AQ119" i="6"/>
  <c r="AP119" i="6"/>
  <c r="AG119" i="6"/>
  <c r="S119" i="6"/>
  <c r="Q119" i="6"/>
  <c r="O119" i="6"/>
  <c r="M119" i="6"/>
  <c r="L119" i="6"/>
  <c r="N119" i="6"/>
  <c r="H119" i="6"/>
  <c r="G119" i="6"/>
  <c r="AI118" i="6"/>
  <c r="P118" i="6"/>
  <c r="F118" i="6"/>
  <c r="AZ118" i="6"/>
  <c r="BO118" i="6"/>
  <c r="BF118" i="6"/>
  <c r="BG118" i="6"/>
  <c r="BH118" i="6"/>
  <c r="BI118" i="6"/>
  <c r="J118" i="6"/>
  <c r="BA118" i="6"/>
  <c r="BB118" i="6"/>
  <c r="BC118" i="6"/>
  <c r="BD118" i="6"/>
  <c r="K118" i="6"/>
  <c r="R118" i="6"/>
  <c r="BK118" i="6"/>
  <c r="BM118" i="6"/>
  <c r="BN118" i="6"/>
  <c r="BL118" i="6"/>
  <c r="BJ118" i="6"/>
  <c r="BE118" i="6"/>
  <c r="AH118" i="6"/>
  <c r="AS118" i="6"/>
  <c r="AT118" i="6"/>
  <c r="AU118" i="6"/>
  <c r="AV118" i="6"/>
  <c r="AY118" i="6"/>
  <c r="AX118" i="6"/>
  <c r="AW118" i="6"/>
  <c r="AR118" i="6"/>
  <c r="AQ118" i="6"/>
  <c r="AP118" i="6"/>
  <c r="AG118" i="6"/>
  <c r="S118" i="6"/>
  <c r="Q118" i="6"/>
  <c r="O118" i="6"/>
  <c r="M118" i="6"/>
  <c r="L118" i="6"/>
  <c r="N118" i="6"/>
  <c r="H118" i="6"/>
  <c r="G118" i="6"/>
  <c r="AI117" i="6"/>
  <c r="P117" i="6"/>
  <c r="F117" i="6"/>
  <c r="AZ117" i="6"/>
  <c r="BO117" i="6"/>
  <c r="BF117" i="6"/>
  <c r="BG117" i="6"/>
  <c r="BH117" i="6"/>
  <c r="BI117" i="6"/>
  <c r="J117" i="6"/>
  <c r="BA117" i="6"/>
  <c r="BB117" i="6"/>
  <c r="BC117" i="6"/>
  <c r="BD117" i="6"/>
  <c r="K117" i="6"/>
  <c r="R117" i="6"/>
  <c r="BK117" i="6"/>
  <c r="BM117" i="6"/>
  <c r="BN117" i="6"/>
  <c r="BL117" i="6"/>
  <c r="BJ117" i="6"/>
  <c r="BE117" i="6"/>
  <c r="AH117" i="6"/>
  <c r="AS117" i="6"/>
  <c r="AT117" i="6"/>
  <c r="AU117" i="6"/>
  <c r="AV117" i="6"/>
  <c r="AY117" i="6"/>
  <c r="AX117" i="6"/>
  <c r="AW117" i="6"/>
  <c r="AR117" i="6"/>
  <c r="AQ117" i="6"/>
  <c r="AP117" i="6"/>
  <c r="AG117" i="6"/>
  <c r="S117" i="6"/>
  <c r="Q117" i="6"/>
  <c r="O117" i="6"/>
  <c r="M117" i="6"/>
  <c r="L117" i="6"/>
  <c r="N117" i="6"/>
  <c r="H117" i="6"/>
  <c r="G117" i="6"/>
  <c r="AI116" i="6"/>
  <c r="P116" i="6"/>
  <c r="F116" i="6"/>
  <c r="AZ116" i="6"/>
  <c r="BO116" i="6"/>
  <c r="BF116" i="6"/>
  <c r="BG116" i="6"/>
  <c r="BH116" i="6"/>
  <c r="BI116" i="6"/>
  <c r="J116" i="6"/>
  <c r="BA116" i="6"/>
  <c r="BB116" i="6"/>
  <c r="BC116" i="6"/>
  <c r="BD116" i="6"/>
  <c r="K116" i="6"/>
  <c r="R116" i="6"/>
  <c r="BK116" i="6"/>
  <c r="BM116" i="6"/>
  <c r="BN116" i="6"/>
  <c r="BL116" i="6"/>
  <c r="BJ116" i="6"/>
  <c r="BE116" i="6"/>
  <c r="AH116" i="6"/>
  <c r="AS116" i="6"/>
  <c r="AT116" i="6"/>
  <c r="AU116" i="6"/>
  <c r="AV116" i="6"/>
  <c r="AY116" i="6"/>
  <c r="AX116" i="6"/>
  <c r="AW116" i="6"/>
  <c r="AR116" i="6"/>
  <c r="AQ116" i="6"/>
  <c r="AP116" i="6"/>
  <c r="AG116" i="6"/>
  <c r="S116" i="6"/>
  <c r="Q116" i="6"/>
  <c r="O116" i="6"/>
  <c r="M116" i="6"/>
  <c r="L116" i="6"/>
  <c r="N116" i="6"/>
  <c r="H116" i="6"/>
  <c r="G116" i="6"/>
  <c r="AI115" i="6"/>
  <c r="P115" i="6"/>
  <c r="F115" i="6"/>
  <c r="AZ115" i="6"/>
  <c r="BO115" i="6"/>
  <c r="BF115" i="6"/>
  <c r="BG115" i="6"/>
  <c r="BH115" i="6"/>
  <c r="BI115" i="6"/>
  <c r="J115" i="6"/>
  <c r="BA115" i="6"/>
  <c r="BB115" i="6"/>
  <c r="BC115" i="6"/>
  <c r="BD115" i="6"/>
  <c r="K115" i="6"/>
  <c r="R115" i="6"/>
  <c r="BK115" i="6"/>
  <c r="BM115" i="6"/>
  <c r="BN115" i="6"/>
  <c r="BL115" i="6"/>
  <c r="BJ115" i="6"/>
  <c r="BE115" i="6"/>
  <c r="AH115" i="6"/>
  <c r="AS115" i="6"/>
  <c r="AT115" i="6"/>
  <c r="AU115" i="6"/>
  <c r="AV115" i="6"/>
  <c r="AY115" i="6"/>
  <c r="AX115" i="6"/>
  <c r="AW115" i="6"/>
  <c r="AR115" i="6"/>
  <c r="AQ115" i="6"/>
  <c r="AP115" i="6"/>
  <c r="AG115" i="6"/>
  <c r="S115" i="6"/>
  <c r="Q115" i="6"/>
  <c r="O115" i="6"/>
  <c r="M115" i="6"/>
  <c r="L115" i="6"/>
  <c r="N115" i="6"/>
  <c r="H115" i="6"/>
  <c r="G115" i="6"/>
  <c r="AI114" i="6"/>
  <c r="P114" i="6"/>
  <c r="F114" i="6"/>
  <c r="AZ114" i="6"/>
  <c r="BO114" i="6"/>
  <c r="BF114" i="6"/>
  <c r="BG114" i="6"/>
  <c r="BH114" i="6"/>
  <c r="BI114" i="6"/>
  <c r="J114" i="6"/>
  <c r="BA114" i="6"/>
  <c r="BB114" i="6"/>
  <c r="BC114" i="6"/>
  <c r="BD114" i="6"/>
  <c r="K114" i="6"/>
  <c r="R114" i="6"/>
  <c r="BK114" i="6"/>
  <c r="BM114" i="6"/>
  <c r="BN114" i="6"/>
  <c r="BL114" i="6"/>
  <c r="BJ114" i="6"/>
  <c r="BE114" i="6"/>
  <c r="AH114" i="6"/>
  <c r="AS114" i="6"/>
  <c r="AT114" i="6"/>
  <c r="AU114" i="6"/>
  <c r="AV114" i="6"/>
  <c r="AY114" i="6"/>
  <c r="AX114" i="6"/>
  <c r="AW114" i="6"/>
  <c r="AR114" i="6"/>
  <c r="AQ114" i="6"/>
  <c r="AP114" i="6"/>
  <c r="AG114" i="6"/>
  <c r="S114" i="6"/>
  <c r="Q114" i="6"/>
  <c r="O114" i="6"/>
  <c r="M114" i="6"/>
  <c r="L114" i="6"/>
  <c r="N114" i="6"/>
  <c r="H114" i="6"/>
  <c r="G114" i="6"/>
  <c r="AI113" i="6"/>
  <c r="P113" i="6"/>
  <c r="F113" i="6"/>
  <c r="AZ113" i="6"/>
  <c r="BO113" i="6"/>
  <c r="BF113" i="6"/>
  <c r="BG113" i="6"/>
  <c r="BH113" i="6"/>
  <c r="BI113" i="6"/>
  <c r="J113" i="6"/>
  <c r="BA113" i="6"/>
  <c r="BB113" i="6"/>
  <c r="BC113" i="6"/>
  <c r="BD113" i="6"/>
  <c r="K113" i="6"/>
  <c r="R113" i="6"/>
  <c r="BK113" i="6"/>
  <c r="BM113" i="6"/>
  <c r="BN113" i="6"/>
  <c r="BL113" i="6"/>
  <c r="BJ113" i="6"/>
  <c r="BE113" i="6"/>
  <c r="AH113" i="6"/>
  <c r="AS113" i="6"/>
  <c r="AT113" i="6"/>
  <c r="AU113" i="6"/>
  <c r="AV113" i="6"/>
  <c r="AY113" i="6"/>
  <c r="AX113" i="6"/>
  <c r="AW113" i="6"/>
  <c r="AR113" i="6"/>
  <c r="AQ113" i="6"/>
  <c r="AP113" i="6"/>
  <c r="AG113" i="6"/>
  <c r="S113" i="6"/>
  <c r="Q113" i="6"/>
  <c r="O113" i="6"/>
  <c r="M113" i="6"/>
  <c r="L113" i="6"/>
  <c r="N113" i="6"/>
  <c r="H113" i="6"/>
  <c r="G113" i="6"/>
  <c r="AI112" i="6"/>
  <c r="P112" i="6"/>
  <c r="F112" i="6"/>
  <c r="AZ112" i="6"/>
  <c r="BO112" i="6"/>
  <c r="BF112" i="6"/>
  <c r="BG112" i="6"/>
  <c r="BH112" i="6"/>
  <c r="BI112" i="6"/>
  <c r="J112" i="6"/>
  <c r="BA112" i="6"/>
  <c r="BB112" i="6"/>
  <c r="BC112" i="6"/>
  <c r="BD112" i="6"/>
  <c r="K112" i="6"/>
  <c r="R112" i="6"/>
  <c r="BK112" i="6"/>
  <c r="BM112" i="6"/>
  <c r="BN112" i="6"/>
  <c r="BL112" i="6"/>
  <c r="BJ112" i="6"/>
  <c r="BE112" i="6"/>
  <c r="AH112" i="6"/>
  <c r="AS112" i="6"/>
  <c r="AT112" i="6"/>
  <c r="AU112" i="6"/>
  <c r="AV112" i="6"/>
  <c r="AY112" i="6"/>
  <c r="AX112" i="6"/>
  <c r="AW112" i="6"/>
  <c r="AR112" i="6"/>
  <c r="AQ112" i="6"/>
  <c r="AP112" i="6"/>
  <c r="AG112" i="6"/>
  <c r="S112" i="6"/>
  <c r="Q112" i="6"/>
  <c r="O112" i="6"/>
  <c r="M112" i="6"/>
  <c r="L112" i="6"/>
  <c r="N112" i="6"/>
  <c r="H112" i="6"/>
  <c r="G112" i="6"/>
  <c r="AI111" i="6"/>
  <c r="P111" i="6"/>
  <c r="F111" i="6"/>
  <c r="AZ111" i="6"/>
  <c r="BO111" i="6"/>
  <c r="BF111" i="6"/>
  <c r="BG111" i="6"/>
  <c r="BH111" i="6"/>
  <c r="BI111" i="6"/>
  <c r="J111" i="6"/>
  <c r="BA111" i="6"/>
  <c r="BB111" i="6"/>
  <c r="BC111" i="6"/>
  <c r="BD111" i="6"/>
  <c r="K111" i="6"/>
  <c r="R111" i="6"/>
  <c r="BK111" i="6"/>
  <c r="BM111" i="6"/>
  <c r="BN111" i="6"/>
  <c r="BL111" i="6"/>
  <c r="BJ111" i="6"/>
  <c r="BE111" i="6"/>
  <c r="AH111" i="6"/>
  <c r="AS111" i="6"/>
  <c r="AT111" i="6"/>
  <c r="AU111" i="6"/>
  <c r="AV111" i="6"/>
  <c r="AY111" i="6"/>
  <c r="AX111" i="6"/>
  <c r="AW111" i="6"/>
  <c r="AR111" i="6"/>
  <c r="AQ111" i="6"/>
  <c r="AP111" i="6"/>
  <c r="AG111" i="6"/>
  <c r="S111" i="6"/>
  <c r="Q111" i="6"/>
  <c r="O111" i="6"/>
  <c r="M111" i="6"/>
  <c r="L111" i="6"/>
  <c r="N111" i="6"/>
  <c r="H111" i="6"/>
  <c r="G111" i="6"/>
  <c r="AI110" i="6"/>
  <c r="P110" i="6"/>
  <c r="F110" i="6"/>
  <c r="AZ110" i="6"/>
  <c r="BO110" i="6"/>
  <c r="BF110" i="6"/>
  <c r="BG110" i="6"/>
  <c r="BH110" i="6"/>
  <c r="BI110" i="6"/>
  <c r="J110" i="6"/>
  <c r="BA110" i="6"/>
  <c r="BB110" i="6"/>
  <c r="BC110" i="6"/>
  <c r="BD110" i="6"/>
  <c r="K110" i="6"/>
  <c r="R110" i="6"/>
  <c r="BK110" i="6"/>
  <c r="BM110" i="6"/>
  <c r="BN110" i="6"/>
  <c r="BL110" i="6"/>
  <c r="BJ110" i="6"/>
  <c r="BE110" i="6"/>
  <c r="AH110" i="6"/>
  <c r="AS110" i="6"/>
  <c r="AT110" i="6"/>
  <c r="AU110" i="6"/>
  <c r="AV110" i="6"/>
  <c r="AY110" i="6"/>
  <c r="AX110" i="6"/>
  <c r="AW110" i="6"/>
  <c r="AR110" i="6"/>
  <c r="AQ110" i="6"/>
  <c r="AP110" i="6"/>
  <c r="AG110" i="6"/>
  <c r="S110" i="6"/>
  <c r="Q110" i="6"/>
  <c r="O110" i="6"/>
  <c r="M110" i="6"/>
  <c r="L110" i="6"/>
  <c r="N110" i="6"/>
  <c r="H110" i="6"/>
  <c r="G110" i="6"/>
  <c r="AI109" i="6"/>
  <c r="P109" i="6"/>
  <c r="F109" i="6"/>
  <c r="AZ109" i="6"/>
  <c r="BO109" i="6"/>
  <c r="BF109" i="6"/>
  <c r="BG109" i="6"/>
  <c r="BH109" i="6"/>
  <c r="BI109" i="6"/>
  <c r="J109" i="6"/>
  <c r="BA109" i="6"/>
  <c r="BB109" i="6"/>
  <c r="BC109" i="6"/>
  <c r="BD109" i="6"/>
  <c r="K109" i="6"/>
  <c r="R109" i="6"/>
  <c r="BK109" i="6"/>
  <c r="BM109" i="6"/>
  <c r="BN109" i="6"/>
  <c r="BL109" i="6"/>
  <c r="BJ109" i="6"/>
  <c r="BE109" i="6"/>
  <c r="AH109" i="6"/>
  <c r="AS109" i="6"/>
  <c r="AT109" i="6"/>
  <c r="AU109" i="6"/>
  <c r="AV109" i="6"/>
  <c r="AY109" i="6"/>
  <c r="AX109" i="6"/>
  <c r="AW109" i="6"/>
  <c r="AR109" i="6"/>
  <c r="AQ109" i="6"/>
  <c r="AP109" i="6"/>
  <c r="AG109" i="6"/>
  <c r="S109" i="6"/>
  <c r="Q109" i="6"/>
  <c r="O109" i="6"/>
  <c r="M109" i="6"/>
  <c r="L109" i="6"/>
  <c r="N109" i="6"/>
  <c r="H109" i="6"/>
  <c r="G109" i="6"/>
  <c r="AI108" i="6"/>
  <c r="P108" i="6"/>
  <c r="F108" i="6"/>
  <c r="AZ108" i="6"/>
  <c r="BO108" i="6"/>
  <c r="BF108" i="6"/>
  <c r="BG108" i="6"/>
  <c r="BH108" i="6"/>
  <c r="BI108" i="6"/>
  <c r="J108" i="6"/>
  <c r="BA108" i="6"/>
  <c r="BB108" i="6"/>
  <c r="BC108" i="6"/>
  <c r="BD108" i="6"/>
  <c r="K108" i="6"/>
  <c r="R108" i="6"/>
  <c r="BK108" i="6"/>
  <c r="BM108" i="6"/>
  <c r="BN108" i="6"/>
  <c r="BL108" i="6"/>
  <c r="BJ108" i="6"/>
  <c r="BE108" i="6"/>
  <c r="AH108" i="6"/>
  <c r="AS108" i="6"/>
  <c r="AT108" i="6"/>
  <c r="AU108" i="6"/>
  <c r="AV108" i="6"/>
  <c r="AY108" i="6"/>
  <c r="AX108" i="6"/>
  <c r="AW108" i="6"/>
  <c r="AR108" i="6"/>
  <c r="AQ108" i="6"/>
  <c r="AP108" i="6"/>
  <c r="AG108" i="6"/>
  <c r="S108" i="6"/>
  <c r="Q108" i="6"/>
  <c r="O108" i="6"/>
  <c r="M108" i="6"/>
  <c r="L108" i="6"/>
  <c r="N108" i="6"/>
  <c r="H108" i="6"/>
  <c r="G108" i="6"/>
  <c r="AI107" i="6"/>
  <c r="P107" i="6"/>
  <c r="F107" i="6"/>
  <c r="AZ107" i="6"/>
  <c r="BO107" i="6"/>
  <c r="BF107" i="6"/>
  <c r="BG107" i="6"/>
  <c r="BH107" i="6"/>
  <c r="BI107" i="6"/>
  <c r="J107" i="6"/>
  <c r="BA107" i="6"/>
  <c r="BB107" i="6"/>
  <c r="BC107" i="6"/>
  <c r="BD107" i="6"/>
  <c r="K107" i="6"/>
  <c r="R107" i="6"/>
  <c r="BK107" i="6"/>
  <c r="BM107" i="6"/>
  <c r="BN107" i="6"/>
  <c r="BL107" i="6"/>
  <c r="BJ107" i="6"/>
  <c r="BE107" i="6"/>
  <c r="AH107" i="6"/>
  <c r="AS107" i="6"/>
  <c r="AT107" i="6"/>
  <c r="AU107" i="6"/>
  <c r="AV107" i="6"/>
  <c r="AY107" i="6"/>
  <c r="AX107" i="6"/>
  <c r="AW107" i="6"/>
  <c r="AR107" i="6"/>
  <c r="AQ107" i="6"/>
  <c r="AP107" i="6"/>
  <c r="AG107" i="6"/>
  <c r="S107" i="6"/>
  <c r="Q107" i="6"/>
  <c r="O107" i="6"/>
  <c r="M107" i="6"/>
  <c r="L107" i="6"/>
  <c r="N107" i="6"/>
  <c r="H107" i="6"/>
  <c r="G107" i="6"/>
  <c r="AI106" i="6"/>
  <c r="P106" i="6"/>
  <c r="F106" i="6"/>
  <c r="AZ106" i="6"/>
  <c r="BO106" i="6"/>
  <c r="BF106" i="6"/>
  <c r="BG106" i="6"/>
  <c r="BH106" i="6"/>
  <c r="BI106" i="6"/>
  <c r="J106" i="6"/>
  <c r="BA106" i="6"/>
  <c r="BB106" i="6"/>
  <c r="BC106" i="6"/>
  <c r="BD106" i="6"/>
  <c r="K106" i="6"/>
  <c r="R106" i="6"/>
  <c r="BK106" i="6"/>
  <c r="BM106" i="6"/>
  <c r="BN106" i="6"/>
  <c r="BL106" i="6"/>
  <c r="BJ106" i="6"/>
  <c r="BE106" i="6"/>
  <c r="AH106" i="6"/>
  <c r="AS106" i="6"/>
  <c r="AT106" i="6"/>
  <c r="AU106" i="6"/>
  <c r="AV106" i="6"/>
  <c r="AY106" i="6"/>
  <c r="AX106" i="6"/>
  <c r="AW106" i="6"/>
  <c r="AR106" i="6"/>
  <c r="AQ106" i="6"/>
  <c r="AP106" i="6"/>
  <c r="AG106" i="6"/>
  <c r="S106" i="6"/>
  <c r="Q106" i="6"/>
  <c r="O106" i="6"/>
  <c r="M106" i="6"/>
  <c r="L106" i="6"/>
  <c r="N106" i="6"/>
  <c r="H106" i="6"/>
  <c r="G106" i="6"/>
  <c r="AI105" i="6"/>
  <c r="P105" i="6"/>
  <c r="F105" i="6"/>
  <c r="AZ105" i="6"/>
  <c r="BO105" i="6"/>
  <c r="BF105" i="6"/>
  <c r="BG105" i="6"/>
  <c r="BH105" i="6"/>
  <c r="BI105" i="6"/>
  <c r="J105" i="6"/>
  <c r="BA105" i="6"/>
  <c r="BB105" i="6"/>
  <c r="BC105" i="6"/>
  <c r="BD105" i="6"/>
  <c r="K105" i="6"/>
  <c r="R105" i="6"/>
  <c r="BK105" i="6"/>
  <c r="BM105" i="6"/>
  <c r="BN105" i="6"/>
  <c r="BL105" i="6"/>
  <c r="BJ105" i="6"/>
  <c r="BE105" i="6"/>
  <c r="AH105" i="6"/>
  <c r="AS105" i="6"/>
  <c r="AT105" i="6"/>
  <c r="AU105" i="6"/>
  <c r="AV105" i="6"/>
  <c r="AY105" i="6"/>
  <c r="AX105" i="6"/>
  <c r="AW105" i="6"/>
  <c r="AR105" i="6"/>
  <c r="AQ105" i="6"/>
  <c r="AP105" i="6"/>
  <c r="AG105" i="6"/>
  <c r="S105" i="6"/>
  <c r="Q105" i="6"/>
  <c r="O105" i="6"/>
  <c r="M105" i="6"/>
  <c r="L105" i="6"/>
  <c r="N105" i="6"/>
  <c r="H105" i="6"/>
  <c r="G105" i="6"/>
  <c r="AI104" i="6"/>
  <c r="P104" i="6"/>
  <c r="F104" i="6"/>
  <c r="AZ104" i="6"/>
  <c r="BO104" i="6"/>
  <c r="BF104" i="6"/>
  <c r="BG104" i="6"/>
  <c r="BH104" i="6"/>
  <c r="BI104" i="6"/>
  <c r="J104" i="6"/>
  <c r="BA104" i="6"/>
  <c r="BB104" i="6"/>
  <c r="BC104" i="6"/>
  <c r="BD104" i="6"/>
  <c r="K104" i="6"/>
  <c r="R104" i="6"/>
  <c r="BK104" i="6"/>
  <c r="BM104" i="6"/>
  <c r="BN104" i="6"/>
  <c r="BL104" i="6"/>
  <c r="BJ104" i="6"/>
  <c r="BE104" i="6"/>
  <c r="AH104" i="6"/>
  <c r="AS104" i="6"/>
  <c r="AT104" i="6"/>
  <c r="AU104" i="6"/>
  <c r="AV104" i="6"/>
  <c r="AY104" i="6"/>
  <c r="AX104" i="6"/>
  <c r="AW104" i="6"/>
  <c r="AR104" i="6"/>
  <c r="AQ104" i="6"/>
  <c r="AP104" i="6"/>
  <c r="AG104" i="6"/>
  <c r="S104" i="6"/>
  <c r="Q104" i="6"/>
  <c r="O104" i="6"/>
  <c r="M104" i="6"/>
  <c r="L104" i="6"/>
  <c r="N104" i="6"/>
  <c r="H104" i="6"/>
  <c r="G104" i="6"/>
  <c r="AI103" i="6"/>
  <c r="P103" i="6"/>
  <c r="F103" i="6"/>
  <c r="AZ103" i="6"/>
  <c r="BO103" i="6"/>
  <c r="BF103" i="6"/>
  <c r="BG103" i="6"/>
  <c r="BH103" i="6"/>
  <c r="BI103" i="6"/>
  <c r="J103" i="6"/>
  <c r="BA103" i="6"/>
  <c r="BB103" i="6"/>
  <c r="BC103" i="6"/>
  <c r="BD103" i="6"/>
  <c r="K103" i="6"/>
  <c r="R103" i="6"/>
  <c r="BK103" i="6"/>
  <c r="BM103" i="6"/>
  <c r="BN103" i="6"/>
  <c r="BL103" i="6"/>
  <c r="BJ103" i="6"/>
  <c r="BE103" i="6"/>
  <c r="AH103" i="6"/>
  <c r="AS103" i="6"/>
  <c r="AT103" i="6"/>
  <c r="AU103" i="6"/>
  <c r="AV103" i="6"/>
  <c r="AY103" i="6"/>
  <c r="AX103" i="6"/>
  <c r="AW103" i="6"/>
  <c r="AR103" i="6"/>
  <c r="AQ103" i="6"/>
  <c r="AP103" i="6"/>
  <c r="AG103" i="6"/>
  <c r="S103" i="6"/>
  <c r="Q103" i="6"/>
  <c r="O103" i="6"/>
  <c r="M103" i="6"/>
  <c r="L103" i="6"/>
  <c r="N103" i="6"/>
  <c r="H103" i="6"/>
  <c r="G103" i="6"/>
  <c r="AI102" i="6"/>
  <c r="P102" i="6"/>
  <c r="F102" i="6"/>
  <c r="AZ102" i="6"/>
  <c r="BO102" i="6"/>
  <c r="BF102" i="6"/>
  <c r="BG102" i="6"/>
  <c r="BH102" i="6"/>
  <c r="BI102" i="6"/>
  <c r="J102" i="6"/>
  <c r="BA102" i="6"/>
  <c r="BB102" i="6"/>
  <c r="BC102" i="6"/>
  <c r="BD102" i="6"/>
  <c r="K102" i="6"/>
  <c r="R102" i="6"/>
  <c r="BK102" i="6"/>
  <c r="BM102" i="6"/>
  <c r="BN102" i="6"/>
  <c r="BL102" i="6"/>
  <c r="BJ102" i="6"/>
  <c r="BE102" i="6"/>
  <c r="AH102" i="6"/>
  <c r="AS102" i="6"/>
  <c r="AT102" i="6"/>
  <c r="AU102" i="6"/>
  <c r="AV102" i="6"/>
  <c r="AY102" i="6"/>
  <c r="AX102" i="6"/>
  <c r="AW102" i="6"/>
  <c r="AR102" i="6"/>
  <c r="AQ102" i="6"/>
  <c r="AP102" i="6"/>
  <c r="AG102" i="6"/>
  <c r="S102" i="6"/>
  <c r="Q102" i="6"/>
  <c r="O102" i="6"/>
  <c r="M102" i="6"/>
  <c r="L102" i="6"/>
  <c r="N102" i="6"/>
  <c r="H102" i="6"/>
  <c r="G102" i="6"/>
  <c r="AI101" i="6"/>
  <c r="P101" i="6"/>
  <c r="F101" i="6"/>
  <c r="AZ101" i="6"/>
  <c r="BO101" i="6"/>
  <c r="BG101" i="6"/>
  <c r="BF101" i="6"/>
  <c r="BH101" i="6"/>
  <c r="BI101" i="6"/>
  <c r="J101" i="6"/>
  <c r="R101" i="6"/>
  <c r="BK101" i="6"/>
  <c r="BM101" i="6"/>
  <c r="BN101" i="6"/>
  <c r="BL101" i="6"/>
  <c r="BJ101" i="6"/>
  <c r="BA101" i="6"/>
  <c r="BB101" i="6"/>
  <c r="BC101" i="6"/>
  <c r="BD101" i="6"/>
  <c r="K101" i="6"/>
  <c r="BE101" i="6"/>
  <c r="AH101" i="6"/>
  <c r="AY101" i="6"/>
  <c r="AU101" i="6"/>
  <c r="AX101" i="6"/>
  <c r="AT101" i="6"/>
  <c r="AW101" i="6"/>
  <c r="AV101" i="6"/>
  <c r="AS101" i="6"/>
  <c r="AR101" i="6"/>
  <c r="AQ101" i="6"/>
  <c r="AP101" i="6"/>
  <c r="AG101" i="6"/>
  <c r="S101" i="6"/>
  <c r="Q101" i="6"/>
  <c r="O101" i="6"/>
  <c r="N101" i="6"/>
  <c r="M101" i="6"/>
  <c r="L101" i="6"/>
  <c r="H101" i="6"/>
  <c r="G101" i="6"/>
  <c r="AI100" i="6"/>
  <c r="P100" i="6"/>
  <c r="F100" i="6"/>
  <c r="AZ100" i="6"/>
  <c r="BO100" i="6"/>
  <c r="BG100" i="6"/>
  <c r="BF100" i="6"/>
  <c r="BH100" i="6"/>
  <c r="BI100" i="6"/>
  <c r="J100" i="6"/>
  <c r="R100" i="6"/>
  <c r="BK100" i="6"/>
  <c r="BM100" i="6"/>
  <c r="BN100" i="6"/>
  <c r="BL100" i="6"/>
  <c r="BJ100" i="6"/>
  <c r="BA100" i="6"/>
  <c r="BB100" i="6"/>
  <c r="BC100" i="6"/>
  <c r="BD100" i="6"/>
  <c r="K100" i="6"/>
  <c r="BE100" i="6"/>
  <c r="AH100" i="6"/>
  <c r="AY100" i="6"/>
  <c r="AU100" i="6"/>
  <c r="AX100" i="6"/>
  <c r="AT100" i="6"/>
  <c r="AW100" i="6"/>
  <c r="AV100" i="6"/>
  <c r="AS100" i="6"/>
  <c r="AR100" i="6"/>
  <c r="AQ100" i="6"/>
  <c r="AP100" i="6"/>
  <c r="AG100" i="6"/>
  <c r="S100" i="6"/>
  <c r="Q100" i="6"/>
  <c r="O100" i="6"/>
  <c r="N100" i="6"/>
  <c r="M100" i="6"/>
  <c r="L100" i="6"/>
  <c r="H100" i="6"/>
  <c r="G100" i="6"/>
  <c r="AI99" i="6"/>
  <c r="P99" i="6"/>
  <c r="F99" i="6"/>
  <c r="AZ99" i="6"/>
  <c r="BO99" i="6"/>
  <c r="BG99" i="6"/>
  <c r="BF99" i="6"/>
  <c r="BH99" i="6"/>
  <c r="BI99" i="6"/>
  <c r="J99" i="6"/>
  <c r="R99" i="6"/>
  <c r="BK99" i="6"/>
  <c r="BM99" i="6"/>
  <c r="BN99" i="6"/>
  <c r="BL99" i="6"/>
  <c r="BJ99" i="6"/>
  <c r="BA99" i="6"/>
  <c r="BB99" i="6"/>
  <c r="BC99" i="6"/>
  <c r="BD99" i="6"/>
  <c r="K99" i="6"/>
  <c r="BE99" i="6"/>
  <c r="AH99" i="6"/>
  <c r="AY99" i="6"/>
  <c r="AU99" i="6"/>
  <c r="AX99" i="6"/>
  <c r="AT99" i="6"/>
  <c r="AW99" i="6"/>
  <c r="AV99" i="6"/>
  <c r="AS99" i="6"/>
  <c r="AR99" i="6"/>
  <c r="AQ99" i="6"/>
  <c r="AP99" i="6"/>
  <c r="AG99" i="6"/>
  <c r="S99" i="6"/>
  <c r="Q99" i="6"/>
  <c r="O99" i="6"/>
  <c r="N99" i="6"/>
  <c r="M99" i="6"/>
  <c r="L99" i="6"/>
  <c r="H99" i="6"/>
  <c r="G99" i="6"/>
  <c r="AI98" i="6"/>
  <c r="P98" i="6"/>
  <c r="F98" i="6"/>
  <c r="AZ98" i="6"/>
  <c r="BO98" i="6"/>
  <c r="BG98" i="6"/>
  <c r="BF98" i="6"/>
  <c r="BH98" i="6"/>
  <c r="BI98" i="6"/>
  <c r="J98" i="6"/>
  <c r="R98" i="6"/>
  <c r="BK98" i="6"/>
  <c r="BM98" i="6"/>
  <c r="BN98" i="6"/>
  <c r="BL98" i="6"/>
  <c r="BJ98" i="6"/>
  <c r="BA98" i="6"/>
  <c r="BB98" i="6"/>
  <c r="BC98" i="6"/>
  <c r="BD98" i="6"/>
  <c r="K98" i="6"/>
  <c r="BE98" i="6"/>
  <c r="AH98" i="6"/>
  <c r="AY98" i="6"/>
  <c r="AU98" i="6"/>
  <c r="AX98" i="6"/>
  <c r="AT98" i="6"/>
  <c r="AW98" i="6"/>
  <c r="AV98" i="6"/>
  <c r="AS98" i="6"/>
  <c r="AR98" i="6"/>
  <c r="AQ98" i="6"/>
  <c r="AP98" i="6"/>
  <c r="AG98" i="6"/>
  <c r="S98" i="6"/>
  <c r="Q98" i="6"/>
  <c r="O98" i="6"/>
  <c r="N98" i="6"/>
  <c r="M98" i="6"/>
  <c r="L98" i="6"/>
  <c r="H98" i="6"/>
  <c r="G98" i="6"/>
  <c r="AI97" i="6"/>
  <c r="P97" i="6"/>
  <c r="F97" i="6"/>
  <c r="AZ97" i="6"/>
  <c r="BO97" i="6"/>
  <c r="BG97" i="6"/>
  <c r="BF97" i="6"/>
  <c r="BH97" i="6"/>
  <c r="BI97" i="6"/>
  <c r="J97" i="6"/>
  <c r="R97" i="6"/>
  <c r="BK97" i="6"/>
  <c r="BM97" i="6"/>
  <c r="BN97" i="6"/>
  <c r="BL97" i="6"/>
  <c r="BJ97" i="6"/>
  <c r="BA97" i="6"/>
  <c r="BB97" i="6"/>
  <c r="BC97" i="6"/>
  <c r="BD97" i="6"/>
  <c r="K97" i="6"/>
  <c r="BE97" i="6"/>
  <c r="AH97" i="6"/>
  <c r="AY97" i="6"/>
  <c r="AU97" i="6"/>
  <c r="AX97" i="6"/>
  <c r="AT97" i="6"/>
  <c r="AW97" i="6"/>
  <c r="AV97" i="6"/>
  <c r="AS97" i="6"/>
  <c r="AR97" i="6"/>
  <c r="AQ97" i="6"/>
  <c r="AP97" i="6"/>
  <c r="AG97" i="6"/>
  <c r="S97" i="6"/>
  <c r="Q97" i="6"/>
  <c r="O97" i="6"/>
  <c r="N97" i="6"/>
  <c r="M97" i="6"/>
  <c r="L97" i="6"/>
  <c r="H97" i="6"/>
  <c r="G97" i="6"/>
  <c r="AI96" i="6"/>
  <c r="P96" i="6"/>
  <c r="F96" i="6"/>
  <c r="AZ96" i="6"/>
  <c r="BO96" i="6"/>
  <c r="BG96" i="6"/>
  <c r="BF96" i="6"/>
  <c r="BH96" i="6"/>
  <c r="BI96" i="6"/>
  <c r="J96" i="6"/>
  <c r="R96" i="6"/>
  <c r="BK96" i="6"/>
  <c r="BM96" i="6"/>
  <c r="BN96" i="6"/>
  <c r="BL96" i="6"/>
  <c r="BJ96" i="6"/>
  <c r="BA96" i="6"/>
  <c r="BB96" i="6"/>
  <c r="BC96" i="6"/>
  <c r="BD96" i="6"/>
  <c r="K96" i="6"/>
  <c r="BE96" i="6"/>
  <c r="AH96" i="6"/>
  <c r="AY96" i="6"/>
  <c r="AU96" i="6"/>
  <c r="AX96" i="6"/>
  <c r="AT96" i="6"/>
  <c r="AW96" i="6"/>
  <c r="AV96" i="6"/>
  <c r="AS96" i="6"/>
  <c r="AR96" i="6"/>
  <c r="AQ96" i="6"/>
  <c r="AP96" i="6"/>
  <c r="AG96" i="6"/>
  <c r="S96" i="6"/>
  <c r="Q96" i="6"/>
  <c r="O96" i="6"/>
  <c r="N96" i="6"/>
  <c r="M96" i="6"/>
  <c r="L96" i="6"/>
  <c r="H96" i="6"/>
  <c r="G96" i="6"/>
  <c r="AI95" i="6"/>
  <c r="P95" i="6"/>
  <c r="F95" i="6"/>
  <c r="AZ95" i="6"/>
  <c r="BO95" i="6"/>
  <c r="BG95" i="6"/>
  <c r="BF95" i="6"/>
  <c r="BH95" i="6"/>
  <c r="BI95" i="6"/>
  <c r="J95" i="6"/>
  <c r="R95" i="6"/>
  <c r="BK95" i="6"/>
  <c r="BM95" i="6"/>
  <c r="BN95" i="6"/>
  <c r="BL95" i="6"/>
  <c r="BJ95" i="6"/>
  <c r="BA95" i="6"/>
  <c r="BB95" i="6"/>
  <c r="BC95" i="6"/>
  <c r="BD95" i="6"/>
  <c r="K95" i="6"/>
  <c r="BE95" i="6"/>
  <c r="AH95" i="6"/>
  <c r="AY95" i="6"/>
  <c r="AU95" i="6"/>
  <c r="AX95" i="6"/>
  <c r="AT95" i="6"/>
  <c r="AW95" i="6"/>
  <c r="AV95" i="6"/>
  <c r="AS95" i="6"/>
  <c r="AR95" i="6"/>
  <c r="AQ95" i="6"/>
  <c r="AP95" i="6"/>
  <c r="AG95" i="6"/>
  <c r="S95" i="6"/>
  <c r="Q95" i="6"/>
  <c r="O95" i="6"/>
  <c r="N95" i="6"/>
  <c r="M95" i="6"/>
  <c r="L95" i="6"/>
  <c r="H95" i="6"/>
  <c r="G95" i="6"/>
  <c r="AI94" i="6"/>
  <c r="P94" i="6"/>
  <c r="F94" i="6"/>
  <c r="AZ94" i="6"/>
  <c r="BO94" i="6"/>
  <c r="BF94" i="6"/>
  <c r="BG94" i="6"/>
  <c r="BH94" i="6"/>
  <c r="BI94" i="6"/>
  <c r="J94" i="6"/>
  <c r="BA94" i="6"/>
  <c r="BB94" i="6"/>
  <c r="BC94" i="6"/>
  <c r="BD94" i="6"/>
  <c r="K94" i="6"/>
  <c r="R94" i="6"/>
  <c r="BK94" i="6"/>
  <c r="BM94" i="6"/>
  <c r="BN94" i="6"/>
  <c r="BL94" i="6"/>
  <c r="BJ94" i="6"/>
  <c r="BE94" i="6"/>
  <c r="AH94" i="6"/>
  <c r="AS94" i="6"/>
  <c r="AT94" i="6"/>
  <c r="AU94" i="6"/>
  <c r="AV94" i="6"/>
  <c r="AY94" i="6"/>
  <c r="AX94" i="6"/>
  <c r="AW94" i="6"/>
  <c r="AR94" i="6"/>
  <c r="AQ94" i="6"/>
  <c r="AP94" i="6"/>
  <c r="AG94" i="6"/>
  <c r="S94" i="6"/>
  <c r="Q94" i="6"/>
  <c r="O94" i="6"/>
  <c r="M94" i="6"/>
  <c r="L94" i="6"/>
  <c r="N94" i="6"/>
  <c r="H94" i="6"/>
  <c r="G94" i="6"/>
  <c r="AI93" i="6"/>
  <c r="P93" i="6"/>
  <c r="F93" i="6"/>
  <c r="AZ93" i="6"/>
  <c r="BO93" i="6"/>
  <c r="BF93" i="6"/>
  <c r="BG93" i="6"/>
  <c r="BH93" i="6"/>
  <c r="BI93" i="6"/>
  <c r="J93" i="6"/>
  <c r="BA93" i="6"/>
  <c r="BB93" i="6"/>
  <c r="BC93" i="6"/>
  <c r="BD93" i="6"/>
  <c r="K93" i="6"/>
  <c r="R93" i="6"/>
  <c r="BK93" i="6"/>
  <c r="BM93" i="6"/>
  <c r="BN93" i="6"/>
  <c r="BL93" i="6"/>
  <c r="BJ93" i="6"/>
  <c r="BE93" i="6"/>
  <c r="AH93" i="6"/>
  <c r="AS93" i="6"/>
  <c r="AT93" i="6"/>
  <c r="AU93" i="6"/>
  <c r="AV93" i="6"/>
  <c r="AY93" i="6"/>
  <c r="AX93" i="6"/>
  <c r="AW93" i="6"/>
  <c r="AR93" i="6"/>
  <c r="AQ93" i="6"/>
  <c r="AP93" i="6"/>
  <c r="AG93" i="6"/>
  <c r="S93" i="6"/>
  <c r="Q93" i="6"/>
  <c r="O93" i="6"/>
  <c r="M93" i="6"/>
  <c r="L93" i="6"/>
  <c r="N93" i="6"/>
  <c r="H93" i="6"/>
  <c r="G93" i="6"/>
  <c r="AI92" i="6"/>
  <c r="P92" i="6"/>
  <c r="F92" i="6"/>
  <c r="AZ92" i="6"/>
  <c r="BO92" i="6"/>
  <c r="BF92" i="6"/>
  <c r="BG92" i="6"/>
  <c r="BH92" i="6"/>
  <c r="BI92" i="6"/>
  <c r="J92" i="6"/>
  <c r="BA92" i="6"/>
  <c r="BB92" i="6"/>
  <c r="BC92" i="6"/>
  <c r="BD92" i="6"/>
  <c r="K92" i="6"/>
  <c r="R92" i="6"/>
  <c r="BK92" i="6"/>
  <c r="BM92" i="6"/>
  <c r="BN92" i="6"/>
  <c r="BL92" i="6"/>
  <c r="BJ92" i="6"/>
  <c r="BE92" i="6"/>
  <c r="AH92" i="6"/>
  <c r="AS92" i="6"/>
  <c r="AT92" i="6"/>
  <c r="AU92" i="6"/>
  <c r="AV92" i="6"/>
  <c r="AY92" i="6"/>
  <c r="AX92" i="6"/>
  <c r="AW92" i="6"/>
  <c r="AR92" i="6"/>
  <c r="AQ92" i="6"/>
  <c r="AP92" i="6"/>
  <c r="AG92" i="6"/>
  <c r="S92" i="6"/>
  <c r="Q92" i="6"/>
  <c r="O92" i="6"/>
  <c r="M92" i="6"/>
  <c r="L92" i="6"/>
  <c r="N92" i="6"/>
  <c r="H92" i="6"/>
  <c r="G92" i="6"/>
  <c r="AI91" i="6"/>
  <c r="P91" i="6"/>
  <c r="F91" i="6"/>
  <c r="AZ91" i="6"/>
  <c r="BO91" i="6"/>
  <c r="BF91" i="6"/>
  <c r="BG91" i="6"/>
  <c r="BH91" i="6"/>
  <c r="BI91" i="6"/>
  <c r="J91" i="6"/>
  <c r="BA91" i="6"/>
  <c r="BB91" i="6"/>
  <c r="BC91" i="6"/>
  <c r="BD91" i="6"/>
  <c r="K91" i="6"/>
  <c r="R91" i="6"/>
  <c r="BK91" i="6"/>
  <c r="BM91" i="6"/>
  <c r="BN91" i="6"/>
  <c r="BL91" i="6"/>
  <c r="BJ91" i="6"/>
  <c r="BE91" i="6"/>
  <c r="AH91" i="6"/>
  <c r="AS91" i="6"/>
  <c r="AT91" i="6"/>
  <c r="AU91" i="6"/>
  <c r="AV91" i="6"/>
  <c r="AY91" i="6"/>
  <c r="AX91" i="6"/>
  <c r="AW91" i="6"/>
  <c r="AR91" i="6"/>
  <c r="AQ91" i="6"/>
  <c r="AP91" i="6"/>
  <c r="AG91" i="6"/>
  <c r="S91" i="6"/>
  <c r="Q91" i="6"/>
  <c r="O91" i="6"/>
  <c r="M91" i="6"/>
  <c r="L91" i="6"/>
  <c r="N91" i="6"/>
  <c r="H91" i="6"/>
  <c r="G91" i="6"/>
  <c r="AI90" i="6"/>
  <c r="P90" i="6"/>
  <c r="F90" i="6"/>
  <c r="AZ90" i="6"/>
  <c r="BO90" i="6"/>
  <c r="BF90" i="6"/>
  <c r="BG90" i="6"/>
  <c r="BH90" i="6"/>
  <c r="BI90" i="6"/>
  <c r="J90" i="6"/>
  <c r="BA90" i="6"/>
  <c r="BB90" i="6"/>
  <c r="BC90" i="6"/>
  <c r="BD90" i="6"/>
  <c r="K90" i="6"/>
  <c r="R90" i="6"/>
  <c r="BK90" i="6"/>
  <c r="BM90" i="6"/>
  <c r="BN90" i="6"/>
  <c r="BL90" i="6"/>
  <c r="BJ90" i="6"/>
  <c r="BE90" i="6"/>
  <c r="AH90" i="6"/>
  <c r="AS90" i="6"/>
  <c r="AT90" i="6"/>
  <c r="AU90" i="6"/>
  <c r="AV90" i="6"/>
  <c r="AY90" i="6"/>
  <c r="AX90" i="6"/>
  <c r="AW90" i="6"/>
  <c r="AR90" i="6"/>
  <c r="AQ90" i="6"/>
  <c r="AP90" i="6"/>
  <c r="AG90" i="6"/>
  <c r="S90" i="6"/>
  <c r="Q90" i="6"/>
  <c r="O90" i="6"/>
  <c r="M90" i="6"/>
  <c r="L90" i="6"/>
  <c r="N90" i="6"/>
  <c r="H90" i="6"/>
  <c r="G90" i="6"/>
  <c r="AI89" i="6"/>
  <c r="P89" i="6"/>
  <c r="F89" i="6"/>
  <c r="AZ89" i="6"/>
  <c r="BO89" i="6"/>
  <c r="BF89" i="6"/>
  <c r="BG89" i="6"/>
  <c r="BH89" i="6"/>
  <c r="BI89" i="6"/>
  <c r="J89" i="6"/>
  <c r="BA89" i="6"/>
  <c r="BB89" i="6"/>
  <c r="BC89" i="6"/>
  <c r="BD89" i="6"/>
  <c r="K89" i="6"/>
  <c r="R89" i="6"/>
  <c r="BK89" i="6"/>
  <c r="BM89" i="6"/>
  <c r="BN89" i="6"/>
  <c r="BL89" i="6"/>
  <c r="BJ89" i="6"/>
  <c r="BE89" i="6"/>
  <c r="AH89" i="6"/>
  <c r="AS89" i="6"/>
  <c r="AT89" i="6"/>
  <c r="AU89" i="6"/>
  <c r="AV89" i="6"/>
  <c r="AY89" i="6"/>
  <c r="AX89" i="6"/>
  <c r="AW89" i="6"/>
  <c r="AR89" i="6"/>
  <c r="AQ89" i="6"/>
  <c r="AP89" i="6"/>
  <c r="AG89" i="6"/>
  <c r="S89" i="6"/>
  <c r="Q89" i="6"/>
  <c r="O89" i="6"/>
  <c r="M89" i="6"/>
  <c r="L89" i="6"/>
  <c r="N89" i="6"/>
  <c r="H89" i="6"/>
  <c r="G89" i="6"/>
  <c r="AI88" i="6"/>
  <c r="P88" i="6"/>
  <c r="F88" i="6"/>
  <c r="AZ88" i="6"/>
  <c r="BO88" i="6"/>
  <c r="BF88" i="6"/>
  <c r="BG88" i="6"/>
  <c r="BH88" i="6"/>
  <c r="BI88" i="6"/>
  <c r="J88" i="6"/>
  <c r="BA88" i="6"/>
  <c r="BB88" i="6"/>
  <c r="BC88" i="6"/>
  <c r="BD88" i="6"/>
  <c r="K88" i="6"/>
  <c r="R88" i="6"/>
  <c r="BK88" i="6"/>
  <c r="BM88" i="6"/>
  <c r="BN88" i="6"/>
  <c r="BL88" i="6"/>
  <c r="BJ88" i="6"/>
  <c r="BE88" i="6"/>
  <c r="AH88" i="6"/>
  <c r="AS88" i="6"/>
  <c r="AT88" i="6"/>
  <c r="AU88" i="6"/>
  <c r="AV88" i="6"/>
  <c r="AY88" i="6"/>
  <c r="AX88" i="6"/>
  <c r="AW88" i="6"/>
  <c r="AR88" i="6"/>
  <c r="AQ88" i="6"/>
  <c r="AP88" i="6"/>
  <c r="AG88" i="6"/>
  <c r="S88" i="6"/>
  <c r="Q88" i="6"/>
  <c r="O88" i="6"/>
  <c r="M88" i="6"/>
  <c r="L88" i="6"/>
  <c r="N88" i="6"/>
  <c r="H88" i="6"/>
  <c r="G88" i="6"/>
  <c r="AI87" i="6"/>
  <c r="P87" i="6"/>
  <c r="F87" i="6"/>
  <c r="AZ87" i="6"/>
  <c r="BO87" i="6"/>
  <c r="BF87" i="6"/>
  <c r="BG87" i="6"/>
  <c r="BH87" i="6"/>
  <c r="BI87" i="6"/>
  <c r="J87" i="6"/>
  <c r="BA87" i="6"/>
  <c r="BB87" i="6"/>
  <c r="BC87" i="6"/>
  <c r="BD87" i="6"/>
  <c r="K87" i="6"/>
  <c r="R87" i="6"/>
  <c r="BK87" i="6"/>
  <c r="BM87" i="6"/>
  <c r="BN87" i="6"/>
  <c r="BL87" i="6"/>
  <c r="BJ87" i="6"/>
  <c r="BE87" i="6"/>
  <c r="AH87" i="6"/>
  <c r="AS87" i="6"/>
  <c r="AT87" i="6"/>
  <c r="AU87" i="6"/>
  <c r="AV87" i="6"/>
  <c r="AY87" i="6"/>
  <c r="AX87" i="6"/>
  <c r="AW87" i="6"/>
  <c r="AR87" i="6"/>
  <c r="AQ87" i="6"/>
  <c r="AP87" i="6"/>
  <c r="AG87" i="6"/>
  <c r="S87" i="6"/>
  <c r="Q87" i="6"/>
  <c r="O87" i="6"/>
  <c r="M87" i="6"/>
  <c r="L87" i="6"/>
  <c r="N87" i="6"/>
  <c r="H87" i="6"/>
  <c r="G87" i="6"/>
  <c r="AI86" i="6"/>
  <c r="P86" i="6"/>
  <c r="F86" i="6"/>
  <c r="AZ86" i="6"/>
  <c r="BO86" i="6"/>
  <c r="BF86" i="6"/>
  <c r="BG86" i="6"/>
  <c r="BH86" i="6"/>
  <c r="BI86" i="6"/>
  <c r="J86" i="6"/>
  <c r="BA86" i="6"/>
  <c r="BB86" i="6"/>
  <c r="BC86" i="6"/>
  <c r="BD86" i="6"/>
  <c r="K86" i="6"/>
  <c r="R86" i="6"/>
  <c r="BK86" i="6"/>
  <c r="BM86" i="6"/>
  <c r="BN86" i="6"/>
  <c r="BL86" i="6"/>
  <c r="BJ86" i="6"/>
  <c r="BE86" i="6"/>
  <c r="AH86" i="6"/>
  <c r="AS86" i="6"/>
  <c r="AT86" i="6"/>
  <c r="AU86" i="6"/>
  <c r="AV86" i="6"/>
  <c r="AY86" i="6"/>
  <c r="AX86" i="6"/>
  <c r="AW86" i="6"/>
  <c r="AR86" i="6"/>
  <c r="AQ86" i="6"/>
  <c r="AP86" i="6"/>
  <c r="AG86" i="6"/>
  <c r="S86" i="6"/>
  <c r="Q86" i="6"/>
  <c r="O86" i="6"/>
  <c r="M86" i="6"/>
  <c r="L86" i="6"/>
  <c r="N86" i="6"/>
  <c r="H86" i="6"/>
  <c r="G86" i="6"/>
  <c r="AI85" i="6"/>
  <c r="P85" i="6"/>
  <c r="F85" i="6"/>
  <c r="AZ85" i="6"/>
  <c r="BO85" i="6"/>
  <c r="BF85" i="6"/>
  <c r="BG85" i="6"/>
  <c r="BH85" i="6"/>
  <c r="BI85" i="6"/>
  <c r="J85" i="6"/>
  <c r="BA85" i="6"/>
  <c r="BB85" i="6"/>
  <c r="BC85" i="6"/>
  <c r="BD85" i="6"/>
  <c r="K85" i="6"/>
  <c r="R85" i="6"/>
  <c r="BK85" i="6"/>
  <c r="BM85" i="6"/>
  <c r="BN85" i="6"/>
  <c r="BL85" i="6"/>
  <c r="BJ85" i="6"/>
  <c r="BE85" i="6"/>
  <c r="AH85" i="6"/>
  <c r="AS85" i="6"/>
  <c r="AT85" i="6"/>
  <c r="AU85" i="6"/>
  <c r="AV85" i="6"/>
  <c r="AY85" i="6"/>
  <c r="AX85" i="6"/>
  <c r="AW85" i="6"/>
  <c r="AR85" i="6"/>
  <c r="AQ85" i="6"/>
  <c r="AP85" i="6"/>
  <c r="AG85" i="6"/>
  <c r="S85" i="6"/>
  <c r="Q85" i="6"/>
  <c r="O85" i="6"/>
  <c r="M85" i="6"/>
  <c r="L85" i="6"/>
  <c r="N85" i="6"/>
  <c r="H85" i="6"/>
  <c r="G85" i="6"/>
  <c r="AI84" i="6"/>
  <c r="P84" i="6"/>
  <c r="F84" i="6"/>
  <c r="AZ84" i="6"/>
  <c r="BO84" i="6"/>
  <c r="BF84" i="6"/>
  <c r="BG84" i="6"/>
  <c r="BH84" i="6"/>
  <c r="BI84" i="6"/>
  <c r="J84" i="6"/>
  <c r="BA84" i="6"/>
  <c r="BB84" i="6"/>
  <c r="BC84" i="6"/>
  <c r="BD84" i="6"/>
  <c r="K84" i="6"/>
  <c r="R84" i="6"/>
  <c r="BK84" i="6"/>
  <c r="BM84" i="6"/>
  <c r="BN84" i="6"/>
  <c r="BL84" i="6"/>
  <c r="BJ84" i="6"/>
  <c r="BE84" i="6"/>
  <c r="AH84" i="6"/>
  <c r="AS84" i="6"/>
  <c r="AT84" i="6"/>
  <c r="AU84" i="6"/>
  <c r="AV84" i="6"/>
  <c r="AY84" i="6"/>
  <c r="AX84" i="6"/>
  <c r="AW84" i="6"/>
  <c r="AR84" i="6"/>
  <c r="AQ84" i="6"/>
  <c r="AP84" i="6"/>
  <c r="AG84" i="6"/>
  <c r="S84" i="6"/>
  <c r="Q84" i="6"/>
  <c r="O84" i="6"/>
  <c r="M84" i="6"/>
  <c r="L84" i="6"/>
  <c r="N84" i="6"/>
  <c r="H84" i="6"/>
  <c r="G84" i="6"/>
  <c r="AI83" i="6"/>
  <c r="P83" i="6"/>
  <c r="F83" i="6"/>
  <c r="AZ83" i="6"/>
  <c r="BO83" i="6"/>
  <c r="BF83" i="6"/>
  <c r="BG83" i="6"/>
  <c r="BH83" i="6"/>
  <c r="BI83" i="6"/>
  <c r="J83" i="6"/>
  <c r="BA83" i="6"/>
  <c r="BB83" i="6"/>
  <c r="BC83" i="6"/>
  <c r="BD83" i="6"/>
  <c r="K83" i="6"/>
  <c r="R83" i="6"/>
  <c r="BK83" i="6"/>
  <c r="BM83" i="6"/>
  <c r="BN83" i="6"/>
  <c r="BL83" i="6"/>
  <c r="BJ83" i="6"/>
  <c r="BE83" i="6"/>
  <c r="AH83" i="6"/>
  <c r="AS83" i="6"/>
  <c r="AT83" i="6"/>
  <c r="AU83" i="6"/>
  <c r="AV83" i="6"/>
  <c r="AY83" i="6"/>
  <c r="AX83" i="6"/>
  <c r="AW83" i="6"/>
  <c r="AR83" i="6"/>
  <c r="AQ83" i="6"/>
  <c r="AP83" i="6"/>
  <c r="AG83" i="6"/>
  <c r="S83" i="6"/>
  <c r="Q83" i="6"/>
  <c r="O83" i="6"/>
  <c r="M83" i="6"/>
  <c r="L83" i="6"/>
  <c r="N83" i="6"/>
  <c r="H83" i="6"/>
  <c r="G83" i="6"/>
  <c r="AI82" i="6"/>
  <c r="P82" i="6"/>
  <c r="F82" i="6"/>
  <c r="AZ82" i="6"/>
  <c r="BO82" i="6"/>
  <c r="BF82" i="6"/>
  <c r="BG82" i="6"/>
  <c r="BH82" i="6"/>
  <c r="BI82" i="6"/>
  <c r="J82" i="6"/>
  <c r="BA82" i="6"/>
  <c r="BB82" i="6"/>
  <c r="BC82" i="6"/>
  <c r="BD82" i="6"/>
  <c r="K82" i="6"/>
  <c r="R82" i="6"/>
  <c r="BK82" i="6"/>
  <c r="BM82" i="6"/>
  <c r="BN82" i="6"/>
  <c r="BL82" i="6"/>
  <c r="BJ82" i="6"/>
  <c r="BE82" i="6"/>
  <c r="AH82" i="6"/>
  <c r="AS82" i="6"/>
  <c r="AT82" i="6"/>
  <c r="AU82" i="6"/>
  <c r="AV82" i="6"/>
  <c r="AY82" i="6"/>
  <c r="AX82" i="6"/>
  <c r="AW82" i="6"/>
  <c r="AR82" i="6"/>
  <c r="AQ82" i="6"/>
  <c r="AP82" i="6"/>
  <c r="AG82" i="6"/>
  <c r="S82" i="6"/>
  <c r="Q82" i="6"/>
  <c r="O82" i="6"/>
  <c r="M82" i="6"/>
  <c r="L82" i="6"/>
  <c r="N82" i="6"/>
  <c r="H82" i="6"/>
  <c r="G82" i="6"/>
  <c r="AI81" i="6"/>
  <c r="P81" i="6"/>
  <c r="F81" i="6"/>
  <c r="AZ81" i="6"/>
  <c r="BO81" i="6"/>
  <c r="BF81" i="6"/>
  <c r="BG81" i="6"/>
  <c r="BH81" i="6"/>
  <c r="BI81" i="6"/>
  <c r="J81" i="6"/>
  <c r="BA81" i="6"/>
  <c r="BB81" i="6"/>
  <c r="BC81" i="6"/>
  <c r="BD81" i="6"/>
  <c r="K81" i="6"/>
  <c r="R81" i="6"/>
  <c r="BK81" i="6"/>
  <c r="BM81" i="6"/>
  <c r="BN81" i="6"/>
  <c r="BL81" i="6"/>
  <c r="BJ81" i="6"/>
  <c r="BE81" i="6"/>
  <c r="AH81" i="6"/>
  <c r="AS81" i="6"/>
  <c r="AT81" i="6"/>
  <c r="AU81" i="6"/>
  <c r="AV81" i="6"/>
  <c r="AY81" i="6"/>
  <c r="AX81" i="6"/>
  <c r="AW81" i="6"/>
  <c r="AR81" i="6"/>
  <c r="AQ81" i="6"/>
  <c r="AP81" i="6"/>
  <c r="AG81" i="6"/>
  <c r="S81" i="6"/>
  <c r="Q81" i="6"/>
  <c r="O81" i="6"/>
  <c r="M81" i="6"/>
  <c r="L81" i="6"/>
  <c r="N81" i="6"/>
  <c r="H81" i="6"/>
  <c r="G81" i="6"/>
  <c r="AI80" i="6"/>
  <c r="P80" i="6"/>
  <c r="F80" i="6"/>
  <c r="AZ80" i="6"/>
  <c r="BO80" i="6"/>
  <c r="BF80" i="6"/>
  <c r="BG80" i="6"/>
  <c r="BH80" i="6"/>
  <c r="BI80" i="6"/>
  <c r="J80" i="6"/>
  <c r="BA80" i="6"/>
  <c r="BB80" i="6"/>
  <c r="BC80" i="6"/>
  <c r="BD80" i="6"/>
  <c r="K80" i="6"/>
  <c r="R80" i="6"/>
  <c r="BK80" i="6"/>
  <c r="BM80" i="6"/>
  <c r="BN80" i="6"/>
  <c r="BL80" i="6"/>
  <c r="BJ80" i="6"/>
  <c r="BE80" i="6"/>
  <c r="AH80" i="6"/>
  <c r="AS80" i="6"/>
  <c r="AT80" i="6"/>
  <c r="AU80" i="6"/>
  <c r="AV80" i="6"/>
  <c r="AY80" i="6"/>
  <c r="AX80" i="6"/>
  <c r="AW80" i="6"/>
  <c r="AR80" i="6"/>
  <c r="AQ80" i="6"/>
  <c r="AP80" i="6"/>
  <c r="AG80" i="6"/>
  <c r="S80" i="6"/>
  <c r="Q80" i="6"/>
  <c r="O80" i="6"/>
  <c r="M80" i="6"/>
  <c r="L80" i="6"/>
  <c r="N80" i="6"/>
  <c r="H80" i="6"/>
  <c r="G80" i="6"/>
  <c r="AI79" i="6"/>
  <c r="P79" i="6"/>
  <c r="F79" i="6"/>
  <c r="AZ79" i="6"/>
  <c r="BO79" i="6"/>
  <c r="BF79" i="6"/>
  <c r="BG79" i="6"/>
  <c r="BH79" i="6"/>
  <c r="BI79" i="6"/>
  <c r="J79" i="6"/>
  <c r="BA79" i="6"/>
  <c r="BB79" i="6"/>
  <c r="BC79" i="6"/>
  <c r="BD79" i="6"/>
  <c r="K79" i="6"/>
  <c r="R79" i="6"/>
  <c r="BK79" i="6"/>
  <c r="BM79" i="6"/>
  <c r="BN79" i="6"/>
  <c r="BL79" i="6"/>
  <c r="BJ79" i="6"/>
  <c r="BE79" i="6"/>
  <c r="AH79" i="6"/>
  <c r="AS79" i="6"/>
  <c r="AT79" i="6"/>
  <c r="AU79" i="6"/>
  <c r="AV79" i="6"/>
  <c r="AY79" i="6"/>
  <c r="AX79" i="6"/>
  <c r="AW79" i="6"/>
  <c r="AR79" i="6"/>
  <c r="AQ79" i="6"/>
  <c r="AP79" i="6"/>
  <c r="AG79" i="6"/>
  <c r="S79" i="6"/>
  <c r="Q79" i="6"/>
  <c r="O79" i="6"/>
  <c r="M79" i="6"/>
  <c r="L79" i="6"/>
  <c r="N79" i="6"/>
  <c r="H79" i="6"/>
  <c r="G79" i="6"/>
  <c r="AI78" i="6"/>
  <c r="P78" i="6"/>
  <c r="F78" i="6"/>
  <c r="AZ78" i="6"/>
  <c r="BO78" i="6"/>
  <c r="BF78" i="6"/>
  <c r="BG78" i="6"/>
  <c r="BH78" i="6"/>
  <c r="BI78" i="6"/>
  <c r="J78" i="6"/>
  <c r="BA78" i="6"/>
  <c r="BB78" i="6"/>
  <c r="BC78" i="6"/>
  <c r="BD78" i="6"/>
  <c r="K78" i="6"/>
  <c r="R78" i="6"/>
  <c r="BK78" i="6"/>
  <c r="BM78" i="6"/>
  <c r="BN78" i="6"/>
  <c r="BL78" i="6"/>
  <c r="BJ78" i="6"/>
  <c r="BE78" i="6"/>
  <c r="AH78" i="6"/>
  <c r="AS78" i="6"/>
  <c r="AT78" i="6"/>
  <c r="AU78" i="6"/>
  <c r="AV78" i="6"/>
  <c r="AY78" i="6"/>
  <c r="AX78" i="6"/>
  <c r="AW78" i="6"/>
  <c r="AR78" i="6"/>
  <c r="AQ78" i="6"/>
  <c r="AP78" i="6"/>
  <c r="AG78" i="6"/>
  <c r="S78" i="6"/>
  <c r="Q78" i="6"/>
  <c r="O78" i="6"/>
  <c r="M78" i="6"/>
  <c r="L78" i="6"/>
  <c r="N78" i="6"/>
  <c r="H78" i="6"/>
  <c r="G78" i="6"/>
  <c r="AI77" i="6"/>
  <c r="P77" i="6"/>
  <c r="F77" i="6"/>
  <c r="AZ77" i="6"/>
  <c r="BO77" i="6"/>
  <c r="BF77" i="6"/>
  <c r="BG77" i="6"/>
  <c r="BH77" i="6"/>
  <c r="BI77" i="6"/>
  <c r="J77" i="6"/>
  <c r="BA77" i="6"/>
  <c r="BB77" i="6"/>
  <c r="BC77" i="6"/>
  <c r="BD77" i="6"/>
  <c r="K77" i="6"/>
  <c r="R77" i="6"/>
  <c r="BK77" i="6"/>
  <c r="BM77" i="6"/>
  <c r="BN77" i="6"/>
  <c r="BL77" i="6"/>
  <c r="BJ77" i="6"/>
  <c r="BE77" i="6"/>
  <c r="AH77" i="6"/>
  <c r="AS77" i="6"/>
  <c r="AT77" i="6"/>
  <c r="AU77" i="6"/>
  <c r="AV77" i="6"/>
  <c r="AY77" i="6"/>
  <c r="AX77" i="6"/>
  <c r="AW77" i="6"/>
  <c r="AR77" i="6"/>
  <c r="AQ77" i="6"/>
  <c r="AP77" i="6"/>
  <c r="AG77" i="6"/>
  <c r="S77" i="6"/>
  <c r="Q77" i="6"/>
  <c r="O77" i="6"/>
  <c r="M77" i="6"/>
  <c r="L77" i="6"/>
  <c r="N77" i="6"/>
  <c r="H77" i="6"/>
  <c r="G77" i="6"/>
  <c r="AI76" i="6"/>
  <c r="P76" i="6"/>
  <c r="F76" i="6"/>
  <c r="AZ76" i="6"/>
  <c r="BO76" i="6"/>
  <c r="BF76" i="6"/>
  <c r="BG76" i="6"/>
  <c r="BH76" i="6"/>
  <c r="BI76" i="6"/>
  <c r="J76" i="6"/>
  <c r="BA76" i="6"/>
  <c r="BB76" i="6"/>
  <c r="BC76" i="6"/>
  <c r="BD76" i="6"/>
  <c r="K76" i="6"/>
  <c r="R76" i="6"/>
  <c r="BK76" i="6"/>
  <c r="BM76" i="6"/>
  <c r="BN76" i="6"/>
  <c r="BL76" i="6"/>
  <c r="BJ76" i="6"/>
  <c r="BE76" i="6"/>
  <c r="AH76" i="6"/>
  <c r="AS76" i="6"/>
  <c r="AT76" i="6"/>
  <c r="AU76" i="6"/>
  <c r="AV76" i="6"/>
  <c r="AY76" i="6"/>
  <c r="AX76" i="6"/>
  <c r="AW76" i="6"/>
  <c r="AR76" i="6"/>
  <c r="AQ76" i="6"/>
  <c r="AP76" i="6"/>
  <c r="AG76" i="6"/>
  <c r="S76" i="6"/>
  <c r="Q76" i="6"/>
  <c r="O76" i="6"/>
  <c r="M76" i="6"/>
  <c r="L76" i="6"/>
  <c r="N76" i="6"/>
  <c r="H76" i="6"/>
  <c r="G76" i="6"/>
  <c r="AI75" i="6"/>
  <c r="P75" i="6"/>
  <c r="F75" i="6"/>
  <c r="AZ75" i="6"/>
  <c r="BO75" i="6"/>
  <c r="BF75" i="6"/>
  <c r="BG75" i="6"/>
  <c r="BH75" i="6"/>
  <c r="BI75" i="6"/>
  <c r="J75" i="6"/>
  <c r="BA75" i="6"/>
  <c r="BB75" i="6"/>
  <c r="BC75" i="6"/>
  <c r="BD75" i="6"/>
  <c r="K75" i="6"/>
  <c r="R75" i="6"/>
  <c r="BK75" i="6"/>
  <c r="BM75" i="6"/>
  <c r="BN75" i="6"/>
  <c r="BL75" i="6"/>
  <c r="BJ75" i="6"/>
  <c r="BE75" i="6"/>
  <c r="AH75" i="6"/>
  <c r="AS75" i="6"/>
  <c r="AT75" i="6"/>
  <c r="AU75" i="6"/>
  <c r="AV75" i="6"/>
  <c r="AY75" i="6"/>
  <c r="AX75" i="6"/>
  <c r="AW75" i="6"/>
  <c r="AR75" i="6"/>
  <c r="AQ75" i="6"/>
  <c r="AP75" i="6"/>
  <c r="AG75" i="6"/>
  <c r="S75" i="6"/>
  <c r="Q75" i="6"/>
  <c r="O75" i="6"/>
  <c r="M75" i="6"/>
  <c r="L75" i="6"/>
  <c r="N75" i="6"/>
  <c r="H75" i="6"/>
  <c r="G75" i="6"/>
  <c r="AI74" i="6"/>
  <c r="P74" i="6"/>
  <c r="F74" i="6"/>
  <c r="AZ74" i="6"/>
  <c r="BO74" i="6"/>
  <c r="BF74" i="6"/>
  <c r="BG74" i="6"/>
  <c r="BH74" i="6"/>
  <c r="BI74" i="6"/>
  <c r="J74" i="6"/>
  <c r="BA74" i="6"/>
  <c r="BB74" i="6"/>
  <c r="BC74" i="6"/>
  <c r="BD74" i="6"/>
  <c r="K74" i="6"/>
  <c r="R74" i="6"/>
  <c r="BK74" i="6"/>
  <c r="BM74" i="6"/>
  <c r="BN74" i="6"/>
  <c r="BL74" i="6"/>
  <c r="BJ74" i="6"/>
  <c r="BE74" i="6"/>
  <c r="AH74" i="6"/>
  <c r="AS74" i="6"/>
  <c r="AT74" i="6"/>
  <c r="AU74" i="6"/>
  <c r="AV74" i="6"/>
  <c r="AY74" i="6"/>
  <c r="AX74" i="6"/>
  <c r="AW74" i="6"/>
  <c r="AR74" i="6"/>
  <c r="AQ74" i="6"/>
  <c r="AP74" i="6"/>
  <c r="AG74" i="6"/>
  <c r="S74" i="6"/>
  <c r="Q74" i="6"/>
  <c r="O74" i="6"/>
  <c r="M74" i="6"/>
  <c r="L74" i="6"/>
  <c r="N74" i="6"/>
  <c r="H74" i="6"/>
  <c r="G74" i="6"/>
  <c r="AI73" i="6"/>
  <c r="P73" i="6"/>
  <c r="F73" i="6"/>
  <c r="AZ73" i="6"/>
  <c r="BO73" i="6"/>
  <c r="BG73" i="6"/>
  <c r="BF73" i="6"/>
  <c r="BH73" i="6"/>
  <c r="BI73" i="6"/>
  <c r="J73" i="6"/>
  <c r="R73" i="6"/>
  <c r="BK73" i="6"/>
  <c r="BM73" i="6"/>
  <c r="BN73" i="6"/>
  <c r="BL73" i="6"/>
  <c r="BJ73" i="6"/>
  <c r="BA73" i="6"/>
  <c r="BB73" i="6"/>
  <c r="BC73" i="6"/>
  <c r="BD73" i="6"/>
  <c r="K73" i="6"/>
  <c r="BE73" i="6"/>
  <c r="AH73" i="6"/>
  <c r="AY73" i="6"/>
  <c r="AU73" i="6"/>
  <c r="AX73" i="6"/>
  <c r="AT73" i="6"/>
  <c r="AW73" i="6"/>
  <c r="AV73" i="6"/>
  <c r="AS73" i="6"/>
  <c r="AR73" i="6"/>
  <c r="AQ73" i="6"/>
  <c r="AP73" i="6"/>
  <c r="AG73" i="6"/>
  <c r="S73" i="6"/>
  <c r="Q73" i="6"/>
  <c r="O73" i="6"/>
  <c r="N73" i="6"/>
  <c r="M73" i="6"/>
  <c r="L73" i="6"/>
  <c r="H73" i="6"/>
  <c r="G73" i="6"/>
  <c r="AI72" i="6"/>
  <c r="P72" i="6"/>
  <c r="F72" i="6"/>
  <c r="AZ72" i="6"/>
  <c r="BO72" i="6"/>
  <c r="BF72" i="6"/>
  <c r="BG72" i="6"/>
  <c r="BH72" i="6"/>
  <c r="BI72" i="6"/>
  <c r="J72" i="6"/>
  <c r="BA72" i="6"/>
  <c r="BB72" i="6"/>
  <c r="BC72" i="6"/>
  <c r="BD72" i="6"/>
  <c r="K72" i="6"/>
  <c r="R72" i="6"/>
  <c r="BK72" i="6"/>
  <c r="BM72" i="6"/>
  <c r="BN72" i="6"/>
  <c r="BL72" i="6"/>
  <c r="BJ72" i="6"/>
  <c r="BE72" i="6"/>
  <c r="AH72" i="6"/>
  <c r="AS72" i="6"/>
  <c r="AT72" i="6"/>
  <c r="AU72" i="6"/>
  <c r="AV72" i="6"/>
  <c r="AY72" i="6"/>
  <c r="AX72" i="6"/>
  <c r="AW72" i="6"/>
  <c r="AR72" i="6"/>
  <c r="AQ72" i="6"/>
  <c r="AP72" i="6"/>
  <c r="AG72" i="6"/>
  <c r="S72" i="6"/>
  <c r="Q72" i="6"/>
  <c r="O72" i="6"/>
  <c r="M72" i="6"/>
  <c r="L72" i="6"/>
  <c r="N72" i="6"/>
  <c r="H72" i="6"/>
  <c r="G72" i="6"/>
  <c r="AI71" i="6"/>
  <c r="P71" i="6"/>
  <c r="F71" i="6"/>
  <c r="AZ71" i="6"/>
  <c r="BO71" i="6"/>
  <c r="BF71" i="6"/>
  <c r="BG71" i="6"/>
  <c r="BH71" i="6"/>
  <c r="BI71" i="6"/>
  <c r="J71" i="6"/>
  <c r="BA71" i="6"/>
  <c r="BB71" i="6"/>
  <c r="BC71" i="6"/>
  <c r="BD71" i="6"/>
  <c r="K71" i="6"/>
  <c r="R71" i="6"/>
  <c r="BK71" i="6"/>
  <c r="BM71" i="6"/>
  <c r="BN71" i="6"/>
  <c r="BL71" i="6"/>
  <c r="BJ71" i="6"/>
  <c r="BE71" i="6"/>
  <c r="AH71" i="6"/>
  <c r="AS71" i="6"/>
  <c r="AT71" i="6"/>
  <c r="AU71" i="6"/>
  <c r="AV71" i="6"/>
  <c r="AY71" i="6"/>
  <c r="AX71" i="6"/>
  <c r="AW71" i="6"/>
  <c r="AR71" i="6"/>
  <c r="AQ71" i="6"/>
  <c r="AP71" i="6"/>
  <c r="AG71" i="6"/>
  <c r="S71" i="6"/>
  <c r="Q71" i="6"/>
  <c r="O71" i="6"/>
  <c r="M71" i="6"/>
  <c r="L71" i="6"/>
  <c r="N71" i="6"/>
  <c r="H71" i="6"/>
  <c r="G71" i="6"/>
  <c r="AI70" i="6"/>
  <c r="P70" i="6"/>
  <c r="F70" i="6"/>
  <c r="AZ70" i="6"/>
  <c r="BO70" i="6"/>
  <c r="BF70" i="6"/>
  <c r="BG70" i="6"/>
  <c r="BH70" i="6"/>
  <c r="BI70" i="6"/>
  <c r="J70" i="6"/>
  <c r="BA70" i="6"/>
  <c r="BB70" i="6"/>
  <c r="BC70" i="6"/>
  <c r="BD70" i="6"/>
  <c r="K70" i="6"/>
  <c r="R70" i="6"/>
  <c r="BK70" i="6"/>
  <c r="BM70" i="6"/>
  <c r="BN70" i="6"/>
  <c r="BL70" i="6"/>
  <c r="BJ70" i="6"/>
  <c r="BE70" i="6"/>
  <c r="AH70" i="6"/>
  <c r="AS70" i="6"/>
  <c r="AT70" i="6"/>
  <c r="AU70" i="6"/>
  <c r="AV70" i="6"/>
  <c r="AY70" i="6"/>
  <c r="AX70" i="6"/>
  <c r="AW70" i="6"/>
  <c r="AR70" i="6"/>
  <c r="AQ70" i="6"/>
  <c r="AP70" i="6"/>
  <c r="AG70" i="6"/>
  <c r="S70" i="6"/>
  <c r="Q70" i="6"/>
  <c r="O70" i="6"/>
  <c r="M70" i="6"/>
  <c r="L70" i="6"/>
  <c r="N70" i="6"/>
  <c r="H70" i="6"/>
  <c r="G70" i="6"/>
  <c r="AI69" i="6"/>
  <c r="P69" i="6"/>
  <c r="F69" i="6"/>
  <c r="AZ69" i="6"/>
  <c r="BO69" i="6"/>
  <c r="BF69" i="6"/>
  <c r="BG69" i="6"/>
  <c r="BH69" i="6"/>
  <c r="BI69" i="6"/>
  <c r="J69" i="6"/>
  <c r="BA69" i="6"/>
  <c r="BB69" i="6"/>
  <c r="BC69" i="6"/>
  <c r="BD69" i="6"/>
  <c r="K69" i="6"/>
  <c r="R69" i="6"/>
  <c r="BK69" i="6"/>
  <c r="BM69" i="6"/>
  <c r="BN69" i="6"/>
  <c r="BL69" i="6"/>
  <c r="BJ69" i="6"/>
  <c r="BE69" i="6"/>
  <c r="AH69" i="6"/>
  <c r="AS69" i="6"/>
  <c r="AT69" i="6"/>
  <c r="AU69" i="6"/>
  <c r="AV69" i="6"/>
  <c r="AY69" i="6"/>
  <c r="AX69" i="6"/>
  <c r="AW69" i="6"/>
  <c r="AR69" i="6"/>
  <c r="AQ69" i="6"/>
  <c r="AP69" i="6"/>
  <c r="AG69" i="6"/>
  <c r="S69" i="6"/>
  <c r="Q69" i="6"/>
  <c r="O69" i="6"/>
  <c r="M69" i="6"/>
  <c r="L69" i="6"/>
  <c r="N69" i="6"/>
  <c r="H69" i="6"/>
  <c r="G69" i="6"/>
  <c r="AI68" i="6"/>
  <c r="P68" i="6"/>
  <c r="F68" i="6"/>
  <c r="AZ68" i="6"/>
  <c r="BO68" i="6"/>
  <c r="BF68" i="6"/>
  <c r="BG68" i="6"/>
  <c r="BH68" i="6"/>
  <c r="BI68" i="6"/>
  <c r="J68" i="6"/>
  <c r="BA68" i="6"/>
  <c r="BB68" i="6"/>
  <c r="BC68" i="6"/>
  <c r="BD68" i="6"/>
  <c r="K68" i="6"/>
  <c r="R68" i="6"/>
  <c r="BK68" i="6"/>
  <c r="BM68" i="6"/>
  <c r="BN68" i="6"/>
  <c r="BL68" i="6"/>
  <c r="BJ68" i="6"/>
  <c r="BE68" i="6"/>
  <c r="AH68" i="6"/>
  <c r="AS68" i="6"/>
  <c r="AT68" i="6"/>
  <c r="AU68" i="6"/>
  <c r="AV68" i="6"/>
  <c r="AY68" i="6"/>
  <c r="AX68" i="6"/>
  <c r="AW68" i="6"/>
  <c r="AR68" i="6"/>
  <c r="AQ68" i="6"/>
  <c r="AP68" i="6"/>
  <c r="AG68" i="6"/>
  <c r="S68" i="6"/>
  <c r="Q68" i="6"/>
  <c r="O68" i="6"/>
  <c r="M68" i="6"/>
  <c r="L68" i="6"/>
  <c r="N68" i="6"/>
  <c r="H68" i="6"/>
  <c r="G68" i="6"/>
  <c r="AI67" i="6"/>
  <c r="P67" i="6"/>
  <c r="F67" i="6"/>
  <c r="AZ67" i="6"/>
  <c r="BO67" i="6"/>
  <c r="BF67" i="6"/>
  <c r="BG67" i="6"/>
  <c r="BH67" i="6"/>
  <c r="BI67" i="6"/>
  <c r="J67" i="6"/>
  <c r="BA67" i="6"/>
  <c r="BB67" i="6"/>
  <c r="BC67" i="6"/>
  <c r="BD67" i="6"/>
  <c r="K67" i="6"/>
  <c r="R67" i="6"/>
  <c r="BK67" i="6"/>
  <c r="BM67" i="6"/>
  <c r="BN67" i="6"/>
  <c r="BL67" i="6"/>
  <c r="BJ67" i="6"/>
  <c r="BE67" i="6"/>
  <c r="AH67" i="6"/>
  <c r="AS67" i="6"/>
  <c r="AT67" i="6"/>
  <c r="AU67" i="6"/>
  <c r="AV67" i="6"/>
  <c r="AY67" i="6"/>
  <c r="AX67" i="6"/>
  <c r="AW67" i="6"/>
  <c r="AR67" i="6"/>
  <c r="AQ67" i="6"/>
  <c r="AP67" i="6"/>
  <c r="AG67" i="6"/>
  <c r="S67" i="6"/>
  <c r="Q67" i="6"/>
  <c r="O67" i="6"/>
  <c r="M67" i="6"/>
  <c r="L67" i="6"/>
  <c r="N67" i="6"/>
  <c r="H67" i="6"/>
  <c r="G67" i="6"/>
  <c r="AI66" i="6"/>
  <c r="P66" i="6"/>
  <c r="F66" i="6"/>
  <c r="AZ66" i="6"/>
  <c r="BO66" i="6"/>
  <c r="BF66" i="6"/>
  <c r="BG66" i="6"/>
  <c r="BH66" i="6"/>
  <c r="BI66" i="6"/>
  <c r="J66" i="6"/>
  <c r="BA66" i="6"/>
  <c r="BB66" i="6"/>
  <c r="BC66" i="6"/>
  <c r="BD66" i="6"/>
  <c r="K66" i="6"/>
  <c r="R66" i="6"/>
  <c r="BK66" i="6"/>
  <c r="BM66" i="6"/>
  <c r="BN66" i="6"/>
  <c r="BL66" i="6"/>
  <c r="BJ66" i="6"/>
  <c r="BE66" i="6"/>
  <c r="AH66" i="6"/>
  <c r="AS66" i="6"/>
  <c r="AT66" i="6"/>
  <c r="AU66" i="6"/>
  <c r="AV66" i="6"/>
  <c r="AY66" i="6"/>
  <c r="AX66" i="6"/>
  <c r="AW66" i="6"/>
  <c r="AR66" i="6"/>
  <c r="AQ66" i="6"/>
  <c r="AP66" i="6"/>
  <c r="AG66" i="6"/>
  <c r="S66" i="6"/>
  <c r="Q66" i="6"/>
  <c r="O66" i="6"/>
  <c r="M66" i="6"/>
  <c r="L66" i="6"/>
  <c r="N66" i="6"/>
  <c r="H66" i="6"/>
  <c r="G66" i="6"/>
  <c r="AI65" i="6"/>
  <c r="P65" i="6"/>
  <c r="F65" i="6"/>
  <c r="AZ65" i="6"/>
  <c r="BO65" i="6"/>
  <c r="BF65" i="6"/>
  <c r="BG65" i="6"/>
  <c r="BH65" i="6"/>
  <c r="BI65" i="6"/>
  <c r="J65" i="6"/>
  <c r="BA65" i="6"/>
  <c r="BB65" i="6"/>
  <c r="BC65" i="6"/>
  <c r="BD65" i="6"/>
  <c r="K65" i="6"/>
  <c r="R65" i="6"/>
  <c r="BK65" i="6"/>
  <c r="BM65" i="6"/>
  <c r="BN65" i="6"/>
  <c r="BL65" i="6"/>
  <c r="BJ65" i="6"/>
  <c r="BE65" i="6"/>
  <c r="AH65" i="6"/>
  <c r="AS65" i="6"/>
  <c r="AT65" i="6"/>
  <c r="AU65" i="6"/>
  <c r="AV65" i="6"/>
  <c r="AY65" i="6"/>
  <c r="AX65" i="6"/>
  <c r="AW65" i="6"/>
  <c r="AR65" i="6"/>
  <c r="AQ65" i="6"/>
  <c r="AP65" i="6"/>
  <c r="AG65" i="6"/>
  <c r="S65" i="6"/>
  <c r="Q65" i="6"/>
  <c r="O65" i="6"/>
  <c r="M65" i="6"/>
  <c r="L65" i="6"/>
  <c r="N65" i="6"/>
  <c r="H65" i="6"/>
  <c r="G65" i="6"/>
  <c r="AI64" i="6"/>
  <c r="P64" i="6"/>
  <c r="F64" i="6"/>
  <c r="AZ64" i="6"/>
  <c r="BO64" i="6"/>
  <c r="BG64" i="6"/>
  <c r="BF64" i="6"/>
  <c r="BH64" i="6"/>
  <c r="BI64" i="6"/>
  <c r="J64" i="6"/>
  <c r="R64" i="6"/>
  <c r="BK64" i="6"/>
  <c r="BM64" i="6"/>
  <c r="BN64" i="6"/>
  <c r="BL64" i="6"/>
  <c r="BJ64" i="6"/>
  <c r="BA64" i="6"/>
  <c r="BB64" i="6"/>
  <c r="BC64" i="6"/>
  <c r="BD64" i="6"/>
  <c r="K64" i="6"/>
  <c r="BE64" i="6"/>
  <c r="AH64" i="6"/>
  <c r="AY64" i="6"/>
  <c r="AU64" i="6"/>
  <c r="AX64" i="6"/>
  <c r="AT64" i="6"/>
  <c r="AW64" i="6"/>
  <c r="AV64" i="6"/>
  <c r="AS64" i="6"/>
  <c r="AR64" i="6"/>
  <c r="AQ64" i="6"/>
  <c r="AP64" i="6"/>
  <c r="AG64" i="6"/>
  <c r="S64" i="6"/>
  <c r="Q64" i="6"/>
  <c r="O64" i="6"/>
  <c r="N64" i="6"/>
  <c r="M64" i="6"/>
  <c r="L64" i="6"/>
  <c r="H64" i="6"/>
  <c r="G64" i="6"/>
  <c r="AI63" i="6"/>
  <c r="P63" i="6"/>
  <c r="F63" i="6"/>
  <c r="AZ63" i="6"/>
  <c r="BO63" i="6"/>
  <c r="BG63" i="6"/>
  <c r="BF63" i="6"/>
  <c r="BH63" i="6"/>
  <c r="BI63" i="6"/>
  <c r="J63" i="6"/>
  <c r="R63" i="6"/>
  <c r="BK63" i="6"/>
  <c r="BM63" i="6"/>
  <c r="BN63" i="6"/>
  <c r="BL63" i="6"/>
  <c r="BJ63" i="6"/>
  <c r="BA63" i="6"/>
  <c r="BB63" i="6"/>
  <c r="BC63" i="6"/>
  <c r="BD63" i="6"/>
  <c r="K63" i="6"/>
  <c r="BE63" i="6"/>
  <c r="AH63" i="6"/>
  <c r="AY63" i="6"/>
  <c r="AU63" i="6"/>
  <c r="AX63" i="6"/>
  <c r="AT63" i="6"/>
  <c r="AW63" i="6"/>
  <c r="AV63" i="6"/>
  <c r="AS63" i="6"/>
  <c r="AR63" i="6"/>
  <c r="AQ63" i="6"/>
  <c r="AP63" i="6"/>
  <c r="AG63" i="6"/>
  <c r="S63" i="6"/>
  <c r="Q63" i="6"/>
  <c r="O63" i="6"/>
  <c r="N63" i="6"/>
  <c r="M63" i="6"/>
  <c r="L63" i="6"/>
  <c r="H63" i="6"/>
  <c r="G63" i="6"/>
  <c r="AI62" i="6"/>
  <c r="P62" i="6"/>
  <c r="F62" i="6"/>
  <c r="AZ62" i="6"/>
  <c r="BO62" i="6"/>
  <c r="BG62" i="6"/>
  <c r="BF62" i="6"/>
  <c r="BH62" i="6"/>
  <c r="BI62" i="6"/>
  <c r="J62" i="6"/>
  <c r="R62" i="6"/>
  <c r="BK62" i="6"/>
  <c r="BM62" i="6"/>
  <c r="BN62" i="6"/>
  <c r="BL62" i="6"/>
  <c r="BJ62" i="6"/>
  <c r="BA62" i="6"/>
  <c r="BB62" i="6"/>
  <c r="BC62" i="6"/>
  <c r="BD62" i="6"/>
  <c r="K62" i="6"/>
  <c r="BE62" i="6"/>
  <c r="AH62" i="6"/>
  <c r="AY62" i="6"/>
  <c r="AU62" i="6"/>
  <c r="AX62" i="6"/>
  <c r="AT62" i="6"/>
  <c r="AW62" i="6"/>
  <c r="AV62" i="6"/>
  <c r="AS62" i="6"/>
  <c r="AR62" i="6"/>
  <c r="AQ62" i="6"/>
  <c r="AP62" i="6"/>
  <c r="AG62" i="6"/>
  <c r="S62" i="6"/>
  <c r="Q62" i="6"/>
  <c r="O62" i="6"/>
  <c r="N62" i="6"/>
  <c r="M62" i="6"/>
  <c r="L62" i="6"/>
  <c r="H62" i="6"/>
  <c r="G62" i="6"/>
  <c r="AI61" i="6"/>
  <c r="P61" i="6"/>
  <c r="F61" i="6"/>
  <c r="AZ61" i="6"/>
  <c r="BO61" i="6"/>
  <c r="BG61" i="6"/>
  <c r="BF61" i="6"/>
  <c r="BH61" i="6"/>
  <c r="BI61" i="6"/>
  <c r="J61" i="6"/>
  <c r="R61" i="6"/>
  <c r="BK61" i="6"/>
  <c r="BM61" i="6"/>
  <c r="BN61" i="6"/>
  <c r="BL61" i="6"/>
  <c r="BJ61" i="6"/>
  <c r="BA61" i="6"/>
  <c r="BB61" i="6"/>
  <c r="BC61" i="6"/>
  <c r="BD61" i="6"/>
  <c r="K61" i="6"/>
  <c r="BE61" i="6"/>
  <c r="AH61" i="6"/>
  <c r="AY61" i="6"/>
  <c r="AU61" i="6"/>
  <c r="AX61" i="6"/>
  <c r="AT61" i="6"/>
  <c r="AW61" i="6"/>
  <c r="AV61" i="6"/>
  <c r="AS61" i="6"/>
  <c r="AR61" i="6"/>
  <c r="AQ61" i="6"/>
  <c r="AP61" i="6"/>
  <c r="AG61" i="6"/>
  <c r="S61" i="6"/>
  <c r="Q61" i="6"/>
  <c r="O61" i="6"/>
  <c r="N61" i="6"/>
  <c r="M61" i="6"/>
  <c r="L61" i="6"/>
  <c r="H61" i="6"/>
  <c r="G61" i="6"/>
  <c r="AI60" i="6"/>
  <c r="P60" i="6"/>
  <c r="F60" i="6"/>
  <c r="AZ60" i="6"/>
  <c r="BO60" i="6"/>
  <c r="BF60" i="6"/>
  <c r="BG60" i="6"/>
  <c r="BH60" i="6"/>
  <c r="BI60" i="6"/>
  <c r="J60" i="6"/>
  <c r="BA60" i="6"/>
  <c r="BB60" i="6"/>
  <c r="BC60" i="6"/>
  <c r="BD60" i="6"/>
  <c r="K60" i="6"/>
  <c r="R60" i="6"/>
  <c r="BK60" i="6"/>
  <c r="BM60" i="6"/>
  <c r="BN60" i="6"/>
  <c r="BL60" i="6"/>
  <c r="BJ60" i="6"/>
  <c r="BE60" i="6"/>
  <c r="AH60" i="6"/>
  <c r="AS60" i="6"/>
  <c r="AT60" i="6"/>
  <c r="AU60" i="6"/>
  <c r="AV60" i="6"/>
  <c r="AY60" i="6"/>
  <c r="AX60" i="6"/>
  <c r="AW60" i="6"/>
  <c r="AR60" i="6"/>
  <c r="AQ60" i="6"/>
  <c r="AP60" i="6"/>
  <c r="AG60" i="6"/>
  <c r="S60" i="6"/>
  <c r="Q60" i="6"/>
  <c r="O60" i="6"/>
  <c r="M60" i="6"/>
  <c r="L60" i="6"/>
  <c r="N60" i="6"/>
  <c r="H60" i="6"/>
  <c r="G60" i="6"/>
  <c r="AI59" i="6"/>
  <c r="P59" i="6"/>
  <c r="F59" i="6"/>
  <c r="AZ59" i="6"/>
  <c r="BO59" i="6"/>
  <c r="BF59" i="6"/>
  <c r="BG59" i="6"/>
  <c r="BH59" i="6"/>
  <c r="BI59" i="6"/>
  <c r="J59" i="6"/>
  <c r="BA59" i="6"/>
  <c r="BB59" i="6"/>
  <c r="BC59" i="6"/>
  <c r="BD59" i="6"/>
  <c r="K59" i="6"/>
  <c r="R59" i="6"/>
  <c r="BK59" i="6"/>
  <c r="BM59" i="6"/>
  <c r="BN59" i="6"/>
  <c r="BL59" i="6"/>
  <c r="BJ59" i="6"/>
  <c r="BE59" i="6"/>
  <c r="AH59" i="6"/>
  <c r="AS59" i="6"/>
  <c r="AT59" i="6"/>
  <c r="AU59" i="6"/>
  <c r="AV59" i="6"/>
  <c r="AY59" i="6"/>
  <c r="AX59" i="6"/>
  <c r="AW59" i="6"/>
  <c r="AR59" i="6"/>
  <c r="AQ59" i="6"/>
  <c r="AP59" i="6"/>
  <c r="AG59" i="6"/>
  <c r="S59" i="6"/>
  <c r="Q59" i="6"/>
  <c r="O59" i="6"/>
  <c r="M59" i="6"/>
  <c r="L59" i="6"/>
  <c r="N59" i="6"/>
  <c r="H59" i="6"/>
  <c r="G59" i="6"/>
  <c r="AI58" i="6"/>
  <c r="P58" i="6"/>
  <c r="BO58" i="6"/>
  <c r="F58" i="6"/>
  <c r="BF58" i="6"/>
  <c r="BG58" i="6"/>
  <c r="BH58" i="6"/>
  <c r="BI58" i="6"/>
  <c r="J58" i="6"/>
  <c r="BA58" i="6"/>
  <c r="BB58" i="6"/>
  <c r="BC58" i="6"/>
  <c r="BD58" i="6"/>
  <c r="K58" i="6"/>
  <c r="R58" i="6"/>
  <c r="BK58" i="6"/>
  <c r="BM58" i="6"/>
  <c r="BN58" i="6"/>
  <c r="BL58" i="6"/>
  <c r="BJ58" i="6"/>
  <c r="BE58" i="6"/>
  <c r="AH58" i="6"/>
  <c r="AS58" i="6"/>
  <c r="AT58" i="6"/>
  <c r="AU58" i="6"/>
  <c r="AV58" i="6"/>
  <c r="AY58" i="6"/>
  <c r="AW58" i="6"/>
  <c r="AR58" i="6"/>
  <c r="AQ58" i="6"/>
  <c r="AP58" i="6"/>
  <c r="AG58" i="6"/>
  <c r="S58" i="6"/>
  <c r="Q58" i="6"/>
  <c r="O58" i="6"/>
  <c r="M58" i="6"/>
  <c r="L58" i="6"/>
  <c r="N58" i="6"/>
  <c r="H58" i="6"/>
  <c r="G58" i="6"/>
  <c r="AI57" i="6"/>
  <c r="P57" i="6"/>
  <c r="F57" i="6"/>
  <c r="AZ57" i="6"/>
  <c r="BO57" i="6"/>
  <c r="BF57" i="6"/>
  <c r="BG57" i="6"/>
  <c r="BH57" i="6"/>
  <c r="BI57" i="6"/>
  <c r="J57" i="6"/>
  <c r="BA57" i="6"/>
  <c r="BB57" i="6"/>
  <c r="BC57" i="6"/>
  <c r="BD57" i="6"/>
  <c r="K57" i="6"/>
  <c r="R57" i="6"/>
  <c r="BK57" i="6"/>
  <c r="BM57" i="6"/>
  <c r="BN57" i="6"/>
  <c r="BL57" i="6"/>
  <c r="BJ57" i="6"/>
  <c r="BE57" i="6"/>
  <c r="AH57" i="6"/>
  <c r="AS57" i="6"/>
  <c r="AT57" i="6"/>
  <c r="AU57" i="6"/>
  <c r="AV57" i="6"/>
  <c r="AY57" i="6"/>
  <c r="AX57" i="6"/>
  <c r="AW57" i="6"/>
  <c r="AR57" i="6"/>
  <c r="AQ57" i="6"/>
  <c r="AP57" i="6"/>
  <c r="AG57" i="6"/>
  <c r="S57" i="6"/>
  <c r="Q57" i="6"/>
  <c r="O57" i="6"/>
  <c r="M57" i="6"/>
  <c r="L57" i="6"/>
  <c r="N57" i="6"/>
  <c r="H57" i="6"/>
  <c r="G57" i="6"/>
  <c r="AI56" i="6"/>
  <c r="P56" i="6"/>
  <c r="BO56" i="6"/>
  <c r="F56" i="6"/>
  <c r="BF56" i="6"/>
  <c r="BG56" i="6"/>
  <c r="BH56" i="6"/>
  <c r="BI56" i="6"/>
  <c r="J56" i="6"/>
  <c r="BA56" i="6"/>
  <c r="BB56" i="6"/>
  <c r="BC56" i="6"/>
  <c r="BD56" i="6"/>
  <c r="K56" i="6"/>
  <c r="R56" i="6"/>
  <c r="BK56" i="6"/>
  <c r="BM56" i="6"/>
  <c r="BN56" i="6"/>
  <c r="BL56" i="6"/>
  <c r="BJ56" i="6"/>
  <c r="BE56" i="6"/>
  <c r="AH56" i="6"/>
  <c r="AS56" i="6"/>
  <c r="AT56" i="6"/>
  <c r="AU56" i="6"/>
  <c r="AV56" i="6"/>
  <c r="AY56" i="6"/>
  <c r="AX56" i="6"/>
  <c r="AW56" i="6"/>
  <c r="AR56" i="6"/>
  <c r="AQ56" i="6"/>
  <c r="AP56" i="6"/>
  <c r="AG56" i="6"/>
  <c r="S56" i="6"/>
  <c r="Q56" i="6"/>
  <c r="O56" i="6"/>
  <c r="M56" i="6"/>
  <c r="L56" i="6"/>
  <c r="N56" i="6"/>
  <c r="H56" i="6"/>
  <c r="G56" i="6"/>
  <c r="AI55" i="6"/>
  <c r="P55" i="6"/>
  <c r="F55" i="6"/>
  <c r="AZ55" i="6"/>
  <c r="BO55" i="6"/>
  <c r="BF55" i="6"/>
  <c r="BG55" i="6"/>
  <c r="BH55" i="6"/>
  <c r="BI55" i="6"/>
  <c r="J55" i="6"/>
  <c r="BA55" i="6"/>
  <c r="BB55" i="6"/>
  <c r="BC55" i="6"/>
  <c r="BD55" i="6"/>
  <c r="K55" i="6"/>
  <c r="R55" i="6"/>
  <c r="BK55" i="6"/>
  <c r="BM55" i="6"/>
  <c r="BN55" i="6"/>
  <c r="BL55" i="6"/>
  <c r="BJ55" i="6"/>
  <c r="BE55" i="6"/>
  <c r="AH55" i="6"/>
  <c r="AS55" i="6"/>
  <c r="AT55" i="6"/>
  <c r="AU55" i="6"/>
  <c r="AV55" i="6"/>
  <c r="AY55" i="6"/>
  <c r="AX55" i="6"/>
  <c r="AW55" i="6"/>
  <c r="AR55" i="6"/>
  <c r="AQ55" i="6"/>
  <c r="AP55" i="6"/>
  <c r="AG55" i="6"/>
  <c r="S55" i="6"/>
  <c r="Q55" i="6"/>
  <c r="O55" i="6"/>
  <c r="M55" i="6"/>
  <c r="L55" i="6"/>
  <c r="N55" i="6"/>
  <c r="H55" i="6"/>
  <c r="G55" i="6"/>
  <c r="AI54" i="6"/>
  <c r="P54" i="6"/>
  <c r="F54" i="6"/>
  <c r="AZ54" i="6"/>
  <c r="BO54" i="6"/>
  <c r="BF54" i="6"/>
  <c r="BG54" i="6"/>
  <c r="BH54" i="6"/>
  <c r="BI54" i="6"/>
  <c r="J54" i="6"/>
  <c r="BA54" i="6"/>
  <c r="BB54" i="6"/>
  <c r="BC54" i="6"/>
  <c r="BD54" i="6"/>
  <c r="K54" i="6"/>
  <c r="R54" i="6"/>
  <c r="BK54" i="6"/>
  <c r="BM54" i="6"/>
  <c r="BN54" i="6"/>
  <c r="BL54" i="6"/>
  <c r="BJ54" i="6"/>
  <c r="BE54" i="6"/>
  <c r="AH54" i="6"/>
  <c r="AS54" i="6"/>
  <c r="AT54" i="6"/>
  <c r="AU54" i="6"/>
  <c r="AV54" i="6"/>
  <c r="AY54" i="6"/>
  <c r="AX54" i="6"/>
  <c r="AW54" i="6"/>
  <c r="AR54" i="6"/>
  <c r="AQ54" i="6"/>
  <c r="AP54" i="6"/>
  <c r="AG54" i="6"/>
  <c r="S54" i="6"/>
  <c r="Q54" i="6"/>
  <c r="O54" i="6"/>
  <c r="M54" i="6"/>
  <c r="L54" i="6"/>
  <c r="N54" i="6"/>
  <c r="H54" i="6"/>
  <c r="G54" i="6"/>
  <c r="AI53" i="6"/>
  <c r="P53" i="6"/>
  <c r="F53" i="6"/>
  <c r="AZ53" i="6"/>
  <c r="BO53" i="6"/>
  <c r="BF53" i="6"/>
  <c r="BG53" i="6"/>
  <c r="BH53" i="6"/>
  <c r="BI53" i="6"/>
  <c r="J53" i="6"/>
  <c r="BA53" i="6"/>
  <c r="BB53" i="6"/>
  <c r="BC53" i="6"/>
  <c r="BD53" i="6"/>
  <c r="K53" i="6"/>
  <c r="R53" i="6"/>
  <c r="BK53" i="6"/>
  <c r="BM53" i="6"/>
  <c r="BN53" i="6"/>
  <c r="BL53" i="6"/>
  <c r="BJ53" i="6"/>
  <c r="BE53" i="6"/>
  <c r="AH53" i="6"/>
  <c r="AS53" i="6"/>
  <c r="AT53" i="6"/>
  <c r="AU53" i="6"/>
  <c r="AV53" i="6"/>
  <c r="AY53" i="6"/>
  <c r="AX53" i="6"/>
  <c r="AW53" i="6"/>
  <c r="AR53" i="6"/>
  <c r="AQ53" i="6"/>
  <c r="AP53" i="6"/>
  <c r="AG53" i="6"/>
  <c r="S53" i="6"/>
  <c r="Q53" i="6"/>
  <c r="O53" i="6"/>
  <c r="M53" i="6"/>
  <c r="L53" i="6"/>
  <c r="N53" i="6"/>
  <c r="H53" i="6"/>
  <c r="G53" i="6"/>
  <c r="AI52" i="6"/>
  <c r="P52" i="6"/>
  <c r="F52" i="6"/>
  <c r="AZ52" i="6"/>
  <c r="BO52" i="6"/>
  <c r="BF52" i="6"/>
  <c r="BG52" i="6"/>
  <c r="BH52" i="6"/>
  <c r="BI52" i="6"/>
  <c r="J52" i="6"/>
  <c r="BA52" i="6"/>
  <c r="BB52" i="6"/>
  <c r="BC52" i="6"/>
  <c r="BD52" i="6"/>
  <c r="K52" i="6"/>
  <c r="R52" i="6"/>
  <c r="BK52" i="6"/>
  <c r="BM52" i="6"/>
  <c r="BN52" i="6"/>
  <c r="BL52" i="6"/>
  <c r="BJ52" i="6"/>
  <c r="BE52" i="6"/>
  <c r="AH52" i="6"/>
  <c r="AS52" i="6"/>
  <c r="AT52" i="6"/>
  <c r="AU52" i="6"/>
  <c r="AV52" i="6"/>
  <c r="AY52" i="6"/>
  <c r="AX52" i="6"/>
  <c r="AW52" i="6"/>
  <c r="AR52" i="6"/>
  <c r="AQ52" i="6"/>
  <c r="AP52" i="6"/>
  <c r="AG52" i="6"/>
  <c r="S52" i="6"/>
  <c r="Q52" i="6"/>
  <c r="O52" i="6"/>
  <c r="M52" i="6"/>
  <c r="L52" i="6"/>
  <c r="N52" i="6"/>
  <c r="H52" i="6"/>
  <c r="G52" i="6"/>
  <c r="AI51" i="6"/>
  <c r="P51" i="6"/>
  <c r="F51" i="6"/>
  <c r="AZ51" i="6"/>
  <c r="BO51" i="6"/>
  <c r="BF51" i="6"/>
  <c r="BG51" i="6"/>
  <c r="BH51" i="6"/>
  <c r="BI51" i="6"/>
  <c r="J51" i="6"/>
  <c r="BA51" i="6"/>
  <c r="BB51" i="6"/>
  <c r="BC51" i="6"/>
  <c r="BD51" i="6"/>
  <c r="K51" i="6"/>
  <c r="R51" i="6"/>
  <c r="BK51" i="6"/>
  <c r="BM51" i="6"/>
  <c r="BN51" i="6"/>
  <c r="BL51" i="6"/>
  <c r="BJ51" i="6"/>
  <c r="BE51" i="6"/>
  <c r="AH51" i="6"/>
  <c r="AS51" i="6"/>
  <c r="AT51" i="6"/>
  <c r="AU51" i="6"/>
  <c r="AV51" i="6"/>
  <c r="AY51" i="6"/>
  <c r="AX51" i="6"/>
  <c r="AW51" i="6"/>
  <c r="AR51" i="6"/>
  <c r="AQ51" i="6"/>
  <c r="AP51" i="6"/>
  <c r="AG51" i="6"/>
  <c r="S51" i="6"/>
  <c r="Q51" i="6"/>
  <c r="O51" i="6"/>
  <c r="M51" i="6"/>
  <c r="L51" i="6"/>
  <c r="N51" i="6"/>
  <c r="H51" i="6"/>
  <c r="G51" i="6"/>
  <c r="AI50" i="6"/>
  <c r="P50" i="6"/>
  <c r="F50" i="6"/>
  <c r="AZ50" i="6"/>
  <c r="BO50" i="6"/>
  <c r="BF50" i="6"/>
  <c r="BG50" i="6"/>
  <c r="BH50" i="6"/>
  <c r="BI50" i="6"/>
  <c r="J50" i="6"/>
  <c r="BA50" i="6"/>
  <c r="BB50" i="6"/>
  <c r="BC50" i="6"/>
  <c r="BD50" i="6"/>
  <c r="K50" i="6"/>
  <c r="R50" i="6"/>
  <c r="BK50" i="6"/>
  <c r="BM50" i="6"/>
  <c r="BN50" i="6"/>
  <c r="BL50" i="6"/>
  <c r="BJ50" i="6"/>
  <c r="BE50" i="6"/>
  <c r="AH50" i="6"/>
  <c r="AS50" i="6"/>
  <c r="AT50" i="6"/>
  <c r="AU50" i="6"/>
  <c r="AV50" i="6"/>
  <c r="AY50" i="6"/>
  <c r="AX50" i="6"/>
  <c r="AW50" i="6"/>
  <c r="AR50" i="6"/>
  <c r="AQ50" i="6"/>
  <c r="AP50" i="6"/>
  <c r="AG50" i="6"/>
  <c r="S50" i="6"/>
  <c r="Q50" i="6"/>
  <c r="O50" i="6"/>
  <c r="M50" i="6"/>
  <c r="L50" i="6"/>
  <c r="N50" i="6"/>
  <c r="H50" i="6"/>
  <c r="G50" i="6"/>
  <c r="AI49" i="6"/>
  <c r="P49" i="6"/>
  <c r="F49" i="6"/>
  <c r="AZ49" i="6"/>
  <c r="BO49" i="6"/>
  <c r="BF49" i="6"/>
  <c r="BG49" i="6"/>
  <c r="BH49" i="6"/>
  <c r="BI49" i="6"/>
  <c r="J49" i="6"/>
  <c r="BA49" i="6"/>
  <c r="BB49" i="6"/>
  <c r="BC49" i="6"/>
  <c r="BD49" i="6"/>
  <c r="K49" i="6"/>
  <c r="R49" i="6"/>
  <c r="BK49" i="6"/>
  <c r="BM49" i="6"/>
  <c r="BN49" i="6"/>
  <c r="BL49" i="6"/>
  <c r="BJ49" i="6"/>
  <c r="BE49" i="6"/>
  <c r="AH49" i="6"/>
  <c r="AS49" i="6"/>
  <c r="AT49" i="6"/>
  <c r="AU49" i="6"/>
  <c r="AV49" i="6"/>
  <c r="AY49" i="6"/>
  <c r="AX49" i="6"/>
  <c r="AW49" i="6"/>
  <c r="AR49" i="6"/>
  <c r="AQ49" i="6"/>
  <c r="AP49" i="6"/>
  <c r="AG49" i="6"/>
  <c r="S49" i="6"/>
  <c r="Q49" i="6"/>
  <c r="O49" i="6"/>
  <c r="M49" i="6"/>
  <c r="L49" i="6"/>
  <c r="N49" i="6"/>
  <c r="H49" i="6"/>
  <c r="G49" i="6"/>
  <c r="AI48" i="6"/>
  <c r="P48" i="6"/>
  <c r="F48" i="6"/>
  <c r="AZ48" i="6"/>
  <c r="BO48" i="6"/>
  <c r="BF48" i="6"/>
  <c r="BG48" i="6"/>
  <c r="BH48" i="6"/>
  <c r="BI48" i="6"/>
  <c r="J48" i="6"/>
  <c r="BA48" i="6"/>
  <c r="BB48" i="6"/>
  <c r="BC48" i="6"/>
  <c r="BD48" i="6"/>
  <c r="K48" i="6"/>
  <c r="R48" i="6"/>
  <c r="BK48" i="6"/>
  <c r="BM48" i="6"/>
  <c r="BN48" i="6"/>
  <c r="BL48" i="6"/>
  <c r="BJ48" i="6"/>
  <c r="BE48" i="6"/>
  <c r="AH48" i="6"/>
  <c r="AS48" i="6"/>
  <c r="AT48" i="6"/>
  <c r="AU48" i="6"/>
  <c r="AV48" i="6"/>
  <c r="AY48" i="6"/>
  <c r="AX48" i="6"/>
  <c r="AW48" i="6"/>
  <c r="AR48" i="6"/>
  <c r="AQ48" i="6"/>
  <c r="AP48" i="6"/>
  <c r="AG48" i="6"/>
  <c r="S48" i="6"/>
  <c r="Q48" i="6"/>
  <c r="O48" i="6"/>
  <c r="M48" i="6"/>
  <c r="L48" i="6"/>
  <c r="N48" i="6"/>
  <c r="H48" i="6"/>
  <c r="G48" i="6"/>
  <c r="AI47" i="6"/>
  <c r="P47" i="6"/>
  <c r="F47" i="6"/>
  <c r="AZ47" i="6"/>
  <c r="BO47" i="6"/>
  <c r="BF47" i="6"/>
  <c r="BG47" i="6"/>
  <c r="BH47" i="6"/>
  <c r="BI47" i="6"/>
  <c r="J47" i="6"/>
  <c r="BA47" i="6"/>
  <c r="BB47" i="6"/>
  <c r="BC47" i="6"/>
  <c r="BD47" i="6"/>
  <c r="K47" i="6"/>
  <c r="R47" i="6"/>
  <c r="BK47" i="6"/>
  <c r="BM47" i="6"/>
  <c r="BN47" i="6"/>
  <c r="BL47" i="6"/>
  <c r="BJ47" i="6"/>
  <c r="BE47" i="6"/>
  <c r="AH47" i="6"/>
  <c r="AS47" i="6"/>
  <c r="AT47" i="6"/>
  <c r="AU47" i="6"/>
  <c r="AV47" i="6"/>
  <c r="AY47" i="6"/>
  <c r="AX47" i="6"/>
  <c r="AW47" i="6"/>
  <c r="AR47" i="6"/>
  <c r="AQ47" i="6"/>
  <c r="AP47" i="6"/>
  <c r="AG47" i="6"/>
  <c r="S47" i="6"/>
  <c r="Q47" i="6"/>
  <c r="O47" i="6"/>
  <c r="M47" i="6"/>
  <c r="L47" i="6"/>
  <c r="N47" i="6"/>
  <c r="H47" i="6"/>
  <c r="G47" i="6"/>
  <c r="AI46" i="6"/>
  <c r="P46" i="6"/>
  <c r="F46" i="6"/>
  <c r="AZ46" i="6"/>
  <c r="BO46" i="6"/>
  <c r="BF46" i="6"/>
  <c r="BG46" i="6"/>
  <c r="BH46" i="6"/>
  <c r="BI46" i="6"/>
  <c r="J46" i="6"/>
  <c r="BA46" i="6"/>
  <c r="BB46" i="6"/>
  <c r="BC46" i="6"/>
  <c r="BD46" i="6"/>
  <c r="K46" i="6"/>
  <c r="R46" i="6"/>
  <c r="BK46" i="6"/>
  <c r="BM46" i="6"/>
  <c r="BN46" i="6"/>
  <c r="BL46" i="6"/>
  <c r="BJ46" i="6"/>
  <c r="BE46" i="6"/>
  <c r="AH46" i="6"/>
  <c r="AS46" i="6"/>
  <c r="AT46" i="6"/>
  <c r="AU46" i="6"/>
  <c r="AV46" i="6"/>
  <c r="AY46" i="6"/>
  <c r="AX46" i="6"/>
  <c r="AW46" i="6"/>
  <c r="AR46" i="6"/>
  <c r="AQ46" i="6"/>
  <c r="AP46" i="6"/>
  <c r="AG46" i="6"/>
  <c r="S46" i="6"/>
  <c r="Q46" i="6"/>
  <c r="O46" i="6"/>
  <c r="M46" i="6"/>
  <c r="L46" i="6"/>
  <c r="N46" i="6"/>
  <c r="H46" i="6"/>
  <c r="G46" i="6"/>
  <c r="AI45" i="6"/>
  <c r="P45" i="6"/>
  <c r="F45" i="6"/>
  <c r="AZ45" i="6"/>
  <c r="BO45" i="6"/>
  <c r="BF45" i="6"/>
  <c r="BG45" i="6"/>
  <c r="BH45" i="6"/>
  <c r="BI45" i="6"/>
  <c r="J45" i="6"/>
  <c r="BA45" i="6"/>
  <c r="BB45" i="6"/>
  <c r="BC45" i="6"/>
  <c r="BD45" i="6"/>
  <c r="K45" i="6"/>
  <c r="R45" i="6"/>
  <c r="BK45" i="6"/>
  <c r="BM45" i="6"/>
  <c r="BN45" i="6"/>
  <c r="BL45" i="6"/>
  <c r="BJ45" i="6"/>
  <c r="BE45" i="6"/>
  <c r="AH45" i="6"/>
  <c r="AS45" i="6"/>
  <c r="AT45" i="6"/>
  <c r="AU45" i="6"/>
  <c r="AV45" i="6"/>
  <c r="AY45" i="6"/>
  <c r="AX45" i="6"/>
  <c r="AW45" i="6"/>
  <c r="AR45" i="6"/>
  <c r="AQ45" i="6"/>
  <c r="AP45" i="6"/>
  <c r="AG45" i="6"/>
  <c r="S45" i="6"/>
  <c r="Q45" i="6"/>
  <c r="O45" i="6"/>
  <c r="M45" i="6"/>
  <c r="L45" i="6"/>
  <c r="N45" i="6"/>
  <c r="H45" i="6"/>
  <c r="G45" i="6"/>
  <c r="AI44" i="6"/>
  <c r="P44" i="6"/>
  <c r="F44" i="6"/>
  <c r="AZ44" i="6"/>
  <c r="BO44" i="6"/>
  <c r="BF44" i="6"/>
  <c r="BG44" i="6"/>
  <c r="BH44" i="6"/>
  <c r="BI44" i="6"/>
  <c r="J44" i="6"/>
  <c r="BA44" i="6"/>
  <c r="BB44" i="6"/>
  <c r="BC44" i="6"/>
  <c r="BD44" i="6"/>
  <c r="K44" i="6"/>
  <c r="R44" i="6"/>
  <c r="BK44" i="6"/>
  <c r="BM44" i="6"/>
  <c r="BN44" i="6"/>
  <c r="BL44" i="6"/>
  <c r="BJ44" i="6"/>
  <c r="BE44" i="6"/>
  <c r="AH44" i="6"/>
  <c r="AS44" i="6"/>
  <c r="AT44" i="6"/>
  <c r="AU44" i="6"/>
  <c r="AV44" i="6"/>
  <c r="AY44" i="6"/>
  <c r="AX44" i="6"/>
  <c r="AW44" i="6"/>
  <c r="AR44" i="6"/>
  <c r="AQ44" i="6"/>
  <c r="AP44" i="6"/>
  <c r="AG44" i="6"/>
  <c r="S44" i="6"/>
  <c r="Q44" i="6"/>
  <c r="O44" i="6"/>
  <c r="M44" i="6"/>
  <c r="L44" i="6"/>
  <c r="N44" i="6"/>
  <c r="H44" i="6"/>
  <c r="G44" i="6"/>
  <c r="AI43" i="6"/>
  <c r="P43" i="6"/>
  <c r="F43" i="6"/>
  <c r="AZ43" i="6"/>
  <c r="BO43" i="6"/>
  <c r="BF43" i="6"/>
  <c r="BG43" i="6"/>
  <c r="BH43" i="6"/>
  <c r="BI43" i="6"/>
  <c r="J43" i="6"/>
  <c r="BA43" i="6"/>
  <c r="BB43" i="6"/>
  <c r="BC43" i="6"/>
  <c r="BD43" i="6"/>
  <c r="K43" i="6"/>
  <c r="R43" i="6"/>
  <c r="BK43" i="6"/>
  <c r="BM43" i="6"/>
  <c r="BN43" i="6"/>
  <c r="BL43" i="6"/>
  <c r="BJ43" i="6"/>
  <c r="BE43" i="6"/>
  <c r="AH43" i="6"/>
  <c r="AS43" i="6"/>
  <c r="AT43" i="6"/>
  <c r="AU43" i="6"/>
  <c r="AV43" i="6"/>
  <c r="AY43" i="6"/>
  <c r="AX43" i="6"/>
  <c r="AW43" i="6"/>
  <c r="AR43" i="6"/>
  <c r="AQ43" i="6"/>
  <c r="AP43" i="6"/>
  <c r="AG43" i="6"/>
  <c r="S43" i="6"/>
  <c r="Q43" i="6"/>
  <c r="O43" i="6"/>
  <c r="M43" i="6"/>
  <c r="L43" i="6"/>
  <c r="N43" i="6"/>
  <c r="H43" i="6"/>
  <c r="G43" i="6"/>
  <c r="AI42" i="6"/>
  <c r="P42" i="6"/>
  <c r="F42" i="6"/>
  <c r="AZ42" i="6"/>
  <c r="BO42" i="6"/>
  <c r="BF42" i="6"/>
  <c r="BG42" i="6"/>
  <c r="BH42" i="6"/>
  <c r="BI42" i="6"/>
  <c r="J42" i="6"/>
  <c r="BA42" i="6"/>
  <c r="BB42" i="6"/>
  <c r="BC42" i="6"/>
  <c r="BD42" i="6"/>
  <c r="K42" i="6"/>
  <c r="R42" i="6"/>
  <c r="BK42" i="6"/>
  <c r="BM42" i="6"/>
  <c r="BN42" i="6"/>
  <c r="BL42" i="6"/>
  <c r="BJ42" i="6"/>
  <c r="BE42" i="6"/>
  <c r="AH42" i="6"/>
  <c r="AS42" i="6"/>
  <c r="AT42" i="6"/>
  <c r="AU42" i="6"/>
  <c r="AV42" i="6"/>
  <c r="AY42" i="6"/>
  <c r="AX42" i="6"/>
  <c r="AW42" i="6"/>
  <c r="AR42" i="6"/>
  <c r="AQ42" i="6"/>
  <c r="AP42" i="6"/>
  <c r="AG42" i="6"/>
  <c r="S42" i="6"/>
  <c r="Q42" i="6"/>
  <c r="O42" i="6"/>
  <c r="M42" i="6"/>
  <c r="L42" i="6"/>
  <c r="N42" i="6"/>
  <c r="H42" i="6"/>
  <c r="G42" i="6"/>
  <c r="S29" i="6"/>
  <c r="R29" i="6"/>
  <c r="Q29" i="6"/>
  <c r="P29" i="6"/>
  <c r="O29" i="6"/>
  <c r="N29" i="6"/>
  <c r="M29" i="6"/>
  <c r="L29" i="6"/>
  <c r="K29" i="6"/>
  <c r="J29" i="6"/>
  <c r="H29" i="6"/>
  <c r="G29" i="6"/>
  <c r="F29" i="6"/>
  <c r="S28" i="6"/>
  <c r="R28" i="6"/>
  <c r="Q28" i="6"/>
  <c r="P28" i="6"/>
  <c r="O28" i="6"/>
  <c r="N28" i="6"/>
  <c r="M28" i="6"/>
  <c r="L28" i="6"/>
  <c r="K28" i="6"/>
  <c r="J28" i="6"/>
  <c r="H28" i="6"/>
  <c r="G28" i="6"/>
  <c r="F28" i="6"/>
  <c r="S27" i="6"/>
  <c r="R27" i="6"/>
  <c r="Q27" i="6"/>
  <c r="P27" i="6"/>
  <c r="O27" i="6"/>
  <c r="N27" i="6"/>
  <c r="M27" i="6"/>
  <c r="L27" i="6"/>
  <c r="K27" i="6"/>
  <c r="J27" i="6"/>
  <c r="H27" i="6"/>
  <c r="G27" i="6"/>
  <c r="F27" i="6"/>
  <c r="S26" i="6"/>
  <c r="R26" i="6"/>
  <c r="Q26" i="6"/>
  <c r="P26" i="6"/>
  <c r="O26" i="6"/>
  <c r="N26" i="6"/>
  <c r="M26" i="6"/>
  <c r="L26" i="6"/>
  <c r="K26" i="6"/>
  <c r="J26" i="6"/>
  <c r="H26" i="6"/>
  <c r="G26" i="6"/>
  <c r="F26" i="6"/>
  <c r="S25" i="6"/>
  <c r="R25" i="6"/>
  <c r="Q25" i="6"/>
  <c r="P25" i="6"/>
  <c r="O25" i="6"/>
  <c r="N25" i="6"/>
  <c r="M25" i="6"/>
  <c r="L25" i="6"/>
  <c r="K25" i="6"/>
  <c r="J25" i="6"/>
  <c r="H25" i="6"/>
  <c r="G25" i="6"/>
  <c r="F25" i="6"/>
  <c r="S24" i="6"/>
  <c r="R24" i="6"/>
  <c r="Q24" i="6"/>
  <c r="P24" i="6"/>
  <c r="O24" i="6"/>
  <c r="N24" i="6"/>
  <c r="M24" i="6"/>
  <c r="L24" i="6"/>
  <c r="K24" i="6"/>
  <c r="J24" i="6"/>
  <c r="H24" i="6"/>
  <c r="G24" i="6"/>
  <c r="F24" i="6"/>
  <c r="S23" i="6"/>
  <c r="R23" i="6"/>
  <c r="Q23" i="6"/>
  <c r="P23" i="6"/>
  <c r="O23" i="6"/>
  <c r="N23" i="6"/>
  <c r="M23" i="6"/>
  <c r="L23" i="6"/>
  <c r="K23" i="6"/>
  <c r="J23" i="6"/>
  <c r="H23" i="6"/>
  <c r="G23" i="6"/>
  <c r="F23" i="6"/>
  <c r="S22" i="6"/>
  <c r="R22" i="6"/>
  <c r="Q22" i="6"/>
  <c r="P22" i="6"/>
  <c r="O22" i="6"/>
  <c r="N22" i="6"/>
  <c r="M22" i="6"/>
  <c r="L22" i="6"/>
  <c r="K22" i="6"/>
  <c r="J22" i="6"/>
  <c r="H22" i="6"/>
  <c r="G22" i="6"/>
  <c r="F22" i="6"/>
  <c r="S21" i="6"/>
  <c r="R21" i="6"/>
  <c r="Q21" i="6"/>
  <c r="P21" i="6"/>
  <c r="O21" i="6"/>
  <c r="N21" i="6"/>
  <c r="M21" i="6"/>
  <c r="L21" i="6"/>
  <c r="K21" i="6"/>
  <c r="J21" i="6"/>
  <c r="H21" i="6"/>
  <c r="G21" i="6"/>
  <c r="F21" i="6"/>
  <c r="AI157" i="11"/>
  <c r="P157" i="11"/>
  <c r="K9" i="11"/>
  <c r="F157" i="11"/>
  <c r="AZ157" i="11"/>
  <c r="BO157" i="11"/>
  <c r="BF157" i="11"/>
  <c r="BG157" i="11"/>
  <c r="BH157" i="11"/>
  <c r="BI157" i="11"/>
  <c r="J157" i="11"/>
  <c r="BA157" i="11"/>
  <c r="BB157" i="11"/>
  <c r="BC157" i="11"/>
  <c r="BD157" i="11"/>
  <c r="K157" i="11"/>
  <c r="R157" i="11"/>
  <c r="BK157" i="11"/>
  <c r="BM157" i="11"/>
  <c r="BN157" i="11"/>
  <c r="BL157" i="11"/>
  <c r="BJ157" i="11"/>
  <c r="BE157" i="11"/>
  <c r="AH157" i="11"/>
  <c r="AS157" i="11"/>
  <c r="AT157" i="11"/>
  <c r="AU157" i="11"/>
  <c r="AV157" i="11"/>
  <c r="AY157" i="11"/>
  <c r="AX157" i="11"/>
  <c r="AW157" i="11"/>
  <c r="AR157" i="11"/>
  <c r="AQ157" i="11"/>
  <c r="AP157" i="11"/>
  <c r="AG157" i="11"/>
  <c r="S157" i="11"/>
  <c r="Q157" i="11"/>
  <c r="O157" i="11"/>
  <c r="M157" i="11"/>
  <c r="L157" i="11"/>
  <c r="N157" i="11"/>
  <c r="H157" i="11"/>
  <c r="G157" i="11"/>
  <c r="AI156" i="11"/>
  <c r="P156" i="11"/>
  <c r="F156" i="11"/>
  <c r="AZ156" i="11"/>
  <c r="BO156" i="11"/>
  <c r="BF156" i="11"/>
  <c r="BG156" i="11"/>
  <c r="BH156" i="11"/>
  <c r="BI156" i="11"/>
  <c r="J156" i="11"/>
  <c r="BA156" i="11"/>
  <c r="BB156" i="11"/>
  <c r="BC156" i="11"/>
  <c r="BD156" i="11"/>
  <c r="K156" i="11"/>
  <c r="R156" i="11"/>
  <c r="BK156" i="11"/>
  <c r="BM156" i="11"/>
  <c r="BN156" i="11"/>
  <c r="BL156" i="11"/>
  <c r="BJ156" i="11"/>
  <c r="BE156" i="11"/>
  <c r="AH156" i="11"/>
  <c r="AS156" i="11"/>
  <c r="AT156" i="11"/>
  <c r="AU156" i="11"/>
  <c r="AV156" i="11"/>
  <c r="AY156" i="11"/>
  <c r="AX156" i="11"/>
  <c r="AW156" i="11"/>
  <c r="AR156" i="11"/>
  <c r="AQ156" i="11"/>
  <c r="AP156" i="11"/>
  <c r="AG156" i="11"/>
  <c r="S156" i="11"/>
  <c r="Q156" i="11"/>
  <c r="O156" i="11"/>
  <c r="M156" i="11"/>
  <c r="L156" i="11"/>
  <c r="N156" i="11"/>
  <c r="H156" i="11"/>
  <c r="G156" i="11"/>
  <c r="AI155" i="11"/>
  <c r="P155" i="11"/>
  <c r="F155" i="11"/>
  <c r="AZ155" i="11"/>
  <c r="BO155" i="11"/>
  <c r="BF155" i="11"/>
  <c r="BG155" i="11"/>
  <c r="BH155" i="11"/>
  <c r="BI155" i="11"/>
  <c r="J155" i="11"/>
  <c r="BA155" i="11"/>
  <c r="BB155" i="11"/>
  <c r="BC155" i="11"/>
  <c r="BD155" i="11"/>
  <c r="K155" i="11"/>
  <c r="R155" i="11"/>
  <c r="BK155" i="11"/>
  <c r="BM155" i="11"/>
  <c r="BN155" i="11"/>
  <c r="BL155" i="11"/>
  <c r="BJ155" i="11"/>
  <c r="BE155" i="11"/>
  <c r="AH155" i="11"/>
  <c r="AS155" i="11"/>
  <c r="AT155" i="11"/>
  <c r="AU155" i="11"/>
  <c r="AV155" i="11"/>
  <c r="AY155" i="11"/>
  <c r="AX155" i="11"/>
  <c r="AW155" i="11"/>
  <c r="AR155" i="11"/>
  <c r="AQ155" i="11"/>
  <c r="AP155" i="11"/>
  <c r="AG155" i="11"/>
  <c r="S155" i="11"/>
  <c r="Q155" i="11"/>
  <c r="O155" i="11"/>
  <c r="M155" i="11"/>
  <c r="L155" i="11"/>
  <c r="N155" i="11"/>
  <c r="H155" i="11"/>
  <c r="G155" i="11"/>
  <c r="AI154" i="11"/>
  <c r="P154" i="11"/>
  <c r="F154" i="11"/>
  <c r="AZ154" i="11"/>
  <c r="BO154" i="11"/>
  <c r="BF154" i="11"/>
  <c r="BG154" i="11"/>
  <c r="BH154" i="11"/>
  <c r="BI154" i="11"/>
  <c r="J154" i="11"/>
  <c r="BA154" i="11"/>
  <c r="BB154" i="11"/>
  <c r="BC154" i="11"/>
  <c r="BD154" i="11"/>
  <c r="K154" i="11"/>
  <c r="R154" i="11"/>
  <c r="BK154" i="11"/>
  <c r="BM154" i="11"/>
  <c r="BN154" i="11"/>
  <c r="BL154" i="11"/>
  <c r="BJ154" i="11"/>
  <c r="BE154" i="11"/>
  <c r="AH154" i="11"/>
  <c r="AS154" i="11"/>
  <c r="AT154" i="11"/>
  <c r="AU154" i="11"/>
  <c r="AV154" i="11"/>
  <c r="AY154" i="11"/>
  <c r="AX154" i="11"/>
  <c r="AW154" i="11"/>
  <c r="AR154" i="11"/>
  <c r="AQ154" i="11"/>
  <c r="AP154" i="11"/>
  <c r="AG154" i="11"/>
  <c r="S154" i="11"/>
  <c r="Q154" i="11"/>
  <c r="O154" i="11"/>
  <c r="M154" i="11"/>
  <c r="L154" i="11"/>
  <c r="N154" i="11"/>
  <c r="H154" i="11"/>
  <c r="G154" i="11"/>
  <c r="AI153" i="11"/>
  <c r="P153" i="11"/>
  <c r="F153" i="11"/>
  <c r="AZ153" i="11"/>
  <c r="BO153" i="11"/>
  <c r="BF153" i="11"/>
  <c r="BG153" i="11"/>
  <c r="BH153" i="11"/>
  <c r="BI153" i="11"/>
  <c r="J153" i="11"/>
  <c r="BA153" i="11"/>
  <c r="BB153" i="11"/>
  <c r="BC153" i="11"/>
  <c r="BD153" i="11"/>
  <c r="K153" i="11"/>
  <c r="R153" i="11"/>
  <c r="BK153" i="11"/>
  <c r="BM153" i="11"/>
  <c r="BN153" i="11"/>
  <c r="BL153" i="11"/>
  <c r="BJ153" i="11"/>
  <c r="BE153" i="11"/>
  <c r="AH153" i="11"/>
  <c r="AS153" i="11"/>
  <c r="AT153" i="11"/>
  <c r="AU153" i="11"/>
  <c r="AV153" i="11"/>
  <c r="AY153" i="11"/>
  <c r="AX153" i="11"/>
  <c r="AW153" i="11"/>
  <c r="AR153" i="11"/>
  <c r="AQ153" i="11"/>
  <c r="AP153" i="11"/>
  <c r="AG153" i="11"/>
  <c r="S153" i="11"/>
  <c r="Q153" i="11"/>
  <c r="O153" i="11"/>
  <c r="M153" i="11"/>
  <c r="L153" i="11"/>
  <c r="N153" i="11"/>
  <c r="H153" i="11"/>
  <c r="G153" i="11"/>
  <c r="AI152" i="11"/>
  <c r="P152" i="11"/>
  <c r="F152" i="11"/>
  <c r="AZ152" i="11"/>
  <c r="BO152" i="11"/>
  <c r="BF152" i="11"/>
  <c r="BG152" i="11"/>
  <c r="BH152" i="11"/>
  <c r="BI152" i="11"/>
  <c r="J152" i="11"/>
  <c r="BA152" i="11"/>
  <c r="BB152" i="11"/>
  <c r="BC152" i="11"/>
  <c r="BD152" i="11"/>
  <c r="K152" i="11"/>
  <c r="R152" i="11"/>
  <c r="BK152" i="11"/>
  <c r="BM152" i="11"/>
  <c r="BN152" i="11"/>
  <c r="BL152" i="11"/>
  <c r="BJ152" i="11"/>
  <c r="BE152" i="11"/>
  <c r="AH152" i="11"/>
  <c r="AS152" i="11"/>
  <c r="AT152" i="11"/>
  <c r="AU152" i="11"/>
  <c r="AV152" i="11"/>
  <c r="AY152" i="11"/>
  <c r="AX152" i="11"/>
  <c r="AW152" i="11"/>
  <c r="AR152" i="11"/>
  <c r="AQ152" i="11"/>
  <c r="AP152" i="11"/>
  <c r="AG152" i="11"/>
  <c r="S152" i="11"/>
  <c r="O152" i="11"/>
  <c r="Q152" i="11"/>
  <c r="M152" i="11"/>
  <c r="L152" i="11"/>
  <c r="N152" i="11"/>
  <c r="H152" i="11"/>
  <c r="G152" i="11"/>
  <c r="AI151" i="11"/>
  <c r="P151" i="11"/>
  <c r="F151" i="11"/>
  <c r="AZ151" i="11"/>
  <c r="BO151" i="11"/>
  <c r="BG151" i="11"/>
  <c r="BF151" i="11"/>
  <c r="BH151" i="11"/>
  <c r="BI151" i="11"/>
  <c r="J151" i="11"/>
  <c r="R151" i="11"/>
  <c r="BK151" i="11"/>
  <c r="BM151" i="11"/>
  <c r="BN151" i="11"/>
  <c r="BL151" i="11"/>
  <c r="BJ151" i="11"/>
  <c r="BA151" i="11"/>
  <c r="BB151" i="11"/>
  <c r="BC151" i="11"/>
  <c r="BD151" i="11"/>
  <c r="K151" i="11"/>
  <c r="BE151" i="11"/>
  <c r="AH151" i="11"/>
  <c r="AY151" i="11"/>
  <c r="AU151" i="11"/>
  <c r="AX151" i="11"/>
  <c r="AT151" i="11"/>
  <c r="AW151" i="11"/>
  <c r="AV151" i="11"/>
  <c r="AS151" i="11"/>
  <c r="AR151" i="11"/>
  <c r="AQ151" i="11"/>
  <c r="AP151" i="11"/>
  <c r="AG151" i="11"/>
  <c r="S151" i="11"/>
  <c r="Q151" i="11"/>
  <c r="O151" i="11"/>
  <c r="N151" i="11"/>
  <c r="M151" i="11"/>
  <c r="L151" i="11"/>
  <c r="H151" i="11"/>
  <c r="G151" i="11"/>
  <c r="AI150" i="11"/>
  <c r="P150" i="11"/>
  <c r="F150" i="11"/>
  <c r="AZ150" i="11"/>
  <c r="BO150" i="11"/>
  <c r="BF150" i="11"/>
  <c r="BG150" i="11"/>
  <c r="BH150" i="11"/>
  <c r="BI150" i="11"/>
  <c r="J150" i="11"/>
  <c r="BA150" i="11"/>
  <c r="BB150" i="11"/>
  <c r="BC150" i="11"/>
  <c r="BD150" i="11"/>
  <c r="K150" i="11"/>
  <c r="R150" i="11"/>
  <c r="BK150" i="11"/>
  <c r="BM150" i="11"/>
  <c r="BN150" i="11"/>
  <c r="BL150" i="11"/>
  <c r="BJ150" i="11"/>
  <c r="BE150" i="11"/>
  <c r="AH150" i="11"/>
  <c r="AS150" i="11"/>
  <c r="AT150" i="11"/>
  <c r="AU150" i="11"/>
  <c r="AV150" i="11"/>
  <c r="AY150" i="11"/>
  <c r="AX150" i="11"/>
  <c r="AW150" i="11"/>
  <c r="AR150" i="11"/>
  <c r="AQ150" i="11"/>
  <c r="AP150" i="11"/>
  <c r="AG150" i="11"/>
  <c r="S150" i="11"/>
  <c r="O150" i="11"/>
  <c r="Q150" i="11"/>
  <c r="M150" i="11"/>
  <c r="L150" i="11"/>
  <c r="N150" i="11"/>
  <c r="H150" i="11"/>
  <c r="G150" i="11"/>
  <c r="AI149" i="11"/>
  <c r="P149" i="11"/>
  <c r="F149" i="11"/>
  <c r="AZ149" i="11"/>
  <c r="BO149" i="11"/>
  <c r="BF149" i="11"/>
  <c r="BG149" i="11"/>
  <c r="BH149" i="11"/>
  <c r="BI149" i="11"/>
  <c r="J149" i="11"/>
  <c r="BA149" i="11"/>
  <c r="BB149" i="11"/>
  <c r="BC149" i="11"/>
  <c r="BD149" i="11"/>
  <c r="K149" i="11"/>
  <c r="R149" i="11"/>
  <c r="BK149" i="11"/>
  <c r="BM149" i="11"/>
  <c r="BN149" i="11"/>
  <c r="BL149" i="11"/>
  <c r="BJ149" i="11"/>
  <c r="BE149" i="11"/>
  <c r="AH149" i="11"/>
  <c r="AS149" i="11"/>
  <c r="AT149" i="11"/>
  <c r="AU149" i="11"/>
  <c r="AV149" i="11"/>
  <c r="AY149" i="11"/>
  <c r="AX149" i="11"/>
  <c r="AW149" i="11"/>
  <c r="AR149" i="11"/>
  <c r="AQ149" i="11"/>
  <c r="AP149" i="11"/>
  <c r="AG149" i="11"/>
  <c r="S149" i="11"/>
  <c r="O149" i="11"/>
  <c r="Q149" i="11"/>
  <c r="M149" i="11"/>
  <c r="L149" i="11"/>
  <c r="N149" i="11"/>
  <c r="H149" i="11"/>
  <c r="G149" i="11"/>
  <c r="AI148" i="11"/>
  <c r="P148" i="11"/>
  <c r="F148" i="11"/>
  <c r="AZ148" i="11"/>
  <c r="BO148" i="11"/>
  <c r="BF148" i="11"/>
  <c r="BG148" i="11"/>
  <c r="BH148" i="11"/>
  <c r="BI148" i="11"/>
  <c r="J148" i="11"/>
  <c r="BA148" i="11"/>
  <c r="BB148" i="11"/>
  <c r="BC148" i="11"/>
  <c r="BD148" i="11"/>
  <c r="K148" i="11"/>
  <c r="R148" i="11"/>
  <c r="BK148" i="11"/>
  <c r="BM148" i="11"/>
  <c r="BN148" i="11"/>
  <c r="BL148" i="11"/>
  <c r="BJ148" i="11"/>
  <c r="BE148" i="11"/>
  <c r="AH148" i="11"/>
  <c r="AS148" i="11"/>
  <c r="AT148" i="11"/>
  <c r="AU148" i="11"/>
  <c r="AV148" i="11"/>
  <c r="AY148" i="11"/>
  <c r="AX148" i="11"/>
  <c r="AW148" i="11"/>
  <c r="AR148" i="11"/>
  <c r="AQ148" i="11"/>
  <c r="AP148" i="11"/>
  <c r="AG148" i="11"/>
  <c r="S148" i="11"/>
  <c r="O148" i="11"/>
  <c r="Q148" i="11"/>
  <c r="M148" i="11"/>
  <c r="L148" i="11"/>
  <c r="N148" i="11"/>
  <c r="H148" i="11"/>
  <c r="G148" i="11"/>
  <c r="AI147" i="11"/>
  <c r="P147" i="11"/>
  <c r="F147" i="11"/>
  <c r="AZ147" i="11"/>
  <c r="BO147" i="11"/>
  <c r="BF147" i="11"/>
  <c r="BG147" i="11"/>
  <c r="BH147" i="11"/>
  <c r="BI147" i="11"/>
  <c r="J147" i="11"/>
  <c r="BA147" i="11"/>
  <c r="BB147" i="11"/>
  <c r="BC147" i="11"/>
  <c r="BD147" i="11"/>
  <c r="K147" i="11"/>
  <c r="R147" i="11"/>
  <c r="BK147" i="11"/>
  <c r="BM147" i="11"/>
  <c r="BN147" i="11"/>
  <c r="BL147" i="11"/>
  <c r="BJ147" i="11"/>
  <c r="BE147" i="11"/>
  <c r="AH147" i="11"/>
  <c r="AS147" i="11"/>
  <c r="AT147" i="11"/>
  <c r="AU147" i="11"/>
  <c r="AV147" i="11"/>
  <c r="AY147" i="11"/>
  <c r="AX147" i="11"/>
  <c r="AW147" i="11"/>
  <c r="AR147" i="11"/>
  <c r="AQ147" i="11"/>
  <c r="AP147" i="11"/>
  <c r="AG147" i="11"/>
  <c r="S147" i="11"/>
  <c r="O147" i="11"/>
  <c r="Q147" i="11"/>
  <c r="M147" i="11"/>
  <c r="L147" i="11"/>
  <c r="N147" i="11"/>
  <c r="H147" i="11"/>
  <c r="G147" i="11"/>
  <c r="AI144" i="11"/>
  <c r="P144" i="11"/>
  <c r="F144" i="11"/>
  <c r="AZ144" i="11"/>
  <c r="BO144" i="11"/>
  <c r="BF144" i="11"/>
  <c r="BG144" i="11"/>
  <c r="BH144" i="11"/>
  <c r="BI144" i="11"/>
  <c r="J144" i="11"/>
  <c r="BA144" i="11"/>
  <c r="BB144" i="11"/>
  <c r="BC144" i="11"/>
  <c r="BD144" i="11"/>
  <c r="K144" i="11"/>
  <c r="R144" i="11"/>
  <c r="BK144" i="11"/>
  <c r="BM144" i="11"/>
  <c r="BN144" i="11"/>
  <c r="BL144" i="11"/>
  <c r="BJ144" i="11"/>
  <c r="BE144" i="11"/>
  <c r="AH144" i="11"/>
  <c r="AS144" i="11"/>
  <c r="AT144" i="11"/>
  <c r="AU144" i="11"/>
  <c r="AV144" i="11"/>
  <c r="AY144" i="11"/>
  <c r="AX144" i="11"/>
  <c r="AW144" i="11"/>
  <c r="AR144" i="11"/>
  <c r="AQ144" i="11"/>
  <c r="AP144" i="11"/>
  <c r="AG144" i="11"/>
  <c r="S144" i="11"/>
  <c r="O144" i="11"/>
  <c r="Q144" i="11"/>
  <c r="M144" i="11"/>
  <c r="L144" i="11"/>
  <c r="N144" i="11"/>
  <c r="H144" i="11"/>
  <c r="G144" i="11"/>
  <c r="AI146" i="11"/>
  <c r="P146" i="11"/>
  <c r="F146" i="11"/>
  <c r="AZ146" i="11"/>
  <c r="BO146" i="11"/>
  <c r="BG146" i="11"/>
  <c r="BF146" i="11"/>
  <c r="BH146" i="11"/>
  <c r="BI146" i="11"/>
  <c r="J146" i="11"/>
  <c r="R146" i="11"/>
  <c r="BK146" i="11"/>
  <c r="BM146" i="11"/>
  <c r="BN146" i="11"/>
  <c r="BL146" i="11"/>
  <c r="BJ146" i="11"/>
  <c r="BA146" i="11"/>
  <c r="BB146" i="11"/>
  <c r="BC146" i="11"/>
  <c r="BD146" i="11"/>
  <c r="K146" i="11"/>
  <c r="BE146" i="11"/>
  <c r="AH146" i="11"/>
  <c r="AY146" i="11"/>
  <c r="AU146" i="11"/>
  <c r="AX146" i="11"/>
  <c r="AT146" i="11"/>
  <c r="AW146" i="11"/>
  <c r="AV146" i="11"/>
  <c r="AS146" i="11"/>
  <c r="AR146" i="11"/>
  <c r="AQ146" i="11"/>
  <c r="AP146" i="11"/>
  <c r="AG146" i="11"/>
  <c r="S146" i="11"/>
  <c r="Q146" i="11"/>
  <c r="O146" i="11"/>
  <c r="N146" i="11"/>
  <c r="M146" i="11"/>
  <c r="L146" i="11"/>
  <c r="H146" i="11"/>
  <c r="G146" i="11"/>
  <c r="AI145" i="11"/>
  <c r="P145" i="11"/>
  <c r="F145" i="11"/>
  <c r="AZ145" i="11"/>
  <c r="BO145" i="11"/>
  <c r="BG145" i="11"/>
  <c r="BF145" i="11"/>
  <c r="BH145" i="11"/>
  <c r="BI145" i="11"/>
  <c r="J145" i="11"/>
  <c r="R145" i="11"/>
  <c r="BK145" i="11"/>
  <c r="BM145" i="11"/>
  <c r="BN145" i="11"/>
  <c r="BL145" i="11"/>
  <c r="BJ145" i="11"/>
  <c r="BA145" i="11"/>
  <c r="BB145" i="11"/>
  <c r="BC145" i="11"/>
  <c r="BD145" i="11"/>
  <c r="K145" i="11"/>
  <c r="BE145" i="11"/>
  <c r="AH145" i="11"/>
  <c r="AY145" i="11"/>
  <c r="AU145" i="11"/>
  <c r="AX145" i="11"/>
  <c r="AT145" i="11"/>
  <c r="AW145" i="11"/>
  <c r="AV145" i="11"/>
  <c r="AS145" i="11"/>
  <c r="AR145" i="11"/>
  <c r="AQ145" i="11"/>
  <c r="AP145" i="11"/>
  <c r="AG145" i="11"/>
  <c r="S145" i="11"/>
  <c r="Q145" i="11"/>
  <c r="O145" i="11"/>
  <c r="N145" i="11"/>
  <c r="M145" i="11"/>
  <c r="L145" i="11"/>
  <c r="H145" i="11"/>
  <c r="G145" i="11"/>
  <c r="AI143" i="11"/>
  <c r="P143" i="11"/>
  <c r="F143" i="11"/>
  <c r="AZ143" i="11"/>
  <c r="BO143" i="11"/>
  <c r="BF143" i="11"/>
  <c r="BG143" i="11"/>
  <c r="BH143" i="11"/>
  <c r="BI143" i="11"/>
  <c r="J143" i="11"/>
  <c r="BA143" i="11"/>
  <c r="BB143" i="11"/>
  <c r="BC143" i="11"/>
  <c r="BD143" i="11"/>
  <c r="K143" i="11"/>
  <c r="R143" i="11"/>
  <c r="BK143" i="11"/>
  <c r="BM143" i="11"/>
  <c r="BN143" i="11"/>
  <c r="BL143" i="11"/>
  <c r="BJ143" i="11"/>
  <c r="BE143" i="11"/>
  <c r="AH143" i="11"/>
  <c r="AS143" i="11"/>
  <c r="AT143" i="11"/>
  <c r="AU143" i="11"/>
  <c r="AV143" i="11"/>
  <c r="AY143" i="11"/>
  <c r="AX143" i="11"/>
  <c r="AW143" i="11"/>
  <c r="AR143" i="11"/>
  <c r="AQ143" i="11"/>
  <c r="AP143" i="11"/>
  <c r="AG143" i="11"/>
  <c r="S143" i="11"/>
  <c r="O143" i="11"/>
  <c r="Q143" i="11"/>
  <c r="M143" i="11"/>
  <c r="L143" i="11"/>
  <c r="N143" i="11"/>
  <c r="H143" i="11"/>
  <c r="G143" i="11"/>
  <c r="AI142" i="11"/>
  <c r="P142" i="11"/>
  <c r="F142" i="11"/>
  <c r="AZ142" i="11"/>
  <c r="BO142" i="11"/>
  <c r="BF142" i="11"/>
  <c r="BG142" i="11"/>
  <c r="BH142" i="11"/>
  <c r="BI142" i="11"/>
  <c r="J142" i="11"/>
  <c r="BA142" i="11"/>
  <c r="BB142" i="11"/>
  <c r="BC142" i="11"/>
  <c r="BD142" i="11"/>
  <c r="K142" i="11"/>
  <c r="R142" i="11"/>
  <c r="BK142" i="11"/>
  <c r="BM142" i="11"/>
  <c r="BN142" i="11"/>
  <c r="BL142" i="11"/>
  <c r="BJ142" i="11"/>
  <c r="BE142" i="11"/>
  <c r="AH142" i="11"/>
  <c r="AS142" i="11"/>
  <c r="AT142" i="11"/>
  <c r="AU142" i="11"/>
  <c r="AV142" i="11"/>
  <c r="AY142" i="11"/>
  <c r="AX142" i="11"/>
  <c r="AW142" i="11"/>
  <c r="AR142" i="11"/>
  <c r="AQ142" i="11"/>
  <c r="AP142" i="11"/>
  <c r="AG142" i="11"/>
  <c r="S142" i="11"/>
  <c r="O142" i="11"/>
  <c r="Q142" i="11"/>
  <c r="M142" i="11"/>
  <c r="L142" i="11"/>
  <c r="N142" i="11"/>
  <c r="H142" i="11"/>
  <c r="G142" i="11"/>
  <c r="AI141" i="11"/>
  <c r="P141" i="11"/>
  <c r="F141" i="11"/>
  <c r="AZ141" i="11"/>
  <c r="BO141" i="11"/>
  <c r="BF141" i="11"/>
  <c r="BG141" i="11"/>
  <c r="BH141" i="11"/>
  <c r="BI141" i="11"/>
  <c r="J141" i="11"/>
  <c r="BA141" i="11"/>
  <c r="BB141" i="11"/>
  <c r="BC141" i="11"/>
  <c r="BD141" i="11"/>
  <c r="K141" i="11"/>
  <c r="R141" i="11"/>
  <c r="BK141" i="11"/>
  <c r="BM141" i="11"/>
  <c r="BN141" i="11"/>
  <c r="BL141" i="11"/>
  <c r="BJ141" i="11"/>
  <c r="BE141" i="11"/>
  <c r="AH141" i="11"/>
  <c r="AS141" i="11"/>
  <c r="AT141" i="11"/>
  <c r="AU141" i="11"/>
  <c r="AV141" i="11"/>
  <c r="AY141" i="11"/>
  <c r="AX141" i="11"/>
  <c r="AW141" i="11"/>
  <c r="AR141" i="11"/>
  <c r="AQ141" i="11"/>
  <c r="AP141" i="11"/>
  <c r="AG141" i="11"/>
  <c r="S141" i="11"/>
  <c r="O141" i="11"/>
  <c r="Q141" i="11"/>
  <c r="M141" i="11"/>
  <c r="L141" i="11"/>
  <c r="N141" i="11"/>
  <c r="H141" i="11"/>
  <c r="G141" i="11"/>
  <c r="AI140" i="11"/>
  <c r="P140" i="11"/>
  <c r="F140" i="11"/>
  <c r="AZ140" i="11"/>
  <c r="BO140" i="11"/>
  <c r="BF140" i="11"/>
  <c r="BG140" i="11"/>
  <c r="BH140" i="11"/>
  <c r="BI140" i="11"/>
  <c r="J140" i="11"/>
  <c r="BA140" i="11"/>
  <c r="BB140" i="11"/>
  <c r="BC140" i="11"/>
  <c r="BD140" i="11"/>
  <c r="K140" i="11"/>
  <c r="R140" i="11"/>
  <c r="BK140" i="11"/>
  <c r="BM140" i="11"/>
  <c r="BN140" i="11"/>
  <c r="BL140" i="11"/>
  <c r="BJ140" i="11"/>
  <c r="BE140" i="11"/>
  <c r="AH140" i="11"/>
  <c r="AS140" i="11"/>
  <c r="AT140" i="11"/>
  <c r="AU140" i="11"/>
  <c r="AV140" i="11"/>
  <c r="AY140" i="11"/>
  <c r="AX140" i="11"/>
  <c r="AW140" i="11"/>
  <c r="AR140" i="11"/>
  <c r="AQ140" i="11"/>
  <c r="AP140" i="11"/>
  <c r="AG140" i="11"/>
  <c r="S140" i="11"/>
  <c r="O140" i="11"/>
  <c r="Q140" i="11"/>
  <c r="M140" i="11"/>
  <c r="L140" i="11"/>
  <c r="N140" i="11"/>
  <c r="H140" i="11"/>
  <c r="G140" i="11"/>
  <c r="AI139" i="11"/>
  <c r="P139" i="11"/>
  <c r="F139" i="11"/>
  <c r="AZ139" i="11"/>
  <c r="BO139" i="11"/>
  <c r="BF139" i="11"/>
  <c r="BG139" i="11"/>
  <c r="BH139" i="11"/>
  <c r="BI139" i="11"/>
  <c r="J139" i="11"/>
  <c r="BA139" i="11"/>
  <c r="BB139" i="11"/>
  <c r="BC139" i="11"/>
  <c r="BD139" i="11"/>
  <c r="K139" i="11"/>
  <c r="R139" i="11"/>
  <c r="BK139" i="11"/>
  <c r="BM139" i="11"/>
  <c r="BN139" i="11"/>
  <c r="BL139" i="11"/>
  <c r="BJ139" i="11"/>
  <c r="BE139" i="11"/>
  <c r="AH139" i="11"/>
  <c r="AS139" i="11"/>
  <c r="AT139" i="11"/>
  <c r="AU139" i="11"/>
  <c r="AV139" i="11"/>
  <c r="AY139" i="11"/>
  <c r="AX139" i="11"/>
  <c r="AW139" i="11"/>
  <c r="AR139" i="11"/>
  <c r="AQ139" i="11"/>
  <c r="AP139" i="11"/>
  <c r="AG139" i="11"/>
  <c r="S139" i="11"/>
  <c r="O139" i="11"/>
  <c r="Q139" i="11"/>
  <c r="M139" i="11"/>
  <c r="L139" i="11"/>
  <c r="N139" i="11"/>
  <c r="H139" i="11"/>
  <c r="G139" i="11"/>
  <c r="AI138" i="11"/>
  <c r="P138" i="11"/>
  <c r="F138" i="11"/>
  <c r="AZ138" i="11"/>
  <c r="BO138" i="11"/>
  <c r="BG138" i="11"/>
  <c r="BF138" i="11"/>
  <c r="BH138" i="11"/>
  <c r="BI138" i="11"/>
  <c r="J138" i="11"/>
  <c r="R138" i="11"/>
  <c r="BK138" i="11"/>
  <c r="BM138" i="11"/>
  <c r="BN138" i="11"/>
  <c r="BL138" i="11"/>
  <c r="BJ138" i="11"/>
  <c r="BA138" i="11"/>
  <c r="BB138" i="11"/>
  <c r="BC138" i="11"/>
  <c r="BD138" i="11"/>
  <c r="K138" i="11"/>
  <c r="BE138" i="11"/>
  <c r="AH138" i="11"/>
  <c r="AY138" i="11"/>
  <c r="AU138" i="11"/>
  <c r="AX138" i="11"/>
  <c r="AT138" i="11"/>
  <c r="AW138" i="11"/>
  <c r="AV138" i="11"/>
  <c r="AS138" i="11"/>
  <c r="AR138" i="11"/>
  <c r="AQ138" i="11"/>
  <c r="AP138" i="11"/>
  <c r="AG138" i="11"/>
  <c r="S138" i="11"/>
  <c r="Q138" i="11"/>
  <c r="O138" i="11"/>
  <c r="N138" i="11"/>
  <c r="M138" i="11"/>
  <c r="L138" i="11"/>
  <c r="H138" i="11"/>
  <c r="G138" i="11"/>
  <c r="AI137" i="11"/>
  <c r="P137" i="11"/>
  <c r="F137" i="11"/>
  <c r="AZ137" i="11"/>
  <c r="BO137" i="11"/>
  <c r="BF137" i="11"/>
  <c r="BG137" i="11"/>
  <c r="BH137" i="11"/>
  <c r="BI137" i="11"/>
  <c r="J137" i="11"/>
  <c r="BA137" i="11"/>
  <c r="BB137" i="11"/>
  <c r="BC137" i="11"/>
  <c r="BD137" i="11"/>
  <c r="K137" i="11"/>
  <c r="R137" i="11"/>
  <c r="BK137" i="11"/>
  <c r="BM137" i="11"/>
  <c r="BN137" i="11"/>
  <c r="BL137" i="11"/>
  <c r="BJ137" i="11"/>
  <c r="BE137" i="11"/>
  <c r="AH137" i="11"/>
  <c r="AS137" i="11"/>
  <c r="AT137" i="11"/>
  <c r="AU137" i="11"/>
  <c r="AV137" i="11"/>
  <c r="AY137" i="11"/>
  <c r="AX137" i="11"/>
  <c r="AW137" i="11"/>
  <c r="AR137" i="11"/>
  <c r="AQ137" i="11"/>
  <c r="AP137" i="11"/>
  <c r="AG137" i="11"/>
  <c r="S137" i="11"/>
  <c r="O137" i="11"/>
  <c r="Q137" i="11"/>
  <c r="M137" i="11"/>
  <c r="L137" i="11"/>
  <c r="N137" i="11"/>
  <c r="H137" i="11"/>
  <c r="G137" i="11"/>
  <c r="AI136" i="11"/>
  <c r="P136" i="11"/>
  <c r="F136" i="11"/>
  <c r="AZ136" i="11"/>
  <c r="BO136" i="11"/>
  <c r="BG136" i="11"/>
  <c r="BF136" i="11"/>
  <c r="BH136" i="11"/>
  <c r="BI136" i="11"/>
  <c r="J136" i="11"/>
  <c r="R136" i="11"/>
  <c r="BK136" i="11"/>
  <c r="BM136" i="11"/>
  <c r="BN136" i="11"/>
  <c r="BL136" i="11"/>
  <c r="BJ136" i="11"/>
  <c r="BA136" i="11"/>
  <c r="BB136" i="11"/>
  <c r="BC136" i="11"/>
  <c r="BD136" i="11"/>
  <c r="K136" i="11"/>
  <c r="BE136" i="11"/>
  <c r="AH136" i="11"/>
  <c r="AY136" i="11"/>
  <c r="AU136" i="11"/>
  <c r="AX136" i="11"/>
  <c r="AT136" i="11"/>
  <c r="AW136" i="11"/>
  <c r="AV136" i="11"/>
  <c r="AS136" i="11"/>
  <c r="AR136" i="11"/>
  <c r="AQ136" i="11"/>
  <c r="AP136" i="11"/>
  <c r="AG136" i="11"/>
  <c r="S136" i="11"/>
  <c r="Q136" i="11"/>
  <c r="O136" i="11"/>
  <c r="N136" i="11"/>
  <c r="M136" i="11"/>
  <c r="L136" i="11"/>
  <c r="H136" i="11"/>
  <c r="G136" i="11"/>
  <c r="AI135" i="11"/>
  <c r="P135" i="11"/>
  <c r="F135" i="11"/>
  <c r="AZ135" i="11"/>
  <c r="BO135" i="11"/>
  <c r="BF135" i="11"/>
  <c r="BG135" i="11"/>
  <c r="BH135" i="11"/>
  <c r="BI135" i="11"/>
  <c r="J135" i="11"/>
  <c r="BA135" i="11"/>
  <c r="BB135" i="11"/>
  <c r="BC135" i="11"/>
  <c r="BD135" i="11"/>
  <c r="K135" i="11"/>
  <c r="R135" i="11"/>
  <c r="BK135" i="11"/>
  <c r="BM135" i="11"/>
  <c r="BN135" i="11"/>
  <c r="BL135" i="11"/>
  <c r="BJ135" i="11"/>
  <c r="BE135" i="11"/>
  <c r="AH135" i="11"/>
  <c r="AS135" i="11"/>
  <c r="AT135" i="11"/>
  <c r="AU135" i="11"/>
  <c r="AV135" i="11"/>
  <c r="AY135" i="11"/>
  <c r="AX135" i="11"/>
  <c r="AW135" i="11"/>
  <c r="AR135" i="11"/>
  <c r="AQ135" i="11"/>
  <c r="AP135" i="11"/>
  <c r="AG135" i="11"/>
  <c r="S135" i="11"/>
  <c r="O135" i="11"/>
  <c r="Q135" i="11"/>
  <c r="M135" i="11"/>
  <c r="L135" i="11"/>
  <c r="N135" i="11"/>
  <c r="H135" i="11"/>
  <c r="G135" i="11"/>
  <c r="AI134" i="11"/>
  <c r="P134" i="11"/>
  <c r="F134" i="11"/>
  <c r="AZ134" i="11"/>
  <c r="BO134" i="11"/>
  <c r="BG134" i="11"/>
  <c r="BF134" i="11"/>
  <c r="BH134" i="11"/>
  <c r="BI134" i="11"/>
  <c r="J134" i="11"/>
  <c r="R134" i="11"/>
  <c r="BK134" i="11"/>
  <c r="BM134" i="11"/>
  <c r="BN134" i="11"/>
  <c r="BL134" i="11"/>
  <c r="BJ134" i="11"/>
  <c r="BA134" i="11"/>
  <c r="BB134" i="11"/>
  <c r="BC134" i="11"/>
  <c r="BD134" i="11"/>
  <c r="K134" i="11"/>
  <c r="BE134" i="11"/>
  <c r="AH134" i="11"/>
  <c r="AY134" i="11"/>
  <c r="AU134" i="11"/>
  <c r="AX134" i="11"/>
  <c r="AT134" i="11"/>
  <c r="AW134" i="11"/>
  <c r="AV134" i="11"/>
  <c r="AS134" i="11"/>
  <c r="AR134" i="11"/>
  <c r="AQ134" i="11"/>
  <c r="AP134" i="11"/>
  <c r="AG134" i="11"/>
  <c r="S134" i="11"/>
  <c r="Q134" i="11"/>
  <c r="O134" i="11"/>
  <c r="N134" i="11"/>
  <c r="M134" i="11"/>
  <c r="L134" i="11"/>
  <c r="H134" i="11"/>
  <c r="G134" i="11"/>
  <c r="AI133" i="11"/>
  <c r="P133" i="11"/>
  <c r="F133" i="11"/>
  <c r="AZ133" i="11"/>
  <c r="BO133" i="11"/>
  <c r="BF133" i="11"/>
  <c r="BG133" i="11"/>
  <c r="BH133" i="11"/>
  <c r="BI133" i="11"/>
  <c r="J133" i="11"/>
  <c r="BA133" i="11"/>
  <c r="BB133" i="11"/>
  <c r="BC133" i="11"/>
  <c r="BD133" i="11"/>
  <c r="K133" i="11"/>
  <c r="R133" i="11"/>
  <c r="BK133" i="11"/>
  <c r="BM133" i="11"/>
  <c r="BN133" i="11"/>
  <c r="BL133" i="11"/>
  <c r="BJ133" i="11"/>
  <c r="BE133" i="11"/>
  <c r="AH133" i="11"/>
  <c r="AS133" i="11"/>
  <c r="AT133" i="11"/>
  <c r="AU133" i="11"/>
  <c r="AV133" i="11"/>
  <c r="AY133" i="11"/>
  <c r="AX133" i="11"/>
  <c r="AW133" i="11"/>
  <c r="AR133" i="11"/>
  <c r="AQ133" i="11"/>
  <c r="AP133" i="11"/>
  <c r="AG133" i="11"/>
  <c r="S133" i="11"/>
  <c r="Q133" i="11"/>
  <c r="O133" i="11"/>
  <c r="M133" i="11"/>
  <c r="L133" i="11"/>
  <c r="N133" i="11"/>
  <c r="H133" i="11"/>
  <c r="G133" i="11"/>
  <c r="AI132" i="11"/>
  <c r="P132" i="11"/>
  <c r="F132" i="11"/>
  <c r="AZ132" i="11"/>
  <c r="BO132" i="11"/>
  <c r="BG132" i="11"/>
  <c r="BF132" i="11"/>
  <c r="BH132" i="11"/>
  <c r="BI132" i="11"/>
  <c r="J132" i="11"/>
  <c r="R132" i="11"/>
  <c r="BK132" i="11"/>
  <c r="BM132" i="11"/>
  <c r="BN132" i="11"/>
  <c r="BL132" i="11"/>
  <c r="BJ132" i="11"/>
  <c r="BA132" i="11"/>
  <c r="BB132" i="11"/>
  <c r="BC132" i="11"/>
  <c r="BD132" i="11"/>
  <c r="K132" i="11"/>
  <c r="BE132" i="11"/>
  <c r="AH132" i="11"/>
  <c r="AY132" i="11"/>
  <c r="AU132" i="11"/>
  <c r="AX132" i="11"/>
  <c r="AT132" i="11"/>
  <c r="AW132" i="11"/>
  <c r="AV132" i="11"/>
  <c r="AS132" i="11"/>
  <c r="AR132" i="11"/>
  <c r="AQ132" i="11"/>
  <c r="AP132" i="11"/>
  <c r="AG132" i="11"/>
  <c r="S132" i="11"/>
  <c r="Q132" i="11"/>
  <c r="O132" i="11"/>
  <c r="N132" i="11"/>
  <c r="M132" i="11"/>
  <c r="L132" i="11"/>
  <c r="H132" i="11"/>
  <c r="G132" i="11"/>
  <c r="AI131" i="11"/>
  <c r="P131" i="11"/>
  <c r="F131" i="11"/>
  <c r="AZ131" i="11"/>
  <c r="BO131" i="11"/>
  <c r="BG131" i="11"/>
  <c r="BF131" i="11"/>
  <c r="BH131" i="11"/>
  <c r="BI131" i="11"/>
  <c r="J131" i="11"/>
  <c r="R131" i="11"/>
  <c r="BK131" i="11"/>
  <c r="BM131" i="11"/>
  <c r="BN131" i="11"/>
  <c r="BL131" i="11"/>
  <c r="BJ131" i="11"/>
  <c r="BA131" i="11"/>
  <c r="BB131" i="11"/>
  <c r="BC131" i="11"/>
  <c r="BD131" i="11"/>
  <c r="K131" i="11"/>
  <c r="BE131" i="11"/>
  <c r="AH131" i="11"/>
  <c r="AY131" i="11"/>
  <c r="AU131" i="11"/>
  <c r="AX131" i="11"/>
  <c r="AT131" i="11"/>
  <c r="AW131" i="11"/>
  <c r="AV131" i="11"/>
  <c r="AS131" i="11"/>
  <c r="AR131" i="11"/>
  <c r="AQ131" i="11"/>
  <c r="AP131" i="11"/>
  <c r="AG131" i="11"/>
  <c r="S131" i="11"/>
  <c r="Q131" i="11"/>
  <c r="O131" i="11"/>
  <c r="N131" i="11"/>
  <c r="M131" i="11"/>
  <c r="L131" i="11"/>
  <c r="H131" i="11"/>
  <c r="G131" i="11"/>
  <c r="AI130" i="11"/>
  <c r="P130" i="11"/>
  <c r="F130" i="11"/>
  <c r="AZ130" i="11"/>
  <c r="BO130" i="11"/>
  <c r="BF130" i="11"/>
  <c r="BG130" i="11"/>
  <c r="BH130" i="11"/>
  <c r="BI130" i="11"/>
  <c r="J130" i="11"/>
  <c r="BA130" i="11"/>
  <c r="BB130" i="11"/>
  <c r="BC130" i="11"/>
  <c r="BD130" i="11"/>
  <c r="K130" i="11"/>
  <c r="R130" i="11"/>
  <c r="BK130" i="11"/>
  <c r="BM130" i="11"/>
  <c r="BN130" i="11"/>
  <c r="BL130" i="11"/>
  <c r="BJ130" i="11"/>
  <c r="BE130" i="11"/>
  <c r="AH130" i="11"/>
  <c r="AS130" i="11"/>
  <c r="AT130" i="11"/>
  <c r="AU130" i="11"/>
  <c r="AV130" i="11"/>
  <c r="AY130" i="11"/>
  <c r="AX130" i="11"/>
  <c r="AW130" i="11"/>
  <c r="AR130" i="11"/>
  <c r="AQ130" i="11"/>
  <c r="AP130" i="11"/>
  <c r="AG130" i="11"/>
  <c r="S130" i="11"/>
  <c r="Q130" i="11"/>
  <c r="O130" i="11"/>
  <c r="M130" i="11"/>
  <c r="L130" i="11"/>
  <c r="N130" i="11"/>
  <c r="H130" i="11"/>
  <c r="G130" i="11"/>
  <c r="AI129" i="11"/>
  <c r="P129" i="11"/>
  <c r="F129" i="11"/>
  <c r="AZ129" i="11"/>
  <c r="BO129" i="11"/>
  <c r="BF129" i="11"/>
  <c r="BG129" i="11"/>
  <c r="BH129" i="11"/>
  <c r="BI129" i="11"/>
  <c r="J129" i="11"/>
  <c r="BA129" i="11"/>
  <c r="BB129" i="11"/>
  <c r="BC129" i="11"/>
  <c r="BD129" i="11"/>
  <c r="K129" i="11"/>
  <c r="R129" i="11"/>
  <c r="BK129" i="11"/>
  <c r="BM129" i="11"/>
  <c r="BN129" i="11"/>
  <c r="BL129" i="11"/>
  <c r="BJ129" i="11"/>
  <c r="BE129" i="11"/>
  <c r="AH129" i="11"/>
  <c r="AS129" i="11"/>
  <c r="AT129" i="11"/>
  <c r="AU129" i="11"/>
  <c r="AV129" i="11"/>
  <c r="AY129" i="11"/>
  <c r="AX129" i="11"/>
  <c r="AW129" i="11"/>
  <c r="AR129" i="11"/>
  <c r="AQ129" i="11"/>
  <c r="AP129" i="11"/>
  <c r="AG129" i="11"/>
  <c r="S129" i="11"/>
  <c r="Q129" i="11"/>
  <c r="O129" i="11"/>
  <c r="M129" i="11"/>
  <c r="L129" i="11"/>
  <c r="N129" i="11"/>
  <c r="H129" i="11"/>
  <c r="G129" i="11"/>
  <c r="AI128" i="11"/>
  <c r="P128" i="11"/>
  <c r="F128" i="11"/>
  <c r="AZ128" i="11"/>
  <c r="BO128" i="11"/>
  <c r="BF128" i="11"/>
  <c r="BG128" i="11"/>
  <c r="BH128" i="11"/>
  <c r="BI128" i="11"/>
  <c r="J128" i="11"/>
  <c r="BA128" i="11"/>
  <c r="BB128" i="11"/>
  <c r="BC128" i="11"/>
  <c r="BD128" i="11"/>
  <c r="K128" i="11"/>
  <c r="R128" i="11"/>
  <c r="BK128" i="11"/>
  <c r="BM128" i="11"/>
  <c r="BN128" i="11"/>
  <c r="BL128" i="11"/>
  <c r="BJ128" i="11"/>
  <c r="BE128" i="11"/>
  <c r="AH128" i="11"/>
  <c r="AS128" i="11"/>
  <c r="AT128" i="11"/>
  <c r="AU128" i="11"/>
  <c r="AV128" i="11"/>
  <c r="AY128" i="11"/>
  <c r="AX128" i="11"/>
  <c r="AW128" i="11"/>
  <c r="AR128" i="11"/>
  <c r="AQ128" i="11"/>
  <c r="AP128" i="11"/>
  <c r="AG128" i="11"/>
  <c r="S128" i="11"/>
  <c r="Q128" i="11"/>
  <c r="O128" i="11"/>
  <c r="M128" i="11"/>
  <c r="L128" i="11"/>
  <c r="N128" i="11"/>
  <c r="H128" i="11"/>
  <c r="G128" i="11"/>
  <c r="AI127" i="11"/>
  <c r="P127" i="11"/>
  <c r="F127" i="11"/>
  <c r="AZ127" i="11"/>
  <c r="BO127" i="11"/>
  <c r="BF127" i="11"/>
  <c r="BG127" i="11"/>
  <c r="BH127" i="11"/>
  <c r="BI127" i="11"/>
  <c r="J127" i="11"/>
  <c r="BA127" i="11"/>
  <c r="BB127" i="11"/>
  <c r="BC127" i="11"/>
  <c r="BD127" i="11"/>
  <c r="K127" i="11"/>
  <c r="R127" i="11"/>
  <c r="BK127" i="11"/>
  <c r="BM127" i="11"/>
  <c r="BN127" i="11"/>
  <c r="BL127" i="11"/>
  <c r="BJ127" i="11"/>
  <c r="BE127" i="11"/>
  <c r="AH127" i="11"/>
  <c r="AS127" i="11"/>
  <c r="AT127" i="11"/>
  <c r="AU127" i="11"/>
  <c r="AV127" i="11"/>
  <c r="AY127" i="11"/>
  <c r="AX127" i="11"/>
  <c r="AW127" i="11"/>
  <c r="AR127" i="11"/>
  <c r="AQ127" i="11"/>
  <c r="AP127" i="11"/>
  <c r="AG127" i="11"/>
  <c r="S127" i="11"/>
  <c r="Q127" i="11"/>
  <c r="O127" i="11"/>
  <c r="M127" i="11"/>
  <c r="L127" i="11"/>
  <c r="N127" i="11"/>
  <c r="H127" i="11"/>
  <c r="G127" i="11"/>
  <c r="AI126" i="11"/>
  <c r="P126" i="11"/>
  <c r="F126" i="11"/>
  <c r="AZ126" i="11"/>
  <c r="BO126" i="11"/>
  <c r="BG126" i="11"/>
  <c r="BF126" i="11"/>
  <c r="BH126" i="11"/>
  <c r="BI126" i="11"/>
  <c r="J126" i="11"/>
  <c r="R126" i="11"/>
  <c r="BK126" i="11"/>
  <c r="BM126" i="11"/>
  <c r="BN126" i="11"/>
  <c r="BL126" i="11"/>
  <c r="BJ126" i="11"/>
  <c r="BA126" i="11"/>
  <c r="BB126" i="11"/>
  <c r="BC126" i="11"/>
  <c r="BD126" i="11"/>
  <c r="K126" i="11"/>
  <c r="BE126" i="11"/>
  <c r="AH126" i="11"/>
  <c r="AY126" i="11"/>
  <c r="AU126" i="11"/>
  <c r="AX126" i="11"/>
  <c r="AT126" i="11"/>
  <c r="AW126" i="11"/>
  <c r="AV126" i="11"/>
  <c r="AS126" i="11"/>
  <c r="AR126" i="11"/>
  <c r="AQ126" i="11"/>
  <c r="AP126" i="11"/>
  <c r="AG126" i="11"/>
  <c r="S126" i="11"/>
  <c r="Q126" i="11"/>
  <c r="O126" i="11"/>
  <c r="N126" i="11"/>
  <c r="M126" i="11"/>
  <c r="L126" i="11"/>
  <c r="H126" i="11"/>
  <c r="G126" i="11"/>
  <c r="AI125" i="11"/>
  <c r="P125" i="11"/>
  <c r="F125" i="11"/>
  <c r="AZ125" i="11"/>
  <c r="BO125" i="11"/>
  <c r="BF125" i="11"/>
  <c r="BG125" i="11"/>
  <c r="BH125" i="11"/>
  <c r="BI125" i="11"/>
  <c r="J125" i="11"/>
  <c r="BA125" i="11"/>
  <c r="BB125" i="11"/>
  <c r="BC125" i="11"/>
  <c r="BD125" i="11"/>
  <c r="K125" i="11"/>
  <c r="R125" i="11"/>
  <c r="BK125" i="11"/>
  <c r="BM125" i="11"/>
  <c r="BN125" i="11"/>
  <c r="BL125" i="11"/>
  <c r="BJ125" i="11"/>
  <c r="BE125" i="11"/>
  <c r="AH125" i="11"/>
  <c r="AS125" i="11"/>
  <c r="AT125" i="11"/>
  <c r="AU125" i="11"/>
  <c r="AV125" i="11"/>
  <c r="AY125" i="11"/>
  <c r="AX125" i="11"/>
  <c r="AW125" i="11"/>
  <c r="AR125" i="11"/>
  <c r="AQ125" i="11"/>
  <c r="AP125" i="11"/>
  <c r="AG125" i="11"/>
  <c r="S125" i="11"/>
  <c r="Q125" i="11"/>
  <c r="O125" i="11"/>
  <c r="M125" i="11"/>
  <c r="L125" i="11"/>
  <c r="N125" i="11"/>
  <c r="H125" i="11"/>
  <c r="G125" i="11"/>
  <c r="AI124" i="11"/>
  <c r="P124" i="11"/>
  <c r="F124" i="11"/>
  <c r="AZ124" i="11"/>
  <c r="BO124" i="11"/>
  <c r="BG124" i="11"/>
  <c r="BF124" i="11"/>
  <c r="BH124" i="11"/>
  <c r="BI124" i="11"/>
  <c r="J124" i="11"/>
  <c r="R124" i="11"/>
  <c r="BK124" i="11"/>
  <c r="BM124" i="11"/>
  <c r="BN124" i="11"/>
  <c r="BL124" i="11"/>
  <c r="BJ124" i="11"/>
  <c r="BA124" i="11"/>
  <c r="BB124" i="11"/>
  <c r="BC124" i="11"/>
  <c r="BD124" i="11"/>
  <c r="K124" i="11"/>
  <c r="BE124" i="11"/>
  <c r="AH124" i="11"/>
  <c r="AY124" i="11"/>
  <c r="AU124" i="11"/>
  <c r="AX124" i="11"/>
  <c r="AT124" i="11"/>
  <c r="AW124" i="11"/>
  <c r="AV124" i="11"/>
  <c r="AS124" i="11"/>
  <c r="AR124" i="11"/>
  <c r="AQ124" i="11"/>
  <c r="AP124" i="11"/>
  <c r="AG124" i="11"/>
  <c r="S124" i="11"/>
  <c r="Q124" i="11"/>
  <c r="O124" i="11"/>
  <c r="N124" i="11"/>
  <c r="M124" i="11"/>
  <c r="L124" i="11"/>
  <c r="H124" i="11"/>
  <c r="G124" i="11"/>
  <c r="AI123" i="11"/>
  <c r="P123" i="11"/>
  <c r="F123" i="11"/>
  <c r="AZ123" i="11"/>
  <c r="BO123" i="11"/>
  <c r="BF123" i="11"/>
  <c r="BG123" i="11"/>
  <c r="BH123" i="11"/>
  <c r="BI123" i="11"/>
  <c r="J123" i="11"/>
  <c r="BA123" i="11"/>
  <c r="BB123" i="11"/>
  <c r="BC123" i="11"/>
  <c r="BD123" i="11"/>
  <c r="K123" i="11"/>
  <c r="R123" i="11"/>
  <c r="BK123" i="11"/>
  <c r="BM123" i="11"/>
  <c r="BN123" i="11"/>
  <c r="BL123" i="11"/>
  <c r="BJ123" i="11"/>
  <c r="BE123" i="11"/>
  <c r="AH123" i="11"/>
  <c r="AS123" i="11"/>
  <c r="AT123" i="11"/>
  <c r="AU123" i="11"/>
  <c r="AV123" i="11"/>
  <c r="AY123" i="11"/>
  <c r="AX123" i="11"/>
  <c r="AW123" i="11"/>
  <c r="AR123" i="11"/>
  <c r="AQ123" i="11"/>
  <c r="AP123" i="11"/>
  <c r="AG123" i="11"/>
  <c r="S123" i="11"/>
  <c r="Q123" i="11"/>
  <c r="O123" i="11"/>
  <c r="M123" i="11"/>
  <c r="L123" i="11"/>
  <c r="N123" i="11"/>
  <c r="H123" i="11"/>
  <c r="G123" i="11"/>
  <c r="AI122" i="11"/>
  <c r="P122" i="11"/>
  <c r="F122" i="11"/>
  <c r="AZ122" i="11"/>
  <c r="BO122" i="11"/>
  <c r="BF122" i="11"/>
  <c r="BG122" i="11"/>
  <c r="BH122" i="11"/>
  <c r="BI122" i="11"/>
  <c r="J122" i="11"/>
  <c r="BA122" i="11"/>
  <c r="BB122" i="11"/>
  <c r="BC122" i="11"/>
  <c r="BD122" i="11"/>
  <c r="K122" i="11"/>
  <c r="R122" i="11"/>
  <c r="BK122" i="11"/>
  <c r="BM122" i="11"/>
  <c r="BN122" i="11"/>
  <c r="BL122" i="11"/>
  <c r="BJ122" i="11"/>
  <c r="BE122" i="11"/>
  <c r="AH122" i="11"/>
  <c r="AS122" i="11"/>
  <c r="AT122" i="11"/>
  <c r="AU122" i="11"/>
  <c r="AV122" i="11"/>
  <c r="AY122" i="11"/>
  <c r="AX122" i="11"/>
  <c r="AW122" i="11"/>
  <c r="AR122" i="11"/>
  <c r="AQ122" i="11"/>
  <c r="AP122" i="11"/>
  <c r="AG122" i="11"/>
  <c r="S122" i="11"/>
  <c r="Q122" i="11"/>
  <c r="O122" i="11"/>
  <c r="M122" i="11"/>
  <c r="L122" i="11"/>
  <c r="N122" i="11"/>
  <c r="H122" i="11"/>
  <c r="G122" i="11"/>
  <c r="AI121" i="11"/>
  <c r="P121" i="11"/>
  <c r="F121" i="11"/>
  <c r="AZ121" i="11"/>
  <c r="BO121" i="11"/>
  <c r="BF121" i="11"/>
  <c r="BG121" i="11"/>
  <c r="BH121" i="11"/>
  <c r="BI121" i="11"/>
  <c r="J121" i="11"/>
  <c r="BA121" i="11"/>
  <c r="BB121" i="11"/>
  <c r="BC121" i="11"/>
  <c r="BD121" i="11"/>
  <c r="K121" i="11"/>
  <c r="R121" i="11"/>
  <c r="BK121" i="11"/>
  <c r="BM121" i="11"/>
  <c r="BN121" i="11"/>
  <c r="BL121" i="11"/>
  <c r="BJ121" i="11"/>
  <c r="BE121" i="11"/>
  <c r="AH121" i="11"/>
  <c r="AS121" i="11"/>
  <c r="AT121" i="11"/>
  <c r="AU121" i="11"/>
  <c r="AV121" i="11"/>
  <c r="AY121" i="11"/>
  <c r="AX121" i="11"/>
  <c r="AW121" i="11"/>
  <c r="AR121" i="11"/>
  <c r="AQ121" i="11"/>
  <c r="AP121" i="11"/>
  <c r="AG121" i="11"/>
  <c r="S121" i="11"/>
  <c r="Q121" i="11"/>
  <c r="O121" i="11"/>
  <c r="M121" i="11"/>
  <c r="L121" i="11"/>
  <c r="N121" i="11"/>
  <c r="H121" i="11"/>
  <c r="G121" i="11"/>
  <c r="AI120" i="11"/>
  <c r="P120" i="11"/>
  <c r="F120" i="11"/>
  <c r="AZ120" i="11"/>
  <c r="BO120" i="11"/>
  <c r="BF120" i="11"/>
  <c r="BG120" i="11"/>
  <c r="BH120" i="11"/>
  <c r="BI120" i="11"/>
  <c r="J120" i="11"/>
  <c r="BA120" i="11"/>
  <c r="BB120" i="11"/>
  <c r="BC120" i="11"/>
  <c r="BD120" i="11"/>
  <c r="K120" i="11"/>
  <c r="R120" i="11"/>
  <c r="BK120" i="11"/>
  <c r="BM120" i="11"/>
  <c r="BN120" i="11"/>
  <c r="BL120" i="11"/>
  <c r="BJ120" i="11"/>
  <c r="BE120" i="11"/>
  <c r="AH120" i="11"/>
  <c r="AS120" i="11"/>
  <c r="AT120" i="11"/>
  <c r="AU120" i="11"/>
  <c r="AV120" i="11"/>
  <c r="AY120" i="11"/>
  <c r="AX120" i="11"/>
  <c r="AW120" i="11"/>
  <c r="AR120" i="11"/>
  <c r="AQ120" i="11"/>
  <c r="AP120" i="11"/>
  <c r="AG120" i="11"/>
  <c r="S120" i="11"/>
  <c r="Q120" i="11"/>
  <c r="O120" i="11"/>
  <c r="M120" i="11"/>
  <c r="L120" i="11"/>
  <c r="N120" i="11"/>
  <c r="H120" i="11"/>
  <c r="G120" i="11"/>
  <c r="AI119" i="11"/>
  <c r="P119" i="11"/>
  <c r="F119" i="11"/>
  <c r="AZ119" i="11"/>
  <c r="BO119" i="11"/>
  <c r="BF119" i="11"/>
  <c r="BG119" i="11"/>
  <c r="BH119" i="11"/>
  <c r="BI119" i="11"/>
  <c r="J119" i="11"/>
  <c r="BA119" i="11"/>
  <c r="BB119" i="11"/>
  <c r="BC119" i="11"/>
  <c r="BD119" i="11"/>
  <c r="K119" i="11"/>
  <c r="R119" i="11"/>
  <c r="BK119" i="11"/>
  <c r="BM119" i="11"/>
  <c r="BN119" i="11"/>
  <c r="BL119" i="11"/>
  <c r="BJ119" i="11"/>
  <c r="BE119" i="11"/>
  <c r="AH119" i="11"/>
  <c r="AS119" i="11"/>
  <c r="AT119" i="11"/>
  <c r="AU119" i="11"/>
  <c r="AV119" i="11"/>
  <c r="AY119" i="11"/>
  <c r="AX119" i="11"/>
  <c r="AW119" i="11"/>
  <c r="AR119" i="11"/>
  <c r="AQ119" i="11"/>
  <c r="AP119" i="11"/>
  <c r="AG119" i="11"/>
  <c r="S119" i="11"/>
  <c r="Q119" i="11"/>
  <c r="O119" i="11"/>
  <c r="M119" i="11"/>
  <c r="L119" i="11"/>
  <c r="N119" i="11"/>
  <c r="H119" i="11"/>
  <c r="G119" i="11"/>
  <c r="AI118" i="11"/>
  <c r="P118" i="11"/>
  <c r="F118" i="11"/>
  <c r="AZ118" i="11"/>
  <c r="BO118" i="11"/>
  <c r="BF118" i="11"/>
  <c r="BG118" i="11"/>
  <c r="BH118" i="11"/>
  <c r="BI118" i="11"/>
  <c r="J118" i="11"/>
  <c r="BA118" i="11"/>
  <c r="BB118" i="11"/>
  <c r="BC118" i="11"/>
  <c r="BD118" i="11"/>
  <c r="K118" i="11"/>
  <c r="R118" i="11"/>
  <c r="BK118" i="11"/>
  <c r="BM118" i="11"/>
  <c r="BN118" i="11"/>
  <c r="BL118" i="11"/>
  <c r="BJ118" i="11"/>
  <c r="BE118" i="11"/>
  <c r="AH118" i="11"/>
  <c r="AS118" i="11"/>
  <c r="AT118" i="11"/>
  <c r="AU118" i="11"/>
  <c r="AV118" i="11"/>
  <c r="AY118" i="11"/>
  <c r="AX118" i="11"/>
  <c r="AW118" i="11"/>
  <c r="AR118" i="11"/>
  <c r="AQ118" i="11"/>
  <c r="AP118" i="11"/>
  <c r="AG118" i="11"/>
  <c r="S118" i="11"/>
  <c r="Q118" i="11"/>
  <c r="O118" i="11"/>
  <c r="M118" i="11"/>
  <c r="L118" i="11"/>
  <c r="N118" i="11"/>
  <c r="H118" i="11"/>
  <c r="G118" i="11"/>
  <c r="AI117" i="11"/>
  <c r="P117" i="11"/>
  <c r="F117" i="11"/>
  <c r="AZ117" i="11"/>
  <c r="BO117" i="11"/>
  <c r="BF117" i="11"/>
  <c r="BG117" i="11"/>
  <c r="BH117" i="11"/>
  <c r="BI117" i="11"/>
  <c r="J117" i="11"/>
  <c r="BA117" i="11"/>
  <c r="BB117" i="11"/>
  <c r="BC117" i="11"/>
  <c r="BD117" i="11"/>
  <c r="K117" i="11"/>
  <c r="R117" i="11"/>
  <c r="BK117" i="11"/>
  <c r="BM117" i="11"/>
  <c r="BN117" i="11"/>
  <c r="BL117" i="11"/>
  <c r="BJ117" i="11"/>
  <c r="BE117" i="11"/>
  <c r="AH117" i="11"/>
  <c r="AS117" i="11"/>
  <c r="AT117" i="11"/>
  <c r="AU117" i="11"/>
  <c r="AV117" i="11"/>
  <c r="AY117" i="11"/>
  <c r="AX117" i="11"/>
  <c r="AW117" i="11"/>
  <c r="AR117" i="11"/>
  <c r="AQ117" i="11"/>
  <c r="AP117" i="11"/>
  <c r="AG117" i="11"/>
  <c r="S117" i="11"/>
  <c r="Q117" i="11"/>
  <c r="O117" i="11"/>
  <c r="M117" i="11"/>
  <c r="L117" i="11"/>
  <c r="N117" i="11"/>
  <c r="H117" i="11"/>
  <c r="G117" i="11"/>
  <c r="AI116" i="11"/>
  <c r="P116" i="11"/>
  <c r="F116" i="11"/>
  <c r="AZ116" i="11"/>
  <c r="BO116" i="11"/>
  <c r="BF116" i="11"/>
  <c r="BG116" i="11"/>
  <c r="BH116" i="11"/>
  <c r="BI116" i="11"/>
  <c r="J116" i="11"/>
  <c r="BA116" i="11"/>
  <c r="BB116" i="11"/>
  <c r="BC116" i="11"/>
  <c r="BD116" i="11"/>
  <c r="K116" i="11"/>
  <c r="R116" i="11"/>
  <c r="BK116" i="11"/>
  <c r="BM116" i="11"/>
  <c r="BN116" i="11"/>
  <c r="BL116" i="11"/>
  <c r="BJ116" i="11"/>
  <c r="BE116" i="11"/>
  <c r="AH116" i="11"/>
  <c r="AS116" i="11"/>
  <c r="AT116" i="11"/>
  <c r="AU116" i="11"/>
  <c r="AV116" i="11"/>
  <c r="AY116" i="11"/>
  <c r="AX116" i="11"/>
  <c r="AW116" i="11"/>
  <c r="AR116" i="11"/>
  <c r="AQ116" i="11"/>
  <c r="AP116" i="11"/>
  <c r="AG116" i="11"/>
  <c r="S116" i="11"/>
  <c r="Q116" i="11"/>
  <c r="O116" i="11"/>
  <c r="M116" i="11"/>
  <c r="L116" i="11"/>
  <c r="N116" i="11"/>
  <c r="H116" i="11"/>
  <c r="G116" i="11"/>
  <c r="AI115" i="11"/>
  <c r="P115" i="11"/>
  <c r="F115" i="11"/>
  <c r="AZ115" i="11"/>
  <c r="BO115" i="11"/>
  <c r="BF115" i="11"/>
  <c r="BG115" i="11"/>
  <c r="BH115" i="11"/>
  <c r="BI115" i="11"/>
  <c r="J115" i="11"/>
  <c r="BA115" i="11"/>
  <c r="BB115" i="11"/>
  <c r="BC115" i="11"/>
  <c r="BD115" i="11"/>
  <c r="K115" i="11"/>
  <c r="R115" i="11"/>
  <c r="BK115" i="11"/>
  <c r="BM115" i="11"/>
  <c r="BN115" i="11"/>
  <c r="BL115" i="11"/>
  <c r="BJ115" i="11"/>
  <c r="BE115" i="11"/>
  <c r="AH115" i="11"/>
  <c r="AS115" i="11"/>
  <c r="AT115" i="11"/>
  <c r="AU115" i="11"/>
  <c r="AV115" i="11"/>
  <c r="AY115" i="11"/>
  <c r="AX115" i="11"/>
  <c r="AW115" i="11"/>
  <c r="AR115" i="11"/>
  <c r="AQ115" i="11"/>
  <c r="AP115" i="11"/>
  <c r="AG115" i="11"/>
  <c r="S115" i="11"/>
  <c r="Q115" i="11"/>
  <c r="O115" i="11"/>
  <c r="M115" i="11"/>
  <c r="L115" i="11"/>
  <c r="N115" i="11"/>
  <c r="H115" i="11"/>
  <c r="G115" i="11"/>
  <c r="AI114" i="11"/>
  <c r="P114" i="11"/>
  <c r="F114" i="11"/>
  <c r="AZ114" i="11"/>
  <c r="BO114" i="11"/>
  <c r="BF114" i="11"/>
  <c r="BG114" i="11"/>
  <c r="BH114" i="11"/>
  <c r="BI114" i="11"/>
  <c r="J114" i="11"/>
  <c r="BA114" i="11"/>
  <c r="BB114" i="11"/>
  <c r="BC114" i="11"/>
  <c r="BD114" i="11"/>
  <c r="K114" i="11"/>
  <c r="R114" i="11"/>
  <c r="BK114" i="11"/>
  <c r="BM114" i="11"/>
  <c r="BN114" i="11"/>
  <c r="BL114" i="11"/>
  <c r="BJ114" i="11"/>
  <c r="BE114" i="11"/>
  <c r="AH114" i="11"/>
  <c r="AS114" i="11"/>
  <c r="AT114" i="11"/>
  <c r="AU114" i="11"/>
  <c r="AV114" i="11"/>
  <c r="AY114" i="11"/>
  <c r="AX114" i="11"/>
  <c r="AW114" i="11"/>
  <c r="AR114" i="11"/>
  <c r="AQ114" i="11"/>
  <c r="AP114" i="11"/>
  <c r="AG114" i="11"/>
  <c r="S114" i="11"/>
  <c r="Q114" i="11"/>
  <c r="O114" i="11"/>
  <c r="M114" i="11"/>
  <c r="L114" i="11"/>
  <c r="N114" i="11"/>
  <c r="H114" i="11"/>
  <c r="G114" i="11"/>
  <c r="AI113" i="11"/>
  <c r="P113" i="11"/>
  <c r="F113" i="11"/>
  <c r="AZ113" i="11"/>
  <c r="BO113" i="11"/>
  <c r="BF113" i="11"/>
  <c r="BG113" i="11"/>
  <c r="BH113" i="11"/>
  <c r="BI113" i="11"/>
  <c r="J113" i="11"/>
  <c r="BA113" i="11"/>
  <c r="BB113" i="11"/>
  <c r="BC113" i="11"/>
  <c r="BD113" i="11"/>
  <c r="K113" i="11"/>
  <c r="R113" i="11"/>
  <c r="BK113" i="11"/>
  <c r="BM113" i="11"/>
  <c r="BN113" i="11"/>
  <c r="BL113" i="11"/>
  <c r="BJ113" i="11"/>
  <c r="BE113" i="11"/>
  <c r="AH113" i="11"/>
  <c r="AS113" i="11"/>
  <c r="AT113" i="11"/>
  <c r="AU113" i="11"/>
  <c r="AV113" i="11"/>
  <c r="AY113" i="11"/>
  <c r="AX113" i="11"/>
  <c r="AW113" i="11"/>
  <c r="AR113" i="11"/>
  <c r="AQ113" i="11"/>
  <c r="AP113" i="11"/>
  <c r="AG113" i="11"/>
  <c r="S113" i="11"/>
  <c r="Q113" i="11"/>
  <c r="O113" i="11"/>
  <c r="M113" i="11"/>
  <c r="L113" i="11"/>
  <c r="N113" i="11"/>
  <c r="H113" i="11"/>
  <c r="G113" i="11"/>
  <c r="AI112" i="11"/>
  <c r="P112" i="11"/>
  <c r="F112" i="11"/>
  <c r="AZ112" i="11"/>
  <c r="BO112" i="11"/>
  <c r="BF112" i="11"/>
  <c r="BG112" i="11"/>
  <c r="BH112" i="11"/>
  <c r="BI112" i="11"/>
  <c r="J112" i="11"/>
  <c r="BA112" i="11"/>
  <c r="BB112" i="11"/>
  <c r="BC112" i="11"/>
  <c r="BD112" i="11"/>
  <c r="K112" i="11"/>
  <c r="R112" i="11"/>
  <c r="BK112" i="11"/>
  <c r="BM112" i="11"/>
  <c r="BN112" i="11"/>
  <c r="BL112" i="11"/>
  <c r="BJ112" i="11"/>
  <c r="BE112" i="11"/>
  <c r="AH112" i="11"/>
  <c r="AS112" i="11"/>
  <c r="AT112" i="11"/>
  <c r="AU112" i="11"/>
  <c r="AV112" i="11"/>
  <c r="AY112" i="11"/>
  <c r="AX112" i="11"/>
  <c r="AW112" i="11"/>
  <c r="AR112" i="11"/>
  <c r="AQ112" i="11"/>
  <c r="AP112" i="11"/>
  <c r="AG112" i="11"/>
  <c r="S112" i="11"/>
  <c r="Q112" i="11"/>
  <c r="O112" i="11"/>
  <c r="M112" i="11"/>
  <c r="L112" i="11"/>
  <c r="N112" i="11"/>
  <c r="H112" i="11"/>
  <c r="G112" i="11"/>
  <c r="AI111" i="11"/>
  <c r="P111" i="11"/>
  <c r="F111" i="11"/>
  <c r="AZ111" i="11"/>
  <c r="BO111" i="11"/>
  <c r="BF111" i="11"/>
  <c r="BG111" i="11"/>
  <c r="BH111" i="11"/>
  <c r="BI111" i="11"/>
  <c r="J111" i="11"/>
  <c r="BA111" i="11"/>
  <c r="BB111" i="11"/>
  <c r="BC111" i="11"/>
  <c r="BD111" i="11"/>
  <c r="K111" i="11"/>
  <c r="R111" i="11"/>
  <c r="BK111" i="11"/>
  <c r="BM111" i="11"/>
  <c r="BN111" i="11"/>
  <c r="BL111" i="11"/>
  <c r="BJ111" i="11"/>
  <c r="BE111" i="11"/>
  <c r="AH111" i="11"/>
  <c r="AS111" i="11"/>
  <c r="AT111" i="11"/>
  <c r="AU111" i="11"/>
  <c r="AV111" i="11"/>
  <c r="AY111" i="11"/>
  <c r="AX111" i="11"/>
  <c r="AW111" i="11"/>
  <c r="AR111" i="11"/>
  <c r="AQ111" i="11"/>
  <c r="AP111" i="11"/>
  <c r="AG111" i="11"/>
  <c r="S111" i="11"/>
  <c r="Q111" i="11"/>
  <c r="O111" i="11"/>
  <c r="M111" i="11"/>
  <c r="L111" i="11"/>
  <c r="N111" i="11"/>
  <c r="H111" i="11"/>
  <c r="G111" i="11"/>
  <c r="AI110" i="11"/>
  <c r="P110" i="11"/>
  <c r="F110" i="11"/>
  <c r="AZ110" i="11"/>
  <c r="BO110" i="11"/>
  <c r="BF110" i="11"/>
  <c r="BG110" i="11"/>
  <c r="BH110" i="11"/>
  <c r="BI110" i="11"/>
  <c r="J110" i="11"/>
  <c r="BA110" i="11"/>
  <c r="BB110" i="11"/>
  <c r="BC110" i="11"/>
  <c r="BD110" i="11"/>
  <c r="K110" i="11"/>
  <c r="R110" i="11"/>
  <c r="BK110" i="11"/>
  <c r="BM110" i="11"/>
  <c r="BN110" i="11"/>
  <c r="BL110" i="11"/>
  <c r="BJ110" i="11"/>
  <c r="BE110" i="11"/>
  <c r="AH110" i="11"/>
  <c r="AS110" i="11"/>
  <c r="AT110" i="11"/>
  <c r="AU110" i="11"/>
  <c r="AV110" i="11"/>
  <c r="AY110" i="11"/>
  <c r="AX110" i="11"/>
  <c r="AW110" i="11"/>
  <c r="AR110" i="11"/>
  <c r="AQ110" i="11"/>
  <c r="AP110" i="11"/>
  <c r="AG110" i="11"/>
  <c r="S110" i="11"/>
  <c r="Q110" i="11"/>
  <c r="O110" i="11"/>
  <c r="M110" i="11"/>
  <c r="L110" i="11"/>
  <c r="N110" i="11"/>
  <c r="H110" i="11"/>
  <c r="G110" i="11"/>
  <c r="AI109" i="11"/>
  <c r="P109" i="11"/>
  <c r="F109" i="11"/>
  <c r="AZ109" i="11"/>
  <c r="BO109" i="11"/>
  <c r="BF109" i="11"/>
  <c r="BG109" i="11"/>
  <c r="BH109" i="11"/>
  <c r="BI109" i="11"/>
  <c r="J109" i="11"/>
  <c r="BA109" i="11"/>
  <c r="BB109" i="11"/>
  <c r="BC109" i="11"/>
  <c r="BD109" i="11"/>
  <c r="K109" i="11"/>
  <c r="R109" i="11"/>
  <c r="BK109" i="11"/>
  <c r="BM109" i="11"/>
  <c r="BN109" i="11"/>
  <c r="BL109" i="11"/>
  <c r="BJ109" i="11"/>
  <c r="BE109" i="11"/>
  <c r="AH109" i="11"/>
  <c r="AS109" i="11"/>
  <c r="AT109" i="11"/>
  <c r="AU109" i="11"/>
  <c r="AV109" i="11"/>
  <c r="AY109" i="11"/>
  <c r="AX109" i="11"/>
  <c r="AW109" i="11"/>
  <c r="AR109" i="11"/>
  <c r="AQ109" i="11"/>
  <c r="AP109" i="11"/>
  <c r="AG109" i="11"/>
  <c r="S109" i="11"/>
  <c r="Q109" i="11"/>
  <c r="O109" i="11"/>
  <c r="M109" i="11"/>
  <c r="L109" i="11"/>
  <c r="N109" i="11"/>
  <c r="H109" i="11"/>
  <c r="G109" i="11"/>
  <c r="AI108" i="11"/>
  <c r="P108" i="11"/>
  <c r="F108" i="11"/>
  <c r="AZ108" i="11"/>
  <c r="BO108" i="11"/>
  <c r="BF108" i="11"/>
  <c r="BG108" i="11"/>
  <c r="BH108" i="11"/>
  <c r="BI108" i="11"/>
  <c r="J108" i="11"/>
  <c r="BA108" i="11"/>
  <c r="BB108" i="11"/>
  <c r="BC108" i="11"/>
  <c r="BD108" i="11"/>
  <c r="K108" i="11"/>
  <c r="R108" i="11"/>
  <c r="BK108" i="11"/>
  <c r="BM108" i="11"/>
  <c r="BN108" i="11"/>
  <c r="BL108" i="11"/>
  <c r="BJ108" i="11"/>
  <c r="BE108" i="11"/>
  <c r="AH108" i="11"/>
  <c r="AS108" i="11"/>
  <c r="AT108" i="11"/>
  <c r="AU108" i="11"/>
  <c r="AV108" i="11"/>
  <c r="AY108" i="11"/>
  <c r="AX108" i="11"/>
  <c r="AW108" i="11"/>
  <c r="AR108" i="11"/>
  <c r="AQ108" i="11"/>
  <c r="AP108" i="11"/>
  <c r="AG108" i="11"/>
  <c r="S108" i="11"/>
  <c r="Q108" i="11"/>
  <c r="O108" i="11"/>
  <c r="M108" i="11"/>
  <c r="L108" i="11"/>
  <c r="N108" i="11"/>
  <c r="H108" i="11"/>
  <c r="G108" i="11"/>
  <c r="AI107" i="11"/>
  <c r="P107" i="11"/>
  <c r="F107" i="11"/>
  <c r="AZ107" i="11"/>
  <c r="BO107" i="11"/>
  <c r="BF107" i="11"/>
  <c r="BG107" i="11"/>
  <c r="BH107" i="11"/>
  <c r="BI107" i="11"/>
  <c r="J107" i="11"/>
  <c r="BA107" i="11"/>
  <c r="BB107" i="11"/>
  <c r="BC107" i="11"/>
  <c r="BD107" i="11"/>
  <c r="K107" i="11"/>
  <c r="R107" i="11"/>
  <c r="BK107" i="11"/>
  <c r="BM107" i="11"/>
  <c r="BN107" i="11"/>
  <c r="BL107" i="11"/>
  <c r="BJ107" i="11"/>
  <c r="BE107" i="11"/>
  <c r="AH107" i="11"/>
  <c r="AS107" i="11"/>
  <c r="AT107" i="11"/>
  <c r="AU107" i="11"/>
  <c r="AV107" i="11"/>
  <c r="AY107" i="11"/>
  <c r="AX107" i="11"/>
  <c r="AW107" i="11"/>
  <c r="AR107" i="11"/>
  <c r="AQ107" i="11"/>
  <c r="AP107" i="11"/>
  <c r="AG107" i="11"/>
  <c r="S107" i="11"/>
  <c r="Q107" i="11"/>
  <c r="O107" i="11"/>
  <c r="M107" i="11"/>
  <c r="L107" i="11"/>
  <c r="N107" i="11"/>
  <c r="H107" i="11"/>
  <c r="G107" i="11"/>
  <c r="AI106" i="11"/>
  <c r="P106" i="11"/>
  <c r="F106" i="11"/>
  <c r="AZ106" i="11"/>
  <c r="BO106" i="11"/>
  <c r="BF106" i="11"/>
  <c r="BG106" i="11"/>
  <c r="BH106" i="11"/>
  <c r="BI106" i="11"/>
  <c r="J106" i="11"/>
  <c r="BA106" i="11"/>
  <c r="BB106" i="11"/>
  <c r="BC106" i="11"/>
  <c r="BD106" i="11"/>
  <c r="K106" i="11"/>
  <c r="R106" i="11"/>
  <c r="BK106" i="11"/>
  <c r="BM106" i="11"/>
  <c r="BN106" i="11"/>
  <c r="BL106" i="11"/>
  <c r="BJ106" i="11"/>
  <c r="BE106" i="11"/>
  <c r="AH106" i="11"/>
  <c r="AS106" i="11"/>
  <c r="AT106" i="11"/>
  <c r="AU106" i="11"/>
  <c r="AV106" i="11"/>
  <c r="AY106" i="11"/>
  <c r="AX106" i="11"/>
  <c r="AW106" i="11"/>
  <c r="AR106" i="11"/>
  <c r="AQ106" i="11"/>
  <c r="AP106" i="11"/>
  <c r="AG106" i="11"/>
  <c r="S106" i="11"/>
  <c r="Q106" i="11"/>
  <c r="O106" i="11"/>
  <c r="M106" i="11"/>
  <c r="L106" i="11"/>
  <c r="N106" i="11"/>
  <c r="H106" i="11"/>
  <c r="G106" i="11"/>
  <c r="AI105" i="11"/>
  <c r="P105" i="11"/>
  <c r="F105" i="11"/>
  <c r="AZ105" i="11"/>
  <c r="BO105" i="11"/>
  <c r="BF105" i="11"/>
  <c r="BG105" i="11"/>
  <c r="BH105" i="11"/>
  <c r="BI105" i="11"/>
  <c r="J105" i="11"/>
  <c r="BA105" i="11"/>
  <c r="BB105" i="11"/>
  <c r="BC105" i="11"/>
  <c r="BD105" i="11"/>
  <c r="K105" i="11"/>
  <c r="R105" i="11"/>
  <c r="BK105" i="11"/>
  <c r="BM105" i="11"/>
  <c r="BN105" i="11"/>
  <c r="BL105" i="11"/>
  <c r="BJ105" i="11"/>
  <c r="BE105" i="11"/>
  <c r="AH105" i="11"/>
  <c r="AS105" i="11"/>
  <c r="AT105" i="11"/>
  <c r="AU105" i="11"/>
  <c r="AV105" i="11"/>
  <c r="AY105" i="11"/>
  <c r="AX105" i="11"/>
  <c r="AW105" i="11"/>
  <c r="AR105" i="11"/>
  <c r="AQ105" i="11"/>
  <c r="AP105" i="11"/>
  <c r="AG105" i="11"/>
  <c r="S105" i="11"/>
  <c r="Q105" i="11"/>
  <c r="O105" i="11"/>
  <c r="M105" i="11"/>
  <c r="L105" i="11"/>
  <c r="N105" i="11"/>
  <c r="H105" i="11"/>
  <c r="G105" i="11"/>
  <c r="AI104" i="11"/>
  <c r="P104" i="11"/>
  <c r="F104" i="11"/>
  <c r="AZ104" i="11"/>
  <c r="BO104" i="11"/>
  <c r="BF104" i="11"/>
  <c r="BG104" i="11"/>
  <c r="BH104" i="11"/>
  <c r="BI104" i="11"/>
  <c r="J104" i="11"/>
  <c r="BA104" i="11"/>
  <c r="BB104" i="11"/>
  <c r="BC104" i="11"/>
  <c r="BD104" i="11"/>
  <c r="K104" i="11"/>
  <c r="R104" i="11"/>
  <c r="BK104" i="11"/>
  <c r="BM104" i="11"/>
  <c r="BN104" i="11"/>
  <c r="BL104" i="11"/>
  <c r="BJ104" i="11"/>
  <c r="BE104" i="11"/>
  <c r="AH104" i="11"/>
  <c r="AS104" i="11"/>
  <c r="AT104" i="11"/>
  <c r="AU104" i="11"/>
  <c r="AV104" i="11"/>
  <c r="AY104" i="11"/>
  <c r="AX104" i="11"/>
  <c r="AW104" i="11"/>
  <c r="AR104" i="11"/>
  <c r="AQ104" i="11"/>
  <c r="AP104" i="11"/>
  <c r="AG104" i="11"/>
  <c r="S104" i="11"/>
  <c r="Q104" i="11"/>
  <c r="O104" i="11"/>
  <c r="M104" i="11"/>
  <c r="L104" i="11"/>
  <c r="N104" i="11"/>
  <c r="H104" i="11"/>
  <c r="G104" i="11"/>
  <c r="AI103" i="11"/>
  <c r="P103" i="11"/>
  <c r="F103" i="11"/>
  <c r="AZ103" i="11"/>
  <c r="BO103" i="11"/>
  <c r="BF103" i="11"/>
  <c r="BG103" i="11"/>
  <c r="BH103" i="11"/>
  <c r="BI103" i="11"/>
  <c r="J103" i="11"/>
  <c r="BA103" i="11"/>
  <c r="BB103" i="11"/>
  <c r="BC103" i="11"/>
  <c r="BD103" i="11"/>
  <c r="K103" i="11"/>
  <c r="R103" i="11"/>
  <c r="BK103" i="11"/>
  <c r="BM103" i="11"/>
  <c r="BN103" i="11"/>
  <c r="BL103" i="11"/>
  <c r="BJ103" i="11"/>
  <c r="BE103" i="11"/>
  <c r="AH103" i="11"/>
  <c r="AS103" i="11"/>
  <c r="AT103" i="11"/>
  <c r="AU103" i="11"/>
  <c r="AV103" i="11"/>
  <c r="AY103" i="11"/>
  <c r="AX103" i="11"/>
  <c r="AW103" i="11"/>
  <c r="AR103" i="11"/>
  <c r="AQ103" i="11"/>
  <c r="AP103" i="11"/>
  <c r="AG103" i="11"/>
  <c r="S103" i="11"/>
  <c r="Q103" i="11"/>
  <c r="O103" i="11"/>
  <c r="M103" i="11"/>
  <c r="L103" i="11"/>
  <c r="N103" i="11"/>
  <c r="H103" i="11"/>
  <c r="G103" i="11"/>
  <c r="AI102" i="11"/>
  <c r="P102" i="11"/>
  <c r="F102" i="11"/>
  <c r="AZ102" i="11"/>
  <c r="BO102" i="11"/>
  <c r="BF102" i="11"/>
  <c r="BG102" i="11"/>
  <c r="BH102" i="11"/>
  <c r="BI102" i="11"/>
  <c r="J102" i="11"/>
  <c r="BA102" i="11"/>
  <c r="BB102" i="11"/>
  <c r="BC102" i="11"/>
  <c r="BD102" i="11"/>
  <c r="K102" i="11"/>
  <c r="R102" i="11"/>
  <c r="BK102" i="11"/>
  <c r="BM102" i="11"/>
  <c r="BN102" i="11"/>
  <c r="BL102" i="11"/>
  <c r="BJ102" i="11"/>
  <c r="BE102" i="11"/>
  <c r="AH102" i="11"/>
  <c r="AS102" i="11"/>
  <c r="AT102" i="11"/>
  <c r="AU102" i="11"/>
  <c r="AV102" i="11"/>
  <c r="AY102" i="11"/>
  <c r="AX102" i="11"/>
  <c r="AW102" i="11"/>
  <c r="AR102" i="11"/>
  <c r="AQ102" i="11"/>
  <c r="AP102" i="11"/>
  <c r="AG102" i="11"/>
  <c r="S102" i="11"/>
  <c r="Q102" i="11"/>
  <c r="O102" i="11"/>
  <c r="M102" i="11"/>
  <c r="L102" i="11"/>
  <c r="N102" i="11"/>
  <c r="H102" i="11"/>
  <c r="G102" i="11"/>
  <c r="AI101" i="11"/>
  <c r="P101" i="11"/>
  <c r="F101" i="11"/>
  <c r="AZ101" i="11"/>
  <c r="BO101" i="11"/>
  <c r="BG101" i="11"/>
  <c r="BF101" i="11"/>
  <c r="BH101" i="11"/>
  <c r="BI101" i="11"/>
  <c r="J101" i="11"/>
  <c r="R101" i="11"/>
  <c r="BK101" i="11"/>
  <c r="BM101" i="11"/>
  <c r="BN101" i="11"/>
  <c r="BL101" i="11"/>
  <c r="BJ101" i="11"/>
  <c r="BA101" i="11"/>
  <c r="BB101" i="11"/>
  <c r="BC101" i="11"/>
  <c r="BD101" i="11"/>
  <c r="K101" i="11"/>
  <c r="BE101" i="11"/>
  <c r="AH101" i="11"/>
  <c r="AY101" i="11"/>
  <c r="AU101" i="11"/>
  <c r="AX101" i="11"/>
  <c r="AT101" i="11"/>
  <c r="AW101" i="11"/>
  <c r="AV101" i="11"/>
  <c r="AS101" i="11"/>
  <c r="AR101" i="11"/>
  <c r="AQ101" i="11"/>
  <c r="AP101" i="11"/>
  <c r="AG101" i="11"/>
  <c r="S101" i="11"/>
  <c r="Q101" i="11"/>
  <c r="O101" i="11"/>
  <c r="N101" i="11"/>
  <c r="M101" i="11"/>
  <c r="L101" i="11"/>
  <c r="H101" i="11"/>
  <c r="G101" i="11"/>
  <c r="AI100" i="11"/>
  <c r="P100" i="11"/>
  <c r="F100" i="11"/>
  <c r="AZ100" i="11"/>
  <c r="BO100" i="11"/>
  <c r="BG100" i="11"/>
  <c r="BF100" i="11"/>
  <c r="BH100" i="11"/>
  <c r="BI100" i="11"/>
  <c r="J100" i="11"/>
  <c r="R100" i="11"/>
  <c r="BK100" i="11"/>
  <c r="BM100" i="11"/>
  <c r="BN100" i="11"/>
  <c r="BL100" i="11"/>
  <c r="BJ100" i="11"/>
  <c r="BA100" i="11"/>
  <c r="BB100" i="11"/>
  <c r="BC100" i="11"/>
  <c r="BD100" i="11"/>
  <c r="K100" i="11"/>
  <c r="BE100" i="11"/>
  <c r="AH100" i="11"/>
  <c r="AY100" i="11"/>
  <c r="AU100" i="11"/>
  <c r="AX100" i="11"/>
  <c r="AT100" i="11"/>
  <c r="AW100" i="11"/>
  <c r="AV100" i="11"/>
  <c r="AS100" i="11"/>
  <c r="AR100" i="11"/>
  <c r="AQ100" i="11"/>
  <c r="AP100" i="11"/>
  <c r="AG100" i="11"/>
  <c r="S100" i="11"/>
  <c r="Q100" i="11"/>
  <c r="O100" i="11"/>
  <c r="N100" i="11"/>
  <c r="M100" i="11"/>
  <c r="L100" i="11"/>
  <c r="H100" i="11"/>
  <c r="G100" i="11"/>
  <c r="AI99" i="11"/>
  <c r="P99" i="11"/>
  <c r="F99" i="11"/>
  <c r="AZ99" i="11"/>
  <c r="BO99" i="11"/>
  <c r="BG99" i="11"/>
  <c r="BF99" i="11"/>
  <c r="BH99" i="11"/>
  <c r="BI99" i="11"/>
  <c r="J99" i="11"/>
  <c r="R99" i="11"/>
  <c r="BK99" i="11"/>
  <c r="BM99" i="11"/>
  <c r="BN99" i="11"/>
  <c r="BL99" i="11"/>
  <c r="BJ99" i="11"/>
  <c r="BA99" i="11"/>
  <c r="BB99" i="11"/>
  <c r="BC99" i="11"/>
  <c r="BD99" i="11"/>
  <c r="K99" i="11"/>
  <c r="BE99" i="11"/>
  <c r="AH99" i="11"/>
  <c r="AY99" i="11"/>
  <c r="AU99" i="11"/>
  <c r="AX99" i="11"/>
  <c r="AT99" i="11"/>
  <c r="AW99" i="11"/>
  <c r="AV99" i="11"/>
  <c r="AS99" i="11"/>
  <c r="AR99" i="11"/>
  <c r="AQ99" i="11"/>
  <c r="AP99" i="11"/>
  <c r="AG99" i="11"/>
  <c r="S99" i="11"/>
  <c r="Q99" i="11"/>
  <c r="O99" i="11"/>
  <c r="N99" i="11"/>
  <c r="M99" i="11"/>
  <c r="L99" i="11"/>
  <c r="H99" i="11"/>
  <c r="G99" i="11"/>
  <c r="AI98" i="11"/>
  <c r="P98" i="11"/>
  <c r="F98" i="11"/>
  <c r="AZ98" i="11"/>
  <c r="BO98" i="11"/>
  <c r="BG98" i="11"/>
  <c r="BF98" i="11"/>
  <c r="BH98" i="11"/>
  <c r="BI98" i="11"/>
  <c r="J98" i="11"/>
  <c r="R98" i="11"/>
  <c r="BK98" i="11"/>
  <c r="BM98" i="11"/>
  <c r="BN98" i="11"/>
  <c r="BL98" i="11"/>
  <c r="BJ98" i="11"/>
  <c r="BA98" i="11"/>
  <c r="BB98" i="11"/>
  <c r="BC98" i="11"/>
  <c r="BD98" i="11"/>
  <c r="K98" i="11"/>
  <c r="BE98" i="11"/>
  <c r="AH98" i="11"/>
  <c r="AY98" i="11"/>
  <c r="AU98" i="11"/>
  <c r="AX98" i="11"/>
  <c r="AT98" i="11"/>
  <c r="AW98" i="11"/>
  <c r="AV98" i="11"/>
  <c r="AS98" i="11"/>
  <c r="AR98" i="11"/>
  <c r="AQ98" i="11"/>
  <c r="AP98" i="11"/>
  <c r="AG98" i="11"/>
  <c r="S98" i="11"/>
  <c r="Q98" i="11"/>
  <c r="O98" i="11"/>
  <c r="N98" i="11"/>
  <c r="M98" i="11"/>
  <c r="L98" i="11"/>
  <c r="H98" i="11"/>
  <c r="G98" i="11"/>
  <c r="AI97" i="11"/>
  <c r="P97" i="11"/>
  <c r="F97" i="11"/>
  <c r="AZ97" i="11"/>
  <c r="BO97" i="11"/>
  <c r="BG97" i="11"/>
  <c r="BF97" i="11"/>
  <c r="BH97" i="11"/>
  <c r="BI97" i="11"/>
  <c r="J97" i="11"/>
  <c r="R97" i="11"/>
  <c r="BK97" i="11"/>
  <c r="BM97" i="11"/>
  <c r="BN97" i="11"/>
  <c r="BL97" i="11"/>
  <c r="BJ97" i="11"/>
  <c r="BA97" i="11"/>
  <c r="BB97" i="11"/>
  <c r="BC97" i="11"/>
  <c r="BD97" i="11"/>
  <c r="K97" i="11"/>
  <c r="BE97" i="11"/>
  <c r="AH97" i="11"/>
  <c r="AY97" i="11"/>
  <c r="AU97" i="11"/>
  <c r="AX97" i="11"/>
  <c r="AT97" i="11"/>
  <c r="AW97" i="11"/>
  <c r="AV97" i="11"/>
  <c r="AS97" i="11"/>
  <c r="AR97" i="11"/>
  <c r="AQ97" i="11"/>
  <c r="AP97" i="11"/>
  <c r="AG97" i="11"/>
  <c r="S97" i="11"/>
  <c r="Q97" i="11"/>
  <c r="O97" i="11"/>
  <c r="N97" i="11"/>
  <c r="M97" i="11"/>
  <c r="L97" i="11"/>
  <c r="H97" i="11"/>
  <c r="G97" i="11"/>
  <c r="AI96" i="11"/>
  <c r="P96" i="11"/>
  <c r="F96" i="11"/>
  <c r="AZ96" i="11"/>
  <c r="BO96" i="11"/>
  <c r="BG96" i="11"/>
  <c r="BF96" i="11"/>
  <c r="BH96" i="11"/>
  <c r="BI96" i="11"/>
  <c r="J96" i="11"/>
  <c r="R96" i="11"/>
  <c r="BK96" i="11"/>
  <c r="BM96" i="11"/>
  <c r="BN96" i="11"/>
  <c r="BL96" i="11"/>
  <c r="BJ96" i="11"/>
  <c r="BA96" i="11"/>
  <c r="BB96" i="11"/>
  <c r="BC96" i="11"/>
  <c r="BD96" i="11"/>
  <c r="K96" i="11"/>
  <c r="BE96" i="11"/>
  <c r="AH96" i="11"/>
  <c r="AY96" i="11"/>
  <c r="AU96" i="11"/>
  <c r="AX96" i="11"/>
  <c r="AT96" i="11"/>
  <c r="AW96" i="11"/>
  <c r="AV96" i="11"/>
  <c r="AS96" i="11"/>
  <c r="AR96" i="11"/>
  <c r="AQ96" i="11"/>
  <c r="AP96" i="11"/>
  <c r="AG96" i="11"/>
  <c r="S96" i="11"/>
  <c r="Q96" i="11"/>
  <c r="O96" i="11"/>
  <c r="N96" i="11"/>
  <c r="M96" i="11"/>
  <c r="L96" i="11"/>
  <c r="H96" i="11"/>
  <c r="G96" i="11"/>
  <c r="AI95" i="11"/>
  <c r="P95" i="11"/>
  <c r="F95" i="11"/>
  <c r="AZ95" i="11"/>
  <c r="BO95" i="11"/>
  <c r="BG95" i="11"/>
  <c r="BF95" i="11"/>
  <c r="BH95" i="11"/>
  <c r="BI95" i="11"/>
  <c r="J95" i="11"/>
  <c r="R95" i="11"/>
  <c r="BK95" i="11"/>
  <c r="BM95" i="11"/>
  <c r="BN95" i="11"/>
  <c r="BL95" i="11"/>
  <c r="BJ95" i="11"/>
  <c r="BA95" i="11"/>
  <c r="BB95" i="11"/>
  <c r="BC95" i="11"/>
  <c r="BD95" i="11"/>
  <c r="K95" i="11"/>
  <c r="BE95" i="11"/>
  <c r="AH95" i="11"/>
  <c r="AY95" i="11"/>
  <c r="AU95" i="11"/>
  <c r="AX95" i="11"/>
  <c r="AT95" i="11"/>
  <c r="AW95" i="11"/>
  <c r="AV95" i="11"/>
  <c r="AS95" i="11"/>
  <c r="AR95" i="11"/>
  <c r="AQ95" i="11"/>
  <c r="AP95" i="11"/>
  <c r="AG95" i="11"/>
  <c r="S95" i="11"/>
  <c r="Q95" i="11"/>
  <c r="O95" i="11"/>
  <c r="N95" i="11"/>
  <c r="M95" i="11"/>
  <c r="L95" i="11"/>
  <c r="H95" i="11"/>
  <c r="G95" i="11"/>
  <c r="AI94" i="11"/>
  <c r="P94" i="11"/>
  <c r="F94" i="11"/>
  <c r="AZ94" i="11"/>
  <c r="BO94" i="11"/>
  <c r="BF94" i="11"/>
  <c r="BG94" i="11"/>
  <c r="BH94" i="11"/>
  <c r="BI94" i="11"/>
  <c r="J94" i="11"/>
  <c r="BA94" i="11"/>
  <c r="BB94" i="11"/>
  <c r="BC94" i="11"/>
  <c r="BD94" i="11"/>
  <c r="K94" i="11"/>
  <c r="R94" i="11"/>
  <c r="BK94" i="11"/>
  <c r="BM94" i="11"/>
  <c r="BN94" i="11"/>
  <c r="BL94" i="11"/>
  <c r="BJ94" i="11"/>
  <c r="BE94" i="11"/>
  <c r="AH94" i="11"/>
  <c r="AS94" i="11"/>
  <c r="AT94" i="11"/>
  <c r="AU94" i="11"/>
  <c r="AV94" i="11"/>
  <c r="AY94" i="11"/>
  <c r="AX94" i="11"/>
  <c r="AW94" i="11"/>
  <c r="AR94" i="11"/>
  <c r="AQ94" i="11"/>
  <c r="AP94" i="11"/>
  <c r="AG94" i="11"/>
  <c r="S94" i="11"/>
  <c r="Q94" i="11"/>
  <c r="O94" i="11"/>
  <c r="M94" i="11"/>
  <c r="L94" i="11"/>
  <c r="N94" i="11"/>
  <c r="H94" i="11"/>
  <c r="G94" i="11"/>
  <c r="AI93" i="11"/>
  <c r="P93" i="11"/>
  <c r="F93" i="11"/>
  <c r="AZ93" i="11"/>
  <c r="BO93" i="11"/>
  <c r="BF93" i="11"/>
  <c r="BG93" i="11"/>
  <c r="BH93" i="11"/>
  <c r="BI93" i="11"/>
  <c r="J93" i="11"/>
  <c r="BA93" i="11"/>
  <c r="BB93" i="11"/>
  <c r="BC93" i="11"/>
  <c r="BD93" i="11"/>
  <c r="K93" i="11"/>
  <c r="R93" i="11"/>
  <c r="BK93" i="11"/>
  <c r="BM93" i="11"/>
  <c r="BN93" i="11"/>
  <c r="BL93" i="11"/>
  <c r="BJ93" i="11"/>
  <c r="BE93" i="11"/>
  <c r="AH93" i="11"/>
  <c r="AS93" i="11"/>
  <c r="AT93" i="11"/>
  <c r="AU93" i="11"/>
  <c r="AV93" i="11"/>
  <c r="AY93" i="11"/>
  <c r="AX93" i="11"/>
  <c r="AW93" i="11"/>
  <c r="AR93" i="11"/>
  <c r="AQ93" i="11"/>
  <c r="AP93" i="11"/>
  <c r="AG93" i="11"/>
  <c r="S93" i="11"/>
  <c r="Q93" i="11"/>
  <c r="O93" i="11"/>
  <c r="M93" i="11"/>
  <c r="L93" i="11"/>
  <c r="N93" i="11"/>
  <c r="H93" i="11"/>
  <c r="G93" i="11"/>
  <c r="AI92" i="11"/>
  <c r="P92" i="11"/>
  <c r="F92" i="11"/>
  <c r="AZ92" i="11"/>
  <c r="BO92" i="11"/>
  <c r="BF92" i="11"/>
  <c r="BG92" i="11"/>
  <c r="BH92" i="11"/>
  <c r="BI92" i="11"/>
  <c r="J92" i="11"/>
  <c r="BA92" i="11"/>
  <c r="BB92" i="11"/>
  <c r="BC92" i="11"/>
  <c r="BD92" i="11"/>
  <c r="K92" i="11"/>
  <c r="R92" i="11"/>
  <c r="BK92" i="11"/>
  <c r="BM92" i="11"/>
  <c r="BN92" i="11"/>
  <c r="BL92" i="11"/>
  <c r="BJ92" i="11"/>
  <c r="BE92" i="11"/>
  <c r="AH92" i="11"/>
  <c r="AS92" i="11"/>
  <c r="AT92" i="11"/>
  <c r="AU92" i="11"/>
  <c r="AV92" i="11"/>
  <c r="AY92" i="11"/>
  <c r="AX92" i="11"/>
  <c r="AW92" i="11"/>
  <c r="AR92" i="11"/>
  <c r="AQ92" i="11"/>
  <c r="AP92" i="11"/>
  <c r="AG92" i="11"/>
  <c r="S92" i="11"/>
  <c r="Q92" i="11"/>
  <c r="O92" i="11"/>
  <c r="M92" i="11"/>
  <c r="L92" i="11"/>
  <c r="N92" i="11"/>
  <c r="H92" i="11"/>
  <c r="G92" i="11"/>
  <c r="AI91" i="11"/>
  <c r="P91" i="11"/>
  <c r="F91" i="11"/>
  <c r="AZ91" i="11"/>
  <c r="BO91" i="11"/>
  <c r="BF91" i="11"/>
  <c r="BG91" i="11"/>
  <c r="BH91" i="11"/>
  <c r="BI91" i="11"/>
  <c r="J91" i="11"/>
  <c r="BA91" i="11"/>
  <c r="BB91" i="11"/>
  <c r="BC91" i="11"/>
  <c r="BD91" i="11"/>
  <c r="K91" i="11"/>
  <c r="R91" i="11"/>
  <c r="BK91" i="11"/>
  <c r="BM91" i="11"/>
  <c r="BN91" i="11"/>
  <c r="BL91" i="11"/>
  <c r="BJ91" i="11"/>
  <c r="BE91" i="11"/>
  <c r="AH91" i="11"/>
  <c r="AS91" i="11"/>
  <c r="AT91" i="11"/>
  <c r="AU91" i="11"/>
  <c r="AV91" i="11"/>
  <c r="AY91" i="11"/>
  <c r="AX91" i="11"/>
  <c r="AW91" i="11"/>
  <c r="AR91" i="11"/>
  <c r="AQ91" i="11"/>
  <c r="AP91" i="11"/>
  <c r="AG91" i="11"/>
  <c r="S91" i="11"/>
  <c r="Q91" i="11"/>
  <c r="O91" i="11"/>
  <c r="M91" i="11"/>
  <c r="L91" i="11"/>
  <c r="N91" i="11"/>
  <c r="H91" i="11"/>
  <c r="G91" i="11"/>
  <c r="AI90" i="11"/>
  <c r="P90" i="11"/>
  <c r="F90" i="11"/>
  <c r="AZ90" i="11"/>
  <c r="BO90" i="11"/>
  <c r="BF90" i="11"/>
  <c r="BG90" i="11"/>
  <c r="BH90" i="11"/>
  <c r="BI90" i="11"/>
  <c r="J90" i="11"/>
  <c r="BA90" i="11"/>
  <c r="BB90" i="11"/>
  <c r="BC90" i="11"/>
  <c r="BD90" i="11"/>
  <c r="K90" i="11"/>
  <c r="R90" i="11"/>
  <c r="BK90" i="11"/>
  <c r="BM90" i="11"/>
  <c r="BN90" i="11"/>
  <c r="BL90" i="11"/>
  <c r="BJ90" i="11"/>
  <c r="BE90" i="11"/>
  <c r="AH90" i="11"/>
  <c r="AS90" i="11"/>
  <c r="AT90" i="11"/>
  <c r="AU90" i="11"/>
  <c r="AV90" i="11"/>
  <c r="AY90" i="11"/>
  <c r="AX90" i="11"/>
  <c r="AW90" i="11"/>
  <c r="AR90" i="11"/>
  <c r="AQ90" i="11"/>
  <c r="AP90" i="11"/>
  <c r="AG90" i="11"/>
  <c r="S90" i="11"/>
  <c r="Q90" i="11"/>
  <c r="O90" i="11"/>
  <c r="M90" i="11"/>
  <c r="L90" i="11"/>
  <c r="N90" i="11"/>
  <c r="H90" i="11"/>
  <c r="G90" i="11"/>
  <c r="AI89" i="11"/>
  <c r="P89" i="11"/>
  <c r="F89" i="11"/>
  <c r="AZ89" i="11"/>
  <c r="BO89" i="11"/>
  <c r="BF89" i="11"/>
  <c r="BG89" i="11"/>
  <c r="BH89" i="11"/>
  <c r="BI89" i="11"/>
  <c r="J89" i="11"/>
  <c r="BA89" i="11"/>
  <c r="BB89" i="11"/>
  <c r="BC89" i="11"/>
  <c r="BD89" i="11"/>
  <c r="K89" i="11"/>
  <c r="R89" i="11"/>
  <c r="BK89" i="11"/>
  <c r="BM89" i="11"/>
  <c r="BN89" i="11"/>
  <c r="BL89" i="11"/>
  <c r="BJ89" i="11"/>
  <c r="BE89" i="11"/>
  <c r="AH89" i="11"/>
  <c r="AS89" i="11"/>
  <c r="AT89" i="11"/>
  <c r="AU89" i="11"/>
  <c r="AV89" i="11"/>
  <c r="AY89" i="11"/>
  <c r="AX89" i="11"/>
  <c r="AW89" i="11"/>
  <c r="AR89" i="11"/>
  <c r="AQ89" i="11"/>
  <c r="AP89" i="11"/>
  <c r="AG89" i="11"/>
  <c r="S89" i="11"/>
  <c r="Q89" i="11"/>
  <c r="O89" i="11"/>
  <c r="M89" i="11"/>
  <c r="L89" i="11"/>
  <c r="N89" i="11"/>
  <c r="H89" i="11"/>
  <c r="G89" i="11"/>
  <c r="AI88" i="11"/>
  <c r="P88" i="11"/>
  <c r="F88" i="11"/>
  <c r="AZ88" i="11"/>
  <c r="BO88" i="11"/>
  <c r="BF88" i="11"/>
  <c r="BG88" i="11"/>
  <c r="BH88" i="11"/>
  <c r="BI88" i="11"/>
  <c r="J88" i="11"/>
  <c r="BA88" i="11"/>
  <c r="BB88" i="11"/>
  <c r="BC88" i="11"/>
  <c r="BD88" i="11"/>
  <c r="K88" i="11"/>
  <c r="R88" i="11"/>
  <c r="BK88" i="11"/>
  <c r="BM88" i="11"/>
  <c r="BN88" i="11"/>
  <c r="BL88" i="11"/>
  <c r="BJ88" i="11"/>
  <c r="BE88" i="11"/>
  <c r="AH88" i="11"/>
  <c r="AS88" i="11"/>
  <c r="AT88" i="11"/>
  <c r="AU88" i="11"/>
  <c r="AV88" i="11"/>
  <c r="AY88" i="11"/>
  <c r="AX88" i="11"/>
  <c r="AW88" i="11"/>
  <c r="AR88" i="11"/>
  <c r="AQ88" i="11"/>
  <c r="AP88" i="11"/>
  <c r="AG88" i="11"/>
  <c r="S88" i="11"/>
  <c r="Q88" i="11"/>
  <c r="O88" i="11"/>
  <c r="M88" i="11"/>
  <c r="L88" i="11"/>
  <c r="N88" i="11"/>
  <c r="H88" i="11"/>
  <c r="G88" i="11"/>
  <c r="AI87" i="11"/>
  <c r="P87" i="11"/>
  <c r="F87" i="11"/>
  <c r="AZ87" i="11"/>
  <c r="BO87" i="11"/>
  <c r="BF87" i="11"/>
  <c r="BG87" i="11"/>
  <c r="BH87" i="11"/>
  <c r="BI87" i="11"/>
  <c r="J87" i="11"/>
  <c r="BA87" i="11"/>
  <c r="BB87" i="11"/>
  <c r="BC87" i="11"/>
  <c r="BD87" i="11"/>
  <c r="K87" i="11"/>
  <c r="R87" i="11"/>
  <c r="BK87" i="11"/>
  <c r="BM87" i="11"/>
  <c r="BN87" i="11"/>
  <c r="BL87" i="11"/>
  <c r="BJ87" i="11"/>
  <c r="BE87" i="11"/>
  <c r="AH87" i="11"/>
  <c r="AS87" i="11"/>
  <c r="AT87" i="11"/>
  <c r="AU87" i="11"/>
  <c r="AV87" i="11"/>
  <c r="AY87" i="11"/>
  <c r="AX87" i="11"/>
  <c r="AW87" i="11"/>
  <c r="AR87" i="11"/>
  <c r="AQ87" i="11"/>
  <c r="AP87" i="11"/>
  <c r="AG87" i="11"/>
  <c r="S87" i="11"/>
  <c r="Q87" i="11"/>
  <c r="O87" i="11"/>
  <c r="M87" i="11"/>
  <c r="L87" i="11"/>
  <c r="N87" i="11"/>
  <c r="H87" i="11"/>
  <c r="G87" i="11"/>
  <c r="AI86" i="11"/>
  <c r="P86" i="11"/>
  <c r="F86" i="11"/>
  <c r="AZ86" i="11"/>
  <c r="BO86" i="11"/>
  <c r="BF86" i="11"/>
  <c r="BG86" i="11"/>
  <c r="BH86" i="11"/>
  <c r="BI86" i="11"/>
  <c r="J86" i="11"/>
  <c r="BA86" i="11"/>
  <c r="BB86" i="11"/>
  <c r="BC86" i="11"/>
  <c r="BD86" i="11"/>
  <c r="K86" i="11"/>
  <c r="R86" i="11"/>
  <c r="BK86" i="11"/>
  <c r="BM86" i="11"/>
  <c r="BN86" i="11"/>
  <c r="BL86" i="11"/>
  <c r="BJ86" i="11"/>
  <c r="BE86" i="11"/>
  <c r="AH86" i="11"/>
  <c r="AS86" i="11"/>
  <c r="AT86" i="11"/>
  <c r="AU86" i="11"/>
  <c r="AV86" i="11"/>
  <c r="AY86" i="11"/>
  <c r="AX86" i="11"/>
  <c r="AW86" i="11"/>
  <c r="AR86" i="11"/>
  <c r="AQ86" i="11"/>
  <c r="AP86" i="11"/>
  <c r="AG86" i="11"/>
  <c r="S86" i="11"/>
  <c r="Q86" i="11"/>
  <c r="O86" i="11"/>
  <c r="M86" i="11"/>
  <c r="L86" i="11"/>
  <c r="N86" i="11"/>
  <c r="H86" i="11"/>
  <c r="G86" i="11"/>
  <c r="AI85" i="11"/>
  <c r="P85" i="11"/>
  <c r="F85" i="11"/>
  <c r="AZ85" i="11"/>
  <c r="BO85" i="11"/>
  <c r="BF85" i="11"/>
  <c r="BG85" i="11"/>
  <c r="BH85" i="11"/>
  <c r="BI85" i="11"/>
  <c r="J85" i="11"/>
  <c r="BA85" i="11"/>
  <c r="BB85" i="11"/>
  <c r="BC85" i="11"/>
  <c r="BD85" i="11"/>
  <c r="K85" i="11"/>
  <c r="R85" i="11"/>
  <c r="BK85" i="11"/>
  <c r="BM85" i="11"/>
  <c r="BN85" i="11"/>
  <c r="BL85" i="11"/>
  <c r="BJ85" i="11"/>
  <c r="BE85" i="11"/>
  <c r="AH85" i="11"/>
  <c r="AS85" i="11"/>
  <c r="AT85" i="11"/>
  <c r="AU85" i="11"/>
  <c r="AV85" i="11"/>
  <c r="AY85" i="11"/>
  <c r="AX85" i="11"/>
  <c r="AW85" i="11"/>
  <c r="AR85" i="11"/>
  <c r="AQ85" i="11"/>
  <c r="AP85" i="11"/>
  <c r="AG85" i="11"/>
  <c r="S85" i="11"/>
  <c r="Q85" i="11"/>
  <c r="O85" i="11"/>
  <c r="M85" i="11"/>
  <c r="L85" i="11"/>
  <c r="N85" i="11"/>
  <c r="H85" i="11"/>
  <c r="G85" i="11"/>
  <c r="AI84" i="11"/>
  <c r="P84" i="11"/>
  <c r="F84" i="11"/>
  <c r="AZ84" i="11"/>
  <c r="BO84" i="11"/>
  <c r="BF84" i="11"/>
  <c r="BG84" i="11"/>
  <c r="BH84" i="11"/>
  <c r="BI84" i="11"/>
  <c r="J84" i="11"/>
  <c r="BA84" i="11"/>
  <c r="BB84" i="11"/>
  <c r="BC84" i="11"/>
  <c r="BD84" i="11"/>
  <c r="K84" i="11"/>
  <c r="R84" i="11"/>
  <c r="BK84" i="11"/>
  <c r="BM84" i="11"/>
  <c r="BN84" i="11"/>
  <c r="BL84" i="11"/>
  <c r="BJ84" i="11"/>
  <c r="BE84" i="11"/>
  <c r="AH84" i="11"/>
  <c r="AS84" i="11"/>
  <c r="AT84" i="11"/>
  <c r="AU84" i="11"/>
  <c r="AV84" i="11"/>
  <c r="AY84" i="11"/>
  <c r="AX84" i="11"/>
  <c r="AW84" i="11"/>
  <c r="AR84" i="11"/>
  <c r="AQ84" i="11"/>
  <c r="AP84" i="11"/>
  <c r="AG84" i="11"/>
  <c r="S84" i="11"/>
  <c r="Q84" i="11"/>
  <c r="O84" i="11"/>
  <c r="M84" i="11"/>
  <c r="L84" i="11"/>
  <c r="N84" i="11"/>
  <c r="H84" i="11"/>
  <c r="G84" i="11"/>
  <c r="AI83" i="11"/>
  <c r="P83" i="11"/>
  <c r="F83" i="11"/>
  <c r="AZ83" i="11"/>
  <c r="BO83" i="11"/>
  <c r="BF83" i="11"/>
  <c r="BG83" i="11"/>
  <c r="BH83" i="11"/>
  <c r="BI83" i="11"/>
  <c r="J83" i="11"/>
  <c r="BA83" i="11"/>
  <c r="BB83" i="11"/>
  <c r="BC83" i="11"/>
  <c r="BD83" i="11"/>
  <c r="K83" i="11"/>
  <c r="R83" i="11"/>
  <c r="BK83" i="11"/>
  <c r="BM83" i="11"/>
  <c r="BN83" i="11"/>
  <c r="BL83" i="11"/>
  <c r="BJ83" i="11"/>
  <c r="BE83" i="11"/>
  <c r="AH83" i="11"/>
  <c r="AS83" i="11"/>
  <c r="AT83" i="11"/>
  <c r="AU83" i="11"/>
  <c r="AV83" i="11"/>
  <c r="AY83" i="11"/>
  <c r="AX83" i="11"/>
  <c r="AW83" i="11"/>
  <c r="AR83" i="11"/>
  <c r="AQ83" i="11"/>
  <c r="AP83" i="11"/>
  <c r="AG83" i="11"/>
  <c r="S83" i="11"/>
  <c r="Q83" i="11"/>
  <c r="O83" i="11"/>
  <c r="M83" i="11"/>
  <c r="L83" i="11"/>
  <c r="N83" i="11"/>
  <c r="H83" i="11"/>
  <c r="G83" i="11"/>
  <c r="AI82" i="11"/>
  <c r="P82" i="11"/>
  <c r="F82" i="11"/>
  <c r="AZ82" i="11"/>
  <c r="BO82" i="11"/>
  <c r="BF82" i="11"/>
  <c r="BG82" i="11"/>
  <c r="BH82" i="11"/>
  <c r="BI82" i="11"/>
  <c r="J82" i="11"/>
  <c r="BA82" i="11"/>
  <c r="BB82" i="11"/>
  <c r="BC82" i="11"/>
  <c r="BD82" i="11"/>
  <c r="K82" i="11"/>
  <c r="R82" i="11"/>
  <c r="BK82" i="11"/>
  <c r="BM82" i="11"/>
  <c r="BN82" i="11"/>
  <c r="BL82" i="11"/>
  <c r="BJ82" i="11"/>
  <c r="BE82" i="11"/>
  <c r="AH82" i="11"/>
  <c r="AS82" i="11"/>
  <c r="AT82" i="11"/>
  <c r="AU82" i="11"/>
  <c r="AV82" i="11"/>
  <c r="AY82" i="11"/>
  <c r="AX82" i="11"/>
  <c r="AW82" i="11"/>
  <c r="AR82" i="11"/>
  <c r="AQ82" i="11"/>
  <c r="AP82" i="11"/>
  <c r="AG82" i="11"/>
  <c r="S82" i="11"/>
  <c r="Q82" i="11"/>
  <c r="O82" i="11"/>
  <c r="M82" i="11"/>
  <c r="L82" i="11"/>
  <c r="N82" i="11"/>
  <c r="H82" i="11"/>
  <c r="G82" i="11"/>
  <c r="AI81" i="11"/>
  <c r="P81" i="11"/>
  <c r="F81" i="11"/>
  <c r="AZ81" i="11"/>
  <c r="BO81" i="11"/>
  <c r="BF81" i="11"/>
  <c r="BG81" i="11"/>
  <c r="BH81" i="11"/>
  <c r="BI81" i="11"/>
  <c r="J81" i="11"/>
  <c r="BA81" i="11"/>
  <c r="BB81" i="11"/>
  <c r="BC81" i="11"/>
  <c r="BD81" i="11"/>
  <c r="K81" i="11"/>
  <c r="R81" i="11"/>
  <c r="BK81" i="11"/>
  <c r="BM81" i="11"/>
  <c r="BN81" i="11"/>
  <c r="BL81" i="11"/>
  <c r="BJ81" i="11"/>
  <c r="BE81" i="11"/>
  <c r="AH81" i="11"/>
  <c r="AS81" i="11"/>
  <c r="AT81" i="11"/>
  <c r="AU81" i="11"/>
  <c r="AV81" i="11"/>
  <c r="AY81" i="11"/>
  <c r="AX81" i="11"/>
  <c r="AW81" i="11"/>
  <c r="AR81" i="11"/>
  <c r="AQ81" i="11"/>
  <c r="AP81" i="11"/>
  <c r="AG81" i="11"/>
  <c r="S81" i="11"/>
  <c r="Q81" i="11"/>
  <c r="O81" i="11"/>
  <c r="M81" i="11"/>
  <c r="L81" i="11"/>
  <c r="N81" i="11"/>
  <c r="H81" i="11"/>
  <c r="G81" i="11"/>
  <c r="AI80" i="11"/>
  <c r="P80" i="11"/>
  <c r="F80" i="11"/>
  <c r="AZ80" i="11"/>
  <c r="BO80" i="11"/>
  <c r="BF80" i="11"/>
  <c r="BG80" i="11"/>
  <c r="BH80" i="11"/>
  <c r="BI80" i="11"/>
  <c r="J80" i="11"/>
  <c r="BA80" i="11"/>
  <c r="BB80" i="11"/>
  <c r="BC80" i="11"/>
  <c r="BD80" i="11"/>
  <c r="K80" i="11"/>
  <c r="R80" i="11"/>
  <c r="BK80" i="11"/>
  <c r="BM80" i="11"/>
  <c r="BN80" i="11"/>
  <c r="BL80" i="11"/>
  <c r="BJ80" i="11"/>
  <c r="BE80" i="11"/>
  <c r="AH80" i="11"/>
  <c r="AS80" i="11"/>
  <c r="AT80" i="11"/>
  <c r="AU80" i="11"/>
  <c r="AV80" i="11"/>
  <c r="AY80" i="11"/>
  <c r="AX80" i="11"/>
  <c r="AW80" i="11"/>
  <c r="AR80" i="11"/>
  <c r="AQ80" i="11"/>
  <c r="AP80" i="11"/>
  <c r="AG80" i="11"/>
  <c r="S80" i="11"/>
  <c r="Q80" i="11"/>
  <c r="O80" i="11"/>
  <c r="M80" i="11"/>
  <c r="L80" i="11"/>
  <c r="N80" i="11"/>
  <c r="H80" i="11"/>
  <c r="G80" i="11"/>
  <c r="AI79" i="11"/>
  <c r="P79" i="11"/>
  <c r="F79" i="11"/>
  <c r="AZ79" i="11"/>
  <c r="BO79" i="11"/>
  <c r="BF79" i="11"/>
  <c r="BG79" i="11"/>
  <c r="BH79" i="11"/>
  <c r="BI79" i="11"/>
  <c r="J79" i="11"/>
  <c r="BA79" i="11"/>
  <c r="BB79" i="11"/>
  <c r="BC79" i="11"/>
  <c r="BD79" i="11"/>
  <c r="K79" i="11"/>
  <c r="R79" i="11"/>
  <c r="BK79" i="11"/>
  <c r="BM79" i="11"/>
  <c r="BN79" i="11"/>
  <c r="BL79" i="11"/>
  <c r="BJ79" i="11"/>
  <c r="BE79" i="11"/>
  <c r="AH79" i="11"/>
  <c r="AS79" i="11"/>
  <c r="AT79" i="11"/>
  <c r="AU79" i="11"/>
  <c r="AV79" i="11"/>
  <c r="AY79" i="11"/>
  <c r="AX79" i="11"/>
  <c r="AW79" i="11"/>
  <c r="AR79" i="11"/>
  <c r="AQ79" i="11"/>
  <c r="AP79" i="11"/>
  <c r="AG79" i="11"/>
  <c r="S79" i="11"/>
  <c r="Q79" i="11"/>
  <c r="O79" i="11"/>
  <c r="M79" i="11"/>
  <c r="L79" i="11"/>
  <c r="N79" i="11"/>
  <c r="H79" i="11"/>
  <c r="G79" i="11"/>
  <c r="AI78" i="11"/>
  <c r="P78" i="11"/>
  <c r="F78" i="11"/>
  <c r="AZ78" i="11"/>
  <c r="BO78" i="11"/>
  <c r="BF78" i="11"/>
  <c r="BG78" i="11"/>
  <c r="BH78" i="11"/>
  <c r="BI78" i="11"/>
  <c r="J78" i="11"/>
  <c r="BA78" i="11"/>
  <c r="BB78" i="11"/>
  <c r="BC78" i="11"/>
  <c r="BD78" i="11"/>
  <c r="K78" i="11"/>
  <c r="R78" i="11"/>
  <c r="BK78" i="11"/>
  <c r="BM78" i="11"/>
  <c r="BN78" i="11"/>
  <c r="BL78" i="11"/>
  <c r="BJ78" i="11"/>
  <c r="BE78" i="11"/>
  <c r="AH78" i="11"/>
  <c r="AS78" i="11"/>
  <c r="AT78" i="11"/>
  <c r="AU78" i="11"/>
  <c r="AV78" i="11"/>
  <c r="AY78" i="11"/>
  <c r="AX78" i="11"/>
  <c r="AW78" i="11"/>
  <c r="AR78" i="11"/>
  <c r="AQ78" i="11"/>
  <c r="AP78" i="11"/>
  <c r="AG78" i="11"/>
  <c r="S78" i="11"/>
  <c r="Q78" i="11"/>
  <c r="O78" i="11"/>
  <c r="M78" i="11"/>
  <c r="L78" i="11"/>
  <c r="N78" i="11"/>
  <c r="H78" i="11"/>
  <c r="G78" i="11"/>
  <c r="AI77" i="11"/>
  <c r="P77" i="11"/>
  <c r="F77" i="11"/>
  <c r="AZ77" i="11"/>
  <c r="BO77" i="11"/>
  <c r="BF77" i="11"/>
  <c r="BG77" i="11"/>
  <c r="BH77" i="11"/>
  <c r="BI77" i="11"/>
  <c r="J77" i="11"/>
  <c r="BA77" i="11"/>
  <c r="BB77" i="11"/>
  <c r="BC77" i="11"/>
  <c r="BD77" i="11"/>
  <c r="K77" i="11"/>
  <c r="R77" i="11"/>
  <c r="BK77" i="11"/>
  <c r="BM77" i="11"/>
  <c r="BN77" i="11"/>
  <c r="BL77" i="11"/>
  <c r="BJ77" i="11"/>
  <c r="BE77" i="11"/>
  <c r="AH77" i="11"/>
  <c r="AS77" i="11"/>
  <c r="AT77" i="11"/>
  <c r="AU77" i="11"/>
  <c r="AV77" i="11"/>
  <c r="AY77" i="11"/>
  <c r="AX77" i="11"/>
  <c r="AW77" i="11"/>
  <c r="AR77" i="11"/>
  <c r="AQ77" i="11"/>
  <c r="AP77" i="11"/>
  <c r="AG77" i="11"/>
  <c r="S77" i="11"/>
  <c r="Q77" i="11"/>
  <c r="O77" i="11"/>
  <c r="M77" i="11"/>
  <c r="L77" i="11"/>
  <c r="N77" i="11"/>
  <c r="H77" i="11"/>
  <c r="G77" i="11"/>
  <c r="AI76" i="11"/>
  <c r="P76" i="11"/>
  <c r="F76" i="11"/>
  <c r="AZ76" i="11"/>
  <c r="BO76" i="11"/>
  <c r="BF76" i="11"/>
  <c r="BG76" i="11"/>
  <c r="BH76" i="11"/>
  <c r="BI76" i="11"/>
  <c r="J76" i="11"/>
  <c r="BA76" i="11"/>
  <c r="BB76" i="11"/>
  <c r="BC76" i="11"/>
  <c r="BD76" i="11"/>
  <c r="K76" i="11"/>
  <c r="R76" i="11"/>
  <c r="BK76" i="11"/>
  <c r="BM76" i="11"/>
  <c r="BN76" i="11"/>
  <c r="BL76" i="11"/>
  <c r="BJ76" i="11"/>
  <c r="BE76" i="11"/>
  <c r="AH76" i="11"/>
  <c r="AS76" i="11"/>
  <c r="AT76" i="11"/>
  <c r="AU76" i="11"/>
  <c r="AV76" i="11"/>
  <c r="AY76" i="11"/>
  <c r="AX76" i="11"/>
  <c r="AW76" i="11"/>
  <c r="AR76" i="11"/>
  <c r="AQ76" i="11"/>
  <c r="AP76" i="11"/>
  <c r="AG76" i="11"/>
  <c r="S76" i="11"/>
  <c r="Q76" i="11"/>
  <c r="O76" i="11"/>
  <c r="M76" i="11"/>
  <c r="L76" i="11"/>
  <c r="N76" i="11"/>
  <c r="H76" i="11"/>
  <c r="G76" i="11"/>
  <c r="AI75" i="11"/>
  <c r="P75" i="11"/>
  <c r="F75" i="11"/>
  <c r="AZ75" i="11"/>
  <c r="BO75" i="11"/>
  <c r="BF75" i="11"/>
  <c r="BG75" i="11"/>
  <c r="BH75" i="11"/>
  <c r="BI75" i="11"/>
  <c r="J75" i="11"/>
  <c r="BA75" i="11"/>
  <c r="BB75" i="11"/>
  <c r="BC75" i="11"/>
  <c r="BD75" i="11"/>
  <c r="K75" i="11"/>
  <c r="R75" i="11"/>
  <c r="BK75" i="11"/>
  <c r="BM75" i="11"/>
  <c r="BN75" i="11"/>
  <c r="BL75" i="11"/>
  <c r="BJ75" i="11"/>
  <c r="BE75" i="11"/>
  <c r="AH75" i="11"/>
  <c r="AS75" i="11"/>
  <c r="AT75" i="11"/>
  <c r="AU75" i="11"/>
  <c r="AV75" i="11"/>
  <c r="AY75" i="11"/>
  <c r="AX75" i="11"/>
  <c r="AW75" i="11"/>
  <c r="AR75" i="11"/>
  <c r="AQ75" i="11"/>
  <c r="AP75" i="11"/>
  <c r="AG75" i="11"/>
  <c r="S75" i="11"/>
  <c r="Q75" i="11"/>
  <c r="O75" i="11"/>
  <c r="M75" i="11"/>
  <c r="L75" i="11"/>
  <c r="N75" i="11"/>
  <c r="H75" i="11"/>
  <c r="G75" i="11"/>
  <c r="AI74" i="11"/>
  <c r="P74" i="11"/>
  <c r="F74" i="11"/>
  <c r="AZ74" i="11"/>
  <c r="BO74" i="11"/>
  <c r="BF74" i="11"/>
  <c r="BG74" i="11"/>
  <c r="BH74" i="11"/>
  <c r="BI74" i="11"/>
  <c r="J74" i="11"/>
  <c r="BA74" i="11"/>
  <c r="BB74" i="11"/>
  <c r="BC74" i="11"/>
  <c r="BD74" i="11"/>
  <c r="K74" i="11"/>
  <c r="R74" i="11"/>
  <c r="BK74" i="11"/>
  <c r="BM74" i="11"/>
  <c r="BN74" i="11"/>
  <c r="BL74" i="11"/>
  <c r="BJ74" i="11"/>
  <c r="BE74" i="11"/>
  <c r="AH74" i="11"/>
  <c r="AS74" i="11"/>
  <c r="AT74" i="11"/>
  <c r="AU74" i="11"/>
  <c r="AV74" i="11"/>
  <c r="AY74" i="11"/>
  <c r="AX74" i="11"/>
  <c r="AW74" i="11"/>
  <c r="AR74" i="11"/>
  <c r="AQ74" i="11"/>
  <c r="AP74" i="11"/>
  <c r="AG74" i="11"/>
  <c r="S74" i="11"/>
  <c r="Q74" i="11"/>
  <c r="O74" i="11"/>
  <c r="M74" i="11"/>
  <c r="L74" i="11"/>
  <c r="N74" i="11"/>
  <c r="H74" i="11"/>
  <c r="G74" i="11"/>
  <c r="AI73" i="11"/>
  <c r="P73" i="11"/>
  <c r="F73" i="11"/>
  <c r="AZ73" i="11"/>
  <c r="BO73" i="11"/>
  <c r="BG73" i="11"/>
  <c r="BF73" i="11"/>
  <c r="BH73" i="11"/>
  <c r="BI73" i="11"/>
  <c r="J73" i="11"/>
  <c r="R73" i="11"/>
  <c r="BK73" i="11"/>
  <c r="BM73" i="11"/>
  <c r="BN73" i="11"/>
  <c r="BL73" i="11"/>
  <c r="BJ73" i="11"/>
  <c r="BA73" i="11"/>
  <c r="BB73" i="11"/>
  <c r="BC73" i="11"/>
  <c r="BD73" i="11"/>
  <c r="K73" i="11"/>
  <c r="BE73" i="11"/>
  <c r="AH73" i="11"/>
  <c r="AY73" i="11"/>
  <c r="AU73" i="11"/>
  <c r="AX73" i="11"/>
  <c r="AT73" i="11"/>
  <c r="AW73" i="11"/>
  <c r="AV73" i="11"/>
  <c r="AS73" i="11"/>
  <c r="AR73" i="11"/>
  <c r="AQ73" i="11"/>
  <c r="AP73" i="11"/>
  <c r="AG73" i="11"/>
  <c r="S73" i="11"/>
  <c r="Q73" i="11"/>
  <c r="O73" i="11"/>
  <c r="N73" i="11"/>
  <c r="M73" i="11"/>
  <c r="L73" i="11"/>
  <c r="H73" i="11"/>
  <c r="G73" i="11"/>
  <c r="AI72" i="11"/>
  <c r="P72" i="11"/>
  <c r="F72" i="11"/>
  <c r="AZ72" i="11"/>
  <c r="BO72" i="11"/>
  <c r="BF72" i="11"/>
  <c r="BG72" i="11"/>
  <c r="BH72" i="11"/>
  <c r="BI72" i="11"/>
  <c r="J72" i="11"/>
  <c r="BA72" i="11"/>
  <c r="BB72" i="11"/>
  <c r="BC72" i="11"/>
  <c r="BD72" i="11"/>
  <c r="K72" i="11"/>
  <c r="R72" i="11"/>
  <c r="BK72" i="11"/>
  <c r="BM72" i="11"/>
  <c r="BN72" i="11"/>
  <c r="BL72" i="11"/>
  <c r="BJ72" i="11"/>
  <c r="BE72" i="11"/>
  <c r="AH72" i="11"/>
  <c r="AS72" i="11"/>
  <c r="AT72" i="11"/>
  <c r="AU72" i="11"/>
  <c r="AV72" i="11"/>
  <c r="AY72" i="11"/>
  <c r="AX72" i="11"/>
  <c r="AW72" i="11"/>
  <c r="AR72" i="11"/>
  <c r="AQ72" i="11"/>
  <c r="AP72" i="11"/>
  <c r="AG72" i="11"/>
  <c r="S72" i="11"/>
  <c r="Q72" i="11"/>
  <c r="O72" i="11"/>
  <c r="M72" i="11"/>
  <c r="L72" i="11"/>
  <c r="N72" i="11"/>
  <c r="H72" i="11"/>
  <c r="G72" i="11"/>
  <c r="AI71" i="11"/>
  <c r="P71" i="11"/>
  <c r="F71" i="11"/>
  <c r="AZ71" i="11"/>
  <c r="BO71" i="11"/>
  <c r="BF71" i="11"/>
  <c r="BG71" i="11"/>
  <c r="BH71" i="11"/>
  <c r="BI71" i="11"/>
  <c r="J71" i="11"/>
  <c r="BA71" i="11"/>
  <c r="BB71" i="11"/>
  <c r="BC71" i="11"/>
  <c r="BD71" i="11"/>
  <c r="K71" i="11"/>
  <c r="R71" i="11"/>
  <c r="BK71" i="11"/>
  <c r="BM71" i="11"/>
  <c r="BN71" i="11"/>
  <c r="BL71" i="11"/>
  <c r="BJ71" i="11"/>
  <c r="BE71" i="11"/>
  <c r="AH71" i="11"/>
  <c r="AS71" i="11"/>
  <c r="AT71" i="11"/>
  <c r="AU71" i="11"/>
  <c r="AV71" i="11"/>
  <c r="AY71" i="11"/>
  <c r="AX71" i="11"/>
  <c r="AW71" i="11"/>
  <c r="AR71" i="11"/>
  <c r="AQ71" i="11"/>
  <c r="AP71" i="11"/>
  <c r="AG71" i="11"/>
  <c r="S71" i="11"/>
  <c r="Q71" i="11"/>
  <c r="O71" i="11"/>
  <c r="M71" i="11"/>
  <c r="L71" i="11"/>
  <c r="N71" i="11"/>
  <c r="H71" i="11"/>
  <c r="G71" i="11"/>
  <c r="AI70" i="11"/>
  <c r="P70" i="11"/>
  <c r="F70" i="11"/>
  <c r="AZ70" i="11"/>
  <c r="BO70" i="11"/>
  <c r="BF70" i="11"/>
  <c r="BG70" i="11"/>
  <c r="BH70" i="11"/>
  <c r="BI70" i="11"/>
  <c r="J70" i="11"/>
  <c r="BA70" i="11"/>
  <c r="BB70" i="11"/>
  <c r="BC70" i="11"/>
  <c r="BD70" i="11"/>
  <c r="K70" i="11"/>
  <c r="R70" i="11"/>
  <c r="BK70" i="11"/>
  <c r="BM70" i="11"/>
  <c r="BN70" i="11"/>
  <c r="BL70" i="11"/>
  <c r="BJ70" i="11"/>
  <c r="BE70" i="11"/>
  <c r="AH70" i="11"/>
  <c r="AS70" i="11"/>
  <c r="AT70" i="11"/>
  <c r="AU70" i="11"/>
  <c r="AV70" i="11"/>
  <c r="AY70" i="11"/>
  <c r="AX70" i="11"/>
  <c r="AW70" i="11"/>
  <c r="AR70" i="11"/>
  <c r="AQ70" i="11"/>
  <c r="AP70" i="11"/>
  <c r="AG70" i="11"/>
  <c r="S70" i="11"/>
  <c r="Q70" i="11"/>
  <c r="O70" i="11"/>
  <c r="M70" i="11"/>
  <c r="L70" i="11"/>
  <c r="N70" i="11"/>
  <c r="H70" i="11"/>
  <c r="G70" i="11"/>
  <c r="AI69" i="11"/>
  <c r="P69" i="11"/>
  <c r="F69" i="11"/>
  <c r="AZ69" i="11"/>
  <c r="BO69" i="11"/>
  <c r="BF69" i="11"/>
  <c r="BG69" i="11"/>
  <c r="BH69" i="11"/>
  <c r="BI69" i="11"/>
  <c r="J69" i="11"/>
  <c r="BA69" i="11"/>
  <c r="BB69" i="11"/>
  <c r="BC69" i="11"/>
  <c r="BD69" i="11"/>
  <c r="K69" i="11"/>
  <c r="R69" i="11"/>
  <c r="BK69" i="11"/>
  <c r="BM69" i="11"/>
  <c r="BN69" i="11"/>
  <c r="BL69" i="11"/>
  <c r="BJ69" i="11"/>
  <c r="BE69" i="11"/>
  <c r="AH69" i="11"/>
  <c r="AS69" i="11"/>
  <c r="AT69" i="11"/>
  <c r="AU69" i="11"/>
  <c r="AV69" i="11"/>
  <c r="AY69" i="11"/>
  <c r="AX69" i="11"/>
  <c r="AW69" i="11"/>
  <c r="AR69" i="11"/>
  <c r="AQ69" i="11"/>
  <c r="AP69" i="11"/>
  <c r="AG69" i="11"/>
  <c r="S69" i="11"/>
  <c r="Q69" i="11"/>
  <c r="O69" i="11"/>
  <c r="M69" i="11"/>
  <c r="L69" i="11"/>
  <c r="N69" i="11"/>
  <c r="H69" i="11"/>
  <c r="G69" i="11"/>
  <c r="AI68" i="11"/>
  <c r="P68" i="11"/>
  <c r="F68" i="11"/>
  <c r="AZ68" i="11"/>
  <c r="BO68" i="11"/>
  <c r="BF68" i="11"/>
  <c r="BG68" i="11"/>
  <c r="BH68" i="11"/>
  <c r="BI68" i="11"/>
  <c r="J68" i="11"/>
  <c r="BA68" i="11"/>
  <c r="BB68" i="11"/>
  <c r="BC68" i="11"/>
  <c r="BD68" i="11"/>
  <c r="K68" i="11"/>
  <c r="R68" i="11"/>
  <c r="BK68" i="11"/>
  <c r="BM68" i="11"/>
  <c r="BN68" i="11"/>
  <c r="BL68" i="11"/>
  <c r="BJ68" i="11"/>
  <c r="BE68" i="11"/>
  <c r="AH68" i="11"/>
  <c r="AS68" i="11"/>
  <c r="AT68" i="11"/>
  <c r="AU68" i="11"/>
  <c r="AV68" i="11"/>
  <c r="AY68" i="11"/>
  <c r="AX68" i="11"/>
  <c r="AW68" i="11"/>
  <c r="AR68" i="11"/>
  <c r="AQ68" i="11"/>
  <c r="AP68" i="11"/>
  <c r="AG68" i="11"/>
  <c r="S68" i="11"/>
  <c r="Q68" i="11"/>
  <c r="O68" i="11"/>
  <c r="M68" i="11"/>
  <c r="L68" i="11"/>
  <c r="N68" i="11"/>
  <c r="H68" i="11"/>
  <c r="G68" i="11"/>
  <c r="AI67" i="11"/>
  <c r="P67" i="11"/>
  <c r="F67" i="11"/>
  <c r="AZ67" i="11"/>
  <c r="BO67" i="11"/>
  <c r="BF67" i="11"/>
  <c r="BG67" i="11"/>
  <c r="BH67" i="11"/>
  <c r="BI67" i="11"/>
  <c r="J67" i="11"/>
  <c r="BA67" i="11"/>
  <c r="BB67" i="11"/>
  <c r="BC67" i="11"/>
  <c r="BD67" i="11"/>
  <c r="K67" i="11"/>
  <c r="R67" i="11"/>
  <c r="BK67" i="11"/>
  <c r="BM67" i="11"/>
  <c r="BN67" i="11"/>
  <c r="BL67" i="11"/>
  <c r="BJ67" i="11"/>
  <c r="BE67" i="11"/>
  <c r="AH67" i="11"/>
  <c r="AS67" i="11"/>
  <c r="AT67" i="11"/>
  <c r="AU67" i="11"/>
  <c r="AV67" i="11"/>
  <c r="AY67" i="11"/>
  <c r="AX67" i="11"/>
  <c r="AW67" i="11"/>
  <c r="AR67" i="11"/>
  <c r="AQ67" i="11"/>
  <c r="AP67" i="11"/>
  <c r="AG67" i="11"/>
  <c r="S67" i="11"/>
  <c r="Q67" i="11"/>
  <c r="O67" i="11"/>
  <c r="M67" i="11"/>
  <c r="L67" i="11"/>
  <c r="N67" i="11"/>
  <c r="H67" i="11"/>
  <c r="G67" i="11"/>
  <c r="AI66" i="11"/>
  <c r="P66" i="11"/>
  <c r="F66" i="11"/>
  <c r="AZ66" i="11"/>
  <c r="BO66" i="11"/>
  <c r="BF66" i="11"/>
  <c r="BG66" i="11"/>
  <c r="BH66" i="11"/>
  <c r="BI66" i="11"/>
  <c r="J66" i="11"/>
  <c r="BA66" i="11"/>
  <c r="BB66" i="11"/>
  <c r="BC66" i="11"/>
  <c r="BD66" i="11"/>
  <c r="K66" i="11"/>
  <c r="R66" i="11"/>
  <c r="BK66" i="11"/>
  <c r="BM66" i="11"/>
  <c r="BN66" i="11"/>
  <c r="BL66" i="11"/>
  <c r="BJ66" i="11"/>
  <c r="BE66" i="11"/>
  <c r="AH66" i="11"/>
  <c r="AS66" i="11"/>
  <c r="AT66" i="11"/>
  <c r="AU66" i="11"/>
  <c r="AV66" i="11"/>
  <c r="AY66" i="11"/>
  <c r="AX66" i="11"/>
  <c r="AW66" i="11"/>
  <c r="AR66" i="11"/>
  <c r="AQ66" i="11"/>
  <c r="AP66" i="11"/>
  <c r="AG66" i="11"/>
  <c r="S66" i="11"/>
  <c r="Q66" i="11"/>
  <c r="O66" i="11"/>
  <c r="M66" i="11"/>
  <c r="L66" i="11"/>
  <c r="N66" i="11"/>
  <c r="H66" i="11"/>
  <c r="G66" i="11"/>
  <c r="AI65" i="11"/>
  <c r="P65" i="11"/>
  <c r="F65" i="11"/>
  <c r="AZ65" i="11"/>
  <c r="BO65" i="11"/>
  <c r="BF65" i="11"/>
  <c r="BG65" i="11"/>
  <c r="BH65" i="11"/>
  <c r="BI65" i="11"/>
  <c r="J65" i="11"/>
  <c r="BA65" i="11"/>
  <c r="BB65" i="11"/>
  <c r="BC65" i="11"/>
  <c r="BD65" i="11"/>
  <c r="K65" i="11"/>
  <c r="R65" i="11"/>
  <c r="BK65" i="11"/>
  <c r="BM65" i="11"/>
  <c r="BN65" i="11"/>
  <c r="BL65" i="11"/>
  <c r="BJ65" i="11"/>
  <c r="BE65" i="11"/>
  <c r="AH65" i="11"/>
  <c r="AS65" i="11"/>
  <c r="AT65" i="11"/>
  <c r="AU65" i="11"/>
  <c r="AV65" i="11"/>
  <c r="AY65" i="11"/>
  <c r="AX65" i="11"/>
  <c r="AW65" i="11"/>
  <c r="AR65" i="11"/>
  <c r="AQ65" i="11"/>
  <c r="AP65" i="11"/>
  <c r="AG65" i="11"/>
  <c r="S65" i="11"/>
  <c r="Q65" i="11"/>
  <c r="O65" i="11"/>
  <c r="M65" i="11"/>
  <c r="L65" i="11"/>
  <c r="N65" i="11"/>
  <c r="H65" i="11"/>
  <c r="G65" i="11"/>
  <c r="AI64" i="11"/>
  <c r="P64" i="11"/>
  <c r="F64" i="11"/>
  <c r="AZ64" i="11"/>
  <c r="BO64" i="11"/>
  <c r="BG64" i="11"/>
  <c r="BF64" i="11"/>
  <c r="BH64" i="11"/>
  <c r="BI64" i="11"/>
  <c r="J64" i="11"/>
  <c r="R64" i="11"/>
  <c r="BK64" i="11"/>
  <c r="BM64" i="11"/>
  <c r="BN64" i="11"/>
  <c r="BL64" i="11"/>
  <c r="BJ64" i="11"/>
  <c r="BA64" i="11"/>
  <c r="BB64" i="11"/>
  <c r="BC64" i="11"/>
  <c r="BD64" i="11"/>
  <c r="K64" i="11"/>
  <c r="BE64" i="11"/>
  <c r="AH64" i="11"/>
  <c r="AY64" i="11"/>
  <c r="AU64" i="11"/>
  <c r="AX64" i="11"/>
  <c r="AT64" i="11"/>
  <c r="AW64" i="11"/>
  <c r="AV64" i="11"/>
  <c r="AS64" i="11"/>
  <c r="AR64" i="11"/>
  <c r="AQ64" i="11"/>
  <c r="AP64" i="11"/>
  <c r="AG64" i="11"/>
  <c r="S64" i="11"/>
  <c r="Q64" i="11"/>
  <c r="O64" i="11"/>
  <c r="N64" i="11"/>
  <c r="M64" i="11"/>
  <c r="L64" i="11"/>
  <c r="H64" i="11"/>
  <c r="G64" i="11"/>
  <c r="AI63" i="11"/>
  <c r="P63" i="11"/>
  <c r="F63" i="11"/>
  <c r="AZ63" i="11"/>
  <c r="BO63" i="11"/>
  <c r="BG63" i="11"/>
  <c r="BF63" i="11"/>
  <c r="BH63" i="11"/>
  <c r="BI63" i="11"/>
  <c r="J63" i="11"/>
  <c r="R63" i="11"/>
  <c r="BK63" i="11"/>
  <c r="BM63" i="11"/>
  <c r="BN63" i="11"/>
  <c r="BL63" i="11"/>
  <c r="BJ63" i="11"/>
  <c r="BA63" i="11"/>
  <c r="BB63" i="11"/>
  <c r="BC63" i="11"/>
  <c r="BD63" i="11"/>
  <c r="K63" i="11"/>
  <c r="BE63" i="11"/>
  <c r="AH63" i="11"/>
  <c r="AY63" i="11"/>
  <c r="AU63" i="11"/>
  <c r="AX63" i="11"/>
  <c r="AT63" i="11"/>
  <c r="AW63" i="11"/>
  <c r="AV63" i="11"/>
  <c r="AS63" i="11"/>
  <c r="AR63" i="11"/>
  <c r="AQ63" i="11"/>
  <c r="AP63" i="11"/>
  <c r="AG63" i="11"/>
  <c r="S63" i="11"/>
  <c r="Q63" i="11"/>
  <c r="O63" i="11"/>
  <c r="N63" i="11"/>
  <c r="M63" i="11"/>
  <c r="L63" i="11"/>
  <c r="H63" i="11"/>
  <c r="G63" i="11"/>
  <c r="AI62" i="11"/>
  <c r="P62" i="11"/>
  <c r="F62" i="11"/>
  <c r="AZ62" i="11"/>
  <c r="BO62" i="11"/>
  <c r="BG62" i="11"/>
  <c r="BF62" i="11"/>
  <c r="BH62" i="11"/>
  <c r="BI62" i="11"/>
  <c r="J62" i="11"/>
  <c r="R62" i="11"/>
  <c r="BK62" i="11"/>
  <c r="BM62" i="11"/>
  <c r="BN62" i="11"/>
  <c r="BL62" i="11"/>
  <c r="BJ62" i="11"/>
  <c r="BA62" i="11"/>
  <c r="BB62" i="11"/>
  <c r="BC62" i="11"/>
  <c r="BD62" i="11"/>
  <c r="K62" i="11"/>
  <c r="BE62" i="11"/>
  <c r="AH62" i="11"/>
  <c r="AY62" i="11"/>
  <c r="AU62" i="11"/>
  <c r="AX62" i="11"/>
  <c r="AT62" i="11"/>
  <c r="AW62" i="11"/>
  <c r="AV62" i="11"/>
  <c r="AS62" i="11"/>
  <c r="AR62" i="11"/>
  <c r="AQ62" i="11"/>
  <c r="AP62" i="11"/>
  <c r="AG62" i="11"/>
  <c r="S62" i="11"/>
  <c r="Q62" i="11"/>
  <c r="O62" i="11"/>
  <c r="N62" i="11"/>
  <c r="M62" i="11"/>
  <c r="L62" i="11"/>
  <c r="H62" i="11"/>
  <c r="G62" i="11"/>
  <c r="AI61" i="11"/>
  <c r="P61" i="11"/>
  <c r="F61" i="11"/>
  <c r="AZ61" i="11"/>
  <c r="BO61" i="11"/>
  <c r="BG61" i="11"/>
  <c r="BF61" i="11"/>
  <c r="BH61" i="11"/>
  <c r="BI61" i="11"/>
  <c r="J61" i="11"/>
  <c r="R61" i="11"/>
  <c r="BK61" i="11"/>
  <c r="BM61" i="11"/>
  <c r="BN61" i="11"/>
  <c r="BL61" i="11"/>
  <c r="BJ61" i="11"/>
  <c r="BA61" i="11"/>
  <c r="BB61" i="11"/>
  <c r="BC61" i="11"/>
  <c r="BD61" i="11"/>
  <c r="K61" i="11"/>
  <c r="BE61" i="11"/>
  <c r="AH61" i="11"/>
  <c r="AY61" i="11"/>
  <c r="AU61" i="11"/>
  <c r="AX61" i="11"/>
  <c r="AT61" i="11"/>
  <c r="AW61" i="11"/>
  <c r="AV61" i="11"/>
  <c r="AS61" i="11"/>
  <c r="AR61" i="11"/>
  <c r="AQ61" i="11"/>
  <c r="AP61" i="11"/>
  <c r="AG61" i="11"/>
  <c r="S61" i="11"/>
  <c r="Q61" i="11"/>
  <c r="O61" i="11"/>
  <c r="N61" i="11"/>
  <c r="M61" i="11"/>
  <c r="L61" i="11"/>
  <c r="H61" i="11"/>
  <c r="G61" i="11"/>
  <c r="AI60" i="11"/>
  <c r="P60" i="11"/>
  <c r="F60" i="11"/>
  <c r="AZ60" i="11"/>
  <c r="BO60" i="11"/>
  <c r="BF60" i="11"/>
  <c r="BG60" i="11"/>
  <c r="BH60" i="11"/>
  <c r="BI60" i="11"/>
  <c r="J60" i="11"/>
  <c r="BA60" i="11"/>
  <c r="BB60" i="11"/>
  <c r="BC60" i="11"/>
  <c r="BD60" i="11"/>
  <c r="K60" i="11"/>
  <c r="R60" i="11"/>
  <c r="BK60" i="11"/>
  <c r="BM60" i="11"/>
  <c r="BN60" i="11"/>
  <c r="BL60" i="11"/>
  <c r="BJ60" i="11"/>
  <c r="BE60" i="11"/>
  <c r="AH60" i="11"/>
  <c r="AS60" i="11"/>
  <c r="AT60" i="11"/>
  <c r="AU60" i="11"/>
  <c r="AV60" i="11"/>
  <c r="AY60" i="11"/>
  <c r="AX60" i="11"/>
  <c r="AW60" i="11"/>
  <c r="AR60" i="11"/>
  <c r="AQ60" i="11"/>
  <c r="AP60" i="11"/>
  <c r="AG60" i="11"/>
  <c r="S60" i="11"/>
  <c r="Q60" i="11"/>
  <c r="O60" i="11"/>
  <c r="M60" i="11"/>
  <c r="L60" i="11"/>
  <c r="N60" i="11"/>
  <c r="H60" i="11"/>
  <c r="G60" i="11"/>
  <c r="AI59" i="11"/>
  <c r="P59" i="11"/>
  <c r="F59" i="11"/>
  <c r="AZ59" i="11"/>
  <c r="BO59" i="11"/>
  <c r="BF59" i="11"/>
  <c r="BG59" i="11"/>
  <c r="BH59" i="11"/>
  <c r="BI59" i="11"/>
  <c r="J59" i="11"/>
  <c r="BA59" i="11"/>
  <c r="BB59" i="11"/>
  <c r="BC59" i="11"/>
  <c r="BD59" i="11"/>
  <c r="K59" i="11"/>
  <c r="R59" i="11"/>
  <c r="BK59" i="11"/>
  <c r="BM59" i="11"/>
  <c r="BN59" i="11"/>
  <c r="BL59" i="11"/>
  <c r="BJ59" i="11"/>
  <c r="BE59" i="11"/>
  <c r="AH59" i="11"/>
  <c r="AS59" i="11"/>
  <c r="AT59" i="11"/>
  <c r="AU59" i="11"/>
  <c r="AV59" i="11"/>
  <c r="AY59" i="11"/>
  <c r="AX59" i="11"/>
  <c r="AW59" i="11"/>
  <c r="AR59" i="11"/>
  <c r="AQ59" i="11"/>
  <c r="AP59" i="11"/>
  <c r="AG59" i="11"/>
  <c r="S59" i="11"/>
  <c r="Q59" i="11"/>
  <c r="O59" i="11"/>
  <c r="M59" i="11"/>
  <c r="L59" i="11"/>
  <c r="N59" i="11"/>
  <c r="H59" i="11"/>
  <c r="G59" i="11"/>
  <c r="AI58" i="11"/>
  <c r="P58" i="11"/>
  <c r="BO58" i="11"/>
  <c r="F58" i="11"/>
  <c r="BF58" i="11"/>
  <c r="BG58" i="11"/>
  <c r="BH58" i="11"/>
  <c r="BI58" i="11"/>
  <c r="J58" i="11"/>
  <c r="BA58" i="11"/>
  <c r="BB58" i="11"/>
  <c r="BC58" i="11"/>
  <c r="BD58" i="11"/>
  <c r="K58" i="11"/>
  <c r="R58" i="11"/>
  <c r="BK58" i="11"/>
  <c r="BM58" i="11"/>
  <c r="BN58" i="11"/>
  <c r="BL58" i="11"/>
  <c r="BJ58" i="11"/>
  <c r="BE58" i="11"/>
  <c r="AH58" i="11"/>
  <c r="AS58" i="11"/>
  <c r="AT58" i="11"/>
  <c r="AU58" i="11"/>
  <c r="AV58" i="11"/>
  <c r="AY58" i="11"/>
  <c r="AW58" i="11"/>
  <c r="AR58" i="11"/>
  <c r="AQ58" i="11"/>
  <c r="AP58" i="11"/>
  <c r="AG58" i="11"/>
  <c r="S58" i="11"/>
  <c r="Q58" i="11"/>
  <c r="O58" i="11"/>
  <c r="M58" i="11"/>
  <c r="L58" i="11"/>
  <c r="N58" i="11"/>
  <c r="H58" i="11"/>
  <c r="G58" i="11"/>
  <c r="AI57" i="11"/>
  <c r="P57" i="11"/>
  <c r="F57" i="11"/>
  <c r="AZ57" i="11"/>
  <c r="BO57" i="11"/>
  <c r="BF57" i="11"/>
  <c r="BG57" i="11"/>
  <c r="BH57" i="11"/>
  <c r="BI57" i="11"/>
  <c r="J57" i="11"/>
  <c r="BA57" i="11"/>
  <c r="BB57" i="11"/>
  <c r="BC57" i="11"/>
  <c r="BD57" i="11"/>
  <c r="K57" i="11"/>
  <c r="R57" i="11"/>
  <c r="BK57" i="11"/>
  <c r="BM57" i="11"/>
  <c r="BN57" i="11"/>
  <c r="BL57" i="11"/>
  <c r="BJ57" i="11"/>
  <c r="BE57" i="11"/>
  <c r="AH57" i="11"/>
  <c r="AS57" i="11"/>
  <c r="AT57" i="11"/>
  <c r="AU57" i="11"/>
  <c r="AV57" i="11"/>
  <c r="AY57" i="11"/>
  <c r="AX57" i="11"/>
  <c r="AW57" i="11"/>
  <c r="AR57" i="11"/>
  <c r="AQ57" i="11"/>
  <c r="AP57" i="11"/>
  <c r="AG57" i="11"/>
  <c r="S57" i="11"/>
  <c r="Q57" i="11"/>
  <c r="O57" i="11"/>
  <c r="M57" i="11"/>
  <c r="L57" i="11"/>
  <c r="N57" i="11"/>
  <c r="H57" i="11"/>
  <c r="G57" i="11"/>
  <c r="AI56" i="11"/>
  <c r="P56" i="11"/>
  <c r="BO56" i="11"/>
  <c r="F56" i="11"/>
  <c r="BF56" i="11"/>
  <c r="BG56" i="11"/>
  <c r="BH56" i="11"/>
  <c r="BI56" i="11"/>
  <c r="J56" i="11"/>
  <c r="BA56" i="11"/>
  <c r="BB56" i="11"/>
  <c r="BC56" i="11"/>
  <c r="BD56" i="11"/>
  <c r="K56" i="11"/>
  <c r="R56" i="11"/>
  <c r="BK56" i="11"/>
  <c r="BM56" i="11"/>
  <c r="BN56" i="11"/>
  <c r="BL56" i="11"/>
  <c r="BJ56" i="11"/>
  <c r="BE56" i="11"/>
  <c r="AH56" i="11"/>
  <c r="AS56" i="11"/>
  <c r="AT56" i="11"/>
  <c r="AU56" i="11"/>
  <c r="AV56" i="11"/>
  <c r="AY56" i="11"/>
  <c r="AX56" i="11"/>
  <c r="AW56" i="11"/>
  <c r="AR56" i="11"/>
  <c r="AQ56" i="11"/>
  <c r="AP56" i="11"/>
  <c r="AG56" i="11"/>
  <c r="S56" i="11"/>
  <c r="Q56" i="11"/>
  <c r="O56" i="11"/>
  <c r="M56" i="11"/>
  <c r="L56" i="11"/>
  <c r="N56" i="11"/>
  <c r="H56" i="11"/>
  <c r="G56" i="11"/>
  <c r="AI55" i="11"/>
  <c r="P55" i="11"/>
  <c r="F55" i="11"/>
  <c r="AZ55" i="11"/>
  <c r="BO55" i="11"/>
  <c r="BF55" i="11"/>
  <c r="BG55" i="11"/>
  <c r="BH55" i="11"/>
  <c r="BI55" i="11"/>
  <c r="J55" i="11"/>
  <c r="BA55" i="11"/>
  <c r="BB55" i="11"/>
  <c r="BC55" i="11"/>
  <c r="BD55" i="11"/>
  <c r="K55" i="11"/>
  <c r="R55" i="11"/>
  <c r="BK55" i="11"/>
  <c r="BM55" i="11"/>
  <c r="BN55" i="11"/>
  <c r="BL55" i="11"/>
  <c r="BJ55" i="11"/>
  <c r="BE55" i="11"/>
  <c r="AH55" i="11"/>
  <c r="AS55" i="11"/>
  <c r="AT55" i="11"/>
  <c r="AU55" i="11"/>
  <c r="AV55" i="11"/>
  <c r="AY55" i="11"/>
  <c r="AX55" i="11"/>
  <c r="AW55" i="11"/>
  <c r="AR55" i="11"/>
  <c r="AQ55" i="11"/>
  <c r="AP55" i="11"/>
  <c r="AG55" i="11"/>
  <c r="S55" i="11"/>
  <c r="Q55" i="11"/>
  <c r="O55" i="11"/>
  <c r="M55" i="11"/>
  <c r="L55" i="11"/>
  <c r="N55" i="11"/>
  <c r="H55" i="11"/>
  <c r="G55" i="11"/>
  <c r="AI54" i="11"/>
  <c r="P54" i="11"/>
  <c r="F54" i="11"/>
  <c r="AZ54" i="11"/>
  <c r="BO54" i="11"/>
  <c r="BF54" i="11"/>
  <c r="BG54" i="11"/>
  <c r="BH54" i="11"/>
  <c r="BI54" i="11"/>
  <c r="J54" i="11"/>
  <c r="BA54" i="11"/>
  <c r="BB54" i="11"/>
  <c r="BC54" i="11"/>
  <c r="BD54" i="11"/>
  <c r="K54" i="11"/>
  <c r="R54" i="11"/>
  <c r="BK54" i="11"/>
  <c r="BM54" i="11"/>
  <c r="BN54" i="11"/>
  <c r="BL54" i="11"/>
  <c r="BJ54" i="11"/>
  <c r="BE54" i="11"/>
  <c r="AH54" i="11"/>
  <c r="AS54" i="11"/>
  <c r="AT54" i="11"/>
  <c r="AU54" i="11"/>
  <c r="AV54" i="11"/>
  <c r="AY54" i="11"/>
  <c r="AX54" i="11"/>
  <c r="AW54" i="11"/>
  <c r="AR54" i="11"/>
  <c r="AQ54" i="11"/>
  <c r="AP54" i="11"/>
  <c r="AG54" i="11"/>
  <c r="S54" i="11"/>
  <c r="Q54" i="11"/>
  <c r="O54" i="11"/>
  <c r="M54" i="11"/>
  <c r="L54" i="11"/>
  <c r="N54" i="11"/>
  <c r="H54" i="11"/>
  <c r="G54" i="11"/>
  <c r="AI53" i="11"/>
  <c r="P53" i="11"/>
  <c r="F53" i="11"/>
  <c r="AZ53" i="11"/>
  <c r="BO53" i="11"/>
  <c r="BF53" i="11"/>
  <c r="BG53" i="11"/>
  <c r="BH53" i="11"/>
  <c r="BI53" i="11"/>
  <c r="J53" i="11"/>
  <c r="BA53" i="11"/>
  <c r="BB53" i="11"/>
  <c r="BC53" i="11"/>
  <c r="BD53" i="11"/>
  <c r="K53" i="11"/>
  <c r="R53" i="11"/>
  <c r="BK53" i="11"/>
  <c r="BM53" i="11"/>
  <c r="BN53" i="11"/>
  <c r="BL53" i="11"/>
  <c r="BJ53" i="11"/>
  <c r="BE53" i="11"/>
  <c r="AH53" i="11"/>
  <c r="AS53" i="11"/>
  <c r="AT53" i="11"/>
  <c r="AU53" i="11"/>
  <c r="AV53" i="11"/>
  <c r="AY53" i="11"/>
  <c r="AX53" i="11"/>
  <c r="AW53" i="11"/>
  <c r="AR53" i="11"/>
  <c r="AQ53" i="11"/>
  <c r="AP53" i="11"/>
  <c r="AG53" i="11"/>
  <c r="S53" i="11"/>
  <c r="Q53" i="11"/>
  <c r="O53" i="11"/>
  <c r="M53" i="11"/>
  <c r="L53" i="11"/>
  <c r="N53" i="11"/>
  <c r="H53" i="11"/>
  <c r="G53" i="11"/>
  <c r="AI52" i="11"/>
  <c r="P52" i="11"/>
  <c r="F52" i="11"/>
  <c r="AZ52" i="11"/>
  <c r="BO52" i="11"/>
  <c r="BF52" i="11"/>
  <c r="BG52" i="11"/>
  <c r="BH52" i="11"/>
  <c r="BI52" i="11"/>
  <c r="J52" i="11"/>
  <c r="BA52" i="11"/>
  <c r="BB52" i="11"/>
  <c r="BC52" i="11"/>
  <c r="BD52" i="11"/>
  <c r="K52" i="11"/>
  <c r="R52" i="11"/>
  <c r="BK52" i="11"/>
  <c r="BM52" i="11"/>
  <c r="BN52" i="11"/>
  <c r="BL52" i="11"/>
  <c r="BJ52" i="11"/>
  <c r="BE52" i="11"/>
  <c r="AH52" i="11"/>
  <c r="AS52" i="11"/>
  <c r="AT52" i="11"/>
  <c r="AU52" i="11"/>
  <c r="AV52" i="11"/>
  <c r="AY52" i="11"/>
  <c r="AX52" i="11"/>
  <c r="AW52" i="11"/>
  <c r="AR52" i="11"/>
  <c r="AQ52" i="11"/>
  <c r="AP52" i="11"/>
  <c r="AG52" i="11"/>
  <c r="S52" i="11"/>
  <c r="Q52" i="11"/>
  <c r="O52" i="11"/>
  <c r="M52" i="11"/>
  <c r="L52" i="11"/>
  <c r="N52" i="11"/>
  <c r="H52" i="11"/>
  <c r="G52" i="11"/>
  <c r="AI51" i="11"/>
  <c r="P51" i="11"/>
  <c r="F51" i="11"/>
  <c r="AZ51" i="11"/>
  <c r="BO51" i="11"/>
  <c r="BF51" i="11"/>
  <c r="BG51" i="11"/>
  <c r="BH51" i="11"/>
  <c r="BI51" i="11"/>
  <c r="J51" i="11"/>
  <c r="BA51" i="11"/>
  <c r="BB51" i="11"/>
  <c r="BC51" i="11"/>
  <c r="BD51" i="11"/>
  <c r="K51" i="11"/>
  <c r="R51" i="11"/>
  <c r="BK51" i="11"/>
  <c r="BM51" i="11"/>
  <c r="BN51" i="11"/>
  <c r="BL51" i="11"/>
  <c r="BJ51" i="11"/>
  <c r="BE51" i="11"/>
  <c r="AH51" i="11"/>
  <c r="AS51" i="11"/>
  <c r="AT51" i="11"/>
  <c r="AU51" i="11"/>
  <c r="AV51" i="11"/>
  <c r="AY51" i="11"/>
  <c r="AX51" i="11"/>
  <c r="AW51" i="11"/>
  <c r="AR51" i="11"/>
  <c r="AQ51" i="11"/>
  <c r="AP51" i="11"/>
  <c r="AG51" i="11"/>
  <c r="S51" i="11"/>
  <c r="Q51" i="11"/>
  <c r="O51" i="11"/>
  <c r="M51" i="11"/>
  <c r="L51" i="11"/>
  <c r="N51" i="11"/>
  <c r="H51" i="11"/>
  <c r="G51" i="11"/>
  <c r="AI50" i="11"/>
  <c r="P50" i="11"/>
  <c r="F50" i="11"/>
  <c r="AZ50" i="11"/>
  <c r="BO50" i="11"/>
  <c r="BF50" i="11"/>
  <c r="BG50" i="11"/>
  <c r="BH50" i="11"/>
  <c r="BI50" i="11"/>
  <c r="J50" i="11"/>
  <c r="BA50" i="11"/>
  <c r="BB50" i="11"/>
  <c r="BC50" i="11"/>
  <c r="BD50" i="11"/>
  <c r="K50" i="11"/>
  <c r="R50" i="11"/>
  <c r="BK50" i="11"/>
  <c r="BM50" i="11"/>
  <c r="BN50" i="11"/>
  <c r="BL50" i="11"/>
  <c r="BJ50" i="11"/>
  <c r="BE50" i="11"/>
  <c r="AH50" i="11"/>
  <c r="AS50" i="11"/>
  <c r="AT50" i="11"/>
  <c r="AU50" i="11"/>
  <c r="AV50" i="11"/>
  <c r="AY50" i="11"/>
  <c r="AX50" i="11"/>
  <c r="AW50" i="11"/>
  <c r="AR50" i="11"/>
  <c r="AQ50" i="11"/>
  <c r="AP50" i="11"/>
  <c r="AG50" i="11"/>
  <c r="S50" i="11"/>
  <c r="Q50" i="11"/>
  <c r="O50" i="11"/>
  <c r="M50" i="11"/>
  <c r="L50" i="11"/>
  <c r="N50" i="11"/>
  <c r="H50" i="11"/>
  <c r="G50" i="11"/>
  <c r="AI49" i="11"/>
  <c r="P49" i="11"/>
  <c r="F49" i="11"/>
  <c r="AZ49" i="11"/>
  <c r="BO49" i="11"/>
  <c r="BF49" i="11"/>
  <c r="BG49" i="11"/>
  <c r="BH49" i="11"/>
  <c r="BI49" i="11"/>
  <c r="J49" i="11"/>
  <c r="BA49" i="11"/>
  <c r="BB49" i="11"/>
  <c r="BC49" i="11"/>
  <c r="BD49" i="11"/>
  <c r="K49" i="11"/>
  <c r="R49" i="11"/>
  <c r="BK49" i="11"/>
  <c r="BM49" i="11"/>
  <c r="BN49" i="11"/>
  <c r="BL49" i="11"/>
  <c r="BJ49" i="11"/>
  <c r="BE49" i="11"/>
  <c r="AH49" i="11"/>
  <c r="AS49" i="11"/>
  <c r="AT49" i="11"/>
  <c r="AU49" i="11"/>
  <c r="AV49" i="11"/>
  <c r="AY49" i="11"/>
  <c r="AX49" i="11"/>
  <c r="AW49" i="11"/>
  <c r="AR49" i="11"/>
  <c r="AQ49" i="11"/>
  <c r="AP49" i="11"/>
  <c r="AG49" i="11"/>
  <c r="S49" i="11"/>
  <c r="Q49" i="11"/>
  <c r="O49" i="11"/>
  <c r="M49" i="11"/>
  <c r="L49" i="11"/>
  <c r="N49" i="11"/>
  <c r="H49" i="11"/>
  <c r="G49" i="11"/>
  <c r="AI48" i="11"/>
  <c r="P48" i="11"/>
  <c r="F48" i="11"/>
  <c r="AZ48" i="11"/>
  <c r="BO48" i="11"/>
  <c r="BF48" i="11"/>
  <c r="BG48" i="11"/>
  <c r="BH48" i="11"/>
  <c r="BI48" i="11"/>
  <c r="J48" i="11"/>
  <c r="BA48" i="11"/>
  <c r="BB48" i="11"/>
  <c r="BC48" i="11"/>
  <c r="BD48" i="11"/>
  <c r="K48" i="11"/>
  <c r="R48" i="11"/>
  <c r="BK48" i="11"/>
  <c r="BM48" i="11"/>
  <c r="BN48" i="11"/>
  <c r="BL48" i="11"/>
  <c r="BJ48" i="11"/>
  <c r="BE48" i="11"/>
  <c r="AH48" i="11"/>
  <c r="AS48" i="11"/>
  <c r="AT48" i="11"/>
  <c r="AU48" i="11"/>
  <c r="AV48" i="11"/>
  <c r="AY48" i="11"/>
  <c r="AX48" i="11"/>
  <c r="AW48" i="11"/>
  <c r="AR48" i="11"/>
  <c r="AQ48" i="11"/>
  <c r="AP48" i="11"/>
  <c r="AG48" i="11"/>
  <c r="S48" i="11"/>
  <c r="Q48" i="11"/>
  <c r="O48" i="11"/>
  <c r="M48" i="11"/>
  <c r="L48" i="11"/>
  <c r="N48" i="11"/>
  <c r="H48" i="11"/>
  <c r="G48" i="11"/>
  <c r="AI47" i="11"/>
  <c r="P47" i="11"/>
  <c r="F47" i="11"/>
  <c r="AZ47" i="11"/>
  <c r="BO47" i="11"/>
  <c r="BF47" i="11"/>
  <c r="BG47" i="11"/>
  <c r="BH47" i="11"/>
  <c r="BI47" i="11"/>
  <c r="J47" i="11"/>
  <c r="BA47" i="11"/>
  <c r="BB47" i="11"/>
  <c r="BC47" i="11"/>
  <c r="BD47" i="11"/>
  <c r="K47" i="11"/>
  <c r="R47" i="11"/>
  <c r="BK47" i="11"/>
  <c r="BM47" i="11"/>
  <c r="BN47" i="11"/>
  <c r="BL47" i="11"/>
  <c r="BJ47" i="11"/>
  <c r="BE47" i="11"/>
  <c r="AH47" i="11"/>
  <c r="AS47" i="11"/>
  <c r="AT47" i="11"/>
  <c r="AU47" i="11"/>
  <c r="AV47" i="11"/>
  <c r="AY47" i="11"/>
  <c r="AX47" i="11"/>
  <c r="AW47" i="11"/>
  <c r="AR47" i="11"/>
  <c r="AQ47" i="11"/>
  <c r="AP47" i="11"/>
  <c r="AG47" i="11"/>
  <c r="S47" i="11"/>
  <c r="Q47" i="11"/>
  <c r="O47" i="11"/>
  <c r="M47" i="11"/>
  <c r="L47" i="11"/>
  <c r="N47" i="11"/>
  <c r="H47" i="11"/>
  <c r="G47" i="11"/>
  <c r="AI46" i="11"/>
  <c r="P46" i="11"/>
  <c r="F46" i="11"/>
  <c r="AZ46" i="11"/>
  <c r="BO46" i="11"/>
  <c r="BF46" i="11"/>
  <c r="BG46" i="11"/>
  <c r="BH46" i="11"/>
  <c r="BI46" i="11"/>
  <c r="J46" i="11"/>
  <c r="BA46" i="11"/>
  <c r="BB46" i="11"/>
  <c r="BC46" i="11"/>
  <c r="BD46" i="11"/>
  <c r="K46" i="11"/>
  <c r="R46" i="11"/>
  <c r="BK46" i="11"/>
  <c r="BM46" i="11"/>
  <c r="BN46" i="11"/>
  <c r="BL46" i="11"/>
  <c r="BJ46" i="11"/>
  <c r="BE46" i="11"/>
  <c r="AH46" i="11"/>
  <c r="AS46" i="11"/>
  <c r="AT46" i="11"/>
  <c r="AU46" i="11"/>
  <c r="AV46" i="11"/>
  <c r="AY46" i="11"/>
  <c r="AX46" i="11"/>
  <c r="AW46" i="11"/>
  <c r="AR46" i="11"/>
  <c r="AQ46" i="11"/>
  <c r="AP46" i="11"/>
  <c r="AG46" i="11"/>
  <c r="S46" i="11"/>
  <c r="Q46" i="11"/>
  <c r="O46" i="11"/>
  <c r="M46" i="11"/>
  <c r="L46" i="11"/>
  <c r="N46" i="11"/>
  <c r="H46" i="11"/>
  <c r="G46" i="11"/>
  <c r="AI45" i="11"/>
  <c r="P45" i="11"/>
  <c r="F45" i="11"/>
  <c r="AZ45" i="11"/>
  <c r="BO45" i="11"/>
  <c r="BF45" i="11"/>
  <c r="BG45" i="11"/>
  <c r="BH45" i="11"/>
  <c r="BI45" i="11"/>
  <c r="J45" i="11"/>
  <c r="BA45" i="11"/>
  <c r="BB45" i="11"/>
  <c r="BC45" i="11"/>
  <c r="BD45" i="11"/>
  <c r="K45" i="11"/>
  <c r="R45" i="11"/>
  <c r="BK45" i="11"/>
  <c r="BM45" i="11"/>
  <c r="BN45" i="11"/>
  <c r="BL45" i="11"/>
  <c r="BJ45" i="11"/>
  <c r="BE45" i="11"/>
  <c r="AH45" i="11"/>
  <c r="AS45" i="11"/>
  <c r="AT45" i="11"/>
  <c r="AU45" i="11"/>
  <c r="AV45" i="11"/>
  <c r="AY45" i="11"/>
  <c r="AX45" i="11"/>
  <c r="AW45" i="11"/>
  <c r="AR45" i="11"/>
  <c r="AQ45" i="11"/>
  <c r="AP45" i="11"/>
  <c r="AG45" i="11"/>
  <c r="S45" i="11"/>
  <c r="Q45" i="11"/>
  <c r="O45" i="11"/>
  <c r="M45" i="11"/>
  <c r="L45" i="11"/>
  <c r="N45" i="11"/>
  <c r="H45" i="11"/>
  <c r="G45" i="11"/>
  <c r="AI44" i="11"/>
  <c r="P44" i="11"/>
  <c r="F44" i="11"/>
  <c r="AZ44" i="11"/>
  <c r="BO44" i="11"/>
  <c r="BF44" i="11"/>
  <c r="BG44" i="11"/>
  <c r="BH44" i="11"/>
  <c r="BI44" i="11"/>
  <c r="J44" i="11"/>
  <c r="BA44" i="11"/>
  <c r="BB44" i="11"/>
  <c r="BC44" i="11"/>
  <c r="BD44" i="11"/>
  <c r="K44" i="11"/>
  <c r="R44" i="11"/>
  <c r="BK44" i="11"/>
  <c r="BM44" i="11"/>
  <c r="BN44" i="11"/>
  <c r="BL44" i="11"/>
  <c r="BJ44" i="11"/>
  <c r="BE44" i="11"/>
  <c r="AH44" i="11"/>
  <c r="AS44" i="11"/>
  <c r="AT44" i="11"/>
  <c r="AU44" i="11"/>
  <c r="AV44" i="11"/>
  <c r="AY44" i="11"/>
  <c r="AX44" i="11"/>
  <c r="AW44" i="11"/>
  <c r="AR44" i="11"/>
  <c r="AQ44" i="11"/>
  <c r="AP44" i="11"/>
  <c r="AG44" i="11"/>
  <c r="S44" i="11"/>
  <c r="Q44" i="11"/>
  <c r="O44" i="11"/>
  <c r="M44" i="11"/>
  <c r="L44" i="11"/>
  <c r="N44" i="11"/>
  <c r="H44" i="11"/>
  <c r="G44" i="11"/>
  <c r="AI43" i="11"/>
  <c r="P43" i="11"/>
  <c r="F43" i="11"/>
  <c r="AZ43" i="11"/>
  <c r="BO43" i="11"/>
  <c r="BF43" i="11"/>
  <c r="BG43" i="11"/>
  <c r="BH43" i="11"/>
  <c r="BI43" i="11"/>
  <c r="J43" i="11"/>
  <c r="BA43" i="11"/>
  <c r="BB43" i="11"/>
  <c r="BC43" i="11"/>
  <c r="BD43" i="11"/>
  <c r="K43" i="11"/>
  <c r="R43" i="11"/>
  <c r="BK43" i="11"/>
  <c r="BM43" i="11"/>
  <c r="BN43" i="11"/>
  <c r="BL43" i="11"/>
  <c r="BJ43" i="11"/>
  <c r="BE43" i="11"/>
  <c r="AH43" i="11"/>
  <c r="AS43" i="11"/>
  <c r="AT43" i="11"/>
  <c r="AU43" i="11"/>
  <c r="AV43" i="11"/>
  <c r="AY43" i="11"/>
  <c r="AX43" i="11"/>
  <c r="AW43" i="11"/>
  <c r="AR43" i="11"/>
  <c r="AQ43" i="11"/>
  <c r="AP43" i="11"/>
  <c r="AG43" i="11"/>
  <c r="S43" i="11"/>
  <c r="Q43" i="11"/>
  <c r="O43" i="11"/>
  <c r="M43" i="11"/>
  <c r="L43" i="11"/>
  <c r="N43" i="11"/>
  <c r="H43" i="11"/>
  <c r="G43" i="11"/>
  <c r="AI42" i="11"/>
  <c r="P42" i="11"/>
  <c r="F42" i="11"/>
  <c r="AZ42" i="11"/>
  <c r="BO42" i="11"/>
  <c r="BF42" i="11"/>
  <c r="BG42" i="11"/>
  <c r="BH42" i="11"/>
  <c r="BI42" i="11"/>
  <c r="J42" i="11"/>
  <c r="BA42" i="11"/>
  <c r="BB42" i="11"/>
  <c r="BC42" i="11"/>
  <c r="BD42" i="11"/>
  <c r="K42" i="11"/>
  <c r="R42" i="11"/>
  <c r="BK42" i="11"/>
  <c r="BM42" i="11"/>
  <c r="BN42" i="11"/>
  <c r="BL42" i="11"/>
  <c r="BJ42" i="11"/>
  <c r="BE42" i="11"/>
  <c r="AH42" i="11"/>
  <c r="AS42" i="11"/>
  <c r="AT42" i="11"/>
  <c r="AU42" i="11"/>
  <c r="AV42" i="11"/>
  <c r="AY42" i="11"/>
  <c r="AX42" i="11"/>
  <c r="AW42" i="11"/>
  <c r="AR42" i="11"/>
  <c r="AQ42" i="11"/>
  <c r="AP42" i="11"/>
  <c r="AG42" i="11"/>
  <c r="S42" i="11"/>
  <c r="Q42" i="11"/>
  <c r="O42" i="11"/>
  <c r="M42" i="11"/>
  <c r="L42" i="11"/>
  <c r="N42" i="11"/>
  <c r="H42" i="11"/>
  <c r="G42" i="11"/>
  <c r="S29" i="11"/>
  <c r="R29" i="11"/>
  <c r="Q29" i="11"/>
  <c r="P29" i="11"/>
  <c r="O29" i="11"/>
  <c r="N29" i="11"/>
  <c r="M29" i="11"/>
  <c r="L29" i="11"/>
  <c r="K29" i="11"/>
  <c r="J29" i="11"/>
  <c r="H29" i="11"/>
  <c r="G29" i="11"/>
  <c r="F29" i="11"/>
  <c r="S28" i="11"/>
  <c r="R28" i="11"/>
  <c r="Q28" i="11"/>
  <c r="P28" i="11"/>
  <c r="O28" i="11"/>
  <c r="N28" i="11"/>
  <c r="M28" i="11"/>
  <c r="L28" i="11"/>
  <c r="K28" i="11"/>
  <c r="J28" i="11"/>
  <c r="H28" i="11"/>
  <c r="G28" i="11"/>
  <c r="F28" i="11"/>
  <c r="S27" i="11"/>
  <c r="R27" i="11"/>
  <c r="Q27" i="11"/>
  <c r="P27" i="11"/>
  <c r="O27" i="11"/>
  <c r="N27" i="11"/>
  <c r="M27" i="11"/>
  <c r="L27" i="11"/>
  <c r="K27" i="11"/>
  <c r="J27" i="11"/>
  <c r="H27" i="11"/>
  <c r="G27" i="11"/>
  <c r="F27" i="11"/>
  <c r="S26" i="11"/>
  <c r="R26" i="11"/>
  <c r="Q26" i="11"/>
  <c r="P26" i="11"/>
  <c r="O26" i="11"/>
  <c r="N26" i="11"/>
  <c r="M26" i="11"/>
  <c r="L26" i="11"/>
  <c r="K26" i="11"/>
  <c r="J26" i="11"/>
  <c r="H26" i="11"/>
  <c r="G26" i="11"/>
  <c r="F26" i="11"/>
  <c r="S25" i="11"/>
  <c r="R25" i="11"/>
  <c r="Q25" i="11"/>
  <c r="P25" i="11"/>
  <c r="O25" i="11"/>
  <c r="N25" i="11"/>
  <c r="M25" i="11"/>
  <c r="L25" i="11"/>
  <c r="K25" i="11"/>
  <c r="J25" i="11"/>
  <c r="H25" i="11"/>
  <c r="G25" i="11"/>
  <c r="F25" i="11"/>
  <c r="S24" i="11"/>
  <c r="R24" i="11"/>
  <c r="Q24" i="11"/>
  <c r="P24" i="11"/>
  <c r="O24" i="11"/>
  <c r="N24" i="11"/>
  <c r="M24" i="11"/>
  <c r="L24" i="11"/>
  <c r="K24" i="11"/>
  <c r="J24" i="11"/>
  <c r="H24" i="11"/>
  <c r="G24" i="11"/>
  <c r="F24" i="11"/>
  <c r="S23" i="11"/>
  <c r="R23" i="11"/>
  <c r="Q23" i="11"/>
  <c r="P23" i="11"/>
  <c r="O23" i="11"/>
  <c r="N23" i="11"/>
  <c r="M23" i="11"/>
  <c r="L23" i="11"/>
  <c r="K23" i="11"/>
  <c r="J23" i="11"/>
  <c r="H23" i="11"/>
  <c r="G23" i="11"/>
  <c r="F23" i="11"/>
  <c r="S22" i="11"/>
  <c r="R22" i="11"/>
  <c r="Q22" i="11"/>
  <c r="P22" i="11"/>
  <c r="O22" i="11"/>
  <c r="N22" i="11"/>
  <c r="M22" i="11"/>
  <c r="L22" i="11"/>
  <c r="K22" i="11"/>
  <c r="J22" i="11"/>
  <c r="H22" i="11"/>
  <c r="G22" i="11"/>
  <c r="F22" i="11"/>
  <c r="S21" i="11"/>
  <c r="R21" i="11"/>
  <c r="Q21" i="11"/>
  <c r="P21" i="11"/>
  <c r="O21" i="11"/>
  <c r="N21" i="11"/>
  <c r="M21" i="11"/>
  <c r="L21" i="11"/>
  <c r="K21" i="11"/>
  <c r="J21" i="11"/>
  <c r="H21" i="11"/>
  <c r="G21" i="11"/>
  <c r="F21" i="11"/>
  <c r="AI157" i="4"/>
  <c r="P157" i="4"/>
  <c r="K9" i="4"/>
  <c r="F157" i="4"/>
  <c r="AZ157" i="4"/>
  <c r="BO157" i="4"/>
  <c r="BF157" i="4"/>
  <c r="BG157" i="4"/>
  <c r="BH157" i="4"/>
  <c r="BI157" i="4"/>
  <c r="J157" i="4"/>
  <c r="BA157" i="4"/>
  <c r="BB157" i="4"/>
  <c r="BC157" i="4"/>
  <c r="BD157" i="4"/>
  <c r="K157" i="4"/>
  <c r="R157" i="4"/>
  <c r="BK157" i="4"/>
  <c r="BM157" i="4"/>
  <c r="BN157" i="4"/>
  <c r="BL157" i="4"/>
  <c r="BJ157" i="4"/>
  <c r="BE157" i="4"/>
  <c r="AH157" i="4"/>
  <c r="AS157" i="4"/>
  <c r="AT157" i="4"/>
  <c r="AU157" i="4"/>
  <c r="AV157" i="4"/>
  <c r="AY157" i="4"/>
  <c r="AX157" i="4"/>
  <c r="AW157" i="4"/>
  <c r="AR157" i="4"/>
  <c r="AQ157" i="4"/>
  <c r="AP157" i="4"/>
  <c r="AG157" i="4"/>
  <c r="S157" i="4"/>
  <c r="Q157" i="4"/>
  <c r="O157" i="4"/>
  <c r="M157" i="4"/>
  <c r="L157" i="4"/>
  <c r="N157" i="4"/>
  <c r="H157" i="4"/>
  <c r="G157" i="4"/>
  <c r="AI156" i="4"/>
  <c r="P156" i="4"/>
  <c r="F156" i="4"/>
  <c r="AZ156" i="4"/>
  <c r="BO156" i="4"/>
  <c r="BF156" i="4"/>
  <c r="BG156" i="4"/>
  <c r="BH156" i="4"/>
  <c r="BI156" i="4"/>
  <c r="J156" i="4"/>
  <c r="BA156" i="4"/>
  <c r="BB156" i="4"/>
  <c r="BC156" i="4"/>
  <c r="BD156" i="4"/>
  <c r="K156" i="4"/>
  <c r="R156" i="4"/>
  <c r="BK156" i="4"/>
  <c r="BM156" i="4"/>
  <c r="BN156" i="4"/>
  <c r="BL156" i="4"/>
  <c r="BJ156" i="4"/>
  <c r="BE156" i="4"/>
  <c r="AH156" i="4"/>
  <c r="AS156" i="4"/>
  <c r="AT156" i="4"/>
  <c r="AU156" i="4"/>
  <c r="AV156" i="4"/>
  <c r="AY156" i="4"/>
  <c r="AX156" i="4"/>
  <c r="AW156" i="4"/>
  <c r="AR156" i="4"/>
  <c r="AQ156" i="4"/>
  <c r="AP156" i="4"/>
  <c r="AG156" i="4"/>
  <c r="S156" i="4"/>
  <c r="Q156" i="4"/>
  <c r="O156" i="4"/>
  <c r="M156" i="4"/>
  <c r="L156" i="4"/>
  <c r="N156" i="4"/>
  <c r="H156" i="4"/>
  <c r="G156" i="4"/>
  <c r="AI155" i="4"/>
  <c r="P155" i="4"/>
  <c r="F155" i="4"/>
  <c r="AZ155" i="4"/>
  <c r="BO155" i="4"/>
  <c r="BF155" i="4"/>
  <c r="BG155" i="4"/>
  <c r="BH155" i="4"/>
  <c r="BI155" i="4"/>
  <c r="J155" i="4"/>
  <c r="BA155" i="4"/>
  <c r="BB155" i="4"/>
  <c r="BC155" i="4"/>
  <c r="BD155" i="4"/>
  <c r="K155" i="4"/>
  <c r="R155" i="4"/>
  <c r="BK155" i="4"/>
  <c r="BM155" i="4"/>
  <c r="BN155" i="4"/>
  <c r="BL155" i="4"/>
  <c r="BJ155" i="4"/>
  <c r="BE155" i="4"/>
  <c r="AH155" i="4"/>
  <c r="AS155" i="4"/>
  <c r="AT155" i="4"/>
  <c r="AU155" i="4"/>
  <c r="AV155" i="4"/>
  <c r="AY155" i="4"/>
  <c r="AX155" i="4"/>
  <c r="AW155" i="4"/>
  <c r="AR155" i="4"/>
  <c r="AQ155" i="4"/>
  <c r="AP155" i="4"/>
  <c r="AG155" i="4"/>
  <c r="S155" i="4"/>
  <c r="Q155" i="4"/>
  <c r="O155" i="4"/>
  <c r="M155" i="4"/>
  <c r="L155" i="4"/>
  <c r="N155" i="4"/>
  <c r="H155" i="4"/>
  <c r="G155" i="4"/>
  <c r="AI154" i="4"/>
  <c r="P154" i="4"/>
  <c r="F154" i="4"/>
  <c r="AZ154" i="4"/>
  <c r="BO154" i="4"/>
  <c r="BF154" i="4"/>
  <c r="BG154" i="4"/>
  <c r="BH154" i="4"/>
  <c r="BI154" i="4"/>
  <c r="J154" i="4"/>
  <c r="BA154" i="4"/>
  <c r="BB154" i="4"/>
  <c r="BC154" i="4"/>
  <c r="BD154" i="4"/>
  <c r="K154" i="4"/>
  <c r="R154" i="4"/>
  <c r="BK154" i="4"/>
  <c r="BM154" i="4"/>
  <c r="BN154" i="4"/>
  <c r="BL154" i="4"/>
  <c r="BJ154" i="4"/>
  <c r="BE154" i="4"/>
  <c r="AH154" i="4"/>
  <c r="AS154" i="4"/>
  <c r="AT154" i="4"/>
  <c r="AU154" i="4"/>
  <c r="AV154" i="4"/>
  <c r="AY154" i="4"/>
  <c r="AX154" i="4"/>
  <c r="AW154" i="4"/>
  <c r="AR154" i="4"/>
  <c r="AQ154" i="4"/>
  <c r="AP154" i="4"/>
  <c r="AG154" i="4"/>
  <c r="S154" i="4"/>
  <c r="Q154" i="4"/>
  <c r="O154" i="4"/>
  <c r="M154" i="4"/>
  <c r="L154" i="4"/>
  <c r="N154" i="4"/>
  <c r="H154" i="4"/>
  <c r="G154" i="4"/>
  <c r="AI153" i="4"/>
  <c r="P153" i="4"/>
  <c r="F153" i="4"/>
  <c r="AZ153" i="4"/>
  <c r="BO153" i="4"/>
  <c r="BF153" i="4"/>
  <c r="BG153" i="4"/>
  <c r="BH153" i="4"/>
  <c r="BI153" i="4"/>
  <c r="J153" i="4"/>
  <c r="BA153" i="4"/>
  <c r="BB153" i="4"/>
  <c r="BC153" i="4"/>
  <c r="BD153" i="4"/>
  <c r="K153" i="4"/>
  <c r="R153" i="4"/>
  <c r="BK153" i="4"/>
  <c r="BM153" i="4"/>
  <c r="BN153" i="4"/>
  <c r="BL153" i="4"/>
  <c r="BJ153" i="4"/>
  <c r="BE153" i="4"/>
  <c r="AH153" i="4"/>
  <c r="AS153" i="4"/>
  <c r="AT153" i="4"/>
  <c r="AU153" i="4"/>
  <c r="AV153" i="4"/>
  <c r="AY153" i="4"/>
  <c r="AX153" i="4"/>
  <c r="AW153" i="4"/>
  <c r="AR153" i="4"/>
  <c r="AQ153" i="4"/>
  <c r="AP153" i="4"/>
  <c r="AG153" i="4"/>
  <c r="S153" i="4"/>
  <c r="Q153" i="4"/>
  <c r="O153" i="4"/>
  <c r="M153" i="4"/>
  <c r="L153" i="4"/>
  <c r="N153" i="4"/>
  <c r="H153" i="4"/>
  <c r="G153" i="4"/>
  <c r="AI152" i="4"/>
  <c r="P152" i="4"/>
  <c r="F152" i="4"/>
  <c r="AZ152" i="4"/>
  <c r="BO152" i="4"/>
  <c r="BF152" i="4"/>
  <c r="BG152" i="4"/>
  <c r="BH152" i="4"/>
  <c r="BI152" i="4"/>
  <c r="J152" i="4"/>
  <c r="BA152" i="4"/>
  <c r="BB152" i="4"/>
  <c r="BC152" i="4"/>
  <c r="BD152" i="4"/>
  <c r="K152" i="4"/>
  <c r="R152" i="4"/>
  <c r="BK152" i="4"/>
  <c r="BM152" i="4"/>
  <c r="BN152" i="4"/>
  <c r="BL152" i="4"/>
  <c r="BJ152" i="4"/>
  <c r="BE152" i="4"/>
  <c r="AH152" i="4"/>
  <c r="AS152" i="4"/>
  <c r="AT152" i="4"/>
  <c r="AU152" i="4"/>
  <c r="AV152" i="4"/>
  <c r="AY152" i="4"/>
  <c r="AX152" i="4"/>
  <c r="AW152" i="4"/>
  <c r="AR152" i="4"/>
  <c r="AQ152" i="4"/>
  <c r="AP152" i="4"/>
  <c r="AG152" i="4"/>
  <c r="S152" i="4"/>
  <c r="O152" i="4"/>
  <c r="Q152" i="4"/>
  <c r="M152" i="4"/>
  <c r="L152" i="4"/>
  <c r="N152" i="4"/>
  <c r="H152" i="4"/>
  <c r="G152" i="4"/>
  <c r="AI151" i="4"/>
  <c r="P151" i="4"/>
  <c r="F151" i="4"/>
  <c r="AZ151" i="4"/>
  <c r="BO151" i="4"/>
  <c r="BG151" i="4"/>
  <c r="BF151" i="4"/>
  <c r="BH151" i="4"/>
  <c r="BI151" i="4"/>
  <c r="J151" i="4"/>
  <c r="R151" i="4"/>
  <c r="BK151" i="4"/>
  <c r="BM151" i="4"/>
  <c r="BN151" i="4"/>
  <c r="BL151" i="4"/>
  <c r="BJ151" i="4"/>
  <c r="BA151" i="4"/>
  <c r="BB151" i="4"/>
  <c r="BC151" i="4"/>
  <c r="BD151" i="4"/>
  <c r="K151" i="4"/>
  <c r="BE151" i="4"/>
  <c r="AH151" i="4"/>
  <c r="AY151" i="4"/>
  <c r="AU151" i="4"/>
  <c r="AX151" i="4"/>
  <c r="AT151" i="4"/>
  <c r="AW151" i="4"/>
  <c r="AV151" i="4"/>
  <c r="AS151" i="4"/>
  <c r="AR151" i="4"/>
  <c r="AQ151" i="4"/>
  <c r="AP151" i="4"/>
  <c r="AG151" i="4"/>
  <c r="S151" i="4"/>
  <c r="Q151" i="4"/>
  <c r="O151" i="4"/>
  <c r="N151" i="4"/>
  <c r="M151" i="4"/>
  <c r="L151" i="4"/>
  <c r="H151" i="4"/>
  <c r="G151" i="4"/>
  <c r="AI150" i="4"/>
  <c r="P150" i="4"/>
  <c r="F150" i="4"/>
  <c r="AZ150" i="4"/>
  <c r="BO150" i="4"/>
  <c r="BF150" i="4"/>
  <c r="BG150" i="4"/>
  <c r="BH150" i="4"/>
  <c r="BI150" i="4"/>
  <c r="J150" i="4"/>
  <c r="BA150" i="4"/>
  <c r="BB150" i="4"/>
  <c r="BC150" i="4"/>
  <c r="BD150" i="4"/>
  <c r="K150" i="4"/>
  <c r="R150" i="4"/>
  <c r="BK150" i="4"/>
  <c r="BM150" i="4"/>
  <c r="BN150" i="4"/>
  <c r="BL150" i="4"/>
  <c r="BJ150" i="4"/>
  <c r="BE150" i="4"/>
  <c r="AH150" i="4"/>
  <c r="AS150" i="4"/>
  <c r="AT150" i="4"/>
  <c r="AU150" i="4"/>
  <c r="AV150" i="4"/>
  <c r="AY150" i="4"/>
  <c r="AX150" i="4"/>
  <c r="AW150" i="4"/>
  <c r="AR150" i="4"/>
  <c r="AQ150" i="4"/>
  <c r="AP150" i="4"/>
  <c r="AG150" i="4"/>
  <c r="S150" i="4"/>
  <c r="O150" i="4"/>
  <c r="Q150" i="4"/>
  <c r="M150" i="4"/>
  <c r="L150" i="4"/>
  <c r="N150" i="4"/>
  <c r="H150" i="4"/>
  <c r="G150" i="4"/>
  <c r="AI149" i="4"/>
  <c r="P149" i="4"/>
  <c r="F149" i="4"/>
  <c r="AZ149" i="4"/>
  <c r="BO149" i="4"/>
  <c r="BF149" i="4"/>
  <c r="BG149" i="4"/>
  <c r="BH149" i="4"/>
  <c r="BI149" i="4"/>
  <c r="J149" i="4"/>
  <c r="BA149" i="4"/>
  <c r="BB149" i="4"/>
  <c r="BC149" i="4"/>
  <c r="BD149" i="4"/>
  <c r="K149" i="4"/>
  <c r="R149" i="4"/>
  <c r="BK149" i="4"/>
  <c r="BM149" i="4"/>
  <c r="BN149" i="4"/>
  <c r="BL149" i="4"/>
  <c r="BJ149" i="4"/>
  <c r="BE149" i="4"/>
  <c r="AH149" i="4"/>
  <c r="AS149" i="4"/>
  <c r="AT149" i="4"/>
  <c r="AU149" i="4"/>
  <c r="AV149" i="4"/>
  <c r="AY149" i="4"/>
  <c r="AX149" i="4"/>
  <c r="AW149" i="4"/>
  <c r="AR149" i="4"/>
  <c r="AQ149" i="4"/>
  <c r="AP149" i="4"/>
  <c r="AG149" i="4"/>
  <c r="S149" i="4"/>
  <c r="O149" i="4"/>
  <c r="Q149" i="4"/>
  <c r="M149" i="4"/>
  <c r="L149" i="4"/>
  <c r="N149" i="4"/>
  <c r="H149" i="4"/>
  <c r="G149" i="4"/>
  <c r="AI148" i="4"/>
  <c r="P148" i="4"/>
  <c r="F148" i="4"/>
  <c r="AZ148" i="4"/>
  <c r="BO148" i="4"/>
  <c r="BF148" i="4"/>
  <c r="BG148" i="4"/>
  <c r="BH148" i="4"/>
  <c r="BI148" i="4"/>
  <c r="J148" i="4"/>
  <c r="BA148" i="4"/>
  <c r="BB148" i="4"/>
  <c r="BC148" i="4"/>
  <c r="BD148" i="4"/>
  <c r="K148" i="4"/>
  <c r="R148" i="4"/>
  <c r="BK148" i="4"/>
  <c r="BM148" i="4"/>
  <c r="BN148" i="4"/>
  <c r="BL148" i="4"/>
  <c r="BJ148" i="4"/>
  <c r="BE148" i="4"/>
  <c r="AH148" i="4"/>
  <c r="AS148" i="4"/>
  <c r="AT148" i="4"/>
  <c r="AU148" i="4"/>
  <c r="AV148" i="4"/>
  <c r="AY148" i="4"/>
  <c r="AX148" i="4"/>
  <c r="AW148" i="4"/>
  <c r="AR148" i="4"/>
  <c r="AQ148" i="4"/>
  <c r="AP148" i="4"/>
  <c r="AG148" i="4"/>
  <c r="S148" i="4"/>
  <c r="O148" i="4"/>
  <c r="Q148" i="4"/>
  <c r="M148" i="4"/>
  <c r="L148" i="4"/>
  <c r="N148" i="4"/>
  <c r="H148" i="4"/>
  <c r="G148" i="4"/>
  <c r="AI147" i="4"/>
  <c r="P147" i="4"/>
  <c r="F147" i="4"/>
  <c r="AZ147" i="4"/>
  <c r="BO147" i="4"/>
  <c r="BF147" i="4"/>
  <c r="BG147" i="4"/>
  <c r="BH147" i="4"/>
  <c r="BI147" i="4"/>
  <c r="J147" i="4"/>
  <c r="BA147" i="4"/>
  <c r="BB147" i="4"/>
  <c r="BC147" i="4"/>
  <c r="BD147" i="4"/>
  <c r="K147" i="4"/>
  <c r="R147" i="4"/>
  <c r="BK147" i="4"/>
  <c r="BM147" i="4"/>
  <c r="BN147" i="4"/>
  <c r="BL147" i="4"/>
  <c r="BJ147" i="4"/>
  <c r="BE147" i="4"/>
  <c r="AH147" i="4"/>
  <c r="AS147" i="4"/>
  <c r="AT147" i="4"/>
  <c r="AU147" i="4"/>
  <c r="AV147" i="4"/>
  <c r="AY147" i="4"/>
  <c r="AX147" i="4"/>
  <c r="AW147" i="4"/>
  <c r="AR147" i="4"/>
  <c r="AQ147" i="4"/>
  <c r="AP147" i="4"/>
  <c r="AG147" i="4"/>
  <c r="S147" i="4"/>
  <c r="O147" i="4"/>
  <c r="Q147" i="4"/>
  <c r="M147" i="4"/>
  <c r="L147" i="4"/>
  <c r="N147" i="4"/>
  <c r="H147" i="4"/>
  <c r="G147" i="4"/>
  <c r="AI144" i="4"/>
  <c r="P144" i="4"/>
  <c r="F144" i="4"/>
  <c r="AZ144" i="4"/>
  <c r="BO144" i="4"/>
  <c r="BF144" i="4"/>
  <c r="BG144" i="4"/>
  <c r="BH144" i="4"/>
  <c r="BI144" i="4"/>
  <c r="J144" i="4"/>
  <c r="BA144" i="4"/>
  <c r="BB144" i="4"/>
  <c r="BC144" i="4"/>
  <c r="BD144" i="4"/>
  <c r="K144" i="4"/>
  <c r="R144" i="4"/>
  <c r="BK144" i="4"/>
  <c r="BM144" i="4"/>
  <c r="BN144" i="4"/>
  <c r="BL144" i="4"/>
  <c r="BJ144" i="4"/>
  <c r="BE144" i="4"/>
  <c r="AH144" i="4"/>
  <c r="AS144" i="4"/>
  <c r="AT144" i="4"/>
  <c r="AU144" i="4"/>
  <c r="AV144" i="4"/>
  <c r="AY144" i="4"/>
  <c r="AX144" i="4"/>
  <c r="AW144" i="4"/>
  <c r="AR144" i="4"/>
  <c r="AQ144" i="4"/>
  <c r="AP144" i="4"/>
  <c r="AG144" i="4"/>
  <c r="S144" i="4"/>
  <c r="O144" i="4"/>
  <c r="Q144" i="4"/>
  <c r="M144" i="4"/>
  <c r="L144" i="4"/>
  <c r="N144" i="4"/>
  <c r="H144" i="4"/>
  <c r="G144" i="4"/>
  <c r="AI146" i="4"/>
  <c r="P146" i="4"/>
  <c r="F146" i="4"/>
  <c r="AZ146" i="4"/>
  <c r="BO146" i="4"/>
  <c r="BG146" i="4"/>
  <c r="BF146" i="4"/>
  <c r="BH146" i="4"/>
  <c r="BI146" i="4"/>
  <c r="J146" i="4"/>
  <c r="R146" i="4"/>
  <c r="BK146" i="4"/>
  <c r="BM146" i="4"/>
  <c r="BN146" i="4"/>
  <c r="BL146" i="4"/>
  <c r="BJ146" i="4"/>
  <c r="BA146" i="4"/>
  <c r="BB146" i="4"/>
  <c r="BC146" i="4"/>
  <c r="BD146" i="4"/>
  <c r="K146" i="4"/>
  <c r="BE146" i="4"/>
  <c r="AH146" i="4"/>
  <c r="AY146" i="4"/>
  <c r="AU146" i="4"/>
  <c r="AX146" i="4"/>
  <c r="AT146" i="4"/>
  <c r="AW146" i="4"/>
  <c r="AV146" i="4"/>
  <c r="AS146" i="4"/>
  <c r="AR146" i="4"/>
  <c r="AQ146" i="4"/>
  <c r="AP146" i="4"/>
  <c r="AG146" i="4"/>
  <c r="S146" i="4"/>
  <c r="Q146" i="4"/>
  <c r="O146" i="4"/>
  <c r="N146" i="4"/>
  <c r="M146" i="4"/>
  <c r="L146" i="4"/>
  <c r="H146" i="4"/>
  <c r="G146" i="4"/>
  <c r="AI145" i="4"/>
  <c r="P145" i="4"/>
  <c r="F145" i="4"/>
  <c r="AZ145" i="4"/>
  <c r="BO145" i="4"/>
  <c r="BG145" i="4"/>
  <c r="BF145" i="4"/>
  <c r="BH145" i="4"/>
  <c r="BI145" i="4"/>
  <c r="J145" i="4"/>
  <c r="R145" i="4"/>
  <c r="BK145" i="4"/>
  <c r="BM145" i="4"/>
  <c r="BN145" i="4"/>
  <c r="BL145" i="4"/>
  <c r="BJ145" i="4"/>
  <c r="BA145" i="4"/>
  <c r="BB145" i="4"/>
  <c r="BC145" i="4"/>
  <c r="BD145" i="4"/>
  <c r="K145" i="4"/>
  <c r="BE145" i="4"/>
  <c r="AH145" i="4"/>
  <c r="AY145" i="4"/>
  <c r="AU145" i="4"/>
  <c r="AX145" i="4"/>
  <c r="AT145" i="4"/>
  <c r="AW145" i="4"/>
  <c r="AV145" i="4"/>
  <c r="AS145" i="4"/>
  <c r="AR145" i="4"/>
  <c r="AQ145" i="4"/>
  <c r="AP145" i="4"/>
  <c r="AG145" i="4"/>
  <c r="S145" i="4"/>
  <c r="Q145" i="4"/>
  <c r="O145" i="4"/>
  <c r="N145" i="4"/>
  <c r="M145" i="4"/>
  <c r="L145" i="4"/>
  <c r="H145" i="4"/>
  <c r="G145" i="4"/>
  <c r="AI143" i="4"/>
  <c r="P143" i="4"/>
  <c r="F143" i="4"/>
  <c r="AZ143" i="4"/>
  <c r="BO143" i="4"/>
  <c r="BF143" i="4"/>
  <c r="BG143" i="4"/>
  <c r="BH143" i="4"/>
  <c r="BI143" i="4"/>
  <c r="J143" i="4"/>
  <c r="BA143" i="4"/>
  <c r="BB143" i="4"/>
  <c r="BC143" i="4"/>
  <c r="BD143" i="4"/>
  <c r="K143" i="4"/>
  <c r="R143" i="4"/>
  <c r="BK143" i="4"/>
  <c r="BM143" i="4"/>
  <c r="BN143" i="4"/>
  <c r="BL143" i="4"/>
  <c r="BJ143" i="4"/>
  <c r="BE143" i="4"/>
  <c r="AH143" i="4"/>
  <c r="AS143" i="4"/>
  <c r="AT143" i="4"/>
  <c r="AU143" i="4"/>
  <c r="AV143" i="4"/>
  <c r="AY143" i="4"/>
  <c r="AX143" i="4"/>
  <c r="AW143" i="4"/>
  <c r="AR143" i="4"/>
  <c r="AQ143" i="4"/>
  <c r="AP143" i="4"/>
  <c r="AG143" i="4"/>
  <c r="S143" i="4"/>
  <c r="O143" i="4"/>
  <c r="Q143" i="4"/>
  <c r="M143" i="4"/>
  <c r="L143" i="4"/>
  <c r="N143" i="4"/>
  <c r="H143" i="4"/>
  <c r="G143" i="4"/>
  <c r="AI142" i="4"/>
  <c r="P142" i="4"/>
  <c r="F142" i="4"/>
  <c r="AZ142" i="4"/>
  <c r="BO142" i="4"/>
  <c r="BF142" i="4"/>
  <c r="BG142" i="4"/>
  <c r="BH142" i="4"/>
  <c r="BI142" i="4"/>
  <c r="J142" i="4"/>
  <c r="BA142" i="4"/>
  <c r="BB142" i="4"/>
  <c r="BC142" i="4"/>
  <c r="BD142" i="4"/>
  <c r="K142" i="4"/>
  <c r="R142" i="4"/>
  <c r="BK142" i="4"/>
  <c r="BM142" i="4"/>
  <c r="BN142" i="4"/>
  <c r="BL142" i="4"/>
  <c r="BJ142" i="4"/>
  <c r="BE142" i="4"/>
  <c r="AH142" i="4"/>
  <c r="AS142" i="4"/>
  <c r="AT142" i="4"/>
  <c r="AU142" i="4"/>
  <c r="AV142" i="4"/>
  <c r="AY142" i="4"/>
  <c r="AX142" i="4"/>
  <c r="AW142" i="4"/>
  <c r="AR142" i="4"/>
  <c r="AQ142" i="4"/>
  <c r="AP142" i="4"/>
  <c r="AG142" i="4"/>
  <c r="S142" i="4"/>
  <c r="O142" i="4"/>
  <c r="Q142" i="4"/>
  <c r="M142" i="4"/>
  <c r="L142" i="4"/>
  <c r="N142" i="4"/>
  <c r="H142" i="4"/>
  <c r="G142" i="4"/>
  <c r="AI141" i="4"/>
  <c r="P141" i="4"/>
  <c r="F141" i="4"/>
  <c r="AZ141" i="4"/>
  <c r="BO141" i="4"/>
  <c r="BF141" i="4"/>
  <c r="BG141" i="4"/>
  <c r="BH141" i="4"/>
  <c r="BI141" i="4"/>
  <c r="J141" i="4"/>
  <c r="BA141" i="4"/>
  <c r="BB141" i="4"/>
  <c r="BC141" i="4"/>
  <c r="BD141" i="4"/>
  <c r="K141" i="4"/>
  <c r="R141" i="4"/>
  <c r="BK141" i="4"/>
  <c r="BM141" i="4"/>
  <c r="BN141" i="4"/>
  <c r="BL141" i="4"/>
  <c r="BJ141" i="4"/>
  <c r="BE141" i="4"/>
  <c r="AH141" i="4"/>
  <c r="AS141" i="4"/>
  <c r="AT141" i="4"/>
  <c r="AU141" i="4"/>
  <c r="AV141" i="4"/>
  <c r="AY141" i="4"/>
  <c r="AX141" i="4"/>
  <c r="AW141" i="4"/>
  <c r="AR141" i="4"/>
  <c r="AQ141" i="4"/>
  <c r="AP141" i="4"/>
  <c r="AG141" i="4"/>
  <c r="S141" i="4"/>
  <c r="O141" i="4"/>
  <c r="Q141" i="4"/>
  <c r="M141" i="4"/>
  <c r="L141" i="4"/>
  <c r="N141" i="4"/>
  <c r="H141" i="4"/>
  <c r="G141" i="4"/>
  <c r="AI140" i="4"/>
  <c r="P140" i="4"/>
  <c r="F140" i="4"/>
  <c r="AZ140" i="4"/>
  <c r="BO140" i="4"/>
  <c r="BF140" i="4"/>
  <c r="BG140" i="4"/>
  <c r="BH140" i="4"/>
  <c r="BI140" i="4"/>
  <c r="J140" i="4"/>
  <c r="BA140" i="4"/>
  <c r="BB140" i="4"/>
  <c r="BC140" i="4"/>
  <c r="BD140" i="4"/>
  <c r="K140" i="4"/>
  <c r="R140" i="4"/>
  <c r="BK140" i="4"/>
  <c r="BM140" i="4"/>
  <c r="BN140" i="4"/>
  <c r="BL140" i="4"/>
  <c r="BJ140" i="4"/>
  <c r="BE140" i="4"/>
  <c r="AH140" i="4"/>
  <c r="AS140" i="4"/>
  <c r="AT140" i="4"/>
  <c r="AU140" i="4"/>
  <c r="AV140" i="4"/>
  <c r="AY140" i="4"/>
  <c r="AX140" i="4"/>
  <c r="AW140" i="4"/>
  <c r="AR140" i="4"/>
  <c r="AQ140" i="4"/>
  <c r="AP140" i="4"/>
  <c r="AG140" i="4"/>
  <c r="S140" i="4"/>
  <c r="O140" i="4"/>
  <c r="Q140" i="4"/>
  <c r="M140" i="4"/>
  <c r="L140" i="4"/>
  <c r="N140" i="4"/>
  <c r="H140" i="4"/>
  <c r="G140" i="4"/>
  <c r="AI139" i="4"/>
  <c r="P139" i="4"/>
  <c r="F139" i="4"/>
  <c r="AZ139" i="4"/>
  <c r="BO139" i="4"/>
  <c r="BF139" i="4"/>
  <c r="BG139" i="4"/>
  <c r="BH139" i="4"/>
  <c r="BI139" i="4"/>
  <c r="J139" i="4"/>
  <c r="BA139" i="4"/>
  <c r="BB139" i="4"/>
  <c r="BC139" i="4"/>
  <c r="BD139" i="4"/>
  <c r="K139" i="4"/>
  <c r="R139" i="4"/>
  <c r="BK139" i="4"/>
  <c r="BM139" i="4"/>
  <c r="BN139" i="4"/>
  <c r="BL139" i="4"/>
  <c r="BJ139" i="4"/>
  <c r="BE139" i="4"/>
  <c r="AH139" i="4"/>
  <c r="AS139" i="4"/>
  <c r="AT139" i="4"/>
  <c r="AU139" i="4"/>
  <c r="AV139" i="4"/>
  <c r="AY139" i="4"/>
  <c r="AX139" i="4"/>
  <c r="AW139" i="4"/>
  <c r="AR139" i="4"/>
  <c r="AQ139" i="4"/>
  <c r="AP139" i="4"/>
  <c r="AG139" i="4"/>
  <c r="S139" i="4"/>
  <c r="O139" i="4"/>
  <c r="Q139" i="4"/>
  <c r="M139" i="4"/>
  <c r="L139" i="4"/>
  <c r="N139" i="4"/>
  <c r="H139" i="4"/>
  <c r="G139" i="4"/>
  <c r="AI138" i="4"/>
  <c r="P138" i="4"/>
  <c r="F138" i="4"/>
  <c r="AZ138" i="4"/>
  <c r="BO138" i="4"/>
  <c r="BG138" i="4"/>
  <c r="BF138" i="4"/>
  <c r="BH138" i="4"/>
  <c r="BI138" i="4"/>
  <c r="J138" i="4"/>
  <c r="R138" i="4"/>
  <c r="BK138" i="4"/>
  <c r="BM138" i="4"/>
  <c r="BN138" i="4"/>
  <c r="BL138" i="4"/>
  <c r="BJ138" i="4"/>
  <c r="BA138" i="4"/>
  <c r="BB138" i="4"/>
  <c r="BC138" i="4"/>
  <c r="BD138" i="4"/>
  <c r="K138" i="4"/>
  <c r="BE138" i="4"/>
  <c r="AH138" i="4"/>
  <c r="AY138" i="4"/>
  <c r="AU138" i="4"/>
  <c r="AX138" i="4"/>
  <c r="AT138" i="4"/>
  <c r="AW138" i="4"/>
  <c r="AV138" i="4"/>
  <c r="AS138" i="4"/>
  <c r="AR138" i="4"/>
  <c r="AQ138" i="4"/>
  <c r="AP138" i="4"/>
  <c r="AG138" i="4"/>
  <c r="S138" i="4"/>
  <c r="Q138" i="4"/>
  <c r="O138" i="4"/>
  <c r="N138" i="4"/>
  <c r="M138" i="4"/>
  <c r="L138" i="4"/>
  <c r="H138" i="4"/>
  <c r="G138" i="4"/>
  <c r="AI137" i="4"/>
  <c r="P137" i="4"/>
  <c r="F137" i="4"/>
  <c r="AZ137" i="4"/>
  <c r="BO137" i="4"/>
  <c r="BF137" i="4"/>
  <c r="BG137" i="4"/>
  <c r="BH137" i="4"/>
  <c r="BI137" i="4"/>
  <c r="J137" i="4"/>
  <c r="BA137" i="4"/>
  <c r="BB137" i="4"/>
  <c r="BC137" i="4"/>
  <c r="BD137" i="4"/>
  <c r="K137" i="4"/>
  <c r="R137" i="4"/>
  <c r="BK137" i="4"/>
  <c r="BM137" i="4"/>
  <c r="BN137" i="4"/>
  <c r="BL137" i="4"/>
  <c r="BJ137" i="4"/>
  <c r="BE137" i="4"/>
  <c r="AH137" i="4"/>
  <c r="AS137" i="4"/>
  <c r="AT137" i="4"/>
  <c r="AU137" i="4"/>
  <c r="AV137" i="4"/>
  <c r="AY137" i="4"/>
  <c r="AX137" i="4"/>
  <c r="AW137" i="4"/>
  <c r="AR137" i="4"/>
  <c r="AQ137" i="4"/>
  <c r="AP137" i="4"/>
  <c r="AG137" i="4"/>
  <c r="S137" i="4"/>
  <c r="O137" i="4"/>
  <c r="Q137" i="4"/>
  <c r="M137" i="4"/>
  <c r="L137" i="4"/>
  <c r="N137" i="4"/>
  <c r="H137" i="4"/>
  <c r="G137" i="4"/>
  <c r="AI136" i="4"/>
  <c r="P136" i="4"/>
  <c r="F136" i="4"/>
  <c r="AZ136" i="4"/>
  <c r="BO136" i="4"/>
  <c r="BG136" i="4"/>
  <c r="BF136" i="4"/>
  <c r="BH136" i="4"/>
  <c r="BI136" i="4"/>
  <c r="J136" i="4"/>
  <c r="R136" i="4"/>
  <c r="BK136" i="4"/>
  <c r="BM136" i="4"/>
  <c r="BN136" i="4"/>
  <c r="BL136" i="4"/>
  <c r="BJ136" i="4"/>
  <c r="BA136" i="4"/>
  <c r="BB136" i="4"/>
  <c r="BC136" i="4"/>
  <c r="BD136" i="4"/>
  <c r="K136" i="4"/>
  <c r="BE136" i="4"/>
  <c r="AH136" i="4"/>
  <c r="AY136" i="4"/>
  <c r="AU136" i="4"/>
  <c r="AX136" i="4"/>
  <c r="AT136" i="4"/>
  <c r="AW136" i="4"/>
  <c r="AV136" i="4"/>
  <c r="AS136" i="4"/>
  <c r="AR136" i="4"/>
  <c r="AQ136" i="4"/>
  <c r="AP136" i="4"/>
  <c r="AG136" i="4"/>
  <c r="S136" i="4"/>
  <c r="Q136" i="4"/>
  <c r="O136" i="4"/>
  <c r="N136" i="4"/>
  <c r="M136" i="4"/>
  <c r="L136" i="4"/>
  <c r="H136" i="4"/>
  <c r="G136" i="4"/>
  <c r="AI135" i="4"/>
  <c r="P135" i="4"/>
  <c r="F135" i="4"/>
  <c r="AZ135" i="4"/>
  <c r="BO135" i="4"/>
  <c r="BF135" i="4"/>
  <c r="BG135" i="4"/>
  <c r="BH135" i="4"/>
  <c r="BI135" i="4"/>
  <c r="J135" i="4"/>
  <c r="BA135" i="4"/>
  <c r="BB135" i="4"/>
  <c r="BC135" i="4"/>
  <c r="BD135" i="4"/>
  <c r="K135" i="4"/>
  <c r="R135" i="4"/>
  <c r="BK135" i="4"/>
  <c r="BM135" i="4"/>
  <c r="BN135" i="4"/>
  <c r="BL135" i="4"/>
  <c r="BJ135" i="4"/>
  <c r="BE135" i="4"/>
  <c r="AH135" i="4"/>
  <c r="AS135" i="4"/>
  <c r="AT135" i="4"/>
  <c r="AU135" i="4"/>
  <c r="AV135" i="4"/>
  <c r="AY135" i="4"/>
  <c r="AX135" i="4"/>
  <c r="AW135" i="4"/>
  <c r="AR135" i="4"/>
  <c r="AQ135" i="4"/>
  <c r="AP135" i="4"/>
  <c r="AG135" i="4"/>
  <c r="S135" i="4"/>
  <c r="O135" i="4"/>
  <c r="Q135" i="4"/>
  <c r="M135" i="4"/>
  <c r="L135" i="4"/>
  <c r="N135" i="4"/>
  <c r="H135" i="4"/>
  <c r="G135" i="4"/>
  <c r="AI134" i="4"/>
  <c r="P134" i="4"/>
  <c r="F134" i="4"/>
  <c r="AZ134" i="4"/>
  <c r="BO134" i="4"/>
  <c r="BG134" i="4"/>
  <c r="BF134" i="4"/>
  <c r="BH134" i="4"/>
  <c r="BI134" i="4"/>
  <c r="J134" i="4"/>
  <c r="R134" i="4"/>
  <c r="BK134" i="4"/>
  <c r="BM134" i="4"/>
  <c r="BN134" i="4"/>
  <c r="BL134" i="4"/>
  <c r="BJ134" i="4"/>
  <c r="BA134" i="4"/>
  <c r="BB134" i="4"/>
  <c r="BC134" i="4"/>
  <c r="BD134" i="4"/>
  <c r="K134" i="4"/>
  <c r="BE134" i="4"/>
  <c r="AH134" i="4"/>
  <c r="AY134" i="4"/>
  <c r="AU134" i="4"/>
  <c r="AX134" i="4"/>
  <c r="AT134" i="4"/>
  <c r="AW134" i="4"/>
  <c r="AV134" i="4"/>
  <c r="AS134" i="4"/>
  <c r="AR134" i="4"/>
  <c r="AQ134" i="4"/>
  <c r="AP134" i="4"/>
  <c r="AG134" i="4"/>
  <c r="S134" i="4"/>
  <c r="Q134" i="4"/>
  <c r="O134" i="4"/>
  <c r="N134" i="4"/>
  <c r="M134" i="4"/>
  <c r="L134" i="4"/>
  <c r="H134" i="4"/>
  <c r="G134" i="4"/>
  <c r="AI133" i="4"/>
  <c r="P133" i="4"/>
  <c r="F133" i="4"/>
  <c r="AZ133" i="4"/>
  <c r="BO133" i="4"/>
  <c r="BF133" i="4"/>
  <c r="BG133" i="4"/>
  <c r="BH133" i="4"/>
  <c r="BI133" i="4"/>
  <c r="J133" i="4"/>
  <c r="BA133" i="4"/>
  <c r="BB133" i="4"/>
  <c r="BC133" i="4"/>
  <c r="BD133" i="4"/>
  <c r="K133" i="4"/>
  <c r="R133" i="4"/>
  <c r="BK133" i="4"/>
  <c r="BM133" i="4"/>
  <c r="BN133" i="4"/>
  <c r="BL133" i="4"/>
  <c r="BJ133" i="4"/>
  <c r="BE133" i="4"/>
  <c r="AH133" i="4"/>
  <c r="AS133" i="4"/>
  <c r="AT133" i="4"/>
  <c r="AU133" i="4"/>
  <c r="AV133" i="4"/>
  <c r="AY133" i="4"/>
  <c r="AX133" i="4"/>
  <c r="AW133" i="4"/>
  <c r="AR133" i="4"/>
  <c r="AQ133" i="4"/>
  <c r="AP133" i="4"/>
  <c r="AG133" i="4"/>
  <c r="S133" i="4"/>
  <c r="Q133" i="4"/>
  <c r="O133" i="4"/>
  <c r="M133" i="4"/>
  <c r="L133" i="4"/>
  <c r="N133" i="4"/>
  <c r="H133" i="4"/>
  <c r="G133" i="4"/>
  <c r="AI132" i="4"/>
  <c r="P132" i="4"/>
  <c r="F132" i="4"/>
  <c r="AZ132" i="4"/>
  <c r="BO132" i="4"/>
  <c r="BG132" i="4"/>
  <c r="BF132" i="4"/>
  <c r="BH132" i="4"/>
  <c r="BI132" i="4"/>
  <c r="J132" i="4"/>
  <c r="R132" i="4"/>
  <c r="BK132" i="4"/>
  <c r="BM132" i="4"/>
  <c r="BN132" i="4"/>
  <c r="BL132" i="4"/>
  <c r="BJ132" i="4"/>
  <c r="BA132" i="4"/>
  <c r="BB132" i="4"/>
  <c r="BC132" i="4"/>
  <c r="BD132" i="4"/>
  <c r="K132" i="4"/>
  <c r="BE132" i="4"/>
  <c r="AH132" i="4"/>
  <c r="AY132" i="4"/>
  <c r="AU132" i="4"/>
  <c r="AX132" i="4"/>
  <c r="AT132" i="4"/>
  <c r="AW132" i="4"/>
  <c r="AV132" i="4"/>
  <c r="AS132" i="4"/>
  <c r="AR132" i="4"/>
  <c r="AQ132" i="4"/>
  <c r="AP132" i="4"/>
  <c r="AG132" i="4"/>
  <c r="S132" i="4"/>
  <c r="Q132" i="4"/>
  <c r="O132" i="4"/>
  <c r="N132" i="4"/>
  <c r="M132" i="4"/>
  <c r="L132" i="4"/>
  <c r="H132" i="4"/>
  <c r="G132" i="4"/>
  <c r="AI131" i="4"/>
  <c r="P131" i="4"/>
  <c r="F131" i="4"/>
  <c r="AZ131" i="4"/>
  <c r="BO131" i="4"/>
  <c r="BG131" i="4"/>
  <c r="BF131" i="4"/>
  <c r="BH131" i="4"/>
  <c r="BI131" i="4"/>
  <c r="J131" i="4"/>
  <c r="R131" i="4"/>
  <c r="BK131" i="4"/>
  <c r="BM131" i="4"/>
  <c r="BN131" i="4"/>
  <c r="BL131" i="4"/>
  <c r="BJ131" i="4"/>
  <c r="BA131" i="4"/>
  <c r="BB131" i="4"/>
  <c r="BC131" i="4"/>
  <c r="BD131" i="4"/>
  <c r="K131" i="4"/>
  <c r="BE131" i="4"/>
  <c r="AH131" i="4"/>
  <c r="AY131" i="4"/>
  <c r="AU131" i="4"/>
  <c r="AX131" i="4"/>
  <c r="AT131" i="4"/>
  <c r="AW131" i="4"/>
  <c r="AV131" i="4"/>
  <c r="AS131" i="4"/>
  <c r="AR131" i="4"/>
  <c r="AQ131" i="4"/>
  <c r="AP131" i="4"/>
  <c r="AG131" i="4"/>
  <c r="S131" i="4"/>
  <c r="Q131" i="4"/>
  <c r="O131" i="4"/>
  <c r="N131" i="4"/>
  <c r="M131" i="4"/>
  <c r="L131" i="4"/>
  <c r="H131" i="4"/>
  <c r="G131" i="4"/>
  <c r="AI130" i="4"/>
  <c r="P130" i="4"/>
  <c r="F130" i="4"/>
  <c r="AZ130" i="4"/>
  <c r="BO130" i="4"/>
  <c r="BF130" i="4"/>
  <c r="BG130" i="4"/>
  <c r="BH130" i="4"/>
  <c r="BI130" i="4"/>
  <c r="J130" i="4"/>
  <c r="BA130" i="4"/>
  <c r="BB130" i="4"/>
  <c r="BC130" i="4"/>
  <c r="BD130" i="4"/>
  <c r="K130" i="4"/>
  <c r="R130" i="4"/>
  <c r="BK130" i="4"/>
  <c r="BM130" i="4"/>
  <c r="BN130" i="4"/>
  <c r="BL130" i="4"/>
  <c r="BJ130" i="4"/>
  <c r="BE130" i="4"/>
  <c r="AH130" i="4"/>
  <c r="AS130" i="4"/>
  <c r="AT130" i="4"/>
  <c r="AU130" i="4"/>
  <c r="AV130" i="4"/>
  <c r="AY130" i="4"/>
  <c r="AX130" i="4"/>
  <c r="AW130" i="4"/>
  <c r="AR130" i="4"/>
  <c r="AQ130" i="4"/>
  <c r="AP130" i="4"/>
  <c r="AG130" i="4"/>
  <c r="S130" i="4"/>
  <c r="Q130" i="4"/>
  <c r="O130" i="4"/>
  <c r="M130" i="4"/>
  <c r="L130" i="4"/>
  <c r="N130" i="4"/>
  <c r="H130" i="4"/>
  <c r="G130" i="4"/>
  <c r="AI129" i="4"/>
  <c r="P129" i="4"/>
  <c r="F129" i="4"/>
  <c r="AZ129" i="4"/>
  <c r="BO129" i="4"/>
  <c r="BF129" i="4"/>
  <c r="BG129" i="4"/>
  <c r="BH129" i="4"/>
  <c r="BI129" i="4"/>
  <c r="J129" i="4"/>
  <c r="BA129" i="4"/>
  <c r="BB129" i="4"/>
  <c r="BC129" i="4"/>
  <c r="BD129" i="4"/>
  <c r="K129" i="4"/>
  <c r="R129" i="4"/>
  <c r="BK129" i="4"/>
  <c r="BM129" i="4"/>
  <c r="BN129" i="4"/>
  <c r="BL129" i="4"/>
  <c r="BJ129" i="4"/>
  <c r="BE129" i="4"/>
  <c r="AH129" i="4"/>
  <c r="AS129" i="4"/>
  <c r="AT129" i="4"/>
  <c r="AU129" i="4"/>
  <c r="AV129" i="4"/>
  <c r="AY129" i="4"/>
  <c r="AX129" i="4"/>
  <c r="AW129" i="4"/>
  <c r="AR129" i="4"/>
  <c r="AQ129" i="4"/>
  <c r="AP129" i="4"/>
  <c r="AG129" i="4"/>
  <c r="S129" i="4"/>
  <c r="Q129" i="4"/>
  <c r="O129" i="4"/>
  <c r="M129" i="4"/>
  <c r="L129" i="4"/>
  <c r="N129" i="4"/>
  <c r="H129" i="4"/>
  <c r="G129" i="4"/>
  <c r="AI128" i="4"/>
  <c r="P128" i="4"/>
  <c r="F128" i="4"/>
  <c r="AZ128" i="4"/>
  <c r="BO128" i="4"/>
  <c r="BF128" i="4"/>
  <c r="BG128" i="4"/>
  <c r="BH128" i="4"/>
  <c r="BI128" i="4"/>
  <c r="J128" i="4"/>
  <c r="BA128" i="4"/>
  <c r="BB128" i="4"/>
  <c r="BC128" i="4"/>
  <c r="BD128" i="4"/>
  <c r="K128" i="4"/>
  <c r="R128" i="4"/>
  <c r="BK128" i="4"/>
  <c r="BM128" i="4"/>
  <c r="BN128" i="4"/>
  <c r="BL128" i="4"/>
  <c r="BJ128" i="4"/>
  <c r="BE128" i="4"/>
  <c r="AH128" i="4"/>
  <c r="AS128" i="4"/>
  <c r="AT128" i="4"/>
  <c r="AU128" i="4"/>
  <c r="AV128" i="4"/>
  <c r="AY128" i="4"/>
  <c r="AX128" i="4"/>
  <c r="AW128" i="4"/>
  <c r="AR128" i="4"/>
  <c r="AQ128" i="4"/>
  <c r="AP128" i="4"/>
  <c r="AG128" i="4"/>
  <c r="S128" i="4"/>
  <c r="Q128" i="4"/>
  <c r="O128" i="4"/>
  <c r="M128" i="4"/>
  <c r="L128" i="4"/>
  <c r="N128" i="4"/>
  <c r="H128" i="4"/>
  <c r="G128" i="4"/>
  <c r="AI127" i="4"/>
  <c r="P127" i="4"/>
  <c r="F127" i="4"/>
  <c r="AZ127" i="4"/>
  <c r="BO127" i="4"/>
  <c r="BF127" i="4"/>
  <c r="BG127" i="4"/>
  <c r="BH127" i="4"/>
  <c r="BI127" i="4"/>
  <c r="J127" i="4"/>
  <c r="BA127" i="4"/>
  <c r="BB127" i="4"/>
  <c r="BC127" i="4"/>
  <c r="BD127" i="4"/>
  <c r="K127" i="4"/>
  <c r="R127" i="4"/>
  <c r="BK127" i="4"/>
  <c r="BM127" i="4"/>
  <c r="BN127" i="4"/>
  <c r="BL127" i="4"/>
  <c r="BJ127" i="4"/>
  <c r="BE127" i="4"/>
  <c r="AH127" i="4"/>
  <c r="AS127" i="4"/>
  <c r="AT127" i="4"/>
  <c r="AU127" i="4"/>
  <c r="AV127" i="4"/>
  <c r="AY127" i="4"/>
  <c r="AX127" i="4"/>
  <c r="AW127" i="4"/>
  <c r="AR127" i="4"/>
  <c r="AQ127" i="4"/>
  <c r="AP127" i="4"/>
  <c r="AG127" i="4"/>
  <c r="S127" i="4"/>
  <c r="Q127" i="4"/>
  <c r="O127" i="4"/>
  <c r="M127" i="4"/>
  <c r="L127" i="4"/>
  <c r="N127" i="4"/>
  <c r="H127" i="4"/>
  <c r="G127" i="4"/>
  <c r="AI126" i="4"/>
  <c r="P126" i="4"/>
  <c r="F126" i="4"/>
  <c r="AZ126" i="4"/>
  <c r="BO126" i="4"/>
  <c r="BG126" i="4"/>
  <c r="BF126" i="4"/>
  <c r="BH126" i="4"/>
  <c r="BI126" i="4"/>
  <c r="J126" i="4"/>
  <c r="R126" i="4"/>
  <c r="BK126" i="4"/>
  <c r="BM126" i="4"/>
  <c r="BN126" i="4"/>
  <c r="BL126" i="4"/>
  <c r="BJ126" i="4"/>
  <c r="BA126" i="4"/>
  <c r="BB126" i="4"/>
  <c r="BC126" i="4"/>
  <c r="BD126" i="4"/>
  <c r="K126" i="4"/>
  <c r="BE126" i="4"/>
  <c r="AH126" i="4"/>
  <c r="AY126" i="4"/>
  <c r="AU126" i="4"/>
  <c r="AX126" i="4"/>
  <c r="AT126" i="4"/>
  <c r="AW126" i="4"/>
  <c r="AV126" i="4"/>
  <c r="AS126" i="4"/>
  <c r="AR126" i="4"/>
  <c r="AQ126" i="4"/>
  <c r="AP126" i="4"/>
  <c r="AG126" i="4"/>
  <c r="S126" i="4"/>
  <c r="Q126" i="4"/>
  <c r="O126" i="4"/>
  <c r="N126" i="4"/>
  <c r="M126" i="4"/>
  <c r="L126" i="4"/>
  <c r="H126" i="4"/>
  <c r="G126" i="4"/>
  <c r="AI125" i="4"/>
  <c r="P125" i="4"/>
  <c r="F125" i="4"/>
  <c r="AZ125" i="4"/>
  <c r="BO125" i="4"/>
  <c r="BF125" i="4"/>
  <c r="BG125" i="4"/>
  <c r="BH125" i="4"/>
  <c r="BI125" i="4"/>
  <c r="J125" i="4"/>
  <c r="BA125" i="4"/>
  <c r="BB125" i="4"/>
  <c r="BC125" i="4"/>
  <c r="BD125" i="4"/>
  <c r="K125" i="4"/>
  <c r="R125" i="4"/>
  <c r="BK125" i="4"/>
  <c r="BM125" i="4"/>
  <c r="BN125" i="4"/>
  <c r="BL125" i="4"/>
  <c r="BJ125" i="4"/>
  <c r="BE125" i="4"/>
  <c r="AH125" i="4"/>
  <c r="AS125" i="4"/>
  <c r="AT125" i="4"/>
  <c r="AU125" i="4"/>
  <c r="AV125" i="4"/>
  <c r="AY125" i="4"/>
  <c r="AX125" i="4"/>
  <c r="AW125" i="4"/>
  <c r="AR125" i="4"/>
  <c r="AQ125" i="4"/>
  <c r="AP125" i="4"/>
  <c r="AG125" i="4"/>
  <c r="S125" i="4"/>
  <c r="Q125" i="4"/>
  <c r="O125" i="4"/>
  <c r="M125" i="4"/>
  <c r="L125" i="4"/>
  <c r="N125" i="4"/>
  <c r="H125" i="4"/>
  <c r="G125" i="4"/>
  <c r="AI124" i="4"/>
  <c r="P124" i="4"/>
  <c r="F124" i="4"/>
  <c r="AZ124" i="4"/>
  <c r="BO124" i="4"/>
  <c r="BG124" i="4"/>
  <c r="BF124" i="4"/>
  <c r="BH124" i="4"/>
  <c r="BI124" i="4"/>
  <c r="J124" i="4"/>
  <c r="R124" i="4"/>
  <c r="BK124" i="4"/>
  <c r="BM124" i="4"/>
  <c r="BN124" i="4"/>
  <c r="BL124" i="4"/>
  <c r="BJ124" i="4"/>
  <c r="BA124" i="4"/>
  <c r="BB124" i="4"/>
  <c r="BC124" i="4"/>
  <c r="BD124" i="4"/>
  <c r="K124" i="4"/>
  <c r="BE124" i="4"/>
  <c r="AH124" i="4"/>
  <c r="AY124" i="4"/>
  <c r="AU124" i="4"/>
  <c r="AX124" i="4"/>
  <c r="AT124" i="4"/>
  <c r="AW124" i="4"/>
  <c r="AV124" i="4"/>
  <c r="AS124" i="4"/>
  <c r="AR124" i="4"/>
  <c r="AQ124" i="4"/>
  <c r="AP124" i="4"/>
  <c r="AG124" i="4"/>
  <c r="S124" i="4"/>
  <c r="Q124" i="4"/>
  <c r="O124" i="4"/>
  <c r="N124" i="4"/>
  <c r="M124" i="4"/>
  <c r="L124" i="4"/>
  <c r="H124" i="4"/>
  <c r="G124" i="4"/>
  <c r="AI123" i="4"/>
  <c r="P123" i="4"/>
  <c r="F123" i="4"/>
  <c r="AZ123" i="4"/>
  <c r="BO123" i="4"/>
  <c r="BF123" i="4"/>
  <c r="BG123" i="4"/>
  <c r="BH123" i="4"/>
  <c r="BI123" i="4"/>
  <c r="J123" i="4"/>
  <c r="BA123" i="4"/>
  <c r="BB123" i="4"/>
  <c r="BC123" i="4"/>
  <c r="BD123" i="4"/>
  <c r="K123" i="4"/>
  <c r="R123" i="4"/>
  <c r="BK123" i="4"/>
  <c r="BM123" i="4"/>
  <c r="BN123" i="4"/>
  <c r="BL123" i="4"/>
  <c r="BJ123" i="4"/>
  <c r="BE123" i="4"/>
  <c r="AH123" i="4"/>
  <c r="AS123" i="4"/>
  <c r="AT123" i="4"/>
  <c r="AU123" i="4"/>
  <c r="AV123" i="4"/>
  <c r="AY123" i="4"/>
  <c r="AX123" i="4"/>
  <c r="AW123" i="4"/>
  <c r="AR123" i="4"/>
  <c r="AQ123" i="4"/>
  <c r="AP123" i="4"/>
  <c r="AG123" i="4"/>
  <c r="S123" i="4"/>
  <c r="Q123" i="4"/>
  <c r="O123" i="4"/>
  <c r="M123" i="4"/>
  <c r="L123" i="4"/>
  <c r="N123" i="4"/>
  <c r="H123" i="4"/>
  <c r="G123" i="4"/>
  <c r="AI122" i="4"/>
  <c r="P122" i="4"/>
  <c r="F122" i="4"/>
  <c r="AZ122" i="4"/>
  <c r="BO122" i="4"/>
  <c r="BF122" i="4"/>
  <c r="BG122" i="4"/>
  <c r="BH122" i="4"/>
  <c r="BI122" i="4"/>
  <c r="J122" i="4"/>
  <c r="BA122" i="4"/>
  <c r="BB122" i="4"/>
  <c r="BC122" i="4"/>
  <c r="BD122" i="4"/>
  <c r="K122" i="4"/>
  <c r="R122" i="4"/>
  <c r="BK122" i="4"/>
  <c r="BM122" i="4"/>
  <c r="BN122" i="4"/>
  <c r="BL122" i="4"/>
  <c r="BJ122" i="4"/>
  <c r="BE122" i="4"/>
  <c r="AH122" i="4"/>
  <c r="AS122" i="4"/>
  <c r="AT122" i="4"/>
  <c r="AU122" i="4"/>
  <c r="AV122" i="4"/>
  <c r="AY122" i="4"/>
  <c r="AX122" i="4"/>
  <c r="AW122" i="4"/>
  <c r="AR122" i="4"/>
  <c r="AQ122" i="4"/>
  <c r="AP122" i="4"/>
  <c r="AG122" i="4"/>
  <c r="S122" i="4"/>
  <c r="Q122" i="4"/>
  <c r="O122" i="4"/>
  <c r="M122" i="4"/>
  <c r="L122" i="4"/>
  <c r="N122" i="4"/>
  <c r="H122" i="4"/>
  <c r="G122" i="4"/>
  <c r="AI121" i="4"/>
  <c r="P121" i="4"/>
  <c r="F121" i="4"/>
  <c r="AZ121" i="4"/>
  <c r="BO121" i="4"/>
  <c r="BF121" i="4"/>
  <c r="BG121" i="4"/>
  <c r="BH121" i="4"/>
  <c r="BI121" i="4"/>
  <c r="J121" i="4"/>
  <c r="BA121" i="4"/>
  <c r="BB121" i="4"/>
  <c r="BC121" i="4"/>
  <c r="BD121" i="4"/>
  <c r="K121" i="4"/>
  <c r="R121" i="4"/>
  <c r="BK121" i="4"/>
  <c r="BM121" i="4"/>
  <c r="BN121" i="4"/>
  <c r="BL121" i="4"/>
  <c r="BJ121" i="4"/>
  <c r="BE121" i="4"/>
  <c r="AH121" i="4"/>
  <c r="AS121" i="4"/>
  <c r="AT121" i="4"/>
  <c r="AU121" i="4"/>
  <c r="AV121" i="4"/>
  <c r="AY121" i="4"/>
  <c r="AX121" i="4"/>
  <c r="AW121" i="4"/>
  <c r="AR121" i="4"/>
  <c r="AQ121" i="4"/>
  <c r="AP121" i="4"/>
  <c r="AG121" i="4"/>
  <c r="S121" i="4"/>
  <c r="Q121" i="4"/>
  <c r="O121" i="4"/>
  <c r="M121" i="4"/>
  <c r="L121" i="4"/>
  <c r="N121" i="4"/>
  <c r="H121" i="4"/>
  <c r="G121" i="4"/>
  <c r="AI120" i="4"/>
  <c r="P120" i="4"/>
  <c r="F120" i="4"/>
  <c r="AZ120" i="4"/>
  <c r="BO120" i="4"/>
  <c r="BF120" i="4"/>
  <c r="BG120" i="4"/>
  <c r="BH120" i="4"/>
  <c r="BI120" i="4"/>
  <c r="J120" i="4"/>
  <c r="BA120" i="4"/>
  <c r="BB120" i="4"/>
  <c r="BC120" i="4"/>
  <c r="BD120" i="4"/>
  <c r="K120" i="4"/>
  <c r="R120" i="4"/>
  <c r="BK120" i="4"/>
  <c r="BM120" i="4"/>
  <c r="BN120" i="4"/>
  <c r="BL120" i="4"/>
  <c r="BJ120" i="4"/>
  <c r="BE120" i="4"/>
  <c r="AH120" i="4"/>
  <c r="AS120" i="4"/>
  <c r="AT120" i="4"/>
  <c r="AU120" i="4"/>
  <c r="AV120" i="4"/>
  <c r="AY120" i="4"/>
  <c r="AX120" i="4"/>
  <c r="AW120" i="4"/>
  <c r="AR120" i="4"/>
  <c r="AQ120" i="4"/>
  <c r="AP120" i="4"/>
  <c r="AG120" i="4"/>
  <c r="S120" i="4"/>
  <c r="Q120" i="4"/>
  <c r="O120" i="4"/>
  <c r="M120" i="4"/>
  <c r="L120" i="4"/>
  <c r="N120" i="4"/>
  <c r="H120" i="4"/>
  <c r="G120" i="4"/>
  <c r="AI119" i="4"/>
  <c r="P119" i="4"/>
  <c r="F119" i="4"/>
  <c r="AZ119" i="4"/>
  <c r="BO119" i="4"/>
  <c r="BF119" i="4"/>
  <c r="BG119" i="4"/>
  <c r="BH119" i="4"/>
  <c r="BI119" i="4"/>
  <c r="J119" i="4"/>
  <c r="BA119" i="4"/>
  <c r="BB119" i="4"/>
  <c r="BC119" i="4"/>
  <c r="BD119" i="4"/>
  <c r="K119" i="4"/>
  <c r="R119" i="4"/>
  <c r="BK119" i="4"/>
  <c r="BM119" i="4"/>
  <c r="BN119" i="4"/>
  <c r="BL119" i="4"/>
  <c r="BJ119" i="4"/>
  <c r="BE119" i="4"/>
  <c r="AH119" i="4"/>
  <c r="AS119" i="4"/>
  <c r="AT119" i="4"/>
  <c r="AU119" i="4"/>
  <c r="AV119" i="4"/>
  <c r="AY119" i="4"/>
  <c r="AX119" i="4"/>
  <c r="AW119" i="4"/>
  <c r="AR119" i="4"/>
  <c r="AQ119" i="4"/>
  <c r="AP119" i="4"/>
  <c r="AG119" i="4"/>
  <c r="S119" i="4"/>
  <c r="Q119" i="4"/>
  <c r="O119" i="4"/>
  <c r="M119" i="4"/>
  <c r="L119" i="4"/>
  <c r="N119" i="4"/>
  <c r="H119" i="4"/>
  <c r="G119" i="4"/>
  <c r="AI118" i="4"/>
  <c r="P118" i="4"/>
  <c r="F118" i="4"/>
  <c r="AZ118" i="4"/>
  <c r="BO118" i="4"/>
  <c r="BF118" i="4"/>
  <c r="BG118" i="4"/>
  <c r="BH118" i="4"/>
  <c r="BI118" i="4"/>
  <c r="J118" i="4"/>
  <c r="BA118" i="4"/>
  <c r="BB118" i="4"/>
  <c r="BC118" i="4"/>
  <c r="BD118" i="4"/>
  <c r="K118" i="4"/>
  <c r="R118" i="4"/>
  <c r="BK118" i="4"/>
  <c r="BM118" i="4"/>
  <c r="BN118" i="4"/>
  <c r="BL118" i="4"/>
  <c r="BJ118" i="4"/>
  <c r="BE118" i="4"/>
  <c r="AH118" i="4"/>
  <c r="AS118" i="4"/>
  <c r="AT118" i="4"/>
  <c r="AU118" i="4"/>
  <c r="AV118" i="4"/>
  <c r="AY118" i="4"/>
  <c r="AX118" i="4"/>
  <c r="AW118" i="4"/>
  <c r="AR118" i="4"/>
  <c r="AQ118" i="4"/>
  <c r="AP118" i="4"/>
  <c r="AG118" i="4"/>
  <c r="S118" i="4"/>
  <c r="Q118" i="4"/>
  <c r="O118" i="4"/>
  <c r="M118" i="4"/>
  <c r="L118" i="4"/>
  <c r="N118" i="4"/>
  <c r="H118" i="4"/>
  <c r="G118" i="4"/>
  <c r="AI117" i="4"/>
  <c r="P117" i="4"/>
  <c r="F117" i="4"/>
  <c r="AZ117" i="4"/>
  <c r="BO117" i="4"/>
  <c r="BF117" i="4"/>
  <c r="BG117" i="4"/>
  <c r="BH117" i="4"/>
  <c r="BI117" i="4"/>
  <c r="J117" i="4"/>
  <c r="BA117" i="4"/>
  <c r="BB117" i="4"/>
  <c r="BC117" i="4"/>
  <c r="BD117" i="4"/>
  <c r="K117" i="4"/>
  <c r="R117" i="4"/>
  <c r="BK117" i="4"/>
  <c r="BM117" i="4"/>
  <c r="BN117" i="4"/>
  <c r="BL117" i="4"/>
  <c r="BJ117" i="4"/>
  <c r="BE117" i="4"/>
  <c r="AH117" i="4"/>
  <c r="AS117" i="4"/>
  <c r="AT117" i="4"/>
  <c r="AU117" i="4"/>
  <c r="AV117" i="4"/>
  <c r="AY117" i="4"/>
  <c r="AX117" i="4"/>
  <c r="AW117" i="4"/>
  <c r="AR117" i="4"/>
  <c r="AQ117" i="4"/>
  <c r="AP117" i="4"/>
  <c r="AG117" i="4"/>
  <c r="S117" i="4"/>
  <c r="Q117" i="4"/>
  <c r="O117" i="4"/>
  <c r="M117" i="4"/>
  <c r="L117" i="4"/>
  <c r="N117" i="4"/>
  <c r="H117" i="4"/>
  <c r="G117" i="4"/>
  <c r="AI116" i="4"/>
  <c r="P116" i="4"/>
  <c r="F116" i="4"/>
  <c r="AZ116" i="4"/>
  <c r="BO116" i="4"/>
  <c r="BF116" i="4"/>
  <c r="BG116" i="4"/>
  <c r="BH116" i="4"/>
  <c r="BI116" i="4"/>
  <c r="J116" i="4"/>
  <c r="BA116" i="4"/>
  <c r="BB116" i="4"/>
  <c r="BC116" i="4"/>
  <c r="BD116" i="4"/>
  <c r="K116" i="4"/>
  <c r="R116" i="4"/>
  <c r="BK116" i="4"/>
  <c r="BM116" i="4"/>
  <c r="BN116" i="4"/>
  <c r="BL116" i="4"/>
  <c r="BJ116" i="4"/>
  <c r="BE116" i="4"/>
  <c r="AH116" i="4"/>
  <c r="AS116" i="4"/>
  <c r="AT116" i="4"/>
  <c r="AU116" i="4"/>
  <c r="AV116" i="4"/>
  <c r="AY116" i="4"/>
  <c r="AX116" i="4"/>
  <c r="AW116" i="4"/>
  <c r="AR116" i="4"/>
  <c r="AQ116" i="4"/>
  <c r="AP116" i="4"/>
  <c r="AG116" i="4"/>
  <c r="S116" i="4"/>
  <c r="Q116" i="4"/>
  <c r="O116" i="4"/>
  <c r="M116" i="4"/>
  <c r="L116" i="4"/>
  <c r="N116" i="4"/>
  <c r="H116" i="4"/>
  <c r="G116" i="4"/>
  <c r="AI115" i="4"/>
  <c r="P115" i="4"/>
  <c r="F115" i="4"/>
  <c r="AZ115" i="4"/>
  <c r="BO115" i="4"/>
  <c r="BF115" i="4"/>
  <c r="BG115" i="4"/>
  <c r="BH115" i="4"/>
  <c r="BI115" i="4"/>
  <c r="J115" i="4"/>
  <c r="BA115" i="4"/>
  <c r="BB115" i="4"/>
  <c r="BC115" i="4"/>
  <c r="BD115" i="4"/>
  <c r="K115" i="4"/>
  <c r="R115" i="4"/>
  <c r="BK115" i="4"/>
  <c r="BM115" i="4"/>
  <c r="BN115" i="4"/>
  <c r="BL115" i="4"/>
  <c r="BJ115" i="4"/>
  <c r="BE115" i="4"/>
  <c r="AH115" i="4"/>
  <c r="AS115" i="4"/>
  <c r="AT115" i="4"/>
  <c r="AU115" i="4"/>
  <c r="AV115" i="4"/>
  <c r="AY115" i="4"/>
  <c r="AX115" i="4"/>
  <c r="AW115" i="4"/>
  <c r="AR115" i="4"/>
  <c r="AQ115" i="4"/>
  <c r="AP115" i="4"/>
  <c r="AG115" i="4"/>
  <c r="S115" i="4"/>
  <c r="Q115" i="4"/>
  <c r="O115" i="4"/>
  <c r="M115" i="4"/>
  <c r="L115" i="4"/>
  <c r="N115" i="4"/>
  <c r="H115" i="4"/>
  <c r="G115" i="4"/>
  <c r="AI114" i="4"/>
  <c r="P114" i="4"/>
  <c r="F114" i="4"/>
  <c r="AZ114" i="4"/>
  <c r="BO114" i="4"/>
  <c r="BF114" i="4"/>
  <c r="BG114" i="4"/>
  <c r="BH114" i="4"/>
  <c r="BI114" i="4"/>
  <c r="J114" i="4"/>
  <c r="BA114" i="4"/>
  <c r="BB114" i="4"/>
  <c r="BC114" i="4"/>
  <c r="BD114" i="4"/>
  <c r="K114" i="4"/>
  <c r="R114" i="4"/>
  <c r="BK114" i="4"/>
  <c r="BM114" i="4"/>
  <c r="BN114" i="4"/>
  <c r="BL114" i="4"/>
  <c r="BJ114" i="4"/>
  <c r="BE114" i="4"/>
  <c r="AH114" i="4"/>
  <c r="AS114" i="4"/>
  <c r="AT114" i="4"/>
  <c r="AU114" i="4"/>
  <c r="AV114" i="4"/>
  <c r="AY114" i="4"/>
  <c r="AX114" i="4"/>
  <c r="AW114" i="4"/>
  <c r="AR114" i="4"/>
  <c r="AQ114" i="4"/>
  <c r="AP114" i="4"/>
  <c r="AG114" i="4"/>
  <c r="S114" i="4"/>
  <c r="Q114" i="4"/>
  <c r="O114" i="4"/>
  <c r="M114" i="4"/>
  <c r="L114" i="4"/>
  <c r="N114" i="4"/>
  <c r="H114" i="4"/>
  <c r="G114" i="4"/>
  <c r="AI113" i="4"/>
  <c r="P113" i="4"/>
  <c r="F113" i="4"/>
  <c r="AZ113" i="4"/>
  <c r="BO113" i="4"/>
  <c r="BF113" i="4"/>
  <c r="BG113" i="4"/>
  <c r="BH113" i="4"/>
  <c r="BI113" i="4"/>
  <c r="J113" i="4"/>
  <c r="BA113" i="4"/>
  <c r="BB113" i="4"/>
  <c r="BC113" i="4"/>
  <c r="BD113" i="4"/>
  <c r="K113" i="4"/>
  <c r="R113" i="4"/>
  <c r="BK113" i="4"/>
  <c r="BM113" i="4"/>
  <c r="BN113" i="4"/>
  <c r="BL113" i="4"/>
  <c r="BJ113" i="4"/>
  <c r="BE113" i="4"/>
  <c r="AH113" i="4"/>
  <c r="AS113" i="4"/>
  <c r="AT113" i="4"/>
  <c r="AU113" i="4"/>
  <c r="AV113" i="4"/>
  <c r="AY113" i="4"/>
  <c r="AX113" i="4"/>
  <c r="AW113" i="4"/>
  <c r="AR113" i="4"/>
  <c r="AQ113" i="4"/>
  <c r="AP113" i="4"/>
  <c r="AG113" i="4"/>
  <c r="S113" i="4"/>
  <c r="Q113" i="4"/>
  <c r="O113" i="4"/>
  <c r="M113" i="4"/>
  <c r="L113" i="4"/>
  <c r="N113" i="4"/>
  <c r="H113" i="4"/>
  <c r="G113" i="4"/>
  <c r="AI112" i="4"/>
  <c r="P112" i="4"/>
  <c r="F112" i="4"/>
  <c r="AZ112" i="4"/>
  <c r="BO112" i="4"/>
  <c r="BF112" i="4"/>
  <c r="BG112" i="4"/>
  <c r="BH112" i="4"/>
  <c r="BI112" i="4"/>
  <c r="J112" i="4"/>
  <c r="BA112" i="4"/>
  <c r="BB112" i="4"/>
  <c r="BC112" i="4"/>
  <c r="BD112" i="4"/>
  <c r="K112" i="4"/>
  <c r="R112" i="4"/>
  <c r="BK112" i="4"/>
  <c r="BM112" i="4"/>
  <c r="BN112" i="4"/>
  <c r="BL112" i="4"/>
  <c r="BJ112" i="4"/>
  <c r="BE112" i="4"/>
  <c r="AH112" i="4"/>
  <c r="AS112" i="4"/>
  <c r="AT112" i="4"/>
  <c r="AU112" i="4"/>
  <c r="AV112" i="4"/>
  <c r="AY112" i="4"/>
  <c r="AX112" i="4"/>
  <c r="AW112" i="4"/>
  <c r="AR112" i="4"/>
  <c r="AQ112" i="4"/>
  <c r="AP112" i="4"/>
  <c r="AG112" i="4"/>
  <c r="S112" i="4"/>
  <c r="Q112" i="4"/>
  <c r="O112" i="4"/>
  <c r="M112" i="4"/>
  <c r="L112" i="4"/>
  <c r="N112" i="4"/>
  <c r="H112" i="4"/>
  <c r="G112" i="4"/>
  <c r="AI111" i="4"/>
  <c r="P111" i="4"/>
  <c r="F111" i="4"/>
  <c r="AZ111" i="4"/>
  <c r="BO111" i="4"/>
  <c r="BF111" i="4"/>
  <c r="BG111" i="4"/>
  <c r="BH111" i="4"/>
  <c r="BI111" i="4"/>
  <c r="J111" i="4"/>
  <c r="BA111" i="4"/>
  <c r="BB111" i="4"/>
  <c r="BC111" i="4"/>
  <c r="BD111" i="4"/>
  <c r="K111" i="4"/>
  <c r="R111" i="4"/>
  <c r="BK111" i="4"/>
  <c r="BM111" i="4"/>
  <c r="BN111" i="4"/>
  <c r="BL111" i="4"/>
  <c r="BJ111" i="4"/>
  <c r="BE111" i="4"/>
  <c r="AH111" i="4"/>
  <c r="AS111" i="4"/>
  <c r="AT111" i="4"/>
  <c r="AU111" i="4"/>
  <c r="AV111" i="4"/>
  <c r="AY111" i="4"/>
  <c r="AX111" i="4"/>
  <c r="AW111" i="4"/>
  <c r="AR111" i="4"/>
  <c r="AQ111" i="4"/>
  <c r="AP111" i="4"/>
  <c r="AG111" i="4"/>
  <c r="S111" i="4"/>
  <c r="Q111" i="4"/>
  <c r="O111" i="4"/>
  <c r="M111" i="4"/>
  <c r="L111" i="4"/>
  <c r="N111" i="4"/>
  <c r="H111" i="4"/>
  <c r="G111" i="4"/>
  <c r="AI110" i="4"/>
  <c r="P110" i="4"/>
  <c r="F110" i="4"/>
  <c r="AZ110" i="4"/>
  <c r="BO110" i="4"/>
  <c r="BF110" i="4"/>
  <c r="BG110" i="4"/>
  <c r="BH110" i="4"/>
  <c r="BI110" i="4"/>
  <c r="J110" i="4"/>
  <c r="BA110" i="4"/>
  <c r="BB110" i="4"/>
  <c r="BC110" i="4"/>
  <c r="BD110" i="4"/>
  <c r="K110" i="4"/>
  <c r="R110" i="4"/>
  <c r="BK110" i="4"/>
  <c r="BM110" i="4"/>
  <c r="BN110" i="4"/>
  <c r="BL110" i="4"/>
  <c r="BJ110" i="4"/>
  <c r="BE110" i="4"/>
  <c r="AH110" i="4"/>
  <c r="AS110" i="4"/>
  <c r="AT110" i="4"/>
  <c r="AU110" i="4"/>
  <c r="AV110" i="4"/>
  <c r="AY110" i="4"/>
  <c r="AX110" i="4"/>
  <c r="AW110" i="4"/>
  <c r="AR110" i="4"/>
  <c r="AQ110" i="4"/>
  <c r="AP110" i="4"/>
  <c r="AG110" i="4"/>
  <c r="S110" i="4"/>
  <c r="Q110" i="4"/>
  <c r="O110" i="4"/>
  <c r="M110" i="4"/>
  <c r="L110" i="4"/>
  <c r="N110" i="4"/>
  <c r="H110" i="4"/>
  <c r="G110" i="4"/>
  <c r="AI109" i="4"/>
  <c r="P109" i="4"/>
  <c r="F109" i="4"/>
  <c r="AZ109" i="4"/>
  <c r="BO109" i="4"/>
  <c r="BF109" i="4"/>
  <c r="BG109" i="4"/>
  <c r="BH109" i="4"/>
  <c r="BI109" i="4"/>
  <c r="J109" i="4"/>
  <c r="BA109" i="4"/>
  <c r="BB109" i="4"/>
  <c r="BC109" i="4"/>
  <c r="BD109" i="4"/>
  <c r="K109" i="4"/>
  <c r="R109" i="4"/>
  <c r="BK109" i="4"/>
  <c r="BM109" i="4"/>
  <c r="BN109" i="4"/>
  <c r="BL109" i="4"/>
  <c r="BJ109" i="4"/>
  <c r="BE109" i="4"/>
  <c r="AH109" i="4"/>
  <c r="AS109" i="4"/>
  <c r="AT109" i="4"/>
  <c r="AU109" i="4"/>
  <c r="AV109" i="4"/>
  <c r="AY109" i="4"/>
  <c r="AX109" i="4"/>
  <c r="AW109" i="4"/>
  <c r="AR109" i="4"/>
  <c r="AQ109" i="4"/>
  <c r="AP109" i="4"/>
  <c r="AG109" i="4"/>
  <c r="S109" i="4"/>
  <c r="Q109" i="4"/>
  <c r="O109" i="4"/>
  <c r="M109" i="4"/>
  <c r="L109" i="4"/>
  <c r="N109" i="4"/>
  <c r="H109" i="4"/>
  <c r="G109" i="4"/>
  <c r="AI108" i="4"/>
  <c r="P108" i="4"/>
  <c r="F108" i="4"/>
  <c r="AZ108" i="4"/>
  <c r="BO108" i="4"/>
  <c r="BF108" i="4"/>
  <c r="BG108" i="4"/>
  <c r="BH108" i="4"/>
  <c r="BI108" i="4"/>
  <c r="J108" i="4"/>
  <c r="BA108" i="4"/>
  <c r="BB108" i="4"/>
  <c r="BC108" i="4"/>
  <c r="BD108" i="4"/>
  <c r="K108" i="4"/>
  <c r="R108" i="4"/>
  <c r="BK108" i="4"/>
  <c r="BM108" i="4"/>
  <c r="BN108" i="4"/>
  <c r="BL108" i="4"/>
  <c r="BJ108" i="4"/>
  <c r="BE108" i="4"/>
  <c r="AH108" i="4"/>
  <c r="AS108" i="4"/>
  <c r="AT108" i="4"/>
  <c r="AU108" i="4"/>
  <c r="AV108" i="4"/>
  <c r="AY108" i="4"/>
  <c r="AX108" i="4"/>
  <c r="AW108" i="4"/>
  <c r="AR108" i="4"/>
  <c r="AQ108" i="4"/>
  <c r="AP108" i="4"/>
  <c r="AG108" i="4"/>
  <c r="S108" i="4"/>
  <c r="Q108" i="4"/>
  <c r="O108" i="4"/>
  <c r="M108" i="4"/>
  <c r="L108" i="4"/>
  <c r="N108" i="4"/>
  <c r="H108" i="4"/>
  <c r="G108" i="4"/>
  <c r="AI107" i="4"/>
  <c r="P107" i="4"/>
  <c r="F107" i="4"/>
  <c r="AZ107" i="4"/>
  <c r="BO107" i="4"/>
  <c r="BF107" i="4"/>
  <c r="BG107" i="4"/>
  <c r="BH107" i="4"/>
  <c r="BI107" i="4"/>
  <c r="J107" i="4"/>
  <c r="BA107" i="4"/>
  <c r="BB107" i="4"/>
  <c r="BC107" i="4"/>
  <c r="BD107" i="4"/>
  <c r="K107" i="4"/>
  <c r="R107" i="4"/>
  <c r="BK107" i="4"/>
  <c r="BM107" i="4"/>
  <c r="BN107" i="4"/>
  <c r="BL107" i="4"/>
  <c r="BJ107" i="4"/>
  <c r="BE107" i="4"/>
  <c r="AH107" i="4"/>
  <c r="AS107" i="4"/>
  <c r="AT107" i="4"/>
  <c r="AU107" i="4"/>
  <c r="AV107" i="4"/>
  <c r="AY107" i="4"/>
  <c r="AX107" i="4"/>
  <c r="AW107" i="4"/>
  <c r="AR107" i="4"/>
  <c r="AQ107" i="4"/>
  <c r="AP107" i="4"/>
  <c r="AG107" i="4"/>
  <c r="S107" i="4"/>
  <c r="Q107" i="4"/>
  <c r="O107" i="4"/>
  <c r="M107" i="4"/>
  <c r="L107" i="4"/>
  <c r="N107" i="4"/>
  <c r="H107" i="4"/>
  <c r="G107" i="4"/>
  <c r="AI106" i="4"/>
  <c r="P106" i="4"/>
  <c r="F106" i="4"/>
  <c r="AZ106" i="4"/>
  <c r="BO106" i="4"/>
  <c r="BF106" i="4"/>
  <c r="BG106" i="4"/>
  <c r="BH106" i="4"/>
  <c r="BI106" i="4"/>
  <c r="J106" i="4"/>
  <c r="BA106" i="4"/>
  <c r="BB106" i="4"/>
  <c r="BC106" i="4"/>
  <c r="BD106" i="4"/>
  <c r="K106" i="4"/>
  <c r="R106" i="4"/>
  <c r="BK106" i="4"/>
  <c r="BM106" i="4"/>
  <c r="BN106" i="4"/>
  <c r="BL106" i="4"/>
  <c r="BJ106" i="4"/>
  <c r="BE106" i="4"/>
  <c r="AH106" i="4"/>
  <c r="AS106" i="4"/>
  <c r="AT106" i="4"/>
  <c r="AU106" i="4"/>
  <c r="AV106" i="4"/>
  <c r="AY106" i="4"/>
  <c r="AX106" i="4"/>
  <c r="AW106" i="4"/>
  <c r="AR106" i="4"/>
  <c r="AQ106" i="4"/>
  <c r="AP106" i="4"/>
  <c r="AG106" i="4"/>
  <c r="S106" i="4"/>
  <c r="Q106" i="4"/>
  <c r="O106" i="4"/>
  <c r="M106" i="4"/>
  <c r="L106" i="4"/>
  <c r="N106" i="4"/>
  <c r="H106" i="4"/>
  <c r="G106" i="4"/>
  <c r="AI105" i="4"/>
  <c r="P105" i="4"/>
  <c r="F105" i="4"/>
  <c r="AZ105" i="4"/>
  <c r="BO105" i="4"/>
  <c r="BF105" i="4"/>
  <c r="BG105" i="4"/>
  <c r="BH105" i="4"/>
  <c r="BI105" i="4"/>
  <c r="J105" i="4"/>
  <c r="BA105" i="4"/>
  <c r="BB105" i="4"/>
  <c r="BC105" i="4"/>
  <c r="BD105" i="4"/>
  <c r="K105" i="4"/>
  <c r="R105" i="4"/>
  <c r="BK105" i="4"/>
  <c r="BM105" i="4"/>
  <c r="BN105" i="4"/>
  <c r="BL105" i="4"/>
  <c r="BJ105" i="4"/>
  <c r="BE105" i="4"/>
  <c r="AH105" i="4"/>
  <c r="AS105" i="4"/>
  <c r="AT105" i="4"/>
  <c r="AU105" i="4"/>
  <c r="AV105" i="4"/>
  <c r="AY105" i="4"/>
  <c r="AX105" i="4"/>
  <c r="AW105" i="4"/>
  <c r="AR105" i="4"/>
  <c r="AQ105" i="4"/>
  <c r="AP105" i="4"/>
  <c r="AG105" i="4"/>
  <c r="S105" i="4"/>
  <c r="Q105" i="4"/>
  <c r="O105" i="4"/>
  <c r="M105" i="4"/>
  <c r="L105" i="4"/>
  <c r="N105" i="4"/>
  <c r="H105" i="4"/>
  <c r="G105" i="4"/>
  <c r="AI104" i="4"/>
  <c r="P104" i="4"/>
  <c r="F104" i="4"/>
  <c r="AZ104" i="4"/>
  <c r="BO104" i="4"/>
  <c r="BF104" i="4"/>
  <c r="BG104" i="4"/>
  <c r="BH104" i="4"/>
  <c r="BI104" i="4"/>
  <c r="J104" i="4"/>
  <c r="BA104" i="4"/>
  <c r="BB104" i="4"/>
  <c r="BC104" i="4"/>
  <c r="BD104" i="4"/>
  <c r="K104" i="4"/>
  <c r="R104" i="4"/>
  <c r="BK104" i="4"/>
  <c r="BM104" i="4"/>
  <c r="BN104" i="4"/>
  <c r="BL104" i="4"/>
  <c r="BJ104" i="4"/>
  <c r="BE104" i="4"/>
  <c r="AH104" i="4"/>
  <c r="AS104" i="4"/>
  <c r="AT104" i="4"/>
  <c r="AU104" i="4"/>
  <c r="AV104" i="4"/>
  <c r="AY104" i="4"/>
  <c r="AX104" i="4"/>
  <c r="AW104" i="4"/>
  <c r="AR104" i="4"/>
  <c r="AQ104" i="4"/>
  <c r="AP104" i="4"/>
  <c r="AG104" i="4"/>
  <c r="S104" i="4"/>
  <c r="Q104" i="4"/>
  <c r="O104" i="4"/>
  <c r="M104" i="4"/>
  <c r="L104" i="4"/>
  <c r="N104" i="4"/>
  <c r="H104" i="4"/>
  <c r="G104" i="4"/>
  <c r="AI103" i="4"/>
  <c r="P103" i="4"/>
  <c r="F103" i="4"/>
  <c r="AZ103" i="4"/>
  <c r="BO103" i="4"/>
  <c r="BF103" i="4"/>
  <c r="BG103" i="4"/>
  <c r="BH103" i="4"/>
  <c r="BI103" i="4"/>
  <c r="J103" i="4"/>
  <c r="BA103" i="4"/>
  <c r="BB103" i="4"/>
  <c r="BC103" i="4"/>
  <c r="BD103" i="4"/>
  <c r="K103" i="4"/>
  <c r="R103" i="4"/>
  <c r="BK103" i="4"/>
  <c r="BM103" i="4"/>
  <c r="BN103" i="4"/>
  <c r="BL103" i="4"/>
  <c r="BJ103" i="4"/>
  <c r="BE103" i="4"/>
  <c r="AH103" i="4"/>
  <c r="AS103" i="4"/>
  <c r="AT103" i="4"/>
  <c r="AU103" i="4"/>
  <c r="AV103" i="4"/>
  <c r="AY103" i="4"/>
  <c r="AX103" i="4"/>
  <c r="AW103" i="4"/>
  <c r="AR103" i="4"/>
  <c r="AQ103" i="4"/>
  <c r="AP103" i="4"/>
  <c r="AG103" i="4"/>
  <c r="S103" i="4"/>
  <c r="Q103" i="4"/>
  <c r="O103" i="4"/>
  <c r="M103" i="4"/>
  <c r="L103" i="4"/>
  <c r="N103" i="4"/>
  <c r="H103" i="4"/>
  <c r="G103" i="4"/>
  <c r="AI102" i="4"/>
  <c r="P102" i="4"/>
  <c r="F102" i="4"/>
  <c r="AZ102" i="4"/>
  <c r="BO102" i="4"/>
  <c r="BF102" i="4"/>
  <c r="BG102" i="4"/>
  <c r="BH102" i="4"/>
  <c r="BI102" i="4"/>
  <c r="J102" i="4"/>
  <c r="BA102" i="4"/>
  <c r="BB102" i="4"/>
  <c r="BC102" i="4"/>
  <c r="BD102" i="4"/>
  <c r="K102" i="4"/>
  <c r="R102" i="4"/>
  <c r="BK102" i="4"/>
  <c r="BM102" i="4"/>
  <c r="BN102" i="4"/>
  <c r="BL102" i="4"/>
  <c r="BJ102" i="4"/>
  <c r="BE102" i="4"/>
  <c r="AH102" i="4"/>
  <c r="AS102" i="4"/>
  <c r="AT102" i="4"/>
  <c r="AU102" i="4"/>
  <c r="AV102" i="4"/>
  <c r="AY102" i="4"/>
  <c r="AX102" i="4"/>
  <c r="AW102" i="4"/>
  <c r="AR102" i="4"/>
  <c r="AQ102" i="4"/>
  <c r="AP102" i="4"/>
  <c r="AG102" i="4"/>
  <c r="S102" i="4"/>
  <c r="Q102" i="4"/>
  <c r="O102" i="4"/>
  <c r="M102" i="4"/>
  <c r="L102" i="4"/>
  <c r="N102" i="4"/>
  <c r="H102" i="4"/>
  <c r="G102" i="4"/>
  <c r="AI101" i="4"/>
  <c r="P101" i="4"/>
  <c r="F101" i="4"/>
  <c r="AZ101" i="4"/>
  <c r="BO101" i="4"/>
  <c r="BG101" i="4"/>
  <c r="BF101" i="4"/>
  <c r="BH101" i="4"/>
  <c r="BI101" i="4"/>
  <c r="J101" i="4"/>
  <c r="R101" i="4"/>
  <c r="BK101" i="4"/>
  <c r="BM101" i="4"/>
  <c r="BN101" i="4"/>
  <c r="BL101" i="4"/>
  <c r="BJ101" i="4"/>
  <c r="BA101" i="4"/>
  <c r="BB101" i="4"/>
  <c r="BC101" i="4"/>
  <c r="BD101" i="4"/>
  <c r="K101" i="4"/>
  <c r="BE101" i="4"/>
  <c r="AH101" i="4"/>
  <c r="AY101" i="4"/>
  <c r="AU101" i="4"/>
  <c r="AX101" i="4"/>
  <c r="AT101" i="4"/>
  <c r="AW101" i="4"/>
  <c r="AV101" i="4"/>
  <c r="AS101" i="4"/>
  <c r="AR101" i="4"/>
  <c r="AQ101" i="4"/>
  <c r="AP101" i="4"/>
  <c r="AG101" i="4"/>
  <c r="S101" i="4"/>
  <c r="Q101" i="4"/>
  <c r="O101" i="4"/>
  <c r="N101" i="4"/>
  <c r="M101" i="4"/>
  <c r="L101" i="4"/>
  <c r="H101" i="4"/>
  <c r="G101" i="4"/>
  <c r="AI100" i="4"/>
  <c r="P100" i="4"/>
  <c r="F100" i="4"/>
  <c r="AZ100" i="4"/>
  <c r="BO100" i="4"/>
  <c r="BG100" i="4"/>
  <c r="BF100" i="4"/>
  <c r="BH100" i="4"/>
  <c r="BI100" i="4"/>
  <c r="J100" i="4"/>
  <c r="R100" i="4"/>
  <c r="BK100" i="4"/>
  <c r="BM100" i="4"/>
  <c r="BN100" i="4"/>
  <c r="BL100" i="4"/>
  <c r="BJ100" i="4"/>
  <c r="BA100" i="4"/>
  <c r="BB100" i="4"/>
  <c r="BC100" i="4"/>
  <c r="BD100" i="4"/>
  <c r="K100" i="4"/>
  <c r="BE100" i="4"/>
  <c r="AH100" i="4"/>
  <c r="AY100" i="4"/>
  <c r="AU100" i="4"/>
  <c r="AX100" i="4"/>
  <c r="AT100" i="4"/>
  <c r="AW100" i="4"/>
  <c r="AV100" i="4"/>
  <c r="AS100" i="4"/>
  <c r="AR100" i="4"/>
  <c r="AQ100" i="4"/>
  <c r="AP100" i="4"/>
  <c r="AG100" i="4"/>
  <c r="S100" i="4"/>
  <c r="Q100" i="4"/>
  <c r="O100" i="4"/>
  <c r="N100" i="4"/>
  <c r="M100" i="4"/>
  <c r="L100" i="4"/>
  <c r="H100" i="4"/>
  <c r="G100" i="4"/>
  <c r="AI99" i="4"/>
  <c r="P99" i="4"/>
  <c r="F99" i="4"/>
  <c r="AZ99" i="4"/>
  <c r="BO99" i="4"/>
  <c r="BG99" i="4"/>
  <c r="BF99" i="4"/>
  <c r="BH99" i="4"/>
  <c r="BI99" i="4"/>
  <c r="J99" i="4"/>
  <c r="R99" i="4"/>
  <c r="BK99" i="4"/>
  <c r="BM99" i="4"/>
  <c r="BN99" i="4"/>
  <c r="BL99" i="4"/>
  <c r="BJ99" i="4"/>
  <c r="BA99" i="4"/>
  <c r="BB99" i="4"/>
  <c r="BC99" i="4"/>
  <c r="BD99" i="4"/>
  <c r="K99" i="4"/>
  <c r="BE99" i="4"/>
  <c r="AH99" i="4"/>
  <c r="AY99" i="4"/>
  <c r="AU99" i="4"/>
  <c r="AX99" i="4"/>
  <c r="AT99" i="4"/>
  <c r="AW99" i="4"/>
  <c r="AV99" i="4"/>
  <c r="AS99" i="4"/>
  <c r="AR99" i="4"/>
  <c r="AQ99" i="4"/>
  <c r="AP99" i="4"/>
  <c r="AG99" i="4"/>
  <c r="S99" i="4"/>
  <c r="Q99" i="4"/>
  <c r="O99" i="4"/>
  <c r="N99" i="4"/>
  <c r="M99" i="4"/>
  <c r="L99" i="4"/>
  <c r="H99" i="4"/>
  <c r="G99" i="4"/>
  <c r="AI98" i="4"/>
  <c r="P98" i="4"/>
  <c r="F98" i="4"/>
  <c r="AZ98" i="4"/>
  <c r="BO98" i="4"/>
  <c r="BG98" i="4"/>
  <c r="BF98" i="4"/>
  <c r="BH98" i="4"/>
  <c r="BI98" i="4"/>
  <c r="J98" i="4"/>
  <c r="R98" i="4"/>
  <c r="BK98" i="4"/>
  <c r="BM98" i="4"/>
  <c r="BN98" i="4"/>
  <c r="BL98" i="4"/>
  <c r="BJ98" i="4"/>
  <c r="BA98" i="4"/>
  <c r="BB98" i="4"/>
  <c r="BC98" i="4"/>
  <c r="BD98" i="4"/>
  <c r="K98" i="4"/>
  <c r="BE98" i="4"/>
  <c r="AH98" i="4"/>
  <c r="AY98" i="4"/>
  <c r="AU98" i="4"/>
  <c r="AX98" i="4"/>
  <c r="AT98" i="4"/>
  <c r="AW98" i="4"/>
  <c r="AV98" i="4"/>
  <c r="AS98" i="4"/>
  <c r="AR98" i="4"/>
  <c r="AQ98" i="4"/>
  <c r="AP98" i="4"/>
  <c r="AG98" i="4"/>
  <c r="S98" i="4"/>
  <c r="Q98" i="4"/>
  <c r="O98" i="4"/>
  <c r="N98" i="4"/>
  <c r="M98" i="4"/>
  <c r="L98" i="4"/>
  <c r="H98" i="4"/>
  <c r="G98" i="4"/>
  <c r="AI97" i="4"/>
  <c r="P97" i="4"/>
  <c r="F97" i="4"/>
  <c r="AZ97" i="4"/>
  <c r="BO97" i="4"/>
  <c r="BG97" i="4"/>
  <c r="BF97" i="4"/>
  <c r="BH97" i="4"/>
  <c r="BI97" i="4"/>
  <c r="J97" i="4"/>
  <c r="R97" i="4"/>
  <c r="BK97" i="4"/>
  <c r="BM97" i="4"/>
  <c r="BN97" i="4"/>
  <c r="BL97" i="4"/>
  <c r="BJ97" i="4"/>
  <c r="BA97" i="4"/>
  <c r="BB97" i="4"/>
  <c r="BC97" i="4"/>
  <c r="BD97" i="4"/>
  <c r="K97" i="4"/>
  <c r="BE97" i="4"/>
  <c r="AH97" i="4"/>
  <c r="AY97" i="4"/>
  <c r="AU97" i="4"/>
  <c r="AX97" i="4"/>
  <c r="AT97" i="4"/>
  <c r="AW97" i="4"/>
  <c r="AV97" i="4"/>
  <c r="AS97" i="4"/>
  <c r="AR97" i="4"/>
  <c r="AQ97" i="4"/>
  <c r="AP97" i="4"/>
  <c r="AG97" i="4"/>
  <c r="S97" i="4"/>
  <c r="Q97" i="4"/>
  <c r="O97" i="4"/>
  <c r="N97" i="4"/>
  <c r="M97" i="4"/>
  <c r="L97" i="4"/>
  <c r="H97" i="4"/>
  <c r="G97" i="4"/>
  <c r="AI96" i="4"/>
  <c r="P96" i="4"/>
  <c r="F96" i="4"/>
  <c r="AZ96" i="4"/>
  <c r="BO96" i="4"/>
  <c r="BG96" i="4"/>
  <c r="BF96" i="4"/>
  <c r="BH96" i="4"/>
  <c r="BI96" i="4"/>
  <c r="J96" i="4"/>
  <c r="R96" i="4"/>
  <c r="BK96" i="4"/>
  <c r="BM96" i="4"/>
  <c r="BN96" i="4"/>
  <c r="BL96" i="4"/>
  <c r="BJ96" i="4"/>
  <c r="BA96" i="4"/>
  <c r="BB96" i="4"/>
  <c r="BC96" i="4"/>
  <c r="BD96" i="4"/>
  <c r="K96" i="4"/>
  <c r="BE96" i="4"/>
  <c r="AH96" i="4"/>
  <c r="AY96" i="4"/>
  <c r="AU96" i="4"/>
  <c r="AX96" i="4"/>
  <c r="AT96" i="4"/>
  <c r="AW96" i="4"/>
  <c r="AV96" i="4"/>
  <c r="AS96" i="4"/>
  <c r="AR96" i="4"/>
  <c r="AQ96" i="4"/>
  <c r="AP96" i="4"/>
  <c r="AG96" i="4"/>
  <c r="S96" i="4"/>
  <c r="Q96" i="4"/>
  <c r="O96" i="4"/>
  <c r="N96" i="4"/>
  <c r="M96" i="4"/>
  <c r="L96" i="4"/>
  <c r="H96" i="4"/>
  <c r="G96" i="4"/>
  <c r="AI95" i="4"/>
  <c r="P95" i="4"/>
  <c r="F95" i="4"/>
  <c r="AZ95" i="4"/>
  <c r="BO95" i="4"/>
  <c r="BG95" i="4"/>
  <c r="BF95" i="4"/>
  <c r="BH95" i="4"/>
  <c r="BI95" i="4"/>
  <c r="J95" i="4"/>
  <c r="R95" i="4"/>
  <c r="BK95" i="4"/>
  <c r="BM95" i="4"/>
  <c r="BN95" i="4"/>
  <c r="BL95" i="4"/>
  <c r="BJ95" i="4"/>
  <c r="BA95" i="4"/>
  <c r="BB95" i="4"/>
  <c r="BC95" i="4"/>
  <c r="BD95" i="4"/>
  <c r="K95" i="4"/>
  <c r="BE95" i="4"/>
  <c r="AH95" i="4"/>
  <c r="AY95" i="4"/>
  <c r="AU95" i="4"/>
  <c r="AX95" i="4"/>
  <c r="AT95" i="4"/>
  <c r="AW95" i="4"/>
  <c r="AV95" i="4"/>
  <c r="AS95" i="4"/>
  <c r="AR95" i="4"/>
  <c r="AQ95" i="4"/>
  <c r="AP95" i="4"/>
  <c r="AG95" i="4"/>
  <c r="S95" i="4"/>
  <c r="Q95" i="4"/>
  <c r="O95" i="4"/>
  <c r="N95" i="4"/>
  <c r="M95" i="4"/>
  <c r="L95" i="4"/>
  <c r="H95" i="4"/>
  <c r="G95" i="4"/>
  <c r="AI94" i="4"/>
  <c r="P94" i="4"/>
  <c r="F94" i="4"/>
  <c r="AZ94" i="4"/>
  <c r="BO94" i="4"/>
  <c r="BF94" i="4"/>
  <c r="BG94" i="4"/>
  <c r="BH94" i="4"/>
  <c r="BI94" i="4"/>
  <c r="J94" i="4"/>
  <c r="BA94" i="4"/>
  <c r="BB94" i="4"/>
  <c r="BC94" i="4"/>
  <c r="BD94" i="4"/>
  <c r="K94" i="4"/>
  <c r="R94" i="4"/>
  <c r="BK94" i="4"/>
  <c r="BM94" i="4"/>
  <c r="BN94" i="4"/>
  <c r="BL94" i="4"/>
  <c r="BJ94" i="4"/>
  <c r="BE94" i="4"/>
  <c r="AH94" i="4"/>
  <c r="AS94" i="4"/>
  <c r="AT94" i="4"/>
  <c r="AU94" i="4"/>
  <c r="AV94" i="4"/>
  <c r="AY94" i="4"/>
  <c r="AX94" i="4"/>
  <c r="AW94" i="4"/>
  <c r="AR94" i="4"/>
  <c r="AQ94" i="4"/>
  <c r="AP94" i="4"/>
  <c r="AG94" i="4"/>
  <c r="S94" i="4"/>
  <c r="Q94" i="4"/>
  <c r="O94" i="4"/>
  <c r="M94" i="4"/>
  <c r="L94" i="4"/>
  <c r="N94" i="4"/>
  <c r="H94" i="4"/>
  <c r="G94" i="4"/>
  <c r="AI93" i="4"/>
  <c r="P93" i="4"/>
  <c r="F93" i="4"/>
  <c r="AZ93" i="4"/>
  <c r="BO93" i="4"/>
  <c r="BF93" i="4"/>
  <c r="BG93" i="4"/>
  <c r="BH93" i="4"/>
  <c r="BI93" i="4"/>
  <c r="J93" i="4"/>
  <c r="BA93" i="4"/>
  <c r="BB93" i="4"/>
  <c r="BC93" i="4"/>
  <c r="BD93" i="4"/>
  <c r="K93" i="4"/>
  <c r="R93" i="4"/>
  <c r="BK93" i="4"/>
  <c r="BM93" i="4"/>
  <c r="BN93" i="4"/>
  <c r="BL93" i="4"/>
  <c r="BJ93" i="4"/>
  <c r="BE93" i="4"/>
  <c r="AH93" i="4"/>
  <c r="AS93" i="4"/>
  <c r="AT93" i="4"/>
  <c r="AU93" i="4"/>
  <c r="AV93" i="4"/>
  <c r="AY93" i="4"/>
  <c r="AX93" i="4"/>
  <c r="AW93" i="4"/>
  <c r="AR93" i="4"/>
  <c r="AQ93" i="4"/>
  <c r="AP93" i="4"/>
  <c r="AG93" i="4"/>
  <c r="S93" i="4"/>
  <c r="Q93" i="4"/>
  <c r="O93" i="4"/>
  <c r="M93" i="4"/>
  <c r="L93" i="4"/>
  <c r="N93" i="4"/>
  <c r="H93" i="4"/>
  <c r="G93" i="4"/>
  <c r="AI92" i="4"/>
  <c r="P92" i="4"/>
  <c r="F92" i="4"/>
  <c r="AZ92" i="4"/>
  <c r="BO92" i="4"/>
  <c r="BF92" i="4"/>
  <c r="BG92" i="4"/>
  <c r="BH92" i="4"/>
  <c r="BI92" i="4"/>
  <c r="J92" i="4"/>
  <c r="BA92" i="4"/>
  <c r="BB92" i="4"/>
  <c r="BC92" i="4"/>
  <c r="BD92" i="4"/>
  <c r="K92" i="4"/>
  <c r="R92" i="4"/>
  <c r="BK92" i="4"/>
  <c r="BM92" i="4"/>
  <c r="BN92" i="4"/>
  <c r="BL92" i="4"/>
  <c r="BJ92" i="4"/>
  <c r="BE92" i="4"/>
  <c r="AH92" i="4"/>
  <c r="AS92" i="4"/>
  <c r="AT92" i="4"/>
  <c r="AU92" i="4"/>
  <c r="AV92" i="4"/>
  <c r="AY92" i="4"/>
  <c r="AX92" i="4"/>
  <c r="AW92" i="4"/>
  <c r="AR92" i="4"/>
  <c r="AQ92" i="4"/>
  <c r="AP92" i="4"/>
  <c r="AG92" i="4"/>
  <c r="S92" i="4"/>
  <c r="Q92" i="4"/>
  <c r="O92" i="4"/>
  <c r="M92" i="4"/>
  <c r="L92" i="4"/>
  <c r="N92" i="4"/>
  <c r="H92" i="4"/>
  <c r="G92" i="4"/>
  <c r="AI91" i="4"/>
  <c r="P91" i="4"/>
  <c r="F91" i="4"/>
  <c r="AZ91" i="4"/>
  <c r="BO91" i="4"/>
  <c r="BF91" i="4"/>
  <c r="BG91" i="4"/>
  <c r="BH91" i="4"/>
  <c r="BI91" i="4"/>
  <c r="J91" i="4"/>
  <c r="BA91" i="4"/>
  <c r="BB91" i="4"/>
  <c r="BC91" i="4"/>
  <c r="BD91" i="4"/>
  <c r="K91" i="4"/>
  <c r="R91" i="4"/>
  <c r="BK91" i="4"/>
  <c r="BM91" i="4"/>
  <c r="BN91" i="4"/>
  <c r="BL91" i="4"/>
  <c r="BJ91" i="4"/>
  <c r="BE91" i="4"/>
  <c r="AH91" i="4"/>
  <c r="AS91" i="4"/>
  <c r="AT91" i="4"/>
  <c r="AU91" i="4"/>
  <c r="AV91" i="4"/>
  <c r="AY91" i="4"/>
  <c r="AX91" i="4"/>
  <c r="AW91" i="4"/>
  <c r="AR91" i="4"/>
  <c r="AQ91" i="4"/>
  <c r="AP91" i="4"/>
  <c r="AG91" i="4"/>
  <c r="S91" i="4"/>
  <c r="Q91" i="4"/>
  <c r="O91" i="4"/>
  <c r="M91" i="4"/>
  <c r="L91" i="4"/>
  <c r="N91" i="4"/>
  <c r="H91" i="4"/>
  <c r="G91" i="4"/>
  <c r="AI90" i="4"/>
  <c r="P90" i="4"/>
  <c r="F90" i="4"/>
  <c r="AZ90" i="4"/>
  <c r="BO90" i="4"/>
  <c r="BF90" i="4"/>
  <c r="BG90" i="4"/>
  <c r="BH90" i="4"/>
  <c r="BI90" i="4"/>
  <c r="J90" i="4"/>
  <c r="BA90" i="4"/>
  <c r="BB90" i="4"/>
  <c r="BC90" i="4"/>
  <c r="BD90" i="4"/>
  <c r="K90" i="4"/>
  <c r="R90" i="4"/>
  <c r="BK90" i="4"/>
  <c r="BM90" i="4"/>
  <c r="BN90" i="4"/>
  <c r="BL90" i="4"/>
  <c r="BJ90" i="4"/>
  <c r="BE90" i="4"/>
  <c r="AH90" i="4"/>
  <c r="AS90" i="4"/>
  <c r="AT90" i="4"/>
  <c r="AU90" i="4"/>
  <c r="AV90" i="4"/>
  <c r="AY90" i="4"/>
  <c r="AX90" i="4"/>
  <c r="AW90" i="4"/>
  <c r="AR90" i="4"/>
  <c r="AQ90" i="4"/>
  <c r="AP90" i="4"/>
  <c r="AG90" i="4"/>
  <c r="S90" i="4"/>
  <c r="Q90" i="4"/>
  <c r="O90" i="4"/>
  <c r="M90" i="4"/>
  <c r="L90" i="4"/>
  <c r="N90" i="4"/>
  <c r="H90" i="4"/>
  <c r="G90" i="4"/>
  <c r="AI89" i="4"/>
  <c r="P89" i="4"/>
  <c r="F89" i="4"/>
  <c r="AZ89" i="4"/>
  <c r="BO89" i="4"/>
  <c r="BF89" i="4"/>
  <c r="BG89" i="4"/>
  <c r="BH89" i="4"/>
  <c r="BI89" i="4"/>
  <c r="J89" i="4"/>
  <c r="BA89" i="4"/>
  <c r="BB89" i="4"/>
  <c r="BC89" i="4"/>
  <c r="BD89" i="4"/>
  <c r="K89" i="4"/>
  <c r="R89" i="4"/>
  <c r="BK89" i="4"/>
  <c r="BM89" i="4"/>
  <c r="BN89" i="4"/>
  <c r="BL89" i="4"/>
  <c r="BJ89" i="4"/>
  <c r="BE89" i="4"/>
  <c r="AH89" i="4"/>
  <c r="AS89" i="4"/>
  <c r="AT89" i="4"/>
  <c r="AU89" i="4"/>
  <c r="AV89" i="4"/>
  <c r="AY89" i="4"/>
  <c r="AX89" i="4"/>
  <c r="AW89" i="4"/>
  <c r="AR89" i="4"/>
  <c r="AQ89" i="4"/>
  <c r="AP89" i="4"/>
  <c r="AG89" i="4"/>
  <c r="S89" i="4"/>
  <c r="Q89" i="4"/>
  <c r="O89" i="4"/>
  <c r="M89" i="4"/>
  <c r="L89" i="4"/>
  <c r="N89" i="4"/>
  <c r="H89" i="4"/>
  <c r="G89" i="4"/>
  <c r="AI88" i="4"/>
  <c r="P88" i="4"/>
  <c r="F88" i="4"/>
  <c r="AZ88" i="4"/>
  <c r="BO88" i="4"/>
  <c r="BF88" i="4"/>
  <c r="BG88" i="4"/>
  <c r="BH88" i="4"/>
  <c r="BI88" i="4"/>
  <c r="J88" i="4"/>
  <c r="BA88" i="4"/>
  <c r="BB88" i="4"/>
  <c r="BC88" i="4"/>
  <c r="BD88" i="4"/>
  <c r="K88" i="4"/>
  <c r="R88" i="4"/>
  <c r="BK88" i="4"/>
  <c r="BM88" i="4"/>
  <c r="BN88" i="4"/>
  <c r="BL88" i="4"/>
  <c r="BJ88" i="4"/>
  <c r="BE88" i="4"/>
  <c r="AH88" i="4"/>
  <c r="AS88" i="4"/>
  <c r="AT88" i="4"/>
  <c r="AU88" i="4"/>
  <c r="AV88" i="4"/>
  <c r="AY88" i="4"/>
  <c r="AX88" i="4"/>
  <c r="AW88" i="4"/>
  <c r="AR88" i="4"/>
  <c r="AQ88" i="4"/>
  <c r="AP88" i="4"/>
  <c r="AG88" i="4"/>
  <c r="S88" i="4"/>
  <c r="Q88" i="4"/>
  <c r="O88" i="4"/>
  <c r="M88" i="4"/>
  <c r="L88" i="4"/>
  <c r="N88" i="4"/>
  <c r="H88" i="4"/>
  <c r="G88" i="4"/>
  <c r="AI87" i="4"/>
  <c r="P87" i="4"/>
  <c r="F87" i="4"/>
  <c r="AZ87" i="4"/>
  <c r="BO87" i="4"/>
  <c r="BF87" i="4"/>
  <c r="BG87" i="4"/>
  <c r="BH87" i="4"/>
  <c r="BI87" i="4"/>
  <c r="J87" i="4"/>
  <c r="BA87" i="4"/>
  <c r="BB87" i="4"/>
  <c r="BC87" i="4"/>
  <c r="BD87" i="4"/>
  <c r="K87" i="4"/>
  <c r="R87" i="4"/>
  <c r="BK87" i="4"/>
  <c r="BM87" i="4"/>
  <c r="BN87" i="4"/>
  <c r="BL87" i="4"/>
  <c r="BJ87" i="4"/>
  <c r="BE87" i="4"/>
  <c r="AH87" i="4"/>
  <c r="AS87" i="4"/>
  <c r="AT87" i="4"/>
  <c r="AU87" i="4"/>
  <c r="AV87" i="4"/>
  <c r="AY87" i="4"/>
  <c r="AX87" i="4"/>
  <c r="AW87" i="4"/>
  <c r="AR87" i="4"/>
  <c r="AQ87" i="4"/>
  <c r="AP87" i="4"/>
  <c r="AG87" i="4"/>
  <c r="S87" i="4"/>
  <c r="Q87" i="4"/>
  <c r="O87" i="4"/>
  <c r="M87" i="4"/>
  <c r="L87" i="4"/>
  <c r="N87" i="4"/>
  <c r="H87" i="4"/>
  <c r="G87" i="4"/>
  <c r="AI86" i="4"/>
  <c r="P86" i="4"/>
  <c r="F86" i="4"/>
  <c r="AZ86" i="4"/>
  <c r="BO86" i="4"/>
  <c r="BF86" i="4"/>
  <c r="BG86" i="4"/>
  <c r="BH86" i="4"/>
  <c r="BI86" i="4"/>
  <c r="J86" i="4"/>
  <c r="BA86" i="4"/>
  <c r="BB86" i="4"/>
  <c r="BC86" i="4"/>
  <c r="BD86" i="4"/>
  <c r="K86" i="4"/>
  <c r="R86" i="4"/>
  <c r="BK86" i="4"/>
  <c r="BM86" i="4"/>
  <c r="BN86" i="4"/>
  <c r="BL86" i="4"/>
  <c r="BJ86" i="4"/>
  <c r="BE86" i="4"/>
  <c r="AH86" i="4"/>
  <c r="AS86" i="4"/>
  <c r="AT86" i="4"/>
  <c r="AU86" i="4"/>
  <c r="AV86" i="4"/>
  <c r="AY86" i="4"/>
  <c r="AX86" i="4"/>
  <c r="AW86" i="4"/>
  <c r="AR86" i="4"/>
  <c r="AQ86" i="4"/>
  <c r="AP86" i="4"/>
  <c r="AG86" i="4"/>
  <c r="S86" i="4"/>
  <c r="Q86" i="4"/>
  <c r="O86" i="4"/>
  <c r="M86" i="4"/>
  <c r="L86" i="4"/>
  <c r="N86" i="4"/>
  <c r="H86" i="4"/>
  <c r="G86" i="4"/>
  <c r="AI85" i="4"/>
  <c r="P85" i="4"/>
  <c r="F85" i="4"/>
  <c r="AZ85" i="4"/>
  <c r="BO85" i="4"/>
  <c r="BF85" i="4"/>
  <c r="BG85" i="4"/>
  <c r="BH85" i="4"/>
  <c r="BI85" i="4"/>
  <c r="J85" i="4"/>
  <c r="BA85" i="4"/>
  <c r="BB85" i="4"/>
  <c r="BC85" i="4"/>
  <c r="BD85" i="4"/>
  <c r="K85" i="4"/>
  <c r="R85" i="4"/>
  <c r="BK85" i="4"/>
  <c r="BM85" i="4"/>
  <c r="BN85" i="4"/>
  <c r="BL85" i="4"/>
  <c r="BJ85" i="4"/>
  <c r="BE85" i="4"/>
  <c r="AH85" i="4"/>
  <c r="AS85" i="4"/>
  <c r="AT85" i="4"/>
  <c r="AU85" i="4"/>
  <c r="AV85" i="4"/>
  <c r="AY85" i="4"/>
  <c r="AX85" i="4"/>
  <c r="AW85" i="4"/>
  <c r="AR85" i="4"/>
  <c r="AQ85" i="4"/>
  <c r="AP85" i="4"/>
  <c r="AG85" i="4"/>
  <c r="S85" i="4"/>
  <c r="Q85" i="4"/>
  <c r="O85" i="4"/>
  <c r="M85" i="4"/>
  <c r="L85" i="4"/>
  <c r="N85" i="4"/>
  <c r="H85" i="4"/>
  <c r="G85" i="4"/>
  <c r="AI84" i="4"/>
  <c r="P84" i="4"/>
  <c r="F84" i="4"/>
  <c r="AZ84" i="4"/>
  <c r="BO84" i="4"/>
  <c r="BF84" i="4"/>
  <c r="BG84" i="4"/>
  <c r="BH84" i="4"/>
  <c r="BI84" i="4"/>
  <c r="J84" i="4"/>
  <c r="BA84" i="4"/>
  <c r="BB84" i="4"/>
  <c r="BC84" i="4"/>
  <c r="BD84" i="4"/>
  <c r="K84" i="4"/>
  <c r="R84" i="4"/>
  <c r="BK84" i="4"/>
  <c r="BM84" i="4"/>
  <c r="BN84" i="4"/>
  <c r="BL84" i="4"/>
  <c r="BJ84" i="4"/>
  <c r="BE84" i="4"/>
  <c r="AH84" i="4"/>
  <c r="AS84" i="4"/>
  <c r="AT84" i="4"/>
  <c r="AU84" i="4"/>
  <c r="AV84" i="4"/>
  <c r="AY84" i="4"/>
  <c r="AX84" i="4"/>
  <c r="AW84" i="4"/>
  <c r="AR84" i="4"/>
  <c r="AQ84" i="4"/>
  <c r="AP84" i="4"/>
  <c r="AG84" i="4"/>
  <c r="S84" i="4"/>
  <c r="Q84" i="4"/>
  <c r="O84" i="4"/>
  <c r="M84" i="4"/>
  <c r="L84" i="4"/>
  <c r="N84" i="4"/>
  <c r="H84" i="4"/>
  <c r="G84" i="4"/>
  <c r="AI83" i="4"/>
  <c r="P83" i="4"/>
  <c r="F83" i="4"/>
  <c r="AZ83" i="4"/>
  <c r="BO83" i="4"/>
  <c r="BF83" i="4"/>
  <c r="BG83" i="4"/>
  <c r="BH83" i="4"/>
  <c r="BI83" i="4"/>
  <c r="J83" i="4"/>
  <c r="BA83" i="4"/>
  <c r="BB83" i="4"/>
  <c r="BC83" i="4"/>
  <c r="BD83" i="4"/>
  <c r="K83" i="4"/>
  <c r="R83" i="4"/>
  <c r="BK83" i="4"/>
  <c r="BM83" i="4"/>
  <c r="BN83" i="4"/>
  <c r="BL83" i="4"/>
  <c r="BJ83" i="4"/>
  <c r="BE83" i="4"/>
  <c r="AH83" i="4"/>
  <c r="AS83" i="4"/>
  <c r="AT83" i="4"/>
  <c r="AU83" i="4"/>
  <c r="AV83" i="4"/>
  <c r="AY83" i="4"/>
  <c r="AX83" i="4"/>
  <c r="AW83" i="4"/>
  <c r="AR83" i="4"/>
  <c r="AQ83" i="4"/>
  <c r="AP83" i="4"/>
  <c r="AG83" i="4"/>
  <c r="S83" i="4"/>
  <c r="Q83" i="4"/>
  <c r="O83" i="4"/>
  <c r="M83" i="4"/>
  <c r="L83" i="4"/>
  <c r="N83" i="4"/>
  <c r="H83" i="4"/>
  <c r="G83" i="4"/>
  <c r="AI82" i="4"/>
  <c r="P82" i="4"/>
  <c r="F82" i="4"/>
  <c r="AZ82" i="4"/>
  <c r="BO82" i="4"/>
  <c r="BF82" i="4"/>
  <c r="BG82" i="4"/>
  <c r="BH82" i="4"/>
  <c r="BI82" i="4"/>
  <c r="J82" i="4"/>
  <c r="BA82" i="4"/>
  <c r="BB82" i="4"/>
  <c r="BC82" i="4"/>
  <c r="BD82" i="4"/>
  <c r="K82" i="4"/>
  <c r="R82" i="4"/>
  <c r="BK82" i="4"/>
  <c r="BM82" i="4"/>
  <c r="BN82" i="4"/>
  <c r="BL82" i="4"/>
  <c r="BJ82" i="4"/>
  <c r="BE82" i="4"/>
  <c r="AH82" i="4"/>
  <c r="AS82" i="4"/>
  <c r="AT82" i="4"/>
  <c r="AU82" i="4"/>
  <c r="AV82" i="4"/>
  <c r="AY82" i="4"/>
  <c r="AX82" i="4"/>
  <c r="AW82" i="4"/>
  <c r="AR82" i="4"/>
  <c r="AQ82" i="4"/>
  <c r="AP82" i="4"/>
  <c r="AG82" i="4"/>
  <c r="S82" i="4"/>
  <c r="Q82" i="4"/>
  <c r="O82" i="4"/>
  <c r="M82" i="4"/>
  <c r="L82" i="4"/>
  <c r="N82" i="4"/>
  <c r="H82" i="4"/>
  <c r="G82" i="4"/>
  <c r="AI81" i="4"/>
  <c r="P81" i="4"/>
  <c r="F81" i="4"/>
  <c r="AZ81" i="4"/>
  <c r="BO81" i="4"/>
  <c r="BF81" i="4"/>
  <c r="BG81" i="4"/>
  <c r="BH81" i="4"/>
  <c r="BI81" i="4"/>
  <c r="J81" i="4"/>
  <c r="BA81" i="4"/>
  <c r="BB81" i="4"/>
  <c r="BC81" i="4"/>
  <c r="BD81" i="4"/>
  <c r="K81" i="4"/>
  <c r="R81" i="4"/>
  <c r="BK81" i="4"/>
  <c r="BM81" i="4"/>
  <c r="BN81" i="4"/>
  <c r="BL81" i="4"/>
  <c r="BJ81" i="4"/>
  <c r="BE81" i="4"/>
  <c r="AH81" i="4"/>
  <c r="AS81" i="4"/>
  <c r="AT81" i="4"/>
  <c r="AU81" i="4"/>
  <c r="AV81" i="4"/>
  <c r="AY81" i="4"/>
  <c r="AX81" i="4"/>
  <c r="AW81" i="4"/>
  <c r="AR81" i="4"/>
  <c r="AQ81" i="4"/>
  <c r="AP81" i="4"/>
  <c r="AG81" i="4"/>
  <c r="S81" i="4"/>
  <c r="Q81" i="4"/>
  <c r="O81" i="4"/>
  <c r="M81" i="4"/>
  <c r="L81" i="4"/>
  <c r="N81" i="4"/>
  <c r="H81" i="4"/>
  <c r="G81" i="4"/>
  <c r="AI80" i="4"/>
  <c r="P80" i="4"/>
  <c r="F80" i="4"/>
  <c r="AZ80" i="4"/>
  <c r="BO80" i="4"/>
  <c r="BF80" i="4"/>
  <c r="BG80" i="4"/>
  <c r="BH80" i="4"/>
  <c r="BI80" i="4"/>
  <c r="J80" i="4"/>
  <c r="BA80" i="4"/>
  <c r="BB80" i="4"/>
  <c r="BC80" i="4"/>
  <c r="BD80" i="4"/>
  <c r="K80" i="4"/>
  <c r="R80" i="4"/>
  <c r="BK80" i="4"/>
  <c r="BM80" i="4"/>
  <c r="BN80" i="4"/>
  <c r="BL80" i="4"/>
  <c r="BJ80" i="4"/>
  <c r="BE80" i="4"/>
  <c r="AH80" i="4"/>
  <c r="AS80" i="4"/>
  <c r="AT80" i="4"/>
  <c r="AU80" i="4"/>
  <c r="AV80" i="4"/>
  <c r="AY80" i="4"/>
  <c r="AX80" i="4"/>
  <c r="AW80" i="4"/>
  <c r="AR80" i="4"/>
  <c r="AQ80" i="4"/>
  <c r="AP80" i="4"/>
  <c r="AG80" i="4"/>
  <c r="S80" i="4"/>
  <c r="Q80" i="4"/>
  <c r="O80" i="4"/>
  <c r="M80" i="4"/>
  <c r="L80" i="4"/>
  <c r="N80" i="4"/>
  <c r="H80" i="4"/>
  <c r="G80" i="4"/>
  <c r="AI79" i="4"/>
  <c r="P79" i="4"/>
  <c r="F79" i="4"/>
  <c r="AZ79" i="4"/>
  <c r="BO79" i="4"/>
  <c r="BF79" i="4"/>
  <c r="BG79" i="4"/>
  <c r="BH79" i="4"/>
  <c r="BI79" i="4"/>
  <c r="J79" i="4"/>
  <c r="BA79" i="4"/>
  <c r="BB79" i="4"/>
  <c r="BC79" i="4"/>
  <c r="BD79" i="4"/>
  <c r="K79" i="4"/>
  <c r="R79" i="4"/>
  <c r="BK79" i="4"/>
  <c r="BM79" i="4"/>
  <c r="BN79" i="4"/>
  <c r="BL79" i="4"/>
  <c r="BJ79" i="4"/>
  <c r="BE79" i="4"/>
  <c r="AH79" i="4"/>
  <c r="AS79" i="4"/>
  <c r="AT79" i="4"/>
  <c r="AU79" i="4"/>
  <c r="AV79" i="4"/>
  <c r="AY79" i="4"/>
  <c r="AX79" i="4"/>
  <c r="AW79" i="4"/>
  <c r="AR79" i="4"/>
  <c r="AQ79" i="4"/>
  <c r="AP79" i="4"/>
  <c r="AG79" i="4"/>
  <c r="S79" i="4"/>
  <c r="Q79" i="4"/>
  <c r="O79" i="4"/>
  <c r="M79" i="4"/>
  <c r="L79" i="4"/>
  <c r="N79" i="4"/>
  <c r="H79" i="4"/>
  <c r="G79" i="4"/>
  <c r="AI78" i="4"/>
  <c r="P78" i="4"/>
  <c r="F78" i="4"/>
  <c r="AZ78" i="4"/>
  <c r="BO78" i="4"/>
  <c r="BF78" i="4"/>
  <c r="BG78" i="4"/>
  <c r="BH78" i="4"/>
  <c r="BI78" i="4"/>
  <c r="J78" i="4"/>
  <c r="BA78" i="4"/>
  <c r="BB78" i="4"/>
  <c r="BC78" i="4"/>
  <c r="BD78" i="4"/>
  <c r="K78" i="4"/>
  <c r="R78" i="4"/>
  <c r="BK78" i="4"/>
  <c r="BM78" i="4"/>
  <c r="BN78" i="4"/>
  <c r="BL78" i="4"/>
  <c r="BJ78" i="4"/>
  <c r="BE78" i="4"/>
  <c r="AH78" i="4"/>
  <c r="AS78" i="4"/>
  <c r="AT78" i="4"/>
  <c r="AU78" i="4"/>
  <c r="AV78" i="4"/>
  <c r="AY78" i="4"/>
  <c r="AX78" i="4"/>
  <c r="AW78" i="4"/>
  <c r="AR78" i="4"/>
  <c r="AQ78" i="4"/>
  <c r="AP78" i="4"/>
  <c r="AG78" i="4"/>
  <c r="S78" i="4"/>
  <c r="Q78" i="4"/>
  <c r="O78" i="4"/>
  <c r="M78" i="4"/>
  <c r="L78" i="4"/>
  <c r="N78" i="4"/>
  <c r="H78" i="4"/>
  <c r="G78" i="4"/>
  <c r="AI77" i="4"/>
  <c r="P77" i="4"/>
  <c r="F77" i="4"/>
  <c r="AZ77" i="4"/>
  <c r="BO77" i="4"/>
  <c r="BF77" i="4"/>
  <c r="BG77" i="4"/>
  <c r="BH77" i="4"/>
  <c r="BI77" i="4"/>
  <c r="J77" i="4"/>
  <c r="BA77" i="4"/>
  <c r="BB77" i="4"/>
  <c r="BC77" i="4"/>
  <c r="BD77" i="4"/>
  <c r="K77" i="4"/>
  <c r="R77" i="4"/>
  <c r="BK77" i="4"/>
  <c r="BM77" i="4"/>
  <c r="BN77" i="4"/>
  <c r="BL77" i="4"/>
  <c r="BJ77" i="4"/>
  <c r="BE77" i="4"/>
  <c r="AH77" i="4"/>
  <c r="AS77" i="4"/>
  <c r="AT77" i="4"/>
  <c r="AU77" i="4"/>
  <c r="AV77" i="4"/>
  <c r="AY77" i="4"/>
  <c r="AX77" i="4"/>
  <c r="AW77" i="4"/>
  <c r="AR77" i="4"/>
  <c r="AQ77" i="4"/>
  <c r="AP77" i="4"/>
  <c r="AG77" i="4"/>
  <c r="S77" i="4"/>
  <c r="Q77" i="4"/>
  <c r="O77" i="4"/>
  <c r="M77" i="4"/>
  <c r="L77" i="4"/>
  <c r="N77" i="4"/>
  <c r="H77" i="4"/>
  <c r="G77" i="4"/>
  <c r="AI76" i="4"/>
  <c r="P76" i="4"/>
  <c r="F76" i="4"/>
  <c r="AZ76" i="4"/>
  <c r="BO76" i="4"/>
  <c r="BF76" i="4"/>
  <c r="BG76" i="4"/>
  <c r="BH76" i="4"/>
  <c r="BI76" i="4"/>
  <c r="J76" i="4"/>
  <c r="BA76" i="4"/>
  <c r="BB76" i="4"/>
  <c r="BC76" i="4"/>
  <c r="BD76" i="4"/>
  <c r="K76" i="4"/>
  <c r="R76" i="4"/>
  <c r="BK76" i="4"/>
  <c r="BM76" i="4"/>
  <c r="BN76" i="4"/>
  <c r="BL76" i="4"/>
  <c r="BJ76" i="4"/>
  <c r="BE76" i="4"/>
  <c r="AH76" i="4"/>
  <c r="AS76" i="4"/>
  <c r="AT76" i="4"/>
  <c r="AU76" i="4"/>
  <c r="AV76" i="4"/>
  <c r="AY76" i="4"/>
  <c r="AX76" i="4"/>
  <c r="AW76" i="4"/>
  <c r="AR76" i="4"/>
  <c r="AQ76" i="4"/>
  <c r="AP76" i="4"/>
  <c r="AG76" i="4"/>
  <c r="S76" i="4"/>
  <c r="Q76" i="4"/>
  <c r="O76" i="4"/>
  <c r="M76" i="4"/>
  <c r="L76" i="4"/>
  <c r="N76" i="4"/>
  <c r="H76" i="4"/>
  <c r="G76" i="4"/>
  <c r="AI75" i="4"/>
  <c r="P75" i="4"/>
  <c r="F75" i="4"/>
  <c r="AZ75" i="4"/>
  <c r="BO75" i="4"/>
  <c r="BF75" i="4"/>
  <c r="BG75" i="4"/>
  <c r="BH75" i="4"/>
  <c r="BI75" i="4"/>
  <c r="J75" i="4"/>
  <c r="BA75" i="4"/>
  <c r="BB75" i="4"/>
  <c r="BC75" i="4"/>
  <c r="BD75" i="4"/>
  <c r="K75" i="4"/>
  <c r="R75" i="4"/>
  <c r="BK75" i="4"/>
  <c r="BM75" i="4"/>
  <c r="BN75" i="4"/>
  <c r="BL75" i="4"/>
  <c r="BJ75" i="4"/>
  <c r="BE75" i="4"/>
  <c r="AH75" i="4"/>
  <c r="AS75" i="4"/>
  <c r="AT75" i="4"/>
  <c r="AU75" i="4"/>
  <c r="AV75" i="4"/>
  <c r="AY75" i="4"/>
  <c r="AX75" i="4"/>
  <c r="AW75" i="4"/>
  <c r="AR75" i="4"/>
  <c r="AQ75" i="4"/>
  <c r="AP75" i="4"/>
  <c r="AG75" i="4"/>
  <c r="S75" i="4"/>
  <c r="Q75" i="4"/>
  <c r="O75" i="4"/>
  <c r="M75" i="4"/>
  <c r="L75" i="4"/>
  <c r="N75" i="4"/>
  <c r="H75" i="4"/>
  <c r="G75" i="4"/>
  <c r="AI74" i="4"/>
  <c r="P74" i="4"/>
  <c r="F74" i="4"/>
  <c r="AZ74" i="4"/>
  <c r="BO74" i="4"/>
  <c r="BF74" i="4"/>
  <c r="BG74" i="4"/>
  <c r="BH74" i="4"/>
  <c r="BI74" i="4"/>
  <c r="J74" i="4"/>
  <c r="BA74" i="4"/>
  <c r="BB74" i="4"/>
  <c r="BC74" i="4"/>
  <c r="BD74" i="4"/>
  <c r="K74" i="4"/>
  <c r="R74" i="4"/>
  <c r="BK74" i="4"/>
  <c r="BM74" i="4"/>
  <c r="BN74" i="4"/>
  <c r="BL74" i="4"/>
  <c r="BJ74" i="4"/>
  <c r="BE74" i="4"/>
  <c r="AH74" i="4"/>
  <c r="AS74" i="4"/>
  <c r="AT74" i="4"/>
  <c r="AU74" i="4"/>
  <c r="AV74" i="4"/>
  <c r="AY74" i="4"/>
  <c r="AX74" i="4"/>
  <c r="AW74" i="4"/>
  <c r="AR74" i="4"/>
  <c r="AQ74" i="4"/>
  <c r="AP74" i="4"/>
  <c r="AG74" i="4"/>
  <c r="S74" i="4"/>
  <c r="Q74" i="4"/>
  <c r="O74" i="4"/>
  <c r="M74" i="4"/>
  <c r="L74" i="4"/>
  <c r="N74" i="4"/>
  <c r="H74" i="4"/>
  <c r="G74" i="4"/>
  <c r="AI73" i="4"/>
  <c r="P73" i="4"/>
  <c r="F73" i="4"/>
  <c r="AZ73" i="4"/>
  <c r="BO73" i="4"/>
  <c r="BG73" i="4"/>
  <c r="BF73" i="4"/>
  <c r="BH73" i="4"/>
  <c r="BI73" i="4"/>
  <c r="J73" i="4"/>
  <c r="R73" i="4"/>
  <c r="BK73" i="4"/>
  <c r="BM73" i="4"/>
  <c r="BN73" i="4"/>
  <c r="BL73" i="4"/>
  <c r="BJ73" i="4"/>
  <c r="BA73" i="4"/>
  <c r="BB73" i="4"/>
  <c r="BC73" i="4"/>
  <c r="BD73" i="4"/>
  <c r="K73" i="4"/>
  <c r="BE73" i="4"/>
  <c r="AH73" i="4"/>
  <c r="AY73" i="4"/>
  <c r="AU73" i="4"/>
  <c r="AX73" i="4"/>
  <c r="AT73" i="4"/>
  <c r="AW73" i="4"/>
  <c r="AV73" i="4"/>
  <c r="AS73" i="4"/>
  <c r="AR73" i="4"/>
  <c r="AQ73" i="4"/>
  <c r="AP73" i="4"/>
  <c r="AG73" i="4"/>
  <c r="S73" i="4"/>
  <c r="Q73" i="4"/>
  <c r="O73" i="4"/>
  <c r="N73" i="4"/>
  <c r="M73" i="4"/>
  <c r="L73" i="4"/>
  <c r="H73" i="4"/>
  <c r="G73" i="4"/>
  <c r="AI72" i="4"/>
  <c r="P72" i="4"/>
  <c r="F72" i="4"/>
  <c r="AZ72" i="4"/>
  <c r="BO72" i="4"/>
  <c r="BF72" i="4"/>
  <c r="BG72" i="4"/>
  <c r="BH72" i="4"/>
  <c r="BI72" i="4"/>
  <c r="J72" i="4"/>
  <c r="BA72" i="4"/>
  <c r="BB72" i="4"/>
  <c r="BC72" i="4"/>
  <c r="BD72" i="4"/>
  <c r="K72" i="4"/>
  <c r="R72" i="4"/>
  <c r="BK72" i="4"/>
  <c r="BM72" i="4"/>
  <c r="BN72" i="4"/>
  <c r="BL72" i="4"/>
  <c r="BJ72" i="4"/>
  <c r="BE72" i="4"/>
  <c r="AH72" i="4"/>
  <c r="AS72" i="4"/>
  <c r="AT72" i="4"/>
  <c r="AU72" i="4"/>
  <c r="AV72" i="4"/>
  <c r="AY72" i="4"/>
  <c r="AX72" i="4"/>
  <c r="AW72" i="4"/>
  <c r="AR72" i="4"/>
  <c r="AQ72" i="4"/>
  <c r="AP72" i="4"/>
  <c r="AG72" i="4"/>
  <c r="S72" i="4"/>
  <c r="Q72" i="4"/>
  <c r="O72" i="4"/>
  <c r="M72" i="4"/>
  <c r="L72" i="4"/>
  <c r="N72" i="4"/>
  <c r="H72" i="4"/>
  <c r="G72" i="4"/>
  <c r="AI71" i="4"/>
  <c r="P71" i="4"/>
  <c r="F71" i="4"/>
  <c r="AZ71" i="4"/>
  <c r="BO71" i="4"/>
  <c r="BF71" i="4"/>
  <c r="BG71" i="4"/>
  <c r="BH71" i="4"/>
  <c r="BI71" i="4"/>
  <c r="J71" i="4"/>
  <c r="BA71" i="4"/>
  <c r="BB71" i="4"/>
  <c r="BC71" i="4"/>
  <c r="BD71" i="4"/>
  <c r="K71" i="4"/>
  <c r="R71" i="4"/>
  <c r="BK71" i="4"/>
  <c r="BM71" i="4"/>
  <c r="BN71" i="4"/>
  <c r="BL71" i="4"/>
  <c r="BJ71" i="4"/>
  <c r="BE71" i="4"/>
  <c r="AH71" i="4"/>
  <c r="AS71" i="4"/>
  <c r="AT71" i="4"/>
  <c r="AU71" i="4"/>
  <c r="AV71" i="4"/>
  <c r="AY71" i="4"/>
  <c r="AX71" i="4"/>
  <c r="AW71" i="4"/>
  <c r="AR71" i="4"/>
  <c r="AQ71" i="4"/>
  <c r="AP71" i="4"/>
  <c r="AG71" i="4"/>
  <c r="S71" i="4"/>
  <c r="Q71" i="4"/>
  <c r="O71" i="4"/>
  <c r="M71" i="4"/>
  <c r="L71" i="4"/>
  <c r="N71" i="4"/>
  <c r="H71" i="4"/>
  <c r="G71" i="4"/>
  <c r="AI70" i="4"/>
  <c r="P70" i="4"/>
  <c r="F70" i="4"/>
  <c r="AZ70" i="4"/>
  <c r="BO70" i="4"/>
  <c r="BF70" i="4"/>
  <c r="BG70" i="4"/>
  <c r="BH70" i="4"/>
  <c r="BI70" i="4"/>
  <c r="J70" i="4"/>
  <c r="BA70" i="4"/>
  <c r="BB70" i="4"/>
  <c r="BC70" i="4"/>
  <c r="BD70" i="4"/>
  <c r="K70" i="4"/>
  <c r="R70" i="4"/>
  <c r="BK70" i="4"/>
  <c r="BM70" i="4"/>
  <c r="BN70" i="4"/>
  <c r="BL70" i="4"/>
  <c r="BJ70" i="4"/>
  <c r="BE70" i="4"/>
  <c r="AH70" i="4"/>
  <c r="AS70" i="4"/>
  <c r="AT70" i="4"/>
  <c r="AU70" i="4"/>
  <c r="AV70" i="4"/>
  <c r="AY70" i="4"/>
  <c r="AX70" i="4"/>
  <c r="AW70" i="4"/>
  <c r="AR70" i="4"/>
  <c r="AQ70" i="4"/>
  <c r="AP70" i="4"/>
  <c r="AG70" i="4"/>
  <c r="S70" i="4"/>
  <c r="Q70" i="4"/>
  <c r="O70" i="4"/>
  <c r="M70" i="4"/>
  <c r="L70" i="4"/>
  <c r="N70" i="4"/>
  <c r="H70" i="4"/>
  <c r="G70" i="4"/>
  <c r="AI69" i="4"/>
  <c r="P69" i="4"/>
  <c r="F69" i="4"/>
  <c r="AZ69" i="4"/>
  <c r="BO69" i="4"/>
  <c r="BF69" i="4"/>
  <c r="BG69" i="4"/>
  <c r="BH69" i="4"/>
  <c r="BI69" i="4"/>
  <c r="J69" i="4"/>
  <c r="BA69" i="4"/>
  <c r="BB69" i="4"/>
  <c r="BC69" i="4"/>
  <c r="BD69" i="4"/>
  <c r="K69" i="4"/>
  <c r="R69" i="4"/>
  <c r="BK69" i="4"/>
  <c r="BM69" i="4"/>
  <c r="BN69" i="4"/>
  <c r="BL69" i="4"/>
  <c r="BJ69" i="4"/>
  <c r="BE69" i="4"/>
  <c r="AH69" i="4"/>
  <c r="AS69" i="4"/>
  <c r="AT69" i="4"/>
  <c r="AU69" i="4"/>
  <c r="AV69" i="4"/>
  <c r="AY69" i="4"/>
  <c r="AX69" i="4"/>
  <c r="AW69" i="4"/>
  <c r="AR69" i="4"/>
  <c r="AQ69" i="4"/>
  <c r="AP69" i="4"/>
  <c r="AG69" i="4"/>
  <c r="S69" i="4"/>
  <c r="Q69" i="4"/>
  <c r="O69" i="4"/>
  <c r="M69" i="4"/>
  <c r="L69" i="4"/>
  <c r="N69" i="4"/>
  <c r="H69" i="4"/>
  <c r="G69" i="4"/>
  <c r="AI68" i="4"/>
  <c r="P68" i="4"/>
  <c r="F68" i="4"/>
  <c r="AZ68" i="4"/>
  <c r="BO68" i="4"/>
  <c r="BF68" i="4"/>
  <c r="BG68" i="4"/>
  <c r="BH68" i="4"/>
  <c r="BI68" i="4"/>
  <c r="J68" i="4"/>
  <c r="BA68" i="4"/>
  <c r="BB68" i="4"/>
  <c r="BC68" i="4"/>
  <c r="BD68" i="4"/>
  <c r="K68" i="4"/>
  <c r="R68" i="4"/>
  <c r="BK68" i="4"/>
  <c r="BM68" i="4"/>
  <c r="BN68" i="4"/>
  <c r="BL68" i="4"/>
  <c r="BJ68" i="4"/>
  <c r="BE68" i="4"/>
  <c r="AH68" i="4"/>
  <c r="AS68" i="4"/>
  <c r="AT68" i="4"/>
  <c r="AU68" i="4"/>
  <c r="AV68" i="4"/>
  <c r="AY68" i="4"/>
  <c r="AX68" i="4"/>
  <c r="AW68" i="4"/>
  <c r="AR68" i="4"/>
  <c r="AQ68" i="4"/>
  <c r="AP68" i="4"/>
  <c r="AG68" i="4"/>
  <c r="S68" i="4"/>
  <c r="Q68" i="4"/>
  <c r="O68" i="4"/>
  <c r="M68" i="4"/>
  <c r="L68" i="4"/>
  <c r="N68" i="4"/>
  <c r="H68" i="4"/>
  <c r="G68" i="4"/>
  <c r="AI67" i="4"/>
  <c r="P67" i="4"/>
  <c r="F67" i="4"/>
  <c r="AZ67" i="4"/>
  <c r="BO67" i="4"/>
  <c r="BF67" i="4"/>
  <c r="BG67" i="4"/>
  <c r="BH67" i="4"/>
  <c r="BI67" i="4"/>
  <c r="J67" i="4"/>
  <c r="BA67" i="4"/>
  <c r="BB67" i="4"/>
  <c r="BC67" i="4"/>
  <c r="BD67" i="4"/>
  <c r="K67" i="4"/>
  <c r="R67" i="4"/>
  <c r="BK67" i="4"/>
  <c r="BM67" i="4"/>
  <c r="BN67" i="4"/>
  <c r="BL67" i="4"/>
  <c r="BJ67" i="4"/>
  <c r="BE67" i="4"/>
  <c r="AH67" i="4"/>
  <c r="AS67" i="4"/>
  <c r="AT67" i="4"/>
  <c r="AU67" i="4"/>
  <c r="AV67" i="4"/>
  <c r="AY67" i="4"/>
  <c r="AX67" i="4"/>
  <c r="AW67" i="4"/>
  <c r="AR67" i="4"/>
  <c r="AQ67" i="4"/>
  <c r="AP67" i="4"/>
  <c r="AG67" i="4"/>
  <c r="S67" i="4"/>
  <c r="Q67" i="4"/>
  <c r="O67" i="4"/>
  <c r="M67" i="4"/>
  <c r="L67" i="4"/>
  <c r="N67" i="4"/>
  <c r="H67" i="4"/>
  <c r="G67" i="4"/>
  <c r="AI66" i="4"/>
  <c r="P66" i="4"/>
  <c r="F66" i="4"/>
  <c r="AZ66" i="4"/>
  <c r="BO66" i="4"/>
  <c r="BF66" i="4"/>
  <c r="BG66" i="4"/>
  <c r="BH66" i="4"/>
  <c r="BI66" i="4"/>
  <c r="J66" i="4"/>
  <c r="BA66" i="4"/>
  <c r="BB66" i="4"/>
  <c r="BC66" i="4"/>
  <c r="BD66" i="4"/>
  <c r="K66" i="4"/>
  <c r="R66" i="4"/>
  <c r="BK66" i="4"/>
  <c r="BM66" i="4"/>
  <c r="BN66" i="4"/>
  <c r="BL66" i="4"/>
  <c r="BJ66" i="4"/>
  <c r="BE66" i="4"/>
  <c r="AH66" i="4"/>
  <c r="AS66" i="4"/>
  <c r="AT66" i="4"/>
  <c r="AU66" i="4"/>
  <c r="AV66" i="4"/>
  <c r="AY66" i="4"/>
  <c r="AX66" i="4"/>
  <c r="AW66" i="4"/>
  <c r="AR66" i="4"/>
  <c r="AQ66" i="4"/>
  <c r="AP66" i="4"/>
  <c r="AG66" i="4"/>
  <c r="S66" i="4"/>
  <c r="Q66" i="4"/>
  <c r="O66" i="4"/>
  <c r="M66" i="4"/>
  <c r="L66" i="4"/>
  <c r="N66" i="4"/>
  <c r="H66" i="4"/>
  <c r="G66" i="4"/>
  <c r="AI65" i="4"/>
  <c r="P65" i="4"/>
  <c r="F65" i="4"/>
  <c r="AZ65" i="4"/>
  <c r="BO65" i="4"/>
  <c r="BF65" i="4"/>
  <c r="BG65" i="4"/>
  <c r="BH65" i="4"/>
  <c r="BI65" i="4"/>
  <c r="J65" i="4"/>
  <c r="BA65" i="4"/>
  <c r="BB65" i="4"/>
  <c r="BC65" i="4"/>
  <c r="BD65" i="4"/>
  <c r="K65" i="4"/>
  <c r="R65" i="4"/>
  <c r="BK65" i="4"/>
  <c r="BM65" i="4"/>
  <c r="BN65" i="4"/>
  <c r="BL65" i="4"/>
  <c r="BJ65" i="4"/>
  <c r="BE65" i="4"/>
  <c r="AH65" i="4"/>
  <c r="AS65" i="4"/>
  <c r="AT65" i="4"/>
  <c r="AU65" i="4"/>
  <c r="AV65" i="4"/>
  <c r="AY65" i="4"/>
  <c r="AX65" i="4"/>
  <c r="AW65" i="4"/>
  <c r="AR65" i="4"/>
  <c r="AQ65" i="4"/>
  <c r="AP65" i="4"/>
  <c r="AG65" i="4"/>
  <c r="S65" i="4"/>
  <c r="Q65" i="4"/>
  <c r="O65" i="4"/>
  <c r="M65" i="4"/>
  <c r="L65" i="4"/>
  <c r="N65" i="4"/>
  <c r="H65" i="4"/>
  <c r="G65" i="4"/>
  <c r="AI64" i="4"/>
  <c r="P64" i="4"/>
  <c r="F64" i="4"/>
  <c r="AZ64" i="4"/>
  <c r="BO64" i="4"/>
  <c r="BG64" i="4"/>
  <c r="BF64" i="4"/>
  <c r="BH64" i="4"/>
  <c r="BI64" i="4"/>
  <c r="J64" i="4"/>
  <c r="R64" i="4"/>
  <c r="BK64" i="4"/>
  <c r="BM64" i="4"/>
  <c r="BN64" i="4"/>
  <c r="BL64" i="4"/>
  <c r="BJ64" i="4"/>
  <c r="BA64" i="4"/>
  <c r="BB64" i="4"/>
  <c r="BC64" i="4"/>
  <c r="BD64" i="4"/>
  <c r="K64" i="4"/>
  <c r="BE64" i="4"/>
  <c r="AH64" i="4"/>
  <c r="AY64" i="4"/>
  <c r="AU64" i="4"/>
  <c r="AX64" i="4"/>
  <c r="AT64" i="4"/>
  <c r="AW64" i="4"/>
  <c r="AV64" i="4"/>
  <c r="AS64" i="4"/>
  <c r="AR64" i="4"/>
  <c r="AQ64" i="4"/>
  <c r="AP64" i="4"/>
  <c r="AG64" i="4"/>
  <c r="S64" i="4"/>
  <c r="Q64" i="4"/>
  <c r="O64" i="4"/>
  <c r="N64" i="4"/>
  <c r="M64" i="4"/>
  <c r="L64" i="4"/>
  <c r="H64" i="4"/>
  <c r="G64" i="4"/>
  <c r="AI63" i="4"/>
  <c r="P63" i="4"/>
  <c r="F63" i="4"/>
  <c r="AZ63" i="4"/>
  <c r="BO63" i="4"/>
  <c r="BG63" i="4"/>
  <c r="BF63" i="4"/>
  <c r="BH63" i="4"/>
  <c r="BI63" i="4"/>
  <c r="J63" i="4"/>
  <c r="R63" i="4"/>
  <c r="BK63" i="4"/>
  <c r="BM63" i="4"/>
  <c r="BN63" i="4"/>
  <c r="BL63" i="4"/>
  <c r="BJ63" i="4"/>
  <c r="BA63" i="4"/>
  <c r="BB63" i="4"/>
  <c r="BC63" i="4"/>
  <c r="BD63" i="4"/>
  <c r="K63" i="4"/>
  <c r="BE63" i="4"/>
  <c r="AH63" i="4"/>
  <c r="AY63" i="4"/>
  <c r="AU63" i="4"/>
  <c r="AX63" i="4"/>
  <c r="AT63" i="4"/>
  <c r="AW63" i="4"/>
  <c r="AV63" i="4"/>
  <c r="AS63" i="4"/>
  <c r="AR63" i="4"/>
  <c r="AQ63" i="4"/>
  <c r="AP63" i="4"/>
  <c r="AG63" i="4"/>
  <c r="S63" i="4"/>
  <c r="Q63" i="4"/>
  <c r="O63" i="4"/>
  <c r="N63" i="4"/>
  <c r="M63" i="4"/>
  <c r="L63" i="4"/>
  <c r="H63" i="4"/>
  <c r="G63" i="4"/>
  <c r="AI62" i="4"/>
  <c r="P62" i="4"/>
  <c r="F62" i="4"/>
  <c r="AZ62" i="4"/>
  <c r="BO62" i="4"/>
  <c r="BG62" i="4"/>
  <c r="BF62" i="4"/>
  <c r="BH62" i="4"/>
  <c r="BI62" i="4"/>
  <c r="J62" i="4"/>
  <c r="R62" i="4"/>
  <c r="BK62" i="4"/>
  <c r="BM62" i="4"/>
  <c r="BN62" i="4"/>
  <c r="BL62" i="4"/>
  <c r="BJ62" i="4"/>
  <c r="BA62" i="4"/>
  <c r="BB62" i="4"/>
  <c r="BC62" i="4"/>
  <c r="BD62" i="4"/>
  <c r="K62" i="4"/>
  <c r="BE62" i="4"/>
  <c r="AH62" i="4"/>
  <c r="AY62" i="4"/>
  <c r="AU62" i="4"/>
  <c r="AX62" i="4"/>
  <c r="AT62" i="4"/>
  <c r="AW62" i="4"/>
  <c r="AV62" i="4"/>
  <c r="AS62" i="4"/>
  <c r="AR62" i="4"/>
  <c r="AQ62" i="4"/>
  <c r="AP62" i="4"/>
  <c r="AG62" i="4"/>
  <c r="S62" i="4"/>
  <c r="Q62" i="4"/>
  <c r="O62" i="4"/>
  <c r="N62" i="4"/>
  <c r="M62" i="4"/>
  <c r="L62" i="4"/>
  <c r="H62" i="4"/>
  <c r="G62" i="4"/>
  <c r="AI61" i="4"/>
  <c r="P61" i="4"/>
  <c r="F61" i="4"/>
  <c r="AZ61" i="4"/>
  <c r="BO61" i="4"/>
  <c r="BG61" i="4"/>
  <c r="BF61" i="4"/>
  <c r="BH61" i="4"/>
  <c r="BI61" i="4"/>
  <c r="J61" i="4"/>
  <c r="R61" i="4"/>
  <c r="BK61" i="4"/>
  <c r="BM61" i="4"/>
  <c r="BN61" i="4"/>
  <c r="BL61" i="4"/>
  <c r="BJ61" i="4"/>
  <c r="BA61" i="4"/>
  <c r="BB61" i="4"/>
  <c r="BC61" i="4"/>
  <c r="BD61" i="4"/>
  <c r="K61" i="4"/>
  <c r="BE61" i="4"/>
  <c r="AH61" i="4"/>
  <c r="AY61" i="4"/>
  <c r="AU61" i="4"/>
  <c r="AX61" i="4"/>
  <c r="AT61" i="4"/>
  <c r="AW61" i="4"/>
  <c r="AV61" i="4"/>
  <c r="AS61" i="4"/>
  <c r="AR61" i="4"/>
  <c r="AQ61" i="4"/>
  <c r="AP61" i="4"/>
  <c r="AG61" i="4"/>
  <c r="S61" i="4"/>
  <c r="Q61" i="4"/>
  <c r="O61" i="4"/>
  <c r="N61" i="4"/>
  <c r="M61" i="4"/>
  <c r="L61" i="4"/>
  <c r="H61" i="4"/>
  <c r="G61" i="4"/>
  <c r="AI60" i="4"/>
  <c r="P60" i="4"/>
  <c r="F60" i="4"/>
  <c r="AZ60" i="4"/>
  <c r="BO60" i="4"/>
  <c r="BF60" i="4"/>
  <c r="BG60" i="4"/>
  <c r="BH60" i="4"/>
  <c r="BI60" i="4"/>
  <c r="J60" i="4"/>
  <c r="BA60" i="4"/>
  <c r="BB60" i="4"/>
  <c r="BC60" i="4"/>
  <c r="BD60" i="4"/>
  <c r="K60" i="4"/>
  <c r="R60" i="4"/>
  <c r="BK60" i="4"/>
  <c r="BM60" i="4"/>
  <c r="BN60" i="4"/>
  <c r="BL60" i="4"/>
  <c r="BJ60" i="4"/>
  <c r="BE60" i="4"/>
  <c r="AH60" i="4"/>
  <c r="AS60" i="4"/>
  <c r="AT60" i="4"/>
  <c r="AU60" i="4"/>
  <c r="AV60" i="4"/>
  <c r="AY60" i="4"/>
  <c r="AX60" i="4"/>
  <c r="AW60" i="4"/>
  <c r="AR60" i="4"/>
  <c r="AQ60" i="4"/>
  <c r="AP60" i="4"/>
  <c r="AG60" i="4"/>
  <c r="S60" i="4"/>
  <c r="Q60" i="4"/>
  <c r="O60" i="4"/>
  <c r="M60" i="4"/>
  <c r="L60" i="4"/>
  <c r="N60" i="4"/>
  <c r="H60" i="4"/>
  <c r="G60" i="4"/>
  <c r="AI59" i="4"/>
  <c r="P59" i="4"/>
  <c r="F59" i="4"/>
  <c r="AZ59" i="4"/>
  <c r="BO59" i="4"/>
  <c r="BF59" i="4"/>
  <c r="BG59" i="4"/>
  <c r="BH59" i="4"/>
  <c r="BI59" i="4"/>
  <c r="J59" i="4"/>
  <c r="BA59" i="4"/>
  <c r="BB59" i="4"/>
  <c r="BC59" i="4"/>
  <c r="BD59" i="4"/>
  <c r="K59" i="4"/>
  <c r="R59" i="4"/>
  <c r="BK59" i="4"/>
  <c r="BM59" i="4"/>
  <c r="BN59" i="4"/>
  <c r="BL59" i="4"/>
  <c r="BJ59" i="4"/>
  <c r="BE59" i="4"/>
  <c r="AH59" i="4"/>
  <c r="AS59" i="4"/>
  <c r="AT59" i="4"/>
  <c r="AU59" i="4"/>
  <c r="AV59" i="4"/>
  <c r="AY59" i="4"/>
  <c r="AX59" i="4"/>
  <c r="AW59" i="4"/>
  <c r="AR59" i="4"/>
  <c r="AQ59" i="4"/>
  <c r="AP59" i="4"/>
  <c r="AG59" i="4"/>
  <c r="S59" i="4"/>
  <c r="Q59" i="4"/>
  <c r="O59" i="4"/>
  <c r="M59" i="4"/>
  <c r="L59" i="4"/>
  <c r="N59" i="4"/>
  <c r="H59" i="4"/>
  <c r="G59" i="4"/>
  <c r="AI58" i="4"/>
  <c r="P58" i="4"/>
  <c r="BO58" i="4"/>
  <c r="F58" i="4"/>
  <c r="BF58" i="4"/>
  <c r="BG58" i="4"/>
  <c r="BH58" i="4"/>
  <c r="BI58" i="4"/>
  <c r="J58" i="4"/>
  <c r="BA58" i="4"/>
  <c r="BB58" i="4"/>
  <c r="BC58" i="4"/>
  <c r="BD58" i="4"/>
  <c r="K58" i="4"/>
  <c r="R58" i="4"/>
  <c r="BK58" i="4"/>
  <c r="BM58" i="4"/>
  <c r="BN58" i="4"/>
  <c r="BL58" i="4"/>
  <c r="BJ58" i="4"/>
  <c r="BE58" i="4"/>
  <c r="AH58" i="4"/>
  <c r="AS58" i="4"/>
  <c r="AT58" i="4"/>
  <c r="AU58" i="4"/>
  <c r="AV58" i="4"/>
  <c r="AY58" i="4"/>
  <c r="AW58" i="4"/>
  <c r="AR58" i="4"/>
  <c r="AQ58" i="4"/>
  <c r="AP58" i="4"/>
  <c r="AG58" i="4"/>
  <c r="S58" i="4"/>
  <c r="Q58" i="4"/>
  <c r="O58" i="4"/>
  <c r="M58" i="4"/>
  <c r="L58" i="4"/>
  <c r="N58" i="4"/>
  <c r="H58" i="4"/>
  <c r="G58" i="4"/>
  <c r="AI57" i="4"/>
  <c r="P57" i="4"/>
  <c r="F57" i="4"/>
  <c r="AZ57" i="4"/>
  <c r="BO57" i="4"/>
  <c r="BF57" i="4"/>
  <c r="BG57" i="4"/>
  <c r="BH57" i="4"/>
  <c r="BI57" i="4"/>
  <c r="J57" i="4"/>
  <c r="BA57" i="4"/>
  <c r="BB57" i="4"/>
  <c r="BC57" i="4"/>
  <c r="BD57" i="4"/>
  <c r="K57" i="4"/>
  <c r="R57" i="4"/>
  <c r="BK57" i="4"/>
  <c r="BM57" i="4"/>
  <c r="BN57" i="4"/>
  <c r="BL57" i="4"/>
  <c r="BJ57" i="4"/>
  <c r="BE57" i="4"/>
  <c r="AH57" i="4"/>
  <c r="AS57" i="4"/>
  <c r="AT57" i="4"/>
  <c r="AU57" i="4"/>
  <c r="AV57" i="4"/>
  <c r="AY57" i="4"/>
  <c r="AX57" i="4"/>
  <c r="AW57" i="4"/>
  <c r="AR57" i="4"/>
  <c r="AQ57" i="4"/>
  <c r="AP57" i="4"/>
  <c r="AG57" i="4"/>
  <c r="S57" i="4"/>
  <c r="Q57" i="4"/>
  <c r="O57" i="4"/>
  <c r="M57" i="4"/>
  <c r="L57" i="4"/>
  <c r="N57" i="4"/>
  <c r="H57" i="4"/>
  <c r="G57" i="4"/>
  <c r="AI56" i="4"/>
  <c r="P56" i="4"/>
  <c r="BO56" i="4"/>
  <c r="F56" i="4"/>
  <c r="BF56" i="4"/>
  <c r="BG56" i="4"/>
  <c r="BH56" i="4"/>
  <c r="BI56" i="4"/>
  <c r="J56" i="4"/>
  <c r="BA56" i="4"/>
  <c r="BB56" i="4"/>
  <c r="BC56" i="4"/>
  <c r="BD56" i="4"/>
  <c r="K56" i="4"/>
  <c r="R56" i="4"/>
  <c r="BK56" i="4"/>
  <c r="BM56" i="4"/>
  <c r="BN56" i="4"/>
  <c r="BL56" i="4"/>
  <c r="BJ56" i="4"/>
  <c r="BE56" i="4"/>
  <c r="AH56" i="4"/>
  <c r="AS56" i="4"/>
  <c r="AT56" i="4"/>
  <c r="AU56" i="4"/>
  <c r="AV56" i="4"/>
  <c r="AY56" i="4"/>
  <c r="AX56" i="4"/>
  <c r="AW56" i="4"/>
  <c r="AR56" i="4"/>
  <c r="AQ56" i="4"/>
  <c r="AP56" i="4"/>
  <c r="AG56" i="4"/>
  <c r="S56" i="4"/>
  <c r="Q56" i="4"/>
  <c r="O56" i="4"/>
  <c r="M56" i="4"/>
  <c r="L56" i="4"/>
  <c r="N56" i="4"/>
  <c r="H56" i="4"/>
  <c r="G56" i="4"/>
  <c r="AI55" i="4"/>
  <c r="P55" i="4"/>
  <c r="F55" i="4"/>
  <c r="AZ55" i="4"/>
  <c r="BO55" i="4"/>
  <c r="BF55" i="4"/>
  <c r="BG55" i="4"/>
  <c r="BH55" i="4"/>
  <c r="BI55" i="4"/>
  <c r="J55" i="4"/>
  <c r="BA55" i="4"/>
  <c r="BB55" i="4"/>
  <c r="BC55" i="4"/>
  <c r="BD55" i="4"/>
  <c r="K55" i="4"/>
  <c r="R55" i="4"/>
  <c r="BK55" i="4"/>
  <c r="BM55" i="4"/>
  <c r="BN55" i="4"/>
  <c r="BL55" i="4"/>
  <c r="BJ55" i="4"/>
  <c r="BE55" i="4"/>
  <c r="AH55" i="4"/>
  <c r="AS55" i="4"/>
  <c r="AT55" i="4"/>
  <c r="AU55" i="4"/>
  <c r="AV55" i="4"/>
  <c r="AY55" i="4"/>
  <c r="AX55" i="4"/>
  <c r="AW55" i="4"/>
  <c r="AR55" i="4"/>
  <c r="AQ55" i="4"/>
  <c r="AP55" i="4"/>
  <c r="AG55" i="4"/>
  <c r="S55" i="4"/>
  <c r="Q55" i="4"/>
  <c r="O55" i="4"/>
  <c r="M55" i="4"/>
  <c r="L55" i="4"/>
  <c r="N55" i="4"/>
  <c r="H55" i="4"/>
  <c r="G55" i="4"/>
  <c r="AI54" i="4"/>
  <c r="P54" i="4"/>
  <c r="F54" i="4"/>
  <c r="AZ54" i="4"/>
  <c r="BO54" i="4"/>
  <c r="BF54" i="4"/>
  <c r="BG54" i="4"/>
  <c r="BH54" i="4"/>
  <c r="BI54" i="4"/>
  <c r="J54" i="4"/>
  <c r="BA54" i="4"/>
  <c r="BB54" i="4"/>
  <c r="BC54" i="4"/>
  <c r="BD54" i="4"/>
  <c r="K54" i="4"/>
  <c r="R54" i="4"/>
  <c r="BK54" i="4"/>
  <c r="BM54" i="4"/>
  <c r="BN54" i="4"/>
  <c r="BL54" i="4"/>
  <c r="BJ54" i="4"/>
  <c r="BE54" i="4"/>
  <c r="AH54" i="4"/>
  <c r="AS54" i="4"/>
  <c r="AT54" i="4"/>
  <c r="AU54" i="4"/>
  <c r="AV54" i="4"/>
  <c r="AY54" i="4"/>
  <c r="AX54" i="4"/>
  <c r="AW54" i="4"/>
  <c r="AR54" i="4"/>
  <c r="AQ54" i="4"/>
  <c r="AP54" i="4"/>
  <c r="AG54" i="4"/>
  <c r="S54" i="4"/>
  <c r="Q54" i="4"/>
  <c r="O54" i="4"/>
  <c r="M54" i="4"/>
  <c r="L54" i="4"/>
  <c r="N54" i="4"/>
  <c r="H54" i="4"/>
  <c r="G54" i="4"/>
  <c r="AI53" i="4"/>
  <c r="P53" i="4"/>
  <c r="F53" i="4"/>
  <c r="AZ53" i="4"/>
  <c r="BO53" i="4"/>
  <c r="BF53" i="4"/>
  <c r="BG53" i="4"/>
  <c r="BH53" i="4"/>
  <c r="BI53" i="4"/>
  <c r="J53" i="4"/>
  <c r="BA53" i="4"/>
  <c r="BB53" i="4"/>
  <c r="BC53" i="4"/>
  <c r="BD53" i="4"/>
  <c r="K53" i="4"/>
  <c r="R53" i="4"/>
  <c r="BK53" i="4"/>
  <c r="BM53" i="4"/>
  <c r="BN53" i="4"/>
  <c r="BL53" i="4"/>
  <c r="BJ53" i="4"/>
  <c r="BE53" i="4"/>
  <c r="AH53" i="4"/>
  <c r="AS53" i="4"/>
  <c r="AT53" i="4"/>
  <c r="AU53" i="4"/>
  <c r="AV53" i="4"/>
  <c r="AY53" i="4"/>
  <c r="AX53" i="4"/>
  <c r="AW53" i="4"/>
  <c r="AR53" i="4"/>
  <c r="AQ53" i="4"/>
  <c r="AP53" i="4"/>
  <c r="AG53" i="4"/>
  <c r="S53" i="4"/>
  <c r="Q53" i="4"/>
  <c r="O53" i="4"/>
  <c r="M53" i="4"/>
  <c r="L53" i="4"/>
  <c r="N53" i="4"/>
  <c r="H53" i="4"/>
  <c r="G53" i="4"/>
  <c r="AI52" i="4"/>
  <c r="P52" i="4"/>
  <c r="F52" i="4"/>
  <c r="AZ52" i="4"/>
  <c r="BO52" i="4"/>
  <c r="BF52" i="4"/>
  <c r="BG52" i="4"/>
  <c r="BH52" i="4"/>
  <c r="BI52" i="4"/>
  <c r="J52" i="4"/>
  <c r="BA52" i="4"/>
  <c r="BB52" i="4"/>
  <c r="BC52" i="4"/>
  <c r="BD52" i="4"/>
  <c r="K52" i="4"/>
  <c r="R52" i="4"/>
  <c r="BK52" i="4"/>
  <c r="BM52" i="4"/>
  <c r="BN52" i="4"/>
  <c r="BL52" i="4"/>
  <c r="BJ52" i="4"/>
  <c r="BE52" i="4"/>
  <c r="AH52" i="4"/>
  <c r="AS52" i="4"/>
  <c r="AT52" i="4"/>
  <c r="AU52" i="4"/>
  <c r="AV52" i="4"/>
  <c r="AY52" i="4"/>
  <c r="AX52" i="4"/>
  <c r="AW52" i="4"/>
  <c r="AR52" i="4"/>
  <c r="AQ52" i="4"/>
  <c r="AP52" i="4"/>
  <c r="AG52" i="4"/>
  <c r="S52" i="4"/>
  <c r="Q52" i="4"/>
  <c r="O52" i="4"/>
  <c r="M52" i="4"/>
  <c r="L52" i="4"/>
  <c r="N52" i="4"/>
  <c r="H52" i="4"/>
  <c r="G52" i="4"/>
  <c r="AI51" i="4"/>
  <c r="P51" i="4"/>
  <c r="F51" i="4"/>
  <c r="AZ51" i="4"/>
  <c r="BO51" i="4"/>
  <c r="BF51" i="4"/>
  <c r="BG51" i="4"/>
  <c r="BH51" i="4"/>
  <c r="BI51" i="4"/>
  <c r="J51" i="4"/>
  <c r="BA51" i="4"/>
  <c r="BB51" i="4"/>
  <c r="BC51" i="4"/>
  <c r="BD51" i="4"/>
  <c r="K51" i="4"/>
  <c r="R51" i="4"/>
  <c r="BK51" i="4"/>
  <c r="BM51" i="4"/>
  <c r="BN51" i="4"/>
  <c r="BL51" i="4"/>
  <c r="BJ51" i="4"/>
  <c r="BE51" i="4"/>
  <c r="AH51" i="4"/>
  <c r="AS51" i="4"/>
  <c r="AT51" i="4"/>
  <c r="AU51" i="4"/>
  <c r="AV51" i="4"/>
  <c r="AY51" i="4"/>
  <c r="AX51" i="4"/>
  <c r="AW51" i="4"/>
  <c r="AR51" i="4"/>
  <c r="AQ51" i="4"/>
  <c r="AP51" i="4"/>
  <c r="AG51" i="4"/>
  <c r="S51" i="4"/>
  <c r="Q51" i="4"/>
  <c r="O51" i="4"/>
  <c r="M51" i="4"/>
  <c r="L51" i="4"/>
  <c r="N51" i="4"/>
  <c r="H51" i="4"/>
  <c r="G51" i="4"/>
  <c r="AI50" i="4"/>
  <c r="P50" i="4"/>
  <c r="F50" i="4"/>
  <c r="AZ50" i="4"/>
  <c r="BO50" i="4"/>
  <c r="BF50" i="4"/>
  <c r="BG50" i="4"/>
  <c r="BH50" i="4"/>
  <c r="BI50" i="4"/>
  <c r="J50" i="4"/>
  <c r="BA50" i="4"/>
  <c r="BB50" i="4"/>
  <c r="BC50" i="4"/>
  <c r="BD50" i="4"/>
  <c r="K50" i="4"/>
  <c r="R50" i="4"/>
  <c r="BK50" i="4"/>
  <c r="BM50" i="4"/>
  <c r="BN50" i="4"/>
  <c r="BL50" i="4"/>
  <c r="BJ50" i="4"/>
  <c r="BE50" i="4"/>
  <c r="AH50" i="4"/>
  <c r="AS50" i="4"/>
  <c r="AT50" i="4"/>
  <c r="AU50" i="4"/>
  <c r="AV50" i="4"/>
  <c r="AY50" i="4"/>
  <c r="AX50" i="4"/>
  <c r="AW50" i="4"/>
  <c r="AR50" i="4"/>
  <c r="AQ50" i="4"/>
  <c r="AP50" i="4"/>
  <c r="AG50" i="4"/>
  <c r="S50" i="4"/>
  <c r="Q50" i="4"/>
  <c r="O50" i="4"/>
  <c r="M50" i="4"/>
  <c r="L50" i="4"/>
  <c r="N50" i="4"/>
  <c r="H50" i="4"/>
  <c r="G50" i="4"/>
  <c r="AI49" i="4"/>
  <c r="P49" i="4"/>
  <c r="F49" i="4"/>
  <c r="AZ49" i="4"/>
  <c r="BO49" i="4"/>
  <c r="BF49" i="4"/>
  <c r="BG49" i="4"/>
  <c r="BH49" i="4"/>
  <c r="BI49" i="4"/>
  <c r="J49" i="4"/>
  <c r="BA49" i="4"/>
  <c r="BB49" i="4"/>
  <c r="BC49" i="4"/>
  <c r="BD49" i="4"/>
  <c r="K49" i="4"/>
  <c r="R49" i="4"/>
  <c r="BK49" i="4"/>
  <c r="BM49" i="4"/>
  <c r="BN49" i="4"/>
  <c r="BL49" i="4"/>
  <c r="BJ49" i="4"/>
  <c r="BE49" i="4"/>
  <c r="AH49" i="4"/>
  <c r="AS49" i="4"/>
  <c r="AT49" i="4"/>
  <c r="AU49" i="4"/>
  <c r="AV49" i="4"/>
  <c r="AY49" i="4"/>
  <c r="AX49" i="4"/>
  <c r="AW49" i="4"/>
  <c r="AR49" i="4"/>
  <c r="AQ49" i="4"/>
  <c r="AP49" i="4"/>
  <c r="AG49" i="4"/>
  <c r="S49" i="4"/>
  <c r="Q49" i="4"/>
  <c r="O49" i="4"/>
  <c r="M49" i="4"/>
  <c r="L49" i="4"/>
  <c r="N49" i="4"/>
  <c r="H49" i="4"/>
  <c r="G49" i="4"/>
  <c r="AI48" i="4"/>
  <c r="P48" i="4"/>
  <c r="F48" i="4"/>
  <c r="AZ48" i="4"/>
  <c r="BO48" i="4"/>
  <c r="BF48" i="4"/>
  <c r="BG48" i="4"/>
  <c r="BH48" i="4"/>
  <c r="BI48" i="4"/>
  <c r="J48" i="4"/>
  <c r="BA48" i="4"/>
  <c r="BB48" i="4"/>
  <c r="BC48" i="4"/>
  <c r="BD48" i="4"/>
  <c r="K48" i="4"/>
  <c r="R48" i="4"/>
  <c r="BK48" i="4"/>
  <c r="BM48" i="4"/>
  <c r="BN48" i="4"/>
  <c r="BL48" i="4"/>
  <c r="BJ48" i="4"/>
  <c r="BE48" i="4"/>
  <c r="AH48" i="4"/>
  <c r="AS48" i="4"/>
  <c r="AT48" i="4"/>
  <c r="AU48" i="4"/>
  <c r="AV48" i="4"/>
  <c r="AY48" i="4"/>
  <c r="AX48" i="4"/>
  <c r="AW48" i="4"/>
  <c r="AR48" i="4"/>
  <c r="AQ48" i="4"/>
  <c r="AP48" i="4"/>
  <c r="AG48" i="4"/>
  <c r="S48" i="4"/>
  <c r="Q48" i="4"/>
  <c r="O48" i="4"/>
  <c r="M48" i="4"/>
  <c r="L48" i="4"/>
  <c r="N48" i="4"/>
  <c r="H48" i="4"/>
  <c r="G48" i="4"/>
  <c r="AI47" i="4"/>
  <c r="P47" i="4"/>
  <c r="F47" i="4"/>
  <c r="AZ47" i="4"/>
  <c r="BO47" i="4"/>
  <c r="BF47" i="4"/>
  <c r="BG47" i="4"/>
  <c r="BH47" i="4"/>
  <c r="BI47" i="4"/>
  <c r="J47" i="4"/>
  <c r="BA47" i="4"/>
  <c r="BB47" i="4"/>
  <c r="BC47" i="4"/>
  <c r="BD47" i="4"/>
  <c r="K47" i="4"/>
  <c r="R47" i="4"/>
  <c r="BK47" i="4"/>
  <c r="BM47" i="4"/>
  <c r="BN47" i="4"/>
  <c r="BL47" i="4"/>
  <c r="BJ47" i="4"/>
  <c r="BE47" i="4"/>
  <c r="AH47" i="4"/>
  <c r="AS47" i="4"/>
  <c r="AT47" i="4"/>
  <c r="AU47" i="4"/>
  <c r="AV47" i="4"/>
  <c r="AY47" i="4"/>
  <c r="AX47" i="4"/>
  <c r="AW47" i="4"/>
  <c r="AR47" i="4"/>
  <c r="AQ47" i="4"/>
  <c r="AP47" i="4"/>
  <c r="AG47" i="4"/>
  <c r="S47" i="4"/>
  <c r="Q47" i="4"/>
  <c r="O47" i="4"/>
  <c r="M47" i="4"/>
  <c r="L47" i="4"/>
  <c r="N47" i="4"/>
  <c r="H47" i="4"/>
  <c r="G47" i="4"/>
  <c r="AI46" i="4"/>
  <c r="P46" i="4"/>
  <c r="F46" i="4"/>
  <c r="AZ46" i="4"/>
  <c r="BO46" i="4"/>
  <c r="BF46" i="4"/>
  <c r="BG46" i="4"/>
  <c r="BH46" i="4"/>
  <c r="BI46" i="4"/>
  <c r="J46" i="4"/>
  <c r="BA46" i="4"/>
  <c r="BB46" i="4"/>
  <c r="BC46" i="4"/>
  <c r="BD46" i="4"/>
  <c r="K46" i="4"/>
  <c r="R46" i="4"/>
  <c r="BK46" i="4"/>
  <c r="BM46" i="4"/>
  <c r="BN46" i="4"/>
  <c r="BL46" i="4"/>
  <c r="BJ46" i="4"/>
  <c r="BE46" i="4"/>
  <c r="AH46" i="4"/>
  <c r="AS46" i="4"/>
  <c r="AT46" i="4"/>
  <c r="AU46" i="4"/>
  <c r="AV46" i="4"/>
  <c r="AY46" i="4"/>
  <c r="AX46" i="4"/>
  <c r="AW46" i="4"/>
  <c r="AR46" i="4"/>
  <c r="AQ46" i="4"/>
  <c r="AP46" i="4"/>
  <c r="AG46" i="4"/>
  <c r="S46" i="4"/>
  <c r="Q46" i="4"/>
  <c r="O46" i="4"/>
  <c r="M46" i="4"/>
  <c r="L46" i="4"/>
  <c r="N46" i="4"/>
  <c r="H46" i="4"/>
  <c r="G46" i="4"/>
  <c r="AI45" i="4"/>
  <c r="P45" i="4"/>
  <c r="F45" i="4"/>
  <c r="AZ45" i="4"/>
  <c r="BO45" i="4"/>
  <c r="BF45" i="4"/>
  <c r="BG45" i="4"/>
  <c r="BH45" i="4"/>
  <c r="BI45" i="4"/>
  <c r="J45" i="4"/>
  <c r="BA45" i="4"/>
  <c r="BB45" i="4"/>
  <c r="BC45" i="4"/>
  <c r="BD45" i="4"/>
  <c r="K45" i="4"/>
  <c r="R45" i="4"/>
  <c r="BK45" i="4"/>
  <c r="BM45" i="4"/>
  <c r="BN45" i="4"/>
  <c r="BL45" i="4"/>
  <c r="BJ45" i="4"/>
  <c r="BE45" i="4"/>
  <c r="AH45" i="4"/>
  <c r="AS45" i="4"/>
  <c r="AT45" i="4"/>
  <c r="AU45" i="4"/>
  <c r="AV45" i="4"/>
  <c r="AY45" i="4"/>
  <c r="AX45" i="4"/>
  <c r="AW45" i="4"/>
  <c r="AR45" i="4"/>
  <c r="AQ45" i="4"/>
  <c r="AP45" i="4"/>
  <c r="AG45" i="4"/>
  <c r="S45" i="4"/>
  <c r="Q45" i="4"/>
  <c r="O45" i="4"/>
  <c r="M45" i="4"/>
  <c r="L45" i="4"/>
  <c r="N45" i="4"/>
  <c r="H45" i="4"/>
  <c r="G45" i="4"/>
  <c r="AI44" i="4"/>
  <c r="P44" i="4"/>
  <c r="F44" i="4"/>
  <c r="AZ44" i="4"/>
  <c r="BO44" i="4"/>
  <c r="BF44" i="4"/>
  <c r="BG44" i="4"/>
  <c r="BH44" i="4"/>
  <c r="BI44" i="4"/>
  <c r="J44" i="4"/>
  <c r="BA44" i="4"/>
  <c r="BB44" i="4"/>
  <c r="BC44" i="4"/>
  <c r="BD44" i="4"/>
  <c r="K44" i="4"/>
  <c r="R44" i="4"/>
  <c r="BK44" i="4"/>
  <c r="BM44" i="4"/>
  <c r="BN44" i="4"/>
  <c r="BL44" i="4"/>
  <c r="BJ44" i="4"/>
  <c r="BE44" i="4"/>
  <c r="AH44" i="4"/>
  <c r="AS44" i="4"/>
  <c r="AT44" i="4"/>
  <c r="AU44" i="4"/>
  <c r="AV44" i="4"/>
  <c r="AY44" i="4"/>
  <c r="AX44" i="4"/>
  <c r="AW44" i="4"/>
  <c r="AR44" i="4"/>
  <c r="AQ44" i="4"/>
  <c r="AP44" i="4"/>
  <c r="AG44" i="4"/>
  <c r="S44" i="4"/>
  <c r="Q44" i="4"/>
  <c r="O44" i="4"/>
  <c r="M44" i="4"/>
  <c r="L44" i="4"/>
  <c r="N44" i="4"/>
  <c r="H44" i="4"/>
  <c r="G44" i="4"/>
  <c r="AI43" i="4"/>
  <c r="P43" i="4"/>
  <c r="F43" i="4"/>
  <c r="AZ43" i="4"/>
  <c r="BO43" i="4"/>
  <c r="BF43" i="4"/>
  <c r="BG43" i="4"/>
  <c r="BH43" i="4"/>
  <c r="BI43" i="4"/>
  <c r="J43" i="4"/>
  <c r="BA43" i="4"/>
  <c r="BB43" i="4"/>
  <c r="BC43" i="4"/>
  <c r="BD43" i="4"/>
  <c r="K43" i="4"/>
  <c r="R43" i="4"/>
  <c r="BK43" i="4"/>
  <c r="BM43" i="4"/>
  <c r="BN43" i="4"/>
  <c r="BL43" i="4"/>
  <c r="BJ43" i="4"/>
  <c r="BE43" i="4"/>
  <c r="AH43" i="4"/>
  <c r="AS43" i="4"/>
  <c r="AT43" i="4"/>
  <c r="AU43" i="4"/>
  <c r="AV43" i="4"/>
  <c r="AY43" i="4"/>
  <c r="AX43" i="4"/>
  <c r="AW43" i="4"/>
  <c r="AR43" i="4"/>
  <c r="AQ43" i="4"/>
  <c r="AP43" i="4"/>
  <c r="AG43" i="4"/>
  <c r="S43" i="4"/>
  <c r="Q43" i="4"/>
  <c r="O43" i="4"/>
  <c r="M43" i="4"/>
  <c r="L43" i="4"/>
  <c r="N43" i="4"/>
  <c r="H43" i="4"/>
  <c r="G43" i="4"/>
  <c r="AI42" i="4"/>
  <c r="P42" i="4"/>
  <c r="F42" i="4"/>
  <c r="AZ42" i="4"/>
  <c r="BO42" i="4"/>
  <c r="BF42" i="4"/>
  <c r="BG42" i="4"/>
  <c r="BH42" i="4"/>
  <c r="BI42" i="4"/>
  <c r="J42" i="4"/>
  <c r="BA42" i="4"/>
  <c r="BB42" i="4"/>
  <c r="BC42" i="4"/>
  <c r="BD42" i="4"/>
  <c r="K42" i="4"/>
  <c r="R42" i="4"/>
  <c r="BK42" i="4"/>
  <c r="BM42" i="4"/>
  <c r="BN42" i="4"/>
  <c r="BL42" i="4"/>
  <c r="BJ42" i="4"/>
  <c r="BE42" i="4"/>
  <c r="AH42" i="4"/>
  <c r="AS42" i="4"/>
  <c r="AT42" i="4"/>
  <c r="AU42" i="4"/>
  <c r="AV42" i="4"/>
  <c r="AY42" i="4"/>
  <c r="AX42" i="4"/>
  <c r="AW42" i="4"/>
  <c r="AR42" i="4"/>
  <c r="AQ42" i="4"/>
  <c r="AP42" i="4"/>
  <c r="AG42" i="4"/>
  <c r="S42" i="4"/>
  <c r="Q42" i="4"/>
  <c r="O42" i="4"/>
  <c r="M42" i="4"/>
  <c r="L42" i="4"/>
  <c r="N42" i="4"/>
  <c r="H42" i="4"/>
  <c r="G42" i="4"/>
  <c r="S29" i="4"/>
  <c r="R29" i="4"/>
  <c r="Q29" i="4"/>
  <c r="P29" i="4"/>
  <c r="O29" i="4"/>
  <c r="N29" i="4"/>
  <c r="M29" i="4"/>
  <c r="L29" i="4"/>
  <c r="K29" i="4"/>
  <c r="J29" i="4"/>
  <c r="H29" i="4"/>
  <c r="G29" i="4"/>
  <c r="F29" i="4"/>
  <c r="S28" i="4"/>
  <c r="R28" i="4"/>
  <c r="Q28" i="4"/>
  <c r="P28" i="4"/>
  <c r="O28" i="4"/>
  <c r="N28" i="4"/>
  <c r="M28" i="4"/>
  <c r="L28" i="4"/>
  <c r="K28" i="4"/>
  <c r="J28" i="4"/>
  <c r="H28" i="4"/>
  <c r="G28" i="4"/>
  <c r="F28" i="4"/>
  <c r="S27" i="4"/>
  <c r="R27" i="4"/>
  <c r="Q27" i="4"/>
  <c r="P27" i="4"/>
  <c r="O27" i="4"/>
  <c r="N27" i="4"/>
  <c r="M27" i="4"/>
  <c r="L27" i="4"/>
  <c r="K27" i="4"/>
  <c r="J27" i="4"/>
  <c r="H27" i="4"/>
  <c r="G27" i="4"/>
  <c r="F27" i="4"/>
  <c r="S26" i="4"/>
  <c r="R26" i="4"/>
  <c r="Q26" i="4"/>
  <c r="P26" i="4"/>
  <c r="O26" i="4"/>
  <c r="N26" i="4"/>
  <c r="M26" i="4"/>
  <c r="L26" i="4"/>
  <c r="K26" i="4"/>
  <c r="J26" i="4"/>
  <c r="H26" i="4"/>
  <c r="G26" i="4"/>
  <c r="F26" i="4"/>
  <c r="S25" i="4"/>
  <c r="R25" i="4"/>
  <c r="Q25" i="4"/>
  <c r="P25" i="4"/>
  <c r="O25" i="4"/>
  <c r="N25" i="4"/>
  <c r="M25" i="4"/>
  <c r="L25" i="4"/>
  <c r="K25" i="4"/>
  <c r="J25" i="4"/>
  <c r="H25" i="4"/>
  <c r="G25" i="4"/>
  <c r="F25" i="4"/>
  <c r="S24" i="4"/>
  <c r="R24" i="4"/>
  <c r="Q24" i="4"/>
  <c r="P24" i="4"/>
  <c r="O24" i="4"/>
  <c r="N24" i="4"/>
  <c r="M24" i="4"/>
  <c r="L24" i="4"/>
  <c r="K24" i="4"/>
  <c r="J24" i="4"/>
  <c r="H24" i="4"/>
  <c r="G24" i="4"/>
  <c r="F24" i="4"/>
  <c r="S23" i="4"/>
  <c r="R23" i="4"/>
  <c r="Q23" i="4"/>
  <c r="P23" i="4"/>
  <c r="O23" i="4"/>
  <c r="N23" i="4"/>
  <c r="M23" i="4"/>
  <c r="L23" i="4"/>
  <c r="K23" i="4"/>
  <c r="J23" i="4"/>
  <c r="H23" i="4"/>
  <c r="G23" i="4"/>
  <c r="F23" i="4"/>
  <c r="S22" i="4"/>
  <c r="R22" i="4"/>
  <c r="Q22" i="4"/>
  <c r="P22" i="4"/>
  <c r="O22" i="4"/>
  <c r="N22" i="4"/>
  <c r="M22" i="4"/>
  <c r="L22" i="4"/>
  <c r="K22" i="4"/>
  <c r="J22" i="4"/>
  <c r="H22" i="4"/>
  <c r="G22" i="4"/>
  <c r="F22" i="4"/>
  <c r="S21" i="4"/>
  <c r="R21" i="4"/>
  <c r="Q21" i="4"/>
  <c r="P21" i="4"/>
  <c r="O21" i="4"/>
  <c r="N21" i="4"/>
  <c r="M21" i="4"/>
  <c r="L21" i="4"/>
  <c r="K21" i="4"/>
  <c r="J21" i="4"/>
  <c r="H21" i="4"/>
  <c r="G21" i="4"/>
  <c r="F21" i="4"/>
  <c r="AI157" i="8"/>
  <c r="P157" i="8"/>
  <c r="K9" i="8"/>
  <c r="F157" i="8"/>
  <c r="AZ157" i="8"/>
  <c r="BO157" i="8"/>
  <c r="BF157" i="8"/>
  <c r="BG157" i="8"/>
  <c r="BH157" i="8"/>
  <c r="BI157" i="8"/>
  <c r="J157" i="8"/>
  <c r="BA157" i="8"/>
  <c r="BB157" i="8"/>
  <c r="BC157" i="8"/>
  <c r="BD157" i="8"/>
  <c r="K157" i="8"/>
  <c r="R157" i="8"/>
  <c r="BK157" i="8"/>
  <c r="BM157" i="8"/>
  <c r="BN157" i="8"/>
  <c r="BL157" i="8"/>
  <c r="BJ157" i="8"/>
  <c r="BE157" i="8"/>
  <c r="AH157" i="8"/>
  <c r="AS157" i="8"/>
  <c r="AT157" i="8"/>
  <c r="AU157" i="8"/>
  <c r="AV157" i="8"/>
  <c r="AY157" i="8"/>
  <c r="AX157" i="8"/>
  <c r="AW157" i="8"/>
  <c r="AR157" i="8"/>
  <c r="AQ157" i="8"/>
  <c r="AP157" i="8"/>
  <c r="AG157" i="8"/>
  <c r="S157" i="8"/>
  <c r="Q157" i="8"/>
  <c r="O157" i="8"/>
  <c r="M157" i="8"/>
  <c r="L157" i="8"/>
  <c r="N157" i="8"/>
  <c r="H157" i="8"/>
  <c r="G157" i="8"/>
  <c r="AI156" i="8"/>
  <c r="P156" i="8"/>
  <c r="F156" i="8"/>
  <c r="AZ156" i="8"/>
  <c r="BO156" i="8"/>
  <c r="BF156" i="8"/>
  <c r="BG156" i="8"/>
  <c r="BH156" i="8"/>
  <c r="BI156" i="8"/>
  <c r="J156" i="8"/>
  <c r="BA156" i="8"/>
  <c r="BB156" i="8"/>
  <c r="BC156" i="8"/>
  <c r="BD156" i="8"/>
  <c r="K156" i="8"/>
  <c r="R156" i="8"/>
  <c r="BK156" i="8"/>
  <c r="BM156" i="8"/>
  <c r="BN156" i="8"/>
  <c r="BL156" i="8"/>
  <c r="BJ156" i="8"/>
  <c r="BE156" i="8"/>
  <c r="AH156" i="8"/>
  <c r="AS156" i="8"/>
  <c r="AT156" i="8"/>
  <c r="AU156" i="8"/>
  <c r="AV156" i="8"/>
  <c r="AY156" i="8"/>
  <c r="AX156" i="8"/>
  <c r="AW156" i="8"/>
  <c r="AR156" i="8"/>
  <c r="AQ156" i="8"/>
  <c r="AP156" i="8"/>
  <c r="AG156" i="8"/>
  <c r="S156" i="8"/>
  <c r="Q156" i="8"/>
  <c r="O156" i="8"/>
  <c r="M156" i="8"/>
  <c r="L156" i="8"/>
  <c r="N156" i="8"/>
  <c r="H156" i="8"/>
  <c r="G156" i="8"/>
  <c r="AI155" i="8"/>
  <c r="P155" i="8"/>
  <c r="F155" i="8"/>
  <c r="AZ155" i="8"/>
  <c r="BO155" i="8"/>
  <c r="BF155" i="8"/>
  <c r="BG155" i="8"/>
  <c r="BH155" i="8"/>
  <c r="BI155" i="8"/>
  <c r="J155" i="8"/>
  <c r="BA155" i="8"/>
  <c r="BB155" i="8"/>
  <c r="BC155" i="8"/>
  <c r="BD155" i="8"/>
  <c r="K155" i="8"/>
  <c r="R155" i="8"/>
  <c r="BK155" i="8"/>
  <c r="BM155" i="8"/>
  <c r="BN155" i="8"/>
  <c r="BL155" i="8"/>
  <c r="BJ155" i="8"/>
  <c r="BE155" i="8"/>
  <c r="AH155" i="8"/>
  <c r="AS155" i="8"/>
  <c r="AT155" i="8"/>
  <c r="AU155" i="8"/>
  <c r="AV155" i="8"/>
  <c r="AY155" i="8"/>
  <c r="AX155" i="8"/>
  <c r="AW155" i="8"/>
  <c r="AR155" i="8"/>
  <c r="AQ155" i="8"/>
  <c r="AP155" i="8"/>
  <c r="AG155" i="8"/>
  <c r="S155" i="8"/>
  <c r="Q155" i="8"/>
  <c r="O155" i="8"/>
  <c r="M155" i="8"/>
  <c r="L155" i="8"/>
  <c r="N155" i="8"/>
  <c r="H155" i="8"/>
  <c r="G155" i="8"/>
  <c r="AI154" i="8"/>
  <c r="P154" i="8"/>
  <c r="F154" i="8"/>
  <c r="AZ154" i="8"/>
  <c r="BO154" i="8"/>
  <c r="BF154" i="8"/>
  <c r="BG154" i="8"/>
  <c r="BH154" i="8"/>
  <c r="BI154" i="8"/>
  <c r="J154" i="8"/>
  <c r="BA154" i="8"/>
  <c r="BB154" i="8"/>
  <c r="BC154" i="8"/>
  <c r="BD154" i="8"/>
  <c r="K154" i="8"/>
  <c r="R154" i="8"/>
  <c r="BK154" i="8"/>
  <c r="BM154" i="8"/>
  <c r="BN154" i="8"/>
  <c r="BL154" i="8"/>
  <c r="BJ154" i="8"/>
  <c r="BE154" i="8"/>
  <c r="AH154" i="8"/>
  <c r="AS154" i="8"/>
  <c r="AT154" i="8"/>
  <c r="AU154" i="8"/>
  <c r="AV154" i="8"/>
  <c r="AY154" i="8"/>
  <c r="AX154" i="8"/>
  <c r="AW154" i="8"/>
  <c r="AR154" i="8"/>
  <c r="AQ154" i="8"/>
  <c r="AP154" i="8"/>
  <c r="AG154" i="8"/>
  <c r="S154" i="8"/>
  <c r="Q154" i="8"/>
  <c r="O154" i="8"/>
  <c r="M154" i="8"/>
  <c r="L154" i="8"/>
  <c r="N154" i="8"/>
  <c r="H154" i="8"/>
  <c r="G154" i="8"/>
  <c r="AI153" i="8"/>
  <c r="P153" i="8"/>
  <c r="F153" i="8"/>
  <c r="AZ153" i="8"/>
  <c r="BO153" i="8"/>
  <c r="BF153" i="8"/>
  <c r="BG153" i="8"/>
  <c r="BH153" i="8"/>
  <c r="BI153" i="8"/>
  <c r="J153" i="8"/>
  <c r="BA153" i="8"/>
  <c r="BB153" i="8"/>
  <c r="BC153" i="8"/>
  <c r="BD153" i="8"/>
  <c r="K153" i="8"/>
  <c r="R153" i="8"/>
  <c r="BK153" i="8"/>
  <c r="BM153" i="8"/>
  <c r="BN153" i="8"/>
  <c r="BL153" i="8"/>
  <c r="BJ153" i="8"/>
  <c r="BE153" i="8"/>
  <c r="AH153" i="8"/>
  <c r="AS153" i="8"/>
  <c r="AT153" i="8"/>
  <c r="AU153" i="8"/>
  <c r="AV153" i="8"/>
  <c r="AY153" i="8"/>
  <c r="AX153" i="8"/>
  <c r="AW153" i="8"/>
  <c r="AR153" i="8"/>
  <c r="AQ153" i="8"/>
  <c r="AP153" i="8"/>
  <c r="AG153" i="8"/>
  <c r="S153" i="8"/>
  <c r="Q153" i="8"/>
  <c r="O153" i="8"/>
  <c r="M153" i="8"/>
  <c r="L153" i="8"/>
  <c r="N153" i="8"/>
  <c r="H153" i="8"/>
  <c r="G153" i="8"/>
  <c r="AI152" i="8"/>
  <c r="P152" i="8"/>
  <c r="F152" i="8"/>
  <c r="AZ152" i="8"/>
  <c r="BO152" i="8"/>
  <c r="BF152" i="8"/>
  <c r="BG152" i="8"/>
  <c r="BH152" i="8"/>
  <c r="BI152" i="8"/>
  <c r="J152" i="8"/>
  <c r="BA152" i="8"/>
  <c r="BB152" i="8"/>
  <c r="BC152" i="8"/>
  <c r="BD152" i="8"/>
  <c r="K152" i="8"/>
  <c r="R152" i="8"/>
  <c r="BK152" i="8"/>
  <c r="BM152" i="8"/>
  <c r="BN152" i="8"/>
  <c r="BL152" i="8"/>
  <c r="BJ152" i="8"/>
  <c r="BE152" i="8"/>
  <c r="AH152" i="8"/>
  <c r="AS152" i="8"/>
  <c r="AT152" i="8"/>
  <c r="AU152" i="8"/>
  <c r="AV152" i="8"/>
  <c r="AY152" i="8"/>
  <c r="AX152" i="8"/>
  <c r="AW152" i="8"/>
  <c r="AR152" i="8"/>
  <c r="AQ152" i="8"/>
  <c r="AP152" i="8"/>
  <c r="AG152" i="8"/>
  <c r="S152" i="8"/>
  <c r="O152" i="8"/>
  <c r="Q152" i="8"/>
  <c r="M152" i="8"/>
  <c r="L152" i="8"/>
  <c r="N152" i="8"/>
  <c r="H152" i="8"/>
  <c r="G152" i="8"/>
  <c r="AI151" i="8"/>
  <c r="P151" i="8"/>
  <c r="F151" i="8"/>
  <c r="AZ151" i="8"/>
  <c r="BO151" i="8"/>
  <c r="BG151" i="8"/>
  <c r="BF151" i="8"/>
  <c r="BH151" i="8"/>
  <c r="BI151" i="8"/>
  <c r="J151" i="8"/>
  <c r="R151" i="8"/>
  <c r="BK151" i="8"/>
  <c r="BM151" i="8"/>
  <c r="BN151" i="8"/>
  <c r="BL151" i="8"/>
  <c r="BJ151" i="8"/>
  <c r="BA151" i="8"/>
  <c r="BB151" i="8"/>
  <c r="BC151" i="8"/>
  <c r="BD151" i="8"/>
  <c r="K151" i="8"/>
  <c r="BE151" i="8"/>
  <c r="AH151" i="8"/>
  <c r="AY151" i="8"/>
  <c r="AU151" i="8"/>
  <c r="AX151" i="8"/>
  <c r="AT151" i="8"/>
  <c r="AW151" i="8"/>
  <c r="AV151" i="8"/>
  <c r="AS151" i="8"/>
  <c r="AR151" i="8"/>
  <c r="AQ151" i="8"/>
  <c r="AP151" i="8"/>
  <c r="AG151" i="8"/>
  <c r="S151" i="8"/>
  <c r="Q151" i="8"/>
  <c r="O151" i="8"/>
  <c r="N151" i="8"/>
  <c r="M151" i="8"/>
  <c r="L151" i="8"/>
  <c r="H151" i="8"/>
  <c r="G151" i="8"/>
  <c r="AI150" i="8"/>
  <c r="P150" i="8"/>
  <c r="F150" i="8"/>
  <c r="AZ150" i="8"/>
  <c r="BO150" i="8"/>
  <c r="BF150" i="8"/>
  <c r="BG150" i="8"/>
  <c r="BH150" i="8"/>
  <c r="BI150" i="8"/>
  <c r="J150" i="8"/>
  <c r="BA150" i="8"/>
  <c r="BB150" i="8"/>
  <c r="BC150" i="8"/>
  <c r="BD150" i="8"/>
  <c r="K150" i="8"/>
  <c r="R150" i="8"/>
  <c r="BK150" i="8"/>
  <c r="BM150" i="8"/>
  <c r="BN150" i="8"/>
  <c r="BL150" i="8"/>
  <c r="BJ150" i="8"/>
  <c r="BE150" i="8"/>
  <c r="AH150" i="8"/>
  <c r="AS150" i="8"/>
  <c r="AT150" i="8"/>
  <c r="AU150" i="8"/>
  <c r="AV150" i="8"/>
  <c r="AY150" i="8"/>
  <c r="AX150" i="8"/>
  <c r="AW150" i="8"/>
  <c r="AR150" i="8"/>
  <c r="AQ150" i="8"/>
  <c r="AP150" i="8"/>
  <c r="AG150" i="8"/>
  <c r="S150" i="8"/>
  <c r="O150" i="8"/>
  <c r="Q150" i="8"/>
  <c r="M150" i="8"/>
  <c r="L150" i="8"/>
  <c r="N150" i="8"/>
  <c r="H150" i="8"/>
  <c r="G150" i="8"/>
  <c r="AI149" i="8"/>
  <c r="P149" i="8"/>
  <c r="F149" i="8"/>
  <c r="AZ149" i="8"/>
  <c r="BO149" i="8"/>
  <c r="BF149" i="8"/>
  <c r="BG149" i="8"/>
  <c r="BH149" i="8"/>
  <c r="BI149" i="8"/>
  <c r="J149" i="8"/>
  <c r="BA149" i="8"/>
  <c r="BB149" i="8"/>
  <c r="BC149" i="8"/>
  <c r="BD149" i="8"/>
  <c r="K149" i="8"/>
  <c r="R149" i="8"/>
  <c r="BK149" i="8"/>
  <c r="BM149" i="8"/>
  <c r="BN149" i="8"/>
  <c r="BL149" i="8"/>
  <c r="BJ149" i="8"/>
  <c r="BE149" i="8"/>
  <c r="AH149" i="8"/>
  <c r="AS149" i="8"/>
  <c r="AT149" i="8"/>
  <c r="AU149" i="8"/>
  <c r="AV149" i="8"/>
  <c r="AY149" i="8"/>
  <c r="AX149" i="8"/>
  <c r="AW149" i="8"/>
  <c r="AR149" i="8"/>
  <c r="AQ149" i="8"/>
  <c r="AP149" i="8"/>
  <c r="AG149" i="8"/>
  <c r="S149" i="8"/>
  <c r="O149" i="8"/>
  <c r="Q149" i="8"/>
  <c r="M149" i="8"/>
  <c r="L149" i="8"/>
  <c r="N149" i="8"/>
  <c r="H149" i="8"/>
  <c r="G149" i="8"/>
  <c r="AI148" i="8"/>
  <c r="P148" i="8"/>
  <c r="F148" i="8"/>
  <c r="AZ148" i="8"/>
  <c r="BO148" i="8"/>
  <c r="BF148" i="8"/>
  <c r="BG148" i="8"/>
  <c r="BH148" i="8"/>
  <c r="BI148" i="8"/>
  <c r="J148" i="8"/>
  <c r="BA148" i="8"/>
  <c r="BB148" i="8"/>
  <c r="BC148" i="8"/>
  <c r="BD148" i="8"/>
  <c r="K148" i="8"/>
  <c r="R148" i="8"/>
  <c r="BK148" i="8"/>
  <c r="BM148" i="8"/>
  <c r="BN148" i="8"/>
  <c r="BL148" i="8"/>
  <c r="BJ148" i="8"/>
  <c r="BE148" i="8"/>
  <c r="AH148" i="8"/>
  <c r="AS148" i="8"/>
  <c r="AT148" i="8"/>
  <c r="AU148" i="8"/>
  <c r="AV148" i="8"/>
  <c r="AY148" i="8"/>
  <c r="AX148" i="8"/>
  <c r="AW148" i="8"/>
  <c r="AR148" i="8"/>
  <c r="AQ148" i="8"/>
  <c r="AP148" i="8"/>
  <c r="AG148" i="8"/>
  <c r="S148" i="8"/>
  <c r="O148" i="8"/>
  <c r="Q148" i="8"/>
  <c r="M148" i="8"/>
  <c r="L148" i="8"/>
  <c r="N148" i="8"/>
  <c r="H148" i="8"/>
  <c r="G148" i="8"/>
  <c r="AI147" i="8"/>
  <c r="P147" i="8"/>
  <c r="F147" i="8"/>
  <c r="AZ147" i="8"/>
  <c r="BO147" i="8"/>
  <c r="BF147" i="8"/>
  <c r="BG147" i="8"/>
  <c r="BH147" i="8"/>
  <c r="BI147" i="8"/>
  <c r="J147" i="8"/>
  <c r="BA147" i="8"/>
  <c r="BB147" i="8"/>
  <c r="BC147" i="8"/>
  <c r="BD147" i="8"/>
  <c r="K147" i="8"/>
  <c r="R147" i="8"/>
  <c r="BK147" i="8"/>
  <c r="BM147" i="8"/>
  <c r="BN147" i="8"/>
  <c r="BL147" i="8"/>
  <c r="BJ147" i="8"/>
  <c r="BE147" i="8"/>
  <c r="AH147" i="8"/>
  <c r="AS147" i="8"/>
  <c r="AT147" i="8"/>
  <c r="AU147" i="8"/>
  <c r="AV147" i="8"/>
  <c r="AY147" i="8"/>
  <c r="AX147" i="8"/>
  <c r="AW147" i="8"/>
  <c r="AR147" i="8"/>
  <c r="AQ147" i="8"/>
  <c r="AP147" i="8"/>
  <c r="AG147" i="8"/>
  <c r="S147" i="8"/>
  <c r="O147" i="8"/>
  <c r="Q147" i="8"/>
  <c r="M147" i="8"/>
  <c r="L147" i="8"/>
  <c r="N147" i="8"/>
  <c r="H147" i="8"/>
  <c r="G147" i="8"/>
  <c r="AI144" i="8"/>
  <c r="P144" i="8"/>
  <c r="F144" i="8"/>
  <c r="AZ144" i="8"/>
  <c r="BO144" i="8"/>
  <c r="BF144" i="8"/>
  <c r="BG144" i="8"/>
  <c r="BH144" i="8"/>
  <c r="BI144" i="8"/>
  <c r="J144" i="8"/>
  <c r="BA144" i="8"/>
  <c r="BB144" i="8"/>
  <c r="BC144" i="8"/>
  <c r="BD144" i="8"/>
  <c r="K144" i="8"/>
  <c r="R144" i="8"/>
  <c r="BK144" i="8"/>
  <c r="BM144" i="8"/>
  <c r="BN144" i="8"/>
  <c r="BL144" i="8"/>
  <c r="BJ144" i="8"/>
  <c r="BE144" i="8"/>
  <c r="AH144" i="8"/>
  <c r="AS144" i="8"/>
  <c r="AT144" i="8"/>
  <c r="AU144" i="8"/>
  <c r="AV144" i="8"/>
  <c r="AY144" i="8"/>
  <c r="AX144" i="8"/>
  <c r="AW144" i="8"/>
  <c r="AR144" i="8"/>
  <c r="AQ144" i="8"/>
  <c r="AP144" i="8"/>
  <c r="AG144" i="8"/>
  <c r="S144" i="8"/>
  <c r="O144" i="8"/>
  <c r="Q144" i="8"/>
  <c r="M144" i="8"/>
  <c r="L144" i="8"/>
  <c r="N144" i="8"/>
  <c r="H144" i="8"/>
  <c r="G144" i="8"/>
  <c r="AI146" i="8"/>
  <c r="P146" i="8"/>
  <c r="F146" i="8"/>
  <c r="AZ146" i="8"/>
  <c r="BO146" i="8"/>
  <c r="BG146" i="8"/>
  <c r="BF146" i="8"/>
  <c r="BH146" i="8"/>
  <c r="BI146" i="8"/>
  <c r="J146" i="8"/>
  <c r="R146" i="8"/>
  <c r="BK146" i="8"/>
  <c r="BM146" i="8"/>
  <c r="BN146" i="8"/>
  <c r="BL146" i="8"/>
  <c r="BJ146" i="8"/>
  <c r="BA146" i="8"/>
  <c r="BB146" i="8"/>
  <c r="BC146" i="8"/>
  <c r="BD146" i="8"/>
  <c r="K146" i="8"/>
  <c r="BE146" i="8"/>
  <c r="AH146" i="8"/>
  <c r="AY146" i="8"/>
  <c r="AU146" i="8"/>
  <c r="AX146" i="8"/>
  <c r="AT146" i="8"/>
  <c r="AW146" i="8"/>
  <c r="AV146" i="8"/>
  <c r="AS146" i="8"/>
  <c r="AR146" i="8"/>
  <c r="AQ146" i="8"/>
  <c r="AP146" i="8"/>
  <c r="AG146" i="8"/>
  <c r="S146" i="8"/>
  <c r="Q146" i="8"/>
  <c r="O146" i="8"/>
  <c r="N146" i="8"/>
  <c r="M146" i="8"/>
  <c r="L146" i="8"/>
  <c r="H146" i="8"/>
  <c r="G146" i="8"/>
  <c r="AI145" i="8"/>
  <c r="P145" i="8"/>
  <c r="F145" i="8"/>
  <c r="AZ145" i="8"/>
  <c r="BO145" i="8"/>
  <c r="BG145" i="8"/>
  <c r="BF145" i="8"/>
  <c r="BH145" i="8"/>
  <c r="BI145" i="8"/>
  <c r="J145" i="8"/>
  <c r="R145" i="8"/>
  <c r="BK145" i="8"/>
  <c r="BM145" i="8"/>
  <c r="BN145" i="8"/>
  <c r="BL145" i="8"/>
  <c r="BJ145" i="8"/>
  <c r="BA145" i="8"/>
  <c r="BB145" i="8"/>
  <c r="BC145" i="8"/>
  <c r="BD145" i="8"/>
  <c r="K145" i="8"/>
  <c r="BE145" i="8"/>
  <c r="AH145" i="8"/>
  <c r="AY145" i="8"/>
  <c r="AU145" i="8"/>
  <c r="AX145" i="8"/>
  <c r="AT145" i="8"/>
  <c r="AW145" i="8"/>
  <c r="AV145" i="8"/>
  <c r="AS145" i="8"/>
  <c r="AR145" i="8"/>
  <c r="AQ145" i="8"/>
  <c r="AP145" i="8"/>
  <c r="AG145" i="8"/>
  <c r="S145" i="8"/>
  <c r="Q145" i="8"/>
  <c r="O145" i="8"/>
  <c r="N145" i="8"/>
  <c r="M145" i="8"/>
  <c r="L145" i="8"/>
  <c r="H145" i="8"/>
  <c r="G145" i="8"/>
  <c r="AI143" i="8"/>
  <c r="P143" i="8"/>
  <c r="F143" i="8"/>
  <c r="AZ143" i="8"/>
  <c r="BO143" i="8"/>
  <c r="BF143" i="8"/>
  <c r="BG143" i="8"/>
  <c r="BH143" i="8"/>
  <c r="BI143" i="8"/>
  <c r="J143" i="8"/>
  <c r="BA143" i="8"/>
  <c r="BB143" i="8"/>
  <c r="BC143" i="8"/>
  <c r="BD143" i="8"/>
  <c r="K143" i="8"/>
  <c r="R143" i="8"/>
  <c r="BK143" i="8"/>
  <c r="BM143" i="8"/>
  <c r="BN143" i="8"/>
  <c r="BL143" i="8"/>
  <c r="BJ143" i="8"/>
  <c r="BE143" i="8"/>
  <c r="AH143" i="8"/>
  <c r="AS143" i="8"/>
  <c r="AT143" i="8"/>
  <c r="AU143" i="8"/>
  <c r="AV143" i="8"/>
  <c r="AY143" i="8"/>
  <c r="AX143" i="8"/>
  <c r="AW143" i="8"/>
  <c r="AR143" i="8"/>
  <c r="AQ143" i="8"/>
  <c r="AP143" i="8"/>
  <c r="AG143" i="8"/>
  <c r="S143" i="8"/>
  <c r="O143" i="8"/>
  <c r="Q143" i="8"/>
  <c r="M143" i="8"/>
  <c r="L143" i="8"/>
  <c r="N143" i="8"/>
  <c r="H143" i="8"/>
  <c r="G143" i="8"/>
  <c r="AI142" i="8"/>
  <c r="P142" i="8"/>
  <c r="F142" i="8"/>
  <c r="AZ142" i="8"/>
  <c r="BO142" i="8"/>
  <c r="BF142" i="8"/>
  <c r="BG142" i="8"/>
  <c r="BH142" i="8"/>
  <c r="BI142" i="8"/>
  <c r="J142" i="8"/>
  <c r="BA142" i="8"/>
  <c r="BB142" i="8"/>
  <c r="BC142" i="8"/>
  <c r="BD142" i="8"/>
  <c r="K142" i="8"/>
  <c r="R142" i="8"/>
  <c r="BK142" i="8"/>
  <c r="BM142" i="8"/>
  <c r="BN142" i="8"/>
  <c r="BL142" i="8"/>
  <c r="BJ142" i="8"/>
  <c r="BE142" i="8"/>
  <c r="AH142" i="8"/>
  <c r="AS142" i="8"/>
  <c r="AT142" i="8"/>
  <c r="AU142" i="8"/>
  <c r="AV142" i="8"/>
  <c r="AY142" i="8"/>
  <c r="AX142" i="8"/>
  <c r="AW142" i="8"/>
  <c r="AR142" i="8"/>
  <c r="AQ142" i="8"/>
  <c r="AP142" i="8"/>
  <c r="AG142" i="8"/>
  <c r="S142" i="8"/>
  <c r="O142" i="8"/>
  <c r="Q142" i="8"/>
  <c r="M142" i="8"/>
  <c r="L142" i="8"/>
  <c r="N142" i="8"/>
  <c r="H142" i="8"/>
  <c r="G142" i="8"/>
  <c r="AI141" i="8"/>
  <c r="P141" i="8"/>
  <c r="F141" i="8"/>
  <c r="AZ141" i="8"/>
  <c r="BO141" i="8"/>
  <c r="BF141" i="8"/>
  <c r="BG141" i="8"/>
  <c r="BH141" i="8"/>
  <c r="BI141" i="8"/>
  <c r="J141" i="8"/>
  <c r="BA141" i="8"/>
  <c r="BB141" i="8"/>
  <c r="BC141" i="8"/>
  <c r="BD141" i="8"/>
  <c r="K141" i="8"/>
  <c r="R141" i="8"/>
  <c r="BK141" i="8"/>
  <c r="BM141" i="8"/>
  <c r="BN141" i="8"/>
  <c r="BL141" i="8"/>
  <c r="BJ141" i="8"/>
  <c r="BE141" i="8"/>
  <c r="AH141" i="8"/>
  <c r="AS141" i="8"/>
  <c r="AT141" i="8"/>
  <c r="AU141" i="8"/>
  <c r="AV141" i="8"/>
  <c r="AY141" i="8"/>
  <c r="AX141" i="8"/>
  <c r="AW141" i="8"/>
  <c r="AR141" i="8"/>
  <c r="AQ141" i="8"/>
  <c r="AP141" i="8"/>
  <c r="AG141" i="8"/>
  <c r="S141" i="8"/>
  <c r="O141" i="8"/>
  <c r="Q141" i="8"/>
  <c r="M141" i="8"/>
  <c r="L141" i="8"/>
  <c r="N141" i="8"/>
  <c r="H141" i="8"/>
  <c r="G141" i="8"/>
  <c r="AI140" i="8"/>
  <c r="P140" i="8"/>
  <c r="F140" i="8"/>
  <c r="AZ140" i="8"/>
  <c r="BO140" i="8"/>
  <c r="BF140" i="8"/>
  <c r="BG140" i="8"/>
  <c r="BH140" i="8"/>
  <c r="BI140" i="8"/>
  <c r="J140" i="8"/>
  <c r="BA140" i="8"/>
  <c r="BB140" i="8"/>
  <c r="BC140" i="8"/>
  <c r="BD140" i="8"/>
  <c r="K140" i="8"/>
  <c r="R140" i="8"/>
  <c r="BK140" i="8"/>
  <c r="BM140" i="8"/>
  <c r="BN140" i="8"/>
  <c r="BL140" i="8"/>
  <c r="BJ140" i="8"/>
  <c r="BE140" i="8"/>
  <c r="AH140" i="8"/>
  <c r="AS140" i="8"/>
  <c r="AT140" i="8"/>
  <c r="AU140" i="8"/>
  <c r="AV140" i="8"/>
  <c r="AY140" i="8"/>
  <c r="AX140" i="8"/>
  <c r="AW140" i="8"/>
  <c r="AR140" i="8"/>
  <c r="AQ140" i="8"/>
  <c r="AP140" i="8"/>
  <c r="AG140" i="8"/>
  <c r="S140" i="8"/>
  <c r="O140" i="8"/>
  <c r="Q140" i="8"/>
  <c r="M140" i="8"/>
  <c r="L140" i="8"/>
  <c r="N140" i="8"/>
  <c r="H140" i="8"/>
  <c r="G140" i="8"/>
  <c r="AI139" i="8"/>
  <c r="P139" i="8"/>
  <c r="F139" i="8"/>
  <c r="AZ139" i="8"/>
  <c r="BO139" i="8"/>
  <c r="BF139" i="8"/>
  <c r="BG139" i="8"/>
  <c r="BH139" i="8"/>
  <c r="BI139" i="8"/>
  <c r="J139" i="8"/>
  <c r="BA139" i="8"/>
  <c r="BB139" i="8"/>
  <c r="BC139" i="8"/>
  <c r="BD139" i="8"/>
  <c r="K139" i="8"/>
  <c r="R139" i="8"/>
  <c r="BK139" i="8"/>
  <c r="BM139" i="8"/>
  <c r="BN139" i="8"/>
  <c r="BL139" i="8"/>
  <c r="BJ139" i="8"/>
  <c r="BE139" i="8"/>
  <c r="AH139" i="8"/>
  <c r="AS139" i="8"/>
  <c r="AT139" i="8"/>
  <c r="AU139" i="8"/>
  <c r="AV139" i="8"/>
  <c r="AY139" i="8"/>
  <c r="AX139" i="8"/>
  <c r="AW139" i="8"/>
  <c r="AR139" i="8"/>
  <c r="AQ139" i="8"/>
  <c r="AP139" i="8"/>
  <c r="AG139" i="8"/>
  <c r="S139" i="8"/>
  <c r="O139" i="8"/>
  <c r="Q139" i="8"/>
  <c r="M139" i="8"/>
  <c r="L139" i="8"/>
  <c r="N139" i="8"/>
  <c r="H139" i="8"/>
  <c r="G139" i="8"/>
  <c r="AI138" i="8"/>
  <c r="P138" i="8"/>
  <c r="F138" i="8"/>
  <c r="AZ138" i="8"/>
  <c r="BO138" i="8"/>
  <c r="BG138" i="8"/>
  <c r="BF138" i="8"/>
  <c r="BH138" i="8"/>
  <c r="BI138" i="8"/>
  <c r="J138" i="8"/>
  <c r="R138" i="8"/>
  <c r="BK138" i="8"/>
  <c r="BM138" i="8"/>
  <c r="BN138" i="8"/>
  <c r="BL138" i="8"/>
  <c r="BJ138" i="8"/>
  <c r="BA138" i="8"/>
  <c r="BB138" i="8"/>
  <c r="BC138" i="8"/>
  <c r="BD138" i="8"/>
  <c r="K138" i="8"/>
  <c r="BE138" i="8"/>
  <c r="AH138" i="8"/>
  <c r="AY138" i="8"/>
  <c r="AU138" i="8"/>
  <c r="AX138" i="8"/>
  <c r="AT138" i="8"/>
  <c r="AW138" i="8"/>
  <c r="AV138" i="8"/>
  <c r="AS138" i="8"/>
  <c r="AR138" i="8"/>
  <c r="AQ138" i="8"/>
  <c r="AP138" i="8"/>
  <c r="AG138" i="8"/>
  <c r="S138" i="8"/>
  <c r="Q138" i="8"/>
  <c r="O138" i="8"/>
  <c r="N138" i="8"/>
  <c r="M138" i="8"/>
  <c r="L138" i="8"/>
  <c r="H138" i="8"/>
  <c r="G138" i="8"/>
  <c r="AI137" i="8"/>
  <c r="P137" i="8"/>
  <c r="F137" i="8"/>
  <c r="AZ137" i="8"/>
  <c r="BO137" i="8"/>
  <c r="BF137" i="8"/>
  <c r="BG137" i="8"/>
  <c r="BH137" i="8"/>
  <c r="BI137" i="8"/>
  <c r="J137" i="8"/>
  <c r="BA137" i="8"/>
  <c r="BB137" i="8"/>
  <c r="BC137" i="8"/>
  <c r="BD137" i="8"/>
  <c r="K137" i="8"/>
  <c r="R137" i="8"/>
  <c r="BK137" i="8"/>
  <c r="BM137" i="8"/>
  <c r="BN137" i="8"/>
  <c r="BL137" i="8"/>
  <c r="BJ137" i="8"/>
  <c r="BE137" i="8"/>
  <c r="AH137" i="8"/>
  <c r="AS137" i="8"/>
  <c r="AT137" i="8"/>
  <c r="AU137" i="8"/>
  <c r="AV137" i="8"/>
  <c r="AY137" i="8"/>
  <c r="AX137" i="8"/>
  <c r="AW137" i="8"/>
  <c r="AR137" i="8"/>
  <c r="AQ137" i="8"/>
  <c r="AP137" i="8"/>
  <c r="AG137" i="8"/>
  <c r="S137" i="8"/>
  <c r="O137" i="8"/>
  <c r="Q137" i="8"/>
  <c r="M137" i="8"/>
  <c r="L137" i="8"/>
  <c r="N137" i="8"/>
  <c r="H137" i="8"/>
  <c r="G137" i="8"/>
  <c r="AI136" i="8"/>
  <c r="P136" i="8"/>
  <c r="F136" i="8"/>
  <c r="AZ136" i="8"/>
  <c r="BO136" i="8"/>
  <c r="BG136" i="8"/>
  <c r="BF136" i="8"/>
  <c r="BH136" i="8"/>
  <c r="BI136" i="8"/>
  <c r="J136" i="8"/>
  <c r="R136" i="8"/>
  <c r="BK136" i="8"/>
  <c r="BM136" i="8"/>
  <c r="BN136" i="8"/>
  <c r="BL136" i="8"/>
  <c r="BJ136" i="8"/>
  <c r="BA136" i="8"/>
  <c r="BB136" i="8"/>
  <c r="BC136" i="8"/>
  <c r="BD136" i="8"/>
  <c r="K136" i="8"/>
  <c r="BE136" i="8"/>
  <c r="AH136" i="8"/>
  <c r="AY136" i="8"/>
  <c r="AU136" i="8"/>
  <c r="AX136" i="8"/>
  <c r="AT136" i="8"/>
  <c r="AW136" i="8"/>
  <c r="AV136" i="8"/>
  <c r="AS136" i="8"/>
  <c r="AR136" i="8"/>
  <c r="AQ136" i="8"/>
  <c r="AP136" i="8"/>
  <c r="AG136" i="8"/>
  <c r="S136" i="8"/>
  <c r="Q136" i="8"/>
  <c r="O136" i="8"/>
  <c r="N136" i="8"/>
  <c r="M136" i="8"/>
  <c r="L136" i="8"/>
  <c r="H136" i="8"/>
  <c r="G136" i="8"/>
  <c r="AI135" i="8"/>
  <c r="P135" i="8"/>
  <c r="F135" i="8"/>
  <c r="AZ135" i="8"/>
  <c r="BO135" i="8"/>
  <c r="BF135" i="8"/>
  <c r="BG135" i="8"/>
  <c r="BH135" i="8"/>
  <c r="BI135" i="8"/>
  <c r="J135" i="8"/>
  <c r="BA135" i="8"/>
  <c r="BB135" i="8"/>
  <c r="BC135" i="8"/>
  <c r="BD135" i="8"/>
  <c r="K135" i="8"/>
  <c r="R135" i="8"/>
  <c r="BK135" i="8"/>
  <c r="BM135" i="8"/>
  <c r="BN135" i="8"/>
  <c r="BL135" i="8"/>
  <c r="BJ135" i="8"/>
  <c r="BE135" i="8"/>
  <c r="AH135" i="8"/>
  <c r="AS135" i="8"/>
  <c r="AT135" i="8"/>
  <c r="AU135" i="8"/>
  <c r="AV135" i="8"/>
  <c r="AY135" i="8"/>
  <c r="AX135" i="8"/>
  <c r="AW135" i="8"/>
  <c r="AR135" i="8"/>
  <c r="AQ135" i="8"/>
  <c r="AP135" i="8"/>
  <c r="AG135" i="8"/>
  <c r="S135" i="8"/>
  <c r="O135" i="8"/>
  <c r="Q135" i="8"/>
  <c r="M135" i="8"/>
  <c r="L135" i="8"/>
  <c r="N135" i="8"/>
  <c r="H135" i="8"/>
  <c r="G135" i="8"/>
  <c r="AI134" i="8"/>
  <c r="P134" i="8"/>
  <c r="F134" i="8"/>
  <c r="AZ134" i="8"/>
  <c r="BO134" i="8"/>
  <c r="BG134" i="8"/>
  <c r="BF134" i="8"/>
  <c r="BH134" i="8"/>
  <c r="BI134" i="8"/>
  <c r="J134" i="8"/>
  <c r="R134" i="8"/>
  <c r="BK134" i="8"/>
  <c r="BM134" i="8"/>
  <c r="BN134" i="8"/>
  <c r="BL134" i="8"/>
  <c r="BJ134" i="8"/>
  <c r="BA134" i="8"/>
  <c r="BB134" i="8"/>
  <c r="BC134" i="8"/>
  <c r="BD134" i="8"/>
  <c r="K134" i="8"/>
  <c r="BE134" i="8"/>
  <c r="AH134" i="8"/>
  <c r="AY134" i="8"/>
  <c r="AU134" i="8"/>
  <c r="AX134" i="8"/>
  <c r="AT134" i="8"/>
  <c r="AW134" i="8"/>
  <c r="AV134" i="8"/>
  <c r="AS134" i="8"/>
  <c r="AR134" i="8"/>
  <c r="AQ134" i="8"/>
  <c r="AP134" i="8"/>
  <c r="AG134" i="8"/>
  <c r="S134" i="8"/>
  <c r="Q134" i="8"/>
  <c r="O134" i="8"/>
  <c r="N134" i="8"/>
  <c r="M134" i="8"/>
  <c r="L134" i="8"/>
  <c r="H134" i="8"/>
  <c r="G134" i="8"/>
  <c r="AI133" i="8"/>
  <c r="P133" i="8"/>
  <c r="F133" i="8"/>
  <c r="AZ133" i="8"/>
  <c r="BO133" i="8"/>
  <c r="BF133" i="8"/>
  <c r="BG133" i="8"/>
  <c r="BH133" i="8"/>
  <c r="BI133" i="8"/>
  <c r="J133" i="8"/>
  <c r="BA133" i="8"/>
  <c r="BB133" i="8"/>
  <c r="BC133" i="8"/>
  <c r="BD133" i="8"/>
  <c r="K133" i="8"/>
  <c r="R133" i="8"/>
  <c r="BK133" i="8"/>
  <c r="BM133" i="8"/>
  <c r="BN133" i="8"/>
  <c r="BL133" i="8"/>
  <c r="BJ133" i="8"/>
  <c r="BE133" i="8"/>
  <c r="AH133" i="8"/>
  <c r="AS133" i="8"/>
  <c r="AT133" i="8"/>
  <c r="AU133" i="8"/>
  <c r="AV133" i="8"/>
  <c r="AY133" i="8"/>
  <c r="AX133" i="8"/>
  <c r="AW133" i="8"/>
  <c r="AR133" i="8"/>
  <c r="AQ133" i="8"/>
  <c r="AP133" i="8"/>
  <c r="AG133" i="8"/>
  <c r="S133" i="8"/>
  <c r="Q133" i="8"/>
  <c r="O133" i="8"/>
  <c r="M133" i="8"/>
  <c r="L133" i="8"/>
  <c r="N133" i="8"/>
  <c r="H133" i="8"/>
  <c r="G133" i="8"/>
  <c r="AI132" i="8"/>
  <c r="P132" i="8"/>
  <c r="F132" i="8"/>
  <c r="AZ132" i="8"/>
  <c r="BO132" i="8"/>
  <c r="BG132" i="8"/>
  <c r="BF132" i="8"/>
  <c r="BH132" i="8"/>
  <c r="BI132" i="8"/>
  <c r="J132" i="8"/>
  <c r="R132" i="8"/>
  <c r="BK132" i="8"/>
  <c r="BM132" i="8"/>
  <c r="BN132" i="8"/>
  <c r="BL132" i="8"/>
  <c r="BJ132" i="8"/>
  <c r="BA132" i="8"/>
  <c r="BB132" i="8"/>
  <c r="BC132" i="8"/>
  <c r="BD132" i="8"/>
  <c r="K132" i="8"/>
  <c r="BE132" i="8"/>
  <c r="AH132" i="8"/>
  <c r="AY132" i="8"/>
  <c r="AU132" i="8"/>
  <c r="AX132" i="8"/>
  <c r="AT132" i="8"/>
  <c r="AW132" i="8"/>
  <c r="AV132" i="8"/>
  <c r="AS132" i="8"/>
  <c r="AR132" i="8"/>
  <c r="AQ132" i="8"/>
  <c r="AP132" i="8"/>
  <c r="AG132" i="8"/>
  <c r="S132" i="8"/>
  <c r="Q132" i="8"/>
  <c r="O132" i="8"/>
  <c r="N132" i="8"/>
  <c r="M132" i="8"/>
  <c r="L132" i="8"/>
  <c r="H132" i="8"/>
  <c r="G132" i="8"/>
  <c r="AI131" i="8"/>
  <c r="P131" i="8"/>
  <c r="F131" i="8"/>
  <c r="AZ131" i="8"/>
  <c r="BO131" i="8"/>
  <c r="BG131" i="8"/>
  <c r="BF131" i="8"/>
  <c r="BH131" i="8"/>
  <c r="BI131" i="8"/>
  <c r="J131" i="8"/>
  <c r="R131" i="8"/>
  <c r="BK131" i="8"/>
  <c r="BM131" i="8"/>
  <c r="BN131" i="8"/>
  <c r="BL131" i="8"/>
  <c r="BJ131" i="8"/>
  <c r="BA131" i="8"/>
  <c r="BB131" i="8"/>
  <c r="BC131" i="8"/>
  <c r="BD131" i="8"/>
  <c r="K131" i="8"/>
  <c r="BE131" i="8"/>
  <c r="AH131" i="8"/>
  <c r="AY131" i="8"/>
  <c r="AU131" i="8"/>
  <c r="AX131" i="8"/>
  <c r="AT131" i="8"/>
  <c r="AW131" i="8"/>
  <c r="AV131" i="8"/>
  <c r="AS131" i="8"/>
  <c r="AR131" i="8"/>
  <c r="AQ131" i="8"/>
  <c r="AP131" i="8"/>
  <c r="AG131" i="8"/>
  <c r="S131" i="8"/>
  <c r="Q131" i="8"/>
  <c r="O131" i="8"/>
  <c r="N131" i="8"/>
  <c r="M131" i="8"/>
  <c r="L131" i="8"/>
  <c r="H131" i="8"/>
  <c r="G131" i="8"/>
  <c r="AI130" i="8"/>
  <c r="P130" i="8"/>
  <c r="F130" i="8"/>
  <c r="AZ130" i="8"/>
  <c r="BO130" i="8"/>
  <c r="BF130" i="8"/>
  <c r="BG130" i="8"/>
  <c r="BH130" i="8"/>
  <c r="BI130" i="8"/>
  <c r="J130" i="8"/>
  <c r="BA130" i="8"/>
  <c r="BB130" i="8"/>
  <c r="BC130" i="8"/>
  <c r="BD130" i="8"/>
  <c r="K130" i="8"/>
  <c r="R130" i="8"/>
  <c r="BK130" i="8"/>
  <c r="BM130" i="8"/>
  <c r="BN130" i="8"/>
  <c r="BL130" i="8"/>
  <c r="BJ130" i="8"/>
  <c r="BE130" i="8"/>
  <c r="AH130" i="8"/>
  <c r="AS130" i="8"/>
  <c r="AT130" i="8"/>
  <c r="AU130" i="8"/>
  <c r="AV130" i="8"/>
  <c r="AY130" i="8"/>
  <c r="AX130" i="8"/>
  <c r="AW130" i="8"/>
  <c r="AR130" i="8"/>
  <c r="AQ130" i="8"/>
  <c r="AP130" i="8"/>
  <c r="AG130" i="8"/>
  <c r="S130" i="8"/>
  <c r="Q130" i="8"/>
  <c r="O130" i="8"/>
  <c r="M130" i="8"/>
  <c r="L130" i="8"/>
  <c r="N130" i="8"/>
  <c r="H130" i="8"/>
  <c r="G130" i="8"/>
  <c r="AI129" i="8"/>
  <c r="P129" i="8"/>
  <c r="F129" i="8"/>
  <c r="AZ129" i="8"/>
  <c r="BO129" i="8"/>
  <c r="BF129" i="8"/>
  <c r="BG129" i="8"/>
  <c r="BH129" i="8"/>
  <c r="BI129" i="8"/>
  <c r="J129" i="8"/>
  <c r="BA129" i="8"/>
  <c r="BB129" i="8"/>
  <c r="BC129" i="8"/>
  <c r="BD129" i="8"/>
  <c r="K129" i="8"/>
  <c r="R129" i="8"/>
  <c r="BK129" i="8"/>
  <c r="BM129" i="8"/>
  <c r="BN129" i="8"/>
  <c r="BL129" i="8"/>
  <c r="BJ129" i="8"/>
  <c r="BE129" i="8"/>
  <c r="AH129" i="8"/>
  <c r="AS129" i="8"/>
  <c r="AT129" i="8"/>
  <c r="AU129" i="8"/>
  <c r="AV129" i="8"/>
  <c r="AY129" i="8"/>
  <c r="AX129" i="8"/>
  <c r="AW129" i="8"/>
  <c r="AR129" i="8"/>
  <c r="AQ129" i="8"/>
  <c r="AP129" i="8"/>
  <c r="AG129" i="8"/>
  <c r="S129" i="8"/>
  <c r="Q129" i="8"/>
  <c r="O129" i="8"/>
  <c r="M129" i="8"/>
  <c r="L129" i="8"/>
  <c r="N129" i="8"/>
  <c r="H129" i="8"/>
  <c r="G129" i="8"/>
  <c r="AI128" i="8"/>
  <c r="P128" i="8"/>
  <c r="F128" i="8"/>
  <c r="AZ128" i="8"/>
  <c r="BO128" i="8"/>
  <c r="BF128" i="8"/>
  <c r="BG128" i="8"/>
  <c r="BH128" i="8"/>
  <c r="BI128" i="8"/>
  <c r="J128" i="8"/>
  <c r="BA128" i="8"/>
  <c r="BB128" i="8"/>
  <c r="BC128" i="8"/>
  <c r="BD128" i="8"/>
  <c r="K128" i="8"/>
  <c r="R128" i="8"/>
  <c r="BK128" i="8"/>
  <c r="BM128" i="8"/>
  <c r="BN128" i="8"/>
  <c r="BL128" i="8"/>
  <c r="BJ128" i="8"/>
  <c r="BE128" i="8"/>
  <c r="AH128" i="8"/>
  <c r="AS128" i="8"/>
  <c r="AT128" i="8"/>
  <c r="AU128" i="8"/>
  <c r="AV128" i="8"/>
  <c r="AY128" i="8"/>
  <c r="AX128" i="8"/>
  <c r="AW128" i="8"/>
  <c r="AR128" i="8"/>
  <c r="AQ128" i="8"/>
  <c r="AP128" i="8"/>
  <c r="AG128" i="8"/>
  <c r="S128" i="8"/>
  <c r="Q128" i="8"/>
  <c r="O128" i="8"/>
  <c r="M128" i="8"/>
  <c r="L128" i="8"/>
  <c r="N128" i="8"/>
  <c r="H128" i="8"/>
  <c r="G128" i="8"/>
  <c r="AI127" i="8"/>
  <c r="P127" i="8"/>
  <c r="F127" i="8"/>
  <c r="AZ127" i="8"/>
  <c r="BO127" i="8"/>
  <c r="BF127" i="8"/>
  <c r="BG127" i="8"/>
  <c r="BH127" i="8"/>
  <c r="BI127" i="8"/>
  <c r="J127" i="8"/>
  <c r="BA127" i="8"/>
  <c r="BB127" i="8"/>
  <c r="BC127" i="8"/>
  <c r="BD127" i="8"/>
  <c r="K127" i="8"/>
  <c r="R127" i="8"/>
  <c r="BK127" i="8"/>
  <c r="BM127" i="8"/>
  <c r="BN127" i="8"/>
  <c r="BL127" i="8"/>
  <c r="BJ127" i="8"/>
  <c r="BE127" i="8"/>
  <c r="AH127" i="8"/>
  <c r="AS127" i="8"/>
  <c r="AT127" i="8"/>
  <c r="AU127" i="8"/>
  <c r="AV127" i="8"/>
  <c r="AY127" i="8"/>
  <c r="AX127" i="8"/>
  <c r="AW127" i="8"/>
  <c r="AR127" i="8"/>
  <c r="AQ127" i="8"/>
  <c r="AP127" i="8"/>
  <c r="AG127" i="8"/>
  <c r="S127" i="8"/>
  <c r="Q127" i="8"/>
  <c r="O127" i="8"/>
  <c r="M127" i="8"/>
  <c r="L127" i="8"/>
  <c r="N127" i="8"/>
  <c r="H127" i="8"/>
  <c r="G127" i="8"/>
  <c r="AI126" i="8"/>
  <c r="P126" i="8"/>
  <c r="F126" i="8"/>
  <c r="AZ126" i="8"/>
  <c r="BO126" i="8"/>
  <c r="BG126" i="8"/>
  <c r="BF126" i="8"/>
  <c r="BH126" i="8"/>
  <c r="BI126" i="8"/>
  <c r="J126" i="8"/>
  <c r="R126" i="8"/>
  <c r="BK126" i="8"/>
  <c r="BM126" i="8"/>
  <c r="BN126" i="8"/>
  <c r="BL126" i="8"/>
  <c r="BJ126" i="8"/>
  <c r="BA126" i="8"/>
  <c r="BB126" i="8"/>
  <c r="BC126" i="8"/>
  <c r="BD126" i="8"/>
  <c r="K126" i="8"/>
  <c r="BE126" i="8"/>
  <c r="AH126" i="8"/>
  <c r="AY126" i="8"/>
  <c r="AU126" i="8"/>
  <c r="AX126" i="8"/>
  <c r="AT126" i="8"/>
  <c r="AW126" i="8"/>
  <c r="AV126" i="8"/>
  <c r="AS126" i="8"/>
  <c r="AR126" i="8"/>
  <c r="AQ126" i="8"/>
  <c r="AP126" i="8"/>
  <c r="AG126" i="8"/>
  <c r="S126" i="8"/>
  <c r="Q126" i="8"/>
  <c r="O126" i="8"/>
  <c r="N126" i="8"/>
  <c r="M126" i="8"/>
  <c r="L126" i="8"/>
  <c r="H126" i="8"/>
  <c r="G126" i="8"/>
  <c r="AI125" i="8"/>
  <c r="P125" i="8"/>
  <c r="F125" i="8"/>
  <c r="AZ125" i="8"/>
  <c r="BO125" i="8"/>
  <c r="BF125" i="8"/>
  <c r="BG125" i="8"/>
  <c r="BH125" i="8"/>
  <c r="BI125" i="8"/>
  <c r="J125" i="8"/>
  <c r="BA125" i="8"/>
  <c r="BB125" i="8"/>
  <c r="BC125" i="8"/>
  <c r="BD125" i="8"/>
  <c r="K125" i="8"/>
  <c r="R125" i="8"/>
  <c r="BK125" i="8"/>
  <c r="BM125" i="8"/>
  <c r="BN125" i="8"/>
  <c r="BL125" i="8"/>
  <c r="BJ125" i="8"/>
  <c r="BE125" i="8"/>
  <c r="AH125" i="8"/>
  <c r="AS125" i="8"/>
  <c r="AT125" i="8"/>
  <c r="AU125" i="8"/>
  <c r="AV125" i="8"/>
  <c r="AY125" i="8"/>
  <c r="AX125" i="8"/>
  <c r="AW125" i="8"/>
  <c r="AR125" i="8"/>
  <c r="AQ125" i="8"/>
  <c r="AP125" i="8"/>
  <c r="AG125" i="8"/>
  <c r="S125" i="8"/>
  <c r="Q125" i="8"/>
  <c r="O125" i="8"/>
  <c r="M125" i="8"/>
  <c r="L125" i="8"/>
  <c r="N125" i="8"/>
  <c r="H125" i="8"/>
  <c r="G125" i="8"/>
  <c r="AI124" i="8"/>
  <c r="P124" i="8"/>
  <c r="F124" i="8"/>
  <c r="AZ124" i="8"/>
  <c r="BO124" i="8"/>
  <c r="BG124" i="8"/>
  <c r="BF124" i="8"/>
  <c r="BH124" i="8"/>
  <c r="BI124" i="8"/>
  <c r="J124" i="8"/>
  <c r="R124" i="8"/>
  <c r="BK124" i="8"/>
  <c r="BM124" i="8"/>
  <c r="BN124" i="8"/>
  <c r="BL124" i="8"/>
  <c r="BJ124" i="8"/>
  <c r="BA124" i="8"/>
  <c r="BB124" i="8"/>
  <c r="BC124" i="8"/>
  <c r="BD124" i="8"/>
  <c r="K124" i="8"/>
  <c r="BE124" i="8"/>
  <c r="AH124" i="8"/>
  <c r="AY124" i="8"/>
  <c r="AU124" i="8"/>
  <c r="AX124" i="8"/>
  <c r="AT124" i="8"/>
  <c r="AW124" i="8"/>
  <c r="AV124" i="8"/>
  <c r="AS124" i="8"/>
  <c r="AR124" i="8"/>
  <c r="AQ124" i="8"/>
  <c r="AP124" i="8"/>
  <c r="AG124" i="8"/>
  <c r="S124" i="8"/>
  <c r="Q124" i="8"/>
  <c r="O124" i="8"/>
  <c r="N124" i="8"/>
  <c r="M124" i="8"/>
  <c r="L124" i="8"/>
  <c r="H124" i="8"/>
  <c r="G124" i="8"/>
  <c r="AI123" i="8"/>
  <c r="P123" i="8"/>
  <c r="F123" i="8"/>
  <c r="AZ123" i="8"/>
  <c r="BO123" i="8"/>
  <c r="BF123" i="8"/>
  <c r="BG123" i="8"/>
  <c r="BH123" i="8"/>
  <c r="BI123" i="8"/>
  <c r="J123" i="8"/>
  <c r="BA123" i="8"/>
  <c r="BB123" i="8"/>
  <c r="BC123" i="8"/>
  <c r="BD123" i="8"/>
  <c r="K123" i="8"/>
  <c r="R123" i="8"/>
  <c r="BK123" i="8"/>
  <c r="BM123" i="8"/>
  <c r="BN123" i="8"/>
  <c r="BL123" i="8"/>
  <c r="BJ123" i="8"/>
  <c r="BE123" i="8"/>
  <c r="AH123" i="8"/>
  <c r="AS123" i="8"/>
  <c r="AT123" i="8"/>
  <c r="AU123" i="8"/>
  <c r="AV123" i="8"/>
  <c r="AY123" i="8"/>
  <c r="AX123" i="8"/>
  <c r="AW123" i="8"/>
  <c r="AR123" i="8"/>
  <c r="AQ123" i="8"/>
  <c r="AP123" i="8"/>
  <c r="AG123" i="8"/>
  <c r="S123" i="8"/>
  <c r="Q123" i="8"/>
  <c r="O123" i="8"/>
  <c r="M123" i="8"/>
  <c r="L123" i="8"/>
  <c r="N123" i="8"/>
  <c r="H123" i="8"/>
  <c r="G123" i="8"/>
  <c r="AI122" i="8"/>
  <c r="P122" i="8"/>
  <c r="F122" i="8"/>
  <c r="AZ122" i="8"/>
  <c r="BO122" i="8"/>
  <c r="BF122" i="8"/>
  <c r="BG122" i="8"/>
  <c r="BH122" i="8"/>
  <c r="BI122" i="8"/>
  <c r="J122" i="8"/>
  <c r="BA122" i="8"/>
  <c r="BB122" i="8"/>
  <c r="BC122" i="8"/>
  <c r="BD122" i="8"/>
  <c r="K122" i="8"/>
  <c r="R122" i="8"/>
  <c r="BK122" i="8"/>
  <c r="BM122" i="8"/>
  <c r="BN122" i="8"/>
  <c r="BL122" i="8"/>
  <c r="BJ122" i="8"/>
  <c r="BE122" i="8"/>
  <c r="AH122" i="8"/>
  <c r="AS122" i="8"/>
  <c r="AT122" i="8"/>
  <c r="AU122" i="8"/>
  <c r="AV122" i="8"/>
  <c r="AY122" i="8"/>
  <c r="AX122" i="8"/>
  <c r="AW122" i="8"/>
  <c r="AR122" i="8"/>
  <c r="AQ122" i="8"/>
  <c r="AP122" i="8"/>
  <c r="AG122" i="8"/>
  <c r="S122" i="8"/>
  <c r="Q122" i="8"/>
  <c r="O122" i="8"/>
  <c r="M122" i="8"/>
  <c r="L122" i="8"/>
  <c r="N122" i="8"/>
  <c r="H122" i="8"/>
  <c r="G122" i="8"/>
  <c r="AI121" i="8"/>
  <c r="P121" i="8"/>
  <c r="F121" i="8"/>
  <c r="AZ121" i="8"/>
  <c r="BO121" i="8"/>
  <c r="BF121" i="8"/>
  <c r="BG121" i="8"/>
  <c r="BH121" i="8"/>
  <c r="BI121" i="8"/>
  <c r="J121" i="8"/>
  <c r="BA121" i="8"/>
  <c r="BB121" i="8"/>
  <c r="BC121" i="8"/>
  <c r="BD121" i="8"/>
  <c r="K121" i="8"/>
  <c r="R121" i="8"/>
  <c r="BK121" i="8"/>
  <c r="BM121" i="8"/>
  <c r="BN121" i="8"/>
  <c r="BL121" i="8"/>
  <c r="BJ121" i="8"/>
  <c r="BE121" i="8"/>
  <c r="AH121" i="8"/>
  <c r="AS121" i="8"/>
  <c r="AT121" i="8"/>
  <c r="AU121" i="8"/>
  <c r="AV121" i="8"/>
  <c r="AY121" i="8"/>
  <c r="AX121" i="8"/>
  <c r="AW121" i="8"/>
  <c r="AR121" i="8"/>
  <c r="AQ121" i="8"/>
  <c r="AP121" i="8"/>
  <c r="AG121" i="8"/>
  <c r="S121" i="8"/>
  <c r="Q121" i="8"/>
  <c r="O121" i="8"/>
  <c r="M121" i="8"/>
  <c r="L121" i="8"/>
  <c r="N121" i="8"/>
  <c r="H121" i="8"/>
  <c r="G121" i="8"/>
  <c r="AI120" i="8"/>
  <c r="P120" i="8"/>
  <c r="F120" i="8"/>
  <c r="AZ120" i="8"/>
  <c r="BO120" i="8"/>
  <c r="BF120" i="8"/>
  <c r="BG120" i="8"/>
  <c r="BH120" i="8"/>
  <c r="BI120" i="8"/>
  <c r="J120" i="8"/>
  <c r="BA120" i="8"/>
  <c r="BB120" i="8"/>
  <c r="BC120" i="8"/>
  <c r="BD120" i="8"/>
  <c r="K120" i="8"/>
  <c r="R120" i="8"/>
  <c r="BK120" i="8"/>
  <c r="BM120" i="8"/>
  <c r="BN120" i="8"/>
  <c r="BL120" i="8"/>
  <c r="BJ120" i="8"/>
  <c r="BE120" i="8"/>
  <c r="AH120" i="8"/>
  <c r="AS120" i="8"/>
  <c r="AT120" i="8"/>
  <c r="AU120" i="8"/>
  <c r="AV120" i="8"/>
  <c r="AY120" i="8"/>
  <c r="AX120" i="8"/>
  <c r="AW120" i="8"/>
  <c r="AR120" i="8"/>
  <c r="AQ120" i="8"/>
  <c r="AP120" i="8"/>
  <c r="AG120" i="8"/>
  <c r="S120" i="8"/>
  <c r="Q120" i="8"/>
  <c r="O120" i="8"/>
  <c r="M120" i="8"/>
  <c r="L120" i="8"/>
  <c r="N120" i="8"/>
  <c r="H120" i="8"/>
  <c r="G120" i="8"/>
  <c r="AI119" i="8"/>
  <c r="P119" i="8"/>
  <c r="F119" i="8"/>
  <c r="AZ119" i="8"/>
  <c r="BO119" i="8"/>
  <c r="BF119" i="8"/>
  <c r="BG119" i="8"/>
  <c r="BH119" i="8"/>
  <c r="BI119" i="8"/>
  <c r="J119" i="8"/>
  <c r="BA119" i="8"/>
  <c r="BB119" i="8"/>
  <c r="BC119" i="8"/>
  <c r="BD119" i="8"/>
  <c r="K119" i="8"/>
  <c r="R119" i="8"/>
  <c r="BK119" i="8"/>
  <c r="BM119" i="8"/>
  <c r="BN119" i="8"/>
  <c r="BL119" i="8"/>
  <c r="BJ119" i="8"/>
  <c r="BE119" i="8"/>
  <c r="AH119" i="8"/>
  <c r="AS119" i="8"/>
  <c r="AT119" i="8"/>
  <c r="AU119" i="8"/>
  <c r="AV119" i="8"/>
  <c r="AY119" i="8"/>
  <c r="AX119" i="8"/>
  <c r="AW119" i="8"/>
  <c r="AR119" i="8"/>
  <c r="AQ119" i="8"/>
  <c r="AP119" i="8"/>
  <c r="AG119" i="8"/>
  <c r="S119" i="8"/>
  <c r="Q119" i="8"/>
  <c r="O119" i="8"/>
  <c r="M119" i="8"/>
  <c r="L119" i="8"/>
  <c r="N119" i="8"/>
  <c r="H119" i="8"/>
  <c r="G119" i="8"/>
  <c r="AI118" i="8"/>
  <c r="P118" i="8"/>
  <c r="F118" i="8"/>
  <c r="AZ118" i="8"/>
  <c r="BO118" i="8"/>
  <c r="BF118" i="8"/>
  <c r="BG118" i="8"/>
  <c r="BH118" i="8"/>
  <c r="BI118" i="8"/>
  <c r="J118" i="8"/>
  <c r="BA118" i="8"/>
  <c r="BB118" i="8"/>
  <c r="BC118" i="8"/>
  <c r="BD118" i="8"/>
  <c r="K118" i="8"/>
  <c r="R118" i="8"/>
  <c r="BK118" i="8"/>
  <c r="BM118" i="8"/>
  <c r="BN118" i="8"/>
  <c r="BL118" i="8"/>
  <c r="BJ118" i="8"/>
  <c r="BE118" i="8"/>
  <c r="AH118" i="8"/>
  <c r="AS118" i="8"/>
  <c r="AT118" i="8"/>
  <c r="AU118" i="8"/>
  <c r="AV118" i="8"/>
  <c r="AY118" i="8"/>
  <c r="AX118" i="8"/>
  <c r="AW118" i="8"/>
  <c r="AR118" i="8"/>
  <c r="AQ118" i="8"/>
  <c r="AP118" i="8"/>
  <c r="AG118" i="8"/>
  <c r="S118" i="8"/>
  <c r="Q118" i="8"/>
  <c r="O118" i="8"/>
  <c r="M118" i="8"/>
  <c r="L118" i="8"/>
  <c r="N118" i="8"/>
  <c r="H118" i="8"/>
  <c r="G118" i="8"/>
  <c r="AI117" i="8"/>
  <c r="P117" i="8"/>
  <c r="F117" i="8"/>
  <c r="AZ117" i="8"/>
  <c r="BO117" i="8"/>
  <c r="BF117" i="8"/>
  <c r="BG117" i="8"/>
  <c r="BH117" i="8"/>
  <c r="BI117" i="8"/>
  <c r="J117" i="8"/>
  <c r="BA117" i="8"/>
  <c r="BB117" i="8"/>
  <c r="BC117" i="8"/>
  <c r="BD117" i="8"/>
  <c r="K117" i="8"/>
  <c r="R117" i="8"/>
  <c r="BK117" i="8"/>
  <c r="BM117" i="8"/>
  <c r="BN117" i="8"/>
  <c r="BL117" i="8"/>
  <c r="BJ117" i="8"/>
  <c r="BE117" i="8"/>
  <c r="AH117" i="8"/>
  <c r="AS117" i="8"/>
  <c r="AT117" i="8"/>
  <c r="AU117" i="8"/>
  <c r="AV117" i="8"/>
  <c r="AY117" i="8"/>
  <c r="AX117" i="8"/>
  <c r="AW117" i="8"/>
  <c r="AR117" i="8"/>
  <c r="AQ117" i="8"/>
  <c r="AP117" i="8"/>
  <c r="AG117" i="8"/>
  <c r="S117" i="8"/>
  <c r="Q117" i="8"/>
  <c r="O117" i="8"/>
  <c r="M117" i="8"/>
  <c r="L117" i="8"/>
  <c r="N117" i="8"/>
  <c r="H117" i="8"/>
  <c r="G117" i="8"/>
  <c r="AI116" i="8"/>
  <c r="P116" i="8"/>
  <c r="F116" i="8"/>
  <c r="AZ116" i="8"/>
  <c r="BO116" i="8"/>
  <c r="BF116" i="8"/>
  <c r="BG116" i="8"/>
  <c r="BH116" i="8"/>
  <c r="BI116" i="8"/>
  <c r="J116" i="8"/>
  <c r="BA116" i="8"/>
  <c r="BB116" i="8"/>
  <c r="BC116" i="8"/>
  <c r="BD116" i="8"/>
  <c r="K116" i="8"/>
  <c r="R116" i="8"/>
  <c r="BK116" i="8"/>
  <c r="BM116" i="8"/>
  <c r="BN116" i="8"/>
  <c r="BL116" i="8"/>
  <c r="BJ116" i="8"/>
  <c r="BE116" i="8"/>
  <c r="AH116" i="8"/>
  <c r="AS116" i="8"/>
  <c r="AT116" i="8"/>
  <c r="AU116" i="8"/>
  <c r="AV116" i="8"/>
  <c r="AY116" i="8"/>
  <c r="AX116" i="8"/>
  <c r="AW116" i="8"/>
  <c r="AR116" i="8"/>
  <c r="AQ116" i="8"/>
  <c r="AP116" i="8"/>
  <c r="AG116" i="8"/>
  <c r="S116" i="8"/>
  <c r="Q116" i="8"/>
  <c r="O116" i="8"/>
  <c r="M116" i="8"/>
  <c r="L116" i="8"/>
  <c r="N116" i="8"/>
  <c r="H116" i="8"/>
  <c r="G116" i="8"/>
  <c r="AI115" i="8"/>
  <c r="P115" i="8"/>
  <c r="F115" i="8"/>
  <c r="AZ115" i="8"/>
  <c r="BO115" i="8"/>
  <c r="BF115" i="8"/>
  <c r="BG115" i="8"/>
  <c r="BH115" i="8"/>
  <c r="BI115" i="8"/>
  <c r="J115" i="8"/>
  <c r="BA115" i="8"/>
  <c r="BB115" i="8"/>
  <c r="BC115" i="8"/>
  <c r="BD115" i="8"/>
  <c r="K115" i="8"/>
  <c r="R115" i="8"/>
  <c r="BK115" i="8"/>
  <c r="BM115" i="8"/>
  <c r="BN115" i="8"/>
  <c r="BL115" i="8"/>
  <c r="BJ115" i="8"/>
  <c r="BE115" i="8"/>
  <c r="AH115" i="8"/>
  <c r="AS115" i="8"/>
  <c r="AT115" i="8"/>
  <c r="AU115" i="8"/>
  <c r="AV115" i="8"/>
  <c r="AY115" i="8"/>
  <c r="AX115" i="8"/>
  <c r="AW115" i="8"/>
  <c r="AR115" i="8"/>
  <c r="AQ115" i="8"/>
  <c r="AP115" i="8"/>
  <c r="AG115" i="8"/>
  <c r="S115" i="8"/>
  <c r="Q115" i="8"/>
  <c r="O115" i="8"/>
  <c r="M115" i="8"/>
  <c r="L115" i="8"/>
  <c r="N115" i="8"/>
  <c r="H115" i="8"/>
  <c r="G115" i="8"/>
  <c r="AI114" i="8"/>
  <c r="P114" i="8"/>
  <c r="F114" i="8"/>
  <c r="AZ114" i="8"/>
  <c r="BO114" i="8"/>
  <c r="BF114" i="8"/>
  <c r="BG114" i="8"/>
  <c r="BH114" i="8"/>
  <c r="BI114" i="8"/>
  <c r="J114" i="8"/>
  <c r="BA114" i="8"/>
  <c r="BB114" i="8"/>
  <c r="BC114" i="8"/>
  <c r="BD114" i="8"/>
  <c r="K114" i="8"/>
  <c r="R114" i="8"/>
  <c r="BK114" i="8"/>
  <c r="BM114" i="8"/>
  <c r="BN114" i="8"/>
  <c r="BL114" i="8"/>
  <c r="BJ114" i="8"/>
  <c r="BE114" i="8"/>
  <c r="AH114" i="8"/>
  <c r="AS114" i="8"/>
  <c r="AT114" i="8"/>
  <c r="AU114" i="8"/>
  <c r="AV114" i="8"/>
  <c r="AY114" i="8"/>
  <c r="AX114" i="8"/>
  <c r="AW114" i="8"/>
  <c r="AR114" i="8"/>
  <c r="AQ114" i="8"/>
  <c r="AP114" i="8"/>
  <c r="AG114" i="8"/>
  <c r="S114" i="8"/>
  <c r="Q114" i="8"/>
  <c r="O114" i="8"/>
  <c r="M114" i="8"/>
  <c r="L114" i="8"/>
  <c r="N114" i="8"/>
  <c r="H114" i="8"/>
  <c r="G114" i="8"/>
  <c r="AI113" i="8"/>
  <c r="P113" i="8"/>
  <c r="F113" i="8"/>
  <c r="AZ113" i="8"/>
  <c r="BO113" i="8"/>
  <c r="BF113" i="8"/>
  <c r="BG113" i="8"/>
  <c r="BH113" i="8"/>
  <c r="BI113" i="8"/>
  <c r="J113" i="8"/>
  <c r="BA113" i="8"/>
  <c r="BB113" i="8"/>
  <c r="BC113" i="8"/>
  <c r="BD113" i="8"/>
  <c r="K113" i="8"/>
  <c r="R113" i="8"/>
  <c r="BK113" i="8"/>
  <c r="BM113" i="8"/>
  <c r="BN113" i="8"/>
  <c r="BL113" i="8"/>
  <c r="BJ113" i="8"/>
  <c r="BE113" i="8"/>
  <c r="AH113" i="8"/>
  <c r="AS113" i="8"/>
  <c r="AT113" i="8"/>
  <c r="AU113" i="8"/>
  <c r="AV113" i="8"/>
  <c r="AY113" i="8"/>
  <c r="AX113" i="8"/>
  <c r="AW113" i="8"/>
  <c r="AR113" i="8"/>
  <c r="AQ113" i="8"/>
  <c r="AP113" i="8"/>
  <c r="AG113" i="8"/>
  <c r="S113" i="8"/>
  <c r="Q113" i="8"/>
  <c r="O113" i="8"/>
  <c r="M113" i="8"/>
  <c r="L113" i="8"/>
  <c r="N113" i="8"/>
  <c r="H113" i="8"/>
  <c r="G113" i="8"/>
  <c r="AI112" i="8"/>
  <c r="P112" i="8"/>
  <c r="F112" i="8"/>
  <c r="AZ112" i="8"/>
  <c r="BO112" i="8"/>
  <c r="BF112" i="8"/>
  <c r="BG112" i="8"/>
  <c r="BH112" i="8"/>
  <c r="BI112" i="8"/>
  <c r="J112" i="8"/>
  <c r="BA112" i="8"/>
  <c r="BB112" i="8"/>
  <c r="BC112" i="8"/>
  <c r="BD112" i="8"/>
  <c r="K112" i="8"/>
  <c r="R112" i="8"/>
  <c r="BK112" i="8"/>
  <c r="BM112" i="8"/>
  <c r="BN112" i="8"/>
  <c r="BL112" i="8"/>
  <c r="BJ112" i="8"/>
  <c r="BE112" i="8"/>
  <c r="AH112" i="8"/>
  <c r="AS112" i="8"/>
  <c r="AT112" i="8"/>
  <c r="AU112" i="8"/>
  <c r="AV112" i="8"/>
  <c r="AY112" i="8"/>
  <c r="AX112" i="8"/>
  <c r="AW112" i="8"/>
  <c r="AR112" i="8"/>
  <c r="AQ112" i="8"/>
  <c r="AP112" i="8"/>
  <c r="AG112" i="8"/>
  <c r="S112" i="8"/>
  <c r="Q112" i="8"/>
  <c r="O112" i="8"/>
  <c r="M112" i="8"/>
  <c r="L112" i="8"/>
  <c r="N112" i="8"/>
  <c r="H112" i="8"/>
  <c r="G112" i="8"/>
  <c r="AI111" i="8"/>
  <c r="P111" i="8"/>
  <c r="F111" i="8"/>
  <c r="AZ111" i="8"/>
  <c r="BO111" i="8"/>
  <c r="BF111" i="8"/>
  <c r="BG111" i="8"/>
  <c r="BH111" i="8"/>
  <c r="BI111" i="8"/>
  <c r="J111" i="8"/>
  <c r="BA111" i="8"/>
  <c r="BB111" i="8"/>
  <c r="BC111" i="8"/>
  <c r="BD111" i="8"/>
  <c r="K111" i="8"/>
  <c r="R111" i="8"/>
  <c r="BK111" i="8"/>
  <c r="BM111" i="8"/>
  <c r="BN111" i="8"/>
  <c r="BL111" i="8"/>
  <c r="BJ111" i="8"/>
  <c r="BE111" i="8"/>
  <c r="AH111" i="8"/>
  <c r="AS111" i="8"/>
  <c r="AT111" i="8"/>
  <c r="AU111" i="8"/>
  <c r="AV111" i="8"/>
  <c r="AY111" i="8"/>
  <c r="AX111" i="8"/>
  <c r="AW111" i="8"/>
  <c r="AR111" i="8"/>
  <c r="AQ111" i="8"/>
  <c r="AP111" i="8"/>
  <c r="AG111" i="8"/>
  <c r="S111" i="8"/>
  <c r="Q111" i="8"/>
  <c r="O111" i="8"/>
  <c r="M111" i="8"/>
  <c r="L111" i="8"/>
  <c r="N111" i="8"/>
  <c r="H111" i="8"/>
  <c r="G111" i="8"/>
  <c r="AI110" i="8"/>
  <c r="P110" i="8"/>
  <c r="F110" i="8"/>
  <c r="AZ110" i="8"/>
  <c r="BO110" i="8"/>
  <c r="BF110" i="8"/>
  <c r="BG110" i="8"/>
  <c r="BH110" i="8"/>
  <c r="BI110" i="8"/>
  <c r="J110" i="8"/>
  <c r="BA110" i="8"/>
  <c r="BB110" i="8"/>
  <c r="BC110" i="8"/>
  <c r="BD110" i="8"/>
  <c r="K110" i="8"/>
  <c r="R110" i="8"/>
  <c r="BK110" i="8"/>
  <c r="BM110" i="8"/>
  <c r="BN110" i="8"/>
  <c r="BL110" i="8"/>
  <c r="BJ110" i="8"/>
  <c r="BE110" i="8"/>
  <c r="AH110" i="8"/>
  <c r="AS110" i="8"/>
  <c r="AT110" i="8"/>
  <c r="AU110" i="8"/>
  <c r="AV110" i="8"/>
  <c r="AY110" i="8"/>
  <c r="AX110" i="8"/>
  <c r="AW110" i="8"/>
  <c r="AR110" i="8"/>
  <c r="AQ110" i="8"/>
  <c r="AP110" i="8"/>
  <c r="AG110" i="8"/>
  <c r="S110" i="8"/>
  <c r="Q110" i="8"/>
  <c r="O110" i="8"/>
  <c r="M110" i="8"/>
  <c r="L110" i="8"/>
  <c r="N110" i="8"/>
  <c r="H110" i="8"/>
  <c r="G110" i="8"/>
  <c r="AI109" i="8"/>
  <c r="P109" i="8"/>
  <c r="F109" i="8"/>
  <c r="AZ109" i="8"/>
  <c r="BO109" i="8"/>
  <c r="BF109" i="8"/>
  <c r="BG109" i="8"/>
  <c r="BH109" i="8"/>
  <c r="BI109" i="8"/>
  <c r="J109" i="8"/>
  <c r="BA109" i="8"/>
  <c r="BB109" i="8"/>
  <c r="BC109" i="8"/>
  <c r="BD109" i="8"/>
  <c r="K109" i="8"/>
  <c r="R109" i="8"/>
  <c r="BK109" i="8"/>
  <c r="BM109" i="8"/>
  <c r="BN109" i="8"/>
  <c r="BL109" i="8"/>
  <c r="BJ109" i="8"/>
  <c r="BE109" i="8"/>
  <c r="AH109" i="8"/>
  <c r="AS109" i="8"/>
  <c r="AT109" i="8"/>
  <c r="AU109" i="8"/>
  <c r="AV109" i="8"/>
  <c r="AY109" i="8"/>
  <c r="AX109" i="8"/>
  <c r="AW109" i="8"/>
  <c r="AR109" i="8"/>
  <c r="AQ109" i="8"/>
  <c r="AP109" i="8"/>
  <c r="AG109" i="8"/>
  <c r="S109" i="8"/>
  <c r="Q109" i="8"/>
  <c r="O109" i="8"/>
  <c r="M109" i="8"/>
  <c r="L109" i="8"/>
  <c r="N109" i="8"/>
  <c r="H109" i="8"/>
  <c r="G109" i="8"/>
  <c r="AI108" i="8"/>
  <c r="P108" i="8"/>
  <c r="F108" i="8"/>
  <c r="AZ108" i="8"/>
  <c r="BO108" i="8"/>
  <c r="BF108" i="8"/>
  <c r="BG108" i="8"/>
  <c r="BH108" i="8"/>
  <c r="BI108" i="8"/>
  <c r="J108" i="8"/>
  <c r="BA108" i="8"/>
  <c r="BB108" i="8"/>
  <c r="BC108" i="8"/>
  <c r="BD108" i="8"/>
  <c r="K108" i="8"/>
  <c r="R108" i="8"/>
  <c r="BK108" i="8"/>
  <c r="BM108" i="8"/>
  <c r="BN108" i="8"/>
  <c r="BL108" i="8"/>
  <c r="BJ108" i="8"/>
  <c r="BE108" i="8"/>
  <c r="AH108" i="8"/>
  <c r="AS108" i="8"/>
  <c r="AT108" i="8"/>
  <c r="AU108" i="8"/>
  <c r="AV108" i="8"/>
  <c r="AY108" i="8"/>
  <c r="AX108" i="8"/>
  <c r="AW108" i="8"/>
  <c r="AR108" i="8"/>
  <c r="AQ108" i="8"/>
  <c r="AP108" i="8"/>
  <c r="AG108" i="8"/>
  <c r="S108" i="8"/>
  <c r="Q108" i="8"/>
  <c r="O108" i="8"/>
  <c r="M108" i="8"/>
  <c r="L108" i="8"/>
  <c r="N108" i="8"/>
  <c r="H108" i="8"/>
  <c r="G108" i="8"/>
  <c r="AI107" i="8"/>
  <c r="P107" i="8"/>
  <c r="F107" i="8"/>
  <c r="AZ107" i="8"/>
  <c r="BO107" i="8"/>
  <c r="BF107" i="8"/>
  <c r="BG107" i="8"/>
  <c r="BH107" i="8"/>
  <c r="BI107" i="8"/>
  <c r="J107" i="8"/>
  <c r="BA107" i="8"/>
  <c r="BB107" i="8"/>
  <c r="BC107" i="8"/>
  <c r="BD107" i="8"/>
  <c r="K107" i="8"/>
  <c r="R107" i="8"/>
  <c r="BK107" i="8"/>
  <c r="BM107" i="8"/>
  <c r="BN107" i="8"/>
  <c r="BL107" i="8"/>
  <c r="BJ107" i="8"/>
  <c r="BE107" i="8"/>
  <c r="AH107" i="8"/>
  <c r="AS107" i="8"/>
  <c r="AT107" i="8"/>
  <c r="AU107" i="8"/>
  <c r="AV107" i="8"/>
  <c r="AY107" i="8"/>
  <c r="AX107" i="8"/>
  <c r="AW107" i="8"/>
  <c r="AR107" i="8"/>
  <c r="AQ107" i="8"/>
  <c r="AP107" i="8"/>
  <c r="AG107" i="8"/>
  <c r="S107" i="8"/>
  <c r="Q107" i="8"/>
  <c r="O107" i="8"/>
  <c r="M107" i="8"/>
  <c r="L107" i="8"/>
  <c r="N107" i="8"/>
  <c r="H107" i="8"/>
  <c r="G107" i="8"/>
  <c r="AI106" i="8"/>
  <c r="P106" i="8"/>
  <c r="F106" i="8"/>
  <c r="AZ106" i="8"/>
  <c r="BO106" i="8"/>
  <c r="BF106" i="8"/>
  <c r="BG106" i="8"/>
  <c r="BH106" i="8"/>
  <c r="BI106" i="8"/>
  <c r="J106" i="8"/>
  <c r="BA106" i="8"/>
  <c r="BB106" i="8"/>
  <c r="BC106" i="8"/>
  <c r="BD106" i="8"/>
  <c r="K106" i="8"/>
  <c r="R106" i="8"/>
  <c r="BK106" i="8"/>
  <c r="BM106" i="8"/>
  <c r="BN106" i="8"/>
  <c r="BL106" i="8"/>
  <c r="BJ106" i="8"/>
  <c r="BE106" i="8"/>
  <c r="AH106" i="8"/>
  <c r="AS106" i="8"/>
  <c r="AT106" i="8"/>
  <c r="AU106" i="8"/>
  <c r="AV106" i="8"/>
  <c r="AY106" i="8"/>
  <c r="AX106" i="8"/>
  <c r="AW106" i="8"/>
  <c r="AR106" i="8"/>
  <c r="AQ106" i="8"/>
  <c r="AP106" i="8"/>
  <c r="AG106" i="8"/>
  <c r="S106" i="8"/>
  <c r="Q106" i="8"/>
  <c r="O106" i="8"/>
  <c r="M106" i="8"/>
  <c r="L106" i="8"/>
  <c r="N106" i="8"/>
  <c r="H106" i="8"/>
  <c r="G106" i="8"/>
  <c r="AI105" i="8"/>
  <c r="P105" i="8"/>
  <c r="F105" i="8"/>
  <c r="AZ105" i="8"/>
  <c r="BO105" i="8"/>
  <c r="BF105" i="8"/>
  <c r="BG105" i="8"/>
  <c r="BH105" i="8"/>
  <c r="BI105" i="8"/>
  <c r="J105" i="8"/>
  <c r="BA105" i="8"/>
  <c r="BB105" i="8"/>
  <c r="BC105" i="8"/>
  <c r="BD105" i="8"/>
  <c r="K105" i="8"/>
  <c r="R105" i="8"/>
  <c r="BK105" i="8"/>
  <c r="BM105" i="8"/>
  <c r="BN105" i="8"/>
  <c r="BL105" i="8"/>
  <c r="BJ105" i="8"/>
  <c r="BE105" i="8"/>
  <c r="AH105" i="8"/>
  <c r="AS105" i="8"/>
  <c r="AT105" i="8"/>
  <c r="AU105" i="8"/>
  <c r="AV105" i="8"/>
  <c r="AY105" i="8"/>
  <c r="AX105" i="8"/>
  <c r="AW105" i="8"/>
  <c r="AR105" i="8"/>
  <c r="AQ105" i="8"/>
  <c r="AP105" i="8"/>
  <c r="AG105" i="8"/>
  <c r="S105" i="8"/>
  <c r="Q105" i="8"/>
  <c r="O105" i="8"/>
  <c r="M105" i="8"/>
  <c r="L105" i="8"/>
  <c r="N105" i="8"/>
  <c r="H105" i="8"/>
  <c r="G105" i="8"/>
  <c r="AI104" i="8"/>
  <c r="P104" i="8"/>
  <c r="F104" i="8"/>
  <c r="AZ104" i="8"/>
  <c r="BO104" i="8"/>
  <c r="BF104" i="8"/>
  <c r="BG104" i="8"/>
  <c r="BH104" i="8"/>
  <c r="BI104" i="8"/>
  <c r="J104" i="8"/>
  <c r="BA104" i="8"/>
  <c r="BB104" i="8"/>
  <c r="BC104" i="8"/>
  <c r="BD104" i="8"/>
  <c r="K104" i="8"/>
  <c r="R104" i="8"/>
  <c r="BK104" i="8"/>
  <c r="BM104" i="8"/>
  <c r="BN104" i="8"/>
  <c r="BL104" i="8"/>
  <c r="BJ104" i="8"/>
  <c r="BE104" i="8"/>
  <c r="AH104" i="8"/>
  <c r="AS104" i="8"/>
  <c r="AT104" i="8"/>
  <c r="AU104" i="8"/>
  <c r="AV104" i="8"/>
  <c r="AY104" i="8"/>
  <c r="AX104" i="8"/>
  <c r="AW104" i="8"/>
  <c r="AR104" i="8"/>
  <c r="AQ104" i="8"/>
  <c r="AP104" i="8"/>
  <c r="AG104" i="8"/>
  <c r="S104" i="8"/>
  <c r="Q104" i="8"/>
  <c r="O104" i="8"/>
  <c r="M104" i="8"/>
  <c r="L104" i="8"/>
  <c r="N104" i="8"/>
  <c r="H104" i="8"/>
  <c r="G104" i="8"/>
  <c r="AI103" i="8"/>
  <c r="P103" i="8"/>
  <c r="F103" i="8"/>
  <c r="AZ103" i="8"/>
  <c r="BO103" i="8"/>
  <c r="BF103" i="8"/>
  <c r="BG103" i="8"/>
  <c r="BH103" i="8"/>
  <c r="BI103" i="8"/>
  <c r="J103" i="8"/>
  <c r="BA103" i="8"/>
  <c r="BB103" i="8"/>
  <c r="BC103" i="8"/>
  <c r="BD103" i="8"/>
  <c r="K103" i="8"/>
  <c r="R103" i="8"/>
  <c r="BK103" i="8"/>
  <c r="BM103" i="8"/>
  <c r="BN103" i="8"/>
  <c r="BL103" i="8"/>
  <c r="BJ103" i="8"/>
  <c r="BE103" i="8"/>
  <c r="AH103" i="8"/>
  <c r="AS103" i="8"/>
  <c r="AT103" i="8"/>
  <c r="AU103" i="8"/>
  <c r="AV103" i="8"/>
  <c r="AY103" i="8"/>
  <c r="AX103" i="8"/>
  <c r="AW103" i="8"/>
  <c r="AR103" i="8"/>
  <c r="AQ103" i="8"/>
  <c r="AP103" i="8"/>
  <c r="AG103" i="8"/>
  <c r="S103" i="8"/>
  <c r="Q103" i="8"/>
  <c r="O103" i="8"/>
  <c r="M103" i="8"/>
  <c r="L103" i="8"/>
  <c r="N103" i="8"/>
  <c r="H103" i="8"/>
  <c r="G103" i="8"/>
  <c r="AI102" i="8"/>
  <c r="P102" i="8"/>
  <c r="F102" i="8"/>
  <c r="AZ102" i="8"/>
  <c r="BO102" i="8"/>
  <c r="BF102" i="8"/>
  <c r="BG102" i="8"/>
  <c r="BH102" i="8"/>
  <c r="BI102" i="8"/>
  <c r="J102" i="8"/>
  <c r="BA102" i="8"/>
  <c r="BB102" i="8"/>
  <c r="BC102" i="8"/>
  <c r="BD102" i="8"/>
  <c r="K102" i="8"/>
  <c r="R102" i="8"/>
  <c r="BK102" i="8"/>
  <c r="BM102" i="8"/>
  <c r="BN102" i="8"/>
  <c r="BL102" i="8"/>
  <c r="BJ102" i="8"/>
  <c r="BE102" i="8"/>
  <c r="AH102" i="8"/>
  <c r="AS102" i="8"/>
  <c r="AT102" i="8"/>
  <c r="AU102" i="8"/>
  <c r="AV102" i="8"/>
  <c r="AY102" i="8"/>
  <c r="AX102" i="8"/>
  <c r="AW102" i="8"/>
  <c r="AR102" i="8"/>
  <c r="AQ102" i="8"/>
  <c r="AP102" i="8"/>
  <c r="AG102" i="8"/>
  <c r="S102" i="8"/>
  <c r="Q102" i="8"/>
  <c r="O102" i="8"/>
  <c r="M102" i="8"/>
  <c r="L102" i="8"/>
  <c r="N102" i="8"/>
  <c r="H102" i="8"/>
  <c r="G102" i="8"/>
  <c r="AI101" i="8"/>
  <c r="P101" i="8"/>
  <c r="F101" i="8"/>
  <c r="AZ101" i="8"/>
  <c r="BO101" i="8"/>
  <c r="BG101" i="8"/>
  <c r="BF101" i="8"/>
  <c r="BH101" i="8"/>
  <c r="BI101" i="8"/>
  <c r="J101" i="8"/>
  <c r="R101" i="8"/>
  <c r="BK101" i="8"/>
  <c r="BM101" i="8"/>
  <c r="BN101" i="8"/>
  <c r="BL101" i="8"/>
  <c r="BJ101" i="8"/>
  <c r="BA101" i="8"/>
  <c r="BB101" i="8"/>
  <c r="BC101" i="8"/>
  <c r="BD101" i="8"/>
  <c r="K101" i="8"/>
  <c r="BE101" i="8"/>
  <c r="AH101" i="8"/>
  <c r="AY101" i="8"/>
  <c r="AU101" i="8"/>
  <c r="AX101" i="8"/>
  <c r="AT101" i="8"/>
  <c r="AW101" i="8"/>
  <c r="AV101" i="8"/>
  <c r="AS101" i="8"/>
  <c r="AR101" i="8"/>
  <c r="AQ101" i="8"/>
  <c r="AP101" i="8"/>
  <c r="AG101" i="8"/>
  <c r="S101" i="8"/>
  <c r="Q101" i="8"/>
  <c r="O101" i="8"/>
  <c r="N101" i="8"/>
  <c r="M101" i="8"/>
  <c r="L101" i="8"/>
  <c r="H101" i="8"/>
  <c r="G101" i="8"/>
  <c r="AI100" i="8"/>
  <c r="P100" i="8"/>
  <c r="F100" i="8"/>
  <c r="AZ100" i="8"/>
  <c r="BO100" i="8"/>
  <c r="BG100" i="8"/>
  <c r="BF100" i="8"/>
  <c r="BH100" i="8"/>
  <c r="BI100" i="8"/>
  <c r="J100" i="8"/>
  <c r="R100" i="8"/>
  <c r="BK100" i="8"/>
  <c r="BM100" i="8"/>
  <c r="BN100" i="8"/>
  <c r="BL100" i="8"/>
  <c r="BJ100" i="8"/>
  <c r="BA100" i="8"/>
  <c r="BB100" i="8"/>
  <c r="BC100" i="8"/>
  <c r="BD100" i="8"/>
  <c r="K100" i="8"/>
  <c r="BE100" i="8"/>
  <c r="AH100" i="8"/>
  <c r="AY100" i="8"/>
  <c r="AU100" i="8"/>
  <c r="AX100" i="8"/>
  <c r="AT100" i="8"/>
  <c r="AW100" i="8"/>
  <c r="AV100" i="8"/>
  <c r="AS100" i="8"/>
  <c r="AR100" i="8"/>
  <c r="AQ100" i="8"/>
  <c r="AP100" i="8"/>
  <c r="AG100" i="8"/>
  <c r="S100" i="8"/>
  <c r="Q100" i="8"/>
  <c r="O100" i="8"/>
  <c r="N100" i="8"/>
  <c r="M100" i="8"/>
  <c r="L100" i="8"/>
  <c r="H100" i="8"/>
  <c r="G100" i="8"/>
  <c r="AI99" i="8"/>
  <c r="P99" i="8"/>
  <c r="F99" i="8"/>
  <c r="AZ99" i="8"/>
  <c r="BO99" i="8"/>
  <c r="BG99" i="8"/>
  <c r="BF99" i="8"/>
  <c r="BH99" i="8"/>
  <c r="BI99" i="8"/>
  <c r="J99" i="8"/>
  <c r="R99" i="8"/>
  <c r="BK99" i="8"/>
  <c r="BM99" i="8"/>
  <c r="BN99" i="8"/>
  <c r="BL99" i="8"/>
  <c r="BJ99" i="8"/>
  <c r="BA99" i="8"/>
  <c r="BB99" i="8"/>
  <c r="BC99" i="8"/>
  <c r="BD99" i="8"/>
  <c r="K99" i="8"/>
  <c r="BE99" i="8"/>
  <c r="AH99" i="8"/>
  <c r="AY99" i="8"/>
  <c r="AU99" i="8"/>
  <c r="AX99" i="8"/>
  <c r="AT99" i="8"/>
  <c r="AW99" i="8"/>
  <c r="AV99" i="8"/>
  <c r="AS99" i="8"/>
  <c r="AR99" i="8"/>
  <c r="AQ99" i="8"/>
  <c r="AP99" i="8"/>
  <c r="AG99" i="8"/>
  <c r="S99" i="8"/>
  <c r="Q99" i="8"/>
  <c r="O99" i="8"/>
  <c r="N99" i="8"/>
  <c r="M99" i="8"/>
  <c r="L99" i="8"/>
  <c r="H99" i="8"/>
  <c r="G99" i="8"/>
  <c r="AI98" i="8"/>
  <c r="P98" i="8"/>
  <c r="F98" i="8"/>
  <c r="AZ98" i="8"/>
  <c r="BO98" i="8"/>
  <c r="BG98" i="8"/>
  <c r="BF98" i="8"/>
  <c r="BH98" i="8"/>
  <c r="BI98" i="8"/>
  <c r="J98" i="8"/>
  <c r="R98" i="8"/>
  <c r="BK98" i="8"/>
  <c r="BM98" i="8"/>
  <c r="BN98" i="8"/>
  <c r="BL98" i="8"/>
  <c r="BJ98" i="8"/>
  <c r="BA98" i="8"/>
  <c r="BB98" i="8"/>
  <c r="BC98" i="8"/>
  <c r="BD98" i="8"/>
  <c r="K98" i="8"/>
  <c r="BE98" i="8"/>
  <c r="AH98" i="8"/>
  <c r="AY98" i="8"/>
  <c r="AU98" i="8"/>
  <c r="AX98" i="8"/>
  <c r="AT98" i="8"/>
  <c r="AW98" i="8"/>
  <c r="AV98" i="8"/>
  <c r="AS98" i="8"/>
  <c r="AR98" i="8"/>
  <c r="AQ98" i="8"/>
  <c r="AP98" i="8"/>
  <c r="AG98" i="8"/>
  <c r="S98" i="8"/>
  <c r="Q98" i="8"/>
  <c r="O98" i="8"/>
  <c r="N98" i="8"/>
  <c r="M98" i="8"/>
  <c r="L98" i="8"/>
  <c r="H98" i="8"/>
  <c r="G98" i="8"/>
  <c r="AI97" i="8"/>
  <c r="P97" i="8"/>
  <c r="F97" i="8"/>
  <c r="AZ97" i="8"/>
  <c r="BO97" i="8"/>
  <c r="BG97" i="8"/>
  <c r="BF97" i="8"/>
  <c r="BH97" i="8"/>
  <c r="BI97" i="8"/>
  <c r="J97" i="8"/>
  <c r="R97" i="8"/>
  <c r="BK97" i="8"/>
  <c r="BM97" i="8"/>
  <c r="BN97" i="8"/>
  <c r="BL97" i="8"/>
  <c r="BJ97" i="8"/>
  <c r="BA97" i="8"/>
  <c r="BB97" i="8"/>
  <c r="BC97" i="8"/>
  <c r="BD97" i="8"/>
  <c r="K97" i="8"/>
  <c r="BE97" i="8"/>
  <c r="AH97" i="8"/>
  <c r="AY97" i="8"/>
  <c r="AU97" i="8"/>
  <c r="AX97" i="8"/>
  <c r="AT97" i="8"/>
  <c r="AW97" i="8"/>
  <c r="AV97" i="8"/>
  <c r="AS97" i="8"/>
  <c r="AR97" i="8"/>
  <c r="AQ97" i="8"/>
  <c r="AP97" i="8"/>
  <c r="AG97" i="8"/>
  <c r="S97" i="8"/>
  <c r="Q97" i="8"/>
  <c r="O97" i="8"/>
  <c r="N97" i="8"/>
  <c r="M97" i="8"/>
  <c r="L97" i="8"/>
  <c r="H97" i="8"/>
  <c r="G97" i="8"/>
  <c r="AI96" i="8"/>
  <c r="P96" i="8"/>
  <c r="F96" i="8"/>
  <c r="AZ96" i="8"/>
  <c r="BO96" i="8"/>
  <c r="BG96" i="8"/>
  <c r="BF96" i="8"/>
  <c r="BH96" i="8"/>
  <c r="BI96" i="8"/>
  <c r="J96" i="8"/>
  <c r="R96" i="8"/>
  <c r="BK96" i="8"/>
  <c r="BM96" i="8"/>
  <c r="BN96" i="8"/>
  <c r="BL96" i="8"/>
  <c r="BJ96" i="8"/>
  <c r="BA96" i="8"/>
  <c r="BB96" i="8"/>
  <c r="BC96" i="8"/>
  <c r="BD96" i="8"/>
  <c r="K96" i="8"/>
  <c r="BE96" i="8"/>
  <c r="AH96" i="8"/>
  <c r="AY96" i="8"/>
  <c r="AU96" i="8"/>
  <c r="AX96" i="8"/>
  <c r="AT96" i="8"/>
  <c r="AW96" i="8"/>
  <c r="AV96" i="8"/>
  <c r="AS96" i="8"/>
  <c r="AR96" i="8"/>
  <c r="AQ96" i="8"/>
  <c r="AP96" i="8"/>
  <c r="AG96" i="8"/>
  <c r="S96" i="8"/>
  <c r="Q96" i="8"/>
  <c r="O96" i="8"/>
  <c r="N96" i="8"/>
  <c r="M96" i="8"/>
  <c r="L96" i="8"/>
  <c r="H96" i="8"/>
  <c r="G96" i="8"/>
  <c r="AI95" i="8"/>
  <c r="P95" i="8"/>
  <c r="F95" i="8"/>
  <c r="AZ95" i="8"/>
  <c r="BO95" i="8"/>
  <c r="BG95" i="8"/>
  <c r="BF95" i="8"/>
  <c r="BH95" i="8"/>
  <c r="BI95" i="8"/>
  <c r="J95" i="8"/>
  <c r="R95" i="8"/>
  <c r="BK95" i="8"/>
  <c r="BM95" i="8"/>
  <c r="BN95" i="8"/>
  <c r="BL95" i="8"/>
  <c r="BJ95" i="8"/>
  <c r="BA95" i="8"/>
  <c r="BB95" i="8"/>
  <c r="BC95" i="8"/>
  <c r="BD95" i="8"/>
  <c r="K95" i="8"/>
  <c r="BE95" i="8"/>
  <c r="AH95" i="8"/>
  <c r="AY95" i="8"/>
  <c r="AU95" i="8"/>
  <c r="AX95" i="8"/>
  <c r="AT95" i="8"/>
  <c r="AW95" i="8"/>
  <c r="AV95" i="8"/>
  <c r="AS95" i="8"/>
  <c r="AR95" i="8"/>
  <c r="AQ95" i="8"/>
  <c r="AP95" i="8"/>
  <c r="AG95" i="8"/>
  <c r="S95" i="8"/>
  <c r="Q95" i="8"/>
  <c r="O95" i="8"/>
  <c r="N95" i="8"/>
  <c r="M95" i="8"/>
  <c r="L95" i="8"/>
  <c r="H95" i="8"/>
  <c r="G95" i="8"/>
  <c r="AI94" i="8"/>
  <c r="P94" i="8"/>
  <c r="F94" i="8"/>
  <c r="AZ94" i="8"/>
  <c r="BO94" i="8"/>
  <c r="BF94" i="8"/>
  <c r="BG94" i="8"/>
  <c r="BH94" i="8"/>
  <c r="BI94" i="8"/>
  <c r="J94" i="8"/>
  <c r="BA94" i="8"/>
  <c r="BB94" i="8"/>
  <c r="BC94" i="8"/>
  <c r="BD94" i="8"/>
  <c r="K94" i="8"/>
  <c r="R94" i="8"/>
  <c r="BK94" i="8"/>
  <c r="BM94" i="8"/>
  <c r="BN94" i="8"/>
  <c r="BL94" i="8"/>
  <c r="BJ94" i="8"/>
  <c r="BE94" i="8"/>
  <c r="AH94" i="8"/>
  <c r="AS94" i="8"/>
  <c r="AT94" i="8"/>
  <c r="AU94" i="8"/>
  <c r="AV94" i="8"/>
  <c r="AY94" i="8"/>
  <c r="AX94" i="8"/>
  <c r="AW94" i="8"/>
  <c r="AR94" i="8"/>
  <c r="AQ94" i="8"/>
  <c r="AP94" i="8"/>
  <c r="AG94" i="8"/>
  <c r="S94" i="8"/>
  <c r="Q94" i="8"/>
  <c r="O94" i="8"/>
  <c r="M94" i="8"/>
  <c r="L94" i="8"/>
  <c r="N94" i="8"/>
  <c r="H94" i="8"/>
  <c r="G94" i="8"/>
  <c r="AI93" i="8"/>
  <c r="P93" i="8"/>
  <c r="F93" i="8"/>
  <c r="AZ93" i="8"/>
  <c r="BO93" i="8"/>
  <c r="BF93" i="8"/>
  <c r="BG93" i="8"/>
  <c r="BH93" i="8"/>
  <c r="BI93" i="8"/>
  <c r="J93" i="8"/>
  <c r="BA93" i="8"/>
  <c r="BB93" i="8"/>
  <c r="BC93" i="8"/>
  <c r="BD93" i="8"/>
  <c r="K93" i="8"/>
  <c r="R93" i="8"/>
  <c r="BK93" i="8"/>
  <c r="BM93" i="8"/>
  <c r="BN93" i="8"/>
  <c r="BL93" i="8"/>
  <c r="BJ93" i="8"/>
  <c r="BE93" i="8"/>
  <c r="AH93" i="8"/>
  <c r="AS93" i="8"/>
  <c r="AT93" i="8"/>
  <c r="AU93" i="8"/>
  <c r="AV93" i="8"/>
  <c r="AY93" i="8"/>
  <c r="AX93" i="8"/>
  <c r="AW93" i="8"/>
  <c r="AR93" i="8"/>
  <c r="AQ93" i="8"/>
  <c r="AP93" i="8"/>
  <c r="AG93" i="8"/>
  <c r="S93" i="8"/>
  <c r="Q93" i="8"/>
  <c r="O93" i="8"/>
  <c r="M93" i="8"/>
  <c r="L93" i="8"/>
  <c r="N93" i="8"/>
  <c r="H93" i="8"/>
  <c r="G93" i="8"/>
  <c r="AI92" i="8"/>
  <c r="P92" i="8"/>
  <c r="F92" i="8"/>
  <c r="AZ92" i="8"/>
  <c r="BO92" i="8"/>
  <c r="BF92" i="8"/>
  <c r="BG92" i="8"/>
  <c r="BH92" i="8"/>
  <c r="BI92" i="8"/>
  <c r="J92" i="8"/>
  <c r="BA92" i="8"/>
  <c r="BB92" i="8"/>
  <c r="BC92" i="8"/>
  <c r="BD92" i="8"/>
  <c r="K92" i="8"/>
  <c r="R92" i="8"/>
  <c r="BK92" i="8"/>
  <c r="BM92" i="8"/>
  <c r="BN92" i="8"/>
  <c r="BL92" i="8"/>
  <c r="BJ92" i="8"/>
  <c r="BE92" i="8"/>
  <c r="AH92" i="8"/>
  <c r="AS92" i="8"/>
  <c r="AT92" i="8"/>
  <c r="AU92" i="8"/>
  <c r="AV92" i="8"/>
  <c r="AY92" i="8"/>
  <c r="AX92" i="8"/>
  <c r="AW92" i="8"/>
  <c r="AR92" i="8"/>
  <c r="AQ92" i="8"/>
  <c r="AP92" i="8"/>
  <c r="AG92" i="8"/>
  <c r="S92" i="8"/>
  <c r="Q92" i="8"/>
  <c r="O92" i="8"/>
  <c r="M92" i="8"/>
  <c r="L92" i="8"/>
  <c r="N92" i="8"/>
  <c r="H92" i="8"/>
  <c r="G92" i="8"/>
  <c r="AI91" i="8"/>
  <c r="P91" i="8"/>
  <c r="F91" i="8"/>
  <c r="AZ91" i="8"/>
  <c r="BO91" i="8"/>
  <c r="BF91" i="8"/>
  <c r="BG91" i="8"/>
  <c r="BH91" i="8"/>
  <c r="BI91" i="8"/>
  <c r="J91" i="8"/>
  <c r="BA91" i="8"/>
  <c r="BB91" i="8"/>
  <c r="BC91" i="8"/>
  <c r="BD91" i="8"/>
  <c r="K91" i="8"/>
  <c r="R91" i="8"/>
  <c r="BK91" i="8"/>
  <c r="BM91" i="8"/>
  <c r="BN91" i="8"/>
  <c r="BL91" i="8"/>
  <c r="BJ91" i="8"/>
  <c r="BE91" i="8"/>
  <c r="AH91" i="8"/>
  <c r="AS91" i="8"/>
  <c r="AT91" i="8"/>
  <c r="AU91" i="8"/>
  <c r="AV91" i="8"/>
  <c r="AY91" i="8"/>
  <c r="AX91" i="8"/>
  <c r="AW91" i="8"/>
  <c r="AR91" i="8"/>
  <c r="AQ91" i="8"/>
  <c r="AP91" i="8"/>
  <c r="AG91" i="8"/>
  <c r="S91" i="8"/>
  <c r="Q91" i="8"/>
  <c r="O91" i="8"/>
  <c r="M91" i="8"/>
  <c r="L91" i="8"/>
  <c r="N91" i="8"/>
  <c r="H91" i="8"/>
  <c r="G91" i="8"/>
  <c r="AI90" i="8"/>
  <c r="P90" i="8"/>
  <c r="F90" i="8"/>
  <c r="AZ90" i="8"/>
  <c r="BO90" i="8"/>
  <c r="BF90" i="8"/>
  <c r="BG90" i="8"/>
  <c r="BH90" i="8"/>
  <c r="BI90" i="8"/>
  <c r="J90" i="8"/>
  <c r="BA90" i="8"/>
  <c r="BB90" i="8"/>
  <c r="BC90" i="8"/>
  <c r="BD90" i="8"/>
  <c r="K90" i="8"/>
  <c r="R90" i="8"/>
  <c r="BK90" i="8"/>
  <c r="BM90" i="8"/>
  <c r="BN90" i="8"/>
  <c r="BL90" i="8"/>
  <c r="BJ90" i="8"/>
  <c r="BE90" i="8"/>
  <c r="AH90" i="8"/>
  <c r="AS90" i="8"/>
  <c r="AT90" i="8"/>
  <c r="AU90" i="8"/>
  <c r="AV90" i="8"/>
  <c r="AY90" i="8"/>
  <c r="AX90" i="8"/>
  <c r="AW90" i="8"/>
  <c r="AR90" i="8"/>
  <c r="AQ90" i="8"/>
  <c r="AP90" i="8"/>
  <c r="AG90" i="8"/>
  <c r="S90" i="8"/>
  <c r="Q90" i="8"/>
  <c r="O90" i="8"/>
  <c r="M90" i="8"/>
  <c r="L90" i="8"/>
  <c r="N90" i="8"/>
  <c r="H90" i="8"/>
  <c r="G90" i="8"/>
  <c r="AI89" i="8"/>
  <c r="P89" i="8"/>
  <c r="F89" i="8"/>
  <c r="AZ89" i="8"/>
  <c r="BO89" i="8"/>
  <c r="BF89" i="8"/>
  <c r="BG89" i="8"/>
  <c r="BH89" i="8"/>
  <c r="BI89" i="8"/>
  <c r="J89" i="8"/>
  <c r="BA89" i="8"/>
  <c r="BB89" i="8"/>
  <c r="BC89" i="8"/>
  <c r="BD89" i="8"/>
  <c r="K89" i="8"/>
  <c r="R89" i="8"/>
  <c r="BK89" i="8"/>
  <c r="BM89" i="8"/>
  <c r="BN89" i="8"/>
  <c r="BL89" i="8"/>
  <c r="BJ89" i="8"/>
  <c r="BE89" i="8"/>
  <c r="AH89" i="8"/>
  <c r="AS89" i="8"/>
  <c r="AT89" i="8"/>
  <c r="AU89" i="8"/>
  <c r="AV89" i="8"/>
  <c r="AY89" i="8"/>
  <c r="AX89" i="8"/>
  <c r="AW89" i="8"/>
  <c r="AR89" i="8"/>
  <c r="AQ89" i="8"/>
  <c r="AP89" i="8"/>
  <c r="AG89" i="8"/>
  <c r="S89" i="8"/>
  <c r="Q89" i="8"/>
  <c r="O89" i="8"/>
  <c r="M89" i="8"/>
  <c r="L89" i="8"/>
  <c r="N89" i="8"/>
  <c r="H89" i="8"/>
  <c r="G89" i="8"/>
  <c r="AI88" i="8"/>
  <c r="P88" i="8"/>
  <c r="F88" i="8"/>
  <c r="AZ88" i="8"/>
  <c r="BO88" i="8"/>
  <c r="BF88" i="8"/>
  <c r="BG88" i="8"/>
  <c r="BH88" i="8"/>
  <c r="BI88" i="8"/>
  <c r="J88" i="8"/>
  <c r="BA88" i="8"/>
  <c r="BB88" i="8"/>
  <c r="BC88" i="8"/>
  <c r="BD88" i="8"/>
  <c r="K88" i="8"/>
  <c r="R88" i="8"/>
  <c r="BK88" i="8"/>
  <c r="BM88" i="8"/>
  <c r="BN88" i="8"/>
  <c r="BL88" i="8"/>
  <c r="BJ88" i="8"/>
  <c r="BE88" i="8"/>
  <c r="AH88" i="8"/>
  <c r="AS88" i="8"/>
  <c r="AT88" i="8"/>
  <c r="AU88" i="8"/>
  <c r="AV88" i="8"/>
  <c r="AY88" i="8"/>
  <c r="AX88" i="8"/>
  <c r="AW88" i="8"/>
  <c r="AR88" i="8"/>
  <c r="AQ88" i="8"/>
  <c r="AP88" i="8"/>
  <c r="AG88" i="8"/>
  <c r="S88" i="8"/>
  <c r="Q88" i="8"/>
  <c r="O88" i="8"/>
  <c r="M88" i="8"/>
  <c r="L88" i="8"/>
  <c r="N88" i="8"/>
  <c r="H88" i="8"/>
  <c r="G88" i="8"/>
  <c r="AI87" i="8"/>
  <c r="P87" i="8"/>
  <c r="F87" i="8"/>
  <c r="AZ87" i="8"/>
  <c r="BO87" i="8"/>
  <c r="BF87" i="8"/>
  <c r="BG87" i="8"/>
  <c r="BH87" i="8"/>
  <c r="BI87" i="8"/>
  <c r="J87" i="8"/>
  <c r="BA87" i="8"/>
  <c r="BB87" i="8"/>
  <c r="BC87" i="8"/>
  <c r="BD87" i="8"/>
  <c r="K87" i="8"/>
  <c r="R87" i="8"/>
  <c r="BK87" i="8"/>
  <c r="BM87" i="8"/>
  <c r="BN87" i="8"/>
  <c r="BL87" i="8"/>
  <c r="BJ87" i="8"/>
  <c r="BE87" i="8"/>
  <c r="AH87" i="8"/>
  <c r="AS87" i="8"/>
  <c r="AT87" i="8"/>
  <c r="AU87" i="8"/>
  <c r="AV87" i="8"/>
  <c r="AY87" i="8"/>
  <c r="AX87" i="8"/>
  <c r="AW87" i="8"/>
  <c r="AR87" i="8"/>
  <c r="AQ87" i="8"/>
  <c r="AP87" i="8"/>
  <c r="AG87" i="8"/>
  <c r="S87" i="8"/>
  <c r="Q87" i="8"/>
  <c r="O87" i="8"/>
  <c r="M87" i="8"/>
  <c r="L87" i="8"/>
  <c r="N87" i="8"/>
  <c r="H87" i="8"/>
  <c r="G87" i="8"/>
  <c r="AI86" i="8"/>
  <c r="P86" i="8"/>
  <c r="F86" i="8"/>
  <c r="AZ86" i="8"/>
  <c r="BO86" i="8"/>
  <c r="BF86" i="8"/>
  <c r="BG86" i="8"/>
  <c r="BH86" i="8"/>
  <c r="BI86" i="8"/>
  <c r="J86" i="8"/>
  <c r="BA86" i="8"/>
  <c r="BB86" i="8"/>
  <c r="BC86" i="8"/>
  <c r="BD86" i="8"/>
  <c r="K86" i="8"/>
  <c r="R86" i="8"/>
  <c r="BK86" i="8"/>
  <c r="BM86" i="8"/>
  <c r="BN86" i="8"/>
  <c r="BL86" i="8"/>
  <c r="BJ86" i="8"/>
  <c r="BE86" i="8"/>
  <c r="AH86" i="8"/>
  <c r="AS86" i="8"/>
  <c r="AT86" i="8"/>
  <c r="AU86" i="8"/>
  <c r="AV86" i="8"/>
  <c r="AY86" i="8"/>
  <c r="AX86" i="8"/>
  <c r="AW86" i="8"/>
  <c r="AR86" i="8"/>
  <c r="AQ86" i="8"/>
  <c r="AP86" i="8"/>
  <c r="AG86" i="8"/>
  <c r="S86" i="8"/>
  <c r="Q86" i="8"/>
  <c r="O86" i="8"/>
  <c r="M86" i="8"/>
  <c r="L86" i="8"/>
  <c r="N86" i="8"/>
  <c r="H86" i="8"/>
  <c r="G86" i="8"/>
  <c r="AI85" i="8"/>
  <c r="P85" i="8"/>
  <c r="F85" i="8"/>
  <c r="AZ85" i="8"/>
  <c r="BO85" i="8"/>
  <c r="BF85" i="8"/>
  <c r="BG85" i="8"/>
  <c r="BH85" i="8"/>
  <c r="BI85" i="8"/>
  <c r="J85" i="8"/>
  <c r="BA85" i="8"/>
  <c r="BB85" i="8"/>
  <c r="BC85" i="8"/>
  <c r="BD85" i="8"/>
  <c r="K85" i="8"/>
  <c r="R85" i="8"/>
  <c r="BK85" i="8"/>
  <c r="BM85" i="8"/>
  <c r="BN85" i="8"/>
  <c r="BL85" i="8"/>
  <c r="BJ85" i="8"/>
  <c r="BE85" i="8"/>
  <c r="AH85" i="8"/>
  <c r="AS85" i="8"/>
  <c r="AT85" i="8"/>
  <c r="AU85" i="8"/>
  <c r="AV85" i="8"/>
  <c r="AY85" i="8"/>
  <c r="AX85" i="8"/>
  <c r="AW85" i="8"/>
  <c r="AR85" i="8"/>
  <c r="AQ85" i="8"/>
  <c r="AP85" i="8"/>
  <c r="AG85" i="8"/>
  <c r="S85" i="8"/>
  <c r="Q85" i="8"/>
  <c r="O85" i="8"/>
  <c r="M85" i="8"/>
  <c r="L85" i="8"/>
  <c r="N85" i="8"/>
  <c r="H85" i="8"/>
  <c r="G85" i="8"/>
  <c r="AI84" i="8"/>
  <c r="P84" i="8"/>
  <c r="F84" i="8"/>
  <c r="AZ84" i="8"/>
  <c r="BO84" i="8"/>
  <c r="BF84" i="8"/>
  <c r="BG84" i="8"/>
  <c r="BH84" i="8"/>
  <c r="BI84" i="8"/>
  <c r="J84" i="8"/>
  <c r="BA84" i="8"/>
  <c r="BB84" i="8"/>
  <c r="BC84" i="8"/>
  <c r="BD84" i="8"/>
  <c r="K84" i="8"/>
  <c r="R84" i="8"/>
  <c r="BK84" i="8"/>
  <c r="BM84" i="8"/>
  <c r="BN84" i="8"/>
  <c r="BL84" i="8"/>
  <c r="BJ84" i="8"/>
  <c r="BE84" i="8"/>
  <c r="AH84" i="8"/>
  <c r="AS84" i="8"/>
  <c r="AT84" i="8"/>
  <c r="AU84" i="8"/>
  <c r="AV84" i="8"/>
  <c r="AY84" i="8"/>
  <c r="AX84" i="8"/>
  <c r="AW84" i="8"/>
  <c r="AR84" i="8"/>
  <c r="AQ84" i="8"/>
  <c r="AP84" i="8"/>
  <c r="AG84" i="8"/>
  <c r="S84" i="8"/>
  <c r="Q84" i="8"/>
  <c r="O84" i="8"/>
  <c r="M84" i="8"/>
  <c r="L84" i="8"/>
  <c r="N84" i="8"/>
  <c r="H84" i="8"/>
  <c r="G84" i="8"/>
  <c r="AI83" i="8"/>
  <c r="P83" i="8"/>
  <c r="F83" i="8"/>
  <c r="AZ83" i="8"/>
  <c r="BO83" i="8"/>
  <c r="BF83" i="8"/>
  <c r="BG83" i="8"/>
  <c r="BH83" i="8"/>
  <c r="BI83" i="8"/>
  <c r="J83" i="8"/>
  <c r="BA83" i="8"/>
  <c r="BB83" i="8"/>
  <c r="BC83" i="8"/>
  <c r="BD83" i="8"/>
  <c r="K83" i="8"/>
  <c r="R83" i="8"/>
  <c r="BK83" i="8"/>
  <c r="BM83" i="8"/>
  <c r="BN83" i="8"/>
  <c r="BL83" i="8"/>
  <c r="BJ83" i="8"/>
  <c r="BE83" i="8"/>
  <c r="AH83" i="8"/>
  <c r="AS83" i="8"/>
  <c r="AT83" i="8"/>
  <c r="AU83" i="8"/>
  <c r="AV83" i="8"/>
  <c r="AY83" i="8"/>
  <c r="AX83" i="8"/>
  <c r="AW83" i="8"/>
  <c r="AR83" i="8"/>
  <c r="AQ83" i="8"/>
  <c r="AP83" i="8"/>
  <c r="AG83" i="8"/>
  <c r="S83" i="8"/>
  <c r="Q83" i="8"/>
  <c r="O83" i="8"/>
  <c r="M83" i="8"/>
  <c r="L83" i="8"/>
  <c r="N83" i="8"/>
  <c r="H83" i="8"/>
  <c r="G83" i="8"/>
  <c r="AI82" i="8"/>
  <c r="P82" i="8"/>
  <c r="F82" i="8"/>
  <c r="AZ82" i="8"/>
  <c r="BO82" i="8"/>
  <c r="BF82" i="8"/>
  <c r="BG82" i="8"/>
  <c r="BH82" i="8"/>
  <c r="BI82" i="8"/>
  <c r="J82" i="8"/>
  <c r="BA82" i="8"/>
  <c r="BB82" i="8"/>
  <c r="BC82" i="8"/>
  <c r="BD82" i="8"/>
  <c r="K82" i="8"/>
  <c r="R82" i="8"/>
  <c r="BK82" i="8"/>
  <c r="BM82" i="8"/>
  <c r="BN82" i="8"/>
  <c r="BL82" i="8"/>
  <c r="BJ82" i="8"/>
  <c r="BE82" i="8"/>
  <c r="AH82" i="8"/>
  <c r="AS82" i="8"/>
  <c r="AT82" i="8"/>
  <c r="AU82" i="8"/>
  <c r="AV82" i="8"/>
  <c r="AY82" i="8"/>
  <c r="AX82" i="8"/>
  <c r="AW82" i="8"/>
  <c r="AR82" i="8"/>
  <c r="AQ82" i="8"/>
  <c r="AP82" i="8"/>
  <c r="AG82" i="8"/>
  <c r="S82" i="8"/>
  <c r="Q82" i="8"/>
  <c r="O82" i="8"/>
  <c r="M82" i="8"/>
  <c r="L82" i="8"/>
  <c r="N82" i="8"/>
  <c r="H82" i="8"/>
  <c r="G82" i="8"/>
  <c r="AI81" i="8"/>
  <c r="P81" i="8"/>
  <c r="F81" i="8"/>
  <c r="AZ81" i="8"/>
  <c r="BO81" i="8"/>
  <c r="BF81" i="8"/>
  <c r="BG81" i="8"/>
  <c r="BH81" i="8"/>
  <c r="BI81" i="8"/>
  <c r="J81" i="8"/>
  <c r="BA81" i="8"/>
  <c r="BB81" i="8"/>
  <c r="BC81" i="8"/>
  <c r="BD81" i="8"/>
  <c r="K81" i="8"/>
  <c r="R81" i="8"/>
  <c r="BK81" i="8"/>
  <c r="BM81" i="8"/>
  <c r="BN81" i="8"/>
  <c r="BL81" i="8"/>
  <c r="BJ81" i="8"/>
  <c r="BE81" i="8"/>
  <c r="AH81" i="8"/>
  <c r="AS81" i="8"/>
  <c r="AT81" i="8"/>
  <c r="AU81" i="8"/>
  <c r="AV81" i="8"/>
  <c r="AY81" i="8"/>
  <c r="AX81" i="8"/>
  <c r="AW81" i="8"/>
  <c r="AR81" i="8"/>
  <c r="AQ81" i="8"/>
  <c r="AP81" i="8"/>
  <c r="AG81" i="8"/>
  <c r="S81" i="8"/>
  <c r="Q81" i="8"/>
  <c r="O81" i="8"/>
  <c r="M81" i="8"/>
  <c r="L81" i="8"/>
  <c r="N81" i="8"/>
  <c r="H81" i="8"/>
  <c r="G81" i="8"/>
  <c r="AI80" i="8"/>
  <c r="P80" i="8"/>
  <c r="F80" i="8"/>
  <c r="AZ80" i="8"/>
  <c r="BO80" i="8"/>
  <c r="BF80" i="8"/>
  <c r="BG80" i="8"/>
  <c r="BH80" i="8"/>
  <c r="BI80" i="8"/>
  <c r="J80" i="8"/>
  <c r="BA80" i="8"/>
  <c r="BB80" i="8"/>
  <c r="BC80" i="8"/>
  <c r="BD80" i="8"/>
  <c r="K80" i="8"/>
  <c r="R80" i="8"/>
  <c r="BK80" i="8"/>
  <c r="BM80" i="8"/>
  <c r="BN80" i="8"/>
  <c r="BL80" i="8"/>
  <c r="BJ80" i="8"/>
  <c r="BE80" i="8"/>
  <c r="AH80" i="8"/>
  <c r="AS80" i="8"/>
  <c r="AT80" i="8"/>
  <c r="AU80" i="8"/>
  <c r="AV80" i="8"/>
  <c r="AY80" i="8"/>
  <c r="AX80" i="8"/>
  <c r="AW80" i="8"/>
  <c r="AR80" i="8"/>
  <c r="AQ80" i="8"/>
  <c r="AP80" i="8"/>
  <c r="AG80" i="8"/>
  <c r="S80" i="8"/>
  <c r="Q80" i="8"/>
  <c r="O80" i="8"/>
  <c r="M80" i="8"/>
  <c r="L80" i="8"/>
  <c r="N80" i="8"/>
  <c r="H80" i="8"/>
  <c r="G80" i="8"/>
  <c r="AI79" i="8"/>
  <c r="P79" i="8"/>
  <c r="F79" i="8"/>
  <c r="AZ79" i="8"/>
  <c r="BO79" i="8"/>
  <c r="BF79" i="8"/>
  <c r="BG79" i="8"/>
  <c r="BH79" i="8"/>
  <c r="BI79" i="8"/>
  <c r="J79" i="8"/>
  <c r="BA79" i="8"/>
  <c r="BB79" i="8"/>
  <c r="BC79" i="8"/>
  <c r="BD79" i="8"/>
  <c r="K79" i="8"/>
  <c r="R79" i="8"/>
  <c r="BK79" i="8"/>
  <c r="BM79" i="8"/>
  <c r="BN79" i="8"/>
  <c r="BL79" i="8"/>
  <c r="BJ79" i="8"/>
  <c r="BE79" i="8"/>
  <c r="AH79" i="8"/>
  <c r="AS79" i="8"/>
  <c r="AT79" i="8"/>
  <c r="AU79" i="8"/>
  <c r="AV79" i="8"/>
  <c r="AY79" i="8"/>
  <c r="AX79" i="8"/>
  <c r="AW79" i="8"/>
  <c r="AR79" i="8"/>
  <c r="AQ79" i="8"/>
  <c r="AP79" i="8"/>
  <c r="AG79" i="8"/>
  <c r="S79" i="8"/>
  <c r="Q79" i="8"/>
  <c r="O79" i="8"/>
  <c r="M79" i="8"/>
  <c r="L79" i="8"/>
  <c r="N79" i="8"/>
  <c r="H79" i="8"/>
  <c r="G79" i="8"/>
  <c r="AI78" i="8"/>
  <c r="P78" i="8"/>
  <c r="F78" i="8"/>
  <c r="AZ78" i="8"/>
  <c r="BO78" i="8"/>
  <c r="BF78" i="8"/>
  <c r="BG78" i="8"/>
  <c r="BH78" i="8"/>
  <c r="BI78" i="8"/>
  <c r="J78" i="8"/>
  <c r="BA78" i="8"/>
  <c r="BB78" i="8"/>
  <c r="BC78" i="8"/>
  <c r="BD78" i="8"/>
  <c r="K78" i="8"/>
  <c r="R78" i="8"/>
  <c r="BK78" i="8"/>
  <c r="BM78" i="8"/>
  <c r="BN78" i="8"/>
  <c r="BL78" i="8"/>
  <c r="BJ78" i="8"/>
  <c r="BE78" i="8"/>
  <c r="AH78" i="8"/>
  <c r="AS78" i="8"/>
  <c r="AT78" i="8"/>
  <c r="AU78" i="8"/>
  <c r="AV78" i="8"/>
  <c r="AY78" i="8"/>
  <c r="AX78" i="8"/>
  <c r="AW78" i="8"/>
  <c r="AR78" i="8"/>
  <c r="AQ78" i="8"/>
  <c r="AP78" i="8"/>
  <c r="AG78" i="8"/>
  <c r="S78" i="8"/>
  <c r="Q78" i="8"/>
  <c r="O78" i="8"/>
  <c r="M78" i="8"/>
  <c r="L78" i="8"/>
  <c r="N78" i="8"/>
  <c r="H78" i="8"/>
  <c r="G78" i="8"/>
  <c r="AI77" i="8"/>
  <c r="P77" i="8"/>
  <c r="F77" i="8"/>
  <c r="AZ77" i="8"/>
  <c r="BO77" i="8"/>
  <c r="BF77" i="8"/>
  <c r="BG77" i="8"/>
  <c r="BH77" i="8"/>
  <c r="BI77" i="8"/>
  <c r="J77" i="8"/>
  <c r="BA77" i="8"/>
  <c r="BB77" i="8"/>
  <c r="BC77" i="8"/>
  <c r="BD77" i="8"/>
  <c r="K77" i="8"/>
  <c r="R77" i="8"/>
  <c r="BK77" i="8"/>
  <c r="BM77" i="8"/>
  <c r="BN77" i="8"/>
  <c r="BL77" i="8"/>
  <c r="BJ77" i="8"/>
  <c r="BE77" i="8"/>
  <c r="AH77" i="8"/>
  <c r="AS77" i="8"/>
  <c r="AT77" i="8"/>
  <c r="AU77" i="8"/>
  <c r="AV77" i="8"/>
  <c r="AY77" i="8"/>
  <c r="AX77" i="8"/>
  <c r="AW77" i="8"/>
  <c r="AR77" i="8"/>
  <c r="AQ77" i="8"/>
  <c r="AP77" i="8"/>
  <c r="AG77" i="8"/>
  <c r="S77" i="8"/>
  <c r="Q77" i="8"/>
  <c r="O77" i="8"/>
  <c r="M77" i="8"/>
  <c r="L77" i="8"/>
  <c r="N77" i="8"/>
  <c r="H77" i="8"/>
  <c r="G77" i="8"/>
  <c r="AI76" i="8"/>
  <c r="P76" i="8"/>
  <c r="F76" i="8"/>
  <c r="AZ76" i="8"/>
  <c r="BO76" i="8"/>
  <c r="BF76" i="8"/>
  <c r="BG76" i="8"/>
  <c r="BH76" i="8"/>
  <c r="BI76" i="8"/>
  <c r="J76" i="8"/>
  <c r="BA76" i="8"/>
  <c r="BB76" i="8"/>
  <c r="BC76" i="8"/>
  <c r="BD76" i="8"/>
  <c r="K76" i="8"/>
  <c r="R76" i="8"/>
  <c r="BK76" i="8"/>
  <c r="BM76" i="8"/>
  <c r="BN76" i="8"/>
  <c r="BL76" i="8"/>
  <c r="BJ76" i="8"/>
  <c r="BE76" i="8"/>
  <c r="AH76" i="8"/>
  <c r="AS76" i="8"/>
  <c r="AT76" i="8"/>
  <c r="AU76" i="8"/>
  <c r="AV76" i="8"/>
  <c r="AY76" i="8"/>
  <c r="AX76" i="8"/>
  <c r="AW76" i="8"/>
  <c r="AR76" i="8"/>
  <c r="AQ76" i="8"/>
  <c r="AP76" i="8"/>
  <c r="AG76" i="8"/>
  <c r="S76" i="8"/>
  <c r="Q76" i="8"/>
  <c r="O76" i="8"/>
  <c r="M76" i="8"/>
  <c r="L76" i="8"/>
  <c r="N76" i="8"/>
  <c r="H76" i="8"/>
  <c r="G76" i="8"/>
  <c r="AI75" i="8"/>
  <c r="P75" i="8"/>
  <c r="F75" i="8"/>
  <c r="AZ75" i="8"/>
  <c r="BO75" i="8"/>
  <c r="BF75" i="8"/>
  <c r="BG75" i="8"/>
  <c r="BH75" i="8"/>
  <c r="BI75" i="8"/>
  <c r="J75" i="8"/>
  <c r="BA75" i="8"/>
  <c r="BB75" i="8"/>
  <c r="BC75" i="8"/>
  <c r="BD75" i="8"/>
  <c r="K75" i="8"/>
  <c r="R75" i="8"/>
  <c r="BK75" i="8"/>
  <c r="BM75" i="8"/>
  <c r="BN75" i="8"/>
  <c r="BL75" i="8"/>
  <c r="BJ75" i="8"/>
  <c r="BE75" i="8"/>
  <c r="AH75" i="8"/>
  <c r="AS75" i="8"/>
  <c r="AT75" i="8"/>
  <c r="AU75" i="8"/>
  <c r="AV75" i="8"/>
  <c r="AY75" i="8"/>
  <c r="AX75" i="8"/>
  <c r="AW75" i="8"/>
  <c r="AR75" i="8"/>
  <c r="AQ75" i="8"/>
  <c r="AP75" i="8"/>
  <c r="AG75" i="8"/>
  <c r="S75" i="8"/>
  <c r="Q75" i="8"/>
  <c r="O75" i="8"/>
  <c r="M75" i="8"/>
  <c r="L75" i="8"/>
  <c r="N75" i="8"/>
  <c r="H75" i="8"/>
  <c r="G75" i="8"/>
  <c r="AI74" i="8"/>
  <c r="P74" i="8"/>
  <c r="F74" i="8"/>
  <c r="AZ74" i="8"/>
  <c r="BO74" i="8"/>
  <c r="BF74" i="8"/>
  <c r="BG74" i="8"/>
  <c r="BH74" i="8"/>
  <c r="BI74" i="8"/>
  <c r="J74" i="8"/>
  <c r="BA74" i="8"/>
  <c r="BB74" i="8"/>
  <c r="BC74" i="8"/>
  <c r="BD74" i="8"/>
  <c r="K74" i="8"/>
  <c r="R74" i="8"/>
  <c r="BK74" i="8"/>
  <c r="BM74" i="8"/>
  <c r="BN74" i="8"/>
  <c r="BL74" i="8"/>
  <c r="BJ74" i="8"/>
  <c r="BE74" i="8"/>
  <c r="AH74" i="8"/>
  <c r="AS74" i="8"/>
  <c r="AT74" i="8"/>
  <c r="AU74" i="8"/>
  <c r="AV74" i="8"/>
  <c r="AY74" i="8"/>
  <c r="AX74" i="8"/>
  <c r="AW74" i="8"/>
  <c r="AR74" i="8"/>
  <c r="AQ74" i="8"/>
  <c r="AP74" i="8"/>
  <c r="AG74" i="8"/>
  <c r="S74" i="8"/>
  <c r="Q74" i="8"/>
  <c r="O74" i="8"/>
  <c r="M74" i="8"/>
  <c r="L74" i="8"/>
  <c r="N74" i="8"/>
  <c r="H74" i="8"/>
  <c r="G74" i="8"/>
  <c r="AI73" i="8"/>
  <c r="P73" i="8"/>
  <c r="F73" i="8"/>
  <c r="AZ73" i="8"/>
  <c r="BO73" i="8"/>
  <c r="BG73" i="8"/>
  <c r="BF73" i="8"/>
  <c r="BH73" i="8"/>
  <c r="BI73" i="8"/>
  <c r="J73" i="8"/>
  <c r="R73" i="8"/>
  <c r="BK73" i="8"/>
  <c r="BM73" i="8"/>
  <c r="BN73" i="8"/>
  <c r="BL73" i="8"/>
  <c r="BJ73" i="8"/>
  <c r="BA73" i="8"/>
  <c r="BB73" i="8"/>
  <c r="BC73" i="8"/>
  <c r="BD73" i="8"/>
  <c r="K73" i="8"/>
  <c r="BE73" i="8"/>
  <c r="AH73" i="8"/>
  <c r="AY73" i="8"/>
  <c r="AU73" i="8"/>
  <c r="AX73" i="8"/>
  <c r="AT73" i="8"/>
  <c r="AW73" i="8"/>
  <c r="AV73" i="8"/>
  <c r="AS73" i="8"/>
  <c r="AR73" i="8"/>
  <c r="AQ73" i="8"/>
  <c r="AP73" i="8"/>
  <c r="AG73" i="8"/>
  <c r="S73" i="8"/>
  <c r="Q73" i="8"/>
  <c r="O73" i="8"/>
  <c r="N73" i="8"/>
  <c r="M73" i="8"/>
  <c r="L73" i="8"/>
  <c r="H73" i="8"/>
  <c r="G73" i="8"/>
  <c r="AI72" i="8"/>
  <c r="P72" i="8"/>
  <c r="F72" i="8"/>
  <c r="AZ72" i="8"/>
  <c r="BO72" i="8"/>
  <c r="BF72" i="8"/>
  <c r="BG72" i="8"/>
  <c r="BH72" i="8"/>
  <c r="BI72" i="8"/>
  <c r="J72" i="8"/>
  <c r="BA72" i="8"/>
  <c r="BB72" i="8"/>
  <c r="BC72" i="8"/>
  <c r="BD72" i="8"/>
  <c r="K72" i="8"/>
  <c r="R72" i="8"/>
  <c r="BK72" i="8"/>
  <c r="BM72" i="8"/>
  <c r="BN72" i="8"/>
  <c r="BL72" i="8"/>
  <c r="BJ72" i="8"/>
  <c r="BE72" i="8"/>
  <c r="AH72" i="8"/>
  <c r="AS72" i="8"/>
  <c r="AT72" i="8"/>
  <c r="AU72" i="8"/>
  <c r="AV72" i="8"/>
  <c r="AY72" i="8"/>
  <c r="AX72" i="8"/>
  <c r="AW72" i="8"/>
  <c r="AR72" i="8"/>
  <c r="AQ72" i="8"/>
  <c r="AP72" i="8"/>
  <c r="AG72" i="8"/>
  <c r="S72" i="8"/>
  <c r="Q72" i="8"/>
  <c r="O72" i="8"/>
  <c r="M72" i="8"/>
  <c r="L72" i="8"/>
  <c r="N72" i="8"/>
  <c r="H72" i="8"/>
  <c r="G72" i="8"/>
  <c r="AI71" i="8"/>
  <c r="P71" i="8"/>
  <c r="F71" i="8"/>
  <c r="AZ71" i="8"/>
  <c r="BO71" i="8"/>
  <c r="BF71" i="8"/>
  <c r="BG71" i="8"/>
  <c r="BH71" i="8"/>
  <c r="BI71" i="8"/>
  <c r="J71" i="8"/>
  <c r="BA71" i="8"/>
  <c r="BB71" i="8"/>
  <c r="BC71" i="8"/>
  <c r="BD71" i="8"/>
  <c r="K71" i="8"/>
  <c r="R71" i="8"/>
  <c r="BK71" i="8"/>
  <c r="BM71" i="8"/>
  <c r="BN71" i="8"/>
  <c r="BL71" i="8"/>
  <c r="BJ71" i="8"/>
  <c r="BE71" i="8"/>
  <c r="AH71" i="8"/>
  <c r="AS71" i="8"/>
  <c r="AT71" i="8"/>
  <c r="AU71" i="8"/>
  <c r="AV71" i="8"/>
  <c r="AY71" i="8"/>
  <c r="AX71" i="8"/>
  <c r="AW71" i="8"/>
  <c r="AR71" i="8"/>
  <c r="AQ71" i="8"/>
  <c r="AP71" i="8"/>
  <c r="AG71" i="8"/>
  <c r="S71" i="8"/>
  <c r="Q71" i="8"/>
  <c r="O71" i="8"/>
  <c r="M71" i="8"/>
  <c r="L71" i="8"/>
  <c r="N71" i="8"/>
  <c r="H71" i="8"/>
  <c r="G71" i="8"/>
  <c r="AI70" i="8"/>
  <c r="P70" i="8"/>
  <c r="F70" i="8"/>
  <c r="AZ70" i="8"/>
  <c r="BO70" i="8"/>
  <c r="BF70" i="8"/>
  <c r="BG70" i="8"/>
  <c r="BH70" i="8"/>
  <c r="BI70" i="8"/>
  <c r="J70" i="8"/>
  <c r="BA70" i="8"/>
  <c r="BB70" i="8"/>
  <c r="BC70" i="8"/>
  <c r="BD70" i="8"/>
  <c r="K70" i="8"/>
  <c r="R70" i="8"/>
  <c r="BK70" i="8"/>
  <c r="BM70" i="8"/>
  <c r="BN70" i="8"/>
  <c r="BL70" i="8"/>
  <c r="BJ70" i="8"/>
  <c r="BE70" i="8"/>
  <c r="AH70" i="8"/>
  <c r="AS70" i="8"/>
  <c r="AT70" i="8"/>
  <c r="AU70" i="8"/>
  <c r="AV70" i="8"/>
  <c r="AY70" i="8"/>
  <c r="AX70" i="8"/>
  <c r="AW70" i="8"/>
  <c r="AR70" i="8"/>
  <c r="AQ70" i="8"/>
  <c r="AP70" i="8"/>
  <c r="AG70" i="8"/>
  <c r="S70" i="8"/>
  <c r="Q70" i="8"/>
  <c r="O70" i="8"/>
  <c r="M70" i="8"/>
  <c r="L70" i="8"/>
  <c r="N70" i="8"/>
  <c r="H70" i="8"/>
  <c r="G70" i="8"/>
  <c r="AI69" i="8"/>
  <c r="P69" i="8"/>
  <c r="F69" i="8"/>
  <c r="AZ69" i="8"/>
  <c r="BO69" i="8"/>
  <c r="BF69" i="8"/>
  <c r="BG69" i="8"/>
  <c r="BH69" i="8"/>
  <c r="BI69" i="8"/>
  <c r="J69" i="8"/>
  <c r="BA69" i="8"/>
  <c r="BB69" i="8"/>
  <c r="BC69" i="8"/>
  <c r="BD69" i="8"/>
  <c r="K69" i="8"/>
  <c r="R69" i="8"/>
  <c r="BK69" i="8"/>
  <c r="BM69" i="8"/>
  <c r="BN69" i="8"/>
  <c r="BL69" i="8"/>
  <c r="BJ69" i="8"/>
  <c r="BE69" i="8"/>
  <c r="AH69" i="8"/>
  <c r="AS69" i="8"/>
  <c r="AT69" i="8"/>
  <c r="AU69" i="8"/>
  <c r="AV69" i="8"/>
  <c r="AY69" i="8"/>
  <c r="AX69" i="8"/>
  <c r="AW69" i="8"/>
  <c r="AR69" i="8"/>
  <c r="AQ69" i="8"/>
  <c r="AP69" i="8"/>
  <c r="AG69" i="8"/>
  <c r="S69" i="8"/>
  <c r="Q69" i="8"/>
  <c r="O69" i="8"/>
  <c r="M69" i="8"/>
  <c r="L69" i="8"/>
  <c r="N69" i="8"/>
  <c r="H69" i="8"/>
  <c r="G69" i="8"/>
  <c r="AI68" i="8"/>
  <c r="P68" i="8"/>
  <c r="F68" i="8"/>
  <c r="AZ68" i="8"/>
  <c r="BO68" i="8"/>
  <c r="BF68" i="8"/>
  <c r="BG68" i="8"/>
  <c r="BH68" i="8"/>
  <c r="BI68" i="8"/>
  <c r="J68" i="8"/>
  <c r="BA68" i="8"/>
  <c r="BB68" i="8"/>
  <c r="BC68" i="8"/>
  <c r="BD68" i="8"/>
  <c r="K68" i="8"/>
  <c r="R68" i="8"/>
  <c r="BK68" i="8"/>
  <c r="BM68" i="8"/>
  <c r="BN68" i="8"/>
  <c r="BL68" i="8"/>
  <c r="BJ68" i="8"/>
  <c r="BE68" i="8"/>
  <c r="AH68" i="8"/>
  <c r="AS68" i="8"/>
  <c r="AT68" i="8"/>
  <c r="AU68" i="8"/>
  <c r="AV68" i="8"/>
  <c r="AY68" i="8"/>
  <c r="AX68" i="8"/>
  <c r="AW68" i="8"/>
  <c r="AR68" i="8"/>
  <c r="AQ68" i="8"/>
  <c r="AP68" i="8"/>
  <c r="AG68" i="8"/>
  <c r="S68" i="8"/>
  <c r="Q68" i="8"/>
  <c r="O68" i="8"/>
  <c r="M68" i="8"/>
  <c r="L68" i="8"/>
  <c r="N68" i="8"/>
  <c r="H68" i="8"/>
  <c r="G68" i="8"/>
  <c r="AI67" i="8"/>
  <c r="P67" i="8"/>
  <c r="F67" i="8"/>
  <c r="AZ67" i="8"/>
  <c r="BO67" i="8"/>
  <c r="BF67" i="8"/>
  <c r="BG67" i="8"/>
  <c r="BH67" i="8"/>
  <c r="BI67" i="8"/>
  <c r="J67" i="8"/>
  <c r="BA67" i="8"/>
  <c r="BB67" i="8"/>
  <c r="BC67" i="8"/>
  <c r="BD67" i="8"/>
  <c r="K67" i="8"/>
  <c r="R67" i="8"/>
  <c r="BK67" i="8"/>
  <c r="BM67" i="8"/>
  <c r="BN67" i="8"/>
  <c r="BL67" i="8"/>
  <c r="BJ67" i="8"/>
  <c r="BE67" i="8"/>
  <c r="AH67" i="8"/>
  <c r="AS67" i="8"/>
  <c r="AT67" i="8"/>
  <c r="AU67" i="8"/>
  <c r="AV67" i="8"/>
  <c r="AY67" i="8"/>
  <c r="AX67" i="8"/>
  <c r="AW67" i="8"/>
  <c r="AR67" i="8"/>
  <c r="AQ67" i="8"/>
  <c r="AP67" i="8"/>
  <c r="AG67" i="8"/>
  <c r="S67" i="8"/>
  <c r="Q67" i="8"/>
  <c r="O67" i="8"/>
  <c r="M67" i="8"/>
  <c r="L67" i="8"/>
  <c r="N67" i="8"/>
  <c r="H67" i="8"/>
  <c r="G67" i="8"/>
  <c r="AI66" i="8"/>
  <c r="P66" i="8"/>
  <c r="F66" i="8"/>
  <c r="AZ66" i="8"/>
  <c r="BO66" i="8"/>
  <c r="BF66" i="8"/>
  <c r="BG66" i="8"/>
  <c r="BH66" i="8"/>
  <c r="BI66" i="8"/>
  <c r="J66" i="8"/>
  <c r="BA66" i="8"/>
  <c r="BB66" i="8"/>
  <c r="BC66" i="8"/>
  <c r="BD66" i="8"/>
  <c r="K66" i="8"/>
  <c r="R66" i="8"/>
  <c r="BK66" i="8"/>
  <c r="BM66" i="8"/>
  <c r="BN66" i="8"/>
  <c r="BL66" i="8"/>
  <c r="BJ66" i="8"/>
  <c r="BE66" i="8"/>
  <c r="AH66" i="8"/>
  <c r="AS66" i="8"/>
  <c r="AT66" i="8"/>
  <c r="AU66" i="8"/>
  <c r="AV66" i="8"/>
  <c r="AY66" i="8"/>
  <c r="AX66" i="8"/>
  <c r="AW66" i="8"/>
  <c r="AR66" i="8"/>
  <c r="AQ66" i="8"/>
  <c r="AP66" i="8"/>
  <c r="AG66" i="8"/>
  <c r="S66" i="8"/>
  <c r="Q66" i="8"/>
  <c r="O66" i="8"/>
  <c r="M66" i="8"/>
  <c r="L66" i="8"/>
  <c r="N66" i="8"/>
  <c r="H66" i="8"/>
  <c r="G66" i="8"/>
  <c r="AI65" i="8"/>
  <c r="P65" i="8"/>
  <c r="F65" i="8"/>
  <c r="AZ65" i="8"/>
  <c r="BO65" i="8"/>
  <c r="BF65" i="8"/>
  <c r="BG65" i="8"/>
  <c r="BH65" i="8"/>
  <c r="BI65" i="8"/>
  <c r="J65" i="8"/>
  <c r="BA65" i="8"/>
  <c r="BB65" i="8"/>
  <c r="BC65" i="8"/>
  <c r="BD65" i="8"/>
  <c r="K65" i="8"/>
  <c r="R65" i="8"/>
  <c r="BK65" i="8"/>
  <c r="BM65" i="8"/>
  <c r="BN65" i="8"/>
  <c r="BL65" i="8"/>
  <c r="BJ65" i="8"/>
  <c r="BE65" i="8"/>
  <c r="AH65" i="8"/>
  <c r="AS65" i="8"/>
  <c r="AT65" i="8"/>
  <c r="AU65" i="8"/>
  <c r="AV65" i="8"/>
  <c r="AY65" i="8"/>
  <c r="AX65" i="8"/>
  <c r="AW65" i="8"/>
  <c r="AR65" i="8"/>
  <c r="AQ65" i="8"/>
  <c r="AP65" i="8"/>
  <c r="AG65" i="8"/>
  <c r="S65" i="8"/>
  <c r="Q65" i="8"/>
  <c r="O65" i="8"/>
  <c r="M65" i="8"/>
  <c r="L65" i="8"/>
  <c r="N65" i="8"/>
  <c r="H65" i="8"/>
  <c r="G65" i="8"/>
  <c r="AI64" i="8"/>
  <c r="P64" i="8"/>
  <c r="F64" i="8"/>
  <c r="AZ64" i="8"/>
  <c r="BO64" i="8"/>
  <c r="BG64" i="8"/>
  <c r="BF64" i="8"/>
  <c r="BH64" i="8"/>
  <c r="BI64" i="8"/>
  <c r="J64" i="8"/>
  <c r="R64" i="8"/>
  <c r="BK64" i="8"/>
  <c r="BM64" i="8"/>
  <c r="BN64" i="8"/>
  <c r="BL64" i="8"/>
  <c r="BJ64" i="8"/>
  <c r="BA64" i="8"/>
  <c r="BB64" i="8"/>
  <c r="BC64" i="8"/>
  <c r="BD64" i="8"/>
  <c r="K64" i="8"/>
  <c r="BE64" i="8"/>
  <c r="AH64" i="8"/>
  <c r="AY64" i="8"/>
  <c r="AU64" i="8"/>
  <c r="AX64" i="8"/>
  <c r="AT64" i="8"/>
  <c r="AW64" i="8"/>
  <c r="AV64" i="8"/>
  <c r="AS64" i="8"/>
  <c r="AR64" i="8"/>
  <c r="AQ64" i="8"/>
  <c r="AP64" i="8"/>
  <c r="AG64" i="8"/>
  <c r="S64" i="8"/>
  <c r="Q64" i="8"/>
  <c r="O64" i="8"/>
  <c r="N64" i="8"/>
  <c r="M64" i="8"/>
  <c r="L64" i="8"/>
  <c r="H64" i="8"/>
  <c r="G64" i="8"/>
  <c r="AI63" i="8"/>
  <c r="P63" i="8"/>
  <c r="F63" i="8"/>
  <c r="AZ63" i="8"/>
  <c r="BO63" i="8"/>
  <c r="BG63" i="8"/>
  <c r="BF63" i="8"/>
  <c r="BH63" i="8"/>
  <c r="BI63" i="8"/>
  <c r="J63" i="8"/>
  <c r="R63" i="8"/>
  <c r="BK63" i="8"/>
  <c r="BM63" i="8"/>
  <c r="BN63" i="8"/>
  <c r="BL63" i="8"/>
  <c r="BJ63" i="8"/>
  <c r="BA63" i="8"/>
  <c r="BB63" i="8"/>
  <c r="BC63" i="8"/>
  <c r="BD63" i="8"/>
  <c r="K63" i="8"/>
  <c r="BE63" i="8"/>
  <c r="AH63" i="8"/>
  <c r="AY63" i="8"/>
  <c r="AU63" i="8"/>
  <c r="AX63" i="8"/>
  <c r="AT63" i="8"/>
  <c r="AW63" i="8"/>
  <c r="AV63" i="8"/>
  <c r="AS63" i="8"/>
  <c r="AR63" i="8"/>
  <c r="AQ63" i="8"/>
  <c r="AP63" i="8"/>
  <c r="AG63" i="8"/>
  <c r="S63" i="8"/>
  <c r="Q63" i="8"/>
  <c r="O63" i="8"/>
  <c r="N63" i="8"/>
  <c r="M63" i="8"/>
  <c r="L63" i="8"/>
  <c r="H63" i="8"/>
  <c r="G63" i="8"/>
  <c r="AI62" i="8"/>
  <c r="P62" i="8"/>
  <c r="F62" i="8"/>
  <c r="AZ62" i="8"/>
  <c r="BO62" i="8"/>
  <c r="BG62" i="8"/>
  <c r="BF62" i="8"/>
  <c r="BH62" i="8"/>
  <c r="BI62" i="8"/>
  <c r="J62" i="8"/>
  <c r="R62" i="8"/>
  <c r="BK62" i="8"/>
  <c r="BM62" i="8"/>
  <c r="BN62" i="8"/>
  <c r="BL62" i="8"/>
  <c r="BJ62" i="8"/>
  <c r="BA62" i="8"/>
  <c r="BB62" i="8"/>
  <c r="BC62" i="8"/>
  <c r="BD62" i="8"/>
  <c r="K62" i="8"/>
  <c r="BE62" i="8"/>
  <c r="AH62" i="8"/>
  <c r="AY62" i="8"/>
  <c r="AU62" i="8"/>
  <c r="AX62" i="8"/>
  <c r="AT62" i="8"/>
  <c r="AW62" i="8"/>
  <c r="AV62" i="8"/>
  <c r="AS62" i="8"/>
  <c r="AR62" i="8"/>
  <c r="AQ62" i="8"/>
  <c r="AP62" i="8"/>
  <c r="AG62" i="8"/>
  <c r="S62" i="8"/>
  <c r="Q62" i="8"/>
  <c r="O62" i="8"/>
  <c r="N62" i="8"/>
  <c r="M62" i="8"/>
  <c r="L62" i="8"/>
  <c r="H62" i="8"/>
  <c r="G62" i="8"/>
  <c r="AI61" i="8"/>
  <c r="P61" i="8"/>
  <c r="F61" i="8"/>
  <c r="AZ61" i="8"/>
  <c r="BO61" i="8"/>
  <c r="BG61" i="8"/>
  <c r="BF61" i="8"/>
  <c r="BH61" i="8"/>
  <c r="BI61" i="8"/>
  <c r="J61" i="8"/>
  <c r="R61" i="8"/>
  <c r="BK61" i="8"/>
  <c r="BM61" i="8"/>
  <c r="BN61" i="8"/>
  <c r="BL61" i="8"/>
  <c r="BJ61" i="8"/>
  <c r="BA61" i="8"/>
  <c r="BB61" i="8"/>
  <c r="BC61" i="8"/>
  <c r="BD61" i="8"/>
  <c r="K61" i="8"/>
  <c r="BE61" i="8"/>
  <c r="AH61" i="8"/>
  <c r="AY61" i="8"/>
  <c r="AU61" i="8"/>
  <c r="AX61" i="8"/>
  <c r="AT61" i="8"/>
  <c r="AW61" i="8"/>
  <c r="AV61" i="8"/>
  <c r="AS61" i="8"/>
  <c r="AR61" i="8"/>
  <c r="AQ61" i="8"/>
  <c r="AP61" i="8"/>
  <c r="AG61" i="8"/>
  <c r="S61" i="8"/>
  <c r="Q61" i="8"/>
  <c r="O61" i="8"/>
  <c r="N61" i="8"/>
  <c r="M61" i="8"/>
  <c r="L61" i="8"/>
  <c r="H61" i="8"/>
  <c r="G61" i="8"/>
  <c r="AI60" i="8"/>
  <c r="P60" i="8"/>
  <c r="F60" i="8"/>
  <c r="AZ60" i="8"/>
  <c r="BO60" i="8"/>
  <c r="BF60" i="8"/>
  <c r="BG60" i="8"/>
  <c r="BH60" i="8"/>
  <c r="BI60" i="8"/>
  <c r="J60" i="8"/>
  <c r="BA60" i="8"/>
  <c r="BB60" i="8"/>
  <c r="BC60" i="8"/>
  <c r="BD60" i="8"/>
  <c r="K60" i="8"/>
  <c r="R60" i="8"/>
  <c r="BK60" i="8"/>
  <c r="BM60" i="8"/>
  <c r="BN60" i="8"/>
  <c r="BL60" i="8"/>
  <c r="BJ60" i="8"/>
  <c r="BE60" i="8"/>
  <c r="AH60" i="8"/>
  <c r="AS60" i="8"/>
  <c r="AT60" i="8"/>
  <c r="AU60" i="8"/>
  <c r="AV60" i="8"/>
  <c r="AY60" i="8"/>
  <c r="AX60" i="8"/>
  <c r="AW60" i="8"/>
  <c r="AR60" i="8"/>
  <c r="AQ60" i="8"/>
  <c r="AP60" i="8"/>
  <c r="AG60" i="8"/>
  <c r="S60" i="8"/>
  <c r="Q60" i="8"/>
  <c r="O60" i="8"/>
  <c r="M60" i="8"/>
  <c r="L60" i="8"/>
  <c r="N60" i="8"/>
  <c r="H60" i="8"/>
  <c r="G60" i="8"/>
  <c r="AI59" i="8"/>
  <c r="P59" i="8"/>
  <c r="F59" i="8"/>
  <c r="AZ59" i="8"/>
  <c r="BO59" i="8"/>
  <c r="BF59" i="8"/>
  <c r="BG59" i="8"/>
  <c r="BH59" i="8"/>
  <c r="BI59" i="8"/>
  <c r="J59" i="8"/>
  <c r="BA59" i="8"/>
  <c r="BB59" i="8"/>
  <c r="BC59" i="8"/>
  <c r="BD59" i="8"/>
  <c r="K59" i="8"/>
  <c r="R59" i="8"/>
  <c r="BK59" i="8"/>
  <c r="BM59" i="8"/>
  <c r="BN59" i="8"/>
  <c r="BL59" i="8"/>
  <c r="BJ59" i="8"/>
  <c r="BE59" i="8"/>
  <c r="AH59" i="8"/>
  <c r="AS59" i="8"/>
  <c r="AT59" i="8"/>
  <c r="AU59" i="8"/>
  <c r="AV59" i="8"/>
  <c r="AY59" i="8"/>
  <c r="AX59" i="8"/>
  <c r="AW59" i="8"/>
  <c r="AR59" i="8"/>
  <c r="AQ59" i="8"/>
  <c r="AP59" i="8"/>
  <c r="AG59" i="8"/>
  <c r="S59" i="8"/>
  <c r="Q59" i="8"/>
  <c r="O59" i="8"/>
  <c r="M59" i="8"/>
  <c r="L59" i="8"/>
  <c r="N59" i="8"/>
  <c r="H59" i="8"/>
  <c r="G59" i="8"/>
  <c r="AI58" i="8"/>
  <c r="P58" i="8"/>
  <c r="BO58" i="8"/>
  <c r="F58" i="8"/>
  <c r="BF58" i="8"/>
  <c r="BG58" i="8"/>
  <c r="BH58" i="8"/>
  <c r="BI58" i="8"/>
  <c r="J58" i="8"/>
  <c r="BA58" i="8"/>
  <c r="BB58" i="8"/>
  <c r="BC58" i="8"/>
  <c r="BD58" i="8"/>
  <c r="K58" i="8"/>
  <c r="R58" i="8"/>
  <c r="BK58" i="8"/>
  <c r="BM58" i="8"/>
  <c r="BN58" i="8"/>
  <c r="BL58" i="8"/>
  <c r="BJ58" i="8"/>
  <c r="BE58" i="8"/>
  <c r="AH58" i="8"/>
  <c r="AS58" i="8"/>
  <c r="AT58" i="8"/>
  <c r="AU58" i="8"/>
  <c r="AV58" i="8"/>
  <c r="AY58" i="8"/>
  <c r="AW58" i="8"/>
  <c r="AR58" i="8"/>
  <c r="AQ58" i="8"/>
  <c r="AP58" i="8"/>
  <c r="AG58" i="8"/>
  <c r="S58" i="8"/>
  <c r="Q58" i="8"/>
  <c r="O58" i="8"/>
  <c r="M58" i="8"/>
  <c r="L58" i="8"/>
  <c r="N58" i="8"/>
  <c r="H58" i="8"/>
  <c r="G58" i="8"/>
  <c r="AI57" i="8"/>
  <c r="P57" i="8"/>
  <c r="F57" i="8"/>
  <c r="AZ57" i="8"/>
  <c r="BO57" i="8"/>
  <c r="BF57" i="8"/>
  <c r="BG57" i="8"/>
  <c r="BH57" i="8"/>
  <c r="BI57" i="8"/>
  <c r="J57" i="8"/>
  <c r="BA57" i="8"/>
  <c r="BB57" i="8"/>
  <c r="BC57" i="8"/>
  <c r="BD57" i="8"/>
  <c r="K57" i="8"/>
  <c r="R57" i="8"/>
  <c r="BK57" i="8"/>
  <c r="BM57" i="8"/>
  <c r="BN57" i="8"/>
  <c r="BL57" i="8"/>
  <c r="BJ57" i="8"/>
  <c r="BE57" i="8"/>
  <c r="AH57" i="8"/>
  <c r="AS57" i="8"/>
  <c r="AT57" i="8"/>
  <c r="AU57" i="8"/>
  <c r="AV57" i="8"/>
  <c r="AY57" i="8"/>
  <c r="AX57" i="8"/>
  <c r="AW57" i="8"/>
  <c r="AR57" i="8"/>
  <c r="AQ57" i="8"/>
  <c r="AP57" i="8"/>
  <c r="AG57" i="8"/>
  <c r="S57" i="8"/>
  <c r="Q57" i="8"/>
  <c r="O57" i="8"/>
  <c r="M57" i="8"/>
  <c r="L57" i="8"/>
  <c r="N57" i="8"/>
  <c r="H57" i="8"/>
  <c r="G57" i="8"/>
  <c r="AI56" i="8"/>
  <c r="P56" i="8"/>
  <c r="BO56" i="8"/>
  <c r="F56" i="8"/>
  <c r="BF56" i="8"/>
  <c r="BG56" i="8"/>
  <c r="BH56" i="8"/>
  <c r="BI56" i="8"/>
  <c r="J56" i="8"/>
  <c r="BA56" i="8"/>
  <c r="BB56" i="8"/>
  <c r="BC56" i="8"/>
  <c r="BD56" i="8"/>
  <c r="K56" i="8"/>
  <c r="R56" i="8"/>
  <c r="BK56" i="8"/>
  <c r="BM56" i="8"/>
  <c r="BN56" i="8"/>
  <c r="BL56" i="8"/>
  <c r="BJ56" i="8"/>
  <c r="BE56" i="8"/>
  <c r="AH56" i="8"/>
  <c r="AS56" i="8"/>
  <c r="AT56" i="8"/>
  <c r="AU56" i="8"/>
  <c r="AV56" i="8"/>
  <c r="AY56" i="8"/>
  <c r="AX56" i="8"/>
  <c r="AW56" i="8"/>
  <c r="AR56" i="8"/>
  <c r="AQ56" i="8"/>
  <c r="AP56" i="8"/>
  <c r="AG56" i="8"/>
  <c r="S56" i="8"/>
  <c r="Q56" i="8"/>
  <c r="O56" i="8"/>
  <c r="M56" i="8"/>
  <c r="L56" i="8"/>
  <c r="N56" i="8"/>
  <c r="H56" i="8"/>
  <c r="G56" i="8"/>
  <c r="AI55" i="8"/>
  <c r="P55" i="8"/>
  <c r="F55" i="8"/>
  <c r="AZ55" i="8"/>
  <c r="BO55" i="8"/>
  <c r="BF55" i="8"/>
  <c r="BG55" i="8"/>
  <c r="BH55" i="8"/>
  <c r="BI55" i="8"/>
  <c r="J55" i="8"/>
  <c r="BA55" i="8"/>
  <c r="BB55" i="8"/>
  <c r="BC55" i="8"/>
  <c r="BD55" i="8"/>
  <c r="K55" i="8"/>
  <c r="R55" i="8"/>
  <c r="BK55" i="8"/>
  <c r="BM55" i="8"/>
  <c r="BN55" i="8"/>
  <c r="BL55" i="8"/>
  <c r="BJ55" i="8"/>
  <c r="BE55" i="8"/>
  <c r="AH55" i="8"/>
  <c r="AS55" i="8"/>
  <c r="AT55" i="8"/>
  <c r="AU55" i="8"/>
  <c r="AV55" i="8"/>
  <c r="AY55" i="8"/>
  <c r="AX55" i="8"/>
  <c r="AW55" i="8"/>
  <c r="AR55" i="8"/>
  <c r="AQ55" i="8"/>
  <c r="AP55" i="8"/>
  <c r="AG55" i="8"/>
  <c r="S55" i="8"/>
  <c r="Q55" i="8"/>
  <c r="O55" i="8"/>
  <c r="M55" i="8"/>
  <c r="L55" i="8"/>
  <c r="N55" i="8"/>
  <c r="H55" i="8"/>
  <c r="G55" i="8"/>
  <c r="AI54" i="8"/>
  <c r="P54" i="8"/>
  <c r="F54" i="8"/>
  <c r="AZ54" i="8"/>
  <c r="BO54" i="8"/>
  <c r="BF54" i="8"/>
  <c r="BG54" i="8"/>
  <c r="BH54" i="8"/>
  <c r="BI54" i="8"/>
  <c r="J54" i="8"/>
  <c r="BA54" i="8"/>
  <c r="BB54" i="8"/>
  <c r="BC54" i="8"/>
  <c r="BD54" i="8"/>
  <c r="K54" i="8"/>
  <c r="R54" i="8"/>
  <c r="BK54" i="8"/>
  <c r="BM54" i="8"/>
  <c r="BN54" i="8"/>
  <c r="BL54" i="8"/>
  <c r="BJ54" i="8"/>
  <c r="BE54" i="8"/>
  <c r="AH54" i="8"/>
  <c r="AS54" i="8"/>
  <c r="AT54" i="8"/>
  <c r="AU54" i="8"/>
  <c r="AV54" i="8"/>
  <c r="AY54" i="8"/>
  <c r="AX54" i="8"/>
  <c r="AW54" i="8"/>
  <c r="AR54" i="8"/>
  <c r="AQ54" i="8"/>
  <c r="AP54" i="8"/>
  <c r="AG54" i="8"/>
  <c r="S54" i="8"/>
  <c r="Q54" i="8"/>
  <c r="O54" i="8"/>
  <c r="M54" i="8"/>
  <c r="L54" i="8"/>
  <c r="N54" i="8"/>
  <c r="H54" i="8"/>
  <c r="G54" i="8"/>
  <c r="AI53" i="8"/>
  <c r="P53" i="8"/>
  <c r="F53" i="8"/>
  <c r="AZ53" i="8"/>
  <c r="BO53" i="8"/>
  <c r="BF53" i="8"/>
  <c r="BG53" i="8"/>
  <c r="BH53" i="8"/>
  <c r="BI53" i="8"/>
  <c r="J53" i="8"/>
  <c r="BA53" i="8"/>
  <c r="BB53" i="8"/>
  <c r="BC53" i="8"/>
  <c r="BD53" i="8"/>
  <c r="K53" i="8"/>
  <c r="R53" i="8"/>
  <c r="BK53" i="8"/>
  <c r="BM53" i="8"/>
  <c r="BN53" i="8"/>
  <c r="BL53" i="8"/>
  <c r="BJ53" i="8"/>
  <c r="BE53" i="8"/>
  <c r="AH53" i="8"/>
  <c r="AS53" i="8"/>
  <c r="AT53" i="8"/>
  <c r="AU53" i="8"/>
  <c r="AV53" i="8"/>
  <c r="AY53" i="8"/>
  <c r="AX53" i="8"/>
  <c r="AW53" i="8"/>
  <c r="AR53" i="8"/>
  <c r="AQ53" i="8"/>
  <c r="AP53" i="8"/>
  <c r="AG53" i="8"/>
  <c r="S53" i="8"/>
  <c r="Q53" i="8"/>
  <c r="O53" i="8"/>
  <c r="M53" i="8"/>
  <c r="L53" i="8"/>
  <c r="N53" i="8"/>
  <c r="H53" i="8"/>
  <c r="G53" i="8"/>
  <c r="AI52" i="8"/>
  <c r="P52" i="8"/>
  <c r="F52" i="8"/>
  <c r="AZ52" i="8"/>
  <c r="BO52" i="8"/>
  <c r="BF52" i="8"/>
  <c r="BG52" i="8"/>
  <c r="BH52" i="8"/>
  <c r="BI52" i="8"/>
  <c r="J52" i="8"/>
  <c r="BA52" i="8"/>
  <c r="BB52" i="8"/>
  <c r="BC52" i="8"/>
  <c r="BD52" i="8"/>
  <c r="K52" i="8"/>
  <c r="R52" i="8"/>
  <c r="BK52" i="8"/>
  <c r="BM52" i="8"/>
  <c r="BN52" i="8"/>
  <c r="BL52" i="8"/>
  <c r="BJ52" i="8"/>
  <c r="BE52" i="8"/>
  <c r="AH52" i="8"/>
  <c r="AS52" i="8"/>
  <c r="AT52" i="8"/>
  <c r="AU52" i="8"/>
  <c r="AV52" i="8"/>
  <c r="AY52" i="8"/>
  <c r="AX52" i="8"/>
  <c r="AW52" i="8"/>
  <c r="AR52" i="8"/>
  <c r="AQ52" i="8"/>
  <c r="AP52" i="8"/>
  <c r="AG52" i="8"/>
  <c r="S52" i="8"/>
  <c r="Q52" i="8"/>
  <c r="O52" i="8"/>
  <c r="M52" i="8"/>
  <c r="L52" i="8"/>
  <c r="N52" i="8"/>
  <c r="H52" i="8"/>
  <c r="G52" i="8"/>
  <c r="AI51" i="8"/>
  <c r="P51" i="8"/>
  <c r="F51" i="8"/>
  <c r="AZ51" i="8"/>
  <c r="BO51" i="8"/>
  <c r="BF51" i="8"/>
  <c r="BG51" i="8"/>
  <c r="BH51" i="8"/>
  <c r="BI51" i="8"/>
  <c r="J51" i="8"/>
  <c r="BA51" i="8"/>
  <c r="BB51" i="8"/>
  <c r="BC51" i="8"/>
  <c r="BD51" i="8"/>
  <c r="K51" i="8"/>
  <c r="R51" i="8"/>
  <c r="BK51" i="8"/>
  <c r="BM51" i="8"/>
  <c r="BN51" i="8"/>
  <c r="BL51" i="8"/>
  <c r="BJ51" i="8"/>
  <c r="BE51" i="8"/>
  <c r="AH51" i="8"/>
  <c r="AS51" i="8"/>
  <c r="AT51" i="8"/>
  <c r="AU51" i="8"/>
  <c r="AV51" i="8"/>
  <c r="AY51" i="8"/>
  <c r="AX51" i="8"/>
  <c r="AW51" i="8"/>
  <c r="AR51" i="8"/>
  <c r="AQ51" i="8"/>
  <c r="AP51" i="8"/>
  <c r="AG51" i="8"/>
  <c r="S51" i="8"/>
  <c r="Q51" i="8"/>
  <c r="O51" i="8"/>
  <c r="M51" i="8"/>
  <c r="L51" i="8"/>
  <c r="N51" i="8"/>
  <c r="H51" i="8"/>
  <c r="G51" i="8"/>
  <c r="AI50" i="8"/>
  <c r="P50" i="8"/>
  <c r="F50" i="8"/>
  <c r="AZ50" i="8"/>
  <c r="BO50" i="8"/>
  <c r="BF50" i="8"/>
  <c r="BG50" i="8"/>
  <c r="BH50" i="8"/>
  <c r="BI50" i="8"/>
  <c r="J50" i="8"/>
  <c r="BA50" i="8"/>
  <c r="BB50" i="8"/>
  <c r="BC50" i="8"/>
  <c r="BD50" i="8"/>
  <c r="K50" i="8"/>
  <c r="R50" i="8"/>
  <c r="BK50" i="8"/>
  <c r="BM50" i="8"/>
  <c r="BN50" i="8"/>
  <c r="BL50" i="8"/>
  <c r="BJ50" i="8"/>
  <c r="BE50" i="8"/>
  <c r="AH50" i="8"/>
  <c r="AS50" i="8"/>
  <c r="AT50" i="8"/>
  <c r="AU50" i="8"/>
  <c r="AV50" i="8"/>
  <c r="AY50" i="8"/>
  <c r="AX50" i="8"/>
  <c r="AW50" i="8"/>
  <c r="AR50" i="8"/>
  <c r="AQ50" i="8"/>
  <c r="AP50" i="8"/>
  <c r="AG50" i="8"/>
  <c r="S50" i="8"/>
  <c r="Q50" i="8"/>
  <c r="O50" i="8"/>
  <c r="M50" i="8"/>
  <c r="L50" i="8"/>
  <c r="N50" i="8"/>
  <c r="H50" i="8"/>
  <c r="G50" i="8"/>
  <c r="AI49" i="8"/>
  <c r="P49" i="8"/>
  <c r="F49" i="8"/>
  <c r="AZ49" i="8"/>
  <c r="BO49" i="8"/>
  <c r="BF49" i="8"/>
  <c r="BG49" i="8"/>
  <c r="BH49" i="8"/>
  <c r="BI49" i="8"/>
  <c r="J49" i="8"/>
  <c r="BA49" i="8"/>
  <c r="BB49" i="8"/>
  <c r="BC49" i="8"/>
  <c r="BD49" i="8"/>
  <c r="K49" i="8"/>
  <c r="R49" i="8"/>
  <c r="BK49" i="8"/>
  <c r="BM49" i="8"/>
  <c r="BN49" i="8"/>
  <c r="BL49" i="8"/>
  <c r="BJ49" i="8"/>
  <c r="BE49" i="8"/>
  <c r="AH49" i="8"/>
  <c r="AS49" i="8"/>
  <c r="AT49" i="8"/>
  <c r="AU49" i="8"/>
  <c r="AV49" i="8"/>
  <c r="AY49" i="8"/>
  <c r="AX49" i="8"/>
  <c r="AW49" i="8"/>
  <c r="AR49" i="8"/>
  <c r="AQ49" i="8"/>
  <c r="AP49" i="8"/>
  <c r="AG49" i="8"/>
  <c r="S49" i="8"/>
  <c r="Q49" i="8"/>
  <c r="O49" i="8"/>
  <c r="M49" i="8"/>
  <c r="L49" i="8"/>
  <c r="N49" i="8"/>
  <c r="H49" i="8"/>
  <c r="G49" i="8"/>
  <c r="AI48" i="8"/>
  <c r="P48" i="8"/>
  <c r="F48" i="8"/>
  <c r="AZ48" i="8"/>
  <c r="BO48" i="8"/>
  <c r="BF48" i="8"/>
  <c r="BG48" i="8"/>
  <c r="BH48" i="8"/>
  <c r="BI48" i="8"/>
  <c r="J48" i="8"/>
  <c r="BA48" i="8"/>
  <c r="BB48" i="8"/>
  <c r="BC48" i="8"/>
  <c r="BD48" i="8"/>
  <c r="K48" i="8"/>
  <c r="R48" i="8"/>
  <c r="BK48" i="8"/>
  <c r="BM48" i="8"/>
  <c r="BN48" i="8"/>
  <c r="BL48" i="8"/>
  <c r="BJ48" i="8"/>
  <c r="BE48" i="8"/>
  <c r="AH48" i="8"/>
  <c r="AS48" i="8"/>
  <c r="AT48" i="8"/>
  <c r="AU48" i="8"/>
  <c r="AV48" i="8"/>
  <c r="AY48" i="8"/>
  <c r="AX48" i="8"/>
  <c r="AW48" i="8"/>
  <c r="AR48" i="8"/>
  <c r="AQ48" i="8"/>
  <c r="AP48" i="8"/>
  <c r="AG48" i="8"/>
  <c r="S48" i="8"/>
  <c r="Q48" i="8"/>
  <c r="O48" i="8"/>
  <c r="M48" i="8"/>
  <c r="L48" i="8"/>
  <c r="N48" i="8"/>
  <c r="H48" i="8"/>
  <c r="G48" i="8"/>
  <c r="AI47" i="8"/>
  <c r="P47" i="8"/>
  <c r="F47" i="8"/>
  <c r="AZ47" i="8"/>
  <c r="BO47" i="8"/>
  <c r="BF47" i="8"/>
  <c r="BG47" i="8"/>
  <c r="BH47" i="8"/>
  <c r="BI47" i="8"/>
  <c r="J47" i="8"/>
  <c r="BA47" i="8"/>
  <c r="BB47" i="8"/>
  <c r="BC47" i="8"/>
  <c r="BD47" i="8"/>
  <c r="K47" i="8"/>
  <c r="R47" i="8"/>
  <c r="BK47" i="8"/>
  <c r="BM47" i="8"/>
  <c r="BN47" i="8"/>
  <c r="BL47" i="8"/>
  <c r="BJ47" i="8"/>
  <c r="BE47" i="8"/>
  <c r="AH47" i="8"/>
  <c r="AS47" i="8"/>
  <c r="AT47" i="8"/>
  <c r="AU47" i="8"/>
  <c r="AV47" i="8"/>
  <c r="AY47" i="8"/>
  <c r="AX47" i="8"/>
  <c r="AW47" i="8"/>
  <c r="AR47" i="8"/>
  <c r="AQ47" i="8"/>
  <c r="AP47" i="8"/>
  <c r="AG47" i="8"/>
  <c r="S47" i="8"/>
  <c r="Q47" i="8"/>
  <c r="O47" i="8"/>
  <c r="M47" i="8"/>
  <c r="L47" i="8"/>
  <c r="N47" i="8"/>
  <c r="H47" i="8"/>
  <c r="G47" i="8"/>
  <c r="AI46" i="8"/>
  <c r="P46" i="8"/>
  <c r="F46" i="8"/>
  <c r="AZ46" i="8"/>
  <c r="BO46" i="8"/>
  <c r="BF46" i="8"/>
  <c r="BG46" i="8"/>
  <c r="BH46" i="8"/>
  <c r="BI46" i="8"/>
  <c r="J46" i="8"/>
  <c r="BA46" i="8"/>
  <c r="BB46" i="8"/>
  <c r="BC46" i="8"/>
  <c r="BD46" i="8"/>
  <c r="K46" i="8"/>
  <c r="R46" i="8"/>
  <c r="BK46" i="8"/>
  <c r="BM46" i="8"/>
  <c r="BN46" i="8"/>
  <c r="BL46" i="8"/>
  <c r="BJ46" i="8"/>
  <c r="BE46" i="8"/>
  <c r="AH46" i="8"/>
  <c r="AS46" i="8"/>
  <c r="AT46" i="8"/>
  <c r="AU46" i="8"/>
  <c r="AV46" i="8"/>
  <c r="AY46" i="8"/>
  <c r="AX46" i="8"/>
  <c r="AW46" i="8"/>
  <c r="AR46" i="8"/>
  <c r="AQ46" i="8"/>
  <c r="AP46" i="8"/>
  <c r="AG46" i="8"/>
  <c r="S46" i="8"/>
  <c r="Q46" i="8"/>
  <c r="O46" i="8"/>
  <c r="M46" i="8"/>
  <c r="L46" i="8"/>
  <c r="N46" i="8"/>
  <c r="H46" i="8"/>
  <c r="G46" i="8"/>
  <c r="AI45" i="8"/>
  <c r="P45" i="8"/>
  <c r="F45" i="8"/>
  <c r="AZ45" i="8"/>
  <c r="BO45" i="8"/>
  <c r="BF45" i="8"/>
  <c r="BG45" i="8"/>
  <c r="BH45" i="8"/>
  <c r="BI45" i="8"/>
  <c r="J45" i="8"/>
  <c r="BA45" i="8"/>
  <c r="BB45" i="8"/>
  <c r="BC45" i="8"/>
  <c r="BD45" i="8"/>
  <c r="K45" i="8"/>
  <c r="R45" i="8"/>
  <c r="BK45" i="8"/>
  <c r="BM45" i="8"/>
  <c r="BN45" i="8"/>
  <c r="BL45" i="8"/>
  <c r="BJ45" i="8"/>
  <c r="BE45" i="8"/>
  <c r="AH45" i="8"/>
  <c r="AS45" i="8"/>
  <c r="AT45" i="8"/>
  <c r="AU45" i="8"/>
  <c r="AV45" i="8"/>
  <c r="AY45" i="8"/>
  <c r="AX45" i="8"/>
  <c r="AW45" i="8"/>
  <c r="AR45" i="8"/>
  <c r="AQ45" i="8"/>
  <c r="AP45" i="8"/>
  <c r="AG45" i="8"/>
  <c r="S45" i="8"/>
  <c r="Q45" i="8"/>
  <c r="O45" i="8"/>
  <c r="M45" i="8"/>
  <c r="L45" i="8"/>
  <c r="N45" i="8"/>
  <c r="H45" i="8"/>
  <c r="G45" i="8"/>
  <c r="AI44" i="8"/>
  <c r="P44" i="8"/>
  <c r="F44" i="8"/>
  <c r="AZ44" i="8"/>
  <c r="BO44" i="8"/>
  <c r="BF44" i="8"/>
  <c r="BG44" i="8"/>
  <c r="BH44" i="8"/>
  <c r="BI44" i="8"/>
  <c r="J44" i="8"/>
  <c r="BA44" i="8"/>
  <c r="BB44" i="8"/>
  <c r="BC44" i="8"/>
  <c r="BD44" i="8"/>
  <c r="K44" i="8"/>
  <c r="R44" i="8"/>
  <c r="BK44" i="8"/>
  <c r="BM44" i="8"/>
  <c r="BN44" i="8"/>
  <c r="BL44" i="8"/>
  <c r="BJ44" i="8"/>
  <c r="BE44" i="8"/>
  <c r="AH44" i="8"/>
  <c r="AS44" i="8"/>
  <c r="AT44" i="8"/>
  <c r="AU44" i="8"/>
  <c r="AV44" i="8"/>
  <c r="AY44" i="8"/>
  <c r="AX44" i="8"/>
  <c r="AW44" i="8"/>
  <c r="AR44" i="8"/>
  <c r="AQ44" i="8"/>
  <c r="AP44" i="8"/>
  <c r="AG44" i="8"/>
  <c r="S44" i="8"/>
  <c r="Q44" i="8"/>
  <c r="O44" i="8"/>
  <c r="M44" i="8"/>
  <c r="L44" i="8"/>
  <c r="N44" i="8"/>
  <c r="H44" i="8"/>
  <c r="G44" i="8"/>
  <c r="AI43" i="8"/>
  <c r="P43" i="8"/>
  <c r="F43" i="8"/>
  <c r="AZ43" i="8"/>
  <c r="BO43" i="8"/>
  <c r="BF43" i="8"/>
  <c r="BG43" i="8"/>
  <c r="BH43" i="8"/>
  <c r="BI43" i="8"/>
  <c r="J43" i="8"/>
  <c r="BA43" i="8"/>
  <c r="BB43" i="8"/>
  <c r="BC43" i="8"/>
  <c r="BD43" i="8"/>
  <c r="K43" i="8"/>
  <c r="R43" i="8"/>
  <c r="BK43" i="8"/>
  <c r="BM43" i="8"/>
  <c r="BN43" i="8"/>
  <c r="BL43" i="8"/>
  <c r="BJ43" i="8"/>
  <c r="BE43" i="8"/>
  <c r="AH43" i="8"/>
  <c r="AS43" i="8"/>
  <c r="AT43" i="8"/>
  <c r="AU43" i="8"/>
  <c r="AV43" i="8"/>
  <c r="AY43" i="8"/>
  <c r="AX43" i="8"/>
  <c r="AW43" i="8"/>
  <c r="AR43" i="8"/>
  <c r="AQ43" i="8"/>
  <c r="AP43" i="8"/>
  <c r="AG43" i="8"/>
  <c r="S43" i="8"/>
  <c r="Q43" i="8"/>
  <c r="O43" i="8"/>
  <c r="M43" i="8"/>
  <c r="L43" i="8"/>
  <c r="N43" i="8"/>
  <c r="H43" i="8"/>
  <c r="G43" i="8"/>
  <c r="AI42" i="8"/>
  <c r="P42" i="8"/>
  <c r="F42" i="8"/>
  <c r="AZ42" i="8"/>
  <c r="BO42" i="8"/>
  <c r="BF42" i="8"/>
  <c r="BG42" i="8"/>
  <c r="BH42" i="8"/>
  <c r="BI42" i="8"/>
  <c r="J42" i="8"/>
  <c r="BA42" i="8"/>
  <c r="BB42" i="8"/>
  <c r="BC42" i="8"/>
  <c r="BD42" i="8"/>
  <c r="K42" i="8"/>
  <c r="R42" i="8"/>
  <c r="BK42" i="8"/>
  <c r="BM42" i="8"/>
  <c r="BN42" i="8"/>
  <c r="BL42" i="8"/>
  <c r="BJ42" i="8"/>
  <c r="BE42" i="8"/>
  <c r="AH42" i="8"/>
  <c r="AS42" i="8"/>
  <c r="AT42" i="8"/>
  <c r="AU42" i="8"/>
  <c r="AV42" i="8"/>
  <c r="AY42" i="8"/>
  <c r="AX42" i="8"/>
  <c r="AW42" i="8"/>
  <c r="AR42" i="8"/>
  <c r="AQ42" i="8"/>
  <c r="AP42" i="8"/>
  <c r="AG42" i="8"/>
  <c r="S42" i="8"/>
  <c r="Q42" i="8"/>
  <c r="O42" i="8"/>
  <c r="M42" i="8"/>
  <c r="L42" i="8"/>
  <c r="N42" i="8"/>
  <c r="H42" i="8"/>
  <c r="G42" i="8"/>
  <c r="S29" i="8"/>
  <c r="R29" i="8"/>
  <c r="Q29" i="8"/>
  <c r="P29" i="8"/>
  <c r="O29" i="8"/>
  <c r="N29" i="8"/>
  <c r="M29" i="8"/>
  <c r="L29" i="8"/>
  <c r="K29" i="8"/>
  <c r="J29" i="8"/>
  <c r="H29" i="8"/>
  <c r="G29" i="8"/>
  <c r="F29" i="8"/>
  <c r="S28" i="8"/>
  <c r="R28" i="8"/>
  <c r="Q28" i="8"/>
  <c r="P28" i="8"/>
  <c r="O28" i="8"/>
  <c r="N28" i="8"/>
  <c r="M28" i="8"/>
  <c r="L28" i="8"/>
  <c r="K28" i="8"/>
  <c r="J28" i="8"/>
  <c r="H28" i="8"/>
  <c r="G28" i="8"/>
  <c r="F28" i="8"/>
  <c r="S27" i="8"/>
  <c r="R27" i="8"/>
  <c r="Q27" i="8"/>
  <c r="P27" i="8"/>
  <c r="O27" i="8"/>
  <c r="N27" i="8"/>
  <c r="M27" i="8"/>
  <c r="L27" i="8"/>
  <c r="K27" i="8"/>
  <c r="J27" i="8"/>
  <c r="H27" i="8"/>
  <c r="G27" i="8"/>
  <c r="F27" i="8"/>
  <c r="S26" i="8"/>
  <c r="R26" i="8"/>
  <c r="Q26" i="8"/>
  <c r="P26" i="8"/>
  <c r="O26" i="8"/>
  <c r="N26" i="8"/>
  <c r="M26" i="8"/>
  <c r="L26" i="8"/>
  <c r="K26" i="8"/>
  <c r="J26" i="8"/>
  <c r="H26" i="8"/>
  <c r="G26" i="8"/>
  <c r="F26" i="8"/>
  <c r="S25" i="8"/>
  <c r="R25" i="8"/>
  <c r="Q25" i="8"/>
  <c r="P25" i="8"/>
  <c r="O25" i="8"/>
  <c r="N25" i="8"/>
  <c r="M25" i="8"/>
  <c r="L25" i="8"/>
  <c r="K25" i="8"/>
  <c r="J25" i="8"/>
  <c r="H25" i="8"/>
  <c r="G25" i="8"/>
  <c r="F25" i="8"/>
  <c r="S24" i="8"/>
  <c r="R24" i="8"/>
  <c r="Q24" i="8"/>
  <c r="P24" i="8"/>
  <c r="O24" i="8"/>
  <c r="N24" i="8"/>
  <c r="M24" i="8"/>
  <c r="L24" i="8"/>
  <c r="K24" i="8"/>
  <c r="J24" i="8"/>
  <c r="H24" i="8"/>
  <c r="G24" i="8"/>
  <c r="F24" i="8"/>
  <c r="S23" i="8"/>
  <c r="R23" i="8"/>
  <c r="Q23" i="8"/>
  <c r="P23" i="8"/>
  <c r="O23" i="8"/>
  <c r="N23" i="8"/>
  <c r="M23" i="8"/>
  <c r="L23" i="8"/>
  <c r="K23" i="8"/>
  <c r="J23" i="8"/>
  <c r="H23" i="8"/>
  <c r="G23" i="8"/>
  <c r="F23" i="8"/>
  <c r="S22" i="8"/>
  <c r="R22" i="8"/>
  <c r="Q22" i="8"/>
  <c r="P22" i="8"/>
  <c r="O22" i="8"/>
  <c r="N22" i="8"/>
  <c r="M22" i="8"/>
  <c r="L22" i="8"/>
  <c r="K22" i="8"/>
  <c r="J22" i="8"/>
  <c r="H22" i="8"/>
  <c r="G22" i="8"/>
  <c r="F22" i="8"/>
  <c r="S21" i="8"/>
  <c r="R21" i="8"/>
  <c r="Q21" i="8"/>
  <c r="P21" i="8"/>
  <c r="O21" i="8"/>
  <c r="N21" i="8"/>
  <c r="M21" i="8"/>
  <c r="L21" i="8"/>
  <c r="K21" i="8"/>
  <c r="J21" i="8"/>
  <c r="H21" i="8"/>
  <c r="G21" i="8"/>
  <c r="F21" i="8"/>
  <c r="AI157" i="10"/>
  <c r="P157" i="10"/>
  <c r="K9" i="10"/>
  <c r="F157" i="10"/>
  <c r="AZ157" i="10"/>
  <c r="BO157" i="10"/>
  <c r="BF157" i="10"/>
  <c r="BG157" i="10"/>
  <c r="BH157" i="10"/>
  <c r="BI157" i="10"/>
  <c r="J157" i="10"/>
  <c r="BA157" i="10"/>
  <c r="BB157" i="10"/>
  <c r="BC157" i="10"/>
  <c r="BD157" i="10"/>
  <c r="K157" i="10"/>
  <c r="R157" i="10"/>
  <c r="BK157" i="10"/>
  <c r="BM157" i="10"/>
  <c r="BN157" i="10"/>
  <c r="BL157" i="10"/>
  <c r="BJ157" i="10"/>
  <c r="BE157" i="10"/>
  <c r="AH157" i="10"/>
  <c r="AS157" i="10"/>
  <c r="AT157" i="10"/>
  <c r="AU157" i="10"/>
  <c r="AV157" i="10"/>
  <c r="AY157" i="10"/>
  <c r="AX157" i="10"/>
  <c r="AW157" i="10"/>
  <c r="AR157" i="10"/>
  <c r="AQ157" i="10"/>
  <c r="AP157" i="10"/>
  <c r="AG157" i="10"/>
  <c r="S157" i="10"/>
  <c r="Q157" i="10"/>
  <c r="O157" i="10"/>
  <c r="M157" i="10"/>
  <c r="L157" i="10"/>
  <c r="N157" i="10"/>
  <c r="H157" i="10"/>
  <c r="G157" i="10"/>
  <c r="AI156" i="10"/>
  <c r="P156" i="10"/>
  <c r="F156" i="10"/>
  <c r="AZ156" i="10"/>
  <c r="BO156" i="10"/>
  <c r="BF156" i="10"/>
  <c r="BG156" i="10"/>
  <c r="BH156" i="10"/>
  <c r="BI156" i="10"/>
  <c r="J156" i="10"/>
  <c r="BA156" i="10"/>
  <c r="BB156" i="10"/>
  <c r="BC156" i="10"/>
  <c r="BD156" i="10"/>
  <c r="K156" i="10"/>
  <c r="R156" i="10"/>
  <c r="BK156" i="10"/>
  <c r="BM156" i="10"/>
  <c r="BN156" i="10"/>
  <c r="BL156" i="10"/>
  <c r="BJ156" i="10"/>
  <c r="BE156" i="10"/>
  <c r="AH156" i="10"/>
  <c r="AS156" i="10"/>
  <c r="AT156" i="10"/>
  <c r="AU156" i="10"/>
  <c r="AV156" i="10"/>
  <c r="AY156" i="10"/>
  <c r="AX156" i="10"/>
  <c r="AW156" i="10"/>
  <c r="AR156" i="10"/>
  <c r="AQ156" i="10"/>
  <c r="AP156" i="10"/>
  <c r="AG156" i="10"/>
  <c r="S156" i="10"/>
  <c r="Q156" i="10"/>
  <c r="O156" i="10"/>
  <c r="M156" i="10"/>
  <c r="L156" i="10"/>
  <c r="N156" i="10"/>
  <c r="H156" i="10"/>
  <c r="G156" i="10"/>
  <c r="AI155" i="10"/>
  <c r="P155" i="10"/>
  <c r="F155" i="10"/>
  <c r="AZ155" i="10"/>
  <c r="BO155" i="10"/>
  <c r="BF155" i="10"/>
  <c r="BG155" i="10"/>
  <c r="BH155" i="10"/>
  <c r="BI155" i="10"/>
  <c r="J155" i="10"/>
  <c r="BA155" i="10"/>
  <c r="BB155" i="10"/>
  <c r="BC155" i="10"/>
  <c r="BD155" i="10"/>
  <c r="K155" i="10"/>
  <c r="R155" i="10"/>
  <c r="BK155" i="10"/>
  <c r="BM155" i="10"/>
  <c r="BN155" i="10"/>
  <c r="BL155" i="10"/>
  <c r="BJ155" i="10"/>
  <c r="BE155" i="10"/>
  <c r="AH155" i="10"/>
  <c r="AS155" i="10"/>
  <c r="AT155" i="10"/>
  <c r="AU155" i="10"/>
  <c r="AV155" i="10"/>
  <c r="AY155" i="10"/>
  <c r="AX155" i="10"/>
  <c r="AW155" i="10"/>
  <c r="AR155" i="10"/>
  <c r="AQ155" i="10"/>
  <c r="AP155" i="10"/>
  <c r="AG155" i="10"/>
  <c r="S155" i="10"/>
  <c r="Q155" i="10"/>
  <c r="O155" i="10"/>
  <c r="M155" i="10"/>
  <c r="L155" i="10"/>
  <c r="N155" i="10"/>
  <c r="H155" i="10"/>
  <c r="G155" i="10"/>
  <c r="AI154" i="10"/>
  <c r="P154" i="10"/>
  <c r="F154" i="10"/>
  <c r="AZ154" i="10"/>
  <c r="BO154" i="10"/>
  <c r="BF154" i="10"/>
  <c r="BG154" i="10"/>
  <c r="BH154" i="10"/>
  <c r="BI154" i="10"/>
  <c r="J154" i="10"/>
  <c r="BA154" i="10"/>
  <c r="BB154" i="10"/>
  <c r="BC154" i="10"/>
  <c r="BD154" i="10"/>
  <c r="K154" i="10"/>
  <c r="R154" i="10"/>
  <c r="BK154" i="10"/>
  <c r="BM154" i="10"/>
  <c r="BN154" i="10"/>
  <c r="BL154" i="10"/>
  <c r="BJ154" i="10"/>
  <c r="BE154" i="10"/>
  <c r="AH154" i="10"/>
  <c r="AS154" i="10"/>
  <c r="AT154" i="10"/>
  <c r="AU154" i="10"/>
  <c r="AV154" i="10"/>
  <c r="AY154" i="10"/>
  <c r="AX154" i="10"/>
  <c r="AW154" i="10"/>
  <c r="AR154" i="10"/>
  <c r="AQ154" i="10"/>
  <c r="AP154" i="10"/>
  <c r="AG154" i="10"/>
  <c r="S154" i="10"/>
  <c r="Q154" i="10"/>
  <c r="O154" i="10"/>
  <c r="M154" i="10"/>
  <c r="L154" i="10"/>
  <c r="N154" i="10"/>
  <c r="H154" i="10"/>
  <c r="G154" i="10"/>
  <c r="AI153" i="10"/>
  <c r="P153" i="10"/>
  <c r="F153" i="10"/>
  <c r="AZ153" i="10"/>
  <c r="BO153" i="10"/>
  <c r="BF153" i="10"/>
  <c r="BG153" i="10"/>
  <c r="BH153" i="10"/>
  <c r="BI153" i="10"/>
  <c r="J153" i="10"/>
  <c r="BA153" i="10"/>
  <c r="BB153" i="10"/>
  <c r="BC153" i="10"/>
  <c r="BD153" i="10"/>
  <c r="K153" i="10"/>
  <c r="R153" i="10"/>
  <c r="BK153" i="10"/>
  <c r="BM153" i="10"/>
  <c r="BN153" i="10"/>
  <c r="BL153" i="10"/>
  <c r="BJ153" i="10"/>
  <c r="BE153" i="10"/>
  <c r="AH153" i="10"/>
  <c r="AS153" i="10"/>
  <c r="AT153" i="10"/>
  <c r="AU153" i="10"/>
  <c r="AV153" i="10"/>
  <c r="AY153" i="10"/>
  <c r="AX153" i="10"/>
  <c r="AW153" i="10"/>
  <c r="AR153" i="10"/>
  <c r="AQ153" i="10"/>
  <c r="AP153" i="10"/>
  <c r="AG153" i="10"/>
  <c r="S153" i="10"/>
  <c r="Q153" i="10"/>
  <c r="O153" i="10"/>
  <c r="M153" i="10"/>
  <c r="L153" i="10"/>
  <c r="N153" i="10"/>
  <c r="H153" i="10"/>
  <c r="G153" i="10"/>
  <c r="AI152" i="10"/>
  <c r="P152" i="10"/>
  <c r="F152" i="10"/>
  <c r="AZ152" i="10"/>
  <c r="BO152" i="10"/>
  <c r="BF152" i="10"/>
  <c r="BG152" i="10"/>
  <c r="BH152" i="10"/>
  <c r="BI152" i="10"/>
  <c r="J152" i="10"/>
  <c r="BA152" i="10"/>
  <c r="BB152" i="10"/>
  <c r="BC152" i="10"/>
  <c r="BD152" i="10"/>
  <c r="K152" i="10"/>
  <c r="R152" i="10"/>
  <c r="BK152" i="10"/>
  <c r="BM152" i="10"/>
  <c r="BN152" i="10"/>
  <c r="BL152" i="10"/>
  <c r="BJ152" i="10"/>
  <c r="BE152" i="10"/>
  <c r="AH152" i="10"/>
  <c r="AS152" i="10"/>
  <c r="AT152" i="10"/>
  <c r="AU152" i="10"/>
  <c r="AV152" i="10"/>
  <c r="AY152" i="10"/>
  <c r="AX152" i="10"/>
  <c r="AW152" i="10"/>
  <c r="AR152" i="10"/>
  <c r="AQ152" i="10"/>
  <c r="AP152" i="10"/>
  <c r="AG152" i="10"/>
  <c r="S152" i="10"/>
  <c r="O152" i="10"/>
  <c r="Q152" i="10"/>
  <c r="M152" i="10"/>
  <c r="L152" i="10"/>
  <c r="N152" i="10"/>
  <c r="H152" i="10"/>
  <c r="G152" i="10"/>
  <c r="AI151" i="10"/>
  <c r="P151" i="10"/>
  <c r="F151" i="10"/>
  <c r="AZ151" i="10"/>
  <c r="BO151" i="10"/>
  <c r="BG151" i="10"/>
  <c r="BF151" i="10"/>
  <c r="BH151" i="10"/>
  <c r="BI151" i="10"/>
  <c r="J151" i="10"/>
  <c r="R151" i="10"/>
  <c r="BK151" i="10"/>
  <c r="BM151" i="10"/>
  <c r="BN151" i="10"/>
  <c r="BL151" i="10"/>
  <c r="BJ151" i="10"/>
  <c r="BA151" i="10"/>
  <c r="BB151" i="10"/>
  <c r="BC151" i="10"/>
  <c r="BD151" i="10"/>
  <c r="K151" i="10"/>
  <c r="BE151" i="10"/>
  <c r="AH151" i="10"/>
  <c r="AY151" i="10"/>
  <c r="AU151" i="10"/>
  <c r="AX151" i="10"/>
  <c r="AT151" i="10"/>
  <c r="AW151" i="10"/>
  <c r="AV151" i="10"/>
  <c r="AS151" i="10"/>
  <c r="AR151" i="10"/>
  <c r="AQ151" i="10"/>
  <c r="AP151" i="10"/>
  <c r="AG151" i="10"/>
  <c r="S151" i="10"/>
  <c r="Q151" i="10"/>
  <c r="O151" i="10"/>
  <c r="N151" i="10"/>
  <c r="M151" i="10"/>
  <c r="L151" i="10"/>
  <c r="H151" i="10"/>
  <c r="G151" i="10"/>
  <c r="AI150" i="10"/>
  <c r="P150" i="10"/>
  <c r="F150" i="10"/>
  <c r="AZ150" i="10"/>
  <c r="BO150" i="10"/>
  <c r="BF150" i="10"/>
  <c r="BG150" i="10"/>
  <c r="BH150" i="10"/>
  <c r="BI150" i="10"/>
  <c r="J150" i="10"/>
  <c r="BA150" i="10"/>
  <c r="BB150" i="10"/>
  <c r="BC150" i="10"/>
  <c r="BD150" i="10"/>
  <c r="K150" i="10"/>
  <c r="R150" i="10"/>
  <c r="BK150" i="10"/>
  <c r="BM150" i="10"/>
  <c r="BN150" i="10"/>
  <c r="BL150" i="10"/>
  <c r="BJ150" i="10"/>
  <c r="BE150" i="10"/>
  <c r="AH150" i="10"/>
  <c r="AS150" i="10"/>
  <c r="AT150" i="10"/>
  <c r="AU150" i="10"/>
  <c r="AV150" i="10"/>
  <c r="AY150" i="10"/>
  <c r="AX150" i="10"/>
  <c r="AW150" i="10"/>
  <c r="AR150" i="10"/>
  <c r="AQ150" i="10"/>
  <c r="AP150" i="10"/>
  <c r="AG150" i="10"/>
  <c r="S150" i="10"/>
  <c r="O150" i="10"/>
  <c r="Q150" i="10"/>
  <c r="M150" i="10"/>
  <c r="L150" i="10"/>
  <c r="N150" i="10"/>
  <c r="H150" i="10"/>
  <c r="G150" i="10"/>
  <c r="AI149" i="10"/>
  <c r="P149" i="10"/>
  <c r="F149" i="10"/>
  <c r="AZ149" i="10"/>
  <c r="BO149" i="10"/>
  <c r="BF149" i="10"/>
  <c r="BG149" i="10"/>
  <c r="BH149" i="10"/>
  <c r="BI149" i="10"/>
  <c r="J149" i="10"/>
  <c r="BA149" i="10"/>
  <c r="BB149" i="10"/>
  <c r="BC149" i="10"/>
  <c r="BD149" i="10"/>
  <c r="K149" i="10"/>
  <c r="R149" i="10"/>
  <c r="BK149" i="10"/>
  <c r="BM149" i="10"/>
  <c r="BN149" i="10"/>
  <c r="BL149" i="10"/>
  <c r="BJ149" i="10"/>
  <c r="BE149" i="10"/>
  <c r="AH149" i="10"/>
  <c r="AS149" i="10"/>
  <c r="AT149" i="10"/>
  <c r="AU149" i="10"/>
  <c r="AV149" i="10"/>
  <c r="AY149" i="10"/>
  <c r="AX149" i="10"/>
  <c r="AW149" i="10"/>
  <c r="AR149" i="10"/>
  <c r="AQ149" i="10"/>
  <c r="AP149" i="10"/>
  <c r="AG149" i="10"/>
  <c r="S149" i="10"/>
  <c r="O149" i="10"/>
  <c r="Q149" i="10"/>
  <c r="M149" i="10"/>
  <c r="L149" i="10"/>
  <c r="N149" i="10"/>
  <c r="H149" i="10"/>
  <c r="G149" i="10"/>
  <c r="AI148" i="10"/>
  <c r="P148" i="10"/>
  <c r="F148" i="10"/>
  <c r="AZ148" i="10"/>
  <c r="BO148" i="10"/>
  <c r="BF148" i="10"/>
  <c r="BG148" i="10"/>
  <c r="BH148" i="10"/>
  <c r="BI148" i="10"/>
  <c r="J148" i="10"/>
  <c r="BA148" i="10"/>
  <c r="BB148" i="10"/>
  <c r="BC148" i="10"/>
  <c r="BD148" i="10"/>
  <c r="K148" i="10"/>
  <c r="R148" i="10"/>
  <c r="BK148" i="10"/>
  <c r="BM148" i="10"/>
  <c r="BN148" i="10"/>
  <c r="BL148" i="10"/>
  <c r="BJ148" i="10"/>
  <c r="BE148" i="10"/>
  <c r="AH148" i="10"/>
  <c r="AS148" i="10"/>
  <c r="AT148" i="10"/>
  <c r="AU148" i="10"/>
  <c r="AV148" i="10"/>
  <c r="AY148" i="10"/>
  <c r="AX148" i="10"/>
  <c r="AW148" i="10"/>
  <c r="AR148" i="10"/>
  <c r="AQ148" i="10"/>
  <c r="AP148" i="10"/>
  <c r="AG148" i="10"/>
  <c r="S148" i="10"/>
  <c r="O148" i="10"/>
  <c r="Q148" i="10"/>
  <c r="M148" i="10"/>
  <c r="L148" i="10"/>
  <c r="N148" i="10"/>
  <c r="H148" i="10"/>
  <c r="G148" i="10"/>
  <c r="AI147" i="10"/>
  <c r="P147" i="10"/>
  <c r="F147" i="10"/>
  <c r="AZ147" i="10"/>
  <c r="BO147" i="10"/>
  <c r="BF147" i="10"/>
  <c r="BG147" i="10"/>
  <c r="BH147" i="10"/>
  <c r="BI147" i="10"/>
  <c r="J147" i="10"/>
  <c r="BA147" i="10"/>
  <c r="BB147" i="10"/>
  <c r="BC147" i="10"/>
  <c r="BD147" i="10"/>
  <c r="K147" i="10"/>
  <c r="R147" i="10"/>
  <c r="BK147" i="10"/>
  <c r="BM147" i="10"/>
  <c r="BN147" i="10"/>
  <c r="BL147" i="10"/>
  <c r="BJ147" i="10"/>
  <c r="BE147" i="10"/>
  <c r="AH147" i="10"/>
  <c r="AS147" i="10"/>
  <c r="AT147" i="10"/>
  <c r="AU147" i="10"/>
  <c r="AV147" i="10"/>
  <c r="AY147" i="10"/>
  <c r="AX147" i="10"/>
  <c r="AW147" i="10"/>
  <c r="AR147" i="10"/>
  <c r="AQ147" i="10"/>
  <c r="AP147" i="10"/>
  <c r="AG147" i="10"/>
  <c r="S147" i="10"/>
  <c r="O147" i="10"/>
  <c r="Q147" i="10"/>
  <c r="M147" i="10"/>
  <c r="L147" i="10"/>
  <c r="N147" i="10"/>
  <c r="H147" i="10"/>
  <c r="G147" i="10"/>
  <c r="AI144" i="10"/>
  <c r="P144" i="10"/>
  <c r="F144" i="10"/>
  <c r="AZ144" i="10"/>
  <c r="BO144" i="10"/>
  <c r="BF144" i="10"/>
  <c r="BG144" i="10"/>
  <c r="BH144" i="10"/>
  <c r="BI144" i="10"/>
  <c r="J144" i="10"/>
  <c r="BA144" i="10"/>
  <c r="BB144" i="10"/>
  <c r="BC144" i="10"/>
  <c r="BD144" i="10"/>
  <c r="K144" i="10"/>
  <c r="R144" i="10"/>
  <c r="BK144" i="10"/>
  <c r="BM144" i="10"/>
  <c r="BN144" i="10"/>
  <c r="BL144" i="10"/>
  <c r="BJ144" i="10"/>
  <c r="BE144" i="10"/>
  <c r="AH144" i="10"/>
  <c r="AS144" i="10"/>
  <c r="AT144" i="10"/>
  <c r="AU144" i="10"/>
  <c r="AV144" i="10"/>
  <c r="AY144" i="10"/>
  <c r="AX144" i="10"/>
  <c r="AW144" i="10"/>
  <c r="AR144" i="10"/>
  <c r="AQ144" i="10"/>
  <c r="AP144" i="10"/>
  <c r="AG144" i="10"/>
  <c r="S144" i="10"/>
  <c r="O144" i="10"/>
  <c r="Q144" i="10"/>
  <c r="M144" i="10"/>
  <c r="L144" i="10"/>
  <c r="N144" i="10"/>
  <c r="H144" i="10"/>
  <c r="G144" i="10"/>
  <c r="AI146" i="10"/>
  <c r="P146" i="10"/>
  <c r="F146" i="10"/>
  <c r="AZ146" i="10"/>
  <c r="BO146" i="10"/>
  <c r="BG146" i="10"/>
  <c r="BF146" i="10"/>
  <c r="BH146" i="10"/>
  <c r="BI146" i="10"/>
  <c r="J146" i="10"/>
  <c r="R146" i="10"/>
  <c r="BK146" i="10"/>
  <c r="BM146" i="10"/>
  <c r="BN146" i="10"/>
  <c r="BL146" i="10"/>
  <c r="BJ146" i="10"/>
  <c r="BA146" i="10"/>
  <c r="BB146" i="10"/>
  <c r="BC146" i="10"/>
  <c r="BD146" i="10"/>
  <c r="K146" i="10"/>
  <c r="BE146" i="10"/>
  <c r="AH146" i="10"/>
  <c r="AY146" i="10"/>
  <c r="AU146" i="10"/>
  <c r="AX146" i="10"/>
  <c r="AT146" i="10"/>
  <c r="AW146" i="10"/>
  <c r="AV146" i="10"/>
  <c r="AS146" i="10"/>
  <c r="AR146" i="10"/>
  <c r="AQ146" i="10"/>
  <c r="AP146" i="10"/>
  <c r="AG146" i="10"/>
  <c r="S146" i="10"/>
  <c r="Q146" i="10"/>
  <c r="O146" i="10"/>
  <c r="N146" i="10"/>
  <c r="M146" i="10"/>
  <c r="L146" i="10"/>
  <c r="H146" i="10"/>
  <c r="G146" i="10"/>
  <c r="AI145" i="10"/>
  <c r="P145" i="10"/>
  <c r="F145" i="10"/>
  <c r="AZ145" i="10"/>
  <c r="BO145" i="10"/>
  <c r="BG145" i="10"/>
  <c r="BF145" i="10"/>
  <c r="BH145" i="10"/>
  <c r="BI145" i="10"/>
  <c r="J145" i="10"/>
  <c r="R145" i="10"/>
  <c r="BK145" i="10"/>
  <c r="BM145" i="10"/>
  <c r="BN145" i="10"/>
  <c r="BL145" i="10"/>
  <c r="BJ145" i="10"/>
  <c r="BA145" i="10"/>
  <c r="BB145" i="10"/>
  <c r="BC145" i="10"/>
  <c r="BD145" i="10"/>
  <c r="K145" i="10"/>
  <c r="BE145" i="10"/>
  <c r="AH145" i="10"/>
  <c r="AY145" i="10"/>
  <c r="AU145" i="10"/>
  <c r="AX145" i="10"/>
  <c r="AT145" i="10"/>
  <c r="AW145" i="10"/>
  <c r="AV145" i="10"/>
  <c r="AS145" i="10"/>
  <c r="AR145" i="10"/>
  <c r="AQ145" i="10"/>
  <c r="AP145" i="10"/>
  <c r="AG145" i="10"/>
  <c r="S145" i="10"/>
  <c r="Q145" i="10"/>
  <c r="O145" i="10"/>
  <c r="N145" i="10"/>
  <c r="M145" i="10"/>
  <c r="L145" i="10"/>
  <c r="H145" i="10"/>
  <c r="G145" i="10"/>
  <c r="AI143" i="10"/>
  <c r="P143" i="10"/>
  <c r="F143" i="10"/>
  <c r="AZ143" i="10"/>
  <c r="BO143" i="10"/>
  <c r="BF143" i="10"/>
  <c r="BG143" i="10"/>
  <c r="BH143" i="10"/>
  <c r="BI143" i="10"/>
  <c r="J143" i="10"/>
  <c r="BA143" i="10"/>
  <c r="BB143" i="10"/>
  <c r="BC143" i="10"/>
  <c r="BD143" i="10"/>
  <c r="K143" i="10"/>
  <c r="R143" i="10"/>
  <c r="BK143" i="10"/>
  <c r="BM143" i="10"/>
  <c r="BN143" i="10"/>
  <c r="BL143" i="10"/>
  <c r="BJ143" i="10"/>
  <c r="BE143" i="10"/>
  <c r="AH143" i="10"/>
  <c r="AS143" i="10"/>
  <c r="AT143" i="10"/>
  <c r="AU143" i="10"/>
  <c r="AV143" i="10"/>
  <c r="AY143" i="10"/>
  <c r="AX143" i="10"/>
  <c r="AW143" i="10"/>
  <c r="AR143" i="10"/>
  <c r="AQ143" i="10"/>
  <c r="AP143" i="10"/>
  <c r="AG143" i="10"/>
  <c r="S143" i="10"/>
  <c r="O143" i="10"/>
  <c r="Q143" i="10"/>
  <c r="M143" i="10"/>
  <c r="L143" i="10"/>
  <c r="N143" i="10"/>
  <c r="H143" i="10"/>
  <c r="G143" i="10"/>
  <c r="AI142" i="10"/>
  <c r="P142" i="10"/>
  <c r="F142" i="10"/>
  <c r="AZ142" i="10"/>
  <c r="BO142" i="10"/>
  <c r="BF142" i="10"/>
  <c r="BG142" i="10"/>
  <c r="BH142" i="10"/>
  <c r="BI142" i="10"/>
  <c r="J142" i="10"/>
  <c r="BA142" i="10"/>
  <c r="BB142" i="10"/>
  <c r="BC142" i="10"/>
  <c r="BD142" i="10"/>
  <c r="K142" i="10"/>
  <c r="R142" i="10"/>
  <c r="BK142" i="10"/>
  <c r="BM142" i="10"/>
  <c r="BN142" i="10"/>
  <c r="BL142" i="10"/>
  <c r="BJ142" i="10"/>
  <c r="BE142" i="10"/>
  <c r="AH142" i="10"/>
  <c r="AS142" i="10"/>
  <c r="AT142" i="10"/>
  <c r="AU142" i="10"/>
  <c r="AV142" i="10"/>
  <c r="AY142" i="10"/>
  <c r="AX142" i="10"/>
  <c r="AW142" i="10"/>
  <c r="AR142" i="10"/>
  <c r="AQ142" i="10"/>
  <c r="AP142" i="10"/>
  <c r="AG142" i="10"/>
  <c r="S142" i="10"/>
  <c r="O142" i="10"/>
  <c r="Q142" i="10"/>
  <c r="M142" i="10"/>
  <c r="L142" i="10"/>
  <c r="N142" i="10"/>
  <c r="H142" i="10"/>
  <c r="G142" i="10"/>
  <c r="AI141" i="10"/>
  <c r="P141" i="10"/>
  <c r="F141" i="10"/>
  <c r="AZ141" i="10"/>
  <c r="BO141" i="10"/>
  <c r="BF141" i="10"/>
  <c r="BG141" i="10"/>
  <c r="BH141" i="10"/>
  <c r="BI141" i="10"/>
  <c r="J141" i="10"/>
  <c r="BA141" i="10"/>
  <c r="BB141" i="10"/>
  <c r="BC141" i="10"/>
  <c r="BD141" i="10"/>
  <c r="K141" i="10"/>
  <c r="R141" i="10"/>
  <c r="BK141" i="10"/>
  <c r="BM141" i="10"/>
  <c r="BN141" i="10"/>
  <c r="BL141" i="10"/>
  <c r="BJ141" i="10"/>
  <c r="BE141" i="10"/>
  <c r="AH141" i="10"/>
  <c r="AS141" i="10"/>
  <c r="AT141" i="10"/>
  <c r="AU141" i="10"/>
  <c r="AV141" i="10"/>
  <c r="AY141" i="10"/>
  <c r="AX141" i="10"/>
  <c r="AW141" i="10"/>
  <c r="AR141" i="10"/>
  <c r="AQ141" i="10"/>
  <c r="AP141" i="10"/>
  <c r="AG141" i="10"/>
  <c r="S141" i="10"/>
  <c r="O141" i="10"/>
  <c r="Q141" i="10"/>
  <c r="M141" i="10"/>
  <c r="L141" i="10"/>
  <c r="N141" i="10"/>
  <c r="H141" i="10"/>
  <c r="G141" i="10"/>
  <c r="AI140" i="10"/>
  <c r="P140" i="10"/>
  <c r="F140" i="10"/>
  <c r="AZ140" i="10"/>
  <c r="BO140" i="10"/>
  <c r="BF140" i="10"/>
  <c r="BG140" i="10"/>
  <c r="BH140" i="10"/>
  <c r="BI140" i="10"/>
  <c r="J140" i="10"/>
  <c r="BA140" i="10"/>
  <c r="BB140" i="10"/>
  <c r="BC140" i="10"/>
  <c r="BD140" i="10"/>
  <c r="K140" i="10"/>
  <c r="R140" i="10"/>
  <c r="BK140" i="10"/>
  <c r="BM140" i="10"/>
  <c r="BN140" i="10"/>
  <c r="BL140" i="10"/>
  <c r="BJ140" i="10"/>
  <c r="BE140" i="10"/>
  <c r="AH140" i="10"/>
  <c r="AS140" i="10"/>
  <c r="AT140" i="10"/>
  <c r="AU140" i="10"/>
  <c r="AV140" i="10"/>
  <c r="AY140" i="10"/>
  <c r="AX140" i="10"/>
  <c r="AW140" i="10"/>
  <c r="AR140" i="10"/>
  <c r="AQ140" i="10"/>
  <c r="AP140" i="10"/>
  <c r="AG140" i="10"/>
  <c r="S140" i="10"/>
  <c r="O140" i="10"/>
  <c r="Q140" i="10"/>
  <c r="M140" i="10"/>
  <c r="L140" i="10"/>
  <c r="N140" i="10"/>
  <c r="H140" i="10"/>
  <c r="G140" i="10"/>
  <c r="AI139" i="10"/>
  <c r="P139" i="10"/>
  <c r="F139" i="10"/>
  <c r="AZ139" i="10"/>
  <c r="BO139" i="10"/>
  <c r="BF139" i="10"/>
  <c r="BG139" i="10"/>
  <c r="BH139" i="10"/>
  <c r="BI139" i="10"/>
  <c r="J139" i="10"/>
  <c r="BA139" i="10"/>
  <c r="BB139" i="10"/>
  <c r="BC139" i="10"/>
  <c r="BD139" i="10"/>
  <c r="K139" i="10"/>
  <c r="R139" i="10"/>
  <c r="BK139" i="10"/>
  <c r="BM139" i="10"/>
  <c r="BN139" i="10"/>
  <c r="BL139" i="10"/>
  <c r="BJ139" i="10"/>
  <c r="BE139" i="10"/>
  <c r="AH139" i="10"/>
  <c r="AS139" i="10"/>
  <c r="AT139" i="10"/>
  <c r="AU139" i="10"/>
  <c r="AV139" i="10"/>
  <c r="AY139" i="10"/>
  <c r="AX139" i="10"/>
  <c r="AW139" i="10"/>
  <c r="AR139" i="10"/>
  <c r="AQ139" i="10"/>
  <c r="AP139" i="10"/>
  <c r="AG139" i="10"/>
  <c r="S139" i="10"/>
  <c r="O139" i="10"/>
  <c r="Q139" i="10"/>
  <c r="M139" i="10"/>
  <c r="L139" i="10"/>
  <c r="N139" i="10"/>
  <c r="H139" i="10"/>
  <c r="G139" i="10"/>
  <c r="AI138" i="10"/>
  <c r="P138" i="10"/>
  <c r="F138" i="10"/>
  <c r="AZ138" i="10"/>
  <c r="BO138" i="10"/>
  <c r="BG138" i="10"/>
  <c r="BF138" i="10"/>
  <c r="BH138" i="10"/>
  <c r="BI138" i="10"/>
  <c r="J138" i="10"/>
  <c r="R138" i="10"/>
  <c r="BK138" i="10"/>
  <c r="BM138" i="10"/>
  <c r="BN138" i="10"/>
  <c r="BL138" i="10"/>
  <c r="BJ138" i="10"/>
  <c r="BA138" i="10"/>
  <c r="BB138" i="10"/>
  <c r="BC138" i="10"/>
  <c r="BD138" i="10"/>
  <c r="K138" i="10"/>
  <c r="BE138" i="10"/>
  <c r="AH138" i="10"/>
  <c r="AY138" i="10"/>
  <c r="AU138" i="10"/>
  <c r="AX138" i="10"/>
  <c r="AT138" i="10"/>
  <c r="AW138" i="10"/>
  <c r="AV138" i="10"/>
  <c r="AS138" i="10"/>
  <c r="AR138" i="10"/>
  <c r="AQ138" i="10"/>
  <c r="AP138" i="10"/>
  <c r="AG138" i="10"/>
  <c r="S138" i="10"/>
  <c r="Q138" i="10"/>
  <c r="O138" i="10"/>
  <c r="N138" i="10"/>
  <c r="M138" i="10"/>
  <c r="L138" i="10"/>
  <c r="H138" i="10"/>
  <c r="G138" i="10"/>
  <c r="AI137" i="10"/>
  <c r="P137" i="10"/>
  <c r="F137" i="10"/>
  <c r="AZ137" i="10"/>
  <c r="BO137" i="10"/>
  <c r="BF137" i="10"/>
  <c r="BG137" i="10"/>
  <c r="BH137" i="10"/>
  <c r="BI137" i="10"/>
  <c r="J137" i="10"/>
  <c r="BA137" i="10"/>
  <c r="BB137" i="10"/>
  <c r="BC137" i="10"/>
  <c r="BD137" i="10"/>
  <c r="K137" i="10"/>
  <c r="R137" i="10"/>
  <c r="BK137" i="10"/>
  <c r="BM137" i="10"/>
  <c r="BN137" i="10"/>
  <c r="BL137" i="10"/>
  <c r="BJ137" i="10"/>
  <c r="BE137" i="10"/>
  <c r="AH137" i="10"/>
  <c r="AS137" i="10"/>
  <c r="AT137" i="10"/>
  <c r="AU137" i="10"/>
  <c r="AV137" i="10"/>
  <c r="AY137" i="10"/>
  <c r="AX137" i="10"/>
  <c r="AW137" i="10"/>
  <c r="AR137" i="10"/>
  <c r="AQ137" i="10"/>
  <c r="AP137" i="10"/>
  <c r="AG137" i="10"/>
  <c r="S137" i="10"/>
  <c r="O137" i="10"/>
  <c r="Q137" i="10"/>
  <c r="M137" i="10"/>
  <c r="L137" i="10"/>
  <c r="N137" i="10"/>
  <c r="H137" i="10"/>
  <c r="G137" i="10"/>
  <c r="AI136" i="10"/>
  <c r="P136" i="10"/>
  <c r="F136" i="10"/>
  <c r="AZ136" i="10"/>
  <c r="BO136" i="10"/>
  <c r="BG136" i="10"/>
  <c r="BF136" i="10"/>
  <c r="BH136" i="10"/>
  <c r="BI136" i="10"/>
  <c r="J136" i="10"/>
  <c r="R136" i="10"/>
  <c r="BK136" i="10"/>
  <c r="BM136" i="10"/>
  <c r="BN136" i="10"/>
  <c r="BL136" i="10"/>
  <c r="BJ136" i="10"/>
  <c r="BA136" i="10"/>
  <c r="BB136" i="10"/>
  <c r="BC136" i="10"/>
  <c r="BD136" i="10"/>
  <c r="K136" i="10"/>
  <c r="BE136" i="10"/>
  <c r="AH136" i="10"/>
  <c r="AY136" i="10"/>
  <c r="AU136" i="10"/>
  <c r="AX136" i="10"/>
  <c r="AT136" i="10"/>
  <c r="AW136" i="10"/>
  <c r="AV136" i="10"/>
  <c r="AS136" i="10"/>
  <c r="AR136" i="10"/>
  <c r="AQ136" i="10"/>
  <c r="AP136" i="10"/>
  <c r="AG136" i="10"/>
  <c r="S136" i="10"/>
  <c r="Q136" i="10"/>
  <c r="O136" i="10"/>
  <c r="N136" i="10"/>
  <c r="M136" i="10"/>
  <c r="L136" i="10"/>
  <c r="H136" i="10"/>
  <c r="G136" i="10"/>
  <c r="AI135" i="10"/>
  <c r="P135" i="10"/>
  <c r="F135" i="10"/>
  <c r="AZ135" i="10"/>
  <c r="BO135" i="10"/>
  <c r="BF135" i="10"/>
  <c r="BG135" i="10"/>
  <c r="BH135" i="10"/>
  <c r="BI135" i="10"/>
  <c r="J135" i="10"/>
  <c r="BA135" i="10"/>
  <c r="BB135" i="10"/>
  <c r="BC135" i="10"/>
  <c r="BD135" i="10"/>
  <c r="K135" i="10"/>
  <c r="R135" i="10"/>
  <c r="BK135" i="10"/>
  <c r="BM135" i="10"/>
  <c r="BN135" i="10"/>
  <c r="BL135" i="10"/>
  <c r="BJ135" i="10"/>
  <c r="BE135" i="10"/>
  <c r="AH135" i="10"/>
  <c r="AS135" i="10"/>
  <c r="AT135" i="10"/>
  <c r="AU135" i="10"/>
  <c r="AV135" i="10"/>
  <c r="AY135" i="10"/>
  <c r="AX135" i="10"/>
  <c r="AW135" i="10"/>
  <c r="AR135" i="10"/>
  <c r="AQ135" i="10"/>
  <c r="AP135" i="10"/>
  <c r="AG135" i="10"/>
  <c r="S135" i="10"/>
  <c r="O135" i="10"/>
  <c r="Q135" i="10"/>
  <c r="M135" i="10"/>
  <c r="L135" i="10"/>
  <c r="N135" i="10"/>
  <c r="H135" i="10"/>
  <c r="G135" i="10"/>
  <c r="AI134" i="10"/>
  <c r="P134" i="10"/>
  <c r="F134" i="10"/>
  <c r="AZ134" i="10"/>
  <c r="BO134" i="10"/>
  <c r="BG134" i="10"/>
  <c r="BF134" i="10"/>
  <c r="BH134" i="10"/>
  <c r="BI134" i="10"/>
  <c r="J134" i="10"/>
  <c r="R134" i="10"/>
  <c r="BK134" i="10"/>
  <c r="BM134" i="10"/>
  <c r="BN134" i="10"/>
  <c r="BL134" i="10"/>
  <c r="BJ134" i="10"/>
  <c r="BA134" i="10"/>
  <c r="BB134" i="10"/>
  <c r="BC134" i="10"/>
  <c r="BD134" i="10"/>
  <c r="K134" i="10"/>
  <c r="BE134" i="10"/>
  <c r="AH134" i="10"/>
  <c r="AY134" i="10"/>
  <c r="AU134" i="10"/>
  <c r="AX134" i="10"/>
  <c r="AT134" i="10"/>
  <c r="AW134" i="10"/>
  <c r="AV134" i="10"/>
  <c r="AS134" i="10"/>
  <c r="AR134" i="10"/>
  <c r="AQ134" i="10"/>
  <c r="AP134" i="10"/>
  <c r="AG134" i="10"/>
  <c r="S134" i="10"/>
  <c r="Q134" i="10"/>
  <c r="O134" i="10"/>
  <c r="N134" i="10"/>
  <c r="M134" i="10"/>
  <c r="L134" i="10"/>
  <c r="H134" i="10"/>
  <c r="G134" i="10"/>
  <c r="AI133" i="10"/>
  <c r="P133" i="10"/>
  <c r="F133" i="10"/>
  <c r="AZ133" i="10"/>
  <c r="BO133" i="10"/>
  <c r="BF133" i="10"/>
  <c r="BG133" i="10"/>
  <c r="BH133" i="10"/>
  <c r="BI133" i="10"/>
  <c r="J133" i="10"/>
  <c r="BA133" i="10"/>
  <c r="BB133" i="10"/>
  <c r="BC133" i="10"/>
  <c r="BD133" i="10"/>
  <c r="K133" i="10"/>
  <c r="R133" i="10"/>
  <c r="BK133" i="10"/>
  <c r="BM133" i="10"/>
  <c r="BN133" i="10"/>
  <c r="BL133" i="10"/>
  <c r="BJ133" i="10"/>
  <c r="BE133" i="10"/>
  <c r="AH133" i="10"/>
  <c r="AS133" i="10"/>
  <c r="AT133" i="10"/>
  <c r="AU133" i="10"/>
  <c r="AV133" i="10"/>
  <c r="AY133" i="10"/>
  <c r="AX133" i="10"/>
  <c r="AW133" i="10"/>
  <c r="AR133" i="10"/>
  <c r="AQ133" i="10"/>
  <c r="AP133" i="10"/>
  <c r="AG133" i="10"/>
  <c r="S133" i="10"/>
  <c r="Q133" i="10"/>
  <c r="O133" i="10"/>
  <c r="M133" i="10"/>
  <c r="L133" i="10"/>
  <c r="N133" i="10"/>
  <c r="H133" i="10"/>
  <c r="G133" i="10"/>
  <c r="AI132" i="10"/>
  <c r="P132" i="10"/>
  <c r="F132" i="10"/>
  <c r="AZ132" i="10"/>
  <c r="BO132" i="10"/>
  <c r="BG132" i="10"/>
  <c r="BF132" i="10"/>
  <c r="BH132" i="10"/>
  <c r="BI132" i="10"/>
  <c r="J132" i="10"/>
  <c r="R132" i="10"/>
  <c r="BK132" i="10"/>
  <c r="BM132" i="10"/>
  <c r="BN132" i="10"/>
  <c r="BL132" i="10"/>
  <c r="BJ132" i="10"/>
  <c r="BA132" i="10"/>
  <c r="BB132" i="10"/>
  <c r="BC132" i="10"/>
  <c r="BD132" i="10"/>
  <c r="K132" i="10"/>
  <c r="BE132" i="10"/>
  <c r="AH132" i="10"/>
  <c r="AY132" i="10"/>
  <c r="AU132" i="10"/>
  <c r="AX132" i="10"/>
  <c r="AT132" i="10"/>
  <c r="AW132" i="10"/>
  <c r="AV132" i="10"/>
  <c r="AS132" i="10"/>
  <c r="AR132" i="10"/>
  <c r="AQ132" i="10"/>
  <c r="AP132" i="10"/>
  <c r="AG132" i="10"/>
  <c r="S132" i="10"/>
  <c r="Q132" i="10"/>
  <c r="O132" i="10"/>
  <c r="N132" i="10"/>
  <c r="M132" i="10"/>
  <c r="L132" i="10"/>
  <c r="H132" i="10"/>
  <c r="G132" i="10"/>
  <c r="AI131" i="10"/>
  <c r="P131" i="10"/>
  <c r="F131" i="10"/>
  <c r="AZ131" i="10"/>
  <c r="BO131" i="10"/>
  <c r="BG131" i="10"/>
  <c r="BF131" i="10"/>
  <c r="BH131" i="10"/>
  <c r="BI131" i="10"/>
  <c r="J131" i="10"/>
  <c r="R131" i="10"/>
  <c r="BK131" i="10"/>
  <c r="BM131" i="10"/>
  <c r="BN131" i="10"/>
  <c r="BL131" i="10"/>
  <c r="BJ131" i="10"/>
  <c r="BA131" i="10"/>
  <c r="BB131" i="10"/>
  <c r="BC131" i="10"/>
  <c r="BD131" i="10"/>
  <c r="K131" i="10"/>
  <c r="BE131" i="10"/>
  <c r="AH131" i="10"/>
  <c r="AY131" i="10"/>
  <c r="AU131" i="10"/>
  <c r="AX131" i="10"/>
  <c r="AT131" i="10"/>
  <c r="AW131" i="10"/>
  <c r="AV131" i="10"/>
  <c r="AS131" i="10"/>
  <c r="AR131" i="10"/>
  <c r="AQ131" i="10"/>
  <c r="AP131" i="10"/>
  <c r="AG131" i="10"/>
  <c r="S131" i="10"/>
  <c r="Q131" i="10"/>
  <c r="O131" i="10"/>
  <c r="N131" i="10"/>
  <c r="M131" i="10"/>
  <c r="L131" i="10"/>
  <c r="H131" i="10"/>
  <c r="G131" i="10"/>
  <c r="AI130" i="10"/>
  <c r="P130" i="10"/>
  <c r="F130" i="10"/>
  <c r="AZ130" i="10"/>
  <c r="BO130" i="10"/>
  <c r="BF130" i="10"/>
  <c r="BG130" i="10"/>
  <c r="BH130" i="10"/>
  <c r="BI130" i="10"/>
  <c r="J130" i="10"/>
  <c r="BA130" i="10"/>
  <c r="BB130" i="10"/>
  <c r="BC130" i="10"/>
  <c r="BD130" i="10"/>
  <c r="K130" i="10"/>
  <c r="R130" i="10"/>
  <c r="BK130" i="10"/>
  <c r="BM130" i="10"/>
  <c r="BN130" i="10"/>
  <c r="BL130" i="10"/>
  <c r="BJ130" i="10"/>
  <c r="BE130" i="10"/>
  <c r="AH130" i="10"/>
  <c r="AS130" i="10"/>
  <c r="AT130" i="10"/>
  <c r="AU130" i="10"/>
  <c r="AV130" i="10"/>
  <c r="AY130" i="10"/>
  <c r="AX130" i="10"/>
  <c r="AW130" i="10"/>
  <c r="AR130" i="10"/>
  <c r="AQ130" i="10"/>
  <c r="AP130" i="10"/>
  <c r="AG130" i="10"/>
  <c r="S130" i="10"/>
  <c r="Q130" i="10"/>
  <c r="O130" i="10"/>
  <c r="M130" i="10"/>
  <c r="L130" i="10"/>
  <c r="N130" i="10"/>
  <c r="H130" i="10"/>
  <c r="G130" i="10"/>
  <c r="AI129" i="10"/>
  <c r="P129" i="10"/>
  <c r="F129" i="10"/>
  <c r="AZ129" i="10"/>
  <c r="BO129" i="10"/>
  <c r="BF129" i="10"/>
  <c r="BG129" i="10"/>
  <c r="BH129" i="10"/>
  <c r="BI129" i="10"/>
  <c r="J129" i="10"/>
  <c r="BA129" i="10"/>
  <c r="BB129" i="10"/>
  <c r="BC129" i="10"/>
  <c r="BD129" i="10"/>
  <c r="K129" i="10"/>
  <c r="R129" i="10"/>
  <c r="BK129" i="10"/>
  <c r="BM129" i="10"/>
  <c r="BN129" i="10"/>
  <c r="BL129" i="10"/>
  <c r="BJ129" i="10"/>
  <c r="BE129" i="10"/>
  <c r="AH129" i="10"/>
  <c r="AS129" i="10"/>
  <c r="AT129" i="10"/>
  <c r="AU129" i="10"/>
  <c r="AV129" i="10"/>
  <c r="AY129" i="10"/>
  <c r="AX129" i="10"/>
  <c r="AW129" i="10"/>
  <c r="AR129" i="10"/>
  <c r="AQ129" i="10"/>
  <c r="AP129" i="10"/>
  <c r="AG129" i="10"/>
  <c r="S129" i="10"/>
  <c r="Q129" i="10"/>
  <c r="O129" i="10"/>
  <c r="M129" i="10"/>
  <c r="L129" i="10"/>
  <c r="N129" i="10"/>
  <c r="H129" i="10"/>
  <c r="G129" i="10"/>
  <c r="AI128" i="10"/>
  <c r="P128" i="10"/>
  <c r="F128" i="10"/>
  <c r="AZ128" i="10"/>
  <c r="BO128" i="10"/>
  <c r="BF128" i="10"/>
  <c r="BG128" i="10"/>
  <c r="BH128" i="10"/>
  <c r="BI128" i="10"/>
  <c r="J128" i="10"/>
  <c r="BA128" i="10"/>
  <c r="BB128" i="10"/>
  <c r="BC128" i="10"/>
  <c r="BD128" i="10"/>
  <c r="K128" i="10"/>
  <c r="R128" i="10"/>
  <c r="BK128" i="10"/>
  <c r="BM128" i="10"/>
  <c r="BN128" i="10"/>
  <c r="BL128" i="10"/>
  <c r="BJ128" i="10"/>
  <c r="BE128" i="10"/>
  <c r="AH128" i="10"/>
  <c r="AS128" i="10"/>
  <c r="AT128" i="10"/>
  <c r="AU128" i="10"/>
  <c r="AV128" i="10"/>
  <c r="AY128" i="10"/>
  <c r="AX128" i="10"/>
  <c r="AW128" i="10"/>
  <c r="AR128" i="10"/>
  <c r="AQ128" i="10"/>
  <c r="AP128" i="10"/>
  <c r="AG128" i="10"/>
  <c r="S128" i="10"/>
  <c r="Q128" i="10"/>
  <c r="O128" i="10"/>
  <c r="M128" i="10"/>
  <c r="L128" i="10"/>
  <c r="N128" i="10"/>
  <c r="H128" i="10"/>
  <c r="G128" i="10"/>
  <c r="AI127" i="10"/>
  <c r="P127" i="10"/>
  <c r="F127" i="10"/>
  <c r="AZ127" i="10"/>
  <c r="BO127" i="10"/>
  <c r="BF127" i="10"/>
  <c r="BG127" i="10"/>
  <c r="BH127" i="10"/>
  <c r="BI127" i="10"/>
  <c r="J127" i="10"/>
  <c r="BA127" i="10"/>
  <c r="BB127" i="10"/>
  <c r="BC127" i="10"/>
  <c r="BD127" i="10"/>
  <c r="K127" i="10"/>
  <c r="R127" i="10"/>
  <c r="BK127" i="10"/>
  <c r="BM127" i="10"/>
  <c r="BN127" i="10"/>
  <c r="BL127" i="10"/>
  <c r="BJ127" i="10"/>
  <c r="BE127" i="10"/>
  <c r="AH127" i="10"/>
  <c r="AS127" i="10"/>
  <c r="AT127" i="10"/>
  <c r="AU127" i="10"/>
  <c r="AV127" i="10"/>
  <c r="AY127" i="10"/>
  <c r="AX127" i="10"/>
  <c r="AW127" i="10"/>
  <c r="AR127" i="10"/>
  <c r="AQ127" i="10"/>
  <c r="AP127" i="10"/>
  <c r="AG127" i="10"/>
  <c r="S127" i="10"/>
  <c r="Q127" i="10"/>
  <c r="O127" i="10"/>
  <c r="M127" i="10"/>
  <c r="L127" i="10"/>
  <c r="N127" i="10"/>
  <c r="H127" i="10"/>
  <c r="G127" i="10"/>
  <c r="AI126" i="10"/>
  <c r="P126" i="10"/>
  <c r="F126" i="10"/>
  <c r="AZ126" i="10"/>
  <c r="BO126" i="10"/>
  <c r="BG126" i="10"/>
  <c r="BF126" i="10"/>
  <c r="BH126" i="10"/>
  <c r="BI126" i="10"/>
  <c r="J126" i="10"/>
  <c r="R126" i="10"/>
  <c r="BK126" i="10"/>
  <c r="BM126" i="10"/>
  <c r="BN126" i="10"/>
  <c r="BL126" i="10"/>
  <c r="BJ126" i="10"/>
  <c r="BA126" i="10"/>
  <c r="BB126" i="10"/>
  <c r="BC126" i="10"/>
  <c r="BD126" i="10"/>
  <c r="K126" i="10"/>
  <c r="BE126" i="10"/>
  <c r="AH126" i="10"/>
  <c r="AY126" i="10"/>
  <c r="AU126" i="10"/>
  <c r="AX126" i="10"/>
  <c r="AT126" i="10"/>
  <c r="AW126" i="10"/>
  <c r="AV126" i="10"/>
  <c r="AS126" i="10"/>
  <c r="AR126" i="10"/>
  <c r="AQ126" i="10"/>
  <c r="AP126" i="10"/>
  <c r="AG126" i="10"/>
  <c r="S126" i="10"/>
  <c r="Q126" i="10"/>
  <c r="O126" i="10"/>
  <c r="N126" i="10"/>
  <c r="M126" i="10"/>
  <c r="L126" i="10"/>
  <c r="H126" i="10"/>
  <c r="G126" i="10"/>
  <c r="AI125" i="10"/>
  <c r="P125" i="10"/>
  <c r="F125" i="10"/>
  <c r="AZ125" i="10"/>
  <c r="BO125" i="10"/>
  <c r="BF125" i="10"/>
  <c r="BG125" i="10"/>
  <c r="BH125" i="10"/>
  <c r="BI125" i="10"/>
  <c r="J125" i="10"/>
  <c r="BA125" i="10"/>
  <c r="BB125" i="10"/>
  <c r="BC125" i="10"/>
  <c r="BD125" i="10"/>
  <c r="K125" i="10"/>
  <c r="R125" i="10"/>
  <c r="BK125" i="10"/>
  <c r="BM125" i="10"/>
  <c r="BN125" i="10"/>
  <c r="BL125" i="10"/>
  <c r="BJ125" i="10"/>
  <c r="BE125" i="10"/>
  <c r="AH125" i="10"/>
  <c r="AS125" i="10"/>
  <c r="AT125" i="10"/>
  <c r="AU125" i="10"/>
  <c r="AV125" i="10"/>
  <c r="AY125" i="10"/>
  <c r="AX125" i="10"/>
  <c r="AW125" i="10"/>
  <c r="AR125" i="10"/>
  <c r="AQ125" i="10"/>
  <c r="AP125" i="10"/>
  <c r="AG125" i="10"/>
  <c r="S125" i="10"/>
  <c r="Q125" i="10"/>
  <c r="O125" i="10"/>
  <c r="M125" i="10"/>
  <c r="L125" i="10"/>
  <c r="N125" i="10"/>
  <c r="H125" i="10"/>
  <c r="G125" i="10"/>
  <c r="AI124" i="10"/>
  <c r="P124" i="10"/>
  <c r="F124" i="10"/>
  <c r="AZ124" i="10"/>
  <c r="BO124" i="10"/>
  <c r="BG124" i="10"/>
  <c r="BF124" i="10"/>
  <c r="BH124" i="10"/>
  <c r="BI124" i="10"/>
  <c r="J124" i="10"/>
  <c r="R124" i="10"/>
  <c r="BK124" i="10"/>
  <c r="BM124" i="10"/>
  <c r="BN124" i="10"/>
  <c r="BL124" i="10"/>
  <c r="BJ124" i="10"/>
  <c r="BA124" i="10"/>
  <c r="BB124" i="10"/>
  <c r="BC124" i="10"/>
  <c r="BD124" i="10"/>
  <c r="K124" i="10"/>
  <c r="BE124" i="10"/>
  <c r="AH124" i="10"/>
  <c r="AY124" i="10"/>
  <c r="AU124" i="10"/>
  <c r="AX124" i="10"/>
  <c r="AT124" i="10"/>
  <c r="AW124" i="10"/>
  <c r="AV124" i="10"/>
  <c r="AS124" i="10"/>
  <c r="AR124" i="10"/>
  <c r="AQ124" i="10"/>
  <c r="AP124" i="10"/>
  <c r="AG124" i="10"/>
  <c r="S124" i="10"/>
  <c r="Q124" i="10"/>
  <c r="O124" i="10"/>
  <c r="N124" i="10"/>
  <c r="M124" i="10"/>
  <c r="L124" i="10"/>
  <c r="H124" i="10"/>
  <c r="G124" i="10"/>
  <c r="AI123" i="10"/>
  <c r="P123" i="10"/>
  <c r="F123" i="10"/>
  <c r="AZ123" i="10"/>
  <c r="BO123" i="10"/>
  <c r="BF123" i="10"/>
  <c r="BG123" i="10"/>
  <c r="BH123" i="10"/>
  <c r="BI123" i="10"/>
  <c r="J123" i="10"/>
  <c r="BA123" i="10"/>
  <c r="BB123" i="10"/>
  <c r="BC123" i="10"/>
  <c r="BD123" i="10"/>
  <c r="K123" i="10"/>
  <c r="R123" i="10"/>
  <c r="BK123" i="10"/>
  <c r="BM123" i="10"/>
  <c r="BN123" i="10"/>
  <c r="BL123" i="10"/>
  <c r="BJ123" i="10"/>
  <c r="BE123" i="10"/>
  <c r="AH123" i="10"/>
  <c r="AS123" i="10"/>
  <c r="AT123" i="10"/>
  <c r="AU123" i="10"/>
  <c r="AV123" i="10"/>
  <c r="AY123" i="10"/>
  <c r="AX123" i="10"/>
  <c r="AW123" i="10"/>
  <c r="AR123" i="10"/>
  <c r="AQ123" i="10"/>
  <c r="AP123" i="10"/>
  <c r="AG123" i="10"/>
  <c r="S123" i="10"/>
  <c r="Q123" i="10"/>
  <c r="O123" i="10"/>
  <c r="M123" i="10"/>
  <c r="L123" i="10"/>
  <c r="N123" i="10"/>
  <c r="H123" i="10"/>
  <c r="G123" i="10"/>
  <c r="AI122" i="10"/>
  <c r="P122" i="10"/>
  <c r="F122" i="10"/>
  <c r="AZ122" i="10"/>
  <c r="BO122" i="10"/>
  <c r="BF122" i="10"/>
  <c r="BG122" i="10"/>
  <c r="BH122" i="10"/>
  <c r="BI122" i="10"/>
  <c r="J122" i="10"/>
  <c r="BA122" i="10"/>
  <c r="BB122" i="10"/>
  <c r="BC122" i="10"/>
  <c r="BD122" i="10"/>
  <c r="K122" i="10"/>
  <c r="R122" i="10"/>
  <c r="BK122" i="10"/>
  <c r="BM122" i="10"/>
  <c r="BN122" i="10"/>
  <c r="BL122" i="10"/>
  <c r="BJ122" i="10"/>
  <c r="BE122" i="10"/>
  <c r="AH122" i="10"/>
  <c r="AS122" i="10"/>
  <c r="AT122" i="10"/>
  <c r="AU122" i="10"/>
  <c r="AV122" i="10"/>
  <c r="AY122" i="10"/>
  <c r="AX122" i="10"/>
  <c r="AW122" i="10"/>
  <c r="AR122" i="10"/>
  <c r="AQ122" i="10"/>
  <c r="AP122" i="10"/>
  <c r="AG122" i="10"/>
  <c r="S122" i="10"/>
  <c r="Q122" i="10"/>
  <c r="O122" i="10"/>
  <c r="M122" i="10"/>
  <c r="L122" i="10"/>
  <c r="N122" i="10"/>
  <c r="H122" i="10"/>
  <c r="G122" i="10"/>
  <c r="AI121" i="10"/>
  <c r="P121" i="10"/>
  <c r="F121" i="10"/>
  <c r="AZ121" i="10"/>
  <c r="BO121" i="10"/>
  <c r="BF121" i="10"/>
  <c r="BG121" i="10"/>
  <c r="BH121" i="10"/>
  <c r="BI121" i="10"/>
  <c r="J121" i="10"/>
  <c r="BA121" i="10"/>
  <c r="BB121" i="10"/>
  <c r="BC121" i="10"/>
  <c r="BD121" i="10"/>
  <c r="K121" i="10"/>
  <c r="R121" i="10"/>
  <c r="BK121" i="10"/>
  <c r="BM121" i="10"/>
  <c r="BN121" i="10"/>
  <c r="BL121" i="10"/>
  <c r="BJ121" i="10"/>
  <c r="BE121" i="10"/>
  <c r="AH121" i="10"/>
  <c r="AS121" i="10"/>
  <c r="AT121" i="10"/>
  <c r="AU121" i="10"/>
  <c r="AV121" i="10"/>
  <c r="AY121" i="10"/>
  <c r="AX121" i="10"/>
  <c r="AW121" i="10"/>
  <c r="AR121" i="10"/>
  <c r="AQ121" i="10"/>
  <c r="AP121" i="10"/>
  <c r="AG121" i="10"/>
  <c r="S121" i="10"/>
  <c r="Q121" i="10"/>
  <c r="O121" i="10"/>
  <c r="M121" i="10"/>
  <c r="L121" i="10"/>
  <c r="N121" i="10"/>
  <c r="H121" i="10"/>
  <c r="G121" i="10"/>
  <c r="AI120" i="10"/>
  <c r="P120" i="10"/>
  <c r="F120" i="10"/>
  <c r="AZ120" i="10"/>
  <c r="BO120" i="10"/>
  <c r="BF120" i="10"/>
  <c r="BG120" i="10"/>
  <c r="BH120" i="10"/>
  <c r="BI120" i="10"/>
  <c r="J120" i="10"/>
  <c r="BA120" i="10"/>
  <c r="BB120" i="10"/>
  <c r="BC120" i="10"/>
  <c r="BD120" i="10"/>
  <c r="K120" i="10"/>
  <c r="R120" i="10"/>
  <c r="BK120" i="10"/>
  <c r="BM120" i="10"/>
  <c r="BN120" i="10"/>
  <c r="BL120" i="10"/>
  <c r="BJ120" i="10"/>
  <c r="BE120" i="10"/>
  <c r="AH120" i="10"/>
  <c r="AS120" i="10"/>
  <c r="AT120" i="10"/>
  <c r="AU120" i="10"/>
  <c r="AV120" i="10"/>
  <c r="AY120" i="10"/>
  <c r="AX120" i="10"/>
  <c r="AW120" i="10"/>
  <c r="AR120" i="10"/>
  <c r="AQ120" i="10"/>
  <c r="AP120" i="10"/>
  <c r="AG120" i="10"/>
  <c r="S120" i="10"/>
  <c r="Q120" i="10"/>
  <c r="O120" i="10"/>
  <c r="M120" i="10"/>
  <c r="L120" i="10"/>
  <c r="N120" i="10"/>
  <c r="H120" i="10"/>
  <c r="G120" i="10"/>
  <c r="AI119" i="10"/>
  <c r="P119" i="10"/>
  <c r="F119" i="10"/>
  <c r="AZ119" i="10"/>
  <c r="BO119" i="10"/>
  <c r="BF119" i="10"/>
  <c r="BG119" i="10"/>
  <c r="BH119" i="10"/>
  <c r="BI119" i="10"/>
  <c r="J119" i="10"/>
  <c r="BA119" i="10"/>
  <c r="BB119" i="10"/>
  <c r="BC119" i="10"/>
  <c r="BD119" i="10"/>
  <c r="K119" i="10"/>
  <c r="R119" i="10"/>
  <c r="BK119" i="10"/>
  <c r="BM119" i="10"/>
  <c r="BN119" i="10"/>
  <c r="BL119" i="10"/>
  <c r="BJ119" i="10"/>
  <c r="BE119" i="10"/>
  <c r="AH119" i="10"/>
  <c r="AS119" i="10"/>
  <c r="AT119" i="10"/>
  <c r="AU119" i="10"/>
  <c r="AV119" i="10"/>
  <c r="AY119" i="10"/>
  <c r="AX119" i="10"/>
  <c r="AW119" i="10"/>
  <c r="AR119" i="10"/>
  <c r="AQ119" i="10"/>
  <c r="AP119" i="10"/>
  <c r="AG119" i="10"/>
  <c r="S119" i="10"/>
  <c r="Q119" i="10"/>
  <c r="O119" i="10"/>
  <c r="M119" i="10"/>
  <c r="L119" i="10"/>
  <c r="N119" i="10"/>
  <c r="H119" i="10"/>
  <c r="G119" i="10"/>
  <c r="AI118" i="10"/>
  <c r="P118" i="10"/>
  <c r="F118" i="10"/>
  <c r="AZ118" i="10"/>
  <c r="BO118" i="10"/>
  <c r="BF118" i="10"/>
  <c r="BG118" i="10"/>
  <c r="BH118" i="10"/>
  <c r="BI118" i="10"/>
  <c r="J118" i="10"/>
  <c r="BA118" i="10"/>
  <c r="BB118" i="10"/>
  <c r="BC118" i="10"/>
  <c r="BD118" i="10"/>
  <c r="K118" i="10"/>
  <c r="R118" i="10"/>
  <c r="BK118" i="10"/>
  <c r="BM118" i="10"/>
  <c r="BN118" i="10"/>
  <c r="BL118" i="10"/>
  <c r="BJ118" i="10"/>
  <c r="BE118" i="10"/>
  <c r="AH118" i="10"/>
  <c r="AS118" i="10"/>
  <c r="AT118" i="10"/>
  <c r="AU118" i="10"/>
  <c r="AV118" i="10"/>
  <c r="AY118" i="10"/>
  <c r="AX118" i="10"/>
  <c r="AW118" i="10"/>
  <c r="AR118" i="10"/>
  <c r="AQ118" i="10"/>
  <c r="AP118" i="10"/>
  <c r="AG118" i="10"/>
  <c r="S118" i="10"/>
  <c r="Q118" i="10"/>
  <c r="O118" i="10"/>
  <c r="M118" i="10"/>
  <c r="L118" i="10"/>
  <c r="N118" i="10"/>
  <c r="H118" i="10"/>
  <c r="G118" i="10"/>
  <c r="AI117" i="10"/>
  <c r="P117" i="10"/>
  <c r="F117" i="10"/>
  <c r="AZ117" i="10"/>
  <c r="BO117" i="10"/>
  <c r="BF117" i="10"/>
  <c r="BG117" i="10"/>
  <c r="BH117" i="10"/>
  <c r="BI117" i="10"/>
  <c r="J117" i="10"/>
  <c r="BA117" i="10"/>
  <c r="BB117" i="10"/>
  <c r="BC117" i="10"/>
  <c r="BD117" i="10"/>
  <c r="K117" i="10"/>
  <c r="R117" i="10"/>
  <c r="BK117" i="10"/>
  <c r="BM117" i="10"/>
  <c r="BN117" i="10"/>
  <c r="BL117" i="10"/>
  <c r="BJ117" i="10"/>
  <c r="BE117" i="10"/>
  <c r="AH117" i="10"/>
  <c r="AS117" i="10"/>
  <c r="AT117" i="10"/>
  <c r="AU117" i="10"/>
  <c r="AV117" i="10"/>
  <c r="AY117" i="10"/>
  <c r="AX117" i="10"/>
  <c r="AW117" i="10"/>
  <c r="AR117" i="10"/>
  <c r="AQ117" i="10"/>
  <c r="AP117" i="10"/>
  <c r="AG117" i="10"/>
  <c r="S117" i="10"/>
  <c r="Q117" i="10"/>
  <c r="O117" i="10"/>
  <c r="M117" i="10"/>
  <c r="L117" i="10"/>
  <c r="N117" i="10"/>
  <c r="H117" i="10"/>
  <c r="G117" i="10"/>
  <c r="AI116" i="10"/>
  <c r="P116" i="10"/>
  <c r="F116" i="10"/>
  <c r="AZ116" i="10"/>
  <c r="BO116" i="10"/>
  <c r="BF116" i="10"/>
  <c r="BG116" i="10"/>
  <c r="BH116" i="10"/>
  <c r="BI116" i="10"/>
  <c r="J116" i="10"/>
  <c r="BA116" i="10"/>
  <c r="BB116" i="10"/>
  <c r="BC116" i="10"/>
  <c r="BD116" i="10"/>
  <c r="K116" i="10"/>
  <c r="R116" i="10"/>
  <c r="BK116" i="10"/>
  <c r="BM116" i="10"/>
  <c r="BN116" i="10"/>
  <c r="BL116" i="10"/>
  <c r="BJ116" i="10"/>
  <c r="BE116" i="10"/>
  <c r="AH116" i="10"/>
  <c r="AS116" i="10"/>
  <c r="AT116" i="10"/>
  <c r="AU116" i="10"/>
  <c r="AV116" i="10"/>
  <c r="AY116" i="10"/>
  <c r="AX116" i="10"/>
  <c r="AW116" i="10"/>
  <c r="AR116" i="10"/>
  <c r="AQ116" i="10"/>
  <c r="AP116" i="10"/>
  <c r="AG116" i="10"/>
  <c r="S116" i="10"/>
  <c r="Q116" i="10"/>
  <c r="O116" i="10"/>
  <c r="M116" i="10"/>
  <c r="L116" i="10"/>
  <c r="N116" i="10"/>
  <c r="H116" i="10"/>
  <c r="G116" i="10"/>
  <c r="AI115" i="10"/>
  <c r="P115" i="10"/>
  <c r="F115" i="10"/>
  <c r="AZ115" i="10"/>
  <c r="BO115" i="10"/>
  <c r="BF115" i="10"/>
  <c r="BG115" i="10"/>
  <c r="BH115" i="10"/>
  <c r="BI115" i="10"/>
  <c r="J115" i="10"/>
  <c r="BA115" i="10"/>
  <c r="BB115" i="10"/>
  <c r="BC115" i="10"/>
  <c r="BD115" i="10"/>
  <c r="K115" i="10"/>
  <c r="R115" i="10"/>
  <c r="BK115" i="10"/>
  <c r="BM115" i="10"/>
  <c r="BN115" i="10"/>
  <c r="BL115" i="10"/>
  <c r="BJ115" i="10"/>
  <c r="BE115" i="10"/>
  <c r="AH115" i="10"/>
  <c r="AS115" i="10"/>
  <c r="AT115" i="10"/>
  <c r="AU115" i="10"/>
  <c r="AV115" i="10"/>
  <c r="AY115" i="10"/>
  <c r="AX115" i="10"/>
  <c r="AW115" i="10"/>
  <c r="AR115" i="10"/>
  <c r="AQ115" i="10"/>
  <c r="AP115" i="10"/>
  <c r="AG115" i="10"/>
  <c r="S115" i="10"/>
  <c r="Q115" i="10"/>
  <c r="O115" i="10"/>
  <c r="M115" i="10"/>
  <c r="L115" i="10"/>
  <c r="N115" i="10"/>
  <c r="H115" i="10"/>
  <c r="G115" i="10"/>
  <c r="AI114" i="10"/>
  <c r="P114" i="10"/>
  <c r="F114" i="10"/>
  <c r="AZ114" i="10"/>
  <c r="BO114" i="10"/>
  <c r="BF114" i="10"/>
  <c r="BG114" i="10"/>
  <c r="BH114" i="10"/>
  <c r="BI114" i="10"/>
  <c r="J114" i="10"/>
  <c r="BA114" i="10"/>
  <c r="BB114" i="10"/>
  <c r="BC114" i="10"/>
  <c r="BD114" i="10"/>
  <c r="K114" i="10"/>
  <c r="R114" i="10"/>
  <c r="BK114" i="10"/>
  <c r="BM114" i="10"/>
  <c r="BN114" i="10"/>
  <c r="BL114" i="10"/>
  <c r="BJ114" i="10"/>
  <c r="BE114" i="10"/>
  <c r="AH114" i="10"/>
  <c r="AS114" i="10"/>
  <c r="AT114" i="10"/>
  <c r="AU114" i="10"/>
  <c r="AV114" i="10"/>
  <c r="AY114" i="10"/>
  <c r="AX114" i="10"/>
  <c r="AW114" i="10"/>
  <c r="AR114" i="10"/>
  <c r="AQ114" i="10"/>
  <c r="AP114" i="10"/>
  <c r="AG114" i="10"/>
  <c r="S114" i="10"/>
  <c r="Q114" i="10"/>
  <c r="O114" i="10"/>
  <c r="M114" i="10"/>
  <c r="L114" i="10"/>
  <c r="N114" i="10"/>
  <c r="H114" i="10"/>
  <c r="G114" i="10"/>
  <c r="AI113" i="10"/>
  <c r="P113" i="10"/>
  <c r="F113" i="10"/>
  <c r="AZ113" i="10"/>
  <c r="BO113" i="10"/>
  <c r="BF113" i="10"/>
  <c r="BG113" i="10"/>
  <c r="BH113" i="10"/>
  <c r="BI113" i="10"/>
  <c r="J113" i="10"/>
  <c r="BA113" i="10"/>
  <c r="BB113" i="10"/>
  <c r="BC113" i="10"/>
  <c r="BD113" i="10"/>
  <c r="K113" i="10"/>
  <c r="R113" i="10"/>
  <c r="BK113" i="10"/>
  <c r="BM113" i="10"/>
  <c r="BN113" i="10"/>
  <c r="BL113" i="10"/>
  <c r="BJ113" i="10"/>
  <c r="BE113" i="10"/>
  <c r="AH113" i="10"/>
  <c r="AS113" i="10"/>
  <c r="AT113" i="10"/>
  <c r="AU113" i="10"/>
  <c r="AV113" i="10"/>
  <c r="AY113" i="10"/>
  <c r="AX113" i="10"/>
  <c r="AW113" i="10"/>
  <c r="AR113" i="10"/>
  <c r="AQ113" i="10"/>
  <c r="AP113" i="10"/>
  <c r="AG113" i="10"/>
  <c r="S113" i="10"/>
  <c r="Q113" i="10"/>
  <c r="O113" i="10"/>
  <c r="M113" i="10"/>
  <c r="L113" i="10"/>
  <c r="N113" i="10"/>
  <c r="H113" i="10"/>
  <c r="G113" i="10"/>
  <c r="AI112" i="10"/>
  <c r="P112" i="10"/>
  <c r="F112" i="10"/>
  <c r="AZ112" i="10"/>
  <c r="BO112" i="10"/>
  <c r="BF112" i="10"/>
  <c r="BG112" i="10"/>
  <c r="BH112" i="10"/>
  <c r="BI112" i="10"/>
  <c r="J112" i="10"/>
  <c r="BA112" i="10"/>
  <c r="BB112" i="10"/>
  <c r="BC112" i="10"/>
  <c r="BD112" i="10"/>
  <c r="K112" i="10"/>
  <c r="R112" i="10"/>
  <c r="BK112" i="10"/>
  <c r="BM112" i="10"/>
  <c r="BN112" i="10"/>
  <c r="BL112" i="10"/>
  <c r="BJ112" i="10"/>
  <c r="BE112" i="10"/>
  <c r="AH112" i="10"/>
  <c r="AS112" i="10"/>
  <c r="AT112" i="10"/>
  <c r="AU112" i="10"/>
  <c r="AV112" i="10"/>
  <c r="AY112" i="10"/>
  <c r="AX112" i="10"/>
  <c r="AW112" i="10"/>
  <c r="AR112" i="10"/>
  <c r="AQ112" i="10"/>
  <c r="AP112" i="10"/>
  <c r="AG112" i="10"/>
  <c r="S112" i="10"/>
  <c r="Q112" i="10"/>
  <c r="O112" i="10"/>
  <c r="M112" i="10"/>
  <c r="L112" i="10"/>
  <c r="N112" i="10"/>
  <c r="H112" i="10"/>
  <c r="G112" i="10"/>
  <c r="AI111" i="10"/>
  <c r="P111" i="10"/>
  <c r="F111" i="10"/>
  <c r="AZ111" i="10"/>
  <c r="BO111" i="10"/>
  <c r="BF111" i="10"/>
  <c r="BG111" i="10"/>
  <c r="BH111" i="10"/>
  <c r="BI111" i="10"/>
  <c r="J111" i="10"/>
  <c r="BA111" i="10"/>
  <c r="BB111" i="10"/>
  <c r="BC111" i="10"/>
  <c r="BD111" i="10"/>
  <c r="K111" i="10"/>
  <c r="R111" i="10"/>
  <c r="BK111" i="10"/>
  <c r="BM111" i="10"/>
  <c r="BN111" i="10"/>
  <c r="BL111" i="10"/>
  <c r="BJ111" i="10"/>
  <c r="BE111" i="10"/>
  <c r="AH111" i="10"/>
  <c r="AS111" i="10"/>
  <c r="AT111" i="10"/>
  <c r="AU111" i="10"/>
  <c r="AV111" i="10"/>
  <c r="AY111" i="10"/>
  <c r="AX111" i="10"/>
  <c r="AW111" i="10"/>
  <c r="AR111" i="10"/>
  <c r="AQ111" i="10"/>
  <c r="AP111" i="10"/>
  <c r="AG111" i="10"/>
  <c r="S111" i="10"/>
  <c r="Q111" i="10"/>
  <c r="O111" i="10"/>
  <c r="M111" i="10"/>
  <c r="L111" i="10"/>
  <c r="N111" i="10"/>
  <c r="H111" i="10"/>
  <c r="G111" i="10"/>
  <c r="AI110" i="10"/>
  <c r="P110" i="10"/>
  <c r="F110" i="10"/>
  <c r="AZ110" i="10"/>
  <c r="BO110" i="10"/>
  <c r="BF110" i="10"/>
  <c r="BG110" i="10"/>
  <c r="BH110" i="10"/>
  <c r="BI110" i="10"/>
  <c r="J110" i="10"/>
  <c r="BA110" i="10"/>
  <c r="BB110" i="10"/>
  <c r="BC110" i="10"/>
  <c r="BD110" i="10"/>
  <c r="K110" i="10"/>
  <c r="R110" i="10"/>
  <c r="BK110" i="10"/>
  <c r="BM110" i="10"/>
  <c r="BN110" i="10"/>
  <c r="BL110" i="10"/>
  <c r="BJ110" i="10"/>
  <c r="BE110" i="10"/>
  <c r="AH110" i="10"/>
  <c r="AS110" i="10"/>
  <c r="AT110" i="10"/>
  <c r="AU110" i="10"/>
  <c r="AV110" i="10"/>
  <c r="AY110" i="10"/>
  <c r="AX110" i="10"/>
  <c r="AW110" i="10"/>
  <c r="AR110" i="10"/>
  <c r="AQ110" i="10"/>
  <c r="AP110" i="10"/>
  <c r="AG110" i="10"/>
  <c r="S110" i="10"/>
  <c r="Q110" i="10"/>
  <c r="O110" i="10"/>
  <c r="M110" i="10"/>
  <c r="L110" i="10"/>
  <c r="N110" i="10"/>
  <c r="H110" i="10"/>
  <c r="G110" i="10"/>
  <c r="AI109" i="10"/>
  <c r="P109" i="10"/>
  <c r="F109" i="10"/>
  <c r="AZ109" i="10"/>
  <c r="BO109" i="10"/>
  <c r="BF109" i="10"/>
  <c r="BG109" i="10"/>
  <c r="BH109" i="10"/>
  <c r="BI109" i="10"/>
  <c r="J109" i="10"/>
  <c r="BA109" i="10"/>
  <c r="BB109" i="10"/>
  <c r="BC109" i="10"/>
  <c r="BD109" i="10"/>
  <c r="K109" i="10"/>
  <c r="R109" i="10"/>
  <c r="BK109" i="10"/>
  <c r="BM109" i="10"/>
  <c r="BN109" i="10"/>
  <c r="BL109" i="10"/>
  <c r="BJ109" i="10"/>
  <c r="BE109" i="10"/>
  <c r="AH109" i="10"/>
  <c r="AS109" i="10"/>
  <c r="AT109" i="10"/>
  <c r="AU109" i="10"/>
  <c r="AV109" i="10"/>
  <c r="AY109" i="10"/>
  <c r="AX109" i="10"/>
  <c r="AW109" i="10"/>
  <c r="AR109" i="10"/>
  <c r="AQ109" i="10"/>
  <c r="AP109" i="10"/>
  <c r="AG109" i="10"/>
  <c r="S109" i="10"/>
  <c r="Q109" i="10"/>
  <c r="O109" i="10"/>
  <c r="M109" i="10"/>
  <c r="L109" i="10"/>
  <c r="N109" i="10"/>
  <c r="H109" i="10"/>
  <c r="G109" i="10"/>
  <c r="AI108" i="10"/>
  <c r="P108" i="10"/>
  <c r="F108" i="10"/>
  <c r="AZ108" i="10"/>
  <c r="BO108" i="10"/>
  <c r="BF108" i="10"/>
  <c r="BG108" i="10"/>
  <c r="BH108" i="10"/>
  <c r="BI108" i="10"/>
  <c r="J108" i="10"/>
  <c r="BA108" i="10"/>
  <c r="BB108" i="10"/>
  <c r="BC108" i="10"/>
  <c r="BD108" i="10"/>
  <c r="K108" i="10"/>
  <c r="R108" i="10"/>
  <c r="BK108" i="10"/>
  <c r="BM108" i="10"/>
  <c r="BN108" i="10"/>
  <c r="BL108" i="10"/>
  <c r="BJ108" i="10"/>
  <c r="BE108" i="10"/>
  <c r="AH108" i="10"/>
  <c r="AS108" i="10"/>
  <c r="AT108" i="10"/>
  <c r="AU108" i="10"/>
  <c r="AV108" i="10"/>
  <c r="AY108" i="10"/>
  <c r="AX108" i="10"/>
  <c r="AW108" i="10"/>
  <c r="AR108" i="10"/>
  <c r="AQ108" i="10"/>
  <c r="AP108" i="10"/>
  <c r="AG108" i="10"/>
  <c r="S108" i="10"/>
  <c r="Q108" i="10"/>
  <c r="O108" i="10"/>
  <c r="M108" i="10"/>
  <c r="L108" i="10"/>
  <c r="N108" i="10"/>
  <c r="H108" i="10"/>
  <c r="G108" i="10"/>
  <c r="AI107" i="10"/>
  <c r="P107" i="10"/>
  <c r="F107" i="10"/>
  <c r="AZ107" i="10"/>
  <c r="BO107" i="10"/>
  <c r="BF107" i="10"/>
  <c r="BG107" i="10"/>
  <c r="BH107" i="10"/>
  <c r="BI107" i="10"/>
  <c r="J107" i="10"/>
  <c r="BA107" i="10"/>
  <c r="BB107" i="10"/>
  <c r="BC107" i="10"/>
  <c r="BD107" i="10"/>
  <c r="K107" i="10"/>
  <c r="R107" i="10"/>
  <c r="BK107" i="10"/>
  <c r="BM107" i="10"/>
  <c r="BN107" i="10"/>
  <c r="BL107" i="10"/>
  <c r="BJ107" i="10"/>
  <c r="BE107" i="10"/>
  <c r="AH107" i="10"/>
  <c r="AS107" i="10"/>
  <c r="AT107" i="10"/>
  <c r="AU107" i="10"/>
  <c r="AV107" i="10"/>
  <c r="AY107" i="10"/>
  <c r="AX107" i="10"/>
  <c r="AW107" i="10"/>
  <c r="AR107" i="10"/>
  <c r="AQ107" i="10"/>
  <c r="AP107" i="10"/>
  <c r="AG107" i="10"/>
  <c r="S107" i="10"/>
  <c r="Q107" i="10"/>
  <c r="O107" i="10"/>
  <c r="M107" i="10"/>
  <c r="L107" i="10"/>
  <c r="N107" i="10"/>
  <c r="H107" i="10"/>
  <c r="G107" i="10"/>
  <c r="AI106" i="10"/>
  <c r="P106" i="10"/>
  <c r="F106" i="10"/>
  <c r="AZ106" i="10"/>
  <c r="BO106" i="10"/>
  <c r="BF106" i="10"/>
  <c r="BG106" i="10"/>
  <c r="BH106" i="10"/>
  <c r="BI106" i="10"/>
  <c r="J106" i="10"/>
  <c r="BA106" i="10"/>
  <c r="BB106" i="10"/>
  <c r="BC106" i="10"/>
  <c r="BD106" i="10"/>
  <c r="K106" i="10"/>
  <c r="R106" i="10"/>
  <c r="BK106" i="10"/>
  <c r="BM106" i="10"/>
  <c r="BN106" i="10"/>
  <c r="BL106" i="10"/>
  <c r="BJ106" i="10"/>
  <c r="BE106" i="10"/>
  <c r="AH106" i="10"/>
  <c r="AS106" i="10"/>
  <c r="AT106" i="10"/>
  <c r="AU106" i="10"/>
  <c r="AV106" i="10"/>
  <c r="AY106" i="10"/>
  <c r="AX106" i="10"/>
  <c r="AW106" i="10"/>
  <c r="AR106" i="10"/>
  <c r="AQ106" i="10"/>
  <c r="AP106" i="10"/>
  <c r="AG106" i="10"/>
  <c r="S106" i="10"/>
  <c r="Q106" i="10"/>
  <c r="O106" i="10"/>
  <c r="M106" i="10"/>
  <c r="L106" i="10"/>
  <c r="N106" i="10"/>
  <c r="H106" i="10"/>
  <c r="G106" i="10"/>
  <c r="AI105" i="10"/>
  <c r="P105" i="10"/>
  <c r="F105" i="10"/>
  <c r="AZ105" i="10"/>
  <c r="BO105" i="10"/>
  <c r="BF105" i="10"/>
  <c r="BG105" i="10"/>
  <c r="BH105" i="10"/>
  <c r="BI105" i="10"/>
  <c r="J105" i="10"/>
  <c r="BA105" i="10"/>
  <c r="BB105" i="10"/>
  <c r="BC105" i="10"/>
  <c r="BD105" i="10"/>
  <c r="K105" i="10"/>
  <c r="R105" i="10"/>
  <c r="BK105" i="10"/>
  <c r="BM105" i="10"/>
  <c r="BN105" i="10"/>
  <c r="BL105" i="10"/>
  <c r="BJ105" i="10"/>
  <c r="BE105" i="10"/>
  <c r="AH105" i="10"/>
  <c r="AS105" i="10"/>
  <c r="AT105" i="10"/>
  <c r="AU105" i="10"/>
  <c r="AV105" i="10"/>
  <c r="AY105" i="10"/>
  <c r="AX105" i="10"/>
  <c r="AW105" i="10"/>
  <c r="AR105" i="10"/>
  <c r="AQ105" i="10"/>
  <c r="AP105" i="10"/>
  <c r="AG105" i="10"/>
  <c r="S105" i="10"/>
  <c r="Q105" i="10"/>
  <c r="O105" i="10"/>
  <c r="M105" i="10"/>
  <c r="L105" i="10"/>
  <c r="N105" i="10"/>
  <c r="H105" i="10"/>
  <c r="G105" i="10"/>
  <c r="AI104" i="10"/>
  <c r="P104" i="10"/>
  <c r="F104" i="10"/>
  <c r="AZ104" i="10"/>
  <c r="BO104" i="10"/>
  <c r="BF104" i="10"/>
  <c r="BG104" i="10"/>
  <c r="BH104" i="10"/>
  <c r="BI104" i="10"/>
  <c r="J104" i="10"/>
  <c r="BA104" i="10"/>
  <c r="BB104" i="10"/>
  <c r="BC104" i="10"/>
  <c r="BD104" i="10"/>
  <c r="K104" i="10"/>
  <c r="R104" i="10"/>
  <c r="BK104" i="10"/>
  <c r="BM104" i="10"/>
  <c r="BN104" i="10"/>
  <c r="BL104" i="10"/>
  <c r="BJ104" i="10"/>
  <c r="BE104" i="10"/>
  <c r="AH104" i="10"/>
  <c r="AS104" i="10"/>
  <c r="AT104" i="10"/>
  <c r="AU104" i="10"/>
  <c r="AV104" i="10"/>
  <c r="AY104" i="10"/>
  <c r="AX104" i="10"/>
  <c r="AW104" i="10"/>
  <c r="AR104" i="10"/>
  <c r="AQ104" i="10"/>
  <c r="AP104" i="10"/>
  <c r="AG104" i="10"/>
  <c r="S104" i="10"/>
  <c r="Q104" i="10"/>
  <c r="O104" i="10"/>
  <c r="M104" i="10"/>
  <c r="L104" i="10"/>
  <c r="N104" i="10"/>
  <c r="H104" i="10"/>
  <c r="G104" i="10"/>
  <c r="AI103" i="10"/>
  <c r="P103" i="10"/>
  <c r="F103" i="10"/>
  <c r="AZ103" i="10"/>
  <c r="BO103" i="10"/>
  <c r="BF103" i="10"/>
  <c r="BG103" i="10"/>
  <c r="BH103" i="10"/>
  <c r="BI103" i="10"/>
  <c r="J103" i="10"/>
  <c r="BA103" i="10"/>
  <c r="BB103" i="10"/>
  <c r="BC103" i="10"/>
  <c r="BD103" i="10"/>
  <c r="K103" i="10"/>
  <c r="R103" i="10"/>
  <c r="BK103" i="10"/>
  <c r="BM103" i="10"/>
  <c r="BN103" i="10"/>
  <c r="BL103" i="10"/>
  <c r="BJ103" i="10"/>
  <c r="BE103" i="10"/>
  <c r="AH103" i="10"/>
  <c r="AS103" i="10"/>
  <c r="AT103" i="10"/>
  <c r="AU103" i="10"/>
  <c r="AV103" i="10"/>
  <c r="AY103" i="10"/>
  <c r="AX103" i="10"/>
  <c r="AW103" i="10"/>
  <c r="AR103" i="10"/>
  <c r="AQ103" i="10"/>
  <c r="AP103" i="10"/>
  <c r="AG103" i="10"/>
  <c r="S103" i="10"/>
  <c r="Q103" i="10"/>
  <c r="O103" i="10"/>
  <c r="M103" i="10"/>
  <c r="L103" i="10"/>
  <c r="N103" i="10"/>
  <c r="H103" i="10"/>
  <c r="G103" i="10"/>
  <c r="AI102" i="10"/>
  <c r="P102" i="10"/>
  <c r="F102" i="10"/>
  <c r="AZ102" i="10"/>
  <c r="BO102" i="10"/>
  <c r="BF102" i="10"/>
  <c r="BG102" i="10"/>
  <c r="BH102" i="10"/>
  <c r="BI102" i="10"/>
  <c r="J102" i="10"/>
  <c r="BA102" i="10"/>
  <c r="BB102" i="10"/>
  <c r="BC102" i="10"/>
  <c r="BD102" i="10"/>
  <c r="K102" i="10"/>
  <c r="R102" i="10"/>
  <c r="BK102" i="10"/>
  <c r="BM102" i="10"/>
  <c r="BN102" i="10"/>
  <c r="BL102" i="10"/>
  <c r="BJ102" i="10"/>
  <c r="BE102" i="10"/>
  <c r="AH102" i="10"/>
  <c r="AS102" i="10"/>
  <c r="AT102" i="10"/>
  <c r="AU102" i="10"/>
  <c r="AV102" i="10"/>
  <c r="AY102" i="10"/>
  <c r="AX102" i="10"/>
  <c r="AW102" i="10"/>
  <c r="AR102" i="10"/>
  <c r="AQ102" i="10"/>
  <c r="AP102" i="10"/>
  <c r="AG102" i="10"/>
  <c r="S102" i="10"/>
  <c r="Q102" i="10"/>
  <c r="O102" i="10"/>
  <c r="M102" i="10"/>
  <c r="L102" i="10"/>
  <c r="N102" i="10"/>
  <c r="H102" i="10"/>
  <c r="G102" i="10"/>
  <c r="AI101" i="10"/>
  <c r="P101" i="10"/>
  <c r="F101" i="10"/>
  <c r="AZ101" i="10"/>
  <c r="BO101" i="10"/>
  <c r="BG101" i="10"/>
  <c r="BF101" i="10"/>
  <c r="BH101" i="10"/>
  <c r="BI101" i="10"/>
  <c r="J101" i="10"/>
  <c r="R101" i="10"/>
  <c r="BK101" i="10"/>
  <c r="BM101" i="10"/>
  <c r="BN101" i="10"/>
  <c r="BL101" i="10"/>
  <c r="BJ101" i="10"/>
  <c r="BA101" i="10"/>
  <c r="BB101" i="10"/>
  <c r="BC101" i="10"/>
  <c r="BD101" i="10"/>
  <c r="K101" i="10"/>
  <c r="BE101" i="10"/>
  <c r="AH101" i="10"/>
  <c r="AY101" i="10"/>
  <c r="AU101" i="10"/>
  <c r="AX101" i="10"/>
  <c r="AT101" i="10"/>
  <c r="AW101" i="10"/>
  <c r="AV101" i="10"/>
  <c r="AS101" i="10"/>
  <c r="AR101" i="10"/>
  <c r="AQ101" i="10"/>
  <c r="AP101" i="10"/>
  <c r="AG101" i="10"/>
  <c r="S101" i="10"/>
  <c r="Q101" i="10"/>
  <c r="O101" i="10"/>
  <c r="N101" i="10"/>
  <c r="M101" i="10"/>
  <c r="L101" i="10"/>
  <c r="H101" i="10"/>
  <c r="G101" i="10"/>
  <c r="AI100" i="10"/>
  <c r="P100" i="10"/>
  <c r="F100" i="10"/>
  <c r="AZ100" i="10"/>
  <c r="BO100" i="10"/>
  <c r="BG100" i="10"/>
  <c r="BF100" i="10"/>
  <c r="BH100" i="10"/>
  <c r="BI100" i="10"/>
  <c r="J100" i="10"/>
  <c r="R100" i="10"/>
  <c r="BK100" i="10"/>
  <c r="BM100" i="10"/>
  <c r="BN100" i="10"/>
  <c r="BL100" i="10"/>
  <c r="BJ100" i="10"/>
  <c r="BA100" i="10"/>
  <c r="BB100" i="10"/>
  <c r="BC100" i="10"/>
  <c r="BD100" i="10"/>
  <c r="K100" i="10"/>
  <c r="BE100" i="10"/>
  <c r="AH100" i="10"/>
  <c r="AY100" i="10"/>
  <c r="AU100" i="10"/>
  <c r="AX100" i="10"/>
  <c r="AT100" i="10"/>
  <c r="AW100" i="10"/>
  <c r="AV100" i="10"/>
  <c r="AS100" i="10"/>
  <c r="AR100" i="10"/>
  <c r="AQ100" i="10"/>
  <c r="AP100" i="10"/>
  <c r="AG100" i="10"/>
  <c r="S100" i="10"/>
  <c r="Q100" i="10"/>
  <c r="O100" i="10"/>
  <c r="N100" i="10"/>
  <c r="M100" i="10"/>
  <c r="L100" i="10"/>
  <c r="H100" i="10"/>
  <c r="G100" i="10"/>
  <c r="AI99" i="10"/>
  <c r="P99" i="10"/>
  <c r="F99" i="10"/>
  <c r="AZ99" i="10"/>
  <c r="BO99" i="10"/>
  <c r="BG99" i="10"/>
  <c r="BF99" i="10"/>
  <c r="BH99" i="10"/>
  <c r="BI99" i="10"/>
  <c r="J99" i="10"/>
  <c r="R99" i="10"/>
  <c r="BK99" i="10"/>
  <c r="BM99" i="10"/>
  <c r="BN99" i="10"/>
  <c r="BL99" i="10"/>
  <c r="BJ99" i="10"/>
  <c r="BA99" i="10"/>
  <c r="BB99" i="10"/>
  <c r="BC99" i="10"/>
  <c r="BD99" i="10"/>
  <c r="K99" i="10"/>
  <c r="BE99" i="10"/>
  <c r="AH99" i="10"/>
  <c r="AY99" i="10"/>
  <c r="AU99" i="10"/>
  <c r="AX99" i="10"/>
  <c r="AT99" i="10"/>
  <c r="AW99" i="10"/>
  <c r="AV99" i="10"/>
  <c r="AS99" i="10"/>
  <c r="AR99" i="10"/>
  <c r="AQ99" i="10"/>
  <c r="AP99" i="10"/>
  <c r="AG99" i="10"/>
  <c r="S99" i="10"/>
  <c r="Q99" i="10"/>
  <c r="O99" i="10"/>
  <c r="N99" i="10"/>
  <c r="M99" i="10"/>
  <c r="L99" i="10"/>
  <c r="H99" i="10"/>
  <c r="G99" i="10"/>
  <c r="AI98" i="10"/>
  <c r="P98" i="10"/>
  <c r="F98" i="10"/>
  <c r="AZ98" i="10"/>
  <c r="BO98" i="10"/>
  <c r="BG98" i="10"/>
  <c r="BF98" i="10"/>
  <c r="BH98" i="10"/>
  <c r="BI98" i="10"/>
  <c r="J98" i="10"/>
  <c r="R98" i="10"/>
  <c r="BK98" i="10"/>
  <c r="BM98" i="10"/>
  <c r="BN98" i="10"/>
  <c r="BL98" i="10"/>
  <c r="BJ98" i="10"/>
  <c r="BA98" i="10"/>
  <c r="BB98" i="10"/>
  <c r="BC98" i="10"/>
  <c r="BD98" i="10"/>
  <c r="K98" i="10"/>
  <c r="BE98" i="10"/>
  <c r="AH98" i="10"/>
  <c r="AY98" i="10"/>
  <c r="AU98" i="10"/>
  <c r="AX98" i="10"/>
  <c r="AT98" i="10"/>
  <c r="AW98" i="10"/>
  <c r="AV98" i="10"/>
  <c r="AS98" i="10"/>
  <c r="AR98" i="10"/>
  <c r="AQ98" i="10"/>
  <c r="AP98" i="10"/>
  <c r="AG98" i="10"/>
  <c r="S98" i="10"/>
  <c r="Q98" i="10"/>
  <c r="O98" i="10"/>
  <c r="N98" i="10"/>
  <c r="M98" i="10"/>
  <c r="L98" i="10"/>
  <c r="H98" i="10"/>
  <c r="G98" i="10"/>
  <c r="AI97" i="10"/>
  <c r="P97" i="10"/>
  <c r="F97" i="10"/>
  <c r="AZ97" i="10"/>
  <c r="BO97" i="10"/>
  <c r="BG97" i="10"/>
  <c r="BF97" i="10"/>
  <c r="BH97" i="10"/>
  <c r="BI97" i="10"/>
  <c r="J97" i="10"/>
  <c r="R97" i="10"/>
  <c r="BK97" i="10"/>
  <c r="BM97" i="10"/>
  <c r="BN97" i="10"/>
  <c r="BL97" i="10"/>
  <c r="BJ97" i="10"/>
  <c r="BA97" i="10"/>
  <c r="BB97" i="10"/>
  <c r="BC97" i="10"/>
  <c r="BD97" i="10"/>
  <c r="K97" i="10"/>
  <c r="BE97" i="10"/>
  <c r="AH97" i="10"/>
  <c r="AY97" i="10"/>
  <c r="AU97" i="10"/>
  <c r="AX97" i="10"/>
  <c r="AT97" i="10"/>
  <c r="AW97" i="10"/>
  <c r="AV97" i="10"/>
  <c r="AS97" i="10"/>
  <c r="AR97" i="10"/>
  <c r="AQ97" i="10"/>
  <c r="AP97" i="10"/>
  <c r="AG97" i="10"/>
  <c r="S97" i="10"/>
  <c r="Q97" i="10"/>
  <c r="O97" i="10"/>
  <c r="N97" i="10"/>
  <c r="M97" i="10"/>
  <c r="L97" i="10"/>
  <c r="H97" i="10"/>
  <c r="G97" i="10"/>
  <c r="AI96" i="10"/>
  <c r="P96" i="10"/>
  <c r="F96" i="10"/>
  <c r="AZ96" i="10"/>
  <c r="BO96" i="10"/>
  <c r="BG96" i="10"/>
  <c r="BF96" i="10"/>
  <c r="BH96" i="10"/>
  <c r="BI96" i="10"/>
  <c r="J96" i="10"/>
  <c r="R96" i="10"/>
  <c r="BK96" i="10"/>
  <c r="BM96" i="10"/>
  <c r="BN96" i="10"/>
  <c r="BL96" i="10"/>
  <c r="BJ96" i="10"/>
  <c r="BA96" i="10"/>
  <c r="BB96" i="10"/>
  <c r="BC96" i="10"/>
  <c r="BD96" i="10"/>
  <c r="K96" i="10"/>
  <c r="BE96" i="10"/>
  <c r="AH96" i="10"/>
  <c r="AY96" i="10"/>
  <c r="AU96" i="10"/>
  <c r="AX96" i="10"/>
  <c r="AT96" i="10"/>
  <c r="AW96" i="10"/>
  <c r="AV96" i="10"/>
  <c r="AS96" i="10"/>
  <c r="AR96" i="10"/>
  <c r="AQ96" i="10"/>
  <c r="AP96" i="10"/>
  <c r="AG96" i="10"/>
  <c r="S96" i="10"/>
  <c r="Q96" i="10"/>
  <c r="O96" i="10"/>
  <c r="N96" i="10"/>
  <c r="M96" i="10"/>
  <c r="L96" i="10"/>
  <c r="H96" i="10"/>
  <c r="G96" i="10"/>
  <c r="AI95" i="10"/>
  <c r="P95" i="10"/>
  <c r="F95" i="10"/>
  <c r="AZ95" i="10"/>
  <c r="BO95" i="10"/>
  <c r="BG95" i="10"/>
  <c r="BF95" i="10"/>
  <c r="BH95" i="10"/>
  <c r="BI95" i="10"/>
  <c r="J95" i="10"/>
  <c r="R95" i="10"/>
  <c r="BK95" i="10"/>
  <c r="BM95" i="10"/>
  <c r="BN95" i="10"/>
  <c r="BL95" i="10"/>
  <c r="BJ95" i="10"/>
  <c r="BA95" i="10"/>
  <c r="BB95" i="10"/>
  <c r="BC95" i="10"/>
  <c r="BD95" i="10"/>
  <c r="K95" i="10"/>
  <c r="BE95" i="10"/>
  <c r="AH95" i="10"/>
  <c r="AY95" i="10"/>
  <c r="AU95" i="10"/>
  <c r="AX95" i="10"/>
  <c r="AT95" i="10"/>
  <c r="AW95" i="10"/>
  <c r="AV95" i="10"/>
  <c r="AS95" i="10"/>
  <c r="AR95" i="10"/>
  <c r="AQ95" i="10"/>
  <c r="AP95" i="10"/>
  <c r="AG95" i="10"/>
  <c r="S95" i="10"/>
  <c r="Q95" i="10"/>
  <c r="O95" i="10"/>
  <c r="N95" i="10"/>
  <c r="M95" i="10"/>
  <c r="L95" i="10"/>
  <c r="H95" i="10"/>
  <c r="G95" i="10"/>
  <c r="AI94" i="10"/>
  <c r="P94" i="10"/>
  <c r="F94" i="10"/>
  <c r="AZ94" i="10"/>
  <c r="BO94" i="10"/>
  <c r="BF94" i="10"/>
  <c r="BG94" i="10"/>
  <c r="BH94" i="10"/>
  <c r="BI94" i="10"/>
  <c r="J94" i="10"/>
  <c r="BA94" i="10"/>
  <c r="BB94" i="10"/>
  <c r="BC94" i="10"/>
  <c r="BD94" i="10"/>
  <c r="K94" i="10"/>
  <c r="R94" i="10"/>
  <c r="BK94" i="10"/>
  <c r="BM94" i="10"/>
  <c r="BN94" i="10"/>
  <c r="BL94" i="10"/>
  <c r="BJ94" i="10"/>
  <c r="BE94" i="10"/>
  <c r="AH94" i="10"/>
  <c r="AS94" i="10"/>
  <c r="AT94" i="10"/>
  <c r="AU94" i="10"/>
  <c r="AV94" i="10"/>
  <c r="AY94" i="10"/>
  <c r="AX94" i="10"/>
  <c r="AW94" i="10"/>
  <c r="AR94" i="10"/>
  <c r="AQ94" i="10"/>
  <c r="AP94" i="10"/>
  <c r="AG94" i="10"/>
  <c r="S94" i="10"/>
  <c r="Q94" i="10"/>
  <c r="O94" i="10"/>
  <c r="M94" i="10"/>
  <c r="L94" i="10"/>
  <c r="N94" i="10"/>
  <c r="H94" i="10"/>
  <c r="G94" i="10"/>
  <c r="AI93" i="10"/>
  <c r="P93" i="10"/>
  <c r="F93" i="10"/>
  <c r="AZ93" i="10"/>
  <c r="BO93" i="10"/>
  <c r="BF93" i="10"/>
  <c r="BG93" i="10"/>
  <c r="BH93" i="10"/>
  <c r="BI93" i="10"/>
  <c r="J93" i="10"/>
  <c r="BA93" i="10"/>
  <c r="BB93" i="10"/>
  <c r="BC93" i="10"/>
  <c r="BD93" i="10"/>
  <c r="K93" i="10"/>
  <c r="R93" i="10"/>
  <c r="BK93" i="10"/>
  <c r="BM93" i="10"/>
  <c r="BN93" i="10"/>
  <c r="BL93" i="10"/>
  <c r="BJ93" i="10"/>
  <c r="BE93" i="10"/>
  <c r="AH93" i="10"/>
  <c r="AS93" i="10"/>
  <c r="AT93" i="10"/>
  <c r="AU93" i="10"/>
  <c r="AV93" i="10"/>
  <c r="AY93" i="10"/>
  <c r="AX93" i="10"/>
  <c r="AW93" i="10"/>
  <c r="AR93" i="10"/>
  <c r="AQ93" i="10"/>
  <c r="AP93" i="10"/>
  <c r="AG93" i="10"/>
  <c r="S93" i="10"/>
  <c r="Q93" i="10"/>
  <c r="O93" i="10"/>
  <c r="M93" i="10"/>
  <c r="L93" i="10"/>
  <c r="N93" i="10"/>
  <c r="H93" i="10"/>
  <c r="G93" i="10"/>
  <c r="AI92" i="10"/>
  <c r="P92" i="10"/>
  <c r="F92" i="10"/>
  <c r="AZ92" i="10"/>
  <c r="BO92" i="10"/>
  <c r="BF92" i="10"/>
  <c r="BG92" i="10"/>
  <c r="BH92" i="10"/>
  <c r="BI92" i="10"/>
  <c r="J92" i="10"/>
  <c r="BA92" i="10"/>
  <c r="BB92" i="10"/>
  <c r="BC92" i="10"/>
  <c r="BD92" i="10"/>
  <c r="K92" i="10"/>
  <c r="R92" i="10"/>
  <c r="BK92" i="10"/>
  <c r="BM92" i="10"/>
  <c r="BN92" i="10"/>
  <c r="BL92" i="10"/>
  <c r="BJ92" i="10"/>
  <c r="BE92" i="10"/>
  <c r="AH92" i="10"/>
  <c r="AS92" i="10"/>
  <c r="AT92" i="10"/>
  <c r="AU92" i="10"/>
  <c r="AV92" i="10"/>
  <c r="AY92" i="10"/>
  <c r="AX92" i="10"/>
  <c r="AW92" i="10"/>
  <c r="AR92" i="10"/>
  <c r="AQ92" i="10"/>
  <c r="AP92" i="10"/>
  <c r="AG92" i="10"/>
  <c r="S92" i="10"/>
  <c r="Q92" i="10"/>
  <c r="O92" i="10"/>
  <c r="M92" i="10"/>
  <c r="L92" i="10"/>
  <c r="N92" i="10"/>
  <c r="H92" i="10"/>
  <c r="G92" i="10"/>
  <c r="AI91" i="10"/>
  <c r="P91" i="10"/>
  <c r="F91" i="10"/>
  <c r="AZ91" i="10"/>
  <c r="BO91" i="10"/>
  <c r="BF91" i="10"/>
  <c r="BG91" i="10"/>
  <c r="BH91" i="10"/>
  <c r="BI91" i="10"/>
  <c r="J91" i="10"/>
  <c r="BA91" i="10"/>
  <c r="BB91" i="10"/>
  <c r="BC91" i="10"/>
  <c r="BD91" i="10"/>
  <c r="K91" i="10"/>
  <c r="R91" i="10"/>
  <c r="BK91" i="10"/>
  <c r="BM91" i="10"/>
  <c r="BN91" i="10"/>
  <c r="BL91" i="10"/>
  <c r="BJ91" i="10"/>
  <c r="BE91" i="10"/>
  <c r="AH91" i="10"/>
  <c r="AS91" i="10"/>
  <c r="AT91" i="10"/>
  <c r="AU91" i="10"/>
  <c r="AV91" i="10"/>
  <c r="AY91" i="10"/>
  <c r="AX91" i="10"/>
  <c r="AW91" i="10"/>
  <c r="AR91" i="10"/>
  <c r="AQ91" i="10"/>
  <c r="AP91" i="10"/>
  <c r="AG91" i="10"/>
  <c r="S91" i="10"/>
  <c r="Q91" i="10"/>
  <c r="O91" i="10"/>
  <c r="M91" i="10"/>
  <c r="L91" i="10"/>
  <c r="N91" i="10"/>
  <c r="H91" i="10"/>
  <c r="G91" i="10"/>
  <c r="AI90" i="10"/>
  <c r="P90" i="10"/>
  <c r="F90" i="10"/>
  <c r="AZ90" i="10"/>
  <c r="BO90" i="10"/>
  <c r="BF90" i="10"/>
  <c r="BG90" i="10"/>
  <c r="BH90" i="10"/>
  <c r="BI90" i="10"/>
  <c r="J90" i="10"/>
  <c r="BA90" i="10"/>
  <c r="BB90" i="10"/>
  <c r="BC90" i="10"/>
  <c r="BD90" i="10"/>
  <c r="K90" i="10"/>
  <c r="R90" i="10"/>
  <c r="BK90" i="10"/>
  <c r="BM90" i="10"/>
  <c r="BN90" i="10"/>
  <c r="BL90" i="10"/>
  <c r="BJ90" i="10"/>
  <c r="BE90" i="10"/>
  <c r="AH90" i="10"/>
  <c r="AS90" i="10"/>
  <c r="AT90" i="10"/>
  <c r="AU90" i="10"/>
  <c r="AV90" i="10"/>
  <c r="AY90" i="10"/>
  <c r="AX90" i="10"/>
  <c r="AW90" i="10"/>
  <c r="AR90" i="10"/>
  <c r="AQ90" i="10"/>
  <c r="AP90" i="10"/>
  <c r="AG90" i="10"/>
  <c r="S90" i="10"/>
  <c r="Q90" i="10"/>
  <c r="O90" i="10"/>
  <c r="M90" i="10"/>
  <c r="L90" i="10"/>
  <c r="N90" i="10"/>
  <c r="H90" i="10"/>
  <c r="G90" i="10"/>
  <c r="AI89" i="10"/>
  <c r="P89" i="10"/>
  <c r="F89" i="10"/>
  <c r="AZ89" i="10"/>
  <c r="BO89" i="10"/>
  <c r="BF89" i="10"/>
  <c r="BG89" i="10"/>
  <c r="BH89" i="10"/>
  <c r="BI89" i="10"/>
  <c r="J89" i="10"/>
  <c r="BA89" i="10"/>
  <c r="BB89" i="10"/>
  <c r="BC89" i="10"/>
  <c r="BD89" i="10"/>
  <c r="K89" i="10"/>
  <c r="R89" i="10"/>
  <c r="BK89" i="10"/>
  <c r="BM89" i="10"/>
  <c r="BN89" i="10"/>
  <c r="BL89" i="10"/>
  <c r="BJ89" i="10"/>
  <c r="BE89" i="10"/>
  <c r="AH89" i="10"/>
  <c r="AS89" i="10"/>
  <c r="AT89" i="10"/>
  <c r="AU89" i="10"/>
  <c r="AV89" i="10"/>
  <c r="AY89" i="10"/>
  <c r="AX89" i="10"/>
  <c r="AW89" i="10"/>
  <c r="AR89" i="10"/>
  <c r="AQ89" i="10"/>
  <c r="AP89" i="10"/>
  <c r="AG89" i="10"/>
  <c r="S89" i="10"/>
  <c r="Q89" i="10"/>
  <c r="O89" i="10"/>
  <c r="M89" i="10"/>
  <c r="L89" i="10"/>
  <c r="N89" i="10"/>
  <c r="H89" i="10"/>
  <c r="G89" i="10"/>
  <c r="AI88" i="10"/>
  <c r="P88" i="10"/>
  <c r="F88" i="10"/>
  <c r="AZ88" i="10"/>
  <c r="BO88" i="10"/>
  <c r="BF88" i="10"/>
  <c r="BG88" i="10"/>
  <c r="BH88" i="10"/>
  <c r="BI88" i="10"/>
  <c r="J88" i="10"/>
  <c r="BA88" i="10"/>
  <c r="BB88" i="10"/>
  <c r="BC88" i="10"/>
  <c r="BD88" i="10"/>
  <c r="K88" i="10"/>
  <c r="R88" i="10"/>
  <c r="BK88" i="10"/>
  <c r="BM88" i="10"/>
  <c r="BN88" i="10"/>
  <c r="BL88" i="10"/>
  <c r="BJ88" i="10"/>
  <c r="BE88" i="10"/>
  <c r="AH88" i="10"/>
  <c r="AS88" i="10"/>
  <c r="AT88" i="10"/>
  <c r="AU88" i="10"/>
  <c r="AV88" i="10"/>
  <c r="AY88" i="10"/>
  <c r="AX88" i="10"/>
  <c r="AW88" i="10"/>
  <c r="AR88" i="10"/>
  <c r="AQ88" i="10"/>
  <c r="AP88" i="10"/>
  <c r="AG88" i="10"/>
  <c r="S88" i="10"/>
  <c r="Q88" i="10"/>
  <c r="O88" i="10"/>
  <c r="M88" i="10"/>
  <c r="L88" i="10"/>
  <c r="N88" i="10"/>
  <c r="H88" i="10"/>
  <c r="G88" i="10"/>
  <c r="AI87" i="10"/>
  <c r="P87" i="10"/>
  <c r="F87" i="10"/>
  <c r="AZ87" i="10"/>
  <c r="BO87" i="10"/>
  <c r="BF87" i="10"/>
  <c r="BG87" i="10"/>
  <c r="BH87" i="10"/>
  <c r="BI87" i="10"/>
  <c r="J87" i="10"/>
  <c r="BA87" i="10"/>
  <c r="BB87" i="10"/>
  <c r="BC87" i="10"/>
  <c r="BD87" i="10"/>
  <c r="K87" i="10"/>
  <c r="R87" i="10"/>
  <c r="BK87" i="10"/>
  <c r="BM87" i="10"/>
  <c r="BN87" i="10"/>
  <c r="BL87" i="10"/>
  <c r="BJ87" i="10"/>
  <c r="BE87" i="10"/>
  <c r="AH87" i="10"/>
  <c r="AS87" i="10"/>
  <c r="AT87" i="10"/>
  <c r="AU87" i="10"/>
  <c r="AV87" i="10"/>
  <c r="AY87" i="10"/>
  <c r="AX87" i="10"/>
  <c r="AW87" i="10"/>
  <c r="AR87" i="10"/>
  <c r="AQ87" i="10"/>
  <c r="AP87" i="10"/>
  <c r="AG87" i="10"/>
  <c r="S87" i="10"/>
  <c r="Q87" i="10"/>
  <c r="O87" i="10"/>
  <c r="M87" i="10"/>
  <c r="L87" i="10"/>
  <c r="N87" i="10"/>
  <c r="H87" i="10"/>
  <c r="G87" i="10"/>
  <c r="AI86" i="10"/>
  <c r="P86" i="10"/>
  <c r="F86" i="10"/>
  <c r="AZ86" i="10"/>
  <c r="BO86" i="10"/>
  <c r="BF86" i="10"/>
  <c r="BG86" i="10"/>
  <c r="BH86" i="10"/>
  <c r="BI86" i="10"/>
  <c r="J86" i="10"/>
  <c r="BA86" i="10"/>
  <c r="BB86" i="10"/>
  <c r="BC86" i="10"/>
  <c r="BD86" i="10"/>
  <c r="K86" i="10"/>
  <c r="R86" i="10"/>
  <c r="BK86" i="10"/>
  <c r="BM86" i="10"/>
  <c r="BN86" i="10"/>
  <c r="BL86" i="10"/>
  <c r="BJ86" i="10"/>
  <c r="BE86" i="10"/>
  <c r="AH86" i="10"/>
  <c r="AS86" i="10"/>
  <c r="AT86" i="10"/>
  <c r="AU86" i="10"/>
  <c r="AV86" i="10"/>
  <c r="AY86" i="10"/>
  <c r="AX86" i="10"/>
  <c r="AW86" i="10"/>
  <c r="AR86" i="10"/>
  <c r="AQ86" i="10"/>
  <c r="AP86" i="10"/>
  <c r="AG86" i="10"/>
  <c r="S86" i="10"/>
  <c r="Q86" i="10"/>
  <c r="O86" i="10"/>
  <c r="M86" i="10"/>
  <c r="L86" i="10"/>
  <c r="N86" i="10"/>
  <c r="H86" i="10"/>
  <c r="G86" i="10"/>
  <c r="AI85" i="10"/>
  <c r="P85" i="10"/>
  <c r="F85" i="10"/>
  <c r="AZ85" i="10"/>
  <c r="BO85" i="10"/>
  <c r="BF85" i="10"/>
  <c r="BG85" i="10"/>
  <c r="BH85" i="10"/>
  <c r="BI85" i="10"/>
  <c r="J85" i="10"/>
  <c r="BA85" i="10"/>
  <c r="BB85" i="10"/>
  <c r="BC85" i="10"/>
  <c r="BD85" i="10"/>
  <c r="K85" i="10"/>
  <c r="R85" i="10"/>
  <c r="BK85" i="10"/>
  <c r="BM85" i="10"/>
  <c r="BN85" i="10"/>
  <c r="BL85" i="10"/>
  <c r="BJ85" i="10"/>
  <c r="BE85" i="10"/>
  <c r="AH85" i="10"/>
  <c r="AS85" i="10"/>
  <c r="AT85" i="10"/>
  <c r="AU85" i="10"/>
  <c r="AV85" i="10"/>
  <c r="AY85" i="10"/>
  <c r="AX85" i="10"/>
  <c r="AW85" i="10"/>
  <c r="AR85" i="10"/>
  <c r="AQ85" i="10"/>
  <c r="AP85" i="10"/>
  <c r="AG85" i="10"/>
  <c r="S85" i="10"/>
  <c r="Q85" i="10"/>
  <c r="O85" i="10"/>
  <c r="M85" i="10"/>
  <c r="L85" i="10"/>
  <c r="N85" i="10"/>
  <c r="H85" i="10"/>
  <c r="G85" i="10"/>
  <c r="AI84" i="10"/>
  <c r="P84" i="10"/>
  <c r="F84" i="10"/>
  <c r="AZ84" i="10"/>
  <c r="BO84" i="10"/>
  <c r="BF84" i="10"/>
  <c r="BG84" i="10"/>
  <c r="BH84" i="10"/>
  <c r="BI84" i="10"/>
  <c r="J84" i="10"/>
  <c r="BA84" i="10"/>
  <c r="BB84" i="10"/>
  <c r="BC84" i="10"/>
  <c r="BD84" i="10"/>
  <c r="K84" i="10"/>
  <c r="R84" i="10"/>
  <c r="BK84" i="10"/>
  <c r="BM84" i="10"/>
  <c r="BN84" i="10"/>
  <c r="BL84" i="10"/>
  <c r="BJ84" i="10"/>
  <c r="BE84" i="10"/>
  <c r="AH84" i="10"/>
  <c r="AS84" i="10"/>
  <c r="AT84" i="10"/>
  <c r="AU84" i="10"/>
  <c r="AV84" i="10"/>
  <c r="AY84" i="10"/>
  <c r="AX84" i="10"/>
  <c r="AW84" i="10"/>
  <c r="AR84" i="10"/>
  <c r="AQ84" i="10"/>
  <c r="AP84" i="10"/>
  <c r="AG84" i="10"/>
  <c r="S84" i="10"/>
  <c r="Q84" i="10"/>
  <c r="O84" i="10"/>
  <c r="M84" i="10"/>
  <c r="L84" i="10"/>
  <c r="N84" i="10"/>
  <c r="H84" i="10"/>
  <c r="G84" i="10"/>
  <c r="AI83" i="10"/>
  <c r="P83" i="10"/>
  <c r="F83" i="10"/>
  <c r="AZ83" i="10"/>
  <c r="BO83" i="10"/>
  <c r="BF83" i="10"/>
  <c r="BG83" i="10"/>
  <c r="BH83" i="10"/>
  <c r="BI83" i="10"/>
  <c r="J83" i="10"/>
  <c r="BA83" i="10"/>
  <c r="BB83" i="10"/>
  <c r="BC83" i="10"/>
  <c r="BD83" i="10"/>
  <c r="K83" i="10"/>
  <c r="R83" i="10"/>
  <c r="BK83" i="10"/>
  <c r="BM83" i="10"/>
  <c r="BN83" i="10"/>
  <c r="BL83" i="10"/>
  <c r="BJ83" i="10"/>
  <c r="BE83" i="10"/>
  <c r="AH83" i="10"/>
  <c r="AS83" i="10"/>
  <c r="AT83" i="10"/>
  <c r="AU83" i="10"/>
  <c r="AV83" i="10"/>
  <c r="AY83" i="10"/>
  <c r="AX83" i="10"/>
  <c r="AW83" i="10"/>
  <c r="AR83" i="10"/>
  <c r="AQ83" i="10"/>
  <c r="AP83" i="10"/>
  <c r="AG83" i="10"/>
  <c r="S83" i="10"/>
  <c r="Q83" i="10"/>
  <c r="O83" i="10"/>
  <c r="M83" i="10"/>
  <c r="L83" i="10"/>
  <c r="N83" i="10"/>
  <c r="H83" i="10"/>
  <c r="G83" i="10"/>
  <c r="AI82" i="10"/>
  <c r="P82" i="10"/>
  <c r="F82" i="10"/>
  <c r="AZ82" i="10"/>
  <c r="BO82" i="10"/>
  <c r="BF82" i="10"/>
  <c r="BG82" i="10"/>
  <c r="BH82" i="10"/>
  <c r="BI82" i="10"/>
  <c r="J82" i="10"/>
  <c r="BA82" i="10"/>
  <c r="BB82" i="10"/>
  <c r="BC82" i="10"/>
  <c r="BD82" i="10"/>
  <c r="K82" i="10"/>
  <c r="R82" i="10"/>
  <c r="BK82" i="10"/>
  <c r="BM82" i="10"/>
  <c r="BN82" i="10"/>
  <c r="BL82" i="10"/>
  <c r="BJ82" i="10"/>
  <c r="BE82" i="10"/>
  <c r="AH82" i="10"/>
  <c r="AS82" i="10"/>
  <c r="AT82" i="10"/>
  <c r="AU82" i="10"/>
  <c r="AV82" i="10"/>
  <c r="AY82" i="10"/>
  <c r="AX82" i="10"/>
  <c r="AW82" i="10"/>
  <c r="AR82" i="10"/>
  <c r="AQ82" i="10"/>
  <c r="AP82" i="10"/>
  <c r="AG82" i="10"/>
  <c r="S82" i="10"/>
  <c r="Q82" i="10"/>
  <c r="O82" i="10"/>
  <c r="M82" i="10"/>
  <c r="L82" i="10"/>
  <c r="N82" i="10"/>
  <c r="H82" i="10"/>
  <c r="G82" i="10"/>
  <c r="AI81" i="10"/>
  <c r="P81" i="10"/>
  <c r="F81" i="10"/>
  <c r="AZ81" i="10"/>
  <c r="BO81" i="10"/>
  <c r="BF81" i="10"/>
  <c r="BG81" i="10"/>
  <c r="BH81" i="10"/>
  <c r="BI81" i="10"/>
  <c r="J81" i="10"/>
  <c r="BA81" i="10"/>
  <c r="BB81" i="10"/>
  <c r="BC81" i="10"/>
  <c r="BD81" i="10"/>
  <c r="K81" i="10"/>
  <c r="R81" i="10"/>
  <c r="BK81" i="10"/>
  <c r="BM81" i="10"/>
  <c r="BN81" i="10"/>
  <c r="BL81" i="10"/>
  <c r="BJ81" i="10"/>
  <c r="BE81" i="10"/>
  <c r="AH81" i="10"/>
  <c r="AS81" i="10"/>
  <c r="AT81" i="10"/>
  <c r="AU81" i="10"/>
  <c r="AV81" i="10"/>
  <c r="AY81" i="10"/>
  <c r="AX81" i="10"/>
  <c r="AW81" i="10"/>
  <c r="AR81" i="10"/>
  <c r="AQ81" i="10"/>
  <c r="AP81" i="10"/>
  <c r="AG81" i="10"/>
  <c r="S81" i="10"/>
  <c r="Q81" i="10"/>
  <c r="O81" i="10"/>
  <c r="M81" i="10"/>
  <c r="L81" i="10"/>
  <c r="N81" i="10"/>
  <c r="H81" i="10"/>
  <c r="G81" i="10"/>
  <c r="AI80" i="10"/>
  <c r="P80" i="10"/>
  <c r="F80" i="10"/>
  <c r="AZ80" i="10"/>
  <c r="BO80" i="10"/>
  <c r="BF80" i="10"/>
  <c r="BG80" i="10"/>
  <c r="BH80" i="10"/>
  <c r="BI80" i="10"/>
  <c r="J80" i="10"/>
  <c r="BA80" i="10"/>
  <c r="BB80" i="10"/>
  <c r="BC80" i="10"/>
  <c r="BD80" i="10"/>
  <c r="K80" i="10"/>
  <c r="R80" i="10"/>
  <c r="BK80" i="10"/>
  <c r="BM80" i="10"/>
  <c r="BN80" i="10"/>
  <c r="BL80" i="10"/>
  <c r="BJ80" i="10"/>
  <c r="BE80" i="10"/>
  <c r="AH80" i="10"/>
  <c r="AS80" i="10"/>
  <c r="AT80" i="10"/>
  <c r="AU80" i="10"/>
  <c r="AV80" i="10"/>
  <c r="AY80" i="10"/>
  <c r="AX80" i="10"/>
  <c r="AW80" i="10"/>
  <c r="AR80" i="10"/>
  <c r="AQ80" i="10"/>
  <c r="AP80" i="10"/>
  <c r="AG80" i="10"/>
  <c r="S80" i="10"/>
  <c r="Q80" i="10"/>
  <c r="O80" i="10"/>
  <c r="M80" i="10"/>
  <c r="L80" i="10"/>
  <c r="N80" i="10"/>
  <c r="H80" i="10"/>
  <c r="G80" i="10"/>
  <c r="AI79" i="10"/>
  <c r="P79" i="10"/>
  <c r="F79" i="10"/>
  <c r="AZ79" i="10"/>
  <c r="BO79" i="10"/>
  <c r="BF79" i="10"/>
  <c r="BG79" i="10"/>
  <c r="BH79" i="10"/>
  <c r="BI79" i="10"/>
  <c r="J79" i="10"/>
  <c r="BA79" i="10"/>
  <c r="BB79" i="10"/>
  <c r="BC79" i="10"/>
  <c r="BD79" i="10"/>
  <c r="K79" i="10"/>
  <c r="R79" i="10"/>
  <c r="BK79" i="10"/>
  <c r="BM79" i="10"/>
  <c r="BN79" i="10"/>
  <c r="BL79" i="10"/>
  <c r="BJ79" i="10"/>
  <c r="BE79" i="10"/>
  <c r="AH79" i="10"/>
  <c r="AS79" i="10"/>
  <c r="AT79" i="10"/>
  <c r="AU79" i="10"/>
  <c r="AV79" i="10"/>
  <c r="AY79" i="10"/>
  <c r="AX79" i="10"/>
  <c r="AW79" i="10"/>
  <c r="AR79" i="10"/>
  <c r="AQ79" i="10"/>
  <c r="AP79" i="10"/>
  <c r="AG79" i="10"/>
  <c r="S79" i="10"/>
  <c r="Q79" i="10"/>
  <c r="O79" i="10"/>
  <c r="M79" i="10"/>
  <c r="L79" i="10"/>
  <c r="N79" i="10"/>
  <c r="H79" i="10"/>
  <c r="G79" i="10"/>
  <c r="AI78" i="10"/>
  <c r="P78" i="10"/>
  <c r="F78" i="10"/>
  <c r="AZ78" i="10"/>
  <c r="BO78" i="10"/>
  <c r="BF78" i="10"/>
  <c r="BG78" i="10"/>
  <c r="BH78" i="10"/>
  <c r="BI78" i="10"/>
  <c r="J78" i="10"/>
  <c r="BA78" i="10"/>
  <c r="BB78" i="10"/>
  <c r="BC78" i="10"/>
  <c r="BD78" i="10"/>
  <c r="K78" i="10"/>
  <c r="R78" i="10"/>
  <c r="BK78" i="10"/>
  <c r="BM78" i="10"/>
  <c r="BN78" i="10"/>
  <c r="BL78" i="10"/>
  <c r="BJ78" i="10"/>
  <c r="BE78" i="10"/>
  <c r="AH78" i="10"/>
  <c r="AS78" i="10"/>
  <c r="AT78" i="10"/>
  <c r="AU78" i="10"/>
  <c r="AV78" i="10"/>
  <c r="AY78" i="10"/>
  <c r="AX78" i="10"/>
  <c r="AW78" i="10"/>
  <c r="AR78" i="10"/>
  <c r="AQ78" i="10"/>
  <c r="AP78" i="10"/>
  <c r="AG78" i="10"/>
  <c r="S78" i="10"/>
  <c r="Q78" i="10"/>
  <c r="O78" i="10"/>
  <c r="M78" i="10"/>
  <c r="L78" i="10"/>
  <c r="N78" i="10"/>
  <c r="H78" i="10"/>
  <c r="G78" i="10"/>
  <c r="AI77" i="10"/>
  <c r="P77" i="10"/>
  <c r="F77" i="10"/>
  <c r="AZ77" i="10"/>
  <c r="BO77" i="10"/>
  <c r="BF77" i="10"/>
  <c r="BG77" i="10"/>
  <c r="BH77" i="10"/>
  <c r="BI77" i="10"/>
  <c r="J77" i="10"/>
  <c r="BA77" i="10"/>
  <c r="BB77" i="10"/>
  <c r="BC77" i="10"/>
  <c r="BD77" i="10"/>
  <c r="K77" i="10"/>
  <c r="R77" i="10"/>
  <c r="BK77" i="10"/>
  <c r="BM77" i="10"/>
  <c r="BN77" i="10"/>
  <c r="BL77" i="10"/>
  <c r="BJ77" i="10"/>
  <c r="BE77" i="10"/>
  <c r="AH77" i="10"/>
  <c r="AS77" i="10"/>
  <c r="AT77" i="10"/>
  <c r="AU77" i="10"/>
  <c r="AV77" i="10"/>
  <c r="AY77" i="10"/>
  <c r="AX77" i="10"/>
  <c r="AW77" i="10"/>
  <c r="AR77" i="10"/>
  <c r="AQ77" i="10"/>
  <c r="AP77" i="10"/>
  <c r="AG77" i="10"/>
  <c r="S77" i="10"/>
  <c r="Q77" i="10"/>
  <c r="O77" i="10"/>
  <c r="M77" i="10"/>
  <c r="L77" i="10"/>
  <c r="N77" i="10"/>
  <c r="H77" i="10"/>
  <c r="G77" i="10"/>
  <c r="AI76" i="10"/>
  <c r="P76" i="10"/>
  <c r="F76" i="10"/>
  <c r="AZ76" i="10"/>
  <c r="BO76" i="10"/>
  <c r="BF76" i="10"/>
  <c r="BG76" i="10"/>
  <c r="BH76" i="10"/>
  <c r="BI76" i="10"/>
  <c r="J76" i="10"/>
  <c r="BA76" i="10"/>
  <c r="BB76" i="10"/>
  <c r="BC76" i="10"/>
  <c r="BD76" i="10"/>
  <c r="K76" i="10"/>
  <c r="R76" i="10"/>
  <c r="BK76" i="10"/>
  <c r="BM76" i="10"/>
  <c r="BN76" i="10"/>
  <c r="BL76" i="10"/>
  <c r="BJ76" i="10"/>
  <c r="BE76" i="10"/>
  <c r="AH76" i="10"/>
  <c r="AS76" i="10"/>
  <c r="AT76" i="10"/>
  <c r="AU76" i="10"/>
  <c r="AV76" i="10"/>
  <c r="AY76" i="10"/>
  <c r="AX76" i="10"/>
  <c r="AW76" i="10"/>
  <c r="AR76" i="10"/>
  <c r="AQ76" i="10"/>
  <c r="AP76" i="10"/>
  <c r="AG76" i="10"/>
  <c r="S76" i="10"/>
  <c r="Q76" i="10"/>
  <c r="O76" i="10"/>
  <c r="M76" i="10"/>
  <c r="L76" i="10"/>
  <c r="N76" i="10"/>
  <c r="H76" i="10"/>
  <c r="G76" i="10"/>
  <c r="AI75" i="10"/>
  <c r="P75" i="10"/>
  <c r="F75" i="10"/>
  <c r="AZ75" i="10"/>
  <c r="BO75" i="10"/>
  <c r="BF75" i="10"/>
  <c r="BG75" i="10"/>
  <c r="BH75" i="10"/>
  <c r="BI75" i="10"/>
  <c r="J75" i="10"/>
  <c r="BA75" i="10"/>
  <c r="BB75" i="10"/>
  <c r="BC75" i="10"/>
  <c r="BD75" i="10"/>
  <c r="K75" i="10"/>
  <c r="R75" i="10"/>
  <c r="BK75" i="10"/>
  <c r="BM75" i="10"/>
  <c r="BN75" i="10"/>
  <c r="BL75" i="10"/>
  <c r="BJ75" i="10"/>
  <c r="BE75" i="10"/>
  <c r="AH75" i="10"/>
  <c r="AS75" i="10"/>
  <c r="AT75" i="10"/>
  <c r="AU75" i="10"/>
  <c r="AV75" i="10"/>
  <c r="AY75" i="10"/>
  <c r="AX75" i="10"/>
  <c r="AW75" i="10"/>
  <c r="AR75" i="10"/>
  <c r="AQ75" i="10"/>
  <c r="AP75" i="10"/>
  <c r="AG75" i="10"/>
  <c r="S75" i="10"/>
  <c r="Q75" i="10"/>
  <c r="O75" i="10"/>
  <c r="M75" i="10"/>
  <c r="L75" i="10"/>
  <c r="N75" i="10"/>
  <c r="H75" i="10"/>
  <c r="G75" i="10"/>
  <c r="AI74" i="10"/>
  <c r="P74" i="10"/>
  <c r="F74" i="10"/>
  <c r="AZ74" i="10"/>
  <c r="BO74" i="10"/>
  <c r="BF74" i="10"/>
  <c r="BG74" i="10"/>
  <c r="BH74" i="10"/>
  <c r="BI74" i="10"/>
  <c r="J74" i="10"/>
  <c r="BA74" i="10"/>
  <c r="BB74" i="10"/>
  <c r="BC74" i="10"/>
  <c r="BD74" i="10"/>
  <c r="K74" i="10"/>
  <c r="R74" i="10"/>
  <c r="BK74" i="10"/>
  <c r="BM74" i="10"/>
  <c r="BN74" i="10"/>
  <c r="BL74" i="10"/>
  <c r="BJ74" i="10"/>
  <c r="BE74" i="10"/>
  <c r="AH74" i="10"/>
  <c r="AS74" i="10"/>
  <c r="AT74" i="10"/>
  <c r="AU74" i="10"/>
  <c r="AV74" i="10"/>
  <c r="AY74" i="10"/>
  <c r="AX74" i="10"/>
  <c r="AW74" i="10"/>
  <c r="AR74" i="10"/>
  <c r="AQ74" i="10"/>
  <c r="AP74" i="10"/>
  <c r="AG74" i="10"/>
  <c r="S74" i="10"/>
  <c r="Q74" i="10"/>
  <c r="O74" i="10"/>
  <c r="M74" i="10"/>
  <c r="L74" i="10"/>
  <c r="N74" i="10"/>
  <c r="H74" i="10"/>
  <c r="G74" i="10"/>
  <c r="AI73" i="10"/>
  <c r="P73" i="10"/>
  <c r="F73" i="10"/>
  <c r="AZ73" i="10"/>
  <c r="BO73" i="10"/>
  <c r="BG73" i="10"/>
  <c r="BF73" i="10"/>
  <c r="BH73" i="10"/>
  <c r="BI73" i="10"/>
  <c r="J73" i="10"/>
  <c r="R73" i="10"/>
  <c r="BK73" i="10"/>
  <c r="BM73" i="10"/>
  <c r="BN73" i="10"/>
  <c r="BL73" i="10"/>
  <c r="BJ73" i="10"/>
  <c r="BA73" i="10"/>
  <c r="BB73" i="10"/>
  <c r="BC73" i="10"/>
  <c r="BD73" i="10"/>
  <c r="K73" i="10"/>
  <c r="BE73" i="10"/>
  <c r="AH73" i="10"/>
  <c r="AY73" i="10"/>
  <c r="AU73" i="10"/>
  <c r="AX73" i="10"/>
  <c r="AT73" i="10"/>
  <c r="AW73" i="10"/>
  <c r="AV73" i="10"/>
  <c r="AS73" i="10"/>
  <c r="AR73" i="10"/>
  <c r="AQ73" i="10"/>
  <c r="AP73" i="10"/>
  <c r="AG73" i="10"/>
  <c r="S73" i="10"/>
  <c r="Q73" i="10"/>
  <c r="O73" i="10"/>
  <c r="N73" i="10"/>
  <c r="M73" i="10"/>
  <c r="L73" i="10"/>
  <c r="H73" i="10"/>
  <c r="G73" i="10"/>
  <c r="AI72" i="10"/>
  <c r="P72" i="10"/>
  <c r="F72" i="10"/>
  <c r="AZ72" i="10"/>
  <c r="BO72" i="10"/>
  <c r="BF72" i="10"/>
  <c r="BG72" i="10"/>
  <c r="BH72" i="10"/>
  <c r="BI72" i="10"/>
  <c r="J72" i="10"/>
  <c r="BA72" i="10"/>
  <c r="BB72" i="10"/>
  <c r="BC72" i="10"/>
  <c r="BD72" i="10"/>
  <c r="K72" i="10"/>
  <c r="R72" i="10"/>
  <c r="BK72" i="10"/>
  <c r="BM72" i="10"/>
  <c r="BN72" i="10"/>
  <c r="BL72" i="10"/>
  <c r="BJ72" i="10"/>
  <c r="BE72" i="10"/>
  <c r="AH72" i="10"/>
  <c r="AS72" i="10"/>
  <c r="AT72" i="10"/>
  <c r="AU72" i="10"/>
  <c r="AV72" i="10"/>
  <c r="AY72" i="10"/>
  <c r="AX72" i="10"/>
  <c r="AW72" i="10"/>
  <c r="AR72" i="10"/>
  <c r="AQ72" i="10"/>
  <c r="AP72" i="10"/>
  <c r="AG72" i="10"/>
  <c r="S72" i="10"/>
  <c r="Q72" i="10"/>
  <c r="O72" i="10"/>
  <c r="M72" i="10"/>
  <c r="L72" i="10"/>
  <c r="N72" i="10"/>
  <c r="H72" i="10"/>
  <c r="G72" i="10"/>
  <c r="AI71" i="10"/>
  <c r="P71" i="10"/>
  <c r="F71" i="10"/>
  <c r="AZ71" i="10"/>
  <c r="BO71" i="10"/>
  <c r="BF71" i="10"/>
  <c r="BG71" i="10"/>
  <c r="BH71" i="10"/>
  <c r="BI71" i="10"/>
  <c r="J71" i="10"/>
  <c r="BA71" i="10"/>
  <c r="BB71" i="10"/>
  <c r="BC71" i="10"/>
  <c r="BD71" i="10"/>
  <c r="K71" i="10"/>
  <c r="R71" i="10"/>
  <c r="BK71" i="10"/>
  <c r="BM71" i="10"/>
  <c r="BN71" i="10"/>
  <c r="BL71" i="10"/>
  <c r="BJ71" i="10"/>
  <c r="BE71" i="10"/>
  <c r="AH71" i="10"/>
  <c r="AS71" i="10"/>
  <c r="AT71" i="10"/>
  <c r="AU71" i="10"/>
  <c r="AV71" i="10"/>
  <c r="AY71" i="10"/>
  <c r="AX71" i="10"/>
  <c r="AW71" i="10"/>
  <c r="AR71" i="10"/>
  <c r="AQ71" i="10"/>
  <c r="AP71" i="10"/>
  <c r="AG71" i="10"/>
  <c r="S71" i="10"/>
  <c r="Q71" i="10"/>
  <c r="O71" i="10"/>
  <c r="M71" i="10"/>
  <c r="L71" i="10"/>
  <c r="N71" i="10"/>
  <c r="H71" i="10"/>
  <c r="G71" i="10"/>
  <c r="AI70" i="10"/>
  <c r="P70" i="10"/>
  <c r="F70" i="10"/>
  <c r="AZ70" i="10"/>
  <c r="BO70" i="10"/>
  <c r="BF70" i="10"/>
  <c r="BG70" i="10"/>
  <c r="BH70" i="10"/>
  <c r="BI70" i="10"/>
  <c r="J70" i="10"/>
  <c r="BA70" i="10"/>
  <c r="BB70" i="10"/>
  <c r="BC70" i="10"/>
  <c r="BD70" i="10"/>
  <c r="K70" i="10"/>
  <c r="R70" i="10"/>
  <c r="BK70" i="10"/>
  <c r="BM70" i="10"/>
  <c r="BN70" i="10"/>
  <c r="BL70" i="10"/>
  <c r="BJ70" i="10"/>
  <c r="BE70" i="10"/>
  <c r="AH70" i="10"/>
  <c r="AS70" i="10"/>
  <c r="AT70" i="10"/>
  <c r="AU70" i="10"/>
  <c r="AV70" i="10"/>
  <c r="AY70" i="10"/>
  <c r="AX70" i="10"/>
  <c r="AW70" i="10"/>
  <c r="AR70" i="10"/>
  <c r="AQ70" i="10"/>
  <c r="AP70" i="10"/>
  <c r="AG70" i="10"/>
  <c r="S70" i="10"/>
  <c r="Q70" i="10"/>
  <c r="O70" i="10"/>
  <c r="M70" i="10"/>
  <c r="L70" i="10"/>
  <c r="N70" i="10"/>
  <c r="H70" i="10"/>
  <c r="G70" i="10"/>
  <c r="AI69" i="10"/>
  <c r="P69" i="10"/>
  <c r="F69" i="10"/>
  <c r="AZ69" i="10"/>
  <c r="BO69" i="10"/>
  <c r="BF69" i="10"/>
  <c r="BG69" i="10"/>
  <c r="BH69" i="10"/>
  <c r="BI69" i="10"/>
  <c r="J69" i="10"/>
  <c r="BA69" i="10"/>
  <c r="BB69" i="10"/>
  <c r="BC69" i="10"/>
  <c r="BD69" i="10"/>
  <c r="K69" i="10"/>
  <c r="R69" i="10"/>
  <c r="BK69" i="10"/>
  <c r="BM69" i="10"/>
  <c r="BN69" i="10"/>
  <c r="BL69" i="10"/>
  <c r="BJ69" i="10"/>
  <c r="BE69" i="10"/>
  <c r="AH69" i="10"/>
  <c r="AS69" i="10"/>
  <c r="AT69" i="10"/>
  <c r="AU69" i="10"/>
  <c r="AV69" i="10"/>
  <c r="AY69" i="10"/>
  <c r="AX69" i="10"/>
  <c r="AW69" i="10"/>
  <c r="AR69" i="10"/>
  <c r="AQ69" i="10"/>
  <c r="AP69" i="10"/>
  <c r="AG69" i="10"/>
  <c r="S69" i="10"/>
  <c r="Q69" i="10"/>
  <c r="O69" i="10"/>
  <c r="M69" i="10"/>
  <c r="L69" i="10"/>
  <c r="N69" i="10"/>
  <c r="H69" i="10"/>
  <c r="G69" i="10"/>
  <c r="AI68" i="10"/>
  <c r="P68" i="10"/>
  <c r="F68" i="10"/>
  <c r="AZ68" i="10"/>
  <c r="BO68" i="10"/>
  <c r="BF68" i="10"/>
  <c r="BG68" i="10"/>
  <c r="BH68" i="10"/>
  <c r="BI68" i="10"/>
  <c r="J68" i="10"/>
  <c r="BA68" i="10"/>
  <c r="BB68" i="10"/>
  <c r="BC68" i="10"/>
  <c r="BD68" i="10"/>
  <c r="K68" i="10"/>
  <c r="R68" i="10"/>
  <c r="BK68" i="10"/>
  <c r="BM68" i="10"/>
  <c r="BN68" i="10"/>
  <c r="BL68" i="10"/>
  <c r="BJ68" i="10"/>
  <c r="BE68" i="10"/>
  <c r="AH68" i="10"/>
  <c r="AS68" i="10"/>
  <c r="AT68" i="10"/>
  <c r="AU68" i="10"/>
  <c r="AV68" i="10"/>
  <c r="AY68" i="10"/>
  <c r="AX68" i="10"/>
  <c r="AW68" i="10"/>
  <c r="AR68" i="10"/>
  <c r="AQ68" i="10"/>
  <c r="AP68" i="10"/>
  <c r="AG68" i="10"/>
  <c r="S68" i="10"/>
  <c r="Q68" i="10"/>
  <c r="O68" i="10"/>
  <c r="M68" i="10"/>
  <c r="L68" i="10"/>
  <c r="N68" i="10"/>
  <c r="H68" i="10"/>
  <c r="G68" i="10"/>
  <c r="AI67" i="10"/>
  <c r="P67" i="10"/>
  <c r="F67" i="10"/>
  <c r="AZ67" i="10"/>
  <c r="BO67" i="10"/>
  <c r="BF67" i="10"/>
  <c r="BG67" i="10"/>
  <c r="BH67" i="10"/>
  <c r="BI67" i="10"/>
  <c r="J67" i="10"/>
  <c r="BA67" i="10"/>
  <c r="BB67" i="10"/>
  <c r="BC67" i="10"/>
  <c r="BD67" i="10"/>
  <c r="K67" i="10"/>
  <c r="R67" i="10"/>
  <c r="BK67" i="10"/>
  <c r="BM67" i="10"/>
  <c r="BN67" i="10"/>
  <c r="BL67" i="10"/>
  <c r="BJ67" i="10"/>
  <c r="BE67" i="10"/>
  <c r="AH67" i="10"/>
  <c r="AS67" i="10"/>
  <c r="AT67" i="10"/>
  <c r="AU67" i="10"/>
  <c r="AV67" i="10"/>
  <c r="AY67" i="10"/>
  <c r="AX67" i="10"/>
  <c r="AW67" i="10"/>
  <c r="AR67" i="10"/>
  <c r="AQ67" i="10"/>
  <c r="AP67" i="10"/>
  <c r="AG67" i="10"/>
  <c r="S67" i="10"/>
  <c r="Q67" i="10"/>
  <c r="O67" i="10"/>
  <c r="M67" i="10"/>
  <c r="L67" i="10"/>
  <c r="N67" i="10"/>
  <c r="H67" i="10"/>
  <c r="G67" i="10"/>
  <c r="AI66" i="10"/>
  <c r="P66" i="10"/>
  <c r="F66" i="10"/>
  <c r="AZ66" i="10"/>
  <c r="BO66" i="10"/>
  <c r="BF66" i="10"/>
  <c r="BG66" i="10"/>
  <c r="BH66" i="10"/>
  <c r="BI66" i="10"/>
  <c r="J66" i="10"/>
  <c r="BA66" i="10"/>
  <c r="BB66" i="10"/>
  <c r="BC66" i="10"/>
  <c r="BD66" i="10"/>
  <c r="K66" i="10"/>
  <c r="R66" i="10"/>
  <c r="BK66" i="10"/>
  <c r="BM66" i="10"/>
  <c r="BN66" i="10"/>
  <c r="BL66" i="10"/>
  <c r="BJ66" i="10"/>
  <c r="BE66" i="10"/>
  <c r="AH66" i="10"/>
  <c r="AS66" i="10"/>
  <c r="AT66" i="10"/>
  <c r="AU66" i="10"/>
  <c r="AV66" i="10"/>
  <c r="AY66" i="10"/>
  <c r="AX66" i="10"/>
  <c r="AW66" i="10"/>
  <c r="AR66" i="10"/>
  <c r="AQ66" i="10"/>
  <c r="AP66" i="10"/>
  <c r="AG66" i="10"/>
  <c r="S66" i="10"/>
  <c r="Q66" i="10"/>
  <c r="O66" i="10"/>
  <c r="M66" i="10"/>
  <c r="L66" i="10"/>
  <c r="N66" i="10"/>
  <c r="H66" i="10"/>
  <c r="G66" i="10"/>
  <c r="AI65" i="10"/>
  <c r="P65" i="10"/>
  <c r="F65" i="10"/>
  <c r="AZ65" i="10"/>
  <c r="BO65" i="10"/>
  <c r="BF65" i="10"/>
  <c r="BG65" i="10"/>
  <c r="BH65" i="10"/>
  <c r="BI65" i="10"/>
  <c r="J65" i="10"/>
  <c r="BA65" i="10"/>
  <c r="BB65" i="10"/>
  <c r="BC65" i="10"/>
  <c r="BD65" i="10"/>
  <c r="K65" i="10"/>
  <c r="R65" i="10"/>
  <c r="BK65" i="10"/>
  <c r="BM65" i="10"/>
  <c r="BN65" i="10"/>
  <c r="BL65" i="10"/>
  <c r="BJ65" i="10"/>
  <c r="BE65" i="10"/>
  <c r="AH65" i="10"/>
  <c r="AS65" i="10"/>
  <c r="AT65" i="10"/>
  <c r="AU65" i="10"/>
  <c r="AV65" i="10"/>
  <c r="AY65" i="10"/>
  <c r="AX65" i="10"/>
  <c r="AW65" i="10"/>
  <c r="AR65" i="10"/>
  <c r="AQ65" i="10"/>
  <c r="AP65" i="10"/>
  <c r="AG65" i="10"/>
  <c r="S65" i="10"/>
  <c r="Q65" i="10"/>
  <c r="O65" i="10"/>
  <c r="M65" i="10"/>
  <c r="L65" i="10"/>
  <c r="N65" i="10"/>
  <c r="H65" i="10"/>
  <c r="G65" i="10"/>
  <c r="AI64" i="10"/>
  <c r="P64" i="10"/>
  <c r="F64" i="10"/>
  <c r="AZ64" i="10"/>
  <c r="BO64" i="10"/>
  <c r="BG64" i="10"/>
  <c r="BF64" i="10"/>
  <c r="BH64" i="10"/>
  <c r="BI64" i="10"/>
  <c r="J64" i="10"/>
  <c r="R64" i="10"/>
  <c r="BK64" i="10"/>
  <c r="BM64" i="10"/>
  <c r="BN64" i="10"/>
  <c r="BL64" i="10"/>
  <c r="BJ64" i="10"/>
  <c r="BA64" i="10"/>
  <c r="BB64" i="10"/>
  <c r="BC64" i="10"/>
  <c r="BD64" i="10"/>
  <c r="K64" i="10"/>
  <c r="BE64" i="10"/>
  <c r="AH64" i="10"/>
  <c r="AY64" i="10"/>
  <c r="AU64" i="10"/>
  <c r="AX64" i="10"/>
  <c r="AT64" i="10"/>
  <c r="AW64" i="10"/>
  <c r="AV64" i="10"/>
  <c r="AS64" i="10"/>
  <c r="AR64" i="10"/>
  <c r="AQ64" i="10"/>
  <c r="AP64" i="10"/>
  <c r="AG64" i="10"/>
  <c r="S64" i="10"/>
  <c r="Q64" i="10"/>
  <c r="O64" i="10"/>
  <c r="N64" i="10"/>
  <c r="M64" i="10"/>
  <c r="L64" i="10"/>
  <c r="H64" i="10"/>
  <c r="G64" i="10"/>
  <c r="AI63" i="10"/>
  <c r="P63" i="10"/>
  <c r="F63" i="10"/>
  <c r="AZ63" i="10"/>
  <c r="BO63" i="10"/>
  <c r="BG63" i="10"/>
  <c r="BF63" i="10"/>
  <c r="BH63" i="10"/>
  <c r="BI63" i="10"/>
  <c r="J63" i="10"/>
  <c r="R63" i="10"/>
  <c r="BK63" i="10"/>
  <c r="BM63" i="10"/>
  <c r="BN63" i="10"/>
  <c r="BL63" i="10"/>
  <c r="BJ63" i="10"/>
  <c r="BA63" i="10"/>
  <c r="BB63" i="10"/>
  <c r="BC63" i="10"/>
  <c r="BD63" i="10"/>
  <c r="K63" i="10"/>
  <c r="BE63" i="10"/>
  <c r="AH63" i="10"/>
  <c r="AY63" i="10"/>
  <c r="AU63" i="10"/>
  <c r="AX63" i="10"/>
  <c r="AT63" i="10"/>
  <c r="AW63" i="10"/>
  <c r="AV63" i="10"/>
  <c r="AS63" i="10"/>
  <c r="AR63" i="10"/>
  <c r="AQ63" i="10"/>
  <c r="AP63" i="10"/>
  <c r="AG63" i="10"/>
  <c r="S63" i="10"/>
  <c r="Q63" i="10"/>
  <c r="O63" i="10"/>
  <c r="N63" i="10"/>
  <c r="M63" i="10"/>
  <c r="L63" i="10"/>
  <c r="H63" i="10"/>
  <c r="G63" i="10"/>
  <c r="AI62" i="10"/>
  <c r="P62" i="10"/>
  <c r="F62" i="10"/>
  <c r="AZ62" i="10"/>
  <c r="BO62" i="10"/>
  <c r="BG62" i="10"/>
  <c r="BF62" i="10"/>
  <c r="BH62" i="10"/>
  <c r="BI62" i="10"/>
  <c r="J62" i="10"/>
  <c r="R62" i="10"/>
  <c r="BK62" i="10"/>
  <c r="BM62" i="10"/>
  <c r="BN62" i="10"/>
  <c r="BL62" i="10"/>
  <c r="BJ62" i="10"/>
  <c r="BA62" i="10"/>
  <c r="BB62" i="10"/>
  <c r="BC62" i="10"/>
  <c r="BD62" i="10"/>
  <c r="K62" i="10"/>
  <c r="BE62" i="10"/>
  <c r="AH62" i="10"/>
  <c r="AY62" i="10"/>
  <c r="AU62" i="10"/>
  <c r="AX62" i="10"/>
  <c r="AT62" i="10"/>
  <c r="AW62" i="10"/>
  <c r="AV62" i="10"/>
  <c r="AS62" i="10"/>
  <c r="AR62" i="10"/>
  <c r="AQ62" i="10"/>
  <c r="AP62" i="10"/>
  <c r="AG62" i="10"/>
  <c r="S62" i="10"/>
  <c r="Q62" i="10"/>
  <c r="O62" i="10"/>
  <c r="N62" i="10"/>
  <c r="M62" i="10"/>
  <c r="L62" i="10"/>
  <c r="H62" i="10"/>
  <c r="G62" i="10"/>
  <c r="AI61" i="10"/>
  <c r="P61" i="10"/>
  <c r="F61" i="10"/>
  <c r="AZ61" i="10"/>
  <c r="BO61" i="10"/>
  <c r="BG61" i="10"/>
  <c r="BF61" i="10"/>
  <c r="BH61" i="10"/>
  <c r="BI61" i="10"/>
  <c r="J61" i="10"/>
  <c r="R61" i="10"/>
  <c r="BK61" i="10"/>
  <c r="BM61" i="10"/>
  <c r="BN61" i="10"/>
  <c r="BL61" i="10"/>
  <c r="BJ61" i="10"/>
  <c r="BA61" i="10"/>
  <c r="BB61" i="10"/>
  <c r="BC61" i="10"/>
  <c r="BD61" i="10"/>
  <c r="K61" i="10"/>
  <c r="BE61" i="10"/>
  <c r="AH61" i="10"/>
  <c r="AY61" i="10"/>
  <c r="AU61" i="10"/>
  <c r="AX61" i="10"/>
  <c r="AT61" i="10"/>
  <c r="AW61" i="10"/>
  <c r="AV61" i="10"/>
  <c r="AS61" i="10"/>
  <c r="AR61" i="10"/>
  <c r="AQ61" i="10"/>
  <c r="AP61" i="10"/>
  <c r="AG61" i="10"/>
  <c r="S61" i="10"/>
  <c r="Q61" i="10"/>
  <c r="O61" i="10"/>
  <c r="N61" i="10"/>
  <c r="M61" i="10"/>
  <c r="L61" i="10"/>
  <c r="H61" i="10"/>
  <c r="G61" i="10"/>
  <c r="AI60" i="10"/>
  <c r="P60" i="10"/>
  <c r="F60" i="10"/>
  <c r="AZ60" i="10"/>
  <c r="BO60" i="10"/>
  <c r="BF60" i="10"/>
  <c r="BG60" i="10"/>
  <c r="BH60" i="10"/>
  <c r="BI60" i="10"/>
  <c r="J60" i="10"/>
  <c r="BA60" i="10"/>
  <c r="BB60" i="10"/>
  <c r="BC60" i="10"/>
  <c r="BD60" i="10"/>
  <c r="K60" i="10"/>
  <c r="R60" i="10"/>
  <c r="BK60" i="10"/>
  <c r="BM60" i="10"/>
  <c r="BN60" i="10"/>
  <c r="BL60" i="10"/>
  <c r="BJ60" i="10"/>
  <c r="BE60" i="10"/>
  <c r="AH60" i="10"/>
  <c r="AS60" i="10"/>
  <c r="AT60" i="10"/>
  <c r="AU60" i="10"/>
  <c r="AV60" i="10"/>
  <c r="AY60" i="10"/>
  <c r="AX60" i="10"/>
  <c r="AW60" i="10"/>
  <c r="AR60" i="10"/>
  <c r="AQ60" i="10"/>
  <c r="AP60" i="10"/>
  <c r="AG60" i="10"/>
  <c r="S60" i="10"/>
  <c r="Q60" i="10"/>
  <c r="O60" i="10"/>
  <c r="M60" i="10"/>
  <c r="L60" i="10"/>
  <c r="N60" i="10"/>
  <c r="H60" i="10"/>
  <c r="G60" i="10"/>
  <c r="AI59" i="10"/>
  <c r="P59" i="10"/>
  <c r="F59" i="10"/>
  <c r="AZ59" i="10"/>
  <c r="BO59" i="10"/>
  <c r="BF59" i="10"/>
  <c r="BG59" i="10"/>
  <c r="BH59" i="10"/>
  <c r="BI59" i="10"/>
  <c r="J59" i="10"/>
  <c r="BA59" i="10"/>
  <c r="BB59" i="10"/>
  <c r="BC59" i="10"/>
  <c r="BD59" i="10"/>
  <c r="K59" i="10"/>
  <c r="R59" i="10"/>
  <c r="BK59" i="10"/>
  <c r="BM59" i="10"/>
  <c r="BN59" i="10"/>
  <c r="BL59" i="10"/>
  <c r="BJ59" i="10"/>
  <c r="BE59" i="10"/>
  <c r="AH59" i="10"/>
  <c r="AS59" i="10"/>
  <c r="AT59" i="10"/>
  <c r="AU59" i="10"/>
  <c r="AV59" i="10"/>
  <c r="AY59" i="10"/>
  <c r="AX59" i="10"/>
  <c r="AW59" i="10"/>
  <c r="AR59" i="10"/>
  <c r="AQ59" i="10"/>
  <c r="AP59" i="10"/>
  <c r="AG59" i="10"/>
  <c r="S59" i="10"/>
  <c r="Q59" i="10"/>
  <c r="O59" i="10"/>
  <c r="M59" i="10"/>
  <c r="L59" i="10"/>
  <c r="N59" i="10"/>
  <c r="H59" i="10"/>
  <c r="G59" i="10"/>
  <c r="AI58" i="10"/>
  <c r="P58" i="10"/>
  <c r="BO58" i="10"/>
  <c r="F58" i="10"/>
  <c r="BF58" i="10"/>
  <c r="BG58" i="10"/>
  <c r="BH58" i="10"/>
  <c r="BI58" i="10"/>
  <c r="J58" i="10"/>
  <c r="BA58" i="10"/>
  <c r="BB58" i="10"/>
  <c r="BC58" i="10"/>
  <c r="BD58" i="10"/>
  <c r="K58" i="10"/>
  <c r="R58" i="10"/>
  <c r="BK58" i="10"/>
  <c r="BM58" i="10"/>
  <c r="BN58" i="10"/>
  <c r="BL58" i="10"/>
  <c r="BJ58" i="10"/>
  <c r="BE58" i="10"/>
  <c r="AH58" i="10"/>
  <c r="AS58" i="10"/>
  <c r="AT58" i="10"/>
  <c r="AU58" i="10"/>
  <c r="AV58" i="10"/>
  <c r="AY58" i="10"/>
  <c r="AW58" i="10"/>
  <c r="AR58" i="10"/>
  <c r="AQ58" i="10"/>
  <c r="AP58" i="10"/>
  <c r="AG58" i="10"/>
  <c r="S58" i="10"/>
  <c r="Q58" i="10"/>
  <c r="O58" i="10"/>
  <c r="M58" i="10"/>
  <c r="L58" i="10"/>
  <c r="N58" i="10"/>
  <c r="H58" i="10"/>
  <c r="G58" i="10"/>
  <c r="AI57" i="10"/>
  <c r="P57" i="10"/>
  <c r="F57" i="10"/>
  <c r="AZ57" i="10"/>
  <c r="BO57" i="10"/>
  <c r="BF57" i="10"/>
  <c r="BG57" i="10"/>
  <c r="BH57" i="10"/>
  <c r="BI57" i="10"/>
  <c r="J57" i="10"/>
  <c r="BA57" i="10"/>
  <c r="BB57" i="10"/>
  <c r="BC57" i="10"/>
  <c r="BD57" i="10"/>
  <c r="K57" i="10"/>
  <c r="R57" i="10"/>
  <c r="BK57" i="10"/>
  <c r="BM57" i="10"/>
  <c r="BN57" i="10"/>
  <c r="BL57" i="10"/>
  <c r="BJ57" i="10"/>
  <c r="BE57" i="10"/>
  <c r="AH57" i="10"/>
  <c r="AS57" i="10"/>
  <c r="AT57" i="10"/>
  <c r="AU57" i="10"/>
  <c r="AV57" i="10"/>
  <c r="AY57" i="10"/>
  <c r="AX57" i="10"/>
  <c r="AW57" i="10"/>
  <c r="AR57" i="10"/>
  <c r="AQ57" i="10"/>
  <c r="AP57" i="10"/>
  <c r="AG57" i="10"/>
  <c r="S57" i="10"/>
  <c r="Q57" i="10"/>
  <c r="O57" i="10"/>
  <c r="M57" i="10"/>
  <c r="L57" i="10"/>
  <c r="N57" i="10"/>
  <c r="H57" i="10"/>
  <c r="G57" i="10"/>
  <c r="AI56" i="10"/>
  <c r="P56" i="10"/>
  <c r="BO56" i="10"/>
  <c r="F56" i="10"/>
  <c r="BF56" i="10"/>
  <c r="BG56" i="10"/>
  <c r="BH56" i="10"/>
  <c r="BI56" i="10"/>
  <c r="J56" i="10"/>
  <c r="BA56" i="10"/>
  <c r="BB56" i="10"/>
  <c r="BC56" i="10"/>
  <c r="BD56" i="10"/>
  <c r="K56" i="10"/>
  <c r="R56" i="10"/>
  <c r="BK56" i="10"/>
  <c r="BM56" i="10"/>
  <c r="BN56" i="10"/>
  <c r="BL56" i="10"/>
  <c r="BJ56" i="10"/>
  <c r="BE56" i="10"/>
  <c r="AH56" i="10"/>
  <c r="AS56" i="10"/>
  <c r="AT56" i="10"/>
  <c r="AU56" i="10"/>
  <c r="AV56" i="10"/>
  <c r="AY56" i="10"/>
  <c r="AX56" i="10"/>
  <c r="AW56" i="10"/>
  <c r="AR56" i="10"/>
  <c r="AQ56" i="10"/>
  <c r="AP56" i="10"/>
  <c r="AG56" i="10"/>
  <c r="S56" i="10"/>
  <c r="Q56" i="10"/>
  <c r="O56" i="10"/>
  <c r="M56" i="10"/>
  <c r="L56" i="10"/>
  <c r="N56" i="10"/>
  <c r="H56" i="10"/>
  <c r="G56" i="10"/>
  <c r="AI55" i="10"/>
  <c r="P55" i="10"/>
  <c r="F55" i="10"/>
  <c r="AZ55" i="10"/>
  <c r="BO55" i="10"/>
  <c r="BF55" i="10"/>
  <c r="BG55" i="10"/>
  <c r="BH55" i="10"/>
  <c r="BI55" i="10"/>
  <c r="J55" i="10"/>
  <c r="BA55" i="10"/>
  <c r="BB55" i="10"/>
  <c r="BC55" i="10"/>
  <c r="BD55" i="10"/>
  <c r="K55" i="10"/>
  <c r="R55" i="10"/>
  <c r="BK55" i="10"/>
  <c r="BM55" i="10"/>
  <c r="BN55" i="10"/>
  <c r="BL55" i="10"/>
  <c r="BJ55" i="10"/>
  <c r="BE55" i="10"/>
  <c r="AH55" i="10"/>
  <c r="AS55" i="10"/>
  <c r="AT55" i="10"/>
  <c r="AU55" i="10"/>
  <c r="AV55" i="10"/>
  <c r="AY55" i="10"/>
  <c r="AX55" i="10"/>
  <c r="AW55" i="10"/>
  <c r="AR55" i="10"/>
  <c r="AQ55" i="10"/>
  <c r="AP55" i="10"/>
  <c r="AG55" i="10"/>
  <c r="S55" i="10"/>
  <c r="Q55" i="10"/>
  <c r="O55" i="10"/>
  <c r="M55" i="10"/>
  <c r="L55" i="10"/>
  <c r="N55" i="10"/>
  <c r="H55" i="10"/>
  <c r="G55" i="10"/>
  <c r="AI54" i="10"/>
  <c r="P54" i="10"/>
  <c r="F54" i="10"/>
  <c r="AZ54" i="10"/>
  <c r="BO54" i="10"/>
  <c r="BF54" i="10"/>
  <c r="BG54" i="10"/>
  <c r="BH54" i="10"/>
  <c r="BI54" i="10"/>
  <c r="J54" i="10"/>
  <c r="BA54" i="10"/>
  <c r="BB54" i="10"/>
  <c r="BC54" i="10"/>
  <c r="BD54" i="10"/>
  <c r="K54" i="10"/>
  <c r="R54" i="10"/>
  <c r="BK54" i="10"/>
  <c r="BM54" i="10"/>
  <c r="BN54" i="10"/>
  <c r="BL54" i="10"/>
  <c r="BJ54" i="10"/>
  <c r="BE54" i="10"/>
  <c r="AH54" i="10"/>
  <c r="AS54" i="10"/>
  <c r="AT54" i="10"/>
  <c r="AU54" i="10"/>
  <c r="AV54" i="10"/>
  <c r="AY54" i="10"/>
  <c r="AX54" i="10"/>
  <c r="AW54" i="10"/>
  <c r="AR54" i="10"/>
  <c r="AQ54" i="10"/>
  <c r="AP54" i="10"/>
  <c r="AG54" i="10"/>
  <c r="S54" i="10"/>
  <c r="Q54" i="10"/>
  <c r="O54" i="10"/>
  <c r="M54" i="10"/>
  <c r="L54" i="10"/>
  <c r="N54" i="10"/>
  <c r="H54" i="10"/>
  <c r="G54" i="10"/>
  <c r="AI53" i="10"/>
  <c r="P53" i="10"/>
  <c r="F53" i="10"/>
  <c r="AZ53" i="10"/>
  <c r="BO53" i="10"/>
  <c r="BF53" i="10"/>
  <c r="BG53" i="10"/>
  <c r="BH53" i="10"/>
  <c r="BI53" i="10"/>
  <c r="J53" i="10"/>
  <c r="BA53" i="10"/>
  <c r="BB53" i="10"/>
  <c r="BC53" i="10"/>
  <c r="BD53" i="10"/>
  <c r="K53" i="10"/>
  <c r="R53" i="10"/>
  <c r="BK53" i="10"/>
  <c r="BM53" i="10"/>
  <c r="BN53" i="10"/>
  <c r="BL53" i="10"/>
  <c r="BJ53" i="10"/>
  <c r="BE53" i="10"/>
  <c r="AH53" i="10"/>
  <c r="AS53" i="10"/>
  <c r="AT53" i="10"/>
  <c r="AU53" i="10"/>
  <c r="AV53" i="10"/>
  <c r="AY53" i="10"/>
  <c r="AX53" i="10"/>
  <c r="AW53" i="10"/>
  <c r="AR53" i="10"/>
  <c r="AQ53" i="10"/>
  <c r="AP53" i="10"/>
  <c r="AG53" i="10"/>
  <c r="S53" i="10"/>
  <c r="Q53" i="10"/>
  <c r="O53" i="10"/>
  <c r="M53" i="10"/>
  <c r="L53" i="10"/>
  <c r="N53" i="10"/>
  <c r="H53" i="10"/>
  <c r="G53" i="10"/>
  <c r="AI52" i="10"/>
  <c r="P52" i="10"/>
  <c r="F52" i="10"/>
  <c r="AZ52" i="10"/>
  <c r="BO52" i="10"/>
  <c r="BF52" i="10"/>
  <c r="BG52" i="10"/>
  <c r="BH52" i="10"/>
  <c r="BI52" i="10"/>
  <c r="J52" i="10"/>
  <c r="BA52" i="10"/>
  <c r="BB52" i="10"/>
  <c r="BC52" i="10"/>
  <c r="BD52" i="10"/>
  <c r="K52" i="10"/>
  <c r="R52" i="10"/>
  <c r="BK52" i="10"/>
  <c r="BM52" i="10"/>
  <c r="BN52" i="10"/>
  <c r="BL52" i="10"/>
  <c r="BJ52" i="10"/>
  <c r="BE52" i="10"/>
  <c r="AH52" i="10"/>
  <c r="AS52" i="10"/>
  <c r="AT52" i="10"/>
  <c r="AU52" i="10"/>
  <c r="AV52" i="10"/>
  <c r="AY52" i="10"/>
  <c r="AX52" i="10"/>
  <c r="AW52" i="10"/>
  <c r="AR52" i="10"/>
  <c r="AQ52" i="10"/>
  <c r="AP52" i="10"/>
  <c r="AG52" i="10"/>
  <c r="S52" i="10"/>
  <c r="Q52" i="10"/>
  <c r="O52" i="10"/>
  <c r="M52" i="10"/>
  <c r="L52" i="10"/>
  <c r="N52" i="10"/>
  <c r="H52" i="10"/>
  <c r="G52" i="10"/>
  <c r="AI51" i="10"/>
  <c r="P51" i="10"/>
  <c r="F51" i="10"/>
  <c r="AZ51" i="10"/>
  <c r="BO51" i="10"/>
  <c r="BF51" i="10"/>
  <c r="BG51" i="10"/>
  <c r="BH51" i="10"/>
  <c r="BI51" i="10"/>
  <c r="J51" i="10"/>
  <c r="BA51" i="10"/>
  <c r="BB51" i="10"/>
  <c r="BC51" i="10"/>
  <c r="BD51" i="10"/>
  <c r="K51" i="10"/>
  <c r="R51" i="10"/>
  <c r="BK51" i="10"/>
  <c r="BM51" i="10"/>
  <c r="BN51" i="10"/>
  <c r="BL51" i="10"/>
  <c r="BJ51" i="10"/>
  <c r="BE51" i="10"/>
  <c r="AH51" i="10"/>
  <c r="AS51" i="10"/>
  <c r="AT51" i="10"/>
  <c r="AU51" i="10"/>
  <c r="AV51" i="10"/>
  <c r="AY51" i="10"/>
  <c r="AX51" i="10"/>
  <c r="AW51" i="10"/>
  <c r="AR51" i="10"/>
  <c r="AQ51" i="10"/>
  <c r="AP51" i="10"/>
  <c r="AG51" i="10"/>
  <c r="S51" i="10"/>
  <c r="Q51" i="10"/>
  <c r="O51" i="10"/>
  <c r="M51" i="10"/>
  <c r="L51" i="10"/>
  <c r="N51" i="10"/>
  <c r="H51" i="10"/>
  <c r="G51" i="10"/>
  <c r="AI50" i="10"/>
  <c r="P50" i="10"/>
  <c r="F50" i="10"/>
  <c r="AZ50" i="10"/>
  <c r="BO50" i="10"/>
  <c r="BF50" i="10"/>
  <c r="BG50" i="10"/>
  <c r="BH50" i="10"/>
  <c r="BI50" i="10"/>
  <c r="J50" i="10"/>
  <c r="BA50" i="10"/>
  <c r="BB50" i="10"/>
  <c r="BC50" i="10"/>
  <c r="BD50" i="10"/>
  <c r="K50" i="10"/>
  <c r="R50" i="10"/>
  <c r="BK50" i="10"/>
  <c r="BM50" i="10"/>
  <c r="BN50" i="10"/>
  <c r="BL50" i="10"/>
  <c r="BJ50" i="10"/>
  <c r="BE50" i="10"/>
  <c r="AH50" i="10"/>
  <c r="AS50" i="10"/>
  <c r="AT50" i="10"/>
  <c r="AU50" i="10"/>
  <c r="AV50" i="10"/>
  <c r="AY50" i="10"/>
  <c r="AX50" i="10"/>
  <c r="AW50" i="10"/>
  <c r="AR50" i="10"/>
  <c r="AQ50" i="10"/>
  <c r="AP50" i="10"/>
  <c r="AG50" i="10"/>
  <c r="S50" i="10"/>
  <c r="Q50" i="10"/>
  <c r="O50" i="10"/>
  <c r="M50" i="10"/>
  <c r="L50" i="10"/>
  <c r="N50" i="10"/>
  <c r="H50" i="10"/>
  <c r="G50" i="10"/>
  <c r="AI49" i="10"/>
  <c r="P49" i="10"/>
  <c r="F49" i="10"/>
  <c r="AZ49" i="10"/>
  <c r="BO49" i="10"/>
  <c r="BF49" i="10"/>
  <c r="BG49" i="10"/>
  <c r="BH49" i="10"/>
  <c r="BI49" i="10"/>
  <c r="J49" i="10"/>
  <c r="BA49" i="10"/>
  <c r="BB49" i="10"/>
  <c r="BC49" i="10"/>
  <c r="BD49" i="10"/>
  <c r="K49" i="10"/>
  <c r="R49" i="10"/>
  <c r="BK49" i="10"/>
  <c r="BM49" i="10"/>
  <c r="BN49" i="10"/>
  <c r="BL49" i="10"/>
  <c r="BJ49" i="10"/>
  <c r="BE49" i="10"/>
  <c r="AH49" i="10"/>
  <c r="AS49" i="10"/>
  <c r="AT49" i="10"/>
  <c r="AU49" i="10"/>
  <c r="AV49" i="10"/>
  <c r="AY49" i="10"/>
  <c r="AX49" i="10"/>
  <c r="AW49" i="10"/>
  <c r="AR49" i="10"/>
  <c r="AQ49" i="10"/>
  <c r="AP49" i="10"/>
  <c r="AG49" i="10"/>
  <c r="S49" i="10"/>
  <c r="Q49" i="10"/>
  <c r="O49" i="10"/>
  <c r="M49" i="10"/>
  <c r="L49" i="10"/>
  <c r="N49" i="10"/>
  <c r="H49" i="10"/>
  <c r="G49" i="10"/>
  <c r="AI48" i="10"/>
  <c r="P48" i="10"/>
  <c r="F48" i="10"/>
  <c r="AZ48" i="10"/>
  <c r="BO48" i="10"/>
  <c r="BF48" i="10"/>
  <c r="BG48" i="10"/>
  <c r="BH48" i="10"/>
  <c r="BI48" i="10"/>
  <c r="J48" i="10"/>
  <c r="BA48" i="10"/>
  <c r="BB48" i="10"/>
  <c r="BC48" i="10"/>
  <c r="BD48" i="10"/>
  <c r="K48" i="10"/>
  <c r="R48" i="10"/>
  <c r="BK48" i="10"/>
  <c r="BM48" i="10"/>
  <c r="BN48" i="10"/>
  <c r="BL48" i="10"/>
  <c r="BJ48" i="10"/>
  <c r="BE48" i="10"/>
  <c r="AH48" i="10"/>
  <c r="AS48" i="10"/>
  <c r="AT48" i="10"/>
  <c r="AU48" i="10"/>
  <c r="AV48" i="10"/>
  <c r="AY48" i="10"/>
  <c r="AX48" i="10"/>
  <c r="AW48" i="10"/>
  <c r="AR48" i="10"/>
  <c r="AQ48" i="10"/>
  <c r="AP48" i="10"/>
  <c r="AG48" i="10"/>
  <c r="S48" i="10"/>
  <c r="Q48" i="10"/>
  <c r="O48" i="10"/>
  <c r="M48" i="10"/>
  <c r="L48" i="10"/>
  <c r="N48" i="10"/>
  <c r="H48" i="10"/>
  <c r="G48" i="10"/>
  <c r="AI47" i="10"/>
  <c r="P47" i="10"/>
  <c r="F47" i="10"/>
  <c r="AZ47" i="10"/>
  <c r="BO47" i="10"/>
  <c r="BF47" i="10"/>
  <c r="BG47" i="10"/>
  <c r="BH47" i="10"/>
  <c r="BI47" i="10"/>
  <c r="J47" i="10"/>
  <c r="BA47" i="10"/>
  <c r="BB47" i="10"/>
  <c r="BC47" i="10"/>
  <c r="BD47" i="10"/>
  <c r="K47" i="10"/>
  <c r="R47" i="10"/>
  <c r="BK47" i="10"/>
  <c r="BM47" i="10"/>
  <c r="BN47" i="10"/>
  <c r="BL47" i="10"/>
  <c r="BJ47" i="10"/>
  <c r="BE47" i="10"/>
  <c r="AH47" i="10"/>
  <c r="AS47" i="10"/>
  <c r="AT47" i="10"/>
  <c r="AU47" i="10"/>
  <c r="AV47" i="10"/>
  <c r="AY47" i="10"/>
  <c r="AX47" i="10"/>
  <c r="AW47" i="10"/>
  <c r="AR47" i="10"/>
  <c r="AQ47" i="10"/>
  <c r="AP47" i="10"/>
  <c r="AG47" i="10"/>
  <c r="S47" i="10"/>
  <c r="Q47" i="10"/>
  <c r="O47" i="10"/>
  <c r="M47" i="10"/>
  <c r="L47" i="10"/>
  <c r="N47" i="10"/>
  <c r="H47" i="10"/>
  <c r="G47" i="10"/>
  <c r="AI46" i="10"/>
  <c r="P46" i="10"/>
  <c r="F46" i="10"/>
  <c r="AZ46" i="10"/>
  <c r="BO46" i="10"/>
  <c r="BF46" i="10"/>
  <c r="BG46" i="10"/>
  <c r="BH46" i="10"/>
  <c r="BI46" i="10"/>
  <c r="J46" i="10"/>
  <c r="BA46" i="10"/>
  <c r="BB46" i="10"/>
  <c r="BC46" i="10"/>
  <c r="BD46" i="10"/>
  <c r="K46" i="10"/>
  <c r="R46" i="10"/>
  <c r="BK46" i="10"/>
  <c r="BM46" i="10"/>
  <c r="BN46" i="10"/>
  <c r="BL46" i="10"/>
  <c r="BJ46" i="10"/>
  <c r="BE46" i="10"/>
  <c r="AH46" i="10"/>
  <c r="AS46" i="10"/>
  <c r="AT46" i="10"/>
  <c r="AU46" i="10"/>
  <c r="AV46" i="10"/>
  <c r="AY46" i="10"/>
  <c r="AX46" i="10"/>
  <c r="AW46" i="10"/>
  <c r="AR46" i="10"/>
  <c r="AQ46" i="10"/>
  <c r="AP46" i="10"/>
  <c r="AG46" i="10"/>
  <c r="S46" i="10"/>
  <c r="Q46" i="10"/>
  <c r="O46" i="10"/>
  <c r="M46" i="10"/>
  <c r="L46" i="10"/>
  <c r="N46" i="10"/>
  <c r="H46" i="10"/>
  <c r="G46" i="10"/>
  <c r="AI45" i="10"/>
  <c r="P45" i="10"/>
  <c r="F45" i="10"/>
  <c r="AZ45" i="10"/>
  <c r="BO45" i="10"/>
  <c r="BF45" i="10"/>
  <c r="BG45" i="10"/>
  <c r="BH45" i="10"/>
  <c r="BI45" i="10"/>
  <c r="J45" i="10"/>
  <c r="BA45" i="10"/>
  <c r="BB45" i="10"/>
  <c r="BC45" i="10"/>
  <c r="BD45" i="10"/>
  <c r="K45" i="10"/>
  <c r="R45" i="10"/>
  <c r="BK45" i="10"/>
  <c r="BM45" i="10"/>
  <c r="BN45" i="10"/>
  <c r="BL45" i="10"/>
  <c r="BJ45" i="10"/>
  <c r="BE45" i="10"/>
  <c r="AH45" i="10"/>
  <c r="AS45" i="10"/>
  <c r="AT45" i="10"/>
  <c r="AU45" i="10"/>
  <c r="AV45" i="10"/>
  <c r="AY45" i="10"/>
  <c r="AX45" i="10"/>
  <c r="AW45" i="10"/>
  <c r="AR45" i="10"/>
  <c r="AQ45" i="10"/>
  <c r="AP45" i="10"/>
  <c r="AG45" i="10"/>
  <c r="S45" i="10"/>
  <c r="Q45" i="10"/>
  <c r="O45" i="10"/>
  <c r="M45" i="10"/>
  <c r="L45" i="10"/>
  <c r="N45" i="10"/>
  <c r="H45" i="10"/>
  <c r="G45" i="10"/>
  <c r="AI44" i="10"/>
  <c r="P44" i="10"/>
  <c r="F44" i="10"/>
  <c r="AZ44" i="10"/>
  <c r="BO44" i="10"/>
  <c r="BF44" i="10"/>
  <c r="BG44" i="10"/>
  <c r="BH44" i="10"/>
  <c r="BI44" i="10"/>
  <c r="J44" i="10"/>
  <c r="BA44" i="10"/>
  <c r="BB44" i="10"/>
  <c r="BC44" i="10"/>
  <c r="BD44" i="10"/>
  <c r="K44" i="10"/>
  <c r="R44" i="10"/>
  <c r="BK44" i="10"/>
  <c r="BM44" i="10"/>
  <c r="BN44" i="10"/>
  <c r="BL44" i="10"/>
  <c r="BJ44" i="10"/>
  <c r="BE44" i="10"/>
  <c r="AH44" i="10"/>
  <c r="AS44" i="10"/>
  <c r="AT44" i="10"/>
  <c r="AU44" i="10"/>
  <c r="AV44" i="10"/>
  <c r="AY44" i="10"/>
  <c r="AX44" i="10"/>
  <c r="AW44" i="10"/>
  <c r="AR44" i="10"/>
  <c r="AQ44" i="10"/>
  <c r="AP44" i="10"/>
  <c r="AG44" i="10"/>
  <c r="S44" i="10"/>
  <c r="Q44" i="10"/>
  <c r="O44" i="10"/>
  <c r="M44" i="10"/>
  <c r="L44" i="10"/>
  <c r="N44" i="10"/>
  <c r="H44" i="10"/>
  <c r="G44" i="10"/>
  <c r="AI43" i="10"/>
  <c r="P43" i="10"/>
  <c r="F43" i="10"/>
  <c r="AZ43" i="10"/>
  <c r="BO43" i="10"/>
  <c r="BF43" i="10"/>
  <c r="BG43" i="10"/>
  <c r="BH43" i="10"/>
  <c r="BI43" i="10"/>
  <c r="J43" i="10"/>
  <c r="BA43" i="10"/>
  <c r="BB43" i="10"/>
  <c r="BC43" i="10"/>
  <c r="BD43" i="10"/>
  <c r="K43" i="10"/>
  <c r="R43" i="10"/>
  <c r="BK43" i="10"/>
  <c r="BM43" i="10"/>
  <c r="BN43" i="10"/>
  <c r="BL43" i="10"/>
  <c r="BJ43" i="10"/>
  <c r="BE43" i="10"/>
  <c r="AH43" i="10"/>
  <c r="AS43" i="10"/>
  <c r="AT43" i="10"/>
  <c r="AU43" i="10"/>
  <c r="AV43" i="10"/>
  <c r="AY43" i="10"/>
  <c r="AX43" i="10"/>
  <c r="AW43" i="10"/>
  <c r="AR43" i="10"/>
  <c r="AQ43" i="10"/>
  <c r="AP43" i="10"/>
  <c r="AG43" i="10"/>
  <c r="S43" i="10"/>
  <c r="Q43" i="10"/>
  <c r="O43" i="10"/>
  <c r="M43" i="10"/>
  <c r="L43" i="10"/>
  <c r="N43" i="10"/>
  <c r="H43" i="10"/>
  <c r="G43" i="10"/>
  <c r="AI42" i="10"/>
  <c r="P42" i="10"/>
  <c r="F42" i="10"/>
  <c r="AZ42" i="10"/>
  <c r="BO42" i="10"/>
  <c r="BF42" i="10"/>
  <c r="BG42" i="10"/>
  <c r="BH42" i="10"/>
  <c r="BI42" i="10"/>
  <c r="J42" i="10"/>
  <c r="BA42" i="10"/>
  <c r="BB42" i="10"/>
  <c r="BC42" i="10"/>
  <c r="BD42" i="10"/>
  <c r="K42" i="10"/>
  <c r="R42" i="10"/>
  <c r="BK42" i="10"/>
  <c r="BM42" i="10"/>
  <c r="BN42" i="10"/>
  <c r="BL42" i="10"/>
  <c r="BJ42" i="10"/>
  <c r="BE42" i="10"/>
  <c r="AH42" i="10"/>
  <c r="AS42" i="10"/>
  <c r="AT42" i="10"/>
  <c r="AU42" i="10"/>
  <c r="AV42" i="10"/>
  <c r="AY42" i="10"/>
  <c r="AX42" i="10"/>
  <c r="AW42" i="10"/>
  <c r="AR42" i="10"/>
  <c r="AQ42" i="10"/>
  <c r="AP42" i="10"/>
  <c r="AG42" i="10"/>
  <c r="S42" i="10"/>
  <c r="Q42" i="10"/>
  <c r="O42" i="10"/>
  <c r="M42" i="10"/>
  <c r="L42" i="10"/>
  <c r="N42" i="10"/>
  <c r="H42" i="10"/>
  <c r="G42" i="10"/>
  <c r="S29" i="10"/>
  <c r="R29" i="10"/>
  <c r="Q29" i="10"/>
  <c r="P29" i="10"/>
  <c r="O29" i="10"/>
  <c r="N29" i="10"/>
  <c r="M29" i="10"/>
  <c r="L29" i="10"/>
  <c r="K29" i="10"/>
  <c r="J29" i="10"/>
  <c r="H29" i="10"/>
  <c r="G29" i="10"/>
  <c r="F29" i="10"/>
  <c r="S28" i="10"/>
  <c r="R28" i="10"/>
  <c r="Q28" i="10"/>
  <c r="P28" i="10"/>
  <c r="O28" i="10"/>
  <c r="N28" i="10"/>
  <c r="M28" i="10"/>
  <c r="L28" i="10"/>
  <c r="K28" i="10"/>
  <c r="J28" i="10"/>
  <c r="H28" i="10"/>
  <c r="G28" i="10"/>
  <c r="F28" i="10"/>
  <c r="S27" i="10"/>
  <c r="R27" i="10"/>
  <c r="Q27" i="10"/>
  <c r="P27" i="10"/>
  <c r="O27" i="10"/>
  <c r="N27" i="10"/>
  <c r="M27" i="10"/>
  <c r="L27" i="10"/>
  <c r="K27" i="10"/>
  <c r="J27" i="10"/>
  <c r="H27" i="10"/>
  <c r="G27" i="10"/>
  <c r="F27" i="10"/>
  <c r="S26" i="10"/>
  <c r="R26" i="10"/>
  <c r="Q26" i="10"/>
  <c r="P26" i="10"/>
  <c r="O26" i="10"/>
  <c r="N26" i="10"/>
  <c r="M26" i="10"/>
  <c r="L26" i="10"/>
  <c r="K26" i="10"/>
  <c r="J26" i="10"/>
  <c r="H26" i="10"/>
  <c r="G26" i="10"/>
  <c r="F26" i="10"/>
  <c r="S25" i="10"/>
  <c r="R25" i="10"/>
  <c r="Q25" i="10"/>
  <c r="P25" i="10"/>
  <c r="O25" i="10"/>
  <c r="N25" i="10"/>
  <c r="M25" i="10"/>
  <c r="L25" i="10"/>
  <c r="K25" i="10"/>
  <c r="J25" i="10"/>
  <c r="H25" i="10"/>
  <c r="G25" i="10"/>
  <c r="F25" i="10"/>
  <c r="S24" i="10"/>
  <c r="R24" i="10"/>
  <c r="Q24" i="10"/>
  <c r="P24" i="10"/>
  <c r="O24" i="10"/>
  <c r="N24" i="10"/>
  <c r="M24" i="10"/>
  <c r="L24" i="10"/>
  <c r="K24" i="10"/>
  <c r="J24" i="10"/>
  <c r="H24" i="10"/>
  <c r="G24" i="10"/>
  <c r="F24" i="10"/>
  <c r="S23" i="10"/>
  <c r="R23" i="10"/>
  <c r="Q23" i="10"/>
  <c r="P23" i="10"/>
  <c r="O23" i="10"/>
  <c r="N23" i="10"/>
  <c r="M23" i="10"/>
  <c r="L23" i="10"/>
  <c r="K23" i="10"/>
  <c r="J23" i="10"/>
  <c r="H23" i="10"/>
  <c r="G23" i="10"/>
  <c r="F23" i="10"/>
  <c r="S22" i="10"/>
  <c r="R22" i="10"/>
  <c r="Q22" i="10"/>
  <c r="P22" i="10"/>
  <c r="O22" i="10"/>
  <c r="N22" i="10"/>
  <c r="M22" i="10"/>
  <c r="L22" i="10"/>
  <c r="K22" i="10"/>
  <c r="J22" i="10"/>
  <c r="H22" i="10"/>
  <c r="G22" i="10"/>
  <c r="F22" i="10"/>
  <c r="S21" i="10"/>
  <c r="R21" i="10"/>
  <c r="Q21" i="10"/>
  <c r="P21" i="10"/>
  <c r="O21" i="10"/>
  <c r="N21" i="10"/>
  <c r="M21" i="10"/>
  <c r="L21" i="10"/>
  <c r="K21" i="10"/>
  <c r="J21" i="10"/>
  <c r="H21" i="10"/>
  <c r="G21" i="10"/>
  <c r="F21" i="10"/>
  <c r="K9" i="7"/>
  <c r="F42" i="7"/>
  <c r="BF42" i="7"/>
  <c r="BG42" i="7"/>
  <c r="L42" i="7"/>
  <c r="L152" i="7"/>
  <c r="L146" i="7"/>
  <c r="L21" i="7"/>
  <c r="BA42" i="7"/>
  <c r="BB42" i="7"/>
  <c r="M42" i="7"/>
  <c r="BA152" i="7"/>
  <c r="BB152" i="7"/>
  <c r="M152" i="7"/>
  <c r="BA146" i="7"/>
  <c r="BB146" i="7"/>
  <c r="M146" i="7"/>
  <c r="M21" i="7"/>
  <c r="BH42" i="7"/>
  <c r="BI42" i="7"/>
  <c r="J42" i="7"/>
  <c r="BC42" i="7"/>
  <c r="BD42" i="7"/>
  <c r="K42" i="7"/>
  <c r="R42" i="7"/>
  <c r="N42" i="7"/>
  <c r="BC152" i="7"/>
  <c r="BD152" i="7"/>
  <c r="K152" i="7"/>
  <c r="R152" i="7"/>
  <c r="N152" i="7"/>
  <c r="R146" i="7"/>
  <c r="N146" i="7"/>
  <c r="N21" i="7"/>
  <c r="F51" i="7"/>
  <c r="BF51" i="7"/>
  <c r="BG51" i="7"/>
  <c r="L51" i="7"/>
  <c r="F153" i="7"/>
  <c r="BF153" i="7"/>
  <c r="BG153" i="7"/>
  <c r="L153" i="7"/>
  <c r="F52" i="7"/>
  <c r="BF52" i="7"/>
  <c r="BG52" i="7"/>
  <c r="L52" i="7"/>
  <c r="L22" i="7"/>
  <c r="BA51" i="7"/>
  <c r="BB51" i="7"/>
  <c r="M51" i="7"/>
  <c r="BA153" i="7"/>
  <c r="BB153" i="7"/>
  <c r="M153" i="7"/>
  <c r="BA52" i="7"/>
  <c r="BB52" i="7"/>
  <c r="M52" i="7"/>
  <c r="M22" i="7"/>
  <c r="BH51" i="7"/>
  <c r="BI51" i="7"/>
  <c r="J51" i="7"/>
  <c r="BC51" i="7"/>
  <c r="BD51" i="7"/>
  <c r="K51" i="7"/>
  <c r="R51" i="7"/>
  <c r="N51" i="7"/>
  <c r="BH153" i="7"/>
  <c r="BI153" i="7"/>
  <c r="J153" i="7"/>
  <c r="BC153" i="7"/>
  <c r="BD153" i="7"/>
  <c r="K153" i="7"/>
  <c r="R153" i="7"/>
  <c r="N153" i="7"/>
  <c r="BH52" i="7"/>
  <c r="BI52" i="7"/>
  <c r="J52" i="7"/>
  <c r="BC52" i="7"/>
  <c r="BD52" i="7"/>
  <c r="K52" i="7"/>
  <c r="R52" i="7"/>
  <c r="N52" i="7"/>
  <c r="N22" i="7"/>
  <c r="F60" i="7"/>
  <c r="BF60" i="7"/>
  <c r="BG60" i="7"/>
  <c r="L60" i="7"/>
  <c r="F58" i="7"/>
  <c r="BF58" i="7"/>
  <c r="BG58" i="7"/>
  <c r="L58" i="7"/>
  <c r="L23" i="7"/>
  <c r="BA60" i="7"/>
  <c r="BB60" i="7"/>
  <c r="M60" i="7"/>
  <c r="BA58" i="7"/>
  <c r="BB58" i="7"/>
  <c r="M58" i="7"/>
  <c r="M23" i="7"/>
  <c r="BH60" i="7"/>
  <c r="BI60" i="7"/>
  <c r="J60" i="7"/>
  <c r="BC60" i="7"/>
  <c r="BD60" i="7"/>
  <c r="K60" i="7"/>
  <c r="R60" i="7"/>
  <c r="N60" i="7"/>
  <c r="BH58" i="7"/>
  <c r="BI58" i="7"/>
  <c r="J58" i="7"/>
  <c r="BC58" i="7"/>
  <c r="BD58" i="7"/>
  <c r="K58" i="7"/>
  <c r="R58" i="7"/>
  <c r="N58" i="7"/>
  <c r="N23" i="7"/>
  <c r="BG64" i="7"/>
  <c r="L64" i="7"/>
  <c r="F72" i="7"/>
  <c r="BF72" i="7"/>
  <c r="BG72" i="7"/>
  <c r="L72" i="7"/>
  <c r="L24" i="7"/>
  <c r="F64" i="7"/>
  <c r="BA64" i="7"/>
  <c r="BB64" i="7"/>
  <c r="M64" i="7"/>
  <c r="BA72" i="7"/>
  <c r="BB72" i="7"/>
  <c r="M72" i="7"/>
  <c r="M24" i="7"/>
  <c r="BF64" i="7"/>
  <c r="BH64" i="7"/>
  <c r="BI64" i="7"/>
  <c r="J64" i="7"/>
  <c r="R64" i="7"/>
  <c r="N64" i="7"/>
  <c r="BH72" i="7"/>
  <c r="BI72" i="7"/>
  <c r="J72" i="7"/>
  <c r="BC72" i="7"/>
  <c r="BD72" i="7"/>
  <c r="K72" i="7"/>
  <c r="R72" i="7"/>
  <c r="N72" i="7"/>
  <c r="N24" i="7"/>
  <c r="F76" i="7"/>
  <c r="BF76" i="7"/>
  <c r="BG76" i="7"/>
  <c r="L76" i="7"/>
  <c r="BG99" i="7"/>
  <c r="L99" i="7"/>
  <c r="L25" i="7"/>
  <c r="BA76" i="7"/>
  <c r="BB76" i="7"/>
  <c r="M76" i="7"/>
  <c r="F99" i="7"/>
  <c r="BA99" i="7"/>
  <c r="BB99" i="7"/>
  <c r="M99" i="7"/>
  <c r="M25" i="7"/>
  <c r="BH76" i="7"/>
  <c r="BI76" i="7"/>
  <c r="J76" i="7"/>
  <c r="BC76" i="7"/>
  <c r="BD76" i="7"/>
  <c r="K76" i="7"/>
  <c r="R76" i="7"/>
  <c r="N76" i="7"/>
  <c r="BF99" i="7"/>
  <c r="BH99" i="7"/>
  <c r="BI99" i="7"/>
  <c r="J99" i="7"/>
  <c r="R99" i="7"/>
  <c r="N99" i="7"/>
  <c r="N25" i="7"/>
  <c r="F112" i="7"/>
  <c r="BF112" i="7"/>
  <c r="BG112" i="7"/>
  <c r="L112" i="7"/>
  <c r="F106" i="7"/>
  <c r="BF106" i="7"/>
  <c r="BG106" i="7"/>
  <c r="L106" i="7"/>
  <c r="L26" i="7"/>
  <c r="BA112" i="7"/>
  <c r="BB112" i="7"/>
  <c r="M112" i="7"/>
  <c r="BA106" i="7"/>
  <c r="BB106" i="7"/>
  <c r="M106" i="7"/>
  <c r="M26" i="7"/>
  <c r="BH112" i="7"/>
  <c r="BI112" i="7"/>
  <c r="J112" i="7"/>
  <c r="BC112" i="7"/>
  <c r="BD112" i="7"/>
  <c r="K112" i="7"/>
  <c r="R112" i="7"/>
  <c r="N112" i="7"/>
  <c r="BH106" i="7"/>
  <c r="BI106" i="7"/>
  <c r="J106" i="7"/>
  <c r="BC106" i="7"/>
  <c r="BD106" i="7"/>
  <c r="K106" i="7"/>
  <c r="R106" i="7"/>
  <c r="N106" i="7"/>
  <c r="N26" i="7"/>
  <c r="F120" i="7"/>
  <c r="BF120" i="7"/>
  <c r="BG120" i="7"/>
  <c r="L120" i="7"/>
  <c r="F119" i="7"/>
  <c r="BF119" i="7"/>
  <c r="BG119" i="7"/>
  <c r="L119" i="7"/>
  <c r="L27" i="7"/>
  <c r="BA120" i="7"/>
  <c r="BB120" i="7"/>
  <c r="M120" i="7"/>
  <c r="BA119" i="7"/>
  <c r="BB119" i="7"/>
  <c r="M119" i="7"/>
  <c r="M27" i="7"/>
  <c r="BH120" i="7"/>
  <c r="BI120" i="7"/>
  <c r="J120" i="7"/>
  <c r="BC120" i="7"/>
  <c r="BD120" i="7"/>
  <c r="K120" i="7"/>
  <c r="R120" i="7"/>
  <c r="N120" i="7"/>
  <c r="BH119" i="7"/>
  <c r="BI119" i="7"/>
  <c r="J119" i="7"/>
  <c r="BC119" i="7"/>
  <c r="BD119" i="7"/>
  <c r="K119" i="7"/>
  <c r="R119" i="7"/>
  <c r="N119" i="7"/>
  <c r="N27" i="7"/>
  <c r="F144" i="7"/>
  <c r="BF144" i="7"/>
  <c r="BG144" i="7"/>
  <c r="L144" i="7"/>
  <c r="F137" i="7"/>
  <c r="BF137" i="7"/>
  <c r="BG137" i="7"/>
  <c r="L137" i="7"/>
  <c r="L28" i="7"/>
  <c r="BA144" i="7"/>
  <c r="BB144" i="7"/>
  <c r="M144" i="7"/>
  <c r="BA137" i="7"/>
  <c r="BB137" i="7"/>
  <c r="M137" i="7"/>
  <c r="M28" i="7"/>
  <c r="BH144" i="7"/>
  <c r="BI144" i="7"/>
  <c r="J144" i="7"/>
  <c r="BC144" i="7"/>
  <c r="BD144" i="7"/>
  <c r="K144" i="7"/>
  <c r="R144" i="7"/>
  <c r="N144" i="7"/>
  <c r="BH137" i="7"/>
  <c r="BI137" i="7"/>
  <c r="J137" i="7"/>
  <c r="BC137" i="7"/>
  <c r="BD137" i="7"/>
  <c r="K137" i="7"/>
  <c r="R137" i="7"/>
  <c r="N137" i="7"/>
  <c r="N28" i="7"/>
  <c r="F157" i="7"/>
  <c r="BF157" i="7"/>
  <c r="BG157" i="7"/>
  <c r="L157" i="7"/>
  <c r="F156" i="7"/>
  <c r="BF156" i="7"/>
  <c r="BG156" i="7"/>
  <c r="L156" i="7"/>
  <c r="L29" i="7"/>
  <c r="BA157" i="7"/>
  <c r="BB157" i="7"/>
  <c r="M157" i="7"/>
  <c r="BA156" i="7"/>
  <c r="BB156" i="7"/>
  <c r="M156" i="7"/>
  <c r="M29" i="7"/>
  <c r="BH157" i="7"/>
  <c r="BI157" i="7"/>
  <c r="J157" i="7"/>
  <c r="BC157" i="7"/>
  <c r="BD157" i="7"/>
  <c r="K157" i="7"/>
  <c r="R157" i="7"/>
  <c r="N157" i="7"/>
  <c r="BH156" i="7"/>
  <c r="BI156" i="7"/>
  <c r="J156" i="7"/>
  <c r="BC156" i="7"/>
  <c r="BD156" i="7"/>
  <c r="K156" i="7"/>
  <c r="R156" i="7"/>
  <c r="N156" i="7"/>
  <c r="N29" i="7"/>
  <c r="F43" i="7"/>
  <c r="BF43" i="7"/>
  <c r="BG43" i="7"/>
  <c r="L43" i="7"/>
  <c r="BA43" i="7"/>
  <c r="BB43" i="7"/>
  <c r="M43" i="7"/>
  <c r="BH43" i="7"/>
  <c r="BI43" i="7"/>
  <c r="J43" i="7"/>
  <c r="BC43" i="7"/>
  <c r="BD43" i="7"/>
  <c r="K43" i="7"/>
  <c r="R43" i="7"/>
  <c r="N43" i="7"/>
  <c r="F44" i="7"/>
  <c r="BF44" i="7"/>
  <c r="BG44" i="7"/>
  <c r="L44" i="7"/>
  <c r="BA44" i="7"/>
  <c r="BB44" i="7"/>
  <c r="M44" i="7"/>
  <c r="BH44" i="7"/>
  <c r="BI44" i="7"/>
  <c r="J44" i="7"/>
  <c r="BC44" i="7"/>
  <c r="BD44" i="7"/>
  <c r="K44" i="7"/>
  <c r="R44" i="7"/>
  <c r="N44" i="7"/>
  <c r="F45" i="7"/>
  <c r="BF45" i="7"/>
  <c r="BG45" i="7"/>
  <c r="L45" i="7"/>
  <c r="BA45" i="7"/>
  <c r="BB45" i="7"/>
  <c r="M45" i="7"/>
  <c r="BH45" i="7"/>
  <c r="BI45" i="7"/>
  <c r="J45" i="7"/>
  <c r="BC45" i="7"/>
  <c r="BD45" i="7"/>
  <c r="K45" i="7"/>
  <c r="R45" i="7"/>
  <c r="N45" i="7"/>
  <c r="F46" i="7"/>
  <c r="BF46" i="7"/>
  <c r="BG46" i="7"/>
  <c r="L46" i="7"/>
  <c r="BA46" i="7"/>
  <c r="BB46" i="7"/>
  <c r="M46" i="7"/>
  <c r="BH46" i="7"/>
  <c r="BI46" i="7"/>
  <c r="J46" i="7"/>
  <c r="BC46" i="7"/>
  <c r="BD46" i="7"/>
  <c r="K46" i="7"/>
  <c r="R46" i="7"/>
  <c r="N46" i="7"/>
  <c r="F47" i="7"/>
  <c r="BF47" i="7"/>
  <c r="BG47" i="7"/>
  <c r="L47" i="7"/>
  <c r="BA47" i="7"/>
  <c r="BB47" i="7"/>
  <c r="M47" i="7"/>
  <c r="BH47" i="7"/>
  <c r="BI47" i="7"/>
  <c r="J47" i="7"/>
  <c r="BC47" i="7"/>
  <c r="BD47" i="7"/>
  <c r="K47" i="7"/>
  <c r="R47" i="7"/>
  <c r="N47" i="7"/>
  <c r="F48" i="7"/>
  <c r="BF48" i="7"/>
  <c r="BG48" i="7"/>
  <c r="L48" i="7"/>
  <c r="BA48" i="7"/>
  <c r="BB48" i="7"/>
  <c r="M48" i="7"/>
  <c r="BH48" i="7"/>
  <c r="BI48" i="7"/>
  <c r="J48" i="7"/>
  <c r="BC48" i="7"/>
  <c r="BD48" i="7"/>
  <c r="K48" i="7"/>
  <c r="R48" i="7"/>
  <c r="N48" i="7"/>
  <c r="F49" i="7"/>
  <c r="BF49" i="7"/>
  <c r="BG49" i="7"/>
  <c r="L49" i="7"/>
  <c r="BA49" i="7"/>
  <c r="BB49" i="7"/>
  <c r="M49" i="7"/>
  <c r="BH49" i="7"/>
  <c r="BI49" i="7"/>
  <c r="J49" i="7"/>
  <c r="BC49" i="7"/>
  <c r="BD49" i="7"/>
  <c r="K49" i="7"/>
  <c r="R49" i="7"/>
  <c r="N49" i="7"/>
  <c r="F50" i="7"/>
  <c r="BF50" i="7"/>
  <c r="BG50" i="7"/>
  <c r="L50" i="7"/>
  <c r="BA50" i="7"/>
  <c r="BB50" i="7"/>
  <c r="M50" i="7"/>
  <c r="BH50" i="7"/>
  <c r="BI50" i="7"/>
  <c r="J50" i="7"/>
  <c r="BC50" i="7"/>
  <c r="BD50" i="7"/>
  <c r="K50" i="7"/>
  <c r="R50" i="7"/>
  <c r="N50" i="7"/>
  <c r="F53" i="7"/>
  <c r="BF53" i="7"/>
  <c r="BG53" i="7"/>
  <c r="L53" i="7"/>
  <c r="BA53" i="7"/>
  <c r="BB53" i="7"/>
  <c r="M53" i="7"/>
  <c r="BH53" i="7"/>
  <c r="BI53" i="7"/>
  <c r="J53" i="7"/>
  <c r="BC53" i="7"/>
  <c r="BD53" i="7"/>
  <c r="K53" i="7"/>
  <c r="R53" i="7"/>
  <c r="N53" i="7"/>
  <c r="F54" i="7"/>
  <c r="BF54" i="7"/>
  <c r="BG54" i="7"/>
  <c r="L54" i="7"/>
  <c r="BA54" i="7"/>
  <c r="BB54" i="7"/>
  <c r="M54" i="7"/>
  <c r="BH54" i="7"/>
  <c r="BI54" i="7"/>
  <c r="J54" i="7"/>
  <c r="BC54" i="7"/>
  <c r="BD54" i="7"/>
  <c r="K54" i="7"/>
  <c r="R54" i="7"/>
  <c r="N54" i="7"/>
  <c r="F55" i="7"/>
  <c r="BF55" i="7"/>
  <c r="BG55" i="7"/>
  <c r="L55" i="7"/>
  <c r="BA55" i="7"/>
  <c r="BB55" i="7"/>
  <c r="M55" i="7"/>
  <c r="BH55" i="7"/>
  <c r="BI55" i="7"/>
  <c r="J55" i="7"/>
  <c r="BC55" i="7"/>
  <c r="BD55" i="7"/>
  <c r="K55" i="7"/>
  <c r="R55" i="7"/>
  <c r="N55" i="7"/>
  <c r="F56" i="7"/>
  <c r="BF56" i="7"/>
  <c r="BG56" i="7"/>
  <c r="L56" i="7"/>
  <c r="BA56" i="7"/>
  <c r="BB56" i="7"/>
  <c r="M56" i="7"/>
  <c r="BH56" i="7"/>
  <c r="BI56" i="7"/>
  <c r="J56" i="7"/>
  <c r="BC56" i="7"/>
  <c r="BD56" i="7"/>
  <c r="K56" i="7"/>
  <c r="R56" i="7"/>
  <c r="N56" i="7"/>
  <c r="F57" i="7"/>
  <c r="BF57" i="7"/>
  <c r="BG57" i="7"/>
  <c r="L57" i="7"/>
  <c r="BA57" i="7"/>
  <c r="BB57" i="7"/>
  <c r="M57" i="7"/>
  <c r="BH57" i="7"/>
  <c r="BI57" i="7"/>
  <c r="J57" i="7"/>
  <c r="BC57" i="7"/>
  <c r="BD57" i="7"/>
  <c r="K57" i="7"/>
  <c r="R57" i="7"/>
  <c r="N57" i="7"/>
  <c r="F59" i="7"/>
  <c r="BF59" i="7"/>
  <c r="BG59" i="7"/>
  <c r="L59" i="7"/>
  <c r="BA59" i="7"/>
  <c r="BB59" i="7"/>
  <c r="M59" i="7"/>
  <c r="BH59" i="7"/>
  <c r="BI59" i="7"/>
  <c r="J59" i="7"/>
  <c r="BC59" i="7"/>
  <c r="BD59" i="7"/>
  <c r="K59" i="7"/>
  <c r="R59" i="7"/>
  <c r="N59" i="7"/>
  <c r="BG61" i="7"/>
  <c r="L61" i="7"/>
  <c r="F61" i="7"/>
  <c r="BA61" i="7"/>
  <c r="BB61" i="7"/>
  <c r="M61" i="7"/>
  <c r="BF61" i="7"/>
  <c r="BH61" i="7"/>
  <c r="BI61" i="7"/>
  <c r="J61" i="7"/>
  <c r="R61" i="7"/>
  <c r="N61" i="7"/>
  <c r="BG62" i="7"/>
  <c r="L62" i="7"/>
  <c r="F62" i="7"/>
  <c r="BA62" i="7"/>
  <c r="BB62" i="7"/>
  <c r="M62" i="7"/>
  <c r="BF62" i="7"/>
  <c r="BH62" i="7"/>
  <c r="BI62" i="7"/>
  <c r="J62" i="7"/>
  <c r="R62" i="7"/>
  <c r="N62" i="7"/>
  <c r="BG63" i="7"/>
  <c r="L63" i="7"/>
  <c r="F63" i="7"/>
  <c r="BA63" i="7"/>
  <c r="BB63" i="7"/>
  <c r="M63" i="7"/>
  <c r="BF63" i="7"/>
  <c r="BH63" i="7"/>
  <c r="BI63" i="7"/>
  <c r="J63" i="7"/>
  <c r="R63" i="7"/>
  <c r="N63" i="7"/>
  <c r="F65" i="7"/>
  <c r="BF65" i="7"/>
  <c r="BG65" i="7"/>
  <c r="L65" i="7"/>
  <c r="BA65" i="7"/>
  <c r="BB65" i="7"/>
  <c r="M65" i="7"/>
  <c r="BH65" i="7"/>
  <c r="BI65" i="7"/>
  <c r="J65" i="7"/>
  <c r="BC65" i="7"/>
  <c r="BD65" i="7"/>
  <c r="K65" i="7"/>
  <c r="R65" i="7"/>
  <c r="N65" i="7"/>
  <c r="F66" i="7"/>
  <c r="BF66" i="7"/>
  <c r="BG66" i="7"/>
  <c r="L66" i="7"/>
  <c r="BA66" i="7"/>
  <c r="BB66" i="7"/>
  <c r="M66" i="7"/>
  <c r="BH66" i="7"/>
  <c r="BI66" i="7"/>
  <c r="J66" i="7"/>
  <c r="BC66" i="7"/>
  <c r="BD66" i="7"/>
  <c r="K66" i="7"/>
  <c r="R66" i="7"/>
  <c r="N66" i="7"/>
  <c r="F67" i="7"/>
  <c r="BF67" i="7"/>
  <c r="BG67" i="7"/>
  <c r="L67" i="7"/>
  <c r="BA67" i="7"/>
  <c r="BB67" i="7"/>
  <c r="M67" i="7"/>
  <c r="BH67" i="7"/>
  <c r="BI67" i="7"/>
  <c r="J67" i="7"/>
  <c r="BC67" i="7"/>
  <c r="BD67" i="7"/>
  <c r="K67" i="7"/>
  <c r="R67" i="7"/>
  <c r="N67" i="7"/>
  <c r="F68" i="7"/>
  <c r="BF68" i="7"/>
  <c r="BG68" i="7"/>
  <c r="L68" i="7"/>
  <c r="BA68" i="7"/>
  <c r="BB68" i="7"/>
  <c r="M68" i="7"/>
  <c r="BH68" i="7"/>
  <c r="BI68" i="7"/>
  <c r="J68" i="7"/>
  <c r="BC68" i="7"/>
  <c r="BD68" i="7"/>
  <c r="K68" i="7"/>
  <c r="R68" i="7"/>
  <c r="N68" i="7"/>
  <c r="F69" i="7"/>
  <c r="BF69" i="7"/>
  <c r="BG69" i="7"/>
  <c r="L69" i="7"/>
  <c r="BA69" i="7"/>
  <c r="BB69" i="7"/>
  <c r="M69" i="7"/>
  <c r="BH69" i="7"/>
  <c r="BI69" i="7"/>
  <c r="J69" i="7"/>
  <c r="BC69" i="7"/>
  <c r="BD69" i="7"/>
  <c r="K69" i="7"/>
  <c r="R69" i="7"/>
  <c r="N69" i="7"/>
  <c r="F70" i="7"/>
  <c r="BF70" i="7"/>
  <c r="BG70" i="7"/>
  <c r="L70" i="7"/>
  <c r="BA70" i="7"/>
  <c r="BB70" i="7"/>
  <c r="M70" i="7"/>
  <c r="BH70" i="7"/>
  <c r="BI70" i="7"/>
  <c r="J70" i="7"/>
  <c r="BC70" i="7"/>
  <c r="BD70" i="7"/>
  <c r="K70" i="7"/>
  <c r="R70" i="7"/>
  <c r="N70" i="7"/>
  <c r="F71" i="7"/>
  <c r="BF71" i="7"/>
  <c r="BG71" i="7"/>
  <c r="L71" i="7"/>
  <c r="BA71" i="7"/>
  <c r="BB71" i="7"/>
  <c r="M71" i="7"/>
  <c r="BH71" i="7"/>
  <c r="BI71" i="7"/>
  <c r="J71" i="7"/>
  <c r="BC71" i="7"/>
  <c r="BD71" i="7"/>
  <c r="K71" i="7"/>
  <c r="R71" i="7"/>
  <c r="N71" i="7"/>
  <c r="BG73" i="7"/>
  <c r="L73" i="7"/>
  <c r="F73" i="7"/>
  <c r="BA73" i="7"/>
  <c r="BB73" i="7"/>
  <c r="M73" i="7"/>
  <c r="BF73" i="7"/>
  <c r="BH73" i="7"/>
  <c r="BI73" i="7"/>
  <c r="J73" i="7"/>
  <c r="R73" i="7"/>
  <c r="N73" i="7"/>
  <c r="F74" i="7"/>
  <c r="BF74" i="7"/>
  <c r="BG74" i="7"/>
  <c r="L74" i="7"/>
  <c r="BA74" i="7"/>
  <c r="BB74" i="7"/>
  <c r="M74" i="7"/>
  <c r="BH74" i="7"/>
  <c r="BI74" i="7"/>
  <c r="J74" i="7"/>
  <c r="BC74" i="7"/>
  <c r="BD74" i="7"/>
  <c r="K74" i="7"/>
  <c r="R74" i="7"/>
  <c r="N74" i="7"/>
  <c r="F75" i="7"/>
  <c r="BF75" i="7"/>
  <c r="BG75" i="7"/>
  <c r="L75" i="7"/>
  <c r="BA75" i="7"/>
  <c r="BB75" i="7"/>
  <c r="M75" i="7"/>
  <c r="BH75" i="7"/>
  <c r="BI75" i="7"/>
  <c r="J75" i="7"/>
  <c r="BC75" i="7"/>
  <c r="BD75" i="7"/>
  <c r="K75" i="7"/>
  <c r="R75" i="7"/>
  <c r="N75" i="7"/>
  <c r="F77" i="7"/>
  <c r="BF77" i="7"/>
  <c r="BG77" i="7"/>
  <c r="L77" i="7"/>
  <c r="BA77" i="7"/>
  <c r="BB77" i="7"/>
  <c r="M77" i="7"/>
  <c r="BH77" i="7"/>
  <c r="BI77" i="7"/>
  <c r="J77" i="7"/>
  <c r="BC77" i="7"/>
  <c r="BD77" i="7"/>
  <c r="K77" i="7"/>
  <c r="R77" i="7"/>
  <c r="N77" i="7"/>
  <c r="F78" i="7"/>
  <c r="BF78" i="7"/>
  <c r="BG78" i="7"/>
  <c r="L78" i="7"/>
  <c r="BA78" i="7"/>
  <c r="BB78" i="7"/>
  <c r="M78" i="7"/>
  <c r="BH78" i="7"/>
  <c r="BI78" i="7"/>
  <c r="J78" i="7"/>
  <c r="BC78" i="7"/>
  <c r="BD78" i="7"/>
  <c r="K78" i="7"/>
  <c r="R78" i="7"/>
  <c r="N78" i="7"/>
  <c r="F79" i="7"/>
  <c r="BF79" i="7"/>
  <c r="BG79" i="7"/>
  <c r="L79" i="7"/>
  <c r="BA79" i="7"/>
  <c r="BB79" i="7"/>
  <c r="M79" i="7"/>
  <c r="BH79" i="7"/>
  <c r="BI79" i="7"/>
  <c r="J79" i="7"/>
  <c r="BC79" i="7"/>
  <c r="BD79" i="7"/>
  <c r="K79" i="7"/>
  <c r="R79" i="7"/>
  <c r="N79" i="7"/>
  <c r="F80" i="7"/>
  <c r="BF80" i="7"/>
  <c r="BG80" i="7"/>
  <c r="L80" i="7"/>
  <c r="BA80" i="7"/>
  <c r="BB80" i="7"/>
  <c r="M80" i="7"/>
  <c r="BH80" i="7"/>
  <c r="BI80" i="7"/>
  <c r="J80" i="7"/>
  <c r="BC80" i="7"/>
  <c r="BD80" i="7"/>
  <c r="K80" i="7"/>
  <c r="R80" i="7"/>
  <c r="N80" i="7"/>
  <c r="F81" i="7"/>
  <c r="BF81" i="7"/>
  <c r="BG81" i="7"/>
  <c r="L81" i="7"/>
  <c r="BA81" i="7"/>
  <c r="BB81" i="7"/>
  <c r="M81" i="7"/>
  <c r="BH81" i="7"/>
  <c r="BI81" i="7"/>
  <c r="J81" i="7"/>
  <c r="BC81" i="7"/>
  <c r="BD81" i="7"/>
  <c r="K81" i="7"/>
  <c r="R81" i="7"/>
  <c r="N81" i="7"/>
  <c r="F82" i="7"/>
  <c r="BF82" i="7"/>
  <c r="BG82" i="7"/>
  <c r="L82" i="7"/>
  <c r="BA82" i="7"/>
  <c r="BB82" i="7"/>
  <c r="M82" i="7"/>
  <c r="BH82" i="7"/>
  <c r="BI82" i="7"/>
  <c r="J82" i="7"/>
  <c r="BC82" i="7"/>
  <c r="BD82" i="7"/>
  <c r="K82" i="7"/>
  <c r="R82" i="7"/>
  <c r="N82" i="7"/>
  <c r="F83" i="7"/>
  <c r="BF83" i="7"/>
  <c r="BG83" i="7"/>
  <c r="L83" i="7"/>
  <c r="BA83" i="7"/>
  <c r="BB83" i="7"/>
  <c r="M83" i="7"/>
  <c r="BH83" i="7"/>
  <c r="BI83" i="7"/>
  <c r="J83" i="7"/>
  <c r="BC83" i="7"/>
  <c r="BD83" i="7"/>
  <c r="K83" i="7"/>
  <c r="R83" i="7"/>
  <c r="N83" i="7"/>
  <c r="F84" i="7"/>
  <c r="BF84" i="7"/>
  <c r="BG84" i="7"/>
  <c r="L84" i="7"/>
  <c r="BA84" i="7"/>
  <c r="BB84" i="7"/>
  <c r="M84" i="7"/>
  <c r="BH84" i="7"/>
  <c r="BI84" i="7"/>
  <c r="J84" i="7"/>
  <c r="BC84" i="7"/>
  <c r="BD84" i="7"/>
  <c r="K84" i="7"/>
  <c r="R84" i="7"/>
  <c r="N84" i="7"/>
  <c r="F85" i="7"/>
  <c r="BF85" i="7"/>
  <c r="BG85" i="7"/>
  <c r="L85" i="7"/>
  <c r="BA85" i="7"/>
  <c r="BB85" i="7"/>
  <c r="M85" i="7"/>
  <c r="BH85" i="7"/>
  <c r="BI85" i="7"/>
  <c r="J85" i="7"/>
  <c r="BC85" i="7"/>
  <c r="BD85" i="7"/>
  <c r="K85" i="7"/>
  <c r="R85" i="7"/>
  <c r="N85" i="7"/>
  <c r="F86" i="7"/>
  <c r="BF86" i="7"/>
  <c r="BG86" i="7"/>
  <c r="L86" i="7"/>
  <c r="BA86" i="7"/>
  <c r="BB86" i="7"/>
  <c r="M86" i="7"/>
  <c r="BH86" i="7"/>
  <c r="BI86" i="7"/>
  <c r="J86" i="7"/>
  <c r="BC86" i="7"/>
  <c r="BD86" i="7"/>
  <c r="K86" i="7"/>
  <c r="R86" i="7"/>
  <c r="N86" i="7"/>
  <c r="F87" i="7"/>
  <c r="BF87" i="7"/>
  <c r="BG87" i="7"/>
  <c r="L87" i="7"/>
  <c r="BA87" i="7"/>
  <c r="BB87" i="7"/>
  <c r="M87" i="7"/>
  <c r="BH87" i="7"/>
  <c r="BI87" i="7"/>
  <c r="J87" i="7"/>
  <c r="BC87" i="7"/>
  <c r="BD87" i="7"/>
  <c r="K87" i="7"/>
  <c r="R87" i="7"/>
  <c r="N87" i="7"/>
  <c r="F88" i="7"/>
  <c r="BF88" i="7"/>
  <c r="BG88" i="7"/>
  <c r="L88" i="7"/>
  <c r="BA88" i="7"/>
  <c r="BB88" i="7"/>
  <c r="M88" i="7"/>
  <c r="BH88" i="7"/>
  <c r="BI88" i="7"/>
  <c r="J88" i="7"/>
  <c r="BC88" i="7"/>
  <c r="BD88" i="7"/>
  <c r="K88" i="7"/>
  <c r="R88" i="7"/>
  <c r="N88" i="7"/>
  <c r="F89" i="7"/>
  <c r="BF89" i="7"/>
  <c r="BG89" i="7"/>
  <c r="L89" i="7"/>
  <c r="BA89" i="7"/>
  <c r="BB89" i="7"/>
  <c r="M89" i="7"/>
  <c r="BH89" i="7"/>
  <c r="BI89" i="7"/>
  <c r="J89" i="7"/>
  <c r="BC89" i="7"/>
  <c r="BD89" i="7"/>
  <c r="K89" i="7"/>
  <c r="R89" i="7"/>
  <c r="N89" i="7"/>
  <c r="F90" i="7"/>
  <c r="BF90" i="7"/>
  <c r="BG90" i="7"/>
  <c r="L90" i="7"/>
  <c r="BA90" i="7"/>
  <c r="BB90" i="7"/>
  <c r="M90" i="7"/>
  <c r="BH90" i="7"/>
  <c r="BI90" i="7"/>
  <c r="J90" i="7"/>
  <c r="BC90" i="7"/>
  <c r="BD90" i="7"/>
  <c r="K90" i="7"/>
  <c r="R90" i="7"/>
  <c r="N90" i="7"/>
  <c r="F91" i="7"/>
  <c r="BF91" i="7"/>
  <c r="BG91" i="7"/>
  <c r="L91" i="7"/>
  <c r="BA91" i="7"/>
  <c r="BB91" i="7"/>
  <c r="M91" i="7"/>
  <c r="BH91" i="7"/>
  <c r="BI91" i="7"/>
  <c r="J91" i="7"/>
  <c r="BC91" i="7"/>
  <c r="BD91" i="7"/>
  <c r="K91" i="7"/>
  <c r="R91" i="7"/>
  <c r="N91" i="7"/>
  <c r="F92" i="7"/>
  <c r="BF92" i="7"/>
  <c r="BG92" i="7"/>
  <c r="L92" i="7"/>
  <c r="BA92" i="7"/>
  <c r="BB92" i="7"/>
  <c r="M92" i="7"/>
  <c r="BH92" i="7"/>
  <c r="BI92" i="7"/>
  <c r="J92" i="7"/>
  <c r="BC92" i="7"/>
  <c r="BD92" i="7"/>
  <c r="K92" i="7"/>
  <c r="R92" i="7"/>
  <c r="N92" i="7"/>
  <c r="F93" i="7"/>
  <c r="BF93" i="7"/>
  <c r="BG93" i="7"/>
  <c r="L93" i="7"/>
  <c r="BA93" i="7"/>
  <c r="BB93" i="7"/>
  <c r="M93" i="7"/>
  <c r="BH93" i="7"/>
  <c r="BI93" i="7"/>
  <c r="J93" i="7"/>
  <c r="BC93" i="7"/>
  <c r="BD93" i="7"/>
  <c r="K93" i="7"/>
  <c r="R93" i="7"/>
  <c r="N93" i="7"/>
  <c r="F94" i="7"/>
  <c r="BF94" i="7"/>
  <c r="BG94" i="7"/>
  <c r="L94" i="7"/>
  <c r="BA94" i="7"/>
  <c r="BB94" i="7"/>
  <c r="M94" i="7"/>
  <c r="BH94" i="7"/>
  <c r="BI94" i="7"/>
  <c r="J94" i="7"/>
  <c r="BC94" i="7"/>
  <c r="BD94" i="7"/>
  <c r="K94" i="7"/>
  <c r="R94" i="7"/>
  <c r="N94" i="7"/>
  <c r="BG95" i="7"/>
  <c r="L95" i="7"/>
  <c r="F95" i="7"/>
  <c r="BA95" i="7"/>
  <c r="BB95" i="7"/>
  <c r="M95" i="7"/>
  <c r="BF95" i="7"/>
  <c r="BH95" i="7"/>
  <c r="BI95" i="7"/>
  <c r="J95" i="7"/>
  <c r="R95" i="7"/>
  <c r="N95" i="7"/>
  <c r="BG96" i="7"/>
  <c r="L96" i="7"/>
  <c r="F96" i="7"/>
  <c r="BA96" i="7"/>
  <c r="BB96" i="7"/>
  <c r="M96" i="7"/>
  <c r="BF96" i="7"/>
  <c r="BH96" i="7"/>
  <c r="BI96" i="7"/>
  <c r="J96" i="7"/>
  <c r="R96" i="7"/>
  <c r="N96" i="7"/>
  <c r="BG97" i="7"/>
  <c r="L97" i="7"/>
  <c r="F97" i="7"/>
  <c r="BA97" i="7"/>
  <c r="BB97" i="7"/>
  <c r="M97" i="7"/>
  <c r="BF97" i="7"/>
  <c r="BH97" i="7"/>
  <c r="BI97" i="7"/>
  <c r="J97" i="7"/>
  <c r="R97" i="7"/>
  <c r="N97" i="7"/>
  <c r="BG98" i="7"/>
  <c r="L98" i="7"/>
  <c r="F98" i="7"/>
  <c r="BA98" i="7"/>
  <c r="BB98" i="7"/>
  <c r="M98" i="7"/>
  <c r="BF98" i="7"/>
  <c r="BH98" i="7"/>
  <c r="BI98" i="7"/>
  <c r="J98" i="7"/>
  <c r="R98" i="7"/>
  <c r="N98" i="7"/>
  <c r="BG100" i="7"/>
  <c r="L100" i="7"/>
  <c r="F100" i="7"/>
  <c r="BA100" i="7"/>
  <c r="BB100" i="7"/>
  <c r="M100" i="7"/>
  <c r="BF100" i="7"/>
  <c r="BH100" i="7"/>
  <c r="BI100" i="7"/>
  <c r="J100" i="7"/>
  <c r="R100" i="7"/>
  <c r="N100" i="7"/>
  <c r="BG101" i="7"/>
  <c r="L101" i="7"/>
  <c r="F101" i="7"/>
  <c r="BA101" i="7"/>
  <c r="BB101" i="7"/>
  <c r="M101" i="7"/>
  <c r="BF101" i="7"/>
  <c r="BH101" i="7"/>
  <c r="BI101" i="7"/>
  <c r="J101" i="7"/>
  <c r="R101" i="7"/>
  <c r="N101" i="7"/>
  <c r="F102" i="7"/>
  <c r="BF102" i="7"/>
  <c r="BG102" i="7"/>
  <c r="L102" i="7"/>
  <c r="BA102" i="7"/>
  <c r="BB102" i="7"/>
  <c r="M102" i="7"/>
  <c r="BH102" i="7"/>
  <c r="BI102" i="7"/>
  <c r="J102" i="7"/>
  <c r="BC102" i="7"/>
  <c r="BD102" i="7"/>
  <c r="K102" i="7"/>
  <c r="R102" i="7"/>
  <c r="N102" i="7"/>
  <c r="F103" i="7"/>
  <c r="BF103" i="7"/>
  <c r="BG103" i="7"/>
  <c r="L103" i="7"/>
  <c r="BA103" i="7"/>
  <c r="BB103" i="7"/>
  <c r="M103" i="7"/>
  <c r="BH103" i="7"/>
  <c r="BI103" i="7"/>
  <c r="J103" i="7"/>
  <c r="BC103" i="7"/>
  <c r="BD103" i="7"/>
  <c r="K103" i="7"/>
  <c r="R103" i="7"/>
  <c r="N103" i="7"/>
  <c r="F104" i="7"/>
  <c r="BF104" i="7"/>
  <c r="BG104" i="7"/>
  <c r="L104" i="7"/>
  <c r="BA104" i="7"/>
  <c r="BB104" i="7"/>
  <c r="M104" i="7"/>
  <c r="BH104" i="7"/>
  <c r="BI104" i="7"/>
  <c r="J104" i="7"/>
  <c r="BC104" i="7"/>
  <c r="BD104" i="7"/>
  <c r="K104" i="7"/>
  <c r="R104" i="7"/>
  <c r="N104" i="7"/>
  <c r="F105" i="7"/>
  <c r="BF105" i="7"/>
  <c r="BG105" i="7"/>
  <c r="L105" i="7"/>
  <c r="BA105" i="7"/>
  <c r="BB105" i="7"/>
  <c r="M105" i="7"/>
  <c r="BH105" i="7"/>
  <c r="BI105" i="7"/>
  <c r="J105" i="7"/>
  <c r="BC105" i="7"/>
  <c r="BD105" i="7"/>
  <c r="K105" i="7"/>
  <c r="R105" i="7"/>
  <c r="N105" i="7"/>
  <c r="F107" i="7"/>
  <c r="BF107" i="7"/>
  <c r="BG107" i="7"/>
  <c r="L107" i="7"/>
  <c r="BA107" i="7"/>
  <c r="BB107" i="7"/>
  <c r="M107" i="7"/>
  <c r="BH107" i="7"/>
  <c r="BI107" i="7"/>
  <c r="J107" i="7"/>
  <c r="BC107" i="7"/>
  <c r="BD107" i="7"/>
  <c r="K107" i="7"/>
  <c r="R107" i="7"/>
  <c r="N107" i="7"/>
  <c r="F108" i="7"/>
  <c r="BF108" i="7"/>
  <c r="BG108" i="7"/>
  <c r="L108" i="7"/>
  <c r="BA108" i="7"/>
  <c r="BB108" i="7"/>
  <c r="M108" i="7"/>
  <c r="BH108" i="7"/>
  <c r="BI108" i="7"/>
  <c r="J108" i="7"/>
  <c r="BC108" i="7"/>
  <c r="BD108" i="7"/>
  <c r="K108" i="7"/>
  <c r="R108" i="7"/>
  <c r="N108" i="7"/>
  <c r="F109" i="7"/>
  <c r="BF109" i="7"/>
  <c r="BG109" i="7"/>
  <c r="L109" i="7"/>
  <c r="BA109" i="7"/>
  <c r="BB109" i="7"/>
  <c r="M109" i="7"/>
  <c r="BH109" i="7"/>
  <c r="BI109" i="7"/>
  <c r="J109" i="7"/>
  <c r="BC109" i="7"/>
  <c r="BD109" i="7"/>
  <c r="K109" i="7"/>
  <c r="R109" i="7"/>
  <c r="N109" i="7"/>
  <c r="F110" i="7"/>
  <c r="BF110" i="7"/>
  <c r="BG110" i="7"/>
  <c r="L110" i="7"/>
  <c r="BA110" i="7"/>
  <c r="BB110" i="7"/>
  <c r="M110" i="7"/>
  <c r="BH110" i="7"/>
  <c r="BI110" i="7"/>
  <c r="J110" i="7"/>
  <c r="BC110" i="7"/>
  <c r="BD110" i="7"/>
  <c r="K110" i="7"/>
  <c r="R110" i="7"/>
  <c r="N110" i="7"/>
  <c r="F111" i="7"/>
  <c r="BF111" i="7"/>
  <c r="BG111" i="7"/>
  <c r="L111" i="7"/>
  <c r="BA111" i="7"/>
  <c r="BB111" i="7"/>
  <c r="M111" i="7"/>
  <c r="BH111" i="7"/>
  <c r="BI111" i="7"/>
  <c r="J111" i="7"/>
  <c r="BC111" i="7"/>
  <c r="BD111" i="7"/>
  <c r="K111" i="7"/>
  <c r="R111" i="7"/>
  <c r="N111" i="7"/>
  <c r="F113" i="7"/>
  <c r="BF113" i="7"/>
  <c r="BG113" i="7"/>
  <c r="L113" i="7"/>
  <c r="BA113" i="7"/>
  <c r="BB113" i="7"/>
  <c r="M113" i="7"/>
  <c r="BH113" i="7"/>
  <c r="BI113" i="7"/>
  <c r="J113" i="7"/>
  <c r="BC113" i="7"/>
  <c r="BD113" i="7"/>
  <c r="K113" i="7"/>
  <c r="R113" i="7"/>
  <c r="N113" i="7"/>
  <c r="F114" i="7"/>
  <c r="BF114" i="7"/>
  <c r="BG114" i="7"/>
  <c r="L114" i="7"/>
  <c r="BA114" i="7"/>
  <c r="BB114" i="7"/>
  <c r="M114" i="7"/>
  <c r="BH114" i="7"/>
  <c r="BI114" i="7"/>
  <c r="J114" i="7"/>
  <c r="BC114" i="7"/>
  <c r="BD114" i="7"/>
  <c r="K114" i="7"/>
  <c r="R114" i="7"/>
  <c r="N114" i="7"/>
  <c r="F115" i="7"/>
  <c r="BF115" i="7"/>
  <c r="BG115" i="7"/>
  <c r="L115" i="7"/>
  <c r="BA115" i="7"/>
  <c r="BB115" i="7"/>
  <c r="M115" i="7"/>
  <c r="BH115" i="7"/>
  <c r="BI115" i="7"/>
  <c r="J115" i="7"/>
  <c r="BC115" i="7"/>
  <c r="BD115" i="7"/>
  <c r="K115" i="7"/>
  <c r="R115" i="7"/>
  <c r="N115" i="7"/>
  <c r="F116" i="7"/>
  <c r="BF116" i="7"/>
  <c r="BG116" i="7"/>
  <c r="L116" i="7"/>
  <c r="BA116" i="7"/>
  <c r="BB116" i="7"/>
  <c r="M116" i="7"/>
  <c r="BH116" i="7"/>
  <c r="BI116" i="7"/>
  <c r="J116" i="7"/>
  <c r="BC116" i="7"/>
  <c r="BD116" i="7"/>
  <c r="K116" i="7"/>
  <c r="R116" i="7"/>
  <c r="N116" i="7"/>
  <c r="F117" i="7"/>
  <c r="BF117" i="7"/>
  <c r="BG117" i="7"/>
  <c r="L117" i="7"/>
  <c r="BA117" i="7"/>
  <c r="BB117" i="7"/>
  <c r="M117" i="7"/>
  <c r="BH117" i="7"/>
  <c r="BI117" i="7"/>
  <c r="J117" i="7"/>
  <c r="BC117" i="7"/>
  <c r="BD117" i="7"/>
  <c r="K117" i="7"/>
  <c r="R117" i="7"/>
  <c r="N117" i="7"/>
  <c r="F118" i="7"/>
  <c r="BF118" i="7"/>
  <c r="BG118" i="7"/>
  <c r="L118" i="7"/>
  <c r="BA118" i="7"/>
  <c r="BB118" i="7"/>
  <c r="M118" i="7"/>
  <c r="BH118" i="7"/>
  <c r="BI118" i="7"/>
  <c r="J118" i="7"/>
  <c r="BC118" i="7"/>
  <c r="BD118" i="7"/>
  <c r="K118" i="7"/>
  <c r="R118" i="7"/>
  <c r="N118" i="7"/>
  <c r="F121" i="7"/>
  <c r="BF121" i="7"/>
  <c r="BG121" i="7"/>
  <c r="L121" i="7"/>
  <c r="BA121" i="7"/>
  <c r="BB121" i="7"/>
  <c r="M121" i="7"/>
  <c r="BH121" i="7"/>
  <c r="BI121" i="7"/>
  <c r="J121" i="7"/>
  <c r="BC121" i="7"/>
  <c r="BD121" i="7"/>
  <c r="K121" i="7"/>
  <c r="R121" i="7"/>
  <c r="N121" i="7"/>
  <c r="F122" i="7"/>
  <c r="BF122" i="7"/>
  <c r="BG122" i="7"/>
  <c r="L122" i="7"/>
  <c r="BA122" i="7"/>
  <c r="BB122" i="7"/>
  <c r="M122" i="7"/>
  <c r="BH122" i="7"/>
  <c r="BI122" i="7"/>
  <c r="J122" i="7"/>
  <c r="BC122" i="7"/>
  <c r="BD122" i="7"/>
  <c r="K122" i="7"/>
  <c r="R122" i="7"/>
  <c r="N122" i="7"/>
  <c r="F123" i="7"/>
  <c r="BF123" i="7"/>
  <c r="BG123" i="7"/>
  <c r="L123" i="7"/>
  <c r="BA123" i="7"/>
  <c r="BB123" i="7"/>
  <c r="M123" i="7"/>
  <c r="BH123" i="7"/>
  <c r="BI123" i="7"/>
  <c r="J123" i="7"/>
  <c r="BC123" i="7"/>
  <c r="BD123" i="7"/>
  <c r="K123" i="7"/>
  <c r="R123" i="7"/>
  <c r="N123" i="7"/>
  <c r="BG124" i="7"/>
  <c r="L124" i="7"/>
  <c r="F124" i="7"/>
  <c r="BA124" i="7"/>
  <c r="BB124" i="7"/>
  <c r="M124" i="7"/>
  <c r="BF124" i="7"/>
  <c r="BH124" i="7"/>
  <c r="BI124" i="7"/>
  <c r="J124" i="7"/>
  <c r="R124" i="7"/>
  <c r="N124" i="7"/>
  <c r="F125" i="7"/>
  <c r="BF125" i="7"/>
  <c r="BG125" i="7"/>
  <c r="L125" i="7"/>
  <c r="BA125" i="7"/>
  <c r="BB125" i="7"/>
  <c r="M125" i="7"/>
  <c r="BH125" i="7"/>
  <c r="BI125" i="7"/>
  <c r="J125" i="7"/>
  <c r="BC125" i="7"/>
  <c r="BD125" i="7"/>
  <c r="K125" i="7"/>
  <c r="R125" i="7"/>
  <c r="N125" i="7"/>
  <c r="BG126" i="7"/>
  <c r="L126" i="7"/>
  <c r="F126" i="7"/>
  <c r="BA126" i="7"/>
  <c r="BB126" i="7"/>
  <c r="M126" i="7"/>
  <c r="BF126" i="7"/>
  <c r="BH126" i="7"/>
  <c r="BI126" i="7"/>
  <c r="J126" i="7"/>
  <c r="R126" i="7"/>
  <c r="N126" i="7"/>
  <c r="F127" i="7"/>
  <c r="BF127" i="7"/>
  <c r="BG127" i="7"/>
  <c r="L127" i="7"/>
  <c r="BA127" i="7"/>
  <c r="BB127" i="7"/>
  <c r="M127" i="7"/>
  <c r="BH127" i="7"/>
  <c r="BI127" i="7"/>
  <c r="J127" i="7"/>
  <c r="BC127" i="7"/>
  <c r="BD127" i="7"/>
  <c r="K127" i="7"/>
  <c r="R127" i="7"/>
  <c r="N127" i="7"/>
  <c r="F128" i="7"/>
  <c r="BF128" i="7"/>
  <c r="BG128" i="7"/>
  <c r="L128" i="7"/>
  <c r="BA128" i="7"/>
  <c r="BB128" i="7"/>
  <c r="M128" i="7"/>
  <c r="BH128" i="7"/>
  <c r="BI128" i="7"/>
  <c r="J128" i="7"/>
  <c r="BC128" i="7"/>
  <c r="BD128" i="7"/>
  <c r="K128" i="7"/>
  <c r="R128" i="7"/>
  <c r="N128" i="7"/>
  <c r="F129" i="7"/>
  <c r="BF129" i="7"/>
  <c r="BG129" i="7"/>
  <c r="L129" i="7"/>
  <c r="BA129" i="7"/>
  <c r="BB129" i="7"/>
  <c r="M129" i="7"/>
  <c r="BH129" i="7"/>
  <c r="BI129" i="7"/>
  <c r="J129" i="7"/>
  <c r="BC129" i="7"/>
  <c r="BD129" i="7"/>
  <c r="K129" i="7"/>
  <c r="R129" i="7"/>
  <c r="N129" i="7"/>
  <c r="F130" i="7"/>
  <c r="BF130" i="7"/>
  <c r="BG130" i="7"/>
  <c r="L130" i="7"/>
  <c r="BA130" i="7"/>
  <c r="BB130" i="7"/>
  <c r="M130" i="7"/>
  <c r="BH130" i="7"/>
  <c r="BI130" i="7"/>
  <c r="J130" i="7"/>
  <c r="BC130" i="7"/>
  <c r="BD130" i="7"/>
  <c r="K130" i="7"/>
  <c r="R130" i="7"/>
  <c r="N130" i="7"/>
  <c r="BG131" i="7"/>
  <c r="L131" i="7"/>
  <c r="F131" i="7"/>
  <c r="BA131" i="7"/>
  <c r="BB131" i="7"/>
  <c r="M131" i="7"/>
  <c r="BF131" i="7"/>
  <c r="BH131" i="7"/>
  <c r="BI131" i="7"/>
  <c r="J131" i="7"/>
  <c r="R131" i="7"/>
  <c r="N131" i="7"/>
  <c r="BG132" i="7"/>
  <c r="L132" i="7"/>
  <c r="F132" i="7"/>
  <c r="BA132" i="7"/>
  <c r="BB132" i="7"/>
  <c r="M132" i="7"/>
  <c r="BF132" i="7"/>
  <c r="BH132" i="7"/>
  <c r="BI132" i="7"/>
  <c r="J132" i="7"/>
  <c r="R132" i="7"/>
  <c r="N132" i="7"/>
  <c r="F133" i="7"/>
  <c r="BF133" i="7"/>
  <c r="BG133" i="7"/>
  <c r="L133" i="7"/>
  <c r="BA133" i="7"/>
  <c r="BB133" i="7"/>
  <c r="M133" i="7"/>
  <c r="BH133" i="7"/>
  <c r="BI133" i="7"/>
  <c r="J133" i="7"/>
  <c r="BC133" i="7"/>
  <c r="BD133" i="7"/>
  <c r="K133" i="7"/>
  <c r="R133" i="7"/>
  <c r="N133" i="7"/>
  <c r="BG134" i="7"/>
  <c r="L134" i="7"/>
  <c r="F134" i="7"/>
  <c r="BA134" i="7"/>
  <c r="BB134" i="7"/>
  <c r="M134" i="7"/>
  <c r="BF134" i="7"/>
  <c r="BH134" i="7"/>
  <c r="BI134" i="7"/>
  <c r="J134" i="7"/>
  <c r="R134" i="7"/>
  <c r="N134" i="7"/>
  <c r="F135" i="7"/>
  <c r="BF135" i="7"/>
  <c r="BG135" i="7"/>
  <c r="L135" i="7"/>
  <c r="BA135" i="7"/>
  <c r="BB135" i="7"/>
  <c r="M135" i="7"/>
  <c r="BH135" i="7"/>
  <c r="BI135" i="7"/>
  <c r="J135" i="7"/>
  <c r="BC135" i="7"/>
  <c r="BD135" i="7"/>
  <c r="K135" i="7"/>
  <c r="R135" i="7"/>
  <c r="N135" i="7"/>
  <c r="BG136" i="7"/>
  <c r="L136" i="7"/>
  <c r="F136" i="7"/>
  <c r="BA136" i="7"/>
  <c r="BB136" i="7"/>
  <c r="M136" i="7"/>
  <c r="BF136" i="7"/>
  <c r="BH136" i="7"/>
  <c r="BI136" i="7"/>
  <c r="J136" i="7"/>
  <c r="R136" i="7"/>
  <c r="N136" i="7"/>
  <c r="BG138" i="7"/>
  <c r="L138" i="7"/>
  <c r="F138" i="7"/>
  <c r="BA138" i="7"/>
  <c r="BB138" i="7"/>
  <c r="M138" i="7"/>
  <c r="BF138" i="7"/>
  <c r="BH138" i="7"/>
  <c r="BI138" i="7"/>
  <c r="J138" i="7"/>
  <c r="R138" i="7"/>
  <c r="N138" i="7"/>
  <c r="F139" i="7"/>
  <c r="BF139" i="7"/>
  <c r="BG139" i="7"/>
  <c r="L139" i="7"/>
  <c r="BA139" i="7"/>
  <c r="BB139" i="7"/>
  <c r="M139" i="7"/>
  <c r="BH139" i="7"/>
  <c r="BI139" i="7"/>
  <c r="J139" i="7"/>
  <c r="BC139" i="7"/>
  <c r="BD139" i="7"/>
  <c r="K139" i="7"/>
  <c r="R139" i="7"/>
  <c r="N139" i="7"/>
  <c r="F140" i="7"/>
  <c r="BF140" i="7"/>
  <c r="BG140" i="7"/>
  <c r="L140" i="7"/>
  <c r="BA140" i="7"/>
  <c r="BB140" i="7"/>
  <c r="M140" i="7"/>
  <c r="BH140" i="7"/>
  <c r="BI140" i="7"/>
  <c r="J140" i="7"/>
  <c r="BC140" i="7"/>
  <c r="BD140" i="7"/>
  <c r="K140" i="7"/>
  <c r="R140" i="7"/>
  <c r="N140" i="7"/>
  <c r="F141" i="7"/>
  <c r="BF141" i="7"/>
  <c r="BG141" i="7"/>
  <c r="L141" i="7"/>
  <c r="BA141" i="7"/>
  <c r="BB141" i="7"/>
  <c r="M141" i="7"/>
  <c r="BH141" i="7"/>
  <c r="BI141" i="7"/>
  <c r="J141" i="7"/>
  <c r="BC141" i="7"/>
  <c r="BD141" i="7"/>
  <c r="K141" i="7"/>
  <c r="R141" i="7"/>
  <c r="N141" i="7"/>
  <c r="F142" i="7"/>
  <c r="BF142" i="7"/>
  <c r="BG142" i="7"/>
  <c r="L142" i="7"/>
  <c r="BA142" i="7"/>
  <c r="BB142" i="7"/>
  <c r="M142" i="7"/>
  <c r="BH142" i="7"/>
  <c r="BI142" i="7"/>
  <c r="J142" i="7"/>
  <c r="BC142" i="7"/>
  <c r="BD142" i="7"/>
  <c r="K142" i="7"/>
  <c r="R142" i="7"/>
  <c r="N142" i="7"/>
  <c r="F143" i="7"/>
  <c r="BF143" i="7"/>
  <c r="BG143" i="7"/>
  <c r="L143" i="7"/>
  <c r="BA143" i="7"/>
  <c r="BB143" i="7"/>
  <c r="M143" i="7"/>
  <c r="BH143" i="7"/>
  <c r="BI143" i="7"/>
  <c r="J143" i="7"/>
  <c r="BC143" i="7"/>
  <c r="BD143" i="7"/>
  <c r="K143" i="7"/>
  <c r="R143" i="7"/>
  <c r="N143" i="7"/>
  <c r="BG145" i="7"/>
  <c r="L145" i="7"/>
  <c r="F145" i="7"/>
  <c r="BA145" i="7"/>
  <c r="BB145" i="7"/>
  <c r="M145" i="7"/>
  <c r="BF145" i="7"/>
  <c r="BH145" i="7"/>
  <c r="BI145" i="7"/>
  <c r="J145" i="7"/>
  <c r="R145" i="7"/>
  <c r="N145" i="7"/>
  <c r="F147" i="7"/>
  <c r="BF147" i="7"/>
  <c r="BG147" i="7"/>
  <c r="L147" i="7"/>
  <c r="BA147" i="7"/>
  <c r="BB147" i="7"/>
  <c r="M147" i="7"/>
  <c r="BH147" i="7"/>
  <c r="BI147" i="7"/>
  <c r="J147" i="7"/>
  <c r="BC147" i="7"/>
  <c r="BD147" i="7"/>
  <c r="K147" i="7"/>
  <c r="R147" i="7"/>
  <c r="N147" i="7"/>
  <c r="F148" i="7"/>
  <c r="BF148" i="7"/>
  <c r="BG148" i="7"/>
  <c r="L148" i="7"/>
  <c r="BA148" i="7"/>
  <c r="BB148" i="7"/>
  <c r="M148" i="7"/>
  <c r="BH148" i="7"/>
  <c r="BI148" i="7"/>
  <c r="J148" i="7"/>
  <c r="BC148" i="7"/>
  <c r="BD148" i="7"/>
  <c r="K148" i="7"/>
  <c r="R148" i="7"/>
  <c r="N148" i="7"/>
  <c r="F149" i="7"/>
  <c r="BF149" i="7"/>
  <c r="BG149" i="7"/>
  <c r="L149" i="7"/>
  <c r="BA149" i="7"/>
  <c r="BB149" i="7"/>
  <c r="M149" i="7"/>
  <c r="BH149" i="7"/>
  <c r="BI149" i="7"/>
  <c r="J149" i="7"/>
  <c r="BC149" i="7"/>
  <c r="BD149" i="7"/>
  <c r="K149" i="7"/>
  <c r="R149" i="7"/>
  <c r="N149" i="7"/>
  <c r="F150" i="7"/>
  <c r="BF150" i="7"/>
  <c r="BG150" i="7"/>
  <c r="L150" i="7"/>
  <c r="BA150" i="7"/>
  <c r="BB150" i="7"/>
  <c r="M150" i="7"/>
  <c r="BH150" i="7"/>
  <c r="BI150" i="7"/>
  <c r="J150" i="7"/>
  <c r="BC150" i="7"/>
  <c r="BD150" i="7"/>
  <c r="K150" i="7"/>
  <c r="R150" i="7"/>
  <c r="N150" i="7"/>
  <c r="BG151" i="7"/>
  <c r="L151" i="7"/>
  <c r="F151" i="7"/>
  <c r="BA151" i="7"/>
  <c r="BB151" i="7"/>
  <c r="M151" i="7"/>
  <c r="BF151" i="7"/>
  <c r="BH151" i="7"/>
  <c r="BI151" i="7"/>
  <c r="J151" i="7"/>
  <c r="R151" i="7"/>
  <c r="N151" i="7"/>
  <c r="F154" i="7"/>
  <c r="BF154" i="7"/>
  <c r="BG154" i="7"/>
  <c r="L154" i="7"/>
  <c r="BA154" i="7"/>
  <c r="BB154" i="7"/>
  <c r="M154" i="7"/>
  <c r="BH154" i="7"/>
  <c r="BI154" i="7"/>
  <c r="J154" i="7"/>
  <c r="BC154" i="7"/>
  <c r="BD154" i="7"/>
  <c r="K154" i="7"/>
  <c r="R154" i="7"/>
  <c r="N154" i="7"/>
  <c r="F155" i="7"/>
  <c r="BF155" i="7"/>
  <c r="BG155" i="7"/>
  <c r="L155" i="7"/>
  <c r="BA155" i="7"/>
  <c r="BB155" i="7"/>
  <c r="M155" i="7"/>
  <c r="BH155" i="7"/>
  <c r="BI155" i="7"/>
  <c r="J155" i="7"/>
  <c r="BC155" i="7"/>
  <c r="BD155" i="7"/>
  <c r="K155" i="7"/>
  <c r="R155" i="7"/>
  <c r="N155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G56" i="7"/>
  <c r="H56" i="7"/>
  <c r="G57" i="7"/>
  <c r="H57" i="7"/>
  <c r="G58" i="7"/>
  <c r="H58" i="7"/>
  <c r="G59" i="7"/>
  <c r="H59" i="7"/>
  <c r="G60" i="7"/>
  <c r="H60" i="7"/>
  <c r="G61" i="7"/>
  <c r="H61" i="7"/>
  <c r="G62" i="7"/>
  <c r="H62" i="7"/>
  <c r="G63" i="7"/>
  <c r="H63" i="7"/>
  <c r="G64" i="7"/>
  <c r="H64" i="7"/>
  <c r="G65" i="7"/>
  <c r="H65" i="7"/>
  <c r="G66" i="7"/>
  <c r="H66" i="7"/>
  <c r="G67" i="7"/>
  <c r="H67" i="7"/>
  <c r="G68" i="7"/>
  <c r="H68" i="7"/>
  <c r="G69" i="7"/>
  <c r="H69" i="7"/>
  <c r="G70" i="7"/>
  <c r="H70" i="7"/>
  <c r="G71" i="7"/>
  <c r="H71" i="7"/>
  <c r="G72" i="7"/>
  <c r="H72" i="7"/>
  <c r="G73" i="7"/>
  <c r="H73" i="7"/>
  <c r="G74" i="7"/>
  <c r="H74" i="7"/>
  <c r="G75" i="7"/>
  <c r="H75" i="7"/>
  <c r="G76" i="7"/>
  <c r="H76" i="7"/>
  <c r="G77" i="7"/>
  <c r="H77" i="7"/>
  <c r="G78" i="7"/>
  <c r="H78" i="7"/>
  <c r="G79" i="7"/>
  <c r="H79" i="7"/>
  <c r="G80" i="7"/>
  <c r="H80" i="7"/>
  <c r="G81" i="7"/>
  <c r="H81" i="7"/>
  <c r="G82" i="7"/>
  <c r="H82" i="7"/>
  <c r="G83" i="7"/>
  <c r="H83" i="7"/>
  <c r="G84" i="7"/>
  <c r="H84" i="7"/>
  <c r="G85" i="7"/>
  <c r="H85" i="7"/>
  <c r="G86" i="7"/>
  <c r="H86" i="7"/>
  <c r="G87" i="7"/>
  <c r="H87" i="7"/>
  <c r="G88" i="7"/>
  <c r="H88" i="7"/>
  <c r="G89" i="7"/>
  <c r="H89" i="7"/>
  <c r="G90" i="7"/>
  <c r="H90" i="7"/>
  <c r="G91" i="7"/>
  <c r="H91" i="7"/>
  <c r="G92" i="7"/>
  <c r="H92" i="7"/>
  <c r="G93" i="7"/>
  <c r="H93" i="7"/>
  <c r="G94" i="7"/>
  <c r="H94" i="7"/>
  <c r="G95" i="7"/>
  <c r="H95" i="7"/>
  <c r="G96" i="7"/>
  <c r="H96" i="7"/>
  <c r="G97" i="7"/>
  <c r="H97" i="7"/>
  <c r="G98" i="7"/>
  <c r="H98" i="7"/>
  <c r="G99" i="7"/>
  <c r="H99" i="7"/>
  <c r="G100" i="7"/>
  <c r="H100" i="7"/>
  <c r="G101" i="7"/>
  <c r="H101" i="7"/>
  <c r="G102" i="7"/>
  <c r="H102" i="7"/>
  <c r="G103" i="7"/>
  <c r="H103" i="7"/>
  <c r="G104" i="7"/>
  <c r="H104" i="7"/>
  <c r="G105" i="7"/>
  <c r="H105" i="7"/>
  <c r="G106" i="7"/>
  <c r="H106" i="7"/>
  <c r="G107" i="7"/>
  <c r="H107" i="7"/>
  <c r="G108" i="7"/>
  <c r="H108" i="7"/>
  <c r="G109" i="7"/>
  <c r="H109" i="7"/>
  <c r="G110" i="7"/>
  <c r="H110" i="7"/>
  <c r="G111" i="7"/>
  <c r="H111" i="7"/>
  <c r="G112" i="7"/>
  <c r="H112" i="7"/>
  <c r="G113" i="7"/>
  <c r="H113" i="7"/>
  <c r="G114" i="7"/>
  <c r="H114" i="7"/>
  <c r="G115" i="7"/>
  <c r="H115" i="7"/>
  <c r="G116" i="7"/>
  <c r="H116" i="7"/>
  <c r="G117" i="7"/>
  <c r="H117" i="7"/>
  <c r="G118" i="7"/>
  <c r="H118" i="7"/>
  <c r="G119" i="7"/>
  <c r="H119" i="7"/>
  <c r="G120" i="7"/>
  <c r="H120" i="7"/>
  <c r="G121" i="7"/>
  <c r="H121" i="7"/>
  <c r="G122" i="7"/>
  <c r="H122" i="7"/>
  <c r="G123" i="7"/>
  <c r="H123" i="7"/>
  <c r="G124" i="7"/>
  <c r="H124" i="7"/>
  <c r="G125" i="7"/>
  <c r="H125" i="7"/>
  <c r="G126" i="7"/>
  <c r="H126" i="7"/>
  <c r="G127" i="7"/>
  <c r="H127" i="7"/>
  <c r="G128" i="7"/>
  <c r="H128" i="7"/>
  <c r="G129" i="7"/>
  <c r="H129" i="7"/>
  <c r="G130" i="7"/>
  <c r="H130" i="7"/>
  <c r="G131" i="7"/>
  <c r="H131" i="7"/>
  <c r="G132" i="7"/>
  <c r="H132" i="7"/>
  <c r="G133" i="7"/>
  <c r="H133" i="7"/>
  <c r="G134" i="7"/>
  <c r="H134" i="7"/>
  <c r="G135" i="7"/>
  <c r="H135" i="7"/>
  <c r="G136" i="7"/>
  <c r="H136" i="7"/>
  <c r="G137" i="7"/>
  <c r="H137" i="7"/>
  <c r="G138" i="7"/>
  <c r="H138" i="7"/>
  <c r="G139" i="7"/>
  <c r="H139" i="7"/>
  <c r="G140" i="7"/>
  <c r="H140" i="7"/>
  <c r="G141" i="7"/>
  <c r="H141" i="7"/>
  <c r="G142" i="7"/>
  <c r="H142" i="7"/>
  <c r="G143" i="7"/>
  <c r="H143" i="7"/>
  <c r="G145" i="7"/>
  <c r="H145" i="7"/>
  <c r="G146" i="7"/>
  <c r="H146" i="7"/>
  <c r="G144" i="7"/>
  <c r="H144" i="7"/>
  <c r="G147" i="7"/>
  <c r="H147" i="7"/>
  <c r="G148" i="7"/>
  <c r="H148" i="7"/>
  <c r="G149" i="7"/>
  <c r="H149" i="7"/>
  <c r="G150" i="7"/>
  <c r="H150" i="7"/>
  <c r="G151" i="7"/>
  <c r="H151" i="7"/>
  <c r="G152" i="7"/>
  <c r="H152" i="7"/>
  <c r="G153" i="7"/>
  <c r="H153" i="7"/>
  <c r="G154" i="7"/>
  <c r="H154" i="7"/>
  <c r="G155" i="7"/>
  <c r="H155" i="7"/>
  <c r="G156" i="7"/>
  <c r="H156" i="7"/>
  <c r="G157" i="7"/>
  <c r="H157" i="7"/>
  <c r="H43" i="7"/>
  <c r="G43" i="7"/>
  <c r="G22" i="7"/>
  <c r="G23" i="7"/>
  <c r="G24" i="7"/>
  <c r="G25" i="7"/>
  <c r="G26" i="7"/>
  <c r="G27" i="7"/>
  <c r="G28" i="7"/>
  <c r="G29" i="7"/>
  <c r="G42" i="7"/>
  <c r="H42" i="7"/>
  <c r="BC124" i="7"/>
  <c r="BD124" i="7"/>
  <c r="K124" i="7"/>
  <c r="AH124" i="7"/>
  <c r="O124" i="7"/>
  <c r="AI124" i="7"/>
  <c r="P124" i="7"/>
  <c r="AU124" i="7"/>
  <c r="AX124" i="7"/>
  <c r="Q124" i="7"/>
  <c r="S124" i="7"/>
  <c r="AG124" i="7"/>
  <c r="AP124" i="7"/>
  <c r="AQ124" i="7"/>
  <c r="AR124" i="7"/>
  <c r="AS124" i="7"/>
  <c r="AT124" i="7"/>
  <c r="AV124" i="7"/>
  <c r="AW124" i="7"/>
  <c r="AY124" i="7"/>
  <c r="AZ124" i="7"/>
  <c r="BE124" i="7"/>
  <c r="BJ124" i="7"/>
  <c r="BK124" i="7"/>
  <c r="BL124" i="7"/>
  <c r="BM124" i="7"/>
  <c r="BN124" i="7"/>
  <c r="BO124" i="7"/>
  <c r="AP61" i="7"/>
  <c r="AP62" i="7"/>
  <c r="BC61" i="7"/>
  <c r="BD61" i="7"/>
  <c r="K61" i="7"/>
  <c r="AH61" i="7"/>
  <c r="O61" i="7"/>
  <c r="AI61" i="7"/>
  <c r="P61" i="7"/>
  <c r="AU61" i="7"/>
  <c r="AX61" i="7"/>
  <c r="Q61" i="7"/>
  <c r="S61" i="7"/>
  <c r="AG61" i="7"/>
  <c r="AQ61" i="7"/>
  <c r="AR61" i="7"/>
  <c r="AS61" i="7"/>
  <c r="AT61" i="7"/>
  <c r="AV61" i="7"/>
  <c r="AW61" i="7"/>
  <c r="AY61" i="7"/>
  <c r="AZ61" i="7"/>
  <c r="BE61" i="7"/>
  <c r="BJ61" i="7"/>
  <c r="BK61" i="7"/>
  <c r="BL61" i="7"/>
  <c r="BM61" i="7"/>
  <c r="BN61" i="7"/>
  <c r="BO61" i="7"/>
  <c r="BC62" i="7"/>
  <c r="BD62" i="7"/>
  <c r="K62" i="7"/>
  <c r="AH62" i="7"/>
  <c r="O62" i="7"/>
  <c r="AI62" i="7"/>
  <c r="P62" i="7"/>
  <c r="AU62" i="7"/>
  <c r="AX62" i="7"/>
  <c r="Q62" i="7"/>
  <c r="S62" i="7"/>
  <c r="AG62" i="7"/>
  <c r="AQ62" i="7"/>
  <c r="AR62" i="7"/>
  <c r="AS62" i="7"/>
  <c r="AT62" i="7"/>
  <c r="AV62" i="7"/>
  <c r="AW62" i="7"/>
  <c r="AY62" i="7"/>
  <c r="AZ62" i="7"/>
  <c r="BE62" i="7"/>
  <c r="BJ62" i="7"/>
  <c r="BK62" i="7"/>
  <c r="BL62" i="7"/>
  <c r="BM62" i="7"/>
  <c r="BN62" i="7"/>
  <c r="BO62" i="7"/>
  <c r="AI43" i="7"/>
  <c r="P43" i="7"/>
  <c r="AZ43" i="7"/>
  <c r="BO43" i="7"/>
  <c r="AI44" i="7"/>
  <c r="P44" i="7"/>
  <c r="AZ44" i="7"/>
  <c r="BO44" i="7"/>
  <c r="AI45" i="7"/>
  <c r="P45" i="7"/>
  <c r="AZ45" i="7"/>
  <c r="BO45" i="7"/>
  <c r="AI46" i="7"/>
  <c r="P46" i="7"/>
  <c r="AZ46" i="7"/>
  <c r="BO46" i="7"/>
  <c r="AI47" i="7"/>
  <c r="P47" i="7"/>
  <c r="AZ47" i="7"/>
  <c r="BO47" i="7"/>
  <c r="AI48" i="7"/>
  <c r="P48" i="7"/>
  <c r="AZ48" i="7"/>
  <c r="BO48" i="7"/>
  <c r="AI49" i="7"/>
  <c r="P49" i="7"/>
  <c r="AZ49" i="7"/>
  <c r="BO49" i="7"/>
  <c r="AI50" i="7"/>
  <c r="P50" i="7"/>
  <c r="AZ50" i="7"/>
  <c r="BO50" i="7"/>
  <c r="AI51" i="7"/>
  <c r="P51" i="7"/>
  <c r="AZ51" i="7"/>
  <c r="BO51" i="7"/>
  <c r="AI52" i="7"/>
  <c r="P52" i="7"/>
  <c r="AZ52" i="7"/>
  <c r="BO52" i="7"/>
  <c r="AI53" i="7"/>
  <c r="P53" i="7"/>
  <c r="AZ53" i="7"/>
  <c r="BO53" i="7"/>
  <c r="AI54" i="7"/>
  <c r="P54" i="7"/>
  <c r="AZ54" i="7"/>
  <c r="BO54" i="7"/>
  <c r="AI55" i="7"/>
  <c r="P55" i="7"/>
  <c r="AZ55" i="7"/>
  <c r="BO55" i="7"/>
  <c r="AI56" i="7"/>
  <c r="P56" i="7"/>
  <c r="BO56" i="7"/>
  <c r="AI57" i="7"/>
  <c r="P57" i="7"/>
  <c r="AZ57" i="7"/>
  <c r="BO57" i="7"/>
  <c r="AI58" i="7"/>
  <c r="P58" i="7"/>
  <c r="BO58" i="7"/>
  <c r="AI59" i="7"/>
  <c r="P59" i="7"/>
  <c r="AZ59" i="7"/>
  <c r="BO59" i="7"/>
  <c r="AI60" i="7"/>
  <c r="P60" i="7"/>
  <c r="AZ60" i="7"/>
  <c r="BO60" i="7"/>
  <c r="AI63" i="7"/>
  <c r="P63" i="7"/>
  <c r="AZ63" i="7"/>
  <c r="BO63" i="7"/>
  <c r="AI64" i="7"/>
  <c r="P64" i="7"/>
  <c r="AZ64" i="7"/>
  <c r="BO64" i="7"/>
  <c r="AI65" i="7"/>
  <c r="P65" i="7"/>
  <c r="AZ65" i="7"/>
  <c r="BO65" i="7"/>
  <c r="AI66" i="7"/>
  <c r="P66" i="7"/>
  <c r="AZ66" i="7"/>
  <c r="BO66" i="7"/>
  <c r="AI67" i="7"/>
  <c r="P67" i="7"/>
  <c r="AZ67" i="7"/>
  <c r="BO67" i="7"/>
  <c r="AI68" i="7"/>
  <c r="P68" i="7"/>
  <c r="AZ68" i="7"/>
  <c r="BO68" i="7"/>
  <c r="AI69" i="7"/>
  <c r="P69" i="7"/>
  <c r="AZ69" i="7"/>
  <c r="BO69" i="7"/>
  <c r="AI70" i="7"/>
  <c r="P70" i="7"/>
  <c r="AZ70" i="7"/>
  <c r="BO70" i="7"/>
  <c r="AI71" i="7"/>
  <c r="P71" i="7"/>
  <c r="AZ71" i="7"/>
  <c r="BO71" i="7"/>
  <c r="AI72" i="7"/>
  <c r="P72" i="7"/>
  <c r="AZ72" i="7"/>
  <c r="BO72" i="7"/>
  <c r="AI73" i="7"/>
  <c r="P73" i="7"/>
  <c r="AZ73" i="7"/>
  <c r="BO73" i="7"/>
  <c r="AI74" i="7"/>
  <c r="P74" i="7"/>
  <c r="AZ74" i="7"/>
  <c r="BO74" i="7"/>
  <c r="AI75" i="7"/>
  <c r="P75" i="7"/>
  <c r="AZ75" i="7"/>
  <c r="BO75" i="7"/>
  <c r="AI76" i="7"/>
  <c r="P76" i="7"/>
  <c r="AZ76" i="7"/>
  <c r="BO76" i="7"/>
  <c r="AI77" i="7"/>
  <c r="P77" i="7"/>
  <c r="AZ77" i="7"/>
  <c r="BO77" i="7"/>
  <c r="AI78" i="7"/>
  <c r="P78" i="7"/>
  <c r="AZ78" i="7"/>
  <c r="BO78" i="7"/>
  <c r="AI79" i="7"/>
  <c r="P79" i="7"/>
  <c r="AZ79" i="7"/>
  <c r="BO79" i="7"/>
  <c r="AI80" i="7"/>
  <c r="P80" i="7"/>
  <c r="AZ80" i="7"/>
  <c r="BO80" i="7"/>
  <c r="AI81" i="7"/>
  <c r="P81" i="7"/>
  <c r="AZ81" i="7"/>
  <c r="BO81" i="7"/>
  <c r="AI82" i="7"/>
  <c r="P82" i="7"/>
  <c r="AZ82" i="7"/>
  <c r="BO82" i="7"/>
  <c r="AI83" i="7"/>
  <c r="P83" i="7"/>
  <c r="AZ83" i="7"/>
  <c r="BO83" i="7"/>
  <c r="AI84" i="7"/>
  <c r="P84" i="7"/>
  <c r="AZ84" i="7"/>
  <c r="BO84" i="7"/>
  <c r="AI85" i="7"/>
  <c r="P85" i="7"/>
  <c r="AZ85" i="7"/>
  <c r="BO85" i="7"/>
  <c r="AI86" i="7"/>
  <c r="P86" i="7"/>
  <c r="AZ86" i="7"/>
  <c r="BO86" i="7"/>
  <c r="AI87" i="7"/>
  <c r="P87" i="7"/>
  <c r="AZ87" i="7"/>
  <c r="BO87" i="7"/>
  <c r="AI88" i="7"/>
  <c r="P88" i="7"/>
  <c r="AZ88" i="7"/>
  <c r="BO88" i="7"/>
  <c r="AI89" i="7"/>
  <c r="P89" i="7"/>
  <c r="AZ89" i="7"/>
  <c r="BO89" i="7"/>
  <c r="AI90" i="7"/>
  <c r="P90" i="7"/>
  <c r="AZ90" i="7"/>
  <c r="BO90" i="7"/>
  <c r="AI91" i="7"/>
  <c r="P91" i="7"/>
  <c r="AZ91" i="7"/>
  <c r="BO91" i="7"/>
  <c r="AI92" i="7"/>
  <c r="P92" i="7"/>
  <c r="AZ92" i="7"/>
  <c r="BO92" i="7"/>
  <c r="AI93" i="7"/>
  <c r="P93" i="7"/>
  <c r="AZ93" i="7"/>
  <c r="BO93" i="7"/>
  <c r="AI94" i="7"/>
  <c r="P94" i="7"/>
  <c r="AZ94" i="7"/>
  <c r="BO94" i="7"/>
  <c r="AI95" i="7"/>
  <c r="P95" i="7"/>
  <c r="AZ95" i="7"/>
  <c r="BO95" i="7"/>
  <c r="AI96" i="7"/>
  <c r="P96" i="7"/>
  <c r="AZ96" i="7"/>
  <c r="BO96" i="7"/>
  <c r="AI97" i="7"/>
  <c r="P97" i="7"/>
  <c r="AZ97" i="7"/>
  <c r="BO97" i="7"/>
  <c r="AI98" i="7"/>
  <c r="P98" i="7"/>
  <c r="AZ98" i="7"/>
  <c r="BO98" i="7"/>
  <c r="AI99" i="7"/>
  <c r="P99" i="7"/>
  <c r="AZ99" i="7"/>
  <c r="BO99" i="7"/>
  <c r="AI100" i="7"/>
  <c r="P100" i="7"/>
  <c r="AZ100" i="7"/>
  <c r="BO100" i="7"/>
  <c r="AI101" i="7"/>
  <c r="P101" i="7"/>
  <c r="AZ101" i="7"/>
  <c r="BO101" i="7"/>
  <c r="AI102" i="7"/>
  <c r="P102" i="7"/>
  <c r="AZ102" i="7"/>
  <c r="BO102" i="7"/>
  <c r="AI103" i="7"/>
  <c r="P103" i="7"/>
  <c r="AZ103" i="7"/>
  <c r="BO103" i="7"/>
  <c r="AI104" i="7"/>
  <c r="P104" i="7"/>
  <c r="AZ104" i="7"/>
  <c r="BO104" i="7"/>
  <c r="AI105" i="7"/>
  <c r="P105" i="7"/>
  <c r="AZ105" i="7"/>
  <c r="BO105" i="7"/>
  <c r="AI106" i="7"/>
  <c r="P106" i="7"/>
  <c r="AZ106" i="7"/>
  <c r="BO106" i="7"/>
  <c r="AI107" i="7"/>
  <c r="P107" i="7"/>
  <c r="AZ107" i="7"/>
  <c r="BO107" i="7"/>
  <c r="AI108" i="7"/>
  <c r="P108" i="7"/>
  <c r="AZ108" i="7"/>
  <c r="BO108" i="7"/>
  <c r="AI109" i="7"/>
  <c r="P109" i="7"/>
  <c r="AZ109" i="7"/>
  <c r="BO109" i="7"/>
  <c r="AI110" i="7"/>
  <c r="P110" i="7"/>
  <c r="AZ110" i="7"/>
  <c r="BO110" i="7"/>
  <c r="AI111" i="7"/>
  <c r="P111" i="7"/>
  <c r="AZ111" i="7"/>
  <c r="BO111" i="7"/>
  <c r="AI112" i="7"/>
  <c r="P112" i="7"/>
  <c r="AZ112" i="7"/>
  <c r="BO112" i="7"/>
  <c r="AI113" i="7"/>
  <c r="P113" i="7"/>
  <c r="AZ113" i="7"/>
  <c r="BO113" i="7"/>
  <c r="AI114" i="7"/>
  <c r="P114" i="7"/>
  <c r="AZ114" i="7"/>
  <c r="BO114" i="7"/>
  <c r="AI115" i="7"/>
  <c r="P115" i="7"/>
  <c r="AZ115" i="7"/>
  <c r="BO115" i="7"/>
  <c r="AI116" i="7"/>
  <c r="P116" i="7"/>
  <c r="AZ116" i="7"/>
  <c r="BO116" i="7"/>
  <c r="AI117" i="7"/>
  <c r="P117" i="7"/>
  <c r="AZ117" i="7"/>
  <c r="BO117" i="7"/>
  <c r="AI118" i="7"/>
  <c r="P118" i="7"/>
  <c r="AZ118" i="7"/>
  <c r="BO118" i="7"/>
  <c r="AI119" i="7"/>
  <c r="P119" i="7"/>
  <c r="AZ119" i="7"/>
  <c r="BO119" i="7"/>
  <c r="AI120" i="7"/>
  <c r="P120" i="7"/>
  <c r="AZ120" i="7"/>
  <c r="BO120" i="7"/>
  <c r="AI121" i="7"/>
  <c r="P121" i="7"/>
  <c r="AZ121" i="7"/>
  <c r="BO121" i="7"/>
  <c r="AI122" i="7"/>
  <c r="P122" i="7"/>
  <c r="AZ122" i="7"/>
  <c r="BO122" i="7"/>
  <c r="AI123" i="7"/>
  <c r="P123" i="7"/>
  <c r="AZ123" i="7"/>
  <c r="BO123" i="7"/>
  <c r="AI125" i="7"/>
  <c r="P125" i="7"/>
  <c r="AZ125" i="7"/>
  <c r="BO125" i="7"/>
  <c r="AI126" i="7"/>
  <c r="P126" i="7"/>
  <c r="AZ126" i="7"/>
  <c r="BO126" i="7"/>
  <c r="AI127" i="7"/>
  <c r="P127" i="7"/>
  <c r="AZ127" i="7"/>
  <c r="BO127" i="7"/>
  <c r="AI128" i="7"/>
  <c r="P128" i="7"/>
  <c r="AZ128" i="7"/>
  <c r="BO128" i="7"/>
  <c r="AI129" i="7"/>
  <c r="P129" i="7"/>
  <c r="AZ129" i="7"/>
  <c r="BO129" i="7"/>
  <c r="AI130" i="7"/>
  <c r="P130" i="7"/>
  <c r="AZ130" i="7"/>
  <c r="BO130" i="7"/>
  <c r="AI131" i="7"/>
  <c r="P131" i="7"/>
  <c r="AZ131" i="7"/>
  <c r="BO131" i="7"/>
  <c r="AI132" i="7"/>
  <c r="P132" i="7"/>
  <c r="AZ132" i="7"/>
  <c r="BO132" i="7"/>
  <c r="AI133" i="7"/>
  <c r="P133" i="7"/>
  <c r="AZ133" i="7"/>
  <c r="BO133" i="7"/>
  <c r="AI134" i="7"/>
  <c r="P134" i="7"/>
  <c r="AZ134" i="7"/>
  <c r="BO134" i="7"/>
  <c r="AI135" i="7"/>
  <c r="P135" i="7"/>
  <c r="AZ135" i="7"/>
  <c r="BO135" i="7"/>
  <c r="AI136" i="7"/>
  <c r="P136" i="7"/>
  <c r="AZ136" i="7"/>
  <c r="BO136" i="7"/>
  <c r="AI137" i="7"/>
  <c r="P137" i="7"/>
  <c r="AZ137" i="7"/>
  <c r="BO137" i="7"/>
  <c r="AI138" i="7"/>
  <c r="P138" i="7"/>
  <c r="AZ138" i="7"/>
  <c r="BO138" i="7"/>
  <c r="AI139" i="7"/>
  <c r="P139" i="7"/>
  <c r="AZ139" i="7"/>
  <c r="BO139" i="7"/>
  <c r="AI140" i="7"/>
  <c r="P140" i="7"/>
  <c r="AZ140" i="7"/>
  <c r="BO140" i="7"/>
  <c r="AI141" i="7"/>
  <c r="P141" i="7"/>
  <c r="AZ141" i="7"/>
  <c r="BO141" i="7"/>
  <c r="AI142" i="7"/>
  <c r="P142" i="7"/>
  <c r="AZ142" i="7"/>
  <c r="BO142" i="7"/>
  <c r="AI143" i="7"/>
  <c r="P143" i="7"/>
  <c r="AZ143" i="7"/>
  <c r="BO143" i="7"/>
  <c r="AI145" i="7"/>
  <c r="P145" i="7"/>
  <c r="AZ145" i="7"/>
  <c r="BO145" i="7"/>
  <c r="AI146" i="7"/>
  <c r="P146" i="7"/>
  <c r="AZ146" i="7"/>
  <c r="BO146" i="7"/>
  <c r="AI144" i="7"/>
  <c r="P144" i="7"/>
  <c r="AZ144" i="7"/>
  <c r="BO144" i="7"/>
  <c r="AI147" i="7"/>
  <c r="P147" i="7"/>
  <c r="AZ147" i="7"/>
  <c r="BO147" i="7"/>
  <c r="AI148" i="7"/>
  <c r="P148" i="7"/>
  <c r="AZ148" i="7"/>
  <c r="BO148" i="7"/>
  <c r="AI149" i="7"/>
  <c r="P149" i="7"/>
  <c r="AZ149" i="7"/>
  <c r="BO149" i="7"/>
  <c r="AI150" i="7"/>
  <c r="P150" i="7"/>
  <c r="AZ150" i="7"/>
  <c r="BO150" i="7"/>
  <c r="AI151" i="7"/>
  <c r="P151" i="7"/>
  <c r="AZ151" i="7"/>
  <c r="BO151" i="7"/>
  <c r="AI152" i="7"/>
  <c r="P152" i="7"/>
  <c r="AZ152" i="7"/>
  <c r="BO152" i="7"/>
  <c r="AI153" i="7"/>
  <c r="P153" i="7"/>
  <c r="AZ153" i="7"/>
  <c r="BO153" i="7"/>
  <c r="AI154" i="7"/>
  <c r="P154" i="7"/>
  <c r="AZ154" i="7"/>
  <c r="BO154" i="7"/>
  <c r="AI155" i="7"/>
  <c r="P155" i="7"/>
  <c r="AZ155" i="7"/>
  <c r="BO155" i="7"/>
  <c r="AI156" i="7"/>
  <c r="P156" i="7"/>
  <c r="AZ156" i="7"/>
  <c r="BO156" i="7"/>
  <c r="AI157" i="7"/>
  <c r="P157" i="7"/>
  <c r="AZ157" i="7"/>
  <c r="BO157" i="7"/>
  <c r="AI42" i="7"/>
  <c r="P42" i="7"/>
  <c r="AZ42" i="7"/>
  <c r="BO42" i="7"/>
  <c r="BK43" i="7"/>
  <c r="BL43" i="7"/>
  <c r="BM43" i="7"/>
  <c r="BN43" i="7"/>
  <c r="BK44" i="7"/>
  <c r="BL44" i="7"/>
  <c r="BM44" i="7"/>
  <c r="BN44" i="7"/>
  <c r="BK45" i="7"/>
  <c r="BL45" i="7"/>
  <c r="BM45" i="7"/>
  <c r="BN45" i="7"/>
  <c r="BK46" i="7"/>
  <c r="BL46" i="7"/>
  <c r="BM46" i="7"/>
  <c r="BN46" i="7"/>
  <c r="BK47" i="7"/>
  <c r="BL47" i="7"/>
  <c r="BM47" i="7"/>
  <c r="BN47" i="7"/>
  <c r="BK48" i="7"/>
  <c r="BL48" i="7"/>
  <c r="BM48" i="7"/>
  <c r="BN48" i="7"/>
  <c r="BK49" i="7"/>
  <c r="BL49" i="7"/>
  <c r="BM49" i="7"/>
  <c r="BN49" i="7"/>
  <c r="BK50" i="7"/>
  <c r="BL50" i="7"/>
  <c r="BM50" i="7"/>
  <c r="BN50" i="7"/>
  <c r="BK51" i="7"/>
  <c r="BL51" i="7"/>
  <c r="BM51" i="7"/>
  <c r="BN51" i="7"/>
  <c r="BK52" i="7"/>
  <c r="BL52" i="7"/>
  <c r="BM52" i="7"/>
  <c r="BN52" i="7"/>
  <c r="BK53" i="7"/>
  <c r="BL53" i="7"/>
  <c r="BM53" i="7"/>
  <c r="BN53" i="7"/>
  <c r="BK54" i="7"/>
  <c r="BL54" i="7"/>
  <c r="BM54" i="7"/>
  <c r="BN54" i="7"/>
  <c r="BK55" i="7"/>
  <c r="BL55" i="7"/>
  <c r="BM55" i="7"/>
  <c r="BN55" i="7"/>
  <c r="BK56" i="7"/>
  <c r="BL56" i="7"/>
  <c r="BM56" i="7"/>
  <c r="BN56" i="7"/>
  <c r="BK57" i="7"/>
  <c r="BL57" i="7"/>
  <c r="BM57" i="7"/>
  <c r="BN57" i="7"/>
  <c r="BK58" i="7"/>
  <c r="BL58" i="7"/>
  <c r="BM58" i="7"/>
  <c r="BN58" i="7"/>
  <c r="BK59" i="7"/>
  <c r="BL59" i="7"/>
  <c r="BM59" i="7"/>
  <c r="BN59" i="7"/>
  <c r="BK60" i="7"/>
  <c r="BL60" i="7"/>
  <c r="BM60" i="7"/>
  <c r="BN60" i="7"/>
  <c r="BK63" i="7"/>
  <c r="BL63" i="7"/>
  <c r="BM63" i="7"/>
  <c r="BN63" i="7"/>
  <c r="BK64" i="7"/>
  <c r="BL64" i="7"/>
  <c r="BM64" i="7"/>
  <c r="BN64" i="7"/>
  <c r="BK65" i="7"/>
  <c r="BL65" i="7"/>
  <c r="BM65" i="7"/>
  <c r="BN65" i="7"/>
  <c r="BK66" i="7"/>
  <c r="BL66" i="7"/>
  <c r="BM66" i="7"/>
  <c r="BN66" i="7"/>
  <c r="BK67" i="7"/>
  <c r="BL67" i="7"/>
  <c r="BM67" i="7"/>
  <c r="BN67" i="7"/>
  <c r="BK68" i="7"/>
  <c r="BL68" i="7"/>
  <c r="BM68" i="7"/>
  <c r="BN68" i="7"/>
  <c r="BK69" i="7"/>
  <c r="BL69" i="7"/>
  <c r="BM69" i="7"/>
  <c r="BN69" i="7"/>
  <c r="BK70" i="7"/>
  <c r="BL70" i="7"/>
  <c r="BM70" i="7"/>
  <c r="BN70" i="7"/>
  <c r="BK71" i="7"/>
  <c r="BL71" i="7"/>
  <c r="BM71" i="7"/>
  <c r="BN71" i="7"/>
  <c r="BK72" i="7"/>
  <c r="BL72" i="7"/>
  <c r="BM72" i="7"/>
  <c r="BN72" i="7"/>
  <c r="BK73" i="7"/>
  <c r="BL73" i="7"/>
  <c r="BM73" i="7"/>
  <c r="BN73" i="7"/>
  <c r="BK74" i="7"/>
  <c r="BL74" i="7"/>
  <c r="BM74" i="7"/>
  <c r="BN74" i="7"/>
  <c r="BK75" i="7"/>
  <c r="BL75" i="7"/>
  <c r="BM75" i="7"/>
  <c r="BN75" i="7"/>
  <c r="BK76" i="7"/>
  <c r="BL76" i="7"/>
  <c r="BM76" i="7"/>
  <c r="BN76" i="7"/>
  <c r="BK77" i="7"/>
  <c r="BL77" i="7"/>
  <c r="BM77" i="7"/>
  <c r="BN77" i="7"/>
  <c r="BK78" i="7"/>
  <c r="BL78" i="7"/>
  <c r="BM78" i="7"/>
  <c r="BN78" i="7"/>
  <c r="BK79" i="7"/>
  <c r="BL79" i="7"/>
  <c r="BM79" i="7"/>
  <c r="BN79" i="7"/>
  <c r="BK80" i="7"/>
  <c r="BL80" i="7"/>
  <c r="BM80" i="7"/>
  <c r="BN80" i="7"/>
  <c r="BK81" i="7"/>
  <c r="BL81" i="7"/>
  <c r="BM81" i="7"/>
  <c r="BN81" i="7"/>
  <c r="BK82" i="7"/>
  <c r="BL82" i="7"/>
  <c r="BM82" i="7"/>
  <c r="BN82" i="7"/>
  <c r="BK83" i="7"/>
  <c r="BL83" i="7"/>
  <c r="BM83" i="7"/>
  <c r="BN83" i="7"/>
  <c r="BK84" i="7"/>
  <c r="BL84" i="7"/>
  <c r="BM84" i="7"/>
  <c r="BN84" i="7"/>
  <c r="BK85" i="7"/>
  <c r="BL85" i="7"/>
  <c r="BM85" i="7"/>
  <c r="BN85" i="7"/>
  <c r="BK86" i="7"/>
  <c r="BL86" i="7"/>
  <c r="BM86" i="7"/>
  <c r="BN86" i="7"/>
  <c r="BK87" i="7"/>
  <c r="BL87" i="7"/>
  <c r="BM87" i="7"/>
  <c r="BN87" i="7"/>
  <c r="BK88" i="7"/>
  <c r="BL88" i="7"/>
  <c r="BM88" i="7"/>
  <c r="BN88" i="7"/>
  <c r="BK89" i="7"/>
  <c r="BL89" i="7"/>
  <c r="BM89" i="7"/>
  <c r="BN89" i="7"/>
  <c r="BK90" i="7"/>
  <c r="BL90" i="7"/>
  <c r="BM90" i="7"/>
  <c r="BN90" i="7"/>
  <c r="BK91" i="7"/>
  <c r="BL91" i="7"/>
  <c r="BM91" i="7"/>
  <c r="BN91" i="7"/>
  <c r="BK92" i="7"/>
  <c r="BL92" i="7"/>
  <c r="BM92" i="7"/>
  <c r="BN92" i="7"/>
  <c r="BK93" i="7"/>
  <c r="BL93" i="7"/>
  <c r="BM93" i="7"/>
  <c r="BN93" i="7"/>
  <c r="BK94" i="7"/>
  <c r="BL94" i="7"/>
  <c r="BM94" i="7"/>
  <c r="BN94" i="7"/>
  <c r="BK95" i="7"/>
  <c r="BL95" i="7"/>
  <c r="BM95" i="7"/>
  <c r="BN95" i="7"/>
  <c r="BK96" i="7"/>
  <c r="BL96" i="7"/>
  <c r="BM96" i="7"/>
  <c r="BN96" i="7"/>
  <c r="BK97" i="7"/>
  <c r="BL97" i="7"/>
  <c r="BM97" i="7"/>
  <c r="BN97" i="7"/>
  <c r="BK98" i="7"/>
  <c r="BL98" i="7"/>
  <c r="BM98" i="7"/>
  <c r="BN98" i="7"/>
  <c r="BK99" i="7"/>
  <c r="BL99" i="7"/>
  <c r="BM99" i="7"/>
  <c r="BN99" i="7"/>
  <c r="BK100" i="7"/>
  <c r="BL100" i="7"/>
  <c r="BM100" i="7"/>
  <c r="BN100" i="7"/>
  <c r="BK101" i="7"/>
  <c r="BL101" i="7"/>
  <c r="BM101" i="7"/>
  <c r="BN101" i="7"/>
  <c r="BK102" i="7"/>
  <c r="BL102" i="7"/>
  <c r="BM102" i="7"/>
  <c r="BN102" i="7"/>
  <c r="BK103" i="7"/>
  <c r="BL103" i="7"/>
  <c r="BM103" i="7"/>
  <c r="BN103" i="7"/>
  <c r="BK104" i="7"/>
  <c r="BL104" i="7"/>
  <c r="BM104" i="7"/>
  <c r="BN104" i="7"/>
  <c r="BK105" i="7"/>
  <c r="BL105" i="7"/>
  <c r="BM105" i="7"/>
  <c r="BN105" i="7"/>
  <c r="BK106" i="7"/>
  <c r="BL106" i="7"/>
  <c r="BM106" i="7"/>
  <c r="BN106" i="7"/>
  <c r="BK107" i="7"/>
  <c r="BL107" i="7"/>
  <c r="BM107" i="7"/>
  <c r="BN107" i="7"/>
  <c r="BK108" i="7"/>
  <c r="BL108" i="7"/>
  <c r="BM108" i="7"/>
  <c r="BN108" i="7"/>
  <c r="BK109" i="7"/>
  <c r="BL109" i="7"/>
  <c r="BM109" i="7"/>
  <c r="BN109" i="7"/>
  <c r="BK110" i="7"/>
  <c r="BL110" i="7"/>
  <c r="BM110" i="7"/>
  <c r="BN110" i="7"/>
  <c r="BK111" i="7"/>
  <c r="BL111" i="7"/>
  <c r="BM111" i="7"/>
  <c r="BN111" i="7"/>
  <c r="BK112" i="7"/>
  <c r="BL112" i="7"/>
  <c r="BM112" i="7"/>
  <c r="BN112" i="7"/>
  <c r="BK113" i="7"/>
  <c r="BL113" i="7"/>
  <c r="BM113" i="7"/>
  <c r="BN113" i="7"/>
  <c r="BK114" i="7"/>
  <c r="BL114" i="7"/>
  <c r="BM114" i="7"/>
  <c r="BN114" i="7"/>
  <c r="BK115" i="7"/>
  <c r="BL115" i="7"/>
  <c r="BM115" i="7"/>
  <c r="BN115" i="7"/>
  <c r="BK116" i="7"/>
  <c r="BL116" i="7"/>
  <c r="BM116" i="7"/>
  <c r="BN116" i="7"/>
  <c r="BK117" i="7"/>
  <c r="BL117" i="7"/>
  <c r="BM117" i="7"/>
  <c r="BN117" i="7"/>
  <c r="BK118" i="7"/>
  <c r="BL118" i="7"/>
  <c r="BM118" i="7"/>
  <c r="BN118" i="7"/>
  <c r="BK119" i="7"/>
  <c r="BL119" i="7"/>
  <c r="BM119" i="7"/>
  <c r="BN119" i="7"/>
  <c r="BK120" i="7"/>
  <c r="BL120" i="7"/>
  <c r="BM120" i="7"/>
  <c r="BN120" i="7"/>
  <c r="BK121" i="7"/>
  <c r="BL121" i="7"/>
  <c r="BM121" i="7"/>
  <c r="BN121" i="7"/>
  <c r="BK122" i="7"/>
  <c r="BL122" i="7"/>
  <c r="BM122" i="7"/>
  <c r="BN122" i="7"/>
  <c r="BK123" i="7"/>
  <c r="BL123" i="7"/>
  <c r="BM123" i="7"/>
  <c r="BN123" i="7"/>
  <c r="BK125" i="7"/>
  <c r="BL125" i="7"/>
  <c r="BM125" i="7"/>
  <c r="BN125" i="7"/>
  <c r="BK126" i="7"/>
  <c r="BL126" i="7"/>
  <c r="BM126" i="7"/>
  <c r="BN126" i="7"/>
  <c r="BK127" i="7"/>
  <c r="BL127" i="7"/>
  <c r="BM127" i="7"/>
  <c r="BN127" i="7"/>
  <c r="BK128" i="7"/>
  <c r="BL128" i="7"/>
  <c r="BM128" i="7"/>
  <c r="BN128" i="7"/>
  <c r="BK129" i="7"/>
  <c r="BL129" i="7"/>
  <c r="BM129" i="7"/>
  <c r="BN129" i="7"/>
  <c r="BK130" i="7"/>
  <c r="BL130" i="7"/>
  <c r="BM130" i="7"/>
  <c r="BN130" i="7"/>
  <c r="BK131" i="7"/>
  <c r="BL131" i="7"/>
  <c r="BM131" i="7"/>
  <c r="BN131" i="7"/>
  <c r="BK132" i="7"/>
  <c r="BL132" i="7"/>
  <c r="BM132" i="7"/>
  <c r="BN132" i="7"/>
  <c r="BK133" i="7"/>
  <c r="BL133" i="7"/>
  <c r="BM133" i="7"/>
  <c r="BN133" i="7"/>
  <c r="BK134" i="7"/>
  <c r="BL134" i="7"/>
  <c r="BM134" i="7"/>
  <c r="BN134" i="7"/>
  <c r="BK135" i="7"/>
  <c r="BL135" i="7"/>
  <c r="BM135" i="7"/>
  <c r="BN135" i="7"/>
  <c r="BK136" i="7"/>
  <c r="BL136" i="7"/>
  <c r="BM136" i="7"/>
  <c r="BN136" i="7"/>
  <c r="BK137" i="7"/>
  <c r="BL137" i="7"/>
  <c r="BM137" i="7"/>
  <c r="BN137" i="7"/>
  <c r="BK138" i="7"/>
  <c r="BL138" i="7"/>
  <c r="BM138" i="7"/>
  <c r="BN138" i="7"/>
  <c r="BK139" i="7"/>
  <c r="BL139" i="7"/>
  <c r="BM139" i="7"/>
  <c r="BN139" i="7"/>
  <c r="BK140" i="7"/>
  <c r="BL140" i="7"/>
  <c r="BM140" i="7"/>
  <c r="BN140" i="7"/>
  <c r="BK141" i="7"/>
  <c r="BL141" i="7"/>
  <c r="BM141" i="7"/>
  <c r="BN141" i="7"/>
  <c r="BK142" i="7"/>
  <c r="BL142" i="7"/>
  <c r="BM142" i="7"/>
  <c r="BN142" i="7"/>
  <c r="BK143" i="7"/>
  <c r="BL143" i="7"/>
  <c r="BM143" i="7"/>
  <c r="BN143" i="7"/>
  <c r="BK145" i="7"/>
  <c r="BL145" i="7"/>
  <c r="BM145" i="7"/>
  <c r="BN145" i="7"/>
  <c r="BK146" i="7"/>
  <c r="BL146" i="7"/>
  <c r="BM146" i="7"/>
  <c r="BN146" i="7"/>
  <c r="BK144" i="7"/>
  <c r="BL144" i="7"/>
  <c r="BM144" i="7"/>
  <c r="BN144" i="7"/>
  <c r="BK147" i="7"/>
  <c r="BL147" i="7"/>
  <c r="BM147" i="7"/>
  <c r="BN147" i="7"/>
  <c r="BK148" i="7"/>
  <c r="BL148" i="7"/>
  <c r="BM148" i="7"/>
  <c r="BN148" i="7"/>
  <c r="BK149" i="7"/>
  <c r="BL149" i="7"/>
  <c r="BM149" i="7"/>
  <c r="BN149" i="7"/>
  <c r="BK150" i="7"/>
  <c r="BL150" i="7"/>
  <c r="BM150" i="7"/>
  <c r="BN150" i="7"/>
  <c r="BK151" i="7"/>
  <c r="BL151" i="7"/>
  <c r="BM151" i="7"/>
  <c r="BN151" i="7"/>
  <c r="BK152" i="7"/>
  <c r="BL152" i="7"/>
  <c r="BM152" i="7"/>
  <c r="BN152" i="7"/>
  <c r="BK153" i="7"/>
  <c r="BL153" i="7"/>
  <c r="BM153" i="7"/>
  <c r="BN153" i="7"/>
  <c r="BK154" i="7"/>
  <c r="BL154" i="7"/>
  <c r="BM154" i="7"/>
  <c r="BN154" i="7"/>
  <c r="BK155" i="7"/>
  <c r="BL155" i="7"/>
  <c r="BM155" i="7"/>
  <c r="BN155" i="7"/>
  <c r="BK156" i="7"/>
  <c r="BL156" i="7"/>
  <c r="BM156" i="7"/>
  <c r="BN156" i="7"/>
  <c r="BK157" i="7"/>
  <c r="BL157" i="7"/>
  <c r="BM157" i="7"/>
  <c r="BN157" i="7"/>
  <c r="BJ59" i="7"/>
  <c r="BJ60" i="7"/>
  <c r="BJ63" i="7"/>
  <c r="BJ64" i="7"/>
  <c r="BJ58" i="7"/>
  <c r="AH44" i="7"/>
  <c r="O44" i="7"/>
  <c r="AH45" i="7"/>
  <c r="O45" i="7"/>
  <c r="AH46" i="7"/>
  <c r="O46" i="7"/>
  <c r="AH47" i="7"/>
  <c r="O47" i="7"/>
  <c r="AH48" i="7"/>
  <c r="O48" i="7"/>
  <c r="AH49" i="7"/>
  <c r="O49" i="7"/>
  <c r="AH50" i="7"/>
  <c r="O50" i="7"/>
  <c r="AH51" i="7"/>
  <c r="O51" i="7"/>
  <c r="AH52" i="7"/>
  <c r="O52" i="7"/>
  <c r="AH53" i="7"/>
  <c r="O53" i="7"/>
  <c r="AH54" i="7"/>
  <c r="O54" i="7"/>
  <c r="AH55" i="7"/>
  <c r="O55" i="7"/>
  <c r="AH56" i="7"/>
  <c r="O56" i="7"/>
  <c r="AH57" i="7"/>
  <c r="O57" i="7"/>
  <c r="AH58" i="7"/>
  <c r="O58" i="7"/>
  <c r="AH59" i="7"/>
  <c r="O59" i="7"/>
  <c r="AH60" i="7"/>
  <c r="O60" i="7"/>
  <c r="AH63" i="7"/>
  <c r="O63" i="7"/>
  <c r="AH64" i="7"/>
  <c r="O64" i="7"/>
  <c r="AH65" i="7"/>
  <c r="O65" i="7"/>
  <c r="AH66" i="7"/>
  <c r="O66" i="7"/>
  <c r="AH67" i="7"/>
  <c r="O67" i="7"/>
  <c r="AH68" i="7"/>
  <c r="O68" i="7"/>
  <c r="AH69" i="7"/>
  <c r="O69" i="7"/>
  <c r="AH70" i="7"/>
  <c r="O70" i="7"/>
  <c r="AH71" i="7"/>
  <c r="O71" i="7"/>
  <c r="AH72" i="7"/>
  <c r="O72" i="7"/>
  <c r="AH73" i="7"/>
  <c r="O73" i="7"/>
  <c r="AH74" i="7"/>
  <c r="O74" i="7"/>
  <c r="AH75" i="7"/>
  <c r="O75" i="7"/>
  <c r="AH76" i="7"/>
  <c r="O76" i="7"/>
  <c r="AH77" i="7"/>
  <c r="O77" i="7"/>
  <c r="AH78" i="7"/>
  <c r="O78" i="7"/>
  <c r="AH79" i="7"/>
  <c r="O79" i="7"/>
  <c r="AH80" i="7"/>
  <c r="O80" i="7"/>
  <c r="AH81" i="7"/>
  <c r="O81" i="7"/>
  <c r="AH82" i="7"/>
  <c r="O82" i="7"/>
  <c r="AH83" i="7"/>
  <c r="O83" i="7"/>
  <c r="AH84" i="7"/>
  <c r="O84" i="7"/>
  <c r="AH85" i="7"/>
  <c r="O85" i="7"/>
  <c r="AH86" i="7"/>
  <c r="O86" i="7"/>
  <c r="AH87" i="7"/>
  <c r="O87" i="7"/>
  <c r="AH88" i="7"/>
  <c r="O88" i="7"/>
  <c r="AH89" i="7"/>
  <c r="O89" i="7"/>
  <c r="AH90" i="7"/>
  <c r="O90" i="7"/>
  <c r="AH91" i="7"/>
  <c r="O91" i="7"/>
  <c r="AH92" i="7"/>
  <c r="O92" i="7"/>
  <c r="AH93" i="7"/>
  <c r="O93" i="7"/>
  <c r="AH94" i="7"/>
  <c r="O94" i="7"/>
  <c r="AH95" i="7"/>
  <c r="O95" i="7"/>
  <c r="AH96" i="7"/>
  <c r="O96" i="7"/>
  <c r="AH97" i="7"/>
  <c r="O97" i="7"/>
  <c r="AH98" i="7"/>
  <c r="O98" i="7"/>
  <c r="AH99" i="7"/>
  <c r="O99" i="7"/>
  <c r="AH100" i="7"/>
  <c r="O100" i="7"/>
  <c r="AH101" i="7"/>
  <c r="O101" i="7"/>
  <c r="AH102" i="7"/>
  <c r="O102" i="7"/>
  <c r="AH103" i="7"/>
  <c r="O103" i="7"/>
  <c r="AH104" i="7"/>
  <c r="O104" i="7"/>
  <c r="AH105" i="7"/>
  <c r="O105" i="7"/>
  <c r="AH106" i="7"/>
  <c r="O106" i="7"/>
  <c r="AH107" i="7"/>
  <c r="O107" i="7"/>
  <c r="AH108" i="7"/>
  <c r="O108" i="7"/>
  <c r="AH109" i="7"/>
  <c r="O109" i="7"/>
  <c r="AH110" i="7"/>
  <c r="O110" i="7"/>
  <c r="AH111" i="7"/>
  <c r="O111" i="7"/>
  <c r="AH112" i="7"/>
  <c r="O112" i="7"/>
  <c r="AH113" i="7"/>
  <c r="O113" i="7"/>
  <c r="AH114" i="7"/>
  <c r="O114" i="7"/>
  <c r="AH115" i="7"/>
  <c r="O115" i="7"/>
  <c r="AH116" i="7"/>
  <c r="O116" i="7"/>
  <c r="AH117" i="7"/>
  <c r="O117" i="7"/>
  <c r="AH118" i="7"/>
  <c r="O118" i="7"/>
  <c r="AH119" i="7"/>
  <c r="O119" i="7"/>
  <c r="AH120" i="7"/>
  <c r="O120" i="7"/>
  <c r="AH121" i="7"/>
  <c r="O121" i="7"/>
  <c r="AH122" i="7"/>
  <c r="O122" i="7"/>
  <c r="AH123" i="7"/>
  <c r="O123" i="7"/>
  <c r="AH125" i="7"/>
  <c r="O125" i="7"/>
  <c r="AH126" i="7"/>
  <c r="O126" i="7"/>
  <c r="AH127" i="7"/>
  <c r="O127" i="7"/>
  <c r="AH128" i="7"/>
  <c r="O128" i="7"/>
  <c r="AH129" i="7"/>
  <c r="O129" i="7"/>
  <c r="AH130" i="7"/>
  <c r="O130" i="7"/>
  <c r="AH131" i="7"/>
  <c r="O131" i="7"/>
  <c r="AH132" i="7"/>
  <c r="O132" i="7"/>
  <c r="AH133" i="7"/>
  <c r="O133" i="7"/>
  <c r="AH134" i="7"/>
  <c r="O134" i="7"/>
  <c r="AH135" i="7"/>
  <c r="O135" i="7"/>
  <c r="AH136" i="7"/>
  <c r="O136" i="7"/>
  <c r="AH137" i="7"/>
  <c r="O137" i="7"/>
  <c r="AH138" i="7"/>
  <c r="O138" i="7"/>
  <c r="AH139" i="7"/>
  <c r="O139" i="7"/>
  <c r="AH140" i="7"/>
  <c r="O140" i="7"/>
  <c r="AH141" i="7"/>
  <c r="O141" i="7"/>
  <c r="AH142" i="7"/>
  <c r="O142" i="7"/>
  <c r="AH143" i="7"/>
  <c r="O143" i="7"/>
  <c r="AH145" i="7"/>
  <c r="O145" i="7"/>
  <c r="AH146" i="7"/>
  <c r="O146" i="7"/>
  <c r="AH144" i="7"/>
  <c r="O144" i="7"/>
  <c r="AH147" i="7"/>
  <c r="O147" i="7"/>
  <c r="AH148" i="7"/>
  <c r="O148" i="7"/>
  <c r="AH149" i="7"/>
  <c r="O149" i="7"/>
  <c r="AH150" i="7"/>
  <c r="O150" i="7"/>
  <c r="AH151" i="7"/>
  <c r="O151" i="7"/>
  <c r="AH152" i="7"/>
  <c r="O152" i="7"/>
  <c r="AH153" i="7"/>
  <c r="O153" i="7"/>
  <c r="AH154" i="7"/>
  <c r="O154" i="7"/>
  <c r="AH155" i="7"/>
  <c r="O155" i="7"/>
  <c r="AH156" i="7"/>
  <c r="O156" i="7"/>
  <c r="AH157" i="7"/>
  <c r="O157" i="7"/>
  <c r="AH43" i="7"/>
  <c r="O43" i="7"/>
  <c r="AH42" i="7"/>
  <c r="O42" i="7"/>
  <c r="BJ146" i="7"/>
  <c r="BC146" i="7"/>
  <c r="BD146" i="7"/>
  <c r="K146" i="7"/>
  <c r="BE146" i="7"/>
  <c r="AY146" i="7"/>
  <c r="AU146" i="7"/>
  <c r="AX146" i="7"/>
  <c r="AT146" i="7"/>
  <c r="AW146" i="7"/>
  <c r="AV146" i="7"/>
  <c r="AS146" i="7"/>
  <c r="AR146" i="7"/>
  <c r="AQ146" i="7"/>
  <c r="AP146" i="7"/>
  <c r="AG146" i="7"/>
  <c r="S146" i="7"/>
  <c r="Q146" i="7"/>
  <c r="BJ145" i="7"/>
  <c r="BC145" i="7"/>
  <c r="BD145" i="7"/>
  <c r="K145" i="7"/>
  <c r="BE145" i="7"/>
  <c r="AY145" i="7"/>
  <c r="AU145" i="7"/>
  <c r="AX145" i="7"/>
  <c r="AT145" i="7"/>
  <c r="AW145" i="7"/>
  <c r="AV145" i="7"/>
  <c r="AS145" i="7"/>
  <c r="AR145" i="7"/>
  <c r="AQ145" i="7"/>
  <c r="AP145" i="7"/>
  <c r="AG145" i="7"/>
  <c r="S145" i="7"/>
  <c r="Q145" i="7"/>
  <c r="BC138" i="7"/>
  <c r="BD138" i="7"/>
  <c r="K138" i="7"/>
  <c r="AS138" i="7"/>
  <c r="AT138" i="7"/>
  <c r="AW138" i="7"/>
  <c r="AU138" i="7"/>
  <c r="AX138" i="7"/>
  <c r="Q138" i="7"/>
  <c r="S138" i="7"/>
  <c r="AG138" i="7"/>
  <c r="AP138" i="7"/>
  <c r="AQ138" i="7"/>
  <c r="AR138" i="7"/>
  <c r="AV138" i="7"/>
  <c r="AY138" i="7"/>
  <c r="BE138" i="7"/>
  <c r="BJ138" i="7"/>
  <c r="BC136" i="7"/>
  <c r="BD136" i="7"/>
  <c r="K136" i="7"/>
  <c r="AS136" i="7"/>
  <c r="AT136" i="7"/>
  <c r="AW136" i="7"/>
  <c r="AU136" i="7"/>
  <c r="AX136" i="7"/>
  <c r="Q136" i="7"/>
  <c r="S136" i="7"/>
  <c r="AG136" i="7"/>
  <c r="AP136" i="7"/>
  <c r="AQ136" i="7"/>
  <c r="AR136" i="7"/>
  <c r="AV136" i="7"/>
  <c r="AY136" i="7"/>
  <c r="BE136" i="7"/>
  <c r="BJ136" i="7"/>
  <c r="BC151" i="7"/>
  <c r="BD151" i="7"/>
  <c r="K151" i="7"/>
  <c r="AS151" i="7"/>
  <c r="AT151" i="7"/>
  <c r="AW151" i="7"/>
  <c r="AU151" i="7"/>
  <c r="AX151" i="7"/>
  <c r="Q151" i="7"/>
  <c r="S151" i="7"/>
  <c r="AG151" i="7"/>
  <c r="AP151" i="7"/>
  <c r="AQ151" i="7"/>
  <c r="AR151" i="7"/>
  <c r="AV151" i="7"/>
  <c r="AY151" i="7"/>
  <c r="BE151" i="7"/>
  <c r="BJ151" i="7"/>
  <c r="BC131" i="7"/>
  <c r="BD131" i="7"/>
  <c r="K131" i="7"/>
  <c r="AS131" i="7"/>
  <c r="AT131" i="7"/>
  <c r="AW131" i="7"/>
  <c r="AU131" i="7"/>
  <c r="AX131" i="7"/>
  <c r="Q131" i="7"/>
  <c r="S131" i="7"/>
  <c r="AG131" i="7"/>
  <c r="AP131" i="7"/>
  <c r="AQ131" i="7"/>
  <c r="AR131" i="7"/>
  <c r="AV131" i="7"/>
  <c r="AY131" i="7"/>
  <c r="BE131" i="7"/>
  <c r="BJ131" i="7"/>
  <c r="BC132" i="7"/>
  <c r="BD132" i="7"/>
  <c r="K132" i="7"/>
  <c r="AS132" i="7"/>
  <c r="AT132" i="7"/>
  <c r="AW132" i="7"/>
  <c r="AU132" i="7"/>
  <c r="AX132" i="7"/>
  <c r="Q132" i="7"/>
  <c r="S132" i="7"/>
  <c r="AG132" i="7"/>
  <c r="AP132" i="7"/>
  <c r="AQ132" i="7"/>
  <c r="AR132" i="7"/>
  <c r="AV132" i="7"/>
  <c r="AY132" i="7"/>
  <c r="BE132" i="7"/>
  <c r="BJ132" i="7"/>
  <c r="BC126" i="7"/>
  <c r="BD126" i="7"/>
  <c r="K126" i="7"/>
  <c r="AS126" i="7"/>
  <c r="AT126" i="7"/>
  <c r="AW126" i="7"/>
  <c r="AU126" i="7"/>
  <c r="AX126" i="7"/>
  <c r="Q126" i="7"/>
  <c r="S126" i="7"/>
  <c r="AG126" i="7"/>
  <c r="AP126" i="7"/>
  <c r="AQ126" i="7"/>
  <c r="AR126" i="7"/>
  <c r="AV126" i="7"/>
  <c r="AY126" i="7"/>
  <c r="BE126" i="7"/>
  <c r="BJ126" i="7"/>
  <c r="BC134" i="7"/>
  <c r="BD134" i="7"/>
  <c r="K134" i="7"/>
  <c r="AS134" i="7"/>
  <c r="AT134" i="7"/>
  <c r="AW134" i="7"/>
  <c r="AU134" i="7"/>
  <c r="AX134" i="7"/>
  <c r="Q134" i="7"/>
  <c r="S134" i="7"/>
  <c r="AG134" i="7"/>
  <c r="AP134" i="7"/>
  <c r="AQ134" i="7"/>
  <c r="AR134" i="7"/>
  <c r="AV134" i="7"/>
  <c r="AY134" i="7"/>
  <c r="BE134" i="7"/>
  <c r="BJ134" i="7"/>
  <c r="BC96" i="7"/>
  <c r="BD96" i="7"/>
  <c r="K96" i="7"/>
  <c r="AT96" i="7"/>
  <c r="AW96" i="7"/>
  <c r="Q96" i="7"/>
  <c r="S96" i="7"/>
  <c r="AG96" i="7"/>
  <c r="AP96" i="7"/>
  <c r="AQ96" i="7"/>
  <c r="AR96" i="7"/>
  <c r="AS96" i="7"/>
  <c r="AU96" i="7"/>
  <c r="AV96" i="7"/>
  <c r="AX96" i="7"/>
  <c r="AY96" i="7"/>
  <c r="BE96" i="7"/>
  <c r="BJ96" i="7"/>
  <c r="BC99" i="7"/>
  <c r="BD99" i="7"/>
  <c r="K99" i="7"/>
  <c r="AT99" i="7"/>
  <c r="AW99" i="7"/>
  <c r="Q99" i="7"/>
  <c r="S99" i="7"/>
  <c r="AG99" i="7"/>
  <c r="AP99" i="7"/>
  <c r="AQ99" i="7"/>
  <c r="AR99" i="7"/>
  <c r="AS99" i="7"/>
  <c r="AU99" i="7"/>
  <c r="AV99" i="7"/>
  <c r="AX99" i="7"/>
  <c r="AY99" i="7"/>
  <c r="BE99" i="7"/>
  <c r="BJ99" i="7"/>
  <c r="BC100" i="7"/>
  <c r="BD100" i="7"/>
  <c r="K100" i="7"/>
  <c r="AT100" i="7"/>
  <c r="AW100" i="7"/>
  <c r="Q100" i="7"/>
  <c r="S100" i="7"/>
  <c r="AG100" i="7"/>
  <c r="AP100" i="7"/>
  <c r="AQ100" i="7"/>
  <c r="AR100" i="7"/>
  <c r="AS100" i="7"/>
  <c r="AU100" i="7"/>
  <c r="AV100" i="7"/>
  <c r="AX100" i="7"/>
  <c r="AY100" i="7"/>
  <c r="BE100" i="7"/>
  <c r="BJ100" i="7"/>
  <c r="BC101" i="7"/>
  <c r="BD101" i="7"/>
  <c r="K101" i="7"/>
  <c r="AT101" i="7"/>
  <c r="AW101" i="7"/>
  <c r="Q101" i="7"/>
  <c r="S101" i="7"/>
  <c r="AG101" i="7"/>
  <c r="AP101" i="7"/>
  <c r="AQ101" i="7"/>
  <c r="AR101" i="7"/>
  <c r="AS101" i="7"/>
  <c r="AU101" i="7"/>
  <c r="AV101" i="7"/>
  <c r="AX101" i="7"/>
  <c r="AY101" i="7"/>
  <c r="BE101" i="7"/>
  <c r="BJ101" i="7"/>
  <c r="BC95" i="7"/>
  <c r="BD95" i="7"/>
  <c r="K95" i="7"/>
  <c r="AS95" i="7"/>
  <c r="AT95" i="7"/>
  <c r="AW95" i="7"/>
  <c r="AU95" i="7"/>
  <c r="AX95" i="7"/>
  <c r="Q95" i="7"/>
  <c r="S95" i="7"/>
  <c r="AG95" i="7"/>
  <c r="AP95" i="7"/>
  <c r="AQ95" i="7"/>
  <c r="AR95" i="7"/>
  <c r="AV95" i="7"/>
  <c r="AY95" i="7"/>
  <c r="BE95" i="7"/>
  <c r="BJ95" i="7"/>
  <c r="BC97" i="7"/>
  <c r="BD97" i="7"/>
  <c r="K97" i="7"/>
  <c r="AS97" i="7"/>
  <c r="AT97" i="7"/>
  <c r="AW97" i="7"/>
  <c r="AU97" i="7"/>
  <c r="AX97" i="7"/>
  <c r="Q97" i="7"/>
  <c r="S97" i="7"/>
  <c r="AG97" i="7"/>
  <c r="AP97" i="7"/>
  <c r="AQ97" i="7"/>
  <c r="AR97" i="7"/>
  <c r="AV97" i="7"/>
  <c r="AY97" i="7"/>
  <c r="BE97" i="7"/>
  <c r="BJ97" i="7"/>
  <c r="BC98" i="7"/>
  <c r="BD98" i="7"/>
  <c r="K98" i="7"/>
  <c r="AS98" i="7"/>
  <c r="AT98" i="7"/>
  <c r="AW98" i="7"/>
  <c r="AU98" i="7"/>
  <c r="AX98" i="7"/>
  <c r="Q98" i="7"/>
  <c r="S98" i="7"/>
  <c r="AG98" i="7"/>
  <c r="AP98" i="7"/>
  <c r="AQ98" i="7"/>
  <c r="AR98" i="7"/>
  <c r="AV98" i="7"/>
  <c r="AY98" i="7"/>
  <c r="BE98" i="7"/>
  <c r="BJ98" i="7"/>
  <c r="BC64" i="7"/>
  <c r="BD64" i="7"/>
  <c r="K64" i="7"/>
  <c r="AS64" i="7"/>
  <c r="AT64" i="7"/>
  <c r="AW64" i="7"/>
  <c r="AU64" i="7"/>
  <c r="AX64" i="7"/>
  <c r="Q64" i="7"/>
  <c r="S64" i="7"/>
  <c r="AG64" i="7"/>
  <c r="AP64" i="7"/>
  <c r="AQ64" i="7"/>
  <c r="AR64" i="7"/>
  <c r="AV64" i="7"/>
  <c r="AY64" i="7"/>
  <c r="BE64" i="7"/>
  <c r="BC63" i="7"/>
  <c r="BD63" i="7"/>
  <c r="K63" i="7"/>
  <c r="AS63" i="7"/>
  <c r="AT63" i="7"/>
  <c r="AW63" i="7"/>
  <c r="AU63" i="7"/>
  <c r="AX63" i="7"/>
  <c r="Q63" i="7"/>
  <c r="S63" i="7"/>
  <c r="AG63" i="7"/>
  <c r="AP63" i="7"/>
  <c r="AQ63" i="7"/>
  <c r="AR63" i="7"/>
  <c r="AV63" i="7"/>
  <c r="AY63" i="7"/>
  <c r="BE63" i="7"/>
  <c r="BC73" i="7"/>
  <c r="BD73" i="7"/>
  <c r="K73" i="7"/>
  <c r="AS73" i="7"/>
  <c r="AT73" i="7"/>
  <c r="AW73" i="7"/>
  <c r="AU73" i="7"/>
  <c r="AX73" i="7"/>
  <c r="Q73" i="7"/>
  <c r="S73" i="7"/>
  <c r="AG73" i="7"/>
  <c r="AP73" i="7"/>
  <c r="AQ73" i="7"/>
  <c r="AR73" i="7"/>
  <c r="AV73" i="7"/>
  <c r="AY73" i="7"/>
  <c r="BE73" i="7"/>
  <c r="BJ73" i="7"/>
  <c r="AU153" i="7"/>
  <c r="AU154" i="7"/>
  <c r="AU155" i="7"/>
  <c r="AU156" i="7"/>
  <c r="AU157" i="7"/>
  <c r="AS58" i="7"/>
  <c r="AT58" i="7"/>
  <c r="AU58" i="7"/>
  <c r="AV58" i="7"/>
  <c r="AW58" i="7"/>
  <c r="AS56" i="7"/>
  <c r="AT56" i="7"/>
  <c r="AU56" i="7"/>
  <c r="AV56" i="7"/>
  <c r="AY56" i="7"/>
  <c r="AS57" i="7"/>
  <c r="AT57" i="7"/>
  <c r="AU57" i="7"/>
  <c r="AV57" i="7"/>
  <c r="AY57" i="7"/>
  <c r="AY58" i="7"/>
  <c r="AS42" i="7"/>
  <c r="AT42" i="7"/>
  <c r="AU42" i="7"/>
  <c r="AV42" i="7"/>
  <c r="AW42" i="7"/>
  <c r="AX42" i="7"/>
  <c r="AY42" i="7"/>
  <c r="BE42" i="7"/>
  <c r="BJ42" i="7"/>
  <c r="BK42" i="7"/>
  <c r="BL42" i="7"/>
  <c r="BM42" i="7"/>
  <c r="BN42" i="7"/>
  <c r="AG42" i="7"/>
  <c r="AG43" i="7"/>
  <c r="AG44" i="7"/>
  <c r="AG45" i="7"/>
  <c r="AG46" i="7"/>
  <c r="AG47" i="7"/>
  <c r="AG48" i="7"/>
  <c r="AG49" i="7"/>
  <c r="AG50" i="7"/>
  <c r="AG51" i="7"/>
  <c r="AG52" i="7"/>
  <c r="AG53" i="7"/>
  <c r="AG54" i="7"/>
  <c r="AG55" i="7"/>
  <c r="AG56" i="7"/>
  <c r="AG57" i="7"/>
  <c r="AG58" i="7"/>
  <c r="AG59" i="7"/>
  <c r="AG60" i="7"/>
  <c r="AG65" i="7"/>
  <c r="AG66" i="7"/>
  <c r="AG67" i="7"/>
  <c r="AG68" i="7"/>
  <c r="AG69" i="7"/>
  <c r="AG70" i="7"/>
  <c r="AG71" i="7"/>
  <c r="AG72" i="7"/>
  <c r="AG74" i="7"/>
  <c r="AG75" i="7"/>
  <c r="AG76" i="7"/>
  <c r="AG77" i="7"/>
  <c r="AG78" i="7"/>
  <c r="AG79" i="7"/>
  <c r="AG80" i="7"/>
  <c r="AG81" i="7"/>
  <c r="AG82" i="7"/>
  <c r="AG83" i="7"/>
  <c r="AG84" i="7"/>
  <c r="AG85" i="7"/>
  <c r="AG86" i="7"/>
  <c r="AG87" i="7"/>
  <c r="AG88" i="7"/>
  <c r="AG89" i="7"/>
  <c r="AG90" i="7"/>
  <c r="AG91" i="7"/>
  <c r="AG92" i="7"/>
  <c r="AG93" i="7"/>
  <c r="AG94" i="7"/>
  <c r="AG102" i="7"/>
  <c r="AG103" i="7"/>
  <c r="AG104" i="7"/>
  <c r="AG105" i="7"/>
  <c r="AG106" i="7"/>
  <c r="AG107" i="7"/>
  <c r="AG108" i="7"/>
  <c r="AG109" i="7"/>
  <c r="AG110" i="7"/>
  <c r="AG111" i="7"/>
  <c r="AG112" i="7"/>
  <c r="AG113" i="7"/>
  <c r="AG114" i="7"/>
  <c r="AG115" i="7"/>
  <c r="AG116" i="7"/>
  <c r="AG117" i="7"/>
  <c r="AG118" i="7"/>
  <c r="AG119" i="7"/>
  <c r="AG120" i="7"/>
  <c r="AG121" i="7"/>
  <c r="AG122" i="7"/>
  <c r="AG123" i="7"/>
  <c r="AG125" i="7"/>
  <c r="AG127" i="7"/>
  <c r="AG128" i="7"/>
  <c r="AG129" i="7"/>
  <c r="AG130" i="7"/>
  <c r="AG133" i="7"/>
  <c r="AG135" i="7"/>
  <c r="AG137" i="7"/>
  <c r="AG139" i="7"/>
  <c r="AG140" i="7"/>
  <c r="AG141" i="7"/>
  <c r="AG142" i="7"/>
  <c r="AG143" i="7"/>
  <c r="AG144" i="7"/>
  <c r="AG147" i="7"/>
  <c r="AG148" i="7"/>
  <c r="AG149" i="7"/>
  <c r="AG150" i="7"/>
  <c r="AG152" i="7"/>
  <c r="AG153" i="7"/>
  <c r="AG154" i="7"/>
  <c r="AG155" i="7"/>
  <c r="AG156" i="7"/>
  <c r="AG157" i="7"/>
  <c r="AQ56" i="7"/>
  <c r="AW56" i="7"/>
  <c r="AX56" i="7"/>
  <c r="BE56" i="7"/>
  <c r="AQ58" i="7"/>
  <c r="BE58" i="7"/>
  <c r="AR58" i="7"/>
  <c r="AR56" i="7"/>
  <c r="BJ56" i="7"/>
  <c r="AP58" i="7"/>
  <c r="AP56" i="7"/>
  <c r="Q58" i="7"/>
  <c r="S58" i="7"/>
  <c r="S56" i="7"/>
  <c r="Q56" i="7"/>
  <c r="BJ43" i="7"/>
  <c r="BE43" i="7"/>
  <c r="AS43" i="7"/>
  <c r="AT43" i="7"/>
  <c r="AU43" i="7"/>
  <c r="AV43" i="7"/>
  <c r="AY43" i="7"/>
  <c r="AX43" i="7"/>
  <c r="AW43" i="7"/>
  <c r="AR43" i="7"/>
  <c r="AQ43" i="7"/>
  <c r="AP43" i="7"/>
  <c r="S43" i="7"/>
  <c r="Q43" i="7"/>
  <c r="AQ129" i="7"/>
  <c r="AP44" i="7"/>
  <c r="AQ44" i="7"/>
  <c r="AR44" i="7"/>
  <c r="AS44" i="7"/>
  <c r="AT44" i="7"/>
  <c r="AU44" i="7"/>
  <c r="AV44" i="7"/>
  <c r="AW44" i="7"/>
  <c r="AX44" i="7"/>
  <c r="AY44" i="7"/>
  <c r="BE44" i="7"/>
  <c r="BJ44" i="7"/>
  <c r="AP45" i="7"/>
  <c r="AQ45" i="7"/>
  <c r="AR45" i="7"/>
  <c r="AS45" i="7"/>
  <c r="AT45" i="7"/>
  <c r="AU45" i="7"/>
  <c r="AV45" i="7"/>
  <c r="AW45" i="7"/>
  <c r="AX45" i="7"/>
  <c r="AY45" i="7"/>
  <c r="BE45" i="7"/>
  <c r="BJ45" i="7"/>
  <c r="AP46" i="7"/>
  <c r="AQ46" i="7"/>
  <c r="AR46" i="7"/>
  <c r="AS46" i="7"/>
  <c r="AT46" i="7"/>
  <c r="AU46" i="7"/>
  <c r="AV46" i="7"/>
  <c r="AW46" i="7"/>
  <c r="AX46" i="7"/>
  <c r="AY46" i="7"/>
  <c r="BE46" i="7"/>
  <c r="BJ46" i="7"/>
  <c r="AP47" i="7"/>
  <c r="AQ47" i="7"/>
  <c r="AR47" i="7"/>
  <c r="AS47" i="7"/>
  <c r="AT47" i="7"/>
  <c r="AU47" i="7"/>
  <c r="AV47" i="7"/>
  <c r="AW47" i="7"/>
  <c r="AX47" i="7"/>
  <c r="AY47" i="7"/>
  <c r="BE47" i="7"/>
  <c r="BJ47" i="7"/>
  <c r="AP48" i="7"/>
  <c r="AQ48" i="7"/>
  <c r="AR48" i="7"/>
  <c r="AS48" i="7"/>
  <c r="AT48" i="7"/>
  <c r="AU48" i="7"/>
  <c r="AV48" i="7"/>
  <c r="AW48" i="7"/>
  <c r="AX48" i="7"/>
  <c r="AY48" i="7"/>
  <c r="BE48" i="7"/>
  <c r="BJ48" i="7"/>
  <c r="AP49" i="7"/>
  <c r="AQ49" i="7"/>
  <c r="AR49" i="7"/>
  <c r="AS49" i="7"/>
  <c r="AT49" i="7"/>
  <c r="AU49" i="7"/>
  <c r="AV49" i="7"/>
  <c r="AW49" i="7"/>
  <c r="AX49" i="7"/>
  <c r="AY49" i="7"/>
  <c r="BE49" i="7"/>
  <c r="BJ49" i="7"/>
  <c r="AP50" i="7"/>
  <c r="AQ50" i="7"/>
  <c r="AR50" i="7"/>
  <c r="AS50" i="7"/>
  <c r="AT50" i="7"/>
  <c r="AU50" i="7"/>
  <c r="AV50" i="7"/>
  <c r="AW50" i="7"/>
  <c r="AX50" i="7"/>
  <c r="AY50" i="7"/>
  <c r="BE50" i="7"/>
  <c r="BJ50" i="7"/>
  <c r="AP51" i="7"/>
  <c r="AQ51" i="7"/>
  <c r="AR51" i="7"/>
  <c r="AS51" i="7"/>
  <c r="AT51" i="7"/>
  <c r="AU51" i="7"/>
  <c r="AV51" i="7"/>
  <c r="AW51" i="7"/>
  <c r="AX51" i="7"/>
  <c r="AY51" i="7"/>
  <c r="BE51" i="7"/>
  <c r="BJ51" i="7"/>
  <c r="AP52" i="7"/>
  <c r="AQ52" i="7"/>
  <c r="AR52" i="7"/>
  <c r="AS52" i="7"/>
  <c r="AT52" i="7"/>
  <c r="AU52" i="7"/>
  <c r="AV52" i="7"/>
  <c r="AW52" i="7"/>
  <c r="AX52" i="7"/>
  <c r="AY52" i="7"/>
  <c r="BE52" i="7"/>
  <c r="BJ52" i="7"/>
  <c r="AP53" i="7"/>
  <c r="AQ53" i="7"/>
  <c r="AR53" i="7"/>
  <c r="AS53" i="7"/>
  <c r="AT53" i="7"/>
  <c r="AU53" i="7"/>
  <c r="AV53" i="7"/>
  <c r="AW53" i="7"/>
  <c r="AX53" i="7"/>
  <c r="AY53" i="7"/>
  <c r="BE53" i="7"/>
  <c r="BJ53" i="7"/>
  <c r="AP54" i="7"/>
  <c r="AQ54" i="7"/>
  <c r="AR54" i="7"/>
  <c r="AS54" i="7"/>
  <c r="AT54" i="7"/>
  <c r="AU54" i="7"/>
  <c r="AV54" i="7"/>
  <c r="AW54" i="7"/>
  <c r="AX54" i="7"/>
  <c r="AY54" i="7"/>
  <c r="BE54" i="7"/>
  <c r="BJ54" i="7"/>
  <c r="AP55" i="7"/>
  <c r="AQ55" i="7"/>
  <c r="AR55" i="7"/>
  <c r="AS55" i="7"/>
  <c r="AT55" i="7"/>
  <c r="AU55" i="7"/>
  <c r="AV55" i="7"/>
  <c r="AW55" i="7"/>
  <c r="AX55" i="7"/>
  <c r="AY55" i="7"/>
  <c r="BE55" i="7"/>
  <c r="BJ55" i="7"/>
  <c r="AP57" i="7"/>
  <c r="AQ57" i="7"/>
  <c r="AR57" i="7"/>
  <c r="AW57" i="7"/>
  <c r="AX57" i="7"/>
  <c r="BE57" i="7"/>
  <c r="BJ57" i="7"/>
  <c r="AP59" i="7"/>
  <c r="AQ59" i="7"/>
  <c r="AR59" i="7"/>
  <c r="AS59" i="7"/>
  <c r="AT59" i="7"/>
  <c r="AU59" i="7"/>
  <c r="AV59" i="7"/>
  <c r="AW59" i="7"/>
  <c r="AX59" i="7"/>
  <c r="AY59" i="7"/>
  <c r="BE59" i="7"/>
  <c r="AP60" i="7"/>
  <c r="AQ60" i="7"/>
  <c r="AR60" i="7"/>
  <c r="AS60" i="7"/>
  <c r="AT60" i="7"/>
  <c r="AU60" i="7"/>
  <c r="AV60" i="7"/>
  <c r="AW60" i="7"/>
  <c r="AX60" i="7"/>
  <c r="AY60" i="7"/>
  <c r="BE60" i="7"/>
  <c r="AP65" i="7"/>
  <c r="AQ65" i="7"/>
  <c r="AR65" i="7"/>
  <c r="AS65" i="7"/>
  <c r="AT65" i="7"/>
  <c r="AU65" i="7"/>
  <c r="AV65" i="7"/>
  <c r="AW65" i="7"/>
  <c r="AX65" i="7"/>
  <c r="AY65" i="7"/>
  <c r="BE65" i="7"/>
  <c r="BJ65" i="7"/>
  <c r="AP66" i="7"/>
  <c r="AQ66" i="7"/>
  <c r="AR66" i="7"/>
  <c r="AS66" i="7"/>
  <c r="AT66" i="7"/>
  <c r="AU66" i="7"/>
  <c r="AV66" i="7"/>
  <c r="AW66" i="7"/>
  <c r="AX66" i="7"/>
  <c r="AY66" i="7"/>
  <c r="BE66" i="7"/>
  <c r="BJ66" i="7"/>
  <c r="AP67" i="7"/>
  <c r="AQ67" i="7"/>
  <c r="AR67" i="7"/>
  <c r="AS67" i="7"/>
  <c r="AT67" i="7"/>
  <c r="AU67" i="7"/>
  <c r="AV67" i="7"/>
  <c r="AW67" i="7"/>
  <c r="AX67" i="7"/>
  <c r="AY67" i="7"/>
  <c r="BE67" i="7"/>
  <c r="BJ67" i="7"/>
  <c r="AP68" i="7"/>
  <c r="AQ68" i="7"/>
  <c r="AR68" i="7"/>
  <c r="AS68" i="7"/>
  <c r="AT68" i="7"/>
  <c r="AU68" i="7"/>
  <c r="AV68" i="7"/>
  <c r="AW68" i="7"/>
  <c r="AX68" i="7"/>
  <c r="AY68" i="7"/>
  <c r="BE68" i="7"/>
  <c r="BJ68" i="7"/>
  <c r="AP69" i="7"/>
  <c r="AQ69" i="7"/>
  <c r="AR69" i="7"/>
  <c r="AS69" i="7"/>
  <c r="AT69" i="7"/>
  <c r="AU69" i="7"/>
  <c r="AV69" i="7"/>
  <c r="AW69" i="7"/>
  <c r="AX69" i="7"/>
  <c r="AY69" i="7"/>
  <c r="BE69" i="7"/>
  <c r="BJ69" i="7"/>
  <c r="AP70" i="7"/>
  <c r="AQ70" i="7"/>
  <c r="AR70" i="7"/>
  <c r="AS70" i="7"/>
  <c r="AT70" i="7"/>
  <c r="AU70" i="7"/>
  <c r="AV70" i="7"/>
  <c r="AW70" i="7"/>
  <c r="AX70" i="7"/>
  <c r="AY70" i="7"/>
  <c r="BE70" i="7"/>
  <c r="BJ70" i="7"/>
  <c r="AP71" i="7"/>
  <c r="AQ71" i="7"/>
  <c r="AR71" i="7"/>
  <c r="AS71" i="7"/>
  <c r="AT71" i="7"/>
  <c r="AU71" i="7"/>
  <c r="AV71" i="7"/>
  <c r="AW71" i="7"/>
  <c r="AX71" i="7"/>
  <c r="AY71" i="7"/>
  <c r="BE71" i="7"/>
  <c r="BJ71" i="7"/>
  <c r="AP72" i="7"/>
  <c r="AQ72" i="7"/>
  <c r="AR72" i="7"/>
  <c r="AS72" i="7"/>
  <c r="AT72" i="7"/>
  <c r="AU72" i="7"/>
  <c r="AV72" i="7"/>
  <c r="AW72" i="7"/>
  <c r="AX72" i="7"/>
  <c r="AY72" i="7"/>
  <c r="BE72" i="7"/>
  <c r="BJ72" i="7"/>
  <c r="AP74" i="7"/>
  <c r="AQ74" i="7"/>
  <c r="AR74" i="7"/>
  <c r="AS74" i="7"/>
  <c r="AT74" i="7"/>
  <c r="AU74" i="7"/>
  <c r="AV74" i="7"/>
  <c r="AW74" i="7"/>
  <c r="AX74" i="7"/>
  <c r="AY74" i="7"/>
  <c r="BE74" i="7"/>
  <c r="BJ74" i="7"/>
  <c r="AP75" i="7"/>
  <c r="AQ75" i="7"/>
  <c r="AR75" i="7"/>
  <c r="AS75" i="7"/>
  <c r="AT75" i="7"/>
  <c r="AU75" i="7"/>
  <c r="AV75" i="7"/>
  <c r="AW75" i="7"/>
  <c r="AX75" i="7"/>
  <c r="AY75" i="7"/>
  <c r="BE75" i="7"/>
  <c r="BJ75" i="7"/>
  <c r="AP76" i="7"/>
  <c r="AQ76" i="7"/>
  <c r="AR76" i="7"/>
  <c r="AS76" i="7"/>
  <c r="AT76" i="7"/>
  <c r="AU76" i="7"/>
  <c r="AV76" i="7"/>
  <c r="AW76" i="7"/>
  <c r="AX76" i="7"/>
  <c r="AY76" i="7"/>
  <c r="BE76" i="7"/>
  <c r="BJ76" i="7"/>
  <c r="AP77" i="7"/>
  <c r="AQ77" i="7"/>
  <c r="AR77" i="7"/>
  <c r="AS77" i="7"/>
  <c r="AT77" i="7"/>
  <c r="AU77" i="7"/>
  <c r="AV77" i="7"/>
  <c r="AW77" i="7"/>
  <c r="AX77" i="7"/>
  <c r="AY77" i="7"/>
  <c r="BE77" i="7"/>
  <c r="BJ77" i="7"/>
  <c r="AP78" i="7"/>
  <c r="AQ78" i="7"/>
  <c r="AR78" i="7"/>
  <c r="AS78" i="7"/>
  <c r="AT78" i="7"/>
  <c r="AU78" i="7"/>
  <c r="AV78" i="7"/>
  <c r="AW78" i="7"/>
  <c r="AX78" i="7"/>
  <c r="AY78" i="7"/>
  <c r="BE78" i="7"/>
  <c r="BJ78" i="7"/>
  <c r="AP79" i="7"/>
  <c r="AQ79" i="7"/>
  <c r="AR79" i="7"/>
  <c r="AS79" i="7"/>
  <c r="AT79" i="7"/>
  <c r="AU79" i="7"/>
  <c r="AV79" i="7"/>
  <c r="AW79" i="7"/>
  <c r="AX79" i="7"/>
  <c r="AY79" i="7"/>
  <c r="BE79" i="7"/>
  <c r="BJ79" i="7"/>
  <c r="AP80" i="7"/>
  <c r="AQ80" i="7"/>
  <c r="AR80" i="7"/>
  <c r="AS80" i="7"/>
  <c r="AT80" i="7"/>
  <c r="AU80" i="7"/>
  <c r="AV80" i="7"/>
  <c r="AW80" i="7"/>
  <c r="AX80" i="7"/>
  <c r="AY80" i="7"/>
  <c r="BE80" i="7"/>
  <c r="BJ80" i="7"/>
  <c r="AP81" i="7"/>
  <c r="AQ81" i="7"/>
  <c r="AR81" i="7"/>
  <c r="AS81" i="7"/>
  <c r="AT81" i="7"/>
  <c r="AU81" i="7"/>
  <c r="AV81" i="7"/>
  <c r="AW81" i="7"/>
  <c r="AX81" i="7"/>
  <c r="AY81" i="7"/>
  <c r="BE81" i="7"/>
  <c r="BJ81" i="7"/>
  <c r="AP82" i="7"/>
  <c r="AQ82" i="7"/>
  <c r="AR82" i="7"/>
  <c r="AS82" i="7"/>
  <c r="AT82" i="7"/>
  <c r="AU82" i="7"/>
  <c r="AV82" i="7"/>
  <c r="AW82" i="7"/>
  <c r="AX82" i="7"/>
  <c r="AY82" i="7"/>
  <c r="BE82" i="7"/>
  <c r="BJ82" i="7"/>
  <c r="AP83" i="7"/>
  <c r="AQ83" i="7"/>
  <c r="AR83" i="7"/>
  <c r="AS83" i="7"/>
  <c r="AT83" i="7"/>
  <c r="AU83" i="7"/>
  <c r="AV83" i="7"/>
  <c r="AW83" i="7"/>
  <c r="AX83" i="7"/>
  <c r="AY83" i="7"/>
  <c r="BE83" i="7"/>
  <c r="BJ83" i="7"/>
  <c r="AP84" i="7"/>
  <c r="AQ84" i="7"/>
  <c r="AR84" i="7"/>
  <c r="AS84" i="7"/>
  <c r="AT84" i="7"/>
  <c r="AU84" i="7"/>
  <c r="AV84" i="7"/>
  <c r="AW84" i="7"/>
  <c r="AX84" i="7"/>
  <c r="AY84" i="7"/>
  <c r="BE84" i="7"/>
  <c r="BJ84" i="7"/>
  <c r="AP85" i="7"/>
  <c r="AQ85" i="7"/>
  <c r="AR85" i="7"/>
  <c r="AS85" i="7"/>
  <c r="AT85" i="7"/>
  <c r="AU85" i="7"/>
  <c r="AV85" i="7"/>
  <c r="AW85" i="7"/>
  <c r="AX85" i="7"/>
  <c r="AY85" i="7"/>
  <c r="BE85" i="7"/>
  <c r="BJ85" i="7"/>
  <c r="AP86" i="7"/>
  <c r="AQ86" i="7"/>
  <c r="AR86" i="7"/>
  <c r="AS86" i="7"/>
  <c r="AT86" i="7"/>
  <c r="AU86" i="7"/>
  <c r="AV86" i="7"/>
  <c r="AW86" i="7"/>
  <c r="AX86" i="7"/>
  <c r="AY86" i="7"/>
  <c r="BE86" i="7"/>
  <c r="BJ86" i="7"/>
  <c r="AP87" i="7"/>
  <c r="AQ87" i="7"/>
  <c r="AR87" i="7"/>
  <c r="AS87" i="7"/>
  <c r="AT87" i="7"/>
  <c r="AU87" i="7"/>
  <c r="AV87" i="7"/>
  <c r="AW87" i="7"/>
  <c r="AX87" i="7"/>
  <c r="AY87" i="7"/>
  <c r="BE87" i="7"/>
  <c r="BJ87" i="7"/>
  <c r="AP88" i="7"/>
  <c r="AQ88" i="7"/>
  <c r="AR88" i="7"/>
  <c r="AS88" i="7"/>
  <c r="AT88" i="7"/>
  <c r="AU88" i="7"/>
  <c r="AV88" i="7"/>
  <c r="AW88" i="7"/>
  <c r="AX88" i="7"/>
  <c r="AY88" i="7"/>
  <c r="BE88" i="7"/>
  <c r="BJ88" i="7"/>
  <c r="AP89" i="7"/>
  <c r="AQ89" i="7"/>
  <c r="AR89" i="7"/>
  <c r="AS89" i="7"/>
  <c r="AT89" i="7"/>
  <c r="AU89" i="7"/>
  <c r="AV89" i="7"/>
  <c r="AW89" i="7"/>
  <c r="AX89" i="7"/>
  <c r="AY89" i="7"/>
  <c r="BE89" i="7"/>
  <c r="BJ89" i="7"/>
  <c r="AP90" i="7"/>
  <c r="AQ90" i="7"/>
  <c r="AR90" i="7"/>
  <c r="AS90" i="7"/>
  <c r="AT90" i="7"/>
  <c r="AU90" i="7"/>
  <c r="AV90" i="7"/>
  <c r="AW90" i="7"/>
  <c r="AX90" i="7"/>
  <c r="AY90" i="7"/>
  <c r="BE90" i="7"/>
  <c r="BJ90" i="7"/>
  <c r="AP91" i="7"/>
  <c r="AQ91" i="7"/>
  <c r="AR91" i="7"/>
  <c r="AS91" i="7"/>
  <c r="AT91" i="7"/>
  <c r="AU91" i="7"/>
  <c r="AV91" i="7"/>
  <c r="AW91" i="7"/>
  <c r="AX91" i="7"/>
  <c r="AY91" i="7"/>
  <c r="BE91" i="7"/>
  <c r="BJ91" i="7"/>
  <c r="AP92" i="7"/>
  <c r="AQ92" i="7"/>
  <c r="AR92" i="7"/>
  <c r="AS92" i="7"/>
  <c r="AT92" i="7"/>
  <c r="AU92" i="7"/>
  <c r="AV92" i="7"/>
  <c r="AW92" i="7"/>
  <c r="AX92" i="7"/>
  <c r="AY92" i="7"/>
  <c r="BE92" i="7"/>
  <c r="BJ92" i="7"/>
  <c r="AP93" i="7"/>
  <c r="AQ93" i="7"/>
  <c r="AR93" i="7"/>
  <c r="AS93" i="7"/>
  <c r="AT93" i="7"/>
  <c r="AU93" i="7"/>
  <c r="AV93" i="7"/>
  <c r="AW93" i="7"/>
  <c r="AX93" i="7"/>
  <c r="AY93" i="7"/>
  <c r="BE93" i="7"/>
  <c r="BJ93" i="7"/>
  <c r="AP94" i="7"/>
  <c r="AQ94" i="7"/>
  <c r="AR94" i="7"/>
  <c r="AS94" i="7"/>
  <c r="AT94" i="7"/>
  <c r="AU94" i="7"/>
  <c r="AV94" i="7"/>
  <c r="AW94" i="7"/>
  <c r="AX94" i="7"/>
  <c r="AY94" i="7"/>
  <c r="BE94" i="7"/>
  <c r="BJ94" i="7"/>
  <c r="AP102" i="7"/>
  <c r="AQ102" i="7"/>
  <c r="AR102" i="7"/>
  <c r="AS102" i="7"/>
  <c r="AT102" i="7"/>
  <c r="AU102" i="7"/>
  <c r="AV102" i="7"/>
  <c r="AW102" i="7"/>
  <c r="AX102" i="7"/>
  <c r="AY102" i="7"/>
  <c r="BE102" i="7"/>
  <c r="BJ102" i="7"/>
  <c r="AP103" i="7"/>
  <c r="AQ103" i="7"/>
  <c r="AR103" i="7"/>
  <c r="AS103" i="7"/>
  <c r="AT103" i="7"/>
  <c r="AU103" i="7"/>
  <c r="AV103" i="7"/>
  <c r="AW103" i="7"/>
  <c r="AX103" i="7"/>
  <c r="AY103" i="7"/>
  <c r="BE103" i="7"/>
  <c r="BJ103" i="7"/>
  <c r="AP104" i="7"/>
  <c r="AQ104" i="7"/>
  <c r="AR104" i="7"/>
  <c r="AS104" i="7"/>
  <c r="AT104" i="7"/>
  <c r="AU104" i="7"/>
  <c r="AV104" i="7"/>
  <c r="AW104" i="7"/>
  <c r="AX104" i="7"/>
  <c r="AY104" i="7"/>
  <c r="BE104" i="7"/>
  <c r="BJ104" i="7"/>
  <c r="AP105" i="7"/>
  <c r="AQ105" i="7"/>
  <c r="AR105" i="7"/>
  <c r="AS105" i="7"/>
  <c r="AT105" i="7"/>
  <c r="AU105" i="7"/>
  <c r="AV105" i="7"/>
  <c r="AW105" i="7"/>
  <c r="AX105" i="7"/>
  <c r="AY105" i="7"/>
  <c r="BE105" i="7"/>
  <c r="BJ105" i="7"/>
  <c r="AP106" i="7"/>
  <c r="AQ106" i="7"/>
  <c r="AR106" i="7"/>
  <c r="AS106" i="7"/>
  <c r="AT106" i="7"/>
  <c r="AU106" i="7"/>
  <c r="AV106" i="7"/>
  <c r="AW106" i="7"/>
  <c r="AX106" i="7"/>
  <c r="AY106" i="7"/>
  <c r="BE106" i="7"/>
  <c r="BJ106" i="7"/>
  <c r="AP107" i="7"/>
  <c r="AQ107" i="7"/>
  <c r="AR107" i="7"/>
  <c r="AS107" i="7"/>
  <c r="AT107" i="7"/>
  <c r="AU107" i="7"/>
  <c r="AV107" i="7"/>
  <c r="AW107" i="7"/>
  <c r="AX107" i="7"/>
  <c r="AY107" i="7"/>
  <c r="BE107" i="7"/>
  <c r="BJ107" i="7"/>
  <c r="AP108" i="7"/>
  <c r="AQ108" i="7"/>
  <c r="AR108" i="7"/>
  <c r="AS108" i="7"/>
  <c r="AT108" i="7"/>
  <c r="AU108" i="7"/>
  <c r="AV108" i="7"/>
  <c r="AW108" i="7"/>
  <c r="AX108" i="7"/>
  <c r="AY108" i="7"/>
  <c r="BE108" i="7"/>
  <c r="BJ108" i="7"/>
  <c r="AP109" i="7"/>
  <c r="AQ109" i="7"/>
  <c r="AR109" i="7"/>
  <c r="AS109" i="7"/>
  <c r="AT109" i="7"/>
  <c r="AU109" i="7"/>
  <c r="AV109" i="7"/>
  <c r="AW109" i="7"/>
  <c r="AX109" i="7"/>
  <c r="AY109" i="7"/>
  <c r="BE109" i="7"/>
  <c r="BJ109" i="7"/>
  <c r="AP110" i="7"/>
  <c r="AQ110" i="7"/>
  <c r="AR110" i="7"/>
  <c r="AS110" i="7"/>
  <c r="AT110" i="7"/>
  <c r="AU110" i="7"/>
  <c r="AV110" i="7"/>
  <c r="AW110" i="7"/>
  <c r="AX110" i="7"/>
  <c r="AY110" i="7"/>
  <c r="BE110" i="7"/>
  <c r="BJ110" i="7"/>
  <c r="AP111" i="7"/>
  <c r="AQ111" i="7"/>
  <c r="AR111" i="7"/>
  <c r="AS111" i="7"/>
  <c r="AT111" i="7"/>
  <c r="AU111" i="7"/>
  <c r="AV111" i="7"/>
  <c r="AW111" i="7"/>
  <c r="AX111" i="7"/>
  <c r="AY111" i="7"/>
  <c r="BE111" i="7"/>
  <c r="BJ111" i="7"/>
  <c r="AP112" i="7"/>
  <c r="AQ112" i="7"/>
  <c r="AR112" i="7"/>
  <c r="AS112" i="7"/>
  <c r="AT112" i="7"/>
  <c r="AU112" i="7"/>
  <c r="AV112" i="7"/>
  <c r="AW112" i="7"/>
  <c r="AX112" i="7"/>
  <c r="AY112" i="7"/>
  <c r="BE112" i="7"/>
  <c r="BJ112" i="7"/>
  <c r="AP113" i="7"/>
  <c r="AQ113" i="7"/>
  <c r="AR113" i="7"/>
  <c r="AS113" i="7"/>
  <c r="AT113" i="7"/>
  <c r="AU113" i="7"/>
  <c r="AV113" i="7"/>
  <c r="AW113" i="7"/>
  <c r="AX113" i="7"/>
  <c r="AY113" i="7"/>
  <c r="BE113" i="7"/>
  <c r="BJ113" i="7"/>
  <c r="AP114" i="7"/>
  <c r="AQ114" i="7"/>
  <c r="AR114" i="7"/>
  <c r="AS114" i="7"/>
  <c r="AT114" i="7"/>
  <c r="AU114" i="7"/>
  <c r="AV114" i="7"/>
  <c r="AW114" i="7"/>
  <c r="AX114" i="7"/>
  <c r="AY114" i="7"/>
  <c r="BE114" i="7"/>
  <c r="BJ114" i="7"/>
  <c r="AP115" i="7"/>
  <c r="AQ115" i="7"/>
  <c r="AR115" i="7"/>
  <c r="AS115" i="7"/>
  <c r="AT115" i="7"/>
  <c r="AU115" i="7"/>
  <c r="AV115" i="7"/>
  <c r="AW115" i="7"/>
  <c r="AX115" i="7"/>
  <c r="AY115" i="7"/>
  <c r="BE115" i="7"/>
  <c r="BJ115" i="7"/>
  <c r="AP116" i="7"/>
  <c r="AQ116" i="7"/>
  <c r="AR116" i="7"/>
  <c r="AS116" i="7"/>
  <c r="AT116" i="7"/>
  <c r="AU116" i="7"/>
  <c r="AV116" i="7"/>
  <c r="AW116" i="7"/>
  <c r="AX116" i="7"/>
  <c r="AY116" i="7"/>
  <c r="BE116" i="7"/>
  <c r="BJ116" i="7"/>
  <c r="AP117" i="7"/>
  <c r="AQ117" i="7"/>
  <c r="AR117" i="7"/>
  <c r="AS117" i="7"/>
  <c r="AT117" i="7"/>
  <c r="AU117" i="7"/>
  <c r="AV117" i="7"/>
  <c r="AW117" i="7"/>
  <c r="AX117" i="7"/>
  <c r="AY117" i="7"/>
  <c r="BE117" i="7"/>
  <c r="BJ117" i="7"/>
  <c r="AP118" i="7"/>
  <c r="AQ118" i="7"/>
  <c r="AR118" i="7"/>
  <c r="AS118" i="7"/>
  <c r="AT118" i="7"/>
  <c r="AU118" i="7"/>
  <c r="AV118" i="7"/>
  <c r="AW118" i="7"/>
  <c r="AX118" i="7"/>
  <c r="AY118" i="7"/>
  <c r="BE118" i="7"/>
  <c r="BJ118" i="7"/>
  <c r="AP119" i="7"/>
  <c r="AQ119" i="7"/>
  <c r="AR119" i="7"/>
  <c r="AS119" i="7"/>
  <c r="AT119" i="7"/>
  <c r="AU119" i="7"/>
  <c r="AV119" i="7"/>
  <c r="AW119" i="7"/>
  <c r="AX119" i="7"/>
  <c r="AY119" i="7"/>
  <c r="BE119" i="7"/>
  <c r="BJ119" i="7"/>
  <c r="AP120" i="7"/>
  <c r="AQ120" i="7"/>
  <c r="AR120" i="7"/>
  <c r="AS120" i="7"/>
  <c r="AT120" i="7"/>
  <c r="AU120" i="7"/>
  <c r="AV120" i="7"/>
  <c r="AW120" i="7"/>
  <c r="AX120" i="7"/>
  <c r="AY120" i="7"/>
  <c r="BE120" i="7"/>
  <c r="BJ120" i="7"/>
  <c r="AP121" i="7"/>
  <c r="AQ121" i="7"/>
  <c r="AR121" i="7"/>
  <c r="AS121" i="7"/>
  <c r="AT121" i="7"/>
  <c r="AU121" i="7"/>
  <c r="AV121" i="7"/>
  <c r="AW121" i="7"/>
  <c r="AX121" i="7"/>
  <c r="AY121" i="7"/>
  <c r="BE121" i="7"/>
  <c r="BJ121" i="7"/>
  <c r="AP122" i="7"/>
  <c r="AQ122" i="7"/>
  <c r="AR122" i="7"/>
  <c r="AS122" i="7"/>
  <c r="AT122" i="7"/>
  <c r="AU122" i="7"/>
  <c r="AV122" i="7"/>
  <c r="AW122" i="7"/>
  <c r="AX122" i="7"/>
  <c r="AY122" i="7"/>
  <c r="BE122" i="7"/>
  <c r="BJ122" i="7"/>
  <c r="AP123" i="7"/>
  <c r="AQ123" i="7"/>
  <c r="AR123" i="7"/>
  <c r="AS123" i="7"/>
  <c r="AT123" i="7"/>
  <c r="AU123" i="7"/>
  <c r="AV123" i="7"/>
  <c r="AW123" i="7"/>
  <c r="AX123" i="7"/>
  <c r="AY123" i="7"/>
  <c r="BE123" i="7"/>
  <c r="BJ123" i="7"/>
  <c r="AP125" i="7"/>
  <c r="AQ125" i="7"/>
  <c r="AR125" i="7"/>
  <c r="AS125" i="7"/>
  <c r="AT125" i="7"/>
  <c r="AU125" i="7"/>
  <c r="AV125" i="7"/>
  <c r="AW125" i="7"/>
  <c r="AX125" i="7"/>
  <c r="AY125" i="7"/>
  <c r="BE125" i="7"/>
  <c r="BJ125" i="7"/>
  <c r="AP127" i="7"/>
  <c r="AQ127" i="7"/>
  <c r="AR127" i="7"/>
  <c r="AS127" i="7"/>
  <c r="AT127" i="7"/>
  <c r="AU127" i="7"/>
  <c r="AV127" i="7"/>
  <c r="AW127" i="7"/>
  <c r="AX127" i="7"/>
  <c r="AY127" i="7"/>
  <c r="BE127" i="7"/>
  <c r="BJ127" i="7"/>
  <c r="AP128" i="7"/>
  <c r="AQ128" i="7"/>
  <c r="AR128" i="7"/>
  <c r="AS128" i="7"/>
  <c r="AT128" i="7"/>
  <c r="AU128" i="7"/>
  <c r="AV128" i="7"/>
  <c r="AW128" i="7"/>
  <c r="AX128" i="7"/>
  <c r="AY128" i="7"/>
  <c r="BE128" i="7"/>
  <c r="BJ128" i="7"/>
  <c r="AP129" i="7"/>
  <c r="AR129" i="7"/>
  <c r="AS129" i="7"/>
  <c r="AT129" i="7"/>
  <c r="AU129" i="7"/>
  <c r="AV129" i="7"/>
  <c r="AW129" i="7"/>
  <c r="AX129" i="7"/>
  <c r="AY129" i="7"/>
  <c r="BE129" i="7"/>
  <c r="BJ129" i="7"/>
  <c r="AP130" i="7"/>
  <c r="AQ130" i="7"/>
  <c r="AR130" i="7"/>
  <c r="AS130" i="7"/>
  <c r="AT130" i="7"/>
  <c r="AU130" i="7"/>
  <c r="AV130" i="7"/>
  <c r="AW130" i="7"/>
  <c r="AX130" i="7"/>
  <c r="AY130" i="7"/>
  <c r="BE130" i="7"/>
  <c r="BJ130" i="7"/>
  <c r="AP133" i="7"/>
  <c r="AQ133" i="7"/>
  <c r="AR133" i="7"/>
  <c r="AS133" i="7"/>
  <c r="AT133" i="7"/>
  <c r="AU133" i="7"/>
  <c r="AV133" i="7"/>
  <c r="AW133" i="7"/>
  <c r="AX133" i="7"/>
  <c r="AY133" i="7"/>
  <c r="BE133" i="7"/>
  <c r="BJ133" i="7"/>
  <c r="AP135" i="7"/>
  <c r="AQ135" i="7"/>
  <c r="AR135" i="7"/>
  <c r="AS135" i="7"/>
  <c r="AT135" i="7"/>
  <c r="AU135" i="7"/>
  <c r="AV135" i="7"/>
  <c r="AW135" i="7"/>
  <c r="AX135" i="7"/>
  <c r="AY135" i="7"/>
  <c r="BE135" i="7"/>
  <c r="BJ135" i="7"/>
  <c r="AP137" i="7"/>
  <c r="AQ137" i="7"/>
  <c r="AR137" i="7"/>
  <c r="AS137" i="7"/>
  <c r="AT137" i="7"/>
  <c r="AU137" i="7"/>
  <c r="AV137" i="7"/>
  <c r="AW137" i="7"/>
  <c r="AX137" i="7"/>
  <c r="AY137" i="7"/>
  <c r="BE137" i="7"/>
  <c r="BJ137" i="7"/>
  <c r="AP139" i="7"/>
  <c r="AQ139" i="7"/>
  <c r="AR139" i="7"/>
  <c r="AS139" i="7"/>
  <c r="AT139" i="7"/>
  <c r="AU139" i="7"/>
  <c r="AV139" i="7"/>
  <c r="AW139" i="7"/>
  <c r="AX139" i="7"/>
  <c r="AY139" i="7"/>
  <c r="BE139" i="7"/>
  <c r="BJ139" i="7"/>
  <c r="AP140" i="7"/>
  <c r="AQ140" i="7"/>
  <c r="AR140" i="7"/>
  <c r="AS140" i="7"/>
  <c r="AT140" i="7"/>
  <c r="AU140" i="7"/>
  <c r="AV140" i="7"/>
  <c r="AW140" i="7"/>
  <c r="AX140" i="7"/>
  <c r="AY140" i="7"/>
  <c r="BE140" i="7"/>
  <c r="BJ140" i="7"/>
  <c r="AP141" i="7"/>
  <c r="AQ141" i="7"/>
  <c r="AR141" i="7"/>
  <c r="AS141" i="7"/>
  <c r="AT141" i="7"/>
  <c r="AU141" i="7"/>
  <c r="AV141" i="7"/>
  <c r="AW141" i="7"/>
  <c r="AX141" i="7"/>
  <c r="AY141" i="7"/>
  <c r="BE141" i="7"/>
  <c r="BJ141" i="7"/>
  <c r="AP142" i="7"/>
  <c r="AQ142" i="7"/>
  <c r="AR142" i="7"/>
  <c r="AS142" i="7"/>
  <c r="AT142" i="7"/>
  <c r="AU142" i="7"/>
  <c r="AV142" i="7"/>
  <c r="AW142" i="7"/>
  <c r="AX142" i="7"/>
  <c r="AY142" i="7"/>
  <c r="BE142" i="7"/>
  <c r="BJ142" i="7"/>
  <c r="AP143" i="7"/>
  <c r="AQ143" i="7"/>
  <c r="AR143" i="7"/>
  <c r="AS143" i="7"/>
  <c r="AT143" i="7"/>
  <c r="AU143" i="7"/>
  <c r="AV143" i="7"/>
  <c r="AW143" i="7"/>
  <c r="AX143" i="7"/>
  <c r="AY143" i="7"/>
  <c r="BE143" i="7"/>
  <c r="BJ143" i="7"/>
  <c r="AP144" i="7"/>
  <c r="AQ144" i="7"/>
  <c r="AR144" i="7"/>
  <c r="AS144" i="7"/>
  <c r="AT144" i="7"/>
  <c r="AU144" i="7"/>
  <c r="AV144" i="7"/>
  <c r="AW144" i="7"/>
  <c r="AX144" i="7"/>
  <c r="AY144" i="7"/>
  <c r="BE144" i="7"/>
  <c r="BJ144" i="7"/>
  <c r="AP147" i="7"/>
  <c r="AQ147" i="7"/>
  <c r="AR147" i="7"/>
  <c r="AS147" i="7"/>
  <c r="AT147" i="7"/>
  <c r="AU147" i="7"/>
  <c r="AV147" i="7"/>
  <c r="AW147" i="7"/>
  <c r="AX147" i="7"/>
  <c r="AY147" i="7"/>
  <c r="BE147" i="7"/>
  <c r="BJ147" i="7"/>
  <c r="AP148" i="7"/>
  <c r="AQ148" i="7"/>
  <c r="AR148" i="7"/>
  <c r="AS148" i="7"/>
  <c r="AT148" i="7"/>
  <c r="AU148" i="7"/>
  <c r="AV148" i="7"/>
  <c r="AW148" i="7"/>
  <c r="AX148" i="7"/>
  <c r="AY148" i="7"/>
  <c r="BE148" i="7"/>
  <c r="BJ148" i="7"/>
  <c r="AP149" i="7"/>
  <c r="AQ149" i="7"/>
  <c r="AR149" i="7"/>
  <c r="AS149" i="7"/>
  <c r="AT149" i="7"/>
  <c r="AU149" i="7"/>
  <c r="AV149" i="7"/>
  <c r="AW149" i="7"/>
  <c r="AX149" i="7"/>
  <c r="AY149" i="7"/>
  <c r="BE149" i="7"/>
  <c r="BJ149" i="7"/>
  <c r="AP150" i="7"/>
  <c r="AQ150" i="7"/>
  <c r="AR150" i="7"/>
  <c r="AS150" i="7"/>
  <c r="AT150" i="7"/>
  <c r="AU150" i="7"/>
  <c r="AV150" i="7"/>
  <c r="AW150" i="7"/>
  <c r="AX150" i="7"/>
  <c r="AY150" i="7"/>
  <c r="BE150" i="7"/>
  <c r="BJ150" i="7"/>
  <c r="AP152" i="7"/>
  <c r="AQ152" i="7"/>
  <c r="AR152" i="7"/>
  <c r="AS152" i="7"/>
  <c r="AT152" i="7"/>
  <c r="AU152" i="7"/>
  <c r="AV152" i="7"/>
  <c r="AW152" i="7"/>
  <c r="AX152" i="7"/>
  <c r="AY152" i="7"/>
  <c r="BE152" i="7"/>
  <c r="BJ152" i="7"/>
  <c r="AP153" i="7"/>
  <c r="AQ153" i="7"/>
  <c r="AR153" i="7"/>
  <c r="AS153" i="7"/>
  <c r="AT153" i="7"/>
  <c r="AV153" i="7"/>
  <c r="AW153" i="7"/>
  <c r="AX153" i="7"/>
  <c r="AY153" i="7"/>
  <c r="BE153" i="7"/>
  <c r="BJ153" i="7"/>
  <c r="AP154" i="7"/>
  <c r="AQ154" i="7"/>
  <c r="AR154" i="7"/>
  <c r="AS154" i="7"/>
  <c r="AT154" i="7"/>
  <c r="AV154" i="7"/>
  <c r="AW154" i="7"/>
  <c r="AX154" i="7"/>
  <c r="AY154" i="7"/>
  <c r="BE154" i="7"/>
  <c r="BJ154" i="7"/>
  <c r="AP155" i="7"/>
  <c r="AQ155" i="7"/>
  <c r="AR155" i="7"/>
  <c r="AS155" i="7"/>
  <c r="AT155" i="7"/>
  <c r="AV155" i="7"/>
  <c r="AW155" i="7"/>
  <c r="AX155" i="7"/>
  <c r="AY155" i="7"/>
  <c r="BE155" i="7"/>
  <c r="BJ155" i="7"/>
  <c r="AP156" i="7"/>
  <c r="AQ156" i="7"/>
  <c r="AR156" i="7"/>
  <c r="AS156" i="7"/>
  <c r="AT156" i="7"/>
  <c r="AV156" i="7"/>
  <c r="AW156" i="7"/>
  <c r="AX156" i="7"/>
  <c r="AY156" i="7"/>
  <c r="BE156" i="7"/>
  <c r="BJ156" i="7"/>
  <c r="AP157" i="7"/>
  <c r="AQ157" i="7"/>
  <c r="AR157" i="7"/>
  <c r="AS157" i="7"/>
  <c r="AT157" i="7"/>
  <c r="AV157" i="7"/>
  <c r="AW157" i="7"/>
  <c r="AX157" i="7"/>
  <c r="AY157" i="7"/>
  <c r="BE157" i="7"/>
  <c r="BJ157" i="7"/>
  <c r="Q54" i="7"/>
  <c r="S54" i="7"/>
  <c r="Q55" i="7"/>
  <c r="S55" i="7"/>
  <c r="Q102" i="7"/>
  <c r="S102" i="7"/>
  <c r="Q103" i="7"/>
  <c r="S103" i="7"/>
  <c r="Q93" i="7"/>
  <c r="S93" i="7"/>
  <c r="Q94" i="7"/>
  <c r="S94" i="7"/>
  <c r="Q87" i="7"/>
  <c r="S87" i="7"/>
  <c r="Q110" i="7"/>
  <c r="S110" i="7"/>
  <c r="Q106" i="7"/>
  <c r="S106" i="7"/>
  <c r="Q108" i="7"/>
  <c r="S108" i="7"/>
  <c r="Q157" i="7"/>
  <c r="S157" i="7"/>
  <c r="Q125" i="7"/>
  <c r="S125" i="7"/>
  <c r="Q129" i="7"/>
  <c r="S129" i="7"/>
  <c r="Q130" i="7"/>
  <c r="S130" i="7"/>
  <c r="Q152" i="7"/>
  <c r="S152" i="7"/>
  <c r="Q148" i="7"/>
  <c r="S148" i="7"/>
  <c r="Q149" i="7"/>
  <c r="S149" i="7"/>
  <c r="Q150" i="7"/>
  <c r="S150" i="7"/>
  <c r="Q143" i="7"/>
  <c r="S143" i="7"/>
  <c r="Q139" i="7"/>
  <c r="S139" i="7"/>
  <c r="Q141" i="7"/>
  <c r="S141" i="7"/>
  <c r="S156" i="7"/>
  <c r="Q156" i="7"/>
  <c r="S155" i="7"/>
  <c r="Q155" i="7"/>
  <c r="S154" i="7"/>
  <c r="Q154" i="7"/>
  <c r="S153" i="7"/>
  <c r="Q153" i="7"/>
  <c r="S147" i="7"/>
  <c r="Q147" i="7"/>
  <c r="S144" i="7"/>
  <c r="Q144" i="7"/>
  <c r="S142" i="7"/>
  <c r="Q142" i="7"/>
  <c r="S140" i="7"/>
  <c r="Q140" i="7"/>
  <c r="S137" i="7"/>
  <c r="Q137" i="7"/>
  <c r="S135" i="7"/>
  <c r="Q135" i="7"/>
  <c r="S133" i="7"/>
  <c r="Q133" i="7"/>
  <c r="S128" i="7"/>
  <c r="Q128" i="7"/>
  <c r="S127" i="7"/>
  <c r="Q127" i="7"/>
  <c r="S123" i="7"/>
  <c r="Q123" i="7"/>
  <c r="S122" i="7"/>
  <c r="Q122" i="7"/>
  <c r="S121" i="7"/>
  <c r="Q121" i="7"/>
  <c r="S120" i="7"/>
  <c r="Q120" i="7"/>
  <c r="S119" i="7"/>
  <c r="Q119" i="7"/>
  <c r="S118" i="7"/>
  <c r="Q118" i="7"/>
  <c r="S117" i="7"/>
  <c r="Q117" i="7"/>
  <c r="S116" i="7"/>
  <c r="Q116" i="7"/>
  <c r="S115" i="7"/>
  <c r="Q115" i="7"/>
  <c r="S114" i="7"/>
  <c r="Q114" i="7"/>
  <c r="S113" i="7"/>
  <c r="Q113" i="7"/>
  <c r="S112" i="7"/>
  <c r="Q112" i="7"/>
  <c r="S111" i="7"/>
  <c r="Q111" i="7"/>
  <c r="S109" i="7"/>
  <c r="Q109" i="7"/>
  <c r="S107" i="7"/>
  <c r="Q107" i="7"/>
  <c r="S105" i="7"/>
  <c r="Q105" i="7"/>
  <c r="S104" i="7"/>
  <c r="Q104" i="7"/>
  <c r="S92" i="7"/>
  <c r="Q92" i="7"/>
  <c r="S91" i="7"/>
  <c r="Q91" i="7"/>
  <c r="S90" i="7"/>
  <c r="Q90" i="7"/>
  <c r="S89" i="7"/>
  <c r="Q89" i="7"/>
  <c r="S88" i="7"/>
  <c r="Q88" i="7"/>
  <c r="S86" i="7"/>
  <c r="Q86" i="7"/>
  <c r="S85" i="7"/>
  <c r="Q85" i="7"/>
  <c r="S84" i="7"/>
  <c r="Q84" i="7"/>
  <c r="S83" i="7"/>
  <c r="Q83" i="7"/>
  <c r="S82" i="7"/>
  <c r="Q82" i="7"/>
  <c r="S81" i="7"/>
  <c r="Q81" i="7"/>
  <c r="S80" i="7"/>
  <c r="Q80" i="7"/>
  <c r="S79" i="7"/>
  <c r="Q79" i="7"/>
  <c r="S78" i="7"/>
  <c r="Q78" i="7"/>
  <c r="S77" i="7"/>
  <c r="Q77" i="7"/>
  <c r="S76" i="7"/>
  <c r="Q76" i="7"/>
  <c r="S75" i="7"/>
  <c r="Q75" i="7"/>
  <c r="S74" i="7"/>
  <c r="Q74" i="7"/>
  <c r="S72" i="7"/>
  <c r="Q72" i="7"/>
  <c r="S71" i="7"/>
  <c r="Q71" i="7"/>
  <c r="S70" i="7"/>
  <c r="Q70" i="7"/>
  <c r="S69" i="7"/>
  <c r="Q69" i="7"/>
  <c r="S68" i="7"/>
  <c r="Q68" i="7"/>
  <c r="S67" i="7"/>
  <c r="Q67" i="7"/>
  <c r="S66" i="7"/>
  <c r="Q66" i="7"/>
  <c r="S65" i="7"/>
  <c r="Q65" i="7"/>
  <c r="S60" i="7"/>
  <c r="Q60" i="7"/>
  <c r="S59" i="7"/>
  <c r="Q59" i="7"/>
  <c r="S57" i="7"/>
  <c r="Q57" i="7"/>
  <c r="S53" i="7"/>
  <c r="Q53" i="7"/>
  <c r="S52" i="7"/>
  <c r="Q52" i="7"/>
  <c r="S51" i="7"/>
  <c r="Q51" i="7"/>
  <c r="S50" i="7"/>
  <c r="Q50" i="7"/>
  <c r="S49" i="7"/>
  <c r="Q49" i="7"/>
  <c r="S48" i="7"/>
  <c r="Q48" i="7"/>
  <c r="S47" i="7"/>
  <c r="Q47" i="7"/>
  <c r="S46" i="7"/>
  <c r="Q46" i="7"/>
  <c r="S45" i="7"/>
  <c r="Q45" i="7"/>
  <c r="S44" i="7"/>
  <c r="Q44" i="7"/>
  <c r="AR42" i="7"/>
  <c r="AQ42" i="7"/>
  <c r="AP42" i="7"/>
  <c r="S42" i="7"/>
  <c r="Q42" i="7"/>
  <c r="S29" i="7"/>
  <c r="R29" i="7"/>
  <c r="Q29" i="7"/>
  <c r="P29" i="7"/>
  <c r="O29" i="7"/>
  <c r="K29" i="7"/>
  <c r="J29" i="7"/>
  <c r="H29" i="7"/>
  <c r="F29" i="7"/>
  <c r="S28" i="7"/>
  <c r="R28" i="7"/>
  <c r="Q28" i="7"/>
  <c r="P28" i="7"/>
  <c r="O28" i="7"/>
  <c r="K28" i="7"/>
  <c r="J28" i="7"/>
  <c r="H28" i="7"/>
  <c r="F28" i="7"/>
  <c r="S27" i="7"/>
  <c r="R27" i="7"/>
  <c r="Q27" i="7"/>
  <c r="P27" i="7"/>
  <c r="O27" i="7"/>
  <c r="K27" i="7"/>
  <c r="J27" i="7"/>
  <c r="H27" i="7"/>
  <c r="F27" i="7"/>
  <c r="S26" i="7"/>
  <c r="R26" i="7"/>
  <c r="Q26" i="7"/>
  <c r="P26" i="7"/>
  <c r="O26" i="7"/>
  <c r="K26" i="7"/>
  <c r="J26" i="7"/>
  <c r="H26" i="7"/>
  <c r="F26" i="7"/>
  <c r="S25" i="7"/>
  <c r="R25" i="7"/>
  <c r="Q25" i="7"/>
  <c r="P25" i="7"/>
  <c r="O25" i="7"/>
  <c r="K25" i="7"/>
  <c r="J25" i="7"/>
  <c r="H25" i="7"/>
  <c r="F25" i="7"/>
  <c r="S24" i="7"/>
  <c r="R24" i="7"/>
  <c r="Q24" i="7"/>
  <c r="P24" i="7"/>
  <c r="O24" i="7"/>
  <c r="K24" i="7"/>
  <c r="J24" i="7"/>
  <c r="H24" i="7"/>
  <c r="F24" i="7"/>
  <c r="S23" i="7"/>
  <c r="R23" i="7"/>
  <c r="Q23" i="7"/>
  <c r="P23" i="7"/>
  <c r="O23" i="7"/>
  <c r="K23" i="7"/>
  <c r="J23" i="7"/>
  <c r="H23" i="7"/>
  <c r="F23" i="7"/>
  <c r="S22" i="7"/>
  <c r="R22" i="7"/>
  <c r="Q22" i="7"/>
  <c r="P22" i="7"/>
  <c r="O22" i="7"/>
  <c r="K22" i="7"/>
  <c r="J22" i="7"/>
  <c r="H22" i="7"/>
  <c r="F22" i="7"/>
  <c r="S21" i="7"/>
  <c r="R21" i="7"/>
  <c r="Q21" i="7"/>
  <c r="P21" i="7"/>
  <c r="O21" i="7"/>
  <c r="K21" i="7"/>
  <c r="H21" i="7"/>
  <c r="G21" i="7"/>
  <c r="F21" i="7"/>
</calcChain>
</file>

<file path=xl/sharedStrings.xml><?xml version="1.0" encoding="utf-8"?>
<sst xmlns="http://schemas.openxmlformats.org/spreadsheetml/2006/main" count="4720" uniqueCount="223">
  <si>
    <t xml:space="preserve">Per Acre Seed Cost </t>
  </si>
  <si>
    <t>Row Spacing inches</t>
  </si>
  <si>
    <t>Seed Rate seed/acre</t>
  </si>
  <si>
    <t>Notes:</t>
  </si>
  <si>
    <t>Picker</t>
  </si>
  <si>
    <t>Stripper</t>
  </si>
  <si>
    <t>DG 2570 B2RF</t>
  </si>
  <si>
    <t>Seed per row  foot</t>
  </si>
  <si>
    <t>DP 104 B2RF</t>
  </si>
  <si>
    <t>B2RF</t>
    <phoneticPr fontId="2"/>
  </si>
  <si>
    <t>NG 4012 B2RF</t>
    <phoneticPr fontId="2"/>
  </si>
  <si>
    <t>DP 1044 B2RF</t>
    <phoneticPr fontId="2"/>
  </si>
  <si>
    <t>FM 9250 GL</t>
    <phoneticPr fontId="2"/>
  </si>
  <si>
    <t>STEP ONE.</t>
  </si>
  <si>
    <t>STEP TWO.</t>
  </si>
  <si>
    <t>Seed cost</t>
  </si>
  <si>
    <t>Tech fee</t>
  </si>
  <si>
    <t>Total cost</t>
  </si>
  <si>
    <t>seed per bag</t>
  </si>
  <si>
    <t>Seed</t>
  </si>
  <si>
    <t>Total</t>
  </si>
  <si>
    <t>Enter SINGLE value for Seed  rate   OR</t>
  </si>
  <si>
    <t>Americot</t>
  </si>
  <si>
    <t>Croplan</t>
  </si>
  <si>
    <t>Dyna-Gro</t>
  </si>
  <si>
    <t>To look at all varieties scroll down the page:</t>
  </si>
  <si>
    <t>Stoneville</t>
  </si>
  <si>
    <t>(2)  Row spacing and seed per ft values can be edited.</t>
  </si>
  <si>
    <t>Variety 6------------</t>
  </si>
  <si>
    <t>B2RF</t>
  </si>
  <si>
    <t>CONV</t>
  </si>
  <si>
    <t>RF</t>
  </si>
  <si>
    <t>WRF</t>
  </si>
  <si>
    <t>(3)  Seed rate (seed/acre) can be edited, if a value is entered, it will override row spacing and seed per foot.</t>
  </si>
  <si>
    <t>NexGen</t>
  </si>
  <si>
    <t>check</t>
  </si>
  <si>
    <t>Diff -Seed</t>
  </si>
  <si>
    <t>Diff -Tech</t>
  </si>
  <si>
    <t>Diff -Total</t>
  </si>
  <si>
    <t>Population</t>
  </si>
  <si>
    <t>Row spacing</t>
  </si>
  <si>
    <t>Total cost per acre</t>
  </si>
  <si>
    <t>Variety 3------------</t>
  </si>
  <si>
    <t>Variety 4------------</t>
  </si>
  <si>
    <t xml:space="preserve">Company </t>
  </si>
  <si>
    <t>Variety</t>
  </si>
  <si>
    <t>seed/acre</t>
  </si>
  <si>
    <t>inches</t>
  </si>
  <si>
    <t>per row ft</t>
  </si>
  <si>
    <t>cost/acre</t>
  </si>
  <si>
    <t>Fibermax</t>
  </si>
  <si>
    <t>Variety 7------------</t>
  </si>
  <si>
    <t>Variety 8------------</t>
  </si>
  <si>
    <t>Variety 9------------</t>
  </si>
  <si>
    <t>% Change</t>
  </si>
  <si>
    <t>bags/acre</t>
  </si>
  <si>
    <t>tech$/ac</t>
  </si>
  <si>
    <r>
      <t xml:space="preserve">Adjust  values for </t>
    </r>
    <r>
      <rPr>
        <b/>
        <u/>
        <sz val="10"/>
        <rFont val="Arial"/>
        <family val="2"/>
      </rPr>
      <t>Row spacing</t>
    </r>
    <r>
      <rPr>
        <b/>
        <sz val="10"/>
        <rFont val="Arial"/>
      </rPr>
      <t xml:space="preserve"> and </t>
    </r>
    <r>
      <rPr>
        <b/>
        <u/>
        <sz val="10"/>
        <rFont val="Arial"/>
        <family val="2"/>
      </rPr>
      <t>Seed/ Foot</t>
    </r>
  </si>
  <si>
    <r>
      <t>per lb</t>
    </r>
    <r>
      <rPr>
        <b/>
        <vertAlign val="superscript"/>
        <sz val="10"/>
        <color indexed="10"/>
        <rFont val="Arial"/>
      </rPr>
      <t>*</t>
    </r>
  </si>
  <si>
    <t>Results returned by this calculator should be used for estimation purposes only. See Notes at page bottom.</t>
  </si>
  <si>
    <t>PhytoGen</t>
  </si>
  <si>
    <t>Select the Varieties you want to compare by clicking the cell and choosing from the menu :</t>
  </si>
  <si>
    <t>Variety 1------------</t>
  </si>
  <si>
    <t>Variety 2------------</t>
  </si>
  <si>
    <t>Variety 5------------</t>
  </si>
  <si>
    <t>Calculated Seed / Acre</t>
  </si>
  <si>
    <t>D &amp; PL</t>
  </si>
  <si>
    <t>All-Tex</t>
  </si>
  <si>
    <t>www.plainscotton.org</t>
  </si>
  <si>
    <t>Plants</t>
  </si>
  <si>
    <t>per acre</t>
  </si>
  <si>
    <t>Tel.: 806-792-4904</t>
  </si>
  <si>
    <t>All-Tex LA122</t>
    <phoneticPr fontId="2"/>
  </si>
  <si>
    <t>total/acre</t>
  </si>
  <si>
    <t>seed/ac</t>
  </si>
  <si>
    <t>total/ac</t>
  </si>
  <si>
    <t>DG 2595 B2RF</t>
  </si>
  <si>
    <t>DP 1219 B2RF</t>
  </si>
  <si>
    <t>FM 2011 GT</t>
  </si>
  <si>
    <t>FM 2484 B2RF</t>
  </si>
  <si>
    <t>GT</t>
  </si>
  <si>
    <t>GL</t>
  </si>
  <si>
    <t>GL B2</t>
  </si>
  <si>
    <t>Net Difference from previous</t>
  </si>
  <si>
    <t>CG 3787 B2RF</t>
  </si>
  <si>
    <t>All-Tex 7A21</t>
  </si>
  <si>
    <t>Americot UA 48</t>
  </si>
  <si>
    <t>FM 1944 GLB2</t>
  </si>
  <si>
    <t>DP 1359 B2RF</t>
  </si>
  <si>
    <t>NG 1511 B2RF</t>
  </si>
  <si>
    <t>NG 3306 B2RF</t>
  </si>
  <si>
    <t>PHY 333 WRF</t>
  </si>
  <si>
    <t>PHY 417 WRF</t>
  </si>
  <si>
    <t>ST 6448 GLB2</t>
  </si>
  <si>
    <t>ST 4946 GLB2</t>
  </si>
  <si>
    <t>DP 1441 RF</t>
  </si>
  <si>
    <t>ST 4747 GLB2</t>
  </si>
  <si>
    <t>FM 1320 GL</t>
  </si>
  <si>
    <t>FM 2322 GL</t>
  </si>
  <si>
    <t>GLT</t>
  </si>
  <si>
    <t>FM 1830 GLT</t>
  </si>
  <si>
    <t>FM 1900 GLT</t>
  </si>
  <si>
    <t>FM 2334 GLT</t>
  </si>
  <si>
    <t>FM 2007 GLT</t>
  </si>
  <si>
    <t>DG 3385 B2XF</t>
  </si>
  <si>
    <t>B2XF</t>
  </si>
  <si>
    <t>DP 1518 B2XF</t>
  </si>
  <si>
    <t>DP 1522 B2XF</t>
  </si>
  <si>
    <t>DP 1538 B2XF</t>
  </si>
  <si>
    <t>DP 1549 B2XF</t>
  </si>
  <si>
    <t>DP 1553 B2XF</t>
  </si>
  <si>
    <t>NG 3405 B2XF</t>
  </si>
  <si>
    <t>NG 3406 B2XF</t>
  </si>
  <si>
    <t>NG 5007 B2XF</t>
  </si>
  <si>
    <t>2016 WidestrikeTech</t>
  </si>
  <si>
    <t>2016 Seed Count</t>
  </si>
  <si>
    <t>All-Tex Pima</t>
  </si>
  <si>
    <t>All-Tex Edge B2RF</t>
  </si>
  <si>
    <t>All-Tex Epic RF</t>
  </si>
  <si>
    <t>All-Tex Concho B2XF</t>
  </si>
  <si>
    <t>DP 1028 B2RF</t>
  </si>
  <si>
    <t>DP 1558 NR B2RF</t>
  </si>
  <si>
    <t>DP 1612 B2XF</t>
  </si>
  <si>
    <t>DP 1614 B2XF</t>
  </si>
  <si>
    <t>DP 1639 B2XF</t>
  </si>
  <si>
    <t>DP 1646 B2XF</t>
  </si>
  <si>
    <t>NG 3500 XF</t>
  </si>
  <si>
    <t>NG 4545 B2XF</t>
  </si>
  <si>
    <t>NG 3517 B2XF</t>
  </si>
  <si>
    <t>NG 3522 B2XF</t>
  </si>
  <si>
    <t>DG 2355 B2RF</t>
  </si>
  <si>
    <t>DG 2615 B2RF</t>
  </si>
  <si>
    <t>DG 3109 B2XF</t>
  </si>
  <si>
    <t>DG 3445 B2XF</t>
  </si>
  <si>
    <t>DG 3526 B2XF</t>
  </si>
  <si>
    <t>DG 3544 B2XF</t>
  </si>
  <si>
    <t>DG 3635 B2XF</t>
  </si>
  <si>
    <t>DG 3645 B2XF</t>
  </si>
  <si>
    <t>DG 3757 B2XF</t>
  </si>
  <si>
    <t>PHY 444 WRF</t>
  </si>
  <si>
    <t>XF</t>
  </si>
  <si>
    <t>ST 4848 GLT</t>
  </si>
  <si>
    <t>ST 5115 GLT</t>
  </si>
  <si>
    <t>% of 2016</t>
  </si>
  <si>
    <t>PHY 312 WRF</t>
  </si>
  <si>
    <t>CG 3885 B2XF</t>
  </si>
  <si>
    <t>CG 3475 B2XF</t>
  </si>
  <si>
    <t>Brownfield</t>
  </si>
  <si>
    <t>BSD 195</t>
  </si>
  <si>
    <t>BSD 224</t>
  </si>
  <si>
    <t>BSD 598</t>
  </si>
  <si>
    <t>PHY 223 WRF</t>
  </si>
  <si>
    <t>PHY 243 WRF</t>
  </si>
  <si>
    <t>4517 W. Loop 289, Lubbock, Texas 79416</t>
  </si>
  <si>
    <t>Courtesy of</t>
  </si>
  <si>
    <t xml:space="preserve">Plains Cotton Growers, Inc.                                  </t>
  </si>
  <si>
    <t>PHY 330 W3FE</t>
  </si>
  <si>
    <t>PHY 300 W3FE</t>
  </si>
  <si>
    <t>W3FE</t>
  </si>
  <si>
    <t>PHY 340 W3FE</t>
  </si>
  <si>
    <t>PHY 450 W3FE</t>
  </si>
  <si>
    <t>PHY 460 W3FE</t>
  </si>
  <si>
    <t>PHY 470 W3FE</t>
  </si>
  <si>
    <t>PHY 490 W3FE</t>
  </si>
  <si>
    <t>2017 WidestrikeTech</t>
  </si>
  <si>
    <t>2017 Seed Count</t>
  </si>
  <si>
    <t>NG 4689 B2XF</t>
  </si>
  <si>
    <t>NG 4601 B2XF</t>
  </si>
  <si>
    <t>NG 3699 B2XF</t>
  </si>
  <si>
    <t>ST 5517 GLTP</t>
  </si>
  <si>
    <t>GLTP</t>
  </si>
  <si>
    <t>FM 1911 GLT</t>
  </si>
  <si>
    <t>FM 1888 GL</t>
  </si>
  <si>
    <t>FM 1953 GLTP</t>
  </si>
  <si>
    <t>DP 1555 B2RF</t>
  </si>
  <si>
    <t>DP 1725 B2XF</t>
  </si>
  <si>
    <t>DP 1747 NR B2XF</t>
  </si>
  <si>
    <t>DP 399</t>
  </si>
  <si>
    <t>DP 493</t>
  </si>
  <si>
    <t>BSD 9X</t>
  </si>
  <si>
    <t>BSD PCG 713</t>
  </si>
  <si>
    <t>All-Tex 558</t>
  </si>
  <si>
    <t>CG 3226 B2XF</t>
  </si>
  <si>
    <t>CG 3527 B2XF</t>
  </si>
  <si>
    <t>in 2017 bag</t>
  </si>
  <si>
    <t>Revised 3/20/2017</t>
  </si>
  <si>
    <t>2018 WidestrikeTech</t>
  </si>
  <si>
    <t>2018 Seed Count</t>
  </si>
  <si>
    <t>Cost difference 2017-2018</t>
  </si>
  <si>
    <t>Even cost 2017</t>
  </si>
  <si>
    <t>% of 2017</t>
  </si>
  <si>
    <t>All-Tex Zeus B2XF</t>
  </si>
  <si>
    <t>DG 3605 B2XF</t>
  </si>
  <si>
    <t>CPS</t>
  </si>
  <si>
    <t>CPS 1703 GLT</t>
  </si>
  <si>
    <t>DG 1602 GLT</t>
  </si>
  <si>
    <t>DP 1820 B3XF</t>
  </si>
  <si>
    <t>DP 1823 NR B2XF</t>
  </si>
  <si>
    <t>DP 1835 B3XF</t>
  </si>
  <si>
    <t>DP 1840 B3XF</t>
  </si>
  <si>
    <t>DP 1845 B3XF</t>
  </si>
  <si>
    <t>DP 1851 B3XF</t>
  </si>
  <si>
    <t>DP 1822 XF</t>
  </si>
  <si>
    <t>NG 5711 B3XF</t>
  </si>
  <si>
    <t>NG 3780 B2XF (IM)</t>
  </si>
  <si>
    <t>NG 4777 B2XF (IM)</t>
  </si>
  <si>
    <t>NG 4792 B2XF (IM)</t>
  </si>
  <si>
    <t>PHY 480 W3FE</t>
  </si>
  <si>
    <t>PHY 430 W3FE</t>
  </si>
  <si>
    <t>PHY 440 W3FE</t>
  </si>
  <si>
    <t>PHY 230 W3FE</t>
  </si>
  <si>
    <t>PHY 250 W3FE</t>
  </si>
  <si>
    <t>B3XF</t>
  </si>
  <si>
    <t>B#</t>
  </si>
  <si>
    <t>Seed Cost Comparison Worksheet - 2018</t>
  </si>
  <si>
    <t>Cost per 1,000 Seed</t>
  </si>
  <si>
    <t>CG 9598 B3XF</t>
  </si>
  <si>
    <t>CG 9608 B3XF</t>
  </si>
  <si>
    <t>(4) Combined SRP Seed/Technology Pricing Is provided for "base" seed treatment options. Addiitonal cost will be incurred when selecting varieties with seed treatment options above the base package.</t>
  </si>
  <si>
    <t>(1)  Average # of seed per pound provided/calculated for each variety based on company information.</t>
  </si>
  <si>
    <t>NG 3640 XF</t>
  </si>
  <si>
    <r>
      <t>Notes: (</t>
    </r>
    <r>
      <rPr>
        <i/>
        <sz val="10"/>
        <rFont val="Arial"/>
      </rPr>
      <t>scroll down</t>
    </r>
    <r>
      <rPr>
        <b/>
        <sz val="10"/>
        <rFont val="Arial"/>
      </rPr>
      <t>)</t>
    </r>
  </si>
  <si>
    <t>All estimated Per-Acre costs calculated are derived using Manufacturer's Suggested Retail Prices.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</si>
</sst>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_);\(0\)"/>
    <numFmt numFmtId="167" formatCode="0.0"/>
    <numFmt numFmtId="168" formatCode="&quot;$&quot;#,##0.00"/>
    <numFmt numFmtId="169" formatCode="0.00%;[Red]\-0.00%"/>
    <numFmt numFmtId="170" formatCode="0.0%;[Red]\-0.0%"/>
  </numFmts>
  <fonts count="23" x14ac:knownFonts="1">
    <font>
      <sz val="10"/>
      <name val="Verdana"/>
    </font>
    <font>
      <sz val="10"/>
      <name val="Verdana"/>
    </font>
    <font>
      <sz val="8"/>
      <name val="Verdana"/>
    </font>
    <font>
      <u/>
      <sz val="10"/>
      <color indexed="12"/>
      <name val="Verdana"/>
    </font>
    <font>
      <b/>
      <sz val="10"/>
      <name val="Arial"/>
    </font>
    <font>
      <b/>
      <sz val="18"/>
      <name val="Arial"/>
      <family val="2"/>
    </font>
    <font>
      <sz val="10"/>
      <name val="Arial"/>
    </font>
    <font>
      <b/>
      <sz val="12"/>
      <name val="Arial"/>
      <family val="2"/>
    </font>
    <font>
      <b/>
      <sz val="10"/>
      <color indexed="63"/>
      <name val="Arial"/>
    </font>
    <font>
      <b/>
      <sz val="10"/>
      <color indexed="10"/>
      <name val="Arial"/>
    </font>
    <font>
      <sz val="10"/>
      <name val="Verdana"/>
    </font>
    <font>
      <b/>
      <sz val="10"/>
      <color indexed="9"/>
      <name val="Arial"/>
      <family val="2"/>
    </font>
    <font>
      <b/>
      <u/>
      <sz val="10"/>
      <name val="Arial"/>
      <family val="2"/>
    </font>
    <font>
      <b/>
      <u/>
      <sz val="10"/>
      <name val="Verdana"/>
    </font>
    <font>
      <b/>
      <vertAlign val="superscript"/>
      <sz val="10"/>
      <color indexed="10"/>
      <name val="Arial"/>
    </font>
    <font>
      <b/>
      <sz val="12"/>
      <color indexed="10"/>
      <name val="Arial"/>
    </font>
    <font>
      <b/>
      <sz val="16"/>
      <name val="Arial"/>
    </font>
    <font>
      <b/>
      <sz val="11"/>
      <name val="Arial"/>
      <family val="2"/>
    </font>
    <font>
      <b/>
      <sz val="14"/>
      <name val="Arial"/>
    </font>
    <font>
      <i/>
      <sz val="10"/>
      <name val="Arial"/>
    </font>
    <font>
      <sz val="12"/>
      <name val="Arial"/>
      <family val="2"/>
    </font>
    <font>
      <b/>
      <sz val="10"/>
      <color rgb="FF333333"/>
      <name val="Arial"/>
    </font>
    <font>
      <u/>
      <sz val="10"/>
      <color theme="11"/>
      <name val="Verdana"/>
    </font>
  </fonts>
  <fills count="2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99CC00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305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10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ck">
        <color indexed="10"/>
      </left>
      <right/>
      <top style="thick">
        <color indexed="10"/>
      </top>
      <bottom style="thick">
        <color indexed="10"/>
      </bottom>
      <diagonal/>
    </border>
    <border>
      <left/>
      <right/>
      <top style="thick">
        <color indexed="10"/>
      </top>
      <bottom style="thick">
        <color indexed="10"/>
      </bottom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thick">
        <color indexed="1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/>
      <diagonal/>
    </border>
    <border>
      <left style="medium">
        <color indexed="10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indexed="8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thick">
        <color indexed="10"/>
      </top>
      <bottom style="hair">
        <color auto="1"/>
      </bottom>
      <diagonal/>
    </border>
    <border>
      <left/>
      <right/>
      <top style="thick">
        <color indexed="10"/>
      </top>
      <bottom style="hair">
        <color auto="1"/>
      </bottom>
      <diagonal/>
    </border>
    <border>
      <left/>
      <right style="medium">
        <color auto="1"/>
      </right>
      <top style="thick">
        <color indexed="10"/>
      </top>
      <bottom style="hair">
        <color auto="1"/>
      </bottom>
      <diagonal/>
    </border>
    <border>
      <left style="thick">
        <color indexed="10"/>
      </left>
      <right/>
      <top/>
      <bottom style="thick">
        <color indexed="10"/>
      </bottom>
      <diagonal/>
    </border>
    <border>
      <left/>
      <right style="thick">
        <color indexed="10"/>
      </right>
      <top/>
      <bottom style="thick">
        <color indexed="10"/>
      </bottom>
      <diagonal/>
    </border>
    <border>
      <left style="thick">
        <color indexed="10"/>
      </left>
      <right/>
      <top style="thick">
        <color indexed="10"/>
      </top>
      <bottom/>
      <diagonal/>
    </border>
    <border>
      <left/>
      <right/>
      <top style="thick">
        <color indexed="10"/>
      </top>
      <bottom/>
      <diagonal/>
    </border>
    <border>
      <left/>
      <right style="thick">
        <color indexed="10"/>
      </right>
      <top style="thick">
        <color indexed="10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</cellStyleXfs>
  <cellXfs count="301">
    <xf numFmtId="0" fontId="0" fillId="0" borderId="0" xfId="0"/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  <xf numFmtId="0" fontId="4" fillId="0" borderId="0" xfId="0" applyFont="1" applyProtection="1"/>
    <xf numFmtId="0" fontId="4" fillId="0" borderId="0" xfId="0" applyFont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165" fontId="4" fillId="0" borderId="0" xfId="1" applyFont="1" applyAlignment="1" applyProtection="1">
      <alignment horizontal="center" vertical="center"/>
    </xf>
    <xf numFmtId="168" fontId="4" fillId="0" borderId="0" xfId="0" applyNumberFormat="1" applyFont="1" applyAlignment="1" applyProtection="1">
      <alignment vertical="center"/>
    </xf>
    <xf numFmtId="168" fontId="5" fillId="0" borderId="0" xfId="0" applyNumberFormat="1" applyFont="1" applyAlignment="1" applyProtection="1">
      <alignment horizontal="right" vertical="center"/>
    </xf>
    <xf numFmtId="0" fontId="5" fillId="0" borderId="0" xfId="0" applyFont="1" applyAlignment="1" applyProtection="1">
      <alignment horizontal="right" vertical="center"/>
    </xf>
    <xf numFmtId="2" fontId="5" fillId="0" borderId="0" xfId="0" applyNumberFormat="1" applyFont="1" applyAlignment="1" applyProtection="1">
      <alignment horizontal="right" vertical="center"/>
    </xf>
    <xf numFmtId="0" fontId="4" fillId="0" borderId="0" xfId="0" applyFont="1" applyBorder="1" applyProtection="1"/>
    <xf numFmtId="0" fontId="4" fillId="0" borderId="0" xfId="0" applyFont="1" applyBorder="1" applyAlignment="1" applyProtection="1">
      <alignment horizontal="center" vertical="center"/>
    </xf>
    <xf numFmtId="165" fontId="4" fillId="0" borderId="0" xfId="1" applyFont="1" applyBorder="1" applyAlignment="1" applyProtection="1">
      <alignment horizontal="center" vertical="center"/>
    </xf>
    <xf numFmtId="168" fontId="4" fillId="0" borderId="0" xfId="0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center" vertical="center"/>
    </xf>
    <xf numFmtId="39" fontId="4" fillId="0" borderId="0" xfId="1" applyNumberFormat="1" applyFont="1" applyAlignment="1" applyProtection="1">
      <alignment horizontal="center" vertical="center"/>
    </xf>
    <xf numFmtId="165" fontId="4" fillId="0" borderId="0" xfId="1" applyFont="1" applyAlignment="1" applyProtection="1">
      <alignment vertical="center"/>
    </xf>
    <xf numFmtId="168" fontId="4" fillId="0" borderId="0" xfId="1" applyNumberFormat="1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2" fontId="4" fillId="0" borderId="0" xfId="0" applyNumberFormat="1" applyFont="1" applyAlignment="1" applyProtection="1">
      <alignment horizontal="right" vertical="center"/>
    </xf>
    <xf numFmtId="168" fontId="4" fillId="0" borderId="0" xfId="0" applyNumberFormat="1" applyFont="1" applyAlignment="1" applyProtection="1">
      <alignment horizontal="right" vertical="center"/>
    </xf>
    <xf numFmtId="0" fontId="6" fillId="0" borderId="0" xfId="0" applyFont="1" applyProtection="1"/>
    <xf numFmtId="0" fontId="4" fillId="0" borderId="1" xfId="0" applyFont="1" applyBorder="1" applyAlignment="1" applyProtection="1">
      <alignment horizontal="center" vertical="center"/>
    </xf>
    <xf numFmtId="165" fontId="4" fillId="0" borderId="1" xfId="1" applyFont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165" fontId="4" fillId="3" borderId="1" xfId="1" applyFont="1" applyFill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165" fontId="8" fillId="0" borderId="1" xfId="0" applyNumberFormat="1" applyFont="1" applyBorder="1" applyAlignment="1" applyProtection="1">
      <alignment vertical="center"/>
    </xf>
    <xf numFmtId="165" fontId="4" fillId="2" borderId="1" xfId="1" applyNumberFormat="1" applyFont="1" applyFill="1" applyBorder="1" applyAlignment="1" applyProtection="1">
      <alignment horizontal="center" vertical="center"/>
    </xf>
    <xf numFmtId="1" fontId="4" fillId="2" borderId="1" xfId="0" applyNumberFormat="1" applyFont="1" applyFill="1" applyBorder="1" applyAlignment="1" applyProtection="1">
      <alignment horizontal="center" vertical="center"/>
    </xf>
    <xf numFmtId="167" fontId="4" fillId="0" borderId="1" xfId="0" applyNumberFormat="1" applyFont="1" applyBorder="1" applyAlignment="1" applyProtection="1">
      <alignment horizontal="center" vertical="center"/>
    </xf>
    <xf numFmtId="2" fontId="4" fillId="0" borderId="0" xfId="0" applyNumberFormat="1" applyFont="1" applyAlignment="1" applyProtection="1">
      <alignment horizontal="center" vertical="center"/>
    </xf>
    <xf numFmtId="165" fontId="4" fillId="0" borderId="0" xfId="0" applyNumberFormat="1" applyFont="1" applyAlignment="1" applyProtection="1">
      <alignment horizontal="center" vertical="center"/>
    </xf>
    <xf numFmtId="2" fontId="4" fillId="0" borderId="0" xfId="0" applyNumberFormat="1" applyFont="1" applyAlignment="1" applyProtection="1">
      <alignment vertical="center"/>
    </xf>
    <xf numFmtId="165" fontId="4" fillId="0" borderId="0" xfId="0" applyNumberFormat="1" applyFont="1" applyAlignment="1" applyProtection="1">
      <alignment vertical="center"/>
    </xf>
    <xf numFmtId="165" fontId="8" fillId="4" borderId="1" xfId="0" applyNumberFormat="1" applyFont="1" applyFill="1" applyBorder="1" applyAlignment="1" applyProtection="1">
      <alignment horizontal="center" vertical="center"/>
    </xf>
    <xf numFmtId="165" fontId="4" fillId="0" borderId="0" xfId="0" applyNumberFormat="1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 wrapText="1"/>
    </xf>
    <xf numFmtId="165" fontId="4" fillId="0" borderId="0" xfId="1" applyFont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horizontal="right" vertical="center"/>
    </xf>
    <xf numFmtId="0" fontId="4" fillId="0" borderId="0" xfId="0" applyFont="1" applyFill="1" applyBorder="1" applyAlignment="1" applyProtection="1">
      <alignment horizontal="right" vertical="center"/>
    </xf>
    <xf numFmtId="2" fontId="4" fillId="0" borderId="0" xfId="0" applyNumberFormat="1" applyFont="1" applyFill="1" applyBorder="1" applyAlignment="1" applyProtection="1">
      <alignment horizontal="right" vertical="center"/>
    </xf>
    <xf numFmtId="168" fontId="4" fillId="0" borderId="0" xfId="0" applyNumberFormat="1" applyFont="1" applyFill="1" applyBorder="1" applyAlignment="1" applyProtection="1">
      <alignment horizontal="right" vertical="center"/>
    </xf>
    <xf numFmtId="165" fontId="4" fillId="0" borderId="0" xfId="1" applyNumberFormat="1" applyFont="1" applyBorder="1" applyAlignment="1" applyProtection="1">
      <alignment horizontal="center" vertical="center"/>
    </xf>
    <xf numFmtId="37" fontId="4" fillId="0" borderId="0" xfId="1" applyNumberFormat="1" applyFont="1" applyBorder="1" applyAlignment="1" applyProtection="1">
      <alignment horizontal="center" vertical="center"/>
    </xf>
    <xf numFmtId="39" fontId="4" fillId="0" borderId="0" xfId="1" applyNumberFormat="1" applyFont="1" applyBorder="1" applyAlignment="1" applyProtection="1">
      <alignment horizontal="center" vertical="center"/>
    </xf>
    <xf numFmtId="1" fontId="4" fillId="0" borderId="0" xfId="0" applyNumberFormat="1" applyFont="1" applyAlignment="1" applyProtection="1">
      <alignment horizontal="center" vertical="center"/>
    </xf>
    <xf numFmtId="37" fontId="4" fillId="0" borderId="0" xfId="0" applyNumberFormat="1" applyFont="1" applyAlignment="1" applyProtection="1">
      <alignment horizontal="center" vertical="center"/>
    </xf>
    <xf numFmtId="166" fontId="4" fillId="5" borderId="2" xfId="1" applyNumberFormat="1" applyFont="1" applyFill="1" applyBorder="1" applyAlignment="1" applyProtection="1">
      <alignment vertical="center"/>
    </xf>
    <xf numFmtId="0" fontId="4" fillId="6" borderId="3" xfId="0" applyFont="1" applyFill="1" applyBorder="1" applyAlignment="1" applyProtection="1">
      <alignment vertical="center"/>
    </xf>
    <xf numFmtId="0" fontId="4" fillId="6" borderId="4" xfId="0" applyFont="1" applyFill="1" applyBorder="1" applyAlignment="1" applyProtection="1">
      <alignment vertical="center"/>
    </xf>
    <xf numFmtId="37" fontId="4" fillId="6" borderId="5" xfId="1" applyNumberFormat="1" applyFont="1" applyFill="1" applyBorder="1" applyAlignment="1" applyProtection="1">
      <alignment horizontal="center" vertical="center"/>
    </xf>
    <xf numFmtId="39" fontId="4" fillId="6" borderId="6" xfId="1" applyNumberFormat="1" applyFont="1" applyFill="1" applyBorder="1" applyAlignment="1" applyProtection="1">
      <alignment horizontal="center" vertical="center"/>
    </xf>
    <xf numFmtId="165" fontId="4" fillId="6" borderId="4" xfId="1" applyFont="1" applyFill="1" applyBorder="1" applyAlignment="1" applyProtection="1">
      <alignment vertical="center"/>
    </xf>
    <xf numFmtId="165" fontId="4" fillId="6" borderId="3" xfId="1" applyFont="1" applyFill="1" applyBorder="1" applyAlignment="1" applyProtection="1">
      <alignment horizontal="center" vertical="center"/>
    </xf>
    <xf numFmtId="165" fontId="4" fillId="6" borderId="7" xfId="1" applyFont="1" applyFill="1" applyBorder="1" applyAlignment="1" applyProtection="1">
      <alignment horizontal="center" vertical="center"/>
    </xf>
    <xf numFmtId="0" fontId="4" fillId="6" borderId="3" xfId="0" applyFont="1" applyFill="1" applyBorder="1" applyAlignment="1" applyProtection="1">
      <alignment horizontal="right" vertical="center"/>
    </xf>
    <xf numFmtId="0" fontId="4" fillId="6" borderId="6" xfId="0" applyFont="1" applyFill="1" applyBorder="1" applyAlignment="1" applyProtection="1">
      <alignment horizontal="right" vertical="center"/>
    </xf>
    <xf numFmtId="1" fontId="4" fillId="0" borderId="0" xfId="0" applyNumberFormat="1" applyFont="1" applyBorder="1" applyAlignment="1" applyProtection="1">
      <alignment horizontal="center" vertical="center"/>
    </xf>
    <xf numFmtId="1" fontId="6" fillId="0" borderId="0" xfId="0" applyNumberFormat="1" applyFont="1" applyProtection="1"/>
    <xf numFmtId="1" fontId="4" fillId="0" borderId="1" xfId="0" applyNumberFormat="1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vertical="center"/>
    </xf>
    <xf numFmtId="3" fontId="5" fillId="0" borderId="0" xfId="0" applyNumberFormat="1" applyFont="1" applyAlignment="1" applyProtection="1">
      <alignment horizontal="center" vertical="center"/>
    </xf>
    <xf numFmtId="3" fontId="4" fillId="0" borderId="0" xfId="0" applyNumberFormat="1" applyFont="1" applyAlignment="1" applyProtection="1">
      <alignment horizontal="center" vertical="center"/>
    </xf>
    <xf numFmtId="3" fontId="6" fillId="0" borderId="0" xfId="0" applyNumberFormat="1" applyFont="1" applyProtection="1"/>
    <xf numFmtId="3" fontId="4" fillId="0" borderId="0" xfId="1" applyNumberFormat="1" applyFont="1" applyAlignment="1" applyProtection="1">
      <alignment horizontal="center" vertical="center"/>
    </xf>
    <xf numFmtId="3" fontId="4" fillId="6" borderId="9" xfId="1" applyNumberFormat="1" applyFont="1" applyFill="1" applyBorder="1" applyAlignment="1" applyProtection="1">
      <alignment horizontal="center" vertical="center"/>
    </xf>
    <xf numFmtId="3" fontId="8" fillId="0" borderId="0" xfId="0" applyNumberFormat="1" applyFont="1" applyBorder="1" applyAlignment="1" applyProtection="1">
      <alignment vertical="center" wrapText="1"/>
    </xf>
    <xf numFmtId="3" fontId="4" fillId="0" borderId="0" xfId="1" applyNumberFormat="1" applyFont="1" applyBorder="1" applyAlignment="1" applyProtection="1">
      <alignment horizontal="center" vertical="center"/>
    </xf>
    <xf numFmtId="3" fontId="0" fillId="0" borderId="0" xfId="0" applyNumberFormat="1"/>
    <xf numFmtId="0" fontId="4" fillId="0" borderId="10" xfId="0" applyFont="1" applyBorder="1" applyAlignment="1" applyProtection="1">
      <alignment vertical="center"/>
    </xf>
    <xf numFmtId="3" fontId="4" fillId="7" borderId="11" xfId="1" applyNumberFormat="1" applyFont="1" applyFill="1" applyBorder="1" applyAlignment="1" applyProtection="1">
      <alignment horizontal="center" vertical="center"/>
    </xf>
    <xf numFmtId="37" fontId="4" fillId="7" borderId="12" xfId="1" applyNumberFormat="1" applyFont="1" applyFill="1" applyBorder="1" applyAlignment="1" applyProtection="1">
      <alignment horizontal="center" vertical="center"/>
    </xf>
    <xf numFmtId="39" fontId="4" fillId="7" borderId="13" xfId="1" applyNumberFormat="1" applyFont="1" applyFill="1" applyBorder="1" applyAlignment="1" applyProtection="1">
      <alignment horizontal="center" vertical="center"/>
    </xf>
    <xf numFmtId="165" fontId="4" fillId="5" borderId="14" xfId="1" applyFont="1" applyFill="1" applyBorder="1" applyAlignment="1" applyProtection="1">
      <alignment vertical="center"/>
    </xf>
    <xf numFmtId="3" fontId="4" fillId="7" borderId="15" xfId="1" applyNumberFormat="1" applyFont="1" applyFill="1" applyBorder="1" applyAlignment="1" applyProtection="1">
      <alignment horizontal="center" vertical="center"/>
    </xf>
    <xf numFmtId="37" fontId="4" fillId="7" borderId="16" xfId="1" applyNumberFormat="1" applyFont="1" applyFill="1" applyBorder="1" applyAlignment="1" applyProtection="1">
      <alignment horizontal="center" vertical="center"/>
    </xf>
    <xf numFmtId="39" fontId="4" fillId="7" borderId="17" xfId="1" applyNumberFormat="1" applyFont="1" applyFill="1" applyBorder="1" applyAlignment="1" applyProtection="1">
      <alignment horizontal="center" vertical="center"/>
    </xf>
    <xf numFmtId="165" fontId="4" fillId="5" borderId="18" xfId="1" applyFont="1" applyFill="1" applyBorder="1" applyAlignment="1" applyProtection="1">
      <alignment vertical="center"/>
    </xf>
    <xf numFmtId="0" fontId="4" fillId="0" borderId="11" xfId="0" applyFont="1" applyBorder="1" applyAlignment="1" applyProtection="1">
      <alignment vertical="center"/>
    </xf>
    <xf numFmtId="0" fontId="4" fillId="0" borderId="15" xfId="0" applyFont="1" applyBorder="1" applyAlignment="1" applyProtection="1">
      <alignment vertical="center"/>
    </xf>
    <xf numFmtId="0" fontId="4" fillId="3" borderId="19" xfId="0" applyFont="1" applyFill="1" applyBorder="1" applyAlignment="1" applyProtection="1">
      <alignment vertical="center"/>
      <protection locked="0"/>
    </xf>
    <xf numFmtId="0" fontId="4" fillId="0" borderId="20" xfId="0" applyFont="1" applyBorder="1" applyAlignment="1" applyProtection="1">
      <alignment vertical="center"/>
    </xf>
    <xf numFmtId="0" fontId="4" fillId="3" borderId="21" xfId="0" applyFont="1" applyFill="1" applyBorder="1" applyAlignment="1" applyProtection="1">
      <alignment vertical="center"/>
      <protection locked="0"/>
    </xf>
    <xf numFmtId="3" fontId="4" fillId="7" borderId="20" xfId="1" applyNumberFormat="1" applyFont="1" applyFill="1" applyBorder="1" applyAlignment="1" applyProtection="1">
      <alignment horizontal="center" vertical="center"/>
    </xf>
    <xf numFmtId="0" fontId="11" fillId="8" borderId="22" xfId="0" applyFont="1" applyFill="1" applyBorder="1" applyAlignment="1" applyProtection="1">
      <alignment vertical="center"/>
    </xf>
    <xf numFmtId="0" fontId="4" fillId="0" borderId="0" xfId="0" applyFont="1" applyAlignment="1" applyProtection="1">
      <alignment horizontal="center" vertical="center" wrapText="1"/>
    </xf>
    <xf numFmtId="165" fontId="4" fillId="0" borderId="0" xfId="1" applyFont="1" applyAlignment="1" applyProtection="1">
      <alignment horizontal="center" vertical="center" wrapText="1"/>
    </xf>
    <xf numFmtId="3" fontId="4" fillId="9" borderId="23" xfId="1" applyNumberFormat="1" applyFont="1" applyFill="1" applyBorder="1" applyAlignment="1" applyProtection="1">
      <alignment horizontal="center" vertical="center"/>
    </xf>
    <xf numFmtId="37" fontId="4" fillId="9" borderId="24" xfId="1" applyNumberFormat="1" applyFont="1" applyFill="1" applyBorder="1" applyAlignment="1" applyProtection="1">
      <alignment horizontal="center" vertical="center"/>
    </xf>
    <xf numFmtId="39" fontId="4" fillId="9" borderId="25" xfId="1" applyNumberFormat="1" applyFont="1" applyFill="1" applyBorder="1" applyAlignment="1" applyProtection="1">
      <alignment horizontal="center" vertical="center"/>
    </xf>
    <xf numFmtId="3" fontId="4" fillId="9" borderId="26" xfId="1" applyNumberFormat="1" applyFont="1" applyFill="1" applyBorder="1" applyAlignment="1" applyProtection="1">
      <alignment horizontal="center" vertical="center"/>
    </xf>
    <xf numFmtId="37" fontId="4" fillId="9" borderId="27" xfId="1" applyNumberFormat="1" applyFont="1" applyFill="1" applyBorder="1" applyAlignment="1" applyProtection="1">
      <alignment horizontal="center" vertical="center"/>
    </xf>
    <xf numFmtId="39" fontId="4" fillId="9" borderId="28" xfId="1" applyNumberFormat="1" applyFont="1" applyFill="1" applyBorder="1" applyAlignment="1" applyProtection="1">
      <alignment horizontal="center" vertical="center"/>
    </xf>
    <xf numFmtId="0" fontId="4" fillId="0" borderId="29" xfId="0" applyFont="1" applyFill="1" applyBorder="1" applyAlignment="1" applyProtection="1">
      <alignment vertical="center"/>
    </xf>
    <xf numFmtId="0" fontId="4" fillId="0" borderId="30" xfId="0" applyFont="1" applyFill="1" applyBorder="1" applyAlignment="1" applyProtection="1">
      <alignment vertical="center"/>
    </xf>
    <xf numFmtId="39" fontId="4" fillId="9" borderId="31" xfId="1" applyNumberFormat="1" applyFont="1" applyFill="1" applyBorder="1" applyAlignment="1" applyProtection="1">
      <alignment horizontal="center" vertical="center"/>
    </xf>
    <xf numFmtId="165" fontId="4" fillId="5" borderId="32" xfId="1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33" xfId="0" applyFont="1" applyBorder="1" applyAlignment="1" applyProtection="1">
      <alignment vertical="center"/>
    </xf>
    <xf numFmtId="0" fontId="4" fillId="0" borderId="34" xfId="0" applyFont="1" applyBorder="1" applyAlignment="1" applyProtection="1">
      <alignment vertical="center"/>
    </xf>
    <xf numFmtId="39" fontId="4" fillId="9" borderId="35" xfId="1" applyNumberFormat="1" applyFont="1" applyFill="1" applyBorder="1" applyAlignment="1" applyProtection="1">
      <alignment horizontal="center" vertical="center"/>
    </xf>
    <xf numFmtId="166" fontId="4" fillId="5" borderId="0" xfId="1" applyNumberFormat="1" applyFont="1" applyFill="1" applyBorder="1" applyAlignment="1" applyProtection="1">
      <alignment vertical="center"/>
    </xf>
    <xf numFmtId="166" fontId="4" fillId="2" borderId="1" xfId="1" applyNumberFormat="1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vertical="center"/>
    </xf>
    <xf numFmtId="0" fontId="4" fillId="6" borderId="1" xfId="0" applyFont="1" applyFill="1" applyBorder="1" applyAlignment="1" applyProtection="1">
      <alignment horizontal="center" vertical="center"/>
    </xf>
    <xf numFmtId="165" fontId="4" fillId="6" borderId="1" xfId="1" applyFont="1" applyFill="1" applyBorder="1" applyAlignment="1" applyProtection="1">
      <alignment horizontal="center" vertical="center"/>
    </xf>
    <xf numFmtId="1" fontId="4" fillId="6" borderId="1" xfId="0" applyNumberFormat="1" applyFont="1" applyFill="1" applyBorder="1" applyAlignment="1" applyProtection="1">
      <alignment horizontal="center" vertical="center"/>
    </xf>
    <xf numFmtId="165" fontId="4" fillId="6" borderId="0" xfId="1" applyFont="1" applyFill="1" applyBorder="1" applyAlignment="1" applyProtection="1">
      <alignment horizontal="center" vertical="center"/>
    </xf>
    <xf numFmtId="39" fontId="4" fillId="7" borderId="36" xfId="1" applyNumberFormat="1" applyFont="1" applyFill="1" applyBorder="1" applyAlignment="1" applyProtection="1">
      <alignment horizontal="center" vertical="center"/>
    </xf>
    <xf numFmtId="165" fontId="4" fillId="5" borderId="37" xfId="1" applyFont="1" applyFill="1" applyBorder="1" applyAlignment="1" applyProtection="1">
      <alignment vertical="center"/>
    </xf>
    <xf numFmtId="165" fontId="8" fillId="2" borderId="1" xfId="0" applyNumberFormat="1" applyFont="1" applyFill="1" applyBorder="1" applyAlignment="1" applyProtection="1">
      <alignment vertical="center"/>
    </xf>
    <xf numFmtId="0" fontId="4" fillId="0" borderId="0" xfId="1" applyNumberFormat="1" applyFont="1" applyBorder="1" applyAlignment="1" applyProtection="1">
      <alignment horizontal="center" vertical="center"/>
    </xf>
    <xf numFmtId="0" fontId="4" fillId="0" borderId="38" xfId="0" applyFont="1" applyBorder="1" applyAlignment="1" applyProtection="1">
      <alignment vertical="center"/>
    </xf>
    <xf numFmtId="0" fontId="8" fillId="0" borderId="38" xfId="0" applyFont="1" applyBorder="1" applyAlignment="1" applyProtection="1">
      <alignment vertical="center"/>
    </xf>
    <xf numFmtId="165" fontId="8" fillId="0" borderId="1" xfId="0" applyNumberFormat="1" applyFont="1" applyBorder="1" applyAlignment="1" applyProtection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/>
    </xf>
    <xf numFmtId="165" fontId="4" fillId="4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Alignment="1" applyProtection="1">
      <alignment vertical="top"/>
    </xf>
    <xf numFmtId="0" fontId="4" fillId="0" borderId="0" xfId="0" applyFont="1" applyBorder="1" applyAlignment="1" applyProtection="1">
      <alignment horizontal="center" vertical="top"/>
    </xf>
    <xf numFmtId="165" fontId="4" fillId="0" borderId="0" xfId="1" applyFont="1" applyBorder="1" applyAlignment="1" applyProtection="1">
      <alignment horizontal="center" vertical="top"/>
    </xf>
    <xf numFmtId="1" fontId="4" fillId="0" borderId="0" xfId="0" applyNumberFormat="1" applyFont="1" applyBorder="1" applyAlignment="1" applyProtection="1">
      <alignment horizontal="center" vertical="top"/>
    </xf>
    <xf numFmtId="168" fontId="4" fillId="0" borderId="0" xfId="0" applyNumberFormat="1" applyFont="1" applyBorder="1" applyAlignment="1" applyProtection="1">
      <alignment vertical="top"/>
    </xf>
    <xf numFmtId="170" fontId="4" fillId="0" borderId="0" xfId="0" applyNumberFormat="1" applyFont="1" applyAlignment="1" applyProtection="1">
      <alignment vertical="center"/>
    </xf>
    <xf numFmtId="170" fontId="4" fillId="0" borderId="0" xfId="0" applyNumberFormat="1" applyFont="1" applyAlignment="1" applyProtection="1">
      <alignment horizontal="right" vertical="center"/>
    </xf>
    <xf numFmtId="170" fontId="4" fillId="6" borderId="7" xfId="0" applyNumberFormat="1" applyFont="1" applyFill="1" applyBorder="1" applyAlignment="1" applyProtection="1">
      <alignment horizontal="right" vertical="center"/>
    </xf>
    <xf numFmtId="170" fontId="4" fillId="0" borderId="0" xfId="0" applyNumberFormat="1" applyFont="1" applyBorder="1" applyAlignment="1" applyProtection="1">
      <alignment vertical="center"/>
    </xf>
    <xf numFmtId="170" fontId="4" fillId="0" borderId="0" xfId="0" applyNumberFormat="1" applyFont="1" applyFill="1" applyBorder="1" applyAlignment="1" applyProtection="1">
      <alignment horizontal="right" vertical="center"/>
    </xf>
    <xf numFmtId="170" fontId="0" fillId="0" borderId="0" xfId="0" applyNumberFormat="1"/>
    <xf numFmtId="170" fontId="4" fillId="0" borderId="0" xfId="0" applyNumberFormat="1" applyFont="1" applyProtection="1"/>
    <xf numFmtId="170" fontId="6" fillId="0" borderId="0" xfId="0" applyNumberFormat="1" applyFont="1" applyProtection="1"/>
    <xf numFmtId="170" fontId="11" fillId="8" borderId="39" xfId="0" applyNumberFormat="1" applyFont="1" applyFill="1" applyBorder="1" applyAlignment="1" applyProtection="1">
      <alignment horizontal="left" vertical="center"/>
    </xf>
    <xf numFmtId="170" fontId="11" fillId="8" borderId="40" xfId="0" applyNumberFormat="1" applyFont="1" applyFill="1" applyBorder="1" applyAlignment="1" applyProtection="1">
      <alignment horizontal="left" vertical="center"/>
    </xf>
    <xf numFmtId="170" fontId="11" fillId="8" borderId="41" xfId="0" applyNumberFormat="1" applyFont="1" applyFill="1" applyBorder="1" applyAlignment="1" applyProtection="1">
      <alignment horizontal="left" vertical="center"/>
    </xf>
    <xf numFmtId="0" fontId="6" fillId="0" borderId="0" xfId="0" applyFont="1" applyAlignment="1" applyProtection="1"/>
    <xf numFmtId="0" fontId="0" fillId="0" borderId="0" xfId="0" applyAlignment="1"/>
    <xf numFmtId="0" fontId="4" fillId="0" borderId="0" xfId="0" applyFont="1" applyAlignment="1">
      <alignment vertical="top"/>
    </xf>
    <xf numFmtId="0" fontId="4" fillId="3" borderId="42" xfId="0" applyFont="1" applyFill="1" applyBorder="1" applyAlignment="1" applyProtection="1">
      <alignment vertical="center"/>
      <protection locked="0"/>
    </xf>
    <xf numFmtId="0" fontId="4" fillId="3" borderId="23" xfId="0" applyFont="1" applyFill="1" applyBorder="1" applyAlignment="1" applyProtection="1">
      <alignment vertical="center"/>
      <protection locked="0"/>
    </xf>
    <xf numFmtId="0" fontId="4" fillId="3" borderId="15" xfId="0" applyFont="1" applyFill="1" applyBorder="1" applyAlignment="1" applyProtection="1">
      <alignment vertical="center"/>
      <protection locked="0"/>
    </xf>
    <xf numFmtId="170" fontId="9" fillId="0" borderId="0" xfId="0" applyNumberFormat="1" applyFont="1" applyBorder="1" applyAlignment="1" applyProtection="1">
      <alignment horizontal="left" vertical="center" wrapText="1"/>
    </xf>
    <xf numFmtId="170" fontId="9" fillId="0" borderId="43" xfId="0" applyNumberFormat="1" applyFont="1" applyBorder="1" applyAlignment="1" applyProtection="1">
      <alignment horizontal="left" vertical="top" wrapText="1"/>
    </xf>
    <xf numFmtId="1" fontId="4" fillId="2" borderId="1" xfId="0" applyNumberFormat="1" applyFont="1" applyFill="1" applyBorder="1" applyAlignment="1">
      <alignment horizontal="center" vertical="center"/>
    </xf>
    <xf numFmtId="0" fontId="4" fillId="0" borderId="38" xfId="0" applyFont="1" applyFill="1" applyBorder="1" applyAlignment="1" applyProtection="1">
      <alignment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8" fillId="10" borderId="0" xfId="0" applyFont="1" applyFill="1" applyBorder="1" applyAlignment="1" applyProtection="1">
      <alignment vertical="center"/>
    </xf>
    <xf numFmtId="0" fontId="4" fillId="10" borderId="0" xfId="0" applyFont="1" applyFill="1" applyBorder="1" applyAlignment="1" applyProtection="1">
      <alignment vertical="center"/>
    </xf>
    <xf numFmtId="170" fontId="5" fillId="0" borderId="0" xfId="0" applyNumberFormat="1" applyFont="1" applyAlignment="1">
      <alignment horizontal="center" vertical="center"/>
    </xf>
    <xf numFmtId="169" fontId="4" fillId="0" borderId="0" xfId="0" applyNumberFormat="1" applyFont="1" applyAlignment="1">
      <alignment horizontal="center" vertical="center"/>
    </xf>
    <xf numFmtId="0" fontId="4" fillId="11" borderId="0" xfId="0" applyFont="1" applyFill="1" applyAlignment="1">
      <alignment vertical="center"/>
    </xf>
    <xf numFmtId="165" fontId="21" fillId="0" borderId="1" xfId="0" applyNumberFormat="1" applyFont="1" applyBorder="1" applyAlignment="1">
      <alignment horizontal="center" vertical="center"/>
    </xf>
    <xf numFmtId="170" fontId="7" fillId="12" borderId="44" xfId="0" applyNumberFormat="1" applyFont="1" applyFill="1" applyBorder="1" applyAlignment="1" applyProtection="1">
      <alignment horizontal="left" vertical="center"/>
    </xf>
    <xf numFmtId="170" fontId="10" fillId="12" borderId="45" xfId="0" applyNumberFormat="1" applyFont="1" applyFill="1" applyBorder="1" applyAlignment="1">
      <alignment vertical="center"/>
    </xf>
    <xf numFmtId="170" fontId="4" fillId="12" borderId="45" xfId="0" applyNumberFormat="1" applyFont="1" applyFill="1" applyBorder="1" applyAlignment="1" applyProtection="1">
      <alignment horizontal="right" vertical="center"/>
    </xf>
    <xf numFmtId="0" fontId="4" fillId="13" borderId="33" xfId="0" applyFont="1" applyFill="1" applyBorder="1" applyAlignment="1" applyProtection="1">
      <alignment horizontal="center" vertical="center"/>
    </xf>
    <xf numFmtId="0" fontId="4" fillId="13" borderId="46" xfId="0" applyFont="1" applyFill="1" applyBorder="1" applyAlignment="1" applyProtection="1">
      <alignment horizontal="center" vertical="center"/>
    </xf>
    <xf numFmtId="170" fontId="4" fillId="13" borderId="34" xfId="0" applyNumberFormat="1" applyFont="1" applyFill="1" applyBorder="1" applyAlignment="1" applyProtection="1">
      <alignment horizontal="center" vertical="center"/>
    </xf>
    <xf numFmtId="168" fontId="4" fillId="13" borderId="47" xfId="0" applyNumberFormat="1" applyFont="1" applyFill="1" applyBorder="1" applyAlignment="1" applyProtection="1">
      <alignment horizontal="right" vertical="center"/>
    </xf>
    <xf numFmtId="168" fontId="4" fillId="13" borderId="36" xfId="0" applyNumberFormat="1" applyFont="1" applyFill="1" applyBorder="1" applyAlignment="1" applyProtection="1">
      <alignment horizontal="right" vertical="center"/>
    </xf>
    <xf numFmtId="170" fontId="4" fillId="13" borderId="13" xfId="0" applyNumberFormat="1" applyFont="1" applyFill="1" applyBorder="1" applyAlignment="1" applyProtection="1">
      <alignment horizontal="right" vertical="center"/>
    </xf>
    <xf numFmtId="168" fontId="4" fillId="13" borderId="38" xfId="0" applyNumberFormat="1" applyFont="1" applyFill="1" applyBorder="1" applyAlignment="1" applyProtection="1">
      <alignment horizontal="right" vertical="center"/>
    </xf>
    <xf numFmtId="168" fontId="4" fillId="13" borderId="48" xfId="0" applyNumberFormat="1" applyFont="1" applyFill="1" applyBorder="1" applyAlignment="1" applyProtection="1">
      <alignment horizontal="right" vertical="center"/>
    </xf>
    <xf numFmtId="170" fontId="4" fillId="13" borderId="17" xfId="0" applyNumberFormat="1" applyFont="1" applyFill="1" applyBorder="1" applyAlignment="1" applyProtection="1">
      <alignment horizontal="right" vertical="center"/>
    </xf>
    <xf numFmtId="168" fontId="4" fillId="13" borderId="49" xfId="0" applyNumberFormat="1" applyFont="1" applyFill="1" applyBorder="1" applyAlignment="1" applyProtection="1">
      <alignment horizontal="right" vertical="center"/>
    </xf>
    <xf numFmtId="168" fontId="4" fillId="13" borderId="50" xfId="0" applyNumberFormat="1" applyFont="1" applyFill="1" applyBorder="1" applyAlignment="1" applyProtection="1">
      <alignment horizontal="right" vertical="center"/>
    </xf>
    <xf numFmtId="170" fontId="4" fillId="13" borderId="51" xfId="0" applyNumberFormat="1" applyFont="1" applyFill="1" applyBorder="1" applyAlignment="1" applyProtection="1">
      <alignment horizontal="right" vertical="center"/>
    </xf>
    <xf numFmtId="164" fontId="4" fillId="13" borderId="47" xfId="0" applyNumberFormat="1" applyFont="1" applyFill="1" applyBorder="1" applyAlignment="1" applyProtection="1">
      <alignment horizontal="right" vertical="center"/>
    </xf>
    <xf numFmtId="164" fontId="4" fillId="13" borderId="36" xfId="0" applyNumberFormat="1" applyFont="1" applyFill="1" applyBorder="1" applyAlignment="1" applyProtection="1">
      <alignment horizontal="right" vertical="center"/>
    </xf>
    <xf numFmtId="166" fontId="4" fillId="14" borderId="33" xfId="1" applyNumberFormat="1" applyFont="1" applyFill="1" applyBorder="1" applyAlignment="1" applyProtection="1">
      <alignment horizontal="center" vertical="center"/>
    </xf>
    <xf numFmtId="166" fontId="4" fillId="14" borderId="34" xfId="1" applyNumberFormat="1" applyFont="1" applyFill="1" applyBorder="1" applyAlignment="1" applyProtection="1">
      <alignment horizontal="center" vertical="center"/>
    </xf>
    <xf numFmtId="165" fontId="4" fillId="14" borderId="47" xfId="1" applyFont="1" applyFill="1" applyBorder="1" applyAlignment="1" applyProtection="1">
      <alignment horizontal="center" vertical="center"/>
    </xf>
    <xf numFmtId="165" fontId="4" fillId="14" borderId="13" xfId="1" applyFont="1" applyFill="1" applyBorder="1" applyAlignment="1" applyProtection="1">
      <alignment horizontal="center" vertical="center"/>
    </xf>
    <xf numFmtId="165" fontId="4" fillId="14" borderId="38" xfId="1" applyFont="1" applyFill="1" applyBorder="1" applyAlignment="1" applyProtection="1">
      <alignment horizontal="center" vertical="center"/>
    </xf>
    <xf numFmtId="165" fontId="4" fillId="14" borderId="17" xfId="1" applyFont="1" applyFill="1" applyBorder="1" applyAlignment="1" applyProtection="1">
      <alignment horizontal="center" vertical="center"/>
    </xf>
    <xf numFmtId="165" fontId="4" fillId="14" borderId="49" xfId="1" applyFont="1" applyFill="1" applyBorder="1" applyAlignment="1" applyProtection="1">
      <alignment horizontal="center" vertical="center"/>
    </xf>
    <xf numFmtId="165" fontId="4" fillId="14" borderId="51" xfId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168" fontId="4" fillId="12" borderId="52" xfId="1" applyNumberFormat="1" applyFont="1" applyFill="1" applyBorder="1" applyAlignment="1" applyProtection="1">
      <alignment horizontal="center" vertical="center"/>
    </xf>
    <xf numFmtId="168" fontId="4" fillId="12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 wrapText="1"/>
    </xf>
    <xf numFmtId="39" fontId="4" fillId="0" borderId="0" xfId="1" applyNumberFormat="1" applyFont="1" applyFill="1" applyBorder="1" applyAlignment="1" applyProtection="1">
      <alignment horizontal="center" vertical="center"/>
      <protection locked="0"/>
    </xf>
    <xf numFmtId="3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 wrapText="1"/>
    </xf>
    <xf numFmtId="3" fontId="4" fillId="0" borderId="0" xfId="1" applyNumberFormat="1" applyFont="1" applyFill="1" applyBorder="1" applyAlignment="1" applyProtection="1">
      <alignment horizontal="center" vertical="center" wrapText="1"/>
    </xf>
    <xf numFmtId="37" fontId="4" fillId="0" borderId="0" xfId="1" applyNumberFormat="1" applyFont="1" applyFill="1" applyAlignment="1" applyProtection="1">
      <alignment horizontal="center" vertical="center"/>
    </xf>
    <xf numFmtId="39" fontId="4" fillId="0" borderId="0" xfId="1" applyNumberFormat="1" applyFont="1" applyFill="1" applyAlignment="1" applyProtection="1">
      <alignment horizontal="center" vertical="center"/>
    </xf>
    <xf numFmtId="165" fontId="4" fillId="0" borderId="0" xfId="1" applyFont="1" applyFill="1" applyAlignment="1" applyProtection="1">
      <alignment vertical="center"/>
    </xf>
    <xf numFmtId="37" fontId="4" fillId="0" borderId="0" xfId="0" applyNumberFormat="1" applyFont="1" applyFill="1" applyBorder="1" applyAlignment="1" applyProtection="1">
      <alignment horizontal="center" vertical="center"/>
      <protection locked="0"/>
    </xf>
    <xf numFmtId="39" fontId="4" fillId="0" borderId="0" xfId="0" applyNumberFormat="1" applyFont="1" applyFill="1" applyBorder="1" applyAlignment="1" applyProtection="1">
      <alignment horizontal="center" vertical="center"/>
      <protection locked="0"/>
    </xf>
    <xf numFmtId="0" fontId="11" fillId="8" borderId="53" xfId="0" applyFont="1" applyFill="1" applyBorder="1" applyAlignment="1" applyProtection="1">
      <alignment vertical="center"/>
    </xf>
    <xf numFmtId="0" fontId="4" fillId="0" borderId="54" xfId="0" applyFont="1" applyBorder="1" applyAlignment="1" applyProtection="1">
      <alignment vertical="center"/>
    </xf>
    <xf numFmtId="168" fontId="4" fillId="0" borderId="0" xfId="1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0" fontId="6" fillId="0" borderId="0" xfId="0" applyNumberFormat="1" applyFont="1" applyFill="1" applyBorder="1" applyProtection="1"/>
    <xf numFmtId="168" fontId="4" fillId="12" borderId="55" xfId="1" applyNumberFormat="1" applyFont="1" applyFill="1" applyBorder="1" applyAlignment="1" applyProtection="1">
      <alignment horizontal="center" vertical="center"/>
    </xf>
    <xf numFmtId="168" fontId="4" fillId="12" borderId="56" xfId="1" applyNumberFormat="1" applyFont="1" applyFill="1" applyBorder="1" applyAlignment="1" applyProtection="1">
      <alignment horizontal="center" vertical="center"/>
    </xf>
    <xf numFmtId="170" fontId="4" fillId="12" borderId="57" xfId="0" applyNumberFormat="1" applyFont="1" applyFill="1" applyBorder="1" applyAlignment="1" applyProtection="1">
      <alignment horizontal="right" vertical="center"/>
    </xf>
    <xf numFmtId="168" fontId="4" fillId="15" borderId="33" xfId="1" applyNumberFormat="1" applyFont="1" applyFill="1" applyBorder="1" applyAlignment="1" applyProtection="1">
      <alignment horizontal="center" vertical="center"/>
    </xf>
    <xf numFmtId="170" fontId="4" fillId="15" borderId="34" xfId="0" applyNumberFormat="1" applyFont="1" applyFill="1" applyBorder="1" applyAlignment="1" applyProtection="1">
      <alignment horizontal="center" vertical="center"/>
    </xf>
    <xf numFmtId="168" fontId="4" fillId="15" borderId="3" xfId="1" applyNumberFormat="1" applyFont="1" applyFill="1" applyBorder="1" applyAlignment="1" applyProtection="1">
      <alignment horizontal="right" vertical="center"/>
    </xf>
    <xf numFmtId="170" fontId="4" fillId="15" borderId="7" xfId="0" applyNumberFormat="1" applyFont="1" applyFill="1" applyBorder="1" applyAlignment="1" applyProtection="1">
      <alignment horizontal="right" vertical="center"/>
    </xf>
    <xf numFmtId="164" fontId="4" fillId="15" borderId="47" xfId="1" applyNumberFormat="1" applyFont="1" applyFill="1" applyBorder="1" applyAlignment="1" applyProtection="1">
      <alignment horizontal="right" vertical="center"/>
    </xf>
    <xf numFmtId="170" fontId="4" fillId="15" borderId="13" xfId="0" applyNumberFormat="1" applyFont="1" applyFill="1" applyBorder="1" applyAlignment="1" applyProtection="1">
      <alignment horizontal="right" vertical="center"/>
    </xf>
    <xf numFmtId="164" fontId="4" fillId="15" borderId="38" xfId="1" applyNumberFormat="1" applyFont="1" applyFill="1" applyBorder="1" applyAlignment="1" applyProtection="1">
      <alignment horizontal="right" vertical="center"/>
    </xf>
    <xf numFmtId="170" fontId="4" fillId="15" borderId="17" xfId="0" applyNumberFormat="1" applyFont="1" applyFill="1" applyBorder="1" applyAlignment="1" applyProtection="1">
      <alignment horizontal="right" vertical="center"/>
    </xf>
    <xf numFmtId="164" fontId="4" fillId="15" borderId="49" xfId="1" applyNumberFormat="1" applyFont="1" applyFill="1" applyBorder="1" applyAlignment="1" applyProtection="1">
      <alignment horizontal="right" vertical="center"/>
    </xf>
    <xf numFmtId="170" fontId="4" fillId="15" borderId="51" xfId="0" applyNumberFormat="1" applyFont="1" applyFill="1" applyBorder="1" applyAlignment="1" applyProtection="1">
      <alignment horizontal="right" vertical="center"/>
    </xf>
    <xf numFmtId="0" fontId="4" fillId="16" borderId="33" xfId="0" applyNumberFormat="1" applyFont="1" applyFill="1" applyBorder="1" applyAlignment="1" applyProtection="1">
      <alignment horizontal="center" vertical="center"/>
    </xf>
    <xf numFmtId="0" fontId="4" fillId="16" borderId="46" xfId="0" applyNumberFormat="1" applyFont="1" applyFill="1" applyBorder="1" applyAlignment="1" applyProtection="1">
      <alignment horizontal="center" vertical="center"/>
    </xf>
    <xf numFmtId="170" fontId="4" fillId="16" borderId="34" xfId="0" applyNumberFormat="1" applyFont="1" applyFill="1" applyBorder="1" applyAlignment="1" applyProtection="1">
      <alignment horizontal="center" vertical="center"/>
    </xf>
    <xf numFmtId="168" fontId="4" fillId="16" borderId="3" xfId="0" applyNumberFormat="1" applyFont="1" applyFill="1" applyBorder="1" applyAlignment="1" applyProtection="1">
      <alignment horizontal="right" vertical="center"/>
    </xf>
    <xf numFmtId="168" fontId="4" fillId="16" borderId="6" xfId="0" applyNumberFormat="1" applyFont="1" applyFill="1" applyBorder="1" applyAlignment="1" applyProtection="1">
      <alignment horizontal="right" vertical="center"/>
    </xf>
    <xf numFmtId="170" fontId="4" fillId="16" borderId="7" xfId="0" applyNumberFormat="1" applyFont="1" applyFill="1" applyBorder="1" applyAlignment="1" applyProtection="1">
      <alignment horizontal="right" vertical="center"/>
    </xf>
    <xf numFmtId="168" fontId="4" fillId="16" borderId="47" xfId="1" applyNumberFormat="1" applyFont="1" applyFill="1" applyBorder="1" applyAlignment="1" applyProtection="1">
      <alignment horizontal="right" vertical="center"/>
    </xf>
    <xf numFmtId="168" fontId="4" fillId="16" borderId="36" xfId="1" applyNumberFormat="1" applyFont="1" applyFill="1" applyBorder="1" applyAlignment="1" applyProtection="1">
      <alignment horizontal="right" vertical="center"/>
    </xf>
    <xf numFmtId="170" fontId="4" fillId="16" borderId="13" xfId="0" applyNumberFormat="1" applyFont="1" applyFill="1" applyBorder="1" applyAlignment="1" applyProtection="1">
      <alignment horizontal="right" vertical="center"/>
    </xf>
    <xf numFmtId="168" fontId="4" fillId="16" borderId="38" xfId="1" applyNumberFormat="1" applyFont="1" applyFill="1" applyBorder="1" applyAlignment="1" applyProtection="1">
      <alignment horizontal="right" vertical="center"/>
    </xf>
    <xf numFmtId="168" fontId="4" fillId="16" borderId="48" xfId="1" applyNumberFormat="1" applyFont="1" applyFill="1" applyBorder="1" applyAlignment="1" applyProtection="1">
      <alignment horizontal="right" vertical="center"/>
    </xf>
    <xf numFmtId="170" fontId="4" fillId="16" borderId="17" xfId="0" applyNumberFormat="1" applyFont="1" applyFill="1" applyBorder="1" applyAlignment="1" applyProtection="1">
      <alignment horizontal="right" vertical="center"/>
    </xf>
    <xf numFmtId="168" fontId="4" fillId="16" borderId="49" xfId="1" applyNumberFormat="1" applyFont="1" applyFill="1" applyBorder="1" applyAlignment="1" applyProtection="1">
      <alignment horizontal="right" vertical="center"/>
    </xf>
    <xf numFmtId="168" fontId="4" fillId="16" borderId="50" xfId="1" applyNumberFormat="1" applyFont="1" applyFill="1" applyBorder="1" applyAlignment="1" applyProtection="1">
      <alignment horizontal="right" vertical="center"/>
    </xf>
    <xf numFmtId="170" fontId="4" fillId="16" borderId="51" xfId="0" applyNumberFormat="1" applyFont="1" applyFill="1" applyBorder="1" applyAlignment="1" applyProtection="1">
      <alignment horizontal="right" vertical="center"/>
    </xf>
    <xf numFmtId="165" fontId="4" fillId="16" borderId="47" xfId="1" applyNumberFormat="1" applyFont="1" applyFill="1" applyBorder="1" applyAlignment="1" applyProtection="1">
      <alignment horizontal="right" vertical="center"/>
    </xf>
    <xf numFmtId="165" fontId="4" fillId="16" borderId="36" xfId="1" applyNumberFormat="1" applyFont="1" applyFill="1" applyBorder="1" applyAlignment="1" applyProtection="1">
      <alignment horizontal="right" vertical="center"/>
    </xf>
    <xf numFmtId="0" fontId="4" fillId="15" borderId="17" xfId="0" applyFont="1" applyFill="1" applyBorder="1" applyAlignment="1" applyProtection="1">
      <alignment vertical="center"/>
    </xf>
    <xf numFmtId="168" fontId="4" fillId="12" borderId="52" xfId="1" applyNumberFormat="1" applyFont="1" applyFill="1" applyBorder="1" applyAlignment="1" applyProtection="1">
      <alignment horizontal="center" vertical="center"/>
    </xf>
    <xf numFmtId="168" fontId="4" fillId="12" borderId="0" xfId="1" applyNumberFormat="1" applyFont="1" applyFill="1" applyBorder="1" applyAlignment="1" applyProtection="1">
      <alignment horizontal="center" vertical="center"/>
    </xf>
    <xf numFmtId="0" fontId="16" fillId="12" borderId="45" xfId="0" applyFont="1" applyFill="1" applyBorder="1" applyAlignment="1">
      <alignment horizontal="center"/>
    </xf>
    <xf numFmtId="3" fontId="4" fillId="0" borderId="0" xfId="0" applyNumberFormat="1" applyFont="1" applyBorder="1" applyAlignment="1" applyProtection="1">
      <alignment vertical="center"/>
    </xf>
    <xf numFmtId="0" fontId="16" fillId="12" borderId="45" xfId="0" applyFont="1" applyFill="1" applyBorder="1" applyAlignment="1"/>
    <xf numFmtId="170" fontId="4" fillId="18" borderId="7" xfId="0" applyNumberFormat="1" applyFont="1" applyFill="1" applyBorder="1" applyAlignment="1" applyProtection="1">
      <alignment horizontal="right" vertical="center"/>
    </xf>
    <xf numFmtId="0" fontId="4" fillId="19" borderId="23" xfId="0" applyFont="1" applyFill="1" applyBorder="1" applyAlignment="1" applyProtection="1">
      <alignment vertical="center"/>
      <protection locked="0"/>
    </xf>
    <xf numFmtId="0" fontId="4" fillId="19" borderId="15" xfId="0" applyFont="1" applyFill="1" applyBorder="1" applyAlignment="1" applyProtection="1">
      <alignment vertical="center"/>
      <protection locked="0"/>
    </xf>
    <xf numFmtId="0" fontId="4" fillId="19" borderId="20" xfId="0" applyFont="1" applyFill="1" applyBorder="1" applyAlignment="1" applyProtection="1">
      <alignment vertical="center"/>
      <protection locked="0"/>
    </xf>
    <xf numFmtId="165" fontId="4" fillId="3" borderId="58" xfId="1" applyFont="1" applyFill="1" applyBorder="1" applyAlignment="1" applyProtection="1">
      <alignment horizontal="center" vertical="center"/>
    </xf>
    <xf numFmtId="165" fontId="4" fillId="3" borderId="59" xfId="1" applyFont="1" applyFill="1" applyBorder="1" applyAlignment="1" applyProtection="1">
      <alignment horizontal="center" vertical="center"/>
    </xf>
    <xf numFmtId="165" fontId="4" fillId="3" borderId="60" xfId="1" applyFont="1" applyFill="1" applyBorder="1" applyAlignment="1" applyProtection="1">
      <alignment horizontal="center" vertical="center"/>
    </xf>
    <xf numFmtId="165" fontId="4" fillId="0" borderId="58" xfId="1" applyFont="1" applyBorder="1" applyAlignment="1" applyProtection="1">
      <alignment horizontal="center" vertical="center"/>
    </xf>
    <xf numFmtId="165" fontId="4" fillId="0" borderId="59" xfId="1" applyFont="1" applyBorder="1" applyAlignment="1" applyProtection="1">
      <alignment horizontal="center" vertical="center"/>
    </xf>
    <xf numFmtId="165" fontId="4" fillId="0" borderId="60" xfId="1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</xf>
    <xf numFmtId="0" fontId="15" fillId="0" borderId="0" xfId="0" applyFont="1" applyBorder="1" applyAlignment="1" applyProtection="1">
      <alignment horizontal="left" vertical="center" wrapText="1"/>
    </xf>
    <xf numFmtId="0" fontId="16" fillId="12" borderId="52" xfId="0" applyFont="1" applyFill="1" applyBorder="1" applyAlignment="1">
      <alignment horizontal="center"/>
    </xf>
    <xf numFmtId="0" fontId="16" fillId="12" borderId="0" xfId="0" applyFont="1" applyFill="1" applyBorder="1" applyAlignment="1">
      <alignment horizontal="center"/>
    </xf>
    <xf numFmtId="3" fontId="4" fillId="9" borderId="61" xfId="1" applyNumberFormat="1" applyFont="1" applyFill="1" applyBorder="1" applyAlignment="1" applyProtection="1">
      <alignment horizontal="center" vertical="center" wrapText="1"/>
    </xf>
    <xf numFmtId="3" fontId="4" fillId="9" borderId="32" xfId="1" applyNumberFormat="1" applyFont="1" applyFill="1" applyBorder="1" applyAlignment="1" applyProtection="1">
      <alignment horizontal="center" vertical="center" wrapText="1"/>
    </xf>
    <xf numFmtId="3" fontId="4" fillId="9" borderId="44" xfId="1" applyNumberFormat="1" applyFont="1" applyFill="1" applyBorder="1" applyAlignment="1" applyProtection="1">
      <alignment horizontal="center" vertical="center" wrapText="1"/>
    </xf>
    <xf numFmtId="3" fontId="4" fillId="9" borderId="55" xfId="1" applyNumberFormat="1" applyFont="1" applyFill="1" applyBorder="1" applyAlignment="1" applyProtection="1">
      <alignment horizontal="center" vertical="center" wrapText="1"/>
    </xf>
    <xf numFmtId="3" fontId="4" fillId="9" borderId="56" xfId="1" applyNumberFormat="1" applyFont="1" applyFill="1" applyBorder="1" applyAlignment="1" applyProtection="1">
      <alignment horizontal="center" vertical="center" wrapText="1"/>
    </xf>
    <xf numFmtId="3" fontId="4" fillId="9" borderId="57" xfId="1" applyNumberFormat="1" applyFont="1" applyFill="1" applyBorder="1" applyAlignment="1" applyProtection="1">
      <alignment horizontal="center" vertical="center" wrapText="1"/>
    </xf>
    <xf numFmtId="37" fontId="4" fillId="17" borderId="67" xfId="0" applyNumberFormat="1" applyFont="1" applyFill="1" applyBorder="1" applyAlignment="1" applyProtection="1">
      <alignment horizontal="center" vertical="center"/>
      <protection locked="0"/>
    </xf>
    <xf numFmtId="37" fontId="4" fillId="17" borderId="68" xfId="0" applyNumberFormat="1" applyFont="1" applyFill="1" applyBorder="1" applyAlignment="1" applyProtection="1">
      <alignment horizontal="center" vertical="center"/>
      <protection locked="0"/>
    </xf>
    <xf numFmtId="39" fontId="4" fillId="17" borderId="67" xfId="0" applyNumberFormat="1" applyFont="1" applyFill="1" applyBorder="1" applyAlignment="1" applyProtection="1">
      <alignment horizontal="center" vertical="center"/>
      <protection locked="0"/>
    </xf>
    <xf numFmtId="39" fontId="4" fillId="17" borderId="68" xfId="0" applyNumberFormat="1" applyFont="1" applyFill="1" applyBorder="1" applyAlignment="1" applyProtection="1">
      <alignment horizontal="center" vertical="center"/>
      <protection locked="0"/>
    </xf>
    <xf numFmtId="0" fontId="4" fillId="2" borderId="52" xfId="0" applyFont="1" applyFill="1" applyBorder="1" applyAlignment="1" applyProtection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52" xfId="0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57" xfId="0" applyBorder="1" applyAlignment="1">
      <alignment horizontal="center" vertical="center" wrapText="1"/>
    </xf>
    <xf numFmtId="170" fontId="13" fillId="0" borderId="0" xfId="2" applyNumberFormat="1" applyFont="1" applyFill="1" applyBorder="1" applyAlignment="1" applyProtection="1">
      <alignment horizontal="center" vertical="center"/>
    </xf>
    <xf numFmtId="165" fontId="4" fillId="14" borderId="69" xfId="1" applyFont="1" applyFill="1" applyBorder="1" applyAlignment="1" applyProtection="1">
      <alignment horizontal="center" vertical="center"/>
    </xf>
    <xf numFmtId="165" fontId="4" fillId="14" borderId="70" xfId="1" applyFont="1" applyFill="1" applyBorder="1" applyAlignment="1" applyProtection="1">
      <alignment horizontal="center" vertical="center"/>
    </xf>
    <xf numFmtId="170" fontId="4" fillId="13" borderId="69" xfId="0" applyNumberFormat="1" applyFont="1" applyFill="1" applyBorder="1" applyAlignment="1" applyProtection="1">
      <alignment horizontal="center" vertical="center"/>
    </xf>
    <xf numFmtId="170" fontId="4" fillId="13" borderId="71" xfId="0" applyNumberFormat="1" applyFont="1" applyFill="1" applyBorder="1" applyAlignment="1" applyProtection="1">
      <alignment horizontal="center" vertical="center"/>
    </xf>
    <xf numFmtId="170" fontId="4" fillId="13" borderId="70" xfId="0" applyNumberFormat="1" applyFont="1" applyFill="1" applyBorder="1" applyAlignment="1" applyProtection="1">
      <alignment horizontal="center" vertical="center"/>
    </xf>
    <xf numFmtId="170" fontId="4" fillId="16" borderId="69" xfId="0" applyNumberFormat="1" applyFont="1" applyFill="1" applyBorder="1" applyAlignment="1" applyProtection="1">
      <alignment horizontal="center" vertical="center"/>
    </xf>
    <xf numFmtId="170" fontId="4" fillId="16" borderId="71" xfId="0" applyNumberFormat="1" applyFont="1" applyFill="1" applyBorder="1" applyAlignment="1" applyProtection="1">
      <alignment horizontal="center" vertical="center"/>
    </xf>
    <xf numFmtId="170" fontId="4" fillId="16" borderId="70" xfId="0" applyNumberFormat="1" applyFont="1" applyFill="1" applyBorder="1" applyAlignment="1" applyProtection="1">
      <alignment horizontal="center" vertical="center"/>
    </xf>
    <xf numFmtId="170" fontId="4" fillId="15" borderId="69" xfId="0" applyNumberFormat="1" applyFont="1" applyFill="1" applyBorder="1" applyAlignment="1">
      <alignment horizontal="center" vertical="center"/>
    </xf>
    <xf numFmtId="170" fontId="4" fillId="15" borderId="72" xfId="0" applyNumberFormat="1" applyFont="1" applyFill="1" applyBorder="1" applyAlignment="1">
      <alignment horizontal="center" vertical="center"/>
    </xf>
    <xf numFmtId="170" fontId="5" fillId="0" borderId="0" xfId="0" applyNumberFormat="1" applyFont="1" applyAlignment="1">
      <alignment horizontal="center" vertical="center"/>
    </xf>
    <xf numFmtId="170" fontId="20" fillId="15" borderId="78" xfId="0" applyNumberFormat="1" applyFont="1" applyFill="1" applyBorder="1" applyAlignment="1" applyProtection="1">
      <alignment horizontal="center" vertical="center"/>
    </xf>
    <xf numFmtId="0" fontId="0" fillId="15" borderId="79" xfId="0" applyFont="1" applyFill="1" applyBorder="1" applyAlignment="1">
      <alignment horizontal="center" vertical="center"/>
    </xf>
    <xf numFmtId="0" fontId="0" fillId="15" borderId="80" xfId="0" applyFont="1" applyFill="1" applyBorder="1" applyAlignment="1">
      <alignment horizontal="center" vertical="center"/>
    </xf>
    <xf numFmtId="170" fontId="20" fillId="15" borderId="76" xfId="0" applyNumberFormat="1" applyFont="1" applyFill="1" applyBorder="1" applyAlignment="1" applyProtection="1">
      <alignment horizontal="center" vertical="center"/>
    </xf>
    <xf numFmtId="0" fontId="0" fillId="15" borderId="43" xfId="0" applyFont="1" applyFill="1" applyBorder="1" applyAlignment="1">
      <alignment horizontal="center" vertical="center"/>
    </xf>
    <xf numFmtId="0" fontId="0" fillId="15" borderId="77" xfId="0" applyFont="1" applyFill="1" applyBorder="1" applyAlignment="1">
      <alignment horizontal="center" vertical="center"/>
    </xf>
    <xf numFmtId="170" fontId="17" fillId="12" borderId="61" xfId="0" applyNumberFormat="1" applyFont="1" applyFill="1" applyBorder="1" applyAlignment="1" applyProtection="1">
      <alignment horizontal="center"/>
    </xf>
    <xf numFmtId="170" fontId="17" fillId="12" borderId="32" xfId="0" applyNumberFormat="1" applyFont="1" applyFill="1" applyBorder="1" applyAlignment="1" applyProtection="1">
      <alignment horizontal="center"/>
    </xf>
    <xf numFmtId="170" fontId="18" fillId="12" borderId="52" xfId="0" applyNumberFormat="1" applyFont="1" applyFill="1" applyBorder="1" applyAlignment="1" applyProtection="1">
      <alignment horizontal="center" vertical="center" wrapText="1"/>
    </xf>
    <xf numFmtId="170" fontId="18" fillId="12" borderId="0" xfId="0" applyNumberFormat="1" applyFont="1" applyFill="1" applyBorder="1" applyAlignment="1" applyProtection="1">
      <alignment horizontal="center" vertical="center" wrapText="1"/>
    </xf>
    <xf numFmtId="170" fontId="4" fillId="13" borderId="73" xfId="0" applyNumberFormat="1" applyFont="1" applyFill="1" applyBorder="1" applyAlignment="1" applyProtection="1">
      <alignment horizontal="center" vertical="center"/>
    </xf>
    <xf numFmtId="170" fontId="4" fillId="13" borderId="74" xfId="0" applyNumberFormat="1" applyFont="1" applyFill="1" applyBorder="1" applyAlignment="1" applyProtection="1">
      <alignment horizontal="center" vertical="center"/>
    </xf>
    <xf numFmtId="170" fontId="4" fillId="13" borderId="75" xfId="0" applyNumberFormat="1" applyFont="1" applyFill="1" applyBorder="1" applyAlignment="1" applyProtection="1">
      <alignment horizontal="center" vertical="center"/>
    </xf>
    <xf numFmtId="3" fontId="4" fillId="9" borderId="62" xfId="1" applyNumberFormat="1" applyFont="1" applyFill="1" applyBorder="1" applyAlignment="1" applyProtection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3" fontId="4" fillId="3" borderId="65" xfId="1" applyNumberFormat="1" applyFont="1" applyFill="1" applyBorder="1" applyAlignment="1" applyProtection="1">
      <alignment horizontal="center" vertical="center"/>
      <protection locked="0"/>
    </xf>
    <xf numFmtId="3" fontId="4" fillId="3" borderId="66" xfId="1" applyNumberFormat="1" applyFont="1" applyFill="1" applyBorder="1" applyAlignment="1" applyProtection="1">
      <alignment horizontal="center" vertical="center"/>
      <protection locked="0"/>
    </xf>
    <xf numFmtId="3" fontId="4" fillId="13" borderId="67" xfId="1" applyNumberFormat="1" applyFont="1" applyFill="1" applyBorder="1" applyAlignment="1" applyProtection="1">
      <alignment horizontal="center" vertical="center"/>
    </xf>
    <xf numFmtId="3" fontId="4" fillId="13" borderId="68" xfId="1" applyNumberFormat="1" applyFont="1" applyFill="1" applyBorder="1" applyAlignment="1" applyProtection="1">
      <alignment horizontal="center" vertical="center"/>
    </xf>
    <xf numFmtId="39" fontId="4" fillId="0" borderId="52" xfId="1" applyNumberFormat="1" applyFont="1" applyFill="1" applyBorder="1" applyAlignment="1" applyProtection="1">
      <alignment horizontal="center" vertical="center"/>
      <protection locked="0"/>
    </xf>
    <xf numFmtId="170" fontId="4" fillId="12" borderId="52" xfId="0" applyNumberFormat="1" applyFont="1" applyFill="1" applyBorder="1" applyAlignment="1" applyProtection="1">
      <alignment horizontal="center" vertical="center"/>
    </xf>
    <xf numFmtId="170" fontId="4" fillId="12" borderId="0" xfId="0" applyNumberFormat="1" applyFont="1" applyFill="1" applyBorder="1" applyAlignment="1" applyProtection="1">
      <alignment horizontal="center" vertical="center"/>
    </xf>
    <xf numFmtId="168" fontId="4" fillId="12" borderId="52" xfId="1" applyNumberFormat="1" applyFont="1" applyFill="1" applyBorder="1" applyAlignment="1" applyProtection="1">
      <alignment horizontal="center" vertical="center"/>
    </xf>
    <xf numFmtId="168" fontId="4" fillId="12" borderId="0" xfId="1" applyNumberFormat="1" applyFont="1" applyFill="1" applyBorder="1" applyAlignment="1" applyProtection="1">
      <alignment horizontal="center" vertical="center"/>
    </xf>
  </cellXfs>
  <cellStyles count="4">
    <cellStyle name="Currency" xfId="1" builtinId="4"/>
    <cellStyle name="Followed Hyperlink" xfId="3" builtinId="9" hidden="1"/>
    <cellStyle name="Hyperlink" xfId="2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styles.xml" Type="http://schemas.openxmlformats.org/officeDocument/2006/relationships/styles"/>
<Relationship Id="rId11" Target="sharedStrings.xml" Type="http://schemas.openxmlformats.org/officeDocument/2006/relationships/sharedStrings"/>
<Relationship Id="rId12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theme/theme1.xml" Type="http://schemas.openxmlformats.org/officeDocument/2006/relationships/theme"/>
</Relationships>

</file>

<file path=xl/drawings/_rels/drawing1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2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3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4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5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6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7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_rels/drawing8.xml.rels><?xml version="1.0" encoding="UTF-8" standalone="no"?>
<Relationships xmlns="http://schemas.openxmlformats.org/package/2006/relationships">
<Relationship Id="rId1" Target="../media/image1.tiff" Type="http://schemas.openxmlformats.org/officeDocument/2006/relationships/image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7</xdr:row>
      <xdr:rowOff>0</xdr:rowOff>
    </xdr:from>
    <xdr:to>
      <xdr:col>18</xdr:col>
      <xdr:colOff>825808</xdr:colOff>
      <xdr:row>11</xdr:row>
      <xdr:rowOff>50800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099300" y="1485900"/>
          <a:ext cx="825808" cy="1206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drawing"/>
</Relationships>

</file>

<file path=xl/worksheets/_rels/sheet3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4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drawing"/>
</Relationships>

</file>

<file path=xl/worksheets/_rels/sheet6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drawing"/>
</Relationships>

</file>

<file path=xl/worksheets/_rels/sheet7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drawing"/>
</Relationships>

</file>

<file path=xl/worksheets/_rels/sheet8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O167"/>
  <sheetViews>
    <sheetView tabSelected="1"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thickBot="1" x14ac:dyDescent="0.2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customHeight="1" thickBot="1" x14ac:dyDescent="0.2">
      <c r="D20" s="51"/>
      <c r="E20" s="107"/>
      <c r="F20" s="68"/>
      <c r="G20" s="53"/>
      <c r="H20" s="54"/>
      <c r="I20" s="55"/>
      <c r="J20" s="56"/>
      <c r="K20" s="57"/>
      <c r="L20" s="58"/>
      <c r="M20" s="59"/>
      <c r="N20" s="129"/>
      <c r="O20" s="51"/>
      <c r="P20" s="57"/>
      <c r="Q20" s="235"/>
      <c r="R20" s="51"/>
      <c r="S20" s="57"/>
    </row>
    <row r="21" spans="1:67" ht="21" customHeight="1" x14ac:dyDescent="0.15">
      <c r="D21" s="72" t="s">
        <v>62</v>
      </c>
      <c r="E21" s="236" t="s">
        <v>163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65.436589565217389</v>
      </c>
      <c r="K21" s="175">
        <f t="shared" ref="K21:K29" si="4">VLOOKUP($E21,$E$42:$S$157,7)</f>
        <v>61.166762608695656</v>
      </c>
      <c r="L21" s="161">
        <f t="shared" ref="L21:L29" si="5">VLOOKUP($E21,$E$42:$S$157,8)</f>
        <v>30.11889913043478</v>
      </c>
      <c r="M21" s="162">
        <f t="shared" ref="M21:M29" si="6">VLOOKUP($E21,$E$42:$S$157,9)</f>
        <v>61.166762608695656</v>
      </c>
      <c r="N21" s="163">
        <f t="shared" ref="N21:N29" si="7">VLOOKUP($E21,$E$42:$S$157,10)</f>
        <v>1.0308432371250711</v>
      </c>
      <c r="O21" s="218">
        <f t="shared" ref="O21:O29" si="8">VLOOKUP($E21,$E$42:$S$157,11)</f>
        <v>1.6691304347826086</v>
      </c>
      <c r="P21" s="219">
        <f t="shared" ref="P21:P29" si="9">VLOOKUP($E21,$E$42:$S$157,12)</f>
        <v>1.560217391304348</v>
      </c>
      <c r="Q21" s="220">
        <f t="shared" ref="Q21:Q29" si="10">VLOOKUP($E21,$E$42:$S$157,13)</f>
        <v>-6.5251367543631034E-2</v>
      </c>
      <c r="R21" s="206">
        <f t="shared" ref="R21:R29" si="11">VLOOKUP($E21,$E$42:$S$157,14)</f>
        <v>-4.2698269565217331</v>
      </c>
      <c r="S21" s="207">
        <f t="shared" ref="S21:S29" si="12">VLOOKUP($E21,$E$42:$S$157,15)</f>
        <v>-6.5251367543631061E-2</v>
      </c>
    </row>
    <row r="22" spans="1:67" ht="21" customHeight="1" x14ac:dyDescent="0.15">
      <c r="D22" s="72" t="s">
        <v>63</v>
      </c>
      <c r="E22" s="237" t="s">
        <v>149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10.193040000000002</v>
      </c>
      <c r="K22" s="177">
        <f t="shared" si="4"/>
        <v>10.193040000000002</v>
      </c>
      <c r="L22" s="164">
        <f t="shared" si="5"/>
        <v>10.193040000000002</v>
      </c>
      <c r="M22" s="165">
        <f t="shared" si="6"/>
        <v>10.193040000000002</v>
      </c>
      <c r="N22" s="166">
        <f t="shared" si="7"/>
        <v>0</v>
      </c>
      <c r="O22" s="221">
        <f t="shared" si="8"/>
        <v>0.25999999999999995</v>
      </c>
      <c r="P22" s="222">
        <f t="shared" si="9"/>
        <v>0.25999999999999995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customHeight="1" x14ac:dyDescent="0.15">
      <c r="D23" s="72" t="s">
        <v>42</v>
      </c>
      <c r="E23" s="237" t="s">
        <v>183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65.705904000000004</v>
      </c>
      <c r="K23" s="177">
        <f t="shared" si="4"/>
        <v>66.489984000000007</v>
      </c>
      <c r="L23" s="164">
        <f t="shared" si="5"/>
        <v>65.705904000000004</v>
      </c>
      <c r="M23" s="165">
        <f t="shared" si="6"/>
        <v>66.489984000000007</v>
      </c>
      <c r="N23" s="166">
        <f t="shared" si="7"/>
        <v>1.1933174224343812E-2</v>
      </c>
      <c r="O23" s="221">
        <f t="shared" si="8"/>
        <v>1.6759999999999999</v>
      </c>
      <c r="P23" s="222">
        <f t="shared" si="9"/>
        <v>1.696</v>
      </c>
      <c r="Q23" s="223" t="str">
        <f t="shared" si="10"/>
        <v/>
      </c>
      <c r="R23" s="208">
        <f t="shared" si="11"/>
        <v>0.784080000000003</v>
      </c>
      <c r="S23" s="209">
        <f t="shared" si="12"/>
        <v>1.193317422434372E-2</v>
      </c>
    </row>
    <row r="24" spans="1:67" ht="21" customHeight="1" x14ac:dyDescent="0.15">
      <c r="D24" s="81" t="s">
        <v>43</v>
      </c>
      <c r="E24" s="237" t="s">
        <v>135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68.428799999999995</v>
      </c>
      <c r="K24" s="177">
        <f t="shared" si="4"/>
        <v>68.428799999999995</v>
      </c>
      <c r="L24" s="164">
        <f t="shared" si="5"/>
        <v>68.428799999999995</v>
      </c>
      <c r="M24" s="165">
        <f t="shared" si="6"/>
        <v>68.428799999999995</v>
      </c>
      <c r="N24" s="166">
        <f t="shared" si="7"/>
        <v>0</v>
      </c>
      <c r="O24" s="221">
        <f t="shared" si="8"/>
        <v>1.7454545454545454</v>
      </c>
      <c r="P24" s="222">
        <f t="shared" si="9"/>
        <v>1.7454545454545454</v>
      </c>
      <c r="Q24" s="223" t="str">
        <f t="shared" si="10"/>
        <v/>
      </c>
      <c r="R24" s="208">
        <f t="shared" si="11"/>
        <v>0</v>
      </c>
      <c r="S24" s="209">
        <f t="shared" si="12"/>
        <v>0</v>
      </c>
    </row>
    <row r="25" spans="1:67" ht="21" customHeight="1" x14ac:dyDescent="0.15">
      <c r="D25" s="82" t="s">
        <v>64</v>
      </c>
      <c r="E25" s="237" t="s">
        <v>199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0</v>
      </c>
      <c r="K25" s="177">
        <f t="shared" si="4"/>
        <v>63.976223520000012</v>
      </c>
      <c r="L25" s="164" t="str">
        <f t="shared" si="5"/>
        <v/>
      </c>
      <c r="M25" s="165">
        <f t="shared" si="6"/>
        <v>63.976223520000012</v>
      </c>
      <c r="N25" s="166" t="str">
        <f t="shared" si="7"/>
        <v>New</v>
      </c>
      <c r="O25" s="221">
        <f t="shared" si="8"/>
        <v>0</v>
      </c>
      <c r="P25" s="222">
        <f t="shared" si="9"/>
        <v>1.63188</v>
      </c>
      <c r="Q25" s="223" t="str">
        <f t="shared" si="10"/>
        <v>New</v>
      </c>
      <c r="R25" s="208" t="str">
        <f t="shared" si="11"/>
        <v>New</v>
      </c>
      <c r="S25" s="209" t="str">
        <f t="shared" si="12"/>
        <v/>
      </c>
    </row>
    <row r="26" spans="1:67" ht="21" customHeight="1" x14ac:dyDescent="0.15">
      <c r="D26" s="82" t="s">
        <v>28</v>
      </c>
      <c r="E26" s="237" t="s">
        <v>172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66.290399999999991</v>
      </c>
      <c r="K26" s="177">
        <f t="shared" si="4"/>
        <v>44.55</v>
      </c>
      <c r="L26" s="164">
        <f t="shared" si="5"/>
        <v>66.290399999999991</v>
      </c>
      <c r="M26" s="165">
        <f t="shared" si="6"/>
        <v>44.55</v>
      </c>
      <c r="N26" s="166">
        <f t="shared" si="7"/>
        <v>-0.32795698924731176</v>
      </c>
      <c r="O26" s="221">
        <f t="shared" si="8"/>
        <v>1.6909090909090909</v>
      </c>
      <c r="P26" s="222">
        <f t="shared" si="9"/>
        <v>1.1363636363636362</v>
      </c>
      <c r="Q26" s="223" t="str">
        <f t="shared" si="10"/>
        <v/>
      </c>
      <c r="R26" s="208">
        <f t="shared" si="11"/>
        <v>-21.740399999999994</v>
      </c>
      <c r="S26" s="209">
        <f t="shared" si="12"/>
        <v>-0.32795698924731176</v>
      </c>
    </row>
    <row r="27" spans="1:67" ht="21" customHeight="1" x14ac:dyDescent="0.15">
      <c r="D27" s="82" t="s">
        <v>51</v>
      </c>
      <c r="E27" s="237" t="s">
        <v>111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58.959406956521732</v>
      </c>
      <c r="K27" s="177">
        <f t="shared" si="4"/>
        <v>58.959406956521732</v>
      </c>
      <c r="L27" s="164">
        <f t="shared" si="5"/>
        <v>58.959406956521732</v>
      </c>
      <c r="M27" s="165">
        <f t="shared" si="6"/>
        <v>58.959406956521732</v>
      </c>
      <c r="N27" s="166">
        <f t="shared" si="7"/>
        <v>0</v>
      </c>
      <c r="O27" s="221">
        <f t="shared" si="8"/>
        <v>1.5039130434782608</v>
      </c>
      <c r="P27" s="222">
        <f t="shared" si="9"/>
        <v>1.5039130434782608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customHeight="1" x14ac:dyDescent="0.15">
      <c r="D28" s="82" t="s">
        <v>52</v>
      </c>
      <c r="E28" s="237" t="s">
        <v>152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42.561907826086959</v>
      </c>
      <c r="K28" s="177">
        <f t="shared" si="4"/>
        <v>39.178432173913045</v>
      </c>
      <c r="L28" s="164">
        <f t="shared" si="5"/>
        <v>13.244133913043479</v>
      </c>
      <c r="M28" s="165">
        <f t="shared" si="6"/>
        <v>39.178432173913045</v>
      </c>
      <c r="N28" s="166">
        <f t="shared" si="7"/>
        <v>1.958172458172458</v>
      </c>
      <c r="O28" s="221">
        <f t="shared" si="8"/>
        <v>1.0856521739130434</v>
      </c>
      <c r="P28" s="222">
        <f t="shared" si="9"/>
        <v>0.99934782608695649</v>
      </c>
      <c r="Q28" s="223">
        <f t="shared" si="10"/>
        <v>-7.9495394473367953E-2</v>
      </c>
      <c r="R28" s="208">
        <f t="shared" si="11"/>
        <v>-3.3834756521739138</v>
      </c>
      <c r="S28" s="209">
        <f t="shared" si="12"/>
        <v>-7.949539447336805E-2</v>
      </c>
    </row>
    <row r="29" spans="1:67" ht="21" customHeight="1" thickBot="1" x14ac:dyDescent="0.2">
      <c r="D29" s="84" t="s">
        <v>53</v>
      </c>
      <c r="E29" s="238" t="s">
        <v>142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63.4392</v>
      </c>
      <c r="K29" s="179">
        <f t="shared" si="4"/>
        <v>62.37</v>
      </c>
      <c r="L29" s="167">
        <f t="shared" si="5"/>
        <v>63.4392</v>
      </c>
      <c r="M29" s="168">
        <f t="shared" si="6"/>
        <v>62.37</v>
      </c>
      <c r="N29" s="169">
        <f t="shared" si="7"/>
        <v>-1.6853932584269704E-2</v>
      </c>
      <c r="O29" s="224">
        <f t="shared" si="8"/>
        <v>1.6181818181818182</v>
      </c>
      <c r="P29" s="225">
        <f t="shared" si="9"/>
        <v>1.5909090909090911</v>
      </c>
      <c r="Q29" s="226" t="str">
        <f t="shared" si="10"/>
        <v/>
      </c>
      <c r="R29" s="210">
        <f t="shared" si="11"/>
        <v>-1.0692000000000021</v>
      </c>
      <c r="S29" s="211">
        <f t="shared" si="12"/>
        <v>-1.6853932584269697E-2</v>
      </c>
    </row>
    <row r="30" spans="1:67" s="4" customFormat="1" ht="7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customHeight="1" x14ac:dyDescent="0.15">
      <c r="D31" s="4" t="s">
        <v>221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t="14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t="14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4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14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14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4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4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4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4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4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4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4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4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4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4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4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4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4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4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4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4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4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4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4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4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4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4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4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4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4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4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4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4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4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4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4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4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4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4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4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4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4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4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4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4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4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4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4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4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4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4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4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4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4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4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34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4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4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4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4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4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4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4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4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4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4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4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4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4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4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4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4" si="70">IF(J106="","New",IF(J106=0,"New",K106-J106))</f>
        <v>-21.740399999999994</v>
      </c>
      <c r="S106" s="209">
        <f t="shared" ref="S106:S134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4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4" si="79">IF(BD106=K106,"yes","no")</f>
        <v>yes</v>
      </c>
      <c r="BF106" s="35">
        <f t="shared" ref="BF106:BF134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4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4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4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4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4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4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4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4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4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4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4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4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4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4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4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4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4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4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4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4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4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4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4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4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4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4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4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4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4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 t="shared" ref="AP134:AP152" si="103">AK134</f>
        <v>230000</v>
      </c>
      <c r="AQ134" s="32">
        <f t="shared" ref="AQ134:AQ152" si="104">IF(AO134&gt;0,AO134/AK134*100,"Not Avail.")</f>
        <v>100</v>
      </c>
      <c r="AR134" s="62">
        <f t="shared" ref="AR134:AR152" si="105">AM134</f>
        <v>230000</v>
      </c>
      <c r="AS134" s="32">
        <f t="shared" ref="AS134:AS152" si="106"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 t="shared" ref="AV134:AV152" si="107">IF(AT134="","",SUM(AT134:AU134))</f>
        <v/>
      </c>
      <c r="AW134" s="24" t="str">
        <f t="shared" si="76"/>
        <v/>
      </c>
      <c r="AX134" s="24" t="str">
        <f t="shared" ref="AX134:AX152" si="108">IF(AU134="","",(AE134+AF134)-AU134)</f>
        <v/>
      </c>
      <c r="AY134" s="24" t="str">
        <f t="shared" ref="AY134:AY152" si="109"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 t="shared" ref="BD134:BD152" si="110"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 t="shared" ref="BI134:BI152" si="111"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4" customHeight="1" x14ac:dyDescent="0.15">
      <c r="B135" s="1"/>
      <c r="C135" s="28"/>
      <c r="D135" s="117" t="s">
        <v>60</v>
      </c>
      <c r="E135" s="229" t="s">
        <v>151</v>
      </c>
      <c r="F135" s="73">
        <f t="shared" ref="F135:F152" si="112">IF($J$9&gt;0,$J$9,$K$9)</f>
        <v>39204</v>
      </c>
      <c r="G135" s="74">
        <f t="shared" ref="G135:G152" si="113">$J$12</f>
        <v>40</v>
      </c>
      <c r="H135" s="112">
        <f t="shared" ref="H135:H152" si="114">$K$12</f>
        <v>3</v>
      </c>
      <c r="I135" s="113"/>
      <c r="J135" s="174">
        <f t="shared" ref="J135:J152" si="115">BI135</f>
        <v>42.561907826086959</v>
      </c>
      <c r="K135" s="175">
        <f t="shared" ref="K135:K152" si="116">BD135</f>
        <v>39.178432173913045</v>
      </c>
      <c r="L135" s="170">
        <f t="shared" ref="L135:L152" si="117">BG135</f>
        <v>13.244133913043479</v>
      </c>
      <c r="M135" s="171">
        <f t="shared" ref="M135:M152" si="118">BB135</f>
        <v>39.178432173913045</v>
      </c>
      <c r="N135" s="163">
        <f t="shared" ref="N135:N152" si="119">IF(R135="New","New",(M135/L135)-1)</f>
        <v>1.958172458172458</v>
      </c>
      <c r="O135" s="227">
        <f t="shared" ref="O135:O152" si="120">(AH135/AM135)*1000</f>
        <v>1.0856521739130434</v>
      </c>
      <c r="P135" s="228">
        <f t="shared" ref="P135:P152" si="121">(AI135/AO135)*1000</f>
        <v>0.99934782608695649</v>
      </c>
      <c r="Q135" s="223">
        <f t="shared" ref="Q135:Q152" si="122">IF(R135="New","New",IF(AX135="","",(P135/O135)-1))</f>
        <v>-7.9495394473367953E-2</v>
      </c>
      <c r="R135" s="208">
        <f t="shared" ref="R135:R152" si="123">IF(J135="","New",IF(J135=0,"New",K135-J135))</f>
        <v>-3.3834756521739138</v>
      </c>
      <c r="S135" s="209">
        <f t="shared" ref="S135:S152" si="124">IF(R135="New","",R135/J135)</f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ref="AG135:AG152" si="125">X135+(AA135+AB135)</f>
        <v>303.8</v>
      </c>
      <c r="AH135" s="30">
        <f t="shared" ref="AH135:AH152" si="126">Y135+(AC135+AD135)</f>
        <v>249.7</v>
      </c>
      <c r="AI135" s="30">
        <f t="shared" ref="AI135:AI152" si="127">Z135+(AE135+AF135)</f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103"/>
        <v>230000</v>
      </c>
      <c r="AQ135" s="32">
        <f t="shared" si="104"/>
        <v>100</v>
      </c>
      <c r="AR135" s="62">
        <f t="shared" si="105"/>
        <v>230000</v>
      </c>
      <c r="AS135" s="32">
        <f t="shared" si="106"/>
        <v>100</v>
      </c>
      <c r="AT135" s="27">
        <f t="shared" ref="AT135:AT152" si="128">IF($Y135="","",$Y135/$AS135*100)</f>
        <v>77.7</v>
      </c>
      <c r="AU135" s="27">
        <f t="shared" ref="AU135:AU152" si="129">IF($AC135="",IF($AD135="","",($AC135+$AD135)),(($AC135+$AD135)/$AS135*100))</f>
        <v>172</v>
      </c>
      <c r="AV135" s="27">
        <f t="shared" si="107"/>
        <v>249.7</v>
      </c>
      <c r="AW135" s="24">
        <f t="shared" ref="AW135:AW152" si="130">IF(AT135="","",Z135-AT135)</f>
        <v>152.14999999999998</v>
      </c>
      <c r="AX135" s="24">
        <f t="shared" si="108"/>
        <v>-172</v>
      </c>
      <c r="AY135" s="24">
        <f t="shared" si="109"/>
        <v>-19.849999999999994</v>
      </c>
      <c r="AZ135" s="115">
        <f t="shared" ref="AZ135:AZ152" si="131">F135</f>
        <v>39204</v>
      </c>
      <c r="BA135" s="33">
        <f t="shared" ref="BA135:BA152" si="132">IF($F135&gt;0,($F135/$AO135),IF($G135&gt;0,(((43560/($G135/12))*$H135)/$AO135),0))</f>
        <v>0.17045217391304349</v>
      </c>
      <c r="BB135" s="33">
        <f t="shared" ref="BB135:BB152" si="133">$Z135/(1/$BA135)</f>
        <v>39.178432173913045</v>
      </c>
      <c r="BC135" s="34">
        <f t="shared" ref="BC135:BC152" si="134">(($AE135+$AF135)/(1/$BA135))</f>
        <v>0</v>
      </c>
      <c r="BD135" s="34">
        <f t="shared" si="110"/>
        <v>39.178432173913045</v>
      </c>
      <c r="BE135" s="34" t="str">
        <f t="shared" ref="BE135:BE152" si="135">IF(BD135=K135,"yes","no")</f>
        <v>yes</v>
      </c>
      <c r="BF135" s="35">
        <f t="shared" ref="BF135:BF152" si="136">IF(AM135="","",IF($F135&gt;0,($F135/AM135),IF($G135&gt;0,((((43560/($G135/12))*$H135)/$AM135)),0)))</f>
        <v>0.17045217391304349</v>
      </c>
      <c r="BG135" s="35">
        <f t="shared" ref="BG135:BG152" si="137">IF($Y135="","",$Y135/(1/$BF135))</f>
        <v>13.244133913043479</v>
      </c>
      <c r="BH135" s="34">
        <f t="shared" ref="BH135:BH152" si="138">(($AC135+$AD135)/(1/$BF135))</f>
        <v>29.317773913043478</v>
      </c>
      <c r="BI135" s="36">
        <f t="shared" si="111"/>
        <v>42.561907826086959</v>
      </c>
      <c r="BJ135" s="1" t="str">
        <f t="shared" ref="BJ135:BJ152" si="139">IF(J135=BI135,"yes","no")</f>
        <v>yes</v>
      </c>
      <c r="BK135" s="35">
        <f t="shared" ref="BK135:BK152" si="140">IF(BG135="","",IF(BG135=0,"",BB135-BG135))</f>
        <v>25.934298260869568</v>
      </c>
      <c r="BL135" s="35">
        <f t="shared" ref="BL135:BL152" si="141">IF(BH135="","",IF(BH135=0,"",BC135-BH135))</f>
        <v>-29.317773913043478</v>
      </c>
      <c r="BM135" s="7">
        <f t="shared" ref="BM135:BM152" si="142">IF(BK135="","",BD135-BI135)</f>
        <v>-3.3834756521739138</v>
      </c>
      <c r="BN135" s="7">
        <f t="shared" ref="BN135:BN152" si="143">R135-BM135</f>
        <v>0</v>
      </c>
      <c r="BO135" s="17">
        <f t="shared" ref="BO135:BO152" si="144">P135*(AZ135/1000)</f>
        <v>39.178432173913045</v>
      </c>
    </row>
    <row r="136" spans="2:67" ht="14" customHeight="1" x14ac:dyDescent="0.15">
      <c r="B136" s="1"/>
      <c r="C136" s="28"/>
      <c r="D136" s="117" t="s">
        <v>60</v>
      </c>
      <c r="E136" s="229" t="s">
        <v>210</v>
      </c>
      <c r="F136" s="73">
        <f t="shared" si="112"/>
        <v>39204</v>
      </c>
      <c r="G136" s="74">
        <f t="shared" si="113"/>
        <v>40</v>
      </c>
      <c r="H136" s="112">
        <f t="shared" si="114"/>
        <v>3</v>
      </c>
      <c r="I136" s="113"/>
      <c r="J136" s="174">
        <f t="shared" si="115"/>
        <v>0</v>
      </c>
      <c r="K136" s="175">
        <f t="shared" si="116"/>
        <v>66.28032782608696</v>
      </c>
      <c r="L136" s="170" t="str">
        <f t="shared" si="117"/>
        <v/>
      </c>
      <c r="M136" s="171">
        <f t="shared" si="118"/>
        <v>66.28032782608696</v>
      </c>
      <c r="N136" s="163" t="str">
        <f t="shared" si="119"/>
        <v>New</v>
      </c>
      <c r="O136" s="227">
        <f t="shared" si="120"/>
        <v>0</v>
      </c>
      <c r="P136" s="228">
        <f t="shared" si="121"/>
        <v>1.6906521739130436</v>
      </c>
      <c r="Q136" s="223" t="str">
        <f t="shared" si="122"/>
        <v>New</v>
      </c>
      <c r="R136" s="208" t="str">
        <f t="shared" si="123"/>
        <v>New</v>
      </c>
      <c r="S136" s="209" t="str">
        <f t="shared" si="124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125"/>
        <v>0</v>
      </c>
      <c r="AH136" s="30">
        <f t="shared" si="126"/>
        <v>0</v>
      </c>
      <c r="AI136" s="30">
        <f t="shared" si="127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si="103"/>
        <v>230000</v>
      </c>
      <c r="AQ136" s="32">
        <f t="shared" si="104"/>
        <v>100</v>
      </c>
      <c r="AR136" s="62">
        <f t="shared" si="105"/>
        <v>230000</v>
      </c>
      <c r="AS136" s="32">
        <f t="shared" si="106"/>
        <v>100</v>
      </c>
      <c r="AT136" s="27" t="str">
        <f t="shared" si="128"/>
        <v/>
      </c>
      <c r="AU136" s="27" t="str">
        <f t="shared" si="129"/>
        <v/>
      </c>
      <c r="AV136" s="27" t="str">
        <f t="shared" si="107"/>
        <v/>
      </c>
      <c r="AW136" s="24" t="str">
        <f t="shared" si="130"/>
        <v/>
      </c>
      <c r="AX136" s="24" t="str">
        <f t="shared" si="108"/>
        <v/>
      </c>
      <c r="AY136" s="24" t="str">
        <f t="shared" si="109"/>
        <v>New</v>
      </c>
      <c r="AZ136" s="115">
        <f t="shared" si="131"/>
        <v>39204</v>
      </c>
      <c r="BA136" s="33">
        <f t="shared" si="132"/>
        <v>0.17045217391304349</v>
      </c>
      <c r="BB136" s="33">
        <f t="shared" si="133"/>
        <v>66.28032782608696</v>
      </c>
      <c r="BC136" s="34">
        <f t="shared" si="134"/>
        <v>0</v>
      </c>
      <c r="BD136" s="34">
        <f t="shared" si="110"/>
        <v>66.28032782608696</v>
      </c>
      <c r="BE136" s="34" t="str">
        <f t="shared" si="135"/>
        <v>yes</v>
      </c>
      <c r="BF136" s="35">
        <f t="shared" si="136"/>
        <v>0.17045217391304349</v>
      </c>
      <c r="BG136" s="35" t="str">
        <f t="shared" si="137"/>
        <v/>
      </c>
      <c r="BH136" s="34">
        <f t="shared" si="138"/>
        <v>0</v>
      </c>
      <c r="BI136" s="36">
        <f t="shared" si="111"/>
        <v>0</v>
      </c>
      <c r="BJ136" s="1" t="str">
        <f t="shared" si="139"/>
        <v>yes</v>
      </c>
      <c r="BK136" s="35" t="str">
        <f t="shared" si="140"/>
        <v/>
      </c>
      <c r="BL136" s="35" t="str">
        <f t="shared" si="141"/>
        <v/>
      </c>
      <c r="BM136" s="7" t="str">
        <f t="shared" si="142"/>
        <v/>
      </c>
      <c r="BN136" s="7" t="e">
        <f t="shared" si="143"/>
        <v>#VALUE!</v>
      </c>
      <c r="BO136" s="17">
        <f t="shared" si="144"/>
        <v>66.28032782608696</v>
      </c>
    </row>
    <row r="137" spans="2:67" ht="14" customHeight="1" x14ac:dyDescent="0.15">
      <c r="B137" s="1"/>
      <c r="C137" s="28"/>
      <c r="D137" s="117" t="s">
        <v>60</v>
      </c>
      <c r="E137" s="229" t="s">
        <v>152</v>
      </c>
      <c r="F137" s="73">
        <f t="shared" si="112"/>
        <v>39204</v>
      </c>
      <c r="G137" s="74">
        <f t="shared" si="113"/>
        <v>40</v>
      </c>
      <c r="H137" s="112">
        <f t="shared" si="114"/>
        <v>3</v>
      </c>
      <c r="I137" s="113"/>
      <c r="J137" s="174">
        <f t="shared" si="115"/>
        <v>42.561907826086959</v>
      </c>
      <c r="K137" s="175">
        <f t="shared" si="116"/>
        <v>39.178432173913045</v>
      </c>
      <c r="L137" s="170">
        <f t="shared" si="117"/>
        <v>13.244133913043479</v>
      </c>
      <c r="M137" s="171">
        <f t="shared" si="118"/>
        <v>39.178432173913045</v>
      </c>
      <c r="N137" s="163">
        <f t="shared" si="119"/>
        <v>1.958172458172458</v>
      </c>
      <c r="O137" s="227">
        <f t="shared" si="120"/>
        <v>1.0856521739130434</v>
      </c>
      <c r="P137" s="228">
        <f t="shared" si="121"/>
        <v>0.99934782608695649</v>
      </c>
      <c r="Q137" s="223">
        <f t="shared" si="122"/>
        <v>-7.9495394473367953E-2</v>
      </c>
      <c r="R137" s="208">
        <f t="shared" si="123"/>
        <v>-3.3834756521739138</v>
      </c>
      <c r="S137" s="209">
        <f t="shared" si="124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25"/>
        <v>303.8</v>
      </c>
      <c r="AH137" s="30">
        <f t="shared" si="126"/>
        <v>249.7</v>
      </c>
      <c r="AI137" s="30">
        <f t="shared" si="127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03"/>
        <v>230000</v>
      </c>
      <c r="AQ137" s="32">
        <f t="shared" si="104"/>
        <v>100</v>
      </c>
      <c r="AR137" s="62">
        <f t="shared" si="105"/>
        <v>230000</v>
      </c>
      <c r="AS137" s="32">
        <f t="shared" si="106"/>
        <v>100</v>
      </c>
      <c r="AT137" s="27">
        <f t="shared" si="128"/>
        <v>77.7</v>
      </c>
      <c r="AU137" s="27">
        <f t="shared" si="129"/>
        <v>172</v>
      </c>
      <c r="AV137" s="27">
        <f t="shared" si="107"/>
        <v>249.7</v>
      </c>
      <c r="AW137" s="24">
        <f t="shared" si="130"/>
        <v>152.14999999999998</v>
      </c>
      <c r="AX137" s="24">
        <f t="shared" si="108"/>
        <v>-172</v>
      </c>
      <c r="AY137" s="24">
        <f t="shared" si="109"/>
        <v>-19.849999999999994</v>
      </c>
      <c r="AZ137" s="115">
        <f t="shared" si="131"/>
        <v>39204</v>
      </c>
      <c r="BA137" s="33">
        <f t="shared" si="132"/>
        <v>0.17045217391304349</v>
      </c>
      <c r="BB137" s="33">
        <f t="shared" si="133"/>
        <v>39.178432173913045</v>
      </c>
      <c r="BC137" s="34">
        <f t="shared" si="134"/>
        <v>0</v>
      </c>
      <c r="BD137" s="34">
        <f t="shared" si="110"/>
        <v>39.178432173913045</v>
      </c>
      <c r="BE137" s="34" t="str">
        <f t="shared" si="135"/>
        <v>yes</v>
      </c>
      <c r="BF137" s="35">
        <f t="shared" si="136"/>
        <v>0.17045217391304349</v>
      </c>
      <c r="BG137" s="35">
        <f t="shared" si="137"/>
        <v>13.244133913043479</v>
      </c>
      <c r="BH137" s="34">
        <f t="shared" si="138"/>
        <v>29.317773913043478</v>
      </c>
      <c r="BI137" s="36">
        <f t="shared" si="111"/>
        <v>42.561907826086959</v>
      </c>
      <c r="BJ137" s="1" t="str">
        <f t="shared" si="139"/>
        <v>yes</v>
      </c>
      <c r="BK137" s="35">
        <f t="shared" si="140"/>
        <v>25.934298260869568</v>
      </c>
      <c r="BL137" s="35">
        <f t="shared" si="141"/>
        <v>-29.317773913043478</v>
      </c>
      <c r="BM137" s="7">
        <f t="shared" si="142"/>
        <v>-3.3834756521739138</v>
      </c>
      <c r="BN137" s="7">
        <f t="shared" si="143"/>
        <v>0</v>
      </c>
      <c r="BO137" s="17">
        <f t="shared" si="144"/>
        <v>39.178432173913045</v>
      </c>
    </row>
    <row r="138" spans="2:67" ht="14" customHeight="1" x14ac:dyDescent="0.15">
      <c r="B138" s="1"/>
      <c r="C138" s="28"/>
      <c r="D138" s="117" t="s">
        <v>60</v>
      </c>
      <c r="E138" s="229" t="s">
        <v>211</v>
      </c>
      <c r="F138" s="73">
        <f t="shared" si="112"/>
        <v>39204</v>
      </c>
      <c r="G138" s="74">
        <f t="shared" si="113"/>
        <v>40</v>
      </c>
      <c r="H138" s="112">
        <f t="shared" si="114"/>
        <v>3</v>
      </c>
      <c r="I138" s="113"/>
      <c r="J138" s="174">
        <f t="shared" si="115"/>
        <v>0</v>
      </c>
      <c r="K138" s="175">
        <f t="shared" si="116"/>
        <v>66.28032782608696</v>
      </c>
      <c r="L138" s="170" t="str">
        <f t="shared" si="117"/>
        <v/>
      </c>
      <c r="M138" s="171">
        <f t="shared" si="118"/>
        <v>66.28032782608696</v>
      </c>
      <c r="N138" s="163" t="str">
        <f t="shared" si="119"/>
        <v>New</v>
      </c>
      <c r="O138" s="227">
        <f t="shared" si="120"/>
        <v>0</v>
      </c>
      <c r="P138" s="228">
        <f t="shared" si="121"/>
        <v>1.6906521739130436</v>
      </c>
      <c r="Q138" s="223" t="str">
        <f t="shared" si="122"/>
        <v>New</v>
      </c>
      <c r="R138" s="208" t="str">
        <f t="shared" si="123"/>
        <v>New</v>
      </c>
      <c r="S138" s="209" t="str">
        <f t="shared" si="124"/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125"/>
        <v>0</v>
      </c>
      <c r="AH138" s="30">
        <f t="shared" si="126"/>
        <v>0</v>
      </c>
      <c r="AI138" s="30">
        <f t="shared" si="127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si="103"/>
        <v>230000</v>
      </c>
      <c r="AQ138" s="32">
        <f t="shared" si="104"/>
        <v>100</v>
      </c>
      <c r="AR138" s="62">
        <f t="shared" si="105"/>
        <v>230000</v>
      </c>
      <c r="AS138" s="32">
        <f t="shared" si="106"/>
        <v>100</v>
      </c>
      <c r="AT138" s="27" t="str">
        <f t="shared" si="128"/>
        <v/>
      </c>
      <c r="AU138" s="27" t="str">
        <f t="shared" si="129"/>
        <v/>
      </c>
      <c r="AV138" s="27" t="str">
        <f t="shared" si="107"/>
        <v/>
      </c>
      <c r="AW138" s="24" t="str">
        <f t="shared" si="130"/>
        <v/>
      </c>
      <c r="AX138" s="24" t="str">
        <f t="shared" si="108"/>
        <v/>
      </c>
      <c r="AY138" s="24" t="str">
        <f t="shared" si="109"/>
        <v>New</v>
      </c>
      <c r="AZ138" s="115">
        <f t="shared" si="131"/>
        <v>39204</v>
      </c>
      <c r="BA138" s="33">
        <f t="shared" si="132"/>
        <v>0.17045217391304349</v>
      </c>
      <c r="BB138" s="33">
        <f t="shared" si="133"/>
        <v>66.28032782608696</v>
      </c>
      <c r="BC138" s="34">
        <f t="shared" si="134"/>
        <v>0</v>
      </c>
      <c r="BD138" s="34">
        <f t="shared" si="110"/>
        <v>66.28032782608696</v>
      </c>
      <c r="BE138" s="34" t="str">
        <f t="shared" si="135"/>
        <v>yes</v>
      </c>
      <c r="BF138" s="35">
        <f t="shared" si="136"/>
        <v>0.17045217391304349</v>
      </c>
      <c r="BG138" s="35" t="str">
        <f t="shared" si="137"/>
        <v/>
      </c>
      <c r="BH138" s="34">
        <f t="shared" si="138"/>
        <v>0</v>
      </c>
      <c r="BI138" s="36">
        <f t="shared" si="111"/>
        <v>0</v>
      </c>
      <c r="BJ138" s="1" t="str">
        <f t="shared" si="139"/>
        <v>yes</v>
      </c>
      <c r="BK138" s="35" t="str">
        <f t="shared" si="140"/>
        <v/>
      </c>
      <c r="BL138" s="35" t="str">
        <f t="shared" si="141"/>
        <v/>
      </c>
      <c r="BM138" s="7" t="str">
        <f t="shared" si="142"/>
        <v/>
      </c>
      <c r="BN138" s="7" t="e">
        <f t="shared" si="143"/>
        <v>#VALUE!</v>
      </c>
      <c r="BO138" s="17">
        <f t="shared" si="144"/>
        <v>66.28032782608696</v>
      </c>
    </row>
    <row r="139" spans="2:67" ht="14" customHeight="1" x14ac:dyDescent="0.15">
      <c r="B139" s="1"/>
      <c r="C139" s="28"/>
      <c r="D139" s="117" t="s">
        <v>60</v>
      </c>
      <c r="E139" s="229" t="s">
        <v>157</v>
      </c>
      <c r="F139" s="73">
        <f t="shared" si="112"/>
        <v>39204</v>
      </c>
      <c r="G139" s="74">
        <f t="shared" si="113"/>
        <v>40</v>
      </c>
      <c r="H139" s="112">
        <f t="shared" si="114"/>
        <v>3</v>
      </c>
      <c r="I139" s="113"/>
      <c r="J139" s="174">
        <f t="shared" si="115"/>
        <v>65.419544347826076</v>
      </c>
      <c r="K139" s="175">
        <f t="shared" si="116"/>
        <v>65.598519130434781</v>
      </c>
      <c r="L139" s="170">
        <f t="shared" si="117"/>
        <v>30.101853913043477</v>
      </c>
      <c r="M139" s="171">
        <f t="shared" si="118"/>
        <v>65.598519130434781</v>
      </c>
      <c r="N139" s="163">
        <f t="shared" si="119"/>
        <v>1.1792185730464326</v>
      </c>
      <c r="O139" s="227">
        <f t="shared" si="120"/>
        <v>1.6686956521739129</v>
      </c>
      <c r="P139" s="228">
        <f t="shared" si="121"/>
        <v>1.6732608695652176</v>
      </c>
      <c r="Q139" s="223">
        <f t="shared" si="122"/>
        <v>2.7357998957793228E-3</v>
      </c>
      <c r="R139" s="208">
        <f t="shared" si="123"/>
        <v>0.17897478260870514</v>
      </c>
      <c r="S139" s="209">
        <f t="shared" si="124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25"/>
        <v>0</v>
      </c>
      <c r="AH139" s="30">
        <f t="shared" si="126"/>
        <v>383.79999999999995</v>
      </c>
      <c r="AI139" s="30">
        <f t="shared" si="127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03"/>
        <v>230000</v>
      </c>
      <c r="AQ139" s="32">
        <f t="shared" si="104"/>
        <v>100</v>
      </c>
      <c r="AR139" s="62">
        <f t="shared" si="105"/>
        <v>230000</v>
      </c>
      <c r="AS139" s="32">
        <f t="shared" si="106"/>
        <v>100</v>
      </c>
      <c r="AT139" s="27">
        <f t="shared" si="128"/>
        <v>176.6</v>
      </c>
      <c r="AU139" s="27">
        <f t="shared" si="129"/>
        <v>207.20000000000002</v>
      </c>
      <c r="AV139" s="27">
        <f t="shared" si="107"/>
        <v>383.8</v>
      </c>
      <c r="AW139" s="24">
        <f t="shared" si="130"/>
        <v>208.25000000000003</v>
      </c>
      <c r="AX139" s="24">
        <f t="shared" si="108"/>
        <v>-207.20000000000002</v>
      </c>
      <c r="AY139" s="24">
        <f t="shared" si="109"/>
        <v>1.0500000000000114</v>
      </c>
      <c r="AZ139" s="115">
        <f t="shared" si="131"/>
        <v>39204</v>
      </c>
      <c r="BA139" s="33">
        <f t="shared" si="132"/>
        <v>0.17045217391304349</v>
      </c>
      <c r="BB139" s="33">
        <f t="shared" si="133"/>
        <v>65.598519130434781</v>
      </c>
      <c r="BC139" s="34">
        <f t="shared" si="134"/>
        <v>0</v>
      </c>
      <c r="BD139" s="34">
        <f t="shared" si="110"/>
        <v>65.598519130434781</v>
      </c>
      <c r="BE139" s="34" t="str">
        <f t="shared" si="135"/>
        <v>yes</v>
      </c>
      <c r="BF139" s="35">
        <f t="shared" si="136"/>
        <v>0.17045217391304349</v>
      </c>
      <c r="BG139" s="35">
        <f t="shared" si="137"/>
        <v>30.101853913043477</v>
      </c>
      <c r="BH139" s="34">
        <f t="shared" si="138"/>
        <v>35.317690434782605</v>
      </c>
      <c r="BI139" s="36">
        <f t="shared" si="111"/>
        <v>65.419544347826076</v>
      </c>
      <c r="BJ139" s="1" t="str">
        <f t="shared" si="139"/>
        <v>yes</v>
      </c>
      <c r="BK139" s="35">
        <f t="shared" si="140"/>
        <v>35.496665217391303</v>
      </c>
      <c r="BL139" s="35">
        <f t="shared" si="141"/>
        <v>-35.317690434782605</v>
      </c>
      <c r="BM139" s="7">
        <f t="shared" si="142"/>
        <v>0.17897478260870514</v>
      </c>
      <c r="BN139" s="7">
        <f t="shared" si="143"/>
        <v>0</v>
      </c>
      <c r="BO139" s="17">
        <f t="shared" si="144"/>
        <v>65.598519130434795</v>
      </c>
    </row>
    <row r="140" spans="2:67" ht="14" customHeight="1" x14ac:dyDescent="0.15">
      <c r="B140" s="1"/>
      <c r="C140" s="28"/>
      <c r="D140" s="117" t="s">
        <v>60</v>
      </c>
      <c r="E140" s="229" t="s">
        <v>144</v>
      </c>
      <c r="F140" s="73">
        <f t="shared" si="112"/>
        <v>39204</v>
      </c>
      <c r="G140" s="74">
        <f t="shared" si="113"/>
        <v>40</v>
      </c>
      <c r="H140" s="112">
        <f t="shared" si="114"/>
        <v>3</v>
      </c>
      <c r="I140" s="113"/>
      <c r="J140" s="174">
        <f t="shared" si="115"/>
        <v>59.419627826086952</v>
      </c>
      <c r="K140" s="175">
        <f t="shared" si="116"/>
        <v>59.462240869565221</v>
      </c>
      <c r="L140" s="170">
        <f t="shared" si="117"/>
        <v>30.101853913043477</v>
      </c>
      <c r="M140" s="171">
        <f t="shared" si="118"/>
        <v>59.462240869565221</v>
      </c>
      <c r="N140" s="163">
        <f t="shared" si="119"/>
        <v>0.97536806342015869</v>
      </c>
      <c r="O140" s="227">
        <f t="shared" si="120"/>
        <v>1.5156521739130435</v>
      </c>
      <c r="P140" s="228">
        <f t="shared" si="121"/>
        <v>1.5167391304347828</v>
      </c>
      <c r="Q140" s="223">
        <f t="shared" si="122"/>
        <v>7.171543316122353E-4</v>
      </c>
      <c r="R140" s="208">
        <f t="shared" si="123"/>
        <v>4.2613043478269219E-2</v>
      </c>
      <c r="S140" s="209">
        <f t="shared" si="124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25"/>
        <v>343.8</v>
      </c>
      <c r="AH140" s="30">
        <f t="shared" si="126"/>
        <v>348.6</v>
      </c>
      <c r="AI140" s="30">
        <f t="shared" si="127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03"/>
        <v>230000</v>
      </c>
      <c r="AQ140" s="32">
        <f t="shared" si="104"/>
        <v>100</v>
      </c>
      <c r="AR140" s="62">
        <f t="shared" si="105"/>
        <v>230000</v>
      </c>
      <c r="AS140" s="32">
        <f t="shared" si="106"/>
        <v>100</v>
      </c>
      <c r="AT140" s="27">
        <f t="shared" si="128"/>
        <v>176.6</v>
      </c>
      <c r="AU140" s="27">
        <f t="shared" si="129"/>
        <v>172</v>
      </c>
      <c r="AV140" s="27">
        <f t="shared" si="107"/>
        <v>348.6</v>
      </c>
      <c r="AW140" s="24">
        <f t="shared" si="130"/>
        <v>172.25000000000003</v>
      </c>
      <c r="AX140" s="24">
        <f t="shared" si="108"/>
        <v>-172</v>
      </c>
      <c r="AY140" s="24">
        <f t="shared" si="109"/>
        <v>0.25</v>
      </c>
      <c r="AZ140" s="115">
        <f t="shared" si="131"/>
        <v>39204</v>
      </c>
      <c r="BA140" s="33">
        <f t="shared" si="132"/>
        <v>0.17045217391304349</v>
      </c>
      <c r="BB140" s="33">
        <f t="shared" si="133"/>
        <v>59.462240869565221</v>
      </c>
      <c r="BC140" s="34">
        <f t="shared" si="134"/>
        <v>0</v>
      </c>
      <c r="BD140" s="34">
        <f t="shared" si="110"/>
        <v>59.462240869565221</v>
      </c>
      <c r="BE140" s="34" t="str">
        <f t="shared" si="135"/>
        <v>yes</v>
      </c>
      <c r="BF140" s="35">
        <f t="shared" si="136"/>
        <v>0.17045217391304349</v>
      </c>
      <c r="BG140" s="35">
        <f t="shared" si="137"/>
        <v>30.101853913043477</v>
      </c>
      <c r="BH140" s="34">
        <f t="shared" si="138"/>
        <v>29.317773913043478</v>
      </c>
      <c r="BI140" s="36">
        <f t="shared" si="111"/>
        <v>59.419627826086952</v>
      </c>
      <c r="BJ140" s="1" t="str">
        <f t="shared" si="139"/>
        <v>yes</v>
      </c>
      <c r="BK140" s="35">
        <f t="shared" si="140"/>
        <v>29.360386956521744</v>
      </c>
      <c r="BL140" s="35">
        <f t="shared" si="141"/>
        <v>-29.317773913043478</v>
      </c>
      <c r="BM140" s="7">
        <f t="shared" si="142"/>
        <v>4.2613043478269219E-2</v>
      </c>
      <c r="BN140" s="7">
        <f t="shared" si="143"/>
        <v>0</v>
      </c>
      <c r="BO140" s="17">
        <f t="shared" si="144"/>
        <v>59.462240869565228</v>
      </c>
    </row>
    <row r="141" spans="2:67" ht="14" customHeight="1" x14ac:dyDescent="0.15">
      <c r="B141" s="1"/>
      <c r="C141" s="28"/>
      <c r="D141" s="117" t="s">
        <v>60</v>
      </c>
      <c r="E141" s="229" t="s">
        <v>156</v>
      </c>
      <c r="F141" s="73">
        <f t="shared" si="112"/>
        <v>39204</v>
      </c>
      <c r="G141" s="74">
        <f t="shared" si="113"/>
        <v>40</v>
      </c>
      <c r="H141" s="112">
        <f t="shared" si="114"/>
        <v>3</v>
      </c>
      <c r="I141" s="113"/>
      <c r="J141" s="174">
        <f t="shared" si="115"/>
        <v>65.436589565217389</v>
      </c>
      <c r="K141" s="175">
        <f t="shared" si="116"/>
        <v>65.598519130434781</v>
      </c>
      <c r="L141" s="170">
        <f t="shared" si="117"/>
        <v>30.11889913043478</v>
      </c>
      <c r="M141" s="171">
        <f t="shared" si="118"/>
        <v>65.598519130434781</v>
      </c>
      <c r="N141" s="163">
        <f t="shared" si="119"/>
        <v>1.177985285795133</v>
      </c>
      <c r="O141" s="227">
        <f t="shared" si="120"/>
        <v>1.6691304347826086</v>
      </c>
      <c r="P141" s="228">
        <f t="shared" si="121"/>
        <v>1.6732608695652176</v>
      </c>
      <c r="Q141" s="223">
        <f t="shared" si="122"/>
        <v>2.47460276113598E-3</v>
      </c>
      <c r="R141" s="208">
        <f t="shared" si="123"/>
        <v>0.16192956521739177</v>
      </c>
      <c r="S141" s="209">
        <f t="shared" si="124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25"/>
        <v>0</v>
      </c>
      <c r="AH141" s="30">
        <f t="shared" si="126"/>
        <v>383.9</v>
      </c>
      <c r="AI141" s="30">
        <f t="shared" si="127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03"/>
        <v>230000</v>
      </c>
      <c r="AQ141" s="32">
        <f t="shared" si="104"/>
        <v>100</v>
      </c>
      <c r="AR141" s="62">
        <f t="shared" si="105"/>
        <v>230000</v>
      </c>
      <c r="AS141" s="32">
        <f t="shared" si="106"/>
        <v>100</v>
      </c>
      <c r="AT141" s="27">
        <f t="shared" si="128"/>
        <v>176.7</v>
      </c>
      <c r="AU141" s="27">
        <f t="shared" si="129"/>
        <v>207.20000000000002</v>
      </c>
      <c r="AV141" s="27">
        <f t="shared" si="107"/>
        <v>383.9</v>
      </c>
      <c r="AW141" s="24">
        <f t="shared" si="130"/>
        <v>208.15000000000003</v>
      </c>
      <c r="AX141" s="24">
        <f t="shared" si="108"/>
        <v>-207.20000000000002</v>
      </c>
      <c r="AY141" s="24">
        <f t="shared" si="109"/>
        <v>0.95000000000004547</v>
      </c>
      <c r="AZ141" s="115">
        <f t="shared" si="131"/>
        <v>39204</v>
      </c>
      <c r="BA141" s="33">
        <f t="shared" si="132"/>
        <v>0.17045217391304349</v>
      </c>
      <c r="BB141" s="33">
        <f t="shared" si="133"/>
        <v>65.598519130434781</v>
      </c>
      <c r="BC141" s="34">
        <f t="shared" si="134"/>
        <v>0</v>
      </c>
      <c r="BD141" s="34">
        <f t="shared" si="110"/>
        <v>65.598519130434781</v>
      </c>
      <c r="BE141" s="34" t="str">
        <f t="shared" si="135"/>
        <v>yes</v>
      </c>
      <c r="BF141" s="35">
        <f t="shared" si="136"/>
        <v>0.17045217391304349</v>
      </c>
      <c r="BG141" s="35">
        <f t="shared" si="137"/>
        <v>30.11889913043478</v>
      </c>
      <c r="BH141" s="34">
        <f t="shared" si="138"/>
        <v>35.317690434782605</v>
      </c>
      <c r="BI141" s="36">
        <f t="shared" si="111"/>
        <v>65.436589565217389</v>
      </c>
      <c r="BJ141" s="1" t="str">
        <f t="shared" si="139"/>
        <v>yes</v>
      </c>
      <c r="BK141" s="35">
        <f t="shared" si="140"/>
        <v>35.479619999999997</v>
      </c>
      <c r="BL141" s="35">
        <f t="shared" si="141"/>
        <v>-35.317690434782605</v>
      </c>
      <c r="BM141" s="7">
        <f t="shared" si="142"/>
        <v>0.16192956521739177</v>
      </c>
      <c r="BN141" s="7">
        <f t="shared" si="143"/>
        <v>0</v>
      </c>
      <c r="BO141" s="17">
        <f t="shared" si="144"/>
        <v>65.598519130434795</v>
      </c>
    </row>
    <row r="142" spans="2:67" ht="14" customHeight="1" x14ac:dyDescent="0.15">
      <c r="B142" s="1"/>
      <c r="C142" s="28"/>
      <c r="D142" s="117" t="s">
        <v>60</v>
      </c>
      <c r="E142" s="229" t="s">
        <v>91</v>
      </c>
      <c r="F142" s="73">
        <f t="shared" si="112"/>
        <v>39204</v>
      </c>
      <c r="G142" s="74">
        <f t="shared" si="113"/>
        <v>40</v>
      </c>
      <c r="H142" s="112">
        <f t="shared" si="114"/>
        <v>3</v>
      </c>
      <c r="I142" s="113"/>
      <c r="J142" s="174">
        <f t="shared" si="115"/>
        <v>59.419627826086952</v>
      </c>
      <c r="K142" s="175">
        <f t="shared" si="116"/>
        <v>59.462240869565221</v>
      </c>
      <c r="L142" s="170">
        <f t="shared" si="117"/>
        <v>30.101853913043477</v>
      </c>
      <c r="M142" s="171">
        <f t="shared" si="118"/>
        <v>59.462240869565221</v>
      </c>
      <c r="N142" s="163">
        <f t="shared" si="119"/>
        <v>0.97536806342015869</v>
      </c>
      <c r="O142" s="227">
        <f t="shared" si="120"/>
        <v>1.5156521739130435</v>
      </c>
      <c r="P142" s="228">
        <f t="shared" si="121"/>
        <v>1.5167391304347828</v>
      </c>
      <c r="Q142" s="223">
        <f t="shared" si="122"/>
        <v>7.171543316122353E-4</v>
      </c>
      <c r="R142" s="208">
        <f t="shared" si="123"/>
        <v>4.2613043478269219E-2</v>
      </c>
      <c r="S142" s="209">
        <f t="shared" si="124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25"/>
        <v>343.8</v>
      </c>
      <c r="AH142" s="30">
        <f t="shared" si="126"/>
        <v>348.6</v>
      </c>
      <c r="AI142" s="30">
        <f t="shared" si="127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03"/>
        <v>230000</v>
      </c>
      <c r="AQ142" s="32">
        <f t="shared" si="104"/>
        <v>100</v>
      </c>
      <c r="AR142" s="62">
        <f t="shared" si="105"/>
        <v>230000</v>
      </c>
      <c r="AS142" s="32">
        <f t="shared" si="106"/>
        <v>100</v>
      </c>
      <c r="AT142" s="27">
        <f t="shared" si="128"/>
        <v>176.6</v>
      </c>
      <c r="AU142" s="27">
        <f t="shared" si="129"/>
        <v>172</v>
      </c>
      <c r="AV142" s="27">
        <f t="shared" si="107"/>
        <v>348.6</v>
      </c>
      <c r="AW142" s="24">
        <f t="shared" si="130"/>
        <v>172.25000000000003</v>
      </c>
      <c r="AX142" s="24">
        <f t="shared" si="108"/>
        <v>-172</v>
      </c>
      <c r="AY142" s="24">
        <f t="shared" si="109"/>
        <v>0.25</v>
      </c>
      <c r="AZ142" s="115">
        <f t="shared" si="131"/>
        <v>39204</v>
      </c>
      <c r="BA142" s="33">
        <f t="shared" si="132"/>
        <v>0.17045217391304349</v>
      </c>
      <c r="BB142" s="33">
        <f t="shared" si="133"/>
        <v>59.462240869565221</v>
      </c>
      <c r="BC142" s="34">
        <f t="shared" si="134"/>
        <v>0</v>
      </c>
      <c r="BD142" s="34">
        <f t="shared" si="110"/>
        <v>59.462240869565221</v>
      </c>
      <c r="BE142" s="34" t="str">
        <f t="shared" si="135"/>
        <v>yes</v>
      </c>
      <c r="BF142" s="35">
        <f t="shared" si="136"/>
        <v>0.17045217391304349</v>
      </c>
      <c r="BG142" s="35">
        <f t="shared" si="137"/>
        <v>30.101853913043477</v>
      </c>
      <c r="BH142" s="34">
        <f t="shared" si="138"/>
        <v>29.317773913043478</v>
      </c>
      <c r="BI142" s="36">
        <f t="shared" si="111"/>
        <v>59.419627826086952</v>
      </c>
      <c r="BJ142" s="1" t="str">
        <f t="shared" si="139"/>
        <v>yes</v>
      </c>
      <c r="BK142" s="35">
        <f t="shared" si="140"/>
        <v>29.360386956521744</v>
      </c>
      <c r="BL142" s="35">
        <f t="shared" si="141"/>
        <v>-29.317773913043478</v>
      </c>
      <c r="BM142" s="7">
        <f t="shared" si="142"/>
        <v>4.2613043478269219E-2</v>
      </c>
      <c r="BN142" s="7">
        <f t="shared" si="143"/>
        <v>0</v>
      </c>
      <c r="BO142" s="17">
        <f t="shared" si="144"/>
        <v>59.462240869565228</v>
      </c>
    </row>
    <row r="143" spans="2:67" ht="14" customHeight="1" x14ac:dyDescent="0.15">
      <c r="B143" s="1"/>
      <c r="C143" s="28"/>
      <c r="D143" s="117" t="s">
        <v>60</v>
      </c>
      <c r="E143" s="229" t="s">
        <v>159</v>
      </c>
      <c r="F143" s="73">
        <f t="shared" si="112"/>
        <v>39204</v>
      </c>
      <c r="G143" s="74">
        <f t="shared" si="113"/>
        <v>40</v>
      </c>
      <c r="H143" s="112">
        <f t="shared" si="114"/>
        <v>3</v>
      </c>
      <c r="I143" s="113"/>
      <c r="J143" s="174">
        <f t="shared" si="115"/>
        <v>65.436589565217389</v>
      </c>
      <c r="K143" s="175">
        <f t="shared" si="116"/>
        <v>65.598519130434781</v>
      </c>
      <c r="L143" s="170">
        <f t="shared" si="117"/>
        <v>30.11889913043478</v>
      </c>
      <c r="M143" s="171">
        <f t="shared" si="118"/>
        <v>65.598519130434781</v>
      </c>
      <c r="N143" s="163">
        <f t="shared" si="119"/>
        <v>1.177985285795133</v>
      </c>
      <c r="O143" s="227">
        <f t="shared" si="120"/>
        <v>1.6691304347826086</v>
      </c>
      <c r="P143" s="228">
        <f t="shared" si="121"/>
        <v>1.6732608695652176</v>
      </c>
      <c r="Q143" s="223">
        <f t="shared" si="122"/>
        <v>2.47460276113598E-3</v>
      </c>
      <c r="R143" s="208">
        <f t="shared" si="123"/>
        <v>0.16192956521739177</v>
      </c>
      <c r="S143" s="209">
        <f t="shared" si="124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25"/>
        <v>0</v>
      </c>
      <c r="AH143" s="30">
        <f t="shared" si="126"/>
        <v>383.9</v>
      </c>
      <c r="AI143" s="30">
        <f t="shared" si="127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03"/>
        <v>230000</v>
      </c>
      <c r="AQ143" s="32">
        <f t="shared" si="104"/>
        <v>100</v>
      </c>
      <c r="AR143" s="62">
        <f t="shared" si="105"/>
        <v>230000</v>
      </c>
      <c r="AS143" s="32">
        <f t="shared" si="106"/>
        <v>100</v>
      </c>
      <c r="AT143" s="27">
        <f t="shared" si="128"/>
        <v>176.7</v>
      </c>
      <c r="AU143" s="27">
        <f t="shared" si="129"/>
        <v>207.20000000000002</v>
      </c>
      <c r="AV143" s="27">
        <f t="shared" si="107"/>
        <v>383.9</v>
      </c>
      <c r="AW143" s="24">
        <f t="shared" si="130"/>
        <v>208.15000000000003</v>
      </c>
      <c r="AX143" s="24">
        <f t="shared" si="108"/>
        <v>-207.20000000000002</v>
      </c>
      <c r="AY143" s="24">
        <f t="shared" si="109"/>
        <v>0.95000000000004547</v>
      </c>
      <c r="AZ143" s="115">
        <f t="shared" si="131"/>
        <v>39204</v>
      </c>
      <c r="BA143" s="33">
        <f t="shared" si="132"/>
        <v>0.17045217391304349</v>
      </c>
      <c r="BB143" s="33">
        <f t="shared" si="133"/>
        <v>65.598519130434781</v>
      </c>
      <c r="BC143" s="34">
        <f t="shared" si="134"/>
        <v>0</v>
      </c>
      <c r="BD143" s="34">
        <f t="shared" si="110"/>
        <v>65.598519130434781</v>
      </c>
      <c r="BE143" s="34" t="str">
        <f t="shared" si="135"/>
        <v>yes</v>
      </c>
      <c r="BF143" s="35">
        <f t="shared" si="136"/>
        <v>0.17045217391304349</v>
      </c>
      <c r="BG143" s="35">
        <f t="shared" si="137"/>
        <v>30.11889913043478</v>
      </c>
      <c r="BH143" s="34">
        <f t="shared" si="138"/>
        <v>35.317690434782605</v>
      </c>
      <c r="BI143" s="36">
        <f t="shared" si="111"/>
        <v>65.436589565217389</v>
      </c>
      <c r="BJ143" s="1" t="str">
        <f t="shared" si="139"/>
        <v>yes</v>
      </c>
      <c r="BK143" s="35">
        <f t="shared" si="140"/>
        <v>35.479619999999997</v>
      </c>
      <c r="BL143" s="35">
        <f t="shared" si="141"/>
        <v>-35.317690434782605</v>
      </c>
      <c r="BM143" s="7">
        <f t="shared" si="142"/>
        <v>0.16192956521739177</v>
      </c>
      <c r="BN143" s="7">
        <f t="shared" si="143"/>
        <v>0</v>
      </c>
      <c r="BO143" s="17">
        <f t="shared" si="144"/>
        <v>65.598519130434795</v>
      </c>
    </row>
    <row r="144" spans="2:67" ht="14" customHeight="1" x14ac:dyDescent="0.15">
      <c r="B144" s="1"/>
      <c r="C144" s="28"/>
      <c r="D144" s="117" t="s">
        <v>60</v>
      </c>
      <c r="E144" s="229" t="s">
        <v>92</v>
      </c>
      <c r="F144" s="73">
        <f t="shared" si="112"/>
        <v>39204</v>
      </c>
      <c r="G144" s="74">
        <f t="shared" si="113"/>
        <v>40</v>
      </c>
      <c r="H144" s="112">
        <f t="shared" si="114"/>
        <v>3</v>
      </c>
      <c r="I144" s="113"/>
      <c r="J144" s="174">
        <f t="shared" si="115"/>
        <v>36.25517739130435</v>
      </c>
      <c r="K144" s="175">
        <f t="shared" si="116"/>
        <v>39.178432173913045</v>
      </c>
      <c r="L144" s="170">
        <f t="shared" si="117"/>
        <v>6.9374034782608698</v>
      </c>
      <c r="M144" s="171">
        <f t="shared" si="118"/>
        <v>39.178432173913045</v>
      </c>
      <c r="N144" s="163">
        <f t="shared" si="119"/>
        <v>4.6474201474201475</v>
      </c>
      <c r="O144" s="227">
        <f t="shared" si="120"/>
        <v>0.9247826086956521</v>
      </c>
      <c r="P144" s="228">
        <f t="shared" si="121"/>
        <v>0.99934782608695649</v>
      </c>
      <c r="Q144" s="223">
        <f t="shared" si="122"/>
        <v>8.0629995298542534E-2</v>
      </c>
      <c r="R144" s="208">
        <f t="shared" si="123"/>
        <v>2.9232547826086943</v>
      </c>
      <c r="S144" s="209">
        <f t="shared" si="124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25"/>
        <v>358.8</v>
      </c>
      <c r="AH144" s="30">
        <f t="shared" si="126"/>
        <v>212.7</v>
      </c>
      <c r="AI144" s="30">
        <f t="shared" si="127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03"/>
        <v>230000</v>
      </c>
      <c r="AQ144" s="32">
        <f t="shared" si="104"/>
        <v>100</v>
      </c>
      <c r="AR144" s="62">
        <f t="shared" si="105"/>
        <v>230000</v>
      </c>
      <c r="AS144" s="32">
        <f t="shared" si="106"/>
        <v>100</v>
      </c>
      <c r="AT144" s="27">
        <f t="shared" si="128"/>
        <v>40.700000000000003</v>
      </c>
      <c r="AU144" s="27">
        <f t="shared" si="129"/>
        <v>172</v>
      </c>
      <c r="AV144" s="27">
        <f t="shared" si="107"/>
        <v>212.7</v>
      </c>
      <c r="AW144" s="24">
        <f t="shared" si="130"/>
        <v>189.14999999999998</v>
      </c>
      <c r="AX144" s="24">
        <f t="shared" si="108"/>
        <v>-172</v>
      </c>
      <c r="AY144" s="24">
        <f t="shared" si="109"/>
        <v>17.150000000000006</v>
      </c>
      <c r="AZ144" s="115">
        <f t="shared" si="131"/>
        <v>39204</v>
      </c>
      <c r="BA144" s="33">
        <f t="shared" si="132"/>
        <v>0.17045217391304349</v>
      </c>
      <c r="BB144" s="33">
        <f t="shared" si="133"/>
        <v>39.178432173913045</v>
      </c>
      <c r="BC144" s="34">
        <f t="shared" si="134"/>
        <v>0</v>
      </c>
      <c r="BD144" s="34">
        <f t="shared" si="110"/>
        <v>39.178432173913045</v>
      </c>
      <c r="BE144" s="34" t="str">
        <f t="shared" si="135"/>
        <v>yes</v>
      </c>
      <c r="BF144" s="35">
        <f t="shared" si="136"/>
        <v>0.17045217391304349</v>
      </c>
      <c r="BG144" s="35">
        <f t="shared" si="137"/>
        <v>6.9374034782608698</v>
      </c>
      <c r="BH144" s="34">
        <f t="shared" si="138"/>
        <v>29.317773913043478</v>
      </c>
      <c r="BI144" s="36">
        <f t="shared" si="111"/>
        <v>36.25517739130435</v>
      </c>
      <c r="BJ144" s="1" t="str">
        <f t="shared" si="139"/>
        <v>yes</v>
      </c>
      <c r="BK144" s="35">
        <f t="shared" si="140"/>
        <v>32.241028695652176</v>
      </c>
      <c r="BL144" s="35">
        <f t="shared" si="141"/>
        <v>-29.317773913043478</v>
      </c>
      <c r="BM144" s="7">
        <f t="shared" si="142"/>
        <v>2.9232547826086943</v>
      </c>
      <c r="BN144" s="7">
        <f t="shared" si="143"/>
        <v>0</v>
      </c>
      <c r="BO144" s="17">
        <f t="shared" si="144"/>
        <v>39.178432173913045</v>
      </c>
    </row>
    <row r="145" spans="1:67" ht="14" customHeight="1" x14ac:dyDescent="0.15">
      <c r="B145" s="1"/>
      <c r="C145" s="28"/>
      <c r="D145" s="117" t="s">
        <v>60</v>
      </c>
      <c r="E145" s="229" t="s">
        <v>208</v>
      </c>
      <c r="F145" s="73">
        <f t="shared" si="112"/>
        <v>39204</v>
      </c>
      <c r="G145" s="74">
        <f t="shared" si="113"/>
        <v>40</v>
      </c>
      <c r="H145" s="112">
        <f t="shared" si="114"/>
        <v>3</v>
      </c>
      <c r="I145" s="113"/>
      <c r="J145" s="174">
        <f t="shared" si="115"/>
        <v>0</v>
      </c>
      <c r="K145" s="175">
        <f t="shared" si="116"/>
        <v>66.28032782608696</v>
      </c>
      <c r="L145" s="170" t="str">
        <f t="shared" si="117"/>
        <v/>
      </c>
      <c r="M145" s="171">
        <f t="shared" si="118"/>
        <v>66.28032782608696</v>
      </c>
      <c r="N145" s="163" t="str">
        <f t="shared" si="119"/>
        <v>New</v>
      </c>
      <c r="O145" s="227">
        <f t="shared" si="120"/>
        <v>0</v>
      </c>
      <c r="P145" s="228">
        <f t="shared" si="121"/>
        <v>1.6906521739130436</v>
      </c>
      <c r="Q145" s="223" t="str">
        <f t="shared" si="122"/>
        <v>New</v>
      </c>
      <c r="R145" s="208" t="str">
        <f t="shared" si="123"/>
        <v>New</v>
      </c>
      <c r="S145" s="209" t="str">
        <f t="shared" si="124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25"/>
        <v>0</v>
      </c>
      <c r="AH145" s="30">
        <f t="shared" si="126"/>
        <v>0</v>
      </c>
      <c r="AI145" s="30">
        <f t="shared" si="127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03"/>
        <v>230000</v>
      </c>
      <c r="AQ145" s="32">
        <f t="shared" si="104"/>
        <v>100</v>
      </c>
      <c r="AR145" s="62">
        <f t="shared" si="105"/>
        <v>230000</v>
      </c>
      <c r="AS145" s="32">
        <f t="shared" si="106"/>
        <v>100</v>
      </c>
      <c r="AT145" s="27" t="str">
        <f t="shared" si="128"/>
        <v/>
      </c>
      <c r="AU145" s="27" t="str">
        <f t="shared" si="129"/>
        <v/>
      </c>
      <c r="AV145" s="27" t="str">
        <f t="shared" si="107"/>
        <v/>
      </c>
      <c r="AW145" s="24" t="str">
        <f t="shared" si="130"/>
        <v/>
      </c>
      <c r="AX145" s="24" t="str">
        <f t="shared" si="108"/>
        <v/>
      </c>
      <c r="AY145" s="24" t="str">
        <f t="shared" si="109"/>
        <v>New</v>
      </c>
      <c r="AZ145" s="115">
        <f t="shared" si="131"/>
        <v>39204</v>
      </c>
      <c r="BA145" s="33">
        <f t="shared" si="132"/>
        <v>0.17045217391304349</v>
      </c>
      <c r="BB145" s="33">
        <f t="shared" si="133"/>
        <v>66.28032782608696</v>
      </c>
      <c r="BC145" s="34">
        <f t="shared" si="134"/>
        <v>0</v>
      </c>
      <c r="BD145" s="34">
        <f t="shared" si="110"/>
        <v>66.28032782608696</v>
      </c>
      <c r="BE145" s="34" t="str">
        <f t="shared" si="135"/>
        <v>yes</v>
      </c>
      <c r="BF145" s="35">
        <f t="shared" si="136"/>
        <v>0.17045217391304349</v>
      </c>
      <c r="BG145" s="35" t="str">
        <f t="shared" si="137"/>
        <v/>
      </c>
      <c r="BH145" s="34">
        <f t="shared" si="138"/>
        <v>0</v>
      </c>
      <c r="BI145" s="36">
        <f t="shared" si="111"/>
        <v>0</v>
      </c>
      <c r="BJ145" s="1" t="str">
        <f t="shared" si="139"/>
        <v>yes</v>
      </c>
      <c r="BK145" s="35" t="str">
        <f t="shared" si="140"/>
        <v/>
      </c>
      <c r="BL145" s="35" t="str">
        <f t="shared" si="141"/>
        <v/>
      </c>
      <c r="BM145" s="7" t="str">
        <f t="shared" si="142"/>
        <v/>
      </c>
      <c r="BN145" s="7" t="e">
        <f t="shared" si="143"/>
        <v>#VALUE!</v>
      </c>
      <c r="BO145" s="17">
        <f t="shared" si="144"/>
        <v>66.28032782608696</v>
      </c>
    </row>
    <row r="146" spans="1:67" ht="14" customHeight="1" x14ac:dyDescent="0.15">
      <c r="B146" s="1"/>
      <c r="C146" s="28"/>
      <c r="D146" s="117" t="s">
        <v>60</v>
      </c>
      <c r="E146" s="229" t="s">
        <v>209</v>
      </c>
      <c r="F146" s="73">
        <f t="shared" si="112"/>
        <v>39204</v>
      </c>
      <c r="G146" s="74">
        <f t="shared" si="113"/>
        <v>40</v>
      </c>
      <c r="H146" s="112">
        <f t="shared" si="114"/>
        <v>3</v>
      </c>
      <c r="I146" s="113"/>
      <c r="J146" s="174">
        <f t="shared" si="115"/>
        <v>0</v>
      </c>
      <c r="K146" s="175">
        <f t="shared" si="116"/>
        <v>66.28032782608696</v>
      </c>
      <c r="L146" s="170" t="str">
        <f t="shared" si="117"/>
        <v/>
      </c>
      <c r="M146" s="171">
        <f t="shared" si="118"/>
        <v>66.28032782608696</v>
      </c>
      <c r="N146" s="163" t="str">
        <f t="shared" si="119"/>
        <v>New</v>
      </c>
      <c r="O146" s="227">
        <f t="shared" si="120"/>
        <v>0</v>
      </c>
      <c r="P146" s="228">
        <f t="shared" si="121"/>
        <v>1.6906521739130436</v>
      </c>
      <c r="Q146" s="223" t="str">
        <f t="shared" si="122"/>
        <v>New</v>
      </c>
      <c r="R146" s="208" t="str">
        <f t="shared" si="123"/>
        <v>New</v>
      </c>
      <c r="S146" s="209" t="str">
        <f t="shared" si="124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25"/>
        <v>0</v>
      </c>
      <c r="AH146" s="30">
        <f t="shared" si="126"/>
        <v>0</v>
      </c>
      <c r="AI146" s="30">
        <f t="shared" si="127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03"/>
        <v>230000</v>
      </c>
      <c r="AQ146" s="32">
        <f t="shared" si="104"/>
        <v>100</v>
      </c>
      <c r="AR146" s="62">
        <f t="shared" si="105"/>
        <v>230000</v>
      </c>
      <c r="AS146" s="32">
        <f t="shared" si="106"/>
        <v>100</v>
      </c>
      <c r="AT146" s="27" t="str">
        <f t="shared" si="128"/>
        <v/>
      </c>
      <c r="AU146" s="27" t="str">
        <f t="shared" si="129"/>
        <v/>
      </c>
      <c r="AV146" s="27" t="str">
        <f t="shared" si="107"/>
        <v/>
      </c>
      <c r="AW146" s="24" t="str">
        <f t="shared" si="130"/>
        <v/>
      </c>
      <c r="AX146" s="24" t="str">
        <f t="shared" si="108"/>
        <v/>
      </c>
      <c r="AY146" s="24" t="str">
        <f t="shared" si="109"/>
        <v>New</v>
      </c>
      <c r="AZ146" s="115">
        <f t="shared" si="131"/>
        <v>39204</v>
      </c>
      <c r="BA146" s="33">
        <f t="shared" si="132"/>
        <v>0.17045217391304349</v>
      </c>
      <c r="BB146" s="33">
        <f t="shared" si="133"/>
        <v>66.28032782608696</v>
      </c>
      <c r="BC146" s="34">
        <f t="shared" si="134"/>
        <v>0</v>
      </c>
      <c r="BD146" s="34">
        <f t="shared" si="110"/>
        <v>66.28032782608696</v>
      </c>
      <c r="BE146" s="34" t="str">
        <f t="shared" si="135"/>
        <v>yes</v>
      </c>
      <c r="BF146" s="35">
        <f t="shared" si="136"/>
        <v>0.17045217391304349</v>
      </c>
      <c r="BG146" s="35" t="str">
        <f t="shared" si="137"/>
        <v/>
      </c>
      <c r="BH146" s="34">
        <f t="shared" si="138"/>
        <v>0</v>
      </c>
      <c r="BI146" s="36">
        <f t="shared" si="111"/>
        <v>0</v>
      </c>
      <c r="BJ146" s="1" t="str">
        <f t="shared" si="139"/>
        <v>yes</v>
      </c>
      <c r="BK146" s="35" t="str">
        <f t="shared" si="140"/>
        <v/>
      </c>
      <c r="BL146" s="35" t="str">
        <f t="shared" si="141"/>
        <v/>
      </c>
      <c r="BM146" s="7" t="str">
        <f t="shared" si="142"/>
        <v/>
      </c>
      <c r="BN146" s="7" t="e">
        <f t="shared" si="143"/>
        <v>#VALUE!</v>
      </c>
      <c r="BO146" s="17">
        <f t="shared" si="144"/>
        <v>66.28032782608696</v>
      </c>
    </row>
    <row r="147" spans="1:67" ht="14" customHeight="1" x14ac:dyDescent="0.15">
      <c r="B147" s="1"/>
      <c r="C147" s="28"/>
      <c r="D147" s="117" t="s">
        <v>60</v>
      </c>
      <c r="E147" s="229" t="s">
        <v>139</v>
      </c>
      <c r="F147" s="73">
        <f t="shared" si="112"/>
        <v>39204</v>
      </c>
      <c r="G147" s="74">
        <f t="shared" si="113"/>
        <v>40</v>
      </c>
      <c r="H147" s="112">
        <f t="shared" si="114"/>
        <v>3</v>
      </c>
      <c r="I147" s="113"/>
      <c r="J147" s="174">
        <f t="shared" si="115"/>
        <v>59.419627826086952</v>
      </c>
      <c r="K147" s="175">
        <f t="shared" si="116"/>
        <v>59.462240869565221</v>
      </c>
      <c r="L147" s="170">
        <f t="shared" si="117"/>
        <v>30.101853913043477</v>
      </c>
      <c r="M147" s="171">
        <f t="shared" si="118"/>
        <v>59.462240869565221</v>
      </c>
      <c r="N147" s="163">
        <f t="shared" si="119"/>
        <v>0.97536806342015869</v>
      </c>
      <c r="O147" s="227">
        <f t="shared" si="120"/>
        <v>1.5156521739130435</v>
      </c>
      <c r="P147" s="228">
        <f t="shared" si="121"/>
        <v>1.5167391304347828</v>
      </c>
      <c r="Q147" s="223">
        <f t="shared" si="122"/>
        <v>7.171543316122353E-4</v>
      </c>
      <c r="R147" s="208">
        <f t="shared" si="123"/>
        <v>4.2613043478269219E-2</v>
      </c>
      <c r="S147" s="209">
        <f t="shared" si="124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25"/>
        <v>343.8</v>
      </c>
      <c r="AH147" s="30">
        <f t="shared" si="126"/>
        <v>348.6</v>
      </c>
      <c r="AI147" s="30">
        <f t="shared" si="127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03"/>
        <v>230000</v>
      </c>
      <c r="AQ147" s="32">
        <f t="shared" si="104"/>
        <v>100</v>
      </c>
      <c r="AR147" s="62">
        <f t="shared" si="105"/>
        <v>230000</v>
      </c>
      <c r="AS147" s="32">
        <f t="shared" si="106"/>
        <v>100</v>
      </c>
      <c r="AT147" s="27">
        <f t="shared" si="128"/>
        <v>176.6</v>
      </c>
      <c r="AU147" s="27">
        <f t="shared" si="129"/>
        <v>172</v>
      </c>
      <c r="AV147" s="27">
        <f t="shared" si="107"/>
        <v>348.6</v>
      </c>
      <c r="AW147" s="24">
        <f t="shared" si="130"/>
        <v>172.25000000000003</v>
      </c>
      <c r="AX147" s="24">
        <f t="shared" si="108"/>
        <v>-172</v>
      </c>
      <c r="AY147" s="24">
        <f t="shared" si="109"/>
        <v>0.25</v>
      </c>
      <c r="AZ147" s="115">
        <f t="shared" si="131"/>
        <v>39204</v>
      </c>
      <c r="BA147" s="33">
        <f t="shared" si="132"/>
        <v>0.17045217391304349</v>
      </c>
      <c r="BB147" s="33">
        <f t="shared" si="133"/>
        <v>59.462240869565221</v>
      </c>
      <c r="BC147" s="34">
        <f t="shared" si="134"/>
        <v>0</v>
      </c>
      <c r="BD147" s="34">
        <f t="shared" si="110"/>
        <v>59.462240869565221</v>
      </c>
      <c r="BE147" s="34" t="str">
        <f t="shared" si="135"/>
        <v>yes</v>
      </c>
      <c r="BF147" s="35">
        <f t="shared" si="136"/>
        <v>0.17045217391304349</v>
      </c>
      <c r="BG147" s="35">
        <f t="shared" si="137"/>
        <v>30.101853913043477</v>
      </c>
      <c r="BH147" s="34">
        <f t="shared" si="138"/>
        <v>29.317773913043478</v>
      </c>
      <c r="BI147" s="36">
        <f t="shared" si="111"/>
        <v>59.419627826086952</v>
      </c>
      <c r="BJ147" s="1" t="str">
        <f t="shared" si="139"/>
        <v>yes</v>
      </c>
      <c r="BK147" s="35">
        <f t="shared" si="140"/>
        <v>29.360386956521744</v>
      </c>
      <c r="BL147" s="35">
        <f t="shared" si="141"/>
        <v>-29.317773913043478</v>
      </c>
      <c r="BM147" s="7">
        <f t="shared" si="142"/>
        <v>4.2613043478269219E-2</v>
      </c>
      <c r="BN147" s="7">
        <f t="shared" si="143"/>
        <v>0</v>
      </c>
      <c r="BO147" s="17">
        <f t="shared" si="144"/>
        <v>59.462240869565228</v>
      </c>
    </row>
    <row r="148" spans="1:67" ht="14" customHeight="1" x14ac:dyDescent="0.15">
      <c r="B148" s="1"/>
      <c r="C148" s="28"/>
      <c r="D148" s="117" t="s">
        <v>60</v>
      </c>
      <c r="E148" s="229" t="s">
        <v>160</v>
      </c>
      <c r="F148" s="73">
        <f t="shared" si="112"/>
        <v>39204</v>
      </c>
      <c r="G148" s="74">
        <f t="shared" si="113"/>
        <v>40</v>
      </c>
      <c r="H148" s="112">
        <f t="shared" si="114"/>
        <v>3</v>
      </c>
      <c r="I148" s="113"/>
      <c r="J148" s="174">
        <f t="shared" si="115"/>
        <v>65.436589565217389</v>
      </c>
      <c r="K148" s="175">
        <f t="shared" si="116"/>
        <v>57.757719130434786</v>
      </c>
      <c r="L148" s="170">
        <f t="shared" si="117"/>
        <v>30.11889913043478</v>
      </c>
      <c r="M148" s="171">
        <f t="shared" si="118"/>
        <v>57.757719130434786</v>
      </c>
      <c r="N148" s="163">
        <f t="shared" si="119"/>
        <v>0.91765704584040786</v>
      </c>
      <c r="O148" s="227">
        <f t="shared" si="120"/>
        <v>1.6691304347826086</v>
      </c>
      <c r="P148" s="228">
        <f t="shared" si="121"/>
        <v>1.4732608695652174</v>
      </c>
      <c r="Q148" s="223">
        <f t="shared" si="122"/>
        <v>-0.11734826777806717</v>
      </c>
      <c r="R148" s="208">
        <f t="shared" si="123"/>
        <v>-7.6788704347826027</v>
      </c>
      <c r="S148" s="209">
        <f t="shared" si="124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25"/>
        <v>0</v>
      </c>
      <c r="AH148" s="30">
        <f t="shared" si="126"/>
        <v>383.9</v>
      </c>
      <c r="AI148" s="30">
        <f t="shared" si="127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03"/>
        <v>230000</v>
      </c>
      <c r="AQ148" s="32">
        <f t="shared" si="104"/>
        <v>100</v>
      </c>
      <c r="AR148" s="62">
        <f t="shared" si="105"/>
        <v>230000</v>
      </c>
      <c r="AS148" s="32">
        <f t="shared" si="106"/>
        <v>100</v>
      </c>
      <c r="AT148" s="27">
        <f t="shared" si="128"/>
        <v>176.7</v>
      </c>
      <c r="AU148" s="27">
        <f t="shared" si="129"/>
        <v>207.20000000000002</v>
      </c>
      <c r="AV148" s="27">
        <f t="shared" si="107"/>
        <v>383.9</v>
      </c>
      <c r="AW148" s="24">
        <f t="shared" si="130"/>
        <v>162.15000000000003</v>
      </c>
      <c r="AX148" s="24">
        <f t="shared" si="108"/>
        <v>-207.20000000000002</v>
      </c>
      <c r="AY148" s="24">
        <f t="shared" si="109"/>
        <v>-45.049999999999955</v>
      </c>
      <c r="AZ148" s="115">
        <f t="shared" si="131"/>
        <v>39204</v>
      </c>
      <c r="BA148" s="33">
        <f t="shared" si="132"/>
        <v>0.17045217391304349</v>
      </c>
      <c r="BB148" s="33">
        <f t="shared" si="133"/>
        <v>57.757719130434786</v>
      </c>
      <c r="BC148" s="34">
        <f t="shared" si="134"/>
        <v>0</v>
      </c>
      <c r="BD148" s="34">
        <f t="shared" si="110"/>
        <v>57.757719130434786</v>
      </c>
      <c r="BE148" s="34" t="str">
        <f t="shared" si="135"/>
        <v>yes</v>
      </c>
      <c r="BF148" s="35">
        <f t="shared" si="136"/>
        <v>0.17045217391304349</v>
      </c>
      <c r="BG148" s="35">
        <f t="shared" si="137"/>
        <v>30.11889913043478</v>
      </c>
      <c r="BH148" s="34">
        <f t="shared" si="138"/>
        <v>35.317690434782605</v>
      </c>
      <c r="BI148" s="36">
        <f t="shared" si="111"/>
        <v>65.436589565217389</v>
      </c>
      <c r="BJ148" s="1" t="str">
        <f t="shared" si="139"/>
        <v>yes</v>
      </c>
      <c r="BK148" s="35">
        <f t="shared" si="140"/>
        <v>27.638820000000006</v>
      </c>
      <c r="BL148" s="35">
        <f t="shared" si="141"/>
        <v>-35.317690434782605</v>
      </c>
      <c r="BM148" s="7">
        <f t="shared" si="142"/>
        <v>-7.6788704347826027</v>
      </c>
      <c r="BN148" s="7">
        <f t="shared" si="143"/>
        <v>0</v>
      </c>
      <c r="BO148" s="17">
        <f t="shared" si="144"/>
        <v>57.757719130434786</v>
      </c>
    </row>
    <row r="149" spans="1:67" ht="14" customHeight="1" x14ac:dyDescent="0.15">
      <c r="B149" s="1"/>
      <c r="C149" s="28"/>
      <c r="D149" s="117" t="s">
        <v>60</v>
      </c>
      <c r="E149" s="229" t="s">
        <v>161</v>
      </c>
      <c r="F149" s="73">
        <f t="shared" si="112"/>
        <v>39204</v>
      </c>
      <c r="G149" s="74">
        <f t="shared" si="113"/>
        <v>40</v>
      </c>
      <c r="H149" s="112">
        <f t="shared" si="114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120"/>
        <v>1.6691304347826086</v>
      </c>
      <c r="P149" s="228">
        <f t="shared" si="121"/>
        <v>1.2993478260869566</v>
      </c>
      <c r="Q149" s="223">
        <f t="shared" si="122"/>
        <v>-0.22154206824693923</v>
      </c>
      <c r="R149" s="208">
        <f t="shared" si="123"/>
        <v>-14.496957391304342</v>
      </c>
      <c r="S149" s="209">
        <f t="shared" si="124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25"/>
        <v>0</v>
      </c>
      <c r="AH149" s="30">
        <f t="shared" si="126"/>
        <v>383.9</v>
      </c>
      <c r="AI149" s="30">
        <f t="shared" si="127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03"/>
        <v>230000</v>
      </c>
      <c r="AQ149" s="32">
        <f t="shared" si="104"/>
        <v>100</v>
      </c>
      <c r="AR149" s="62">
        <f t="shared" si="105"/>
        <v>230000</v>
      </c>
      <c r="AS149" s="32">
        <f t="shared" si="106"/>
        <v>100</v>
      </c>
      <c r="AT149" s="27">
        <f t="shared" si="128"/>
        <v>176.7</v>
      </c>
      <c r="AU149" s="27">
        <f t="shared" si="129"/>
        <v>207.20000000000002</v>
      </c>
      <c r="AV149" s="27">
        <f t="shared" si="107"/>
        <v>383.9</v>
      </c>
      <c r="AW149" s="24">
        <f t="shared" si="130"/>
        <v>122.15000000000003</v>
      </c>
      <c r="AX149" s="24">
        <f t="shared" si="108"/>
        <v>-207.20000000000002</v>
      </c>
      <c r="AY149" s="24">
        <f t="shared" si="109"/>
        <v>-85.049999999999955</v>
      </c>
      <c r="AZ149" s="115">
        <f t="shared" si="131"/>
        <v>39204</v>
      </c>
      <c r="BA149" s="33">
        <f t="shared" si="132"/>
        <v>0.17045217391304349</v>
      </c>
      <c r="BB149" s="33">
        <f t="shared" si="133"/>
        <v>50.939632173913047</v>
      </c>
      <c r="BC149" s="34">
        <f t="shared" si="134"/>
        <v>0</v>
      </c>
      <c r="BD149" s="34">
        <f t="shared" si="110"/>
        <v>50.939632173913047</v>
      </c>
      <c r="BE149" s="34" t="str">
        <f t="shared" si="135"/>
        <v>yes</v>
      </c>
      <c r="BF149" s="35">
        <f t="shared" si="136"/>
        <v>0.17045217391304349</v>
      </c>
      <c r="BG149" s="35">
        <f t="shared" si="137"/>
        <v>30.11889913043478</v>
      </c>
      <c r="BH149" s="34">
        <f t="shared" si="138"/>
        <v>35.317690434782605</v>
      </c>
      <c r="BI149" s="36">
        <f t="shared" si="111"/>
        <v>65.436589565217389</v>
      </c>
      <c r="BJ149" s="1" t="str">
        <f t="shared" si="139"/>
        <v>yes</v>
      </c>
      <c r="BK149" s="35">
        <f t="shared" si="140"/>
        <v>20.820733043478267</v>
      </c>
      <c r="BL149" s="35">
        <f t="shared" si="141"/>
        <v>-35.317690434782605</v>
      </c>
      <c r="BM149" s="7">
        <f t="shared" si="142"/>
        <v>-14.496957391304342</v>
      </c>
      <c r="BN149" s="7">
        <f t="shared" si="143"/>
        <v>0</v>
      </c>
      <c r="BO149" s="17">
        <f t="shared" si="144"/>
        <v>50.939632173913047</v>
      </c>
    </row>
    <row r="150" spans="1:67" ht="14" customHeight="1" x14ac:dyDescent="0.15">
      <c r="B150" s="1"/>
      <c r="C150" s="28"/>
      <c r="D150" s="117" t="s">
        <v>60</v>
      </c>
      <c r="E150" s="229" t="s">
        <v>162</v>
      </c>
      <c r="F150" s="73">
        <f t="shared" si="112"/>
        <v>39204</v>
      </c>
      <c r="G150" s="74">
        <f t="shared" si="113"/>
        <v>40</v>
      </c>
      <c r="H150" s="112">
        <f t="shared" si="114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120"/>
        <v>1.6691304347826086</v>
      </c>
      <c r="P150" s="228">
        <f t="shared" si="121"/>
        <v>1.2993478260869566</v>
      </c>
      <c r="Q150" s="223">
        <f t="shared" si="122"/>
        <v>-0.22154206824693923</v>
      </c>
      <c r="R150" s="208">
        <f t="shared" si="123"/>
        <v>-14.496957391304342</v>
      </c>
      <c r="S150" s="209">
        <f t="shared" si="124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25"/>
        <v>0</v>
      </c>
      <c r="AH150" s="30">
        <f t="shared" si="126"/>
        <v>383.9</v>
      </c>
      <c r="AI150" s="30">
        <f t="shared" si="127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03"/>
        <v>230000</v>
      </c>
      <c r="AQ150" s="32">
        <f t="shared" si="104"/>
        <v>100</v>
      </c>
      <c r="AR150" s="62">
        <f t="shared" si="105"/>
        <v>230000</v>
      </c>
      <c r="AS150" s="32">
        <f t="shared" si="106"/>
        <v>100</v>
      </c>
      <c r="AT150" s="27">
        <f t="shared" si="128"/>
        <v>176.7</v>
      </c>
      <c r="AU150" s="27">
        <f t="shared" si="129"/>
        <v>207.20000000000002</v>
      </c>
      <c r="AV150" s="27">
        <f t="shared" si="107"/>
        <v>383.9</v>
      </c>
      <c r="AW150" s="24">
        <f t="shared" si="130"/>
        <v>122.15000000000003</v>
      </c>
      <c r="AX150" s="24">
        <f t="shared" si="108"/>
        <v>-207.20000000000002</v>
      </c>
      <c r="AY150" s="24">
        <f t="shared" si="109"/>
        <v>-85.049999999999955</v>
      </c>
      <c r="AZ150" s="115">
        <f t="shared" si="131"/>
        <v>39204</v>
      </c>
      <c r="BA150" s="33">
        <f t="shared" si="132"/>
        <v>0.17045217391304349</v>
      </c>
      <c r="BB150" s="33">
        <f t="shared" si="133"/>
        <v>50.939632173913047</v>
      </c>
      <c r="BC150" s="34">
        <f t="shared" si="134"/>
        <v>0</v>
      </c>
      <c r="BD150" s="34">
        <f t="shared" si="110"/>
        <v>50.939632173913047</v>
      </c>
      <c r="BE150" s="34" t="str">
        <f t="shared" si="135"/>
        <v>yes</v>
      </c>
      <c r="BF150" s="35">
        <f t="shared" si="136"/>
        <v>0.17045217391304349</v>
      </c>
      <c r="BG150" s="35">
        <f t="shared" si="137"/>
        <v>30.11889913043478</v>
      </c>
      <c r="BH150" s="34">
        <f t="shared" si="138"/>
        <v>35.317690434782605</v>
      </c>
      <c r="BI150" s="36">
        <f t="shared" si="111"/>
        <v>65.436589565217389</v>
      </c>
      <c r="BJ150" s="1" t="str">
        <f t="shared" si="139"/>
        <v>yes</v>
      </c>
      <c r="BK150" s="35">
        <f t="shared" si="140"/>
        <v>20.820733043478267</v>
      </c>
      <c r="BL150" s="35">
        <f t="shared" si="141"/>
        <v>-35.317690434782605</v>
      </c>
      <c r="BM150" s="7">
        <f t="shared" si="142"/>
        <v>-14.496957391304342</v>
      </c>
      <c r="BN150" s="7">
        <f t="shared" si="143"/>
        <v>0</v>
      </c>
      <c r="BO150" s="17">
        <f t="shared" si="144"/>
        <v>50.939632173913047</v>
      </c>
    </row>
    <row r="151" spans="1:67" ht="14" customHeight="1" x14ac:dyDescent="0.15">
      <c r="B151" s="1"/>
      <c r="C151" s="28"/>
      <c r="D151" s="117" t="s">
        <v>60</v>
      </c>
      <c r="E151" s="229" t="s">
        <v>207</v>
      </c>
      <c r="F151" s="73">
        <f t="shared" si="112"/>
        <v>39204</v>
      </c>
      <c r="G151" s="74">
        <f t="shared" si="113"/>
        <v>40</v>
      </c>
      <c r="H151" s="112">
        <f t="shared" si="114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120"/>
        <v>0</v>
      </c>
      <c r="P151" s="228">
        <f t="shared" si="121"/>
        <v>1.6906521739130436</v>
      </c>
      <c r="Q151" s="223" t="str">
        <f t="shared" si="122"/>
        <v>New</v>
      </c>
      <c r="R151" s="208" t="str">
        <f t="shared" si="123"/>
        <v>New</v>
      </c>
      <c r="S151" s="209" t="str">
        <f t="shared" si="124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25"/>
        <v>0</v>
      </c>
      <c r="AH151" s="30">
        <f t="shared" si="126"/>
        <v>0</v>
      </c>
      <c r="AI151" s="30">
        <f t="shared" si="127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03"/>
        <v>230000</v>
      </c>
      <c r="AQ151" s="32">
        <f t="shared" si="104"/>
        <v>100</v>
      </c>
      <c r="AR151" s="62">
        <f t="shared" si="105"/>
        <v>230000</v>
      </c>
      <c r="AS151" s="32">
        <f t="shared" si="106"/>
        <v>100</v>
      </c>
      <c r="AT151" s="27" t="str">
        <f t="shared" si="128"/>
        <v/>
      </c>
      <c r="AU151" s="27" t="str">
        <f t="shared" si="129"/>
        <v/>
      </c>
      <c r="AV151" s="27" t="str">
        <f t="shared" si="107"/>
        <v/>
      </c>
      <c r="AW151" s="24" t="str">
        <f t="shared" si="130"/>
        <v/>
      </c>
      <c r="AX151" s="24" t="str">
        <f t="shared" si="108"/>
        <v/>
      </c>
      <c r="AY151" s="24" t="str">
        <f t="shared" si="109"/>
        <v>New</v>
      </c>
      <c r="AZ151" s="115">
        <f t="shared" si="131"/>
        <v>39204</v>
      </c>
      <c r="BA151" s="33">
        <f t="shared" si="132"/>
        <v>0.17045217391304349</v>
      </c>
      <c r="BB151" s="33">
        <f t="shared" si="133"/>
        <v>66.28032782608696</v>
      </c>
      <c r="BC151" s="34">
        <f t="shared" si="134"/>
        <v>0</v>
      </c>
      <c r="BD151" s="34">
        <f t="shared" si="110"/>
        <v>66.28032782608696</v>
      </c>
      <c r="BE151" s="34" t="str">
        <f t="shared" si="135"/>
        <v>yes</v>
      </c>
      <c r="BF151" s="35">
        <f t="shared" si="136"/>
        <v>0.17045217391304349</v>
      </c>
      <c r="BG151" s="35" t="str">
        <f t="shared" si="137"/>
        <v/>
      </c>
      <c r="BH151" s="34">
        <f t="shared" si="138"/>
        <v>0</v>
      </c>
      <c r="BI151" s="36">
        <f t="shared" si="111"/>
        <v>0</v>
      </c>
      <c r="BJ151" s="1" t="str">
        <f t="shared" si="139"/>
        <v>yes</v>
      </c>
      <c r="BK151" s="35" t="str">
        <f t="shared" si="140"/>
        <v/>
      </c>
      <c r="BL151" s="35" t="str">
        <f t="shared" si="141"/>
        <v/>
      </c>
      <c r="BM151" s="7" t="str">
        <f t="shared" si="142"/>
        <v/>
      </c>
      <c r="BN151" s="7" t="e">
        <f t="shared" si="143"/>
        <v>#VALUE!</v>
      </c>
      <c r="BO151" s="17">
        <f t="shared" si="144"/>
        <v>66.28032782608696</v>
      </c>
    </row>
    <row r="152" spans="1:67" ht="14" customHeight="1" x14ac:dyDescent="0.15">
      <c r="B152" s="1"/>
      <c r="C152" s="28"/>
      <c r="D152" s="117" t="s">
        <v>60</v>
      </c>
      <c r="E152" s="229" t="s">
        <v>163</v>
      </c>
      <c r="F152" s="73">
        <f t="shared" si="112"/>
        <v>39204</v>
      </c>
      <c r="G152" s="74">
        <f t="shared" si="113"/>
        <v>40</v>
      </c>
      <c r="H152" s="112">
        <f t="shared" si="114"/>
        <v>3</v>
      </c>
      <c r="I152" s="113"/>
      <c r="J152" s="174">
        <f t="shared" si="115"/>
        <v>65.436589565217389</v>
      </c>
      <c r="K152" s="175">
        <f t="shared" si="116"/>
        <v>61.166762608695656</v>
      </c>
      <c r="L152" s="170">
        <f t="shared" si="117"/>
        <v>30.11889913043478</v>
      </c>
      <c r="M152" s="171">
        <f t="shared" si="118"/>
        <v>61.166762608695656</v>
      </c>
      <c r="N152" s="163">
        <f t="shared" si="119"/>
        <v>1.0308432371250711</v>
      </c>
      <c r="O152" s="227">
        <f t="shared" si="120"/>
        <v>1.6691304347826086</v>
      </c>
      <c r="P152" s="228">
        <f t="shared" si="121"/>
        <v>1.560217391304348</v>
      </c>
      <c r="Q152" s="223">
        <f t="shared" si="122"/>
        <v>-6.5251367543631034E-2</v>
      </c>
      <c r="R152" s="208">
        <f t="shared" si="123"/>
        <v>-4.2698269565217331</v>
      </c>
      <c r="S152" s="209">
        <f t="shared" si="124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125"/>
        <v>0</v>
      </c>
      <c r="AH152" s="30">
        <f t="shared" si="126"/>
        <v>383.9</v>
      </c>
      <c r="AI152" s="30">
        <f t="shared" si="127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103"/>
        <v>230000</v>
      </c>
      <c r="AQ152" s="32">
        <f t="shared" si="104"/>
        <v>100</v>
      </c>
      <c r="AR152" s="62">
        <f t="shared" si="105"/>
        <v>230000</v>
      </c>
      <c r="AS152" s="32">
        <f t="shared" si="106"/>
        <v>100</v>
      </c>
      <c r="AT152" s="27">
        <f t="shared" si="128"/>
        <v>176.7</v>
      </c>
      <c r="AU152" s="27">
        <f t="shared" si="129"/>
        <v>207.20000000000002</v>
      </c>
      <c r="AV152" s="27">
        <f t="shared" si="107"/>
        <v>383.9</v>
      </c>
      <c r="AW152" s="24">
        <f t="shared" si="130"/>
        <v>182.15000000000003</v>
      </c>
      <c r="AX152" s="24">
        <f t="shared" si="108"/>
        <v>-207.20000000000002</v>
      </c>
      <c r="AY152" s="24">
        <f t="shared" si="109"/>
        <v>-25.049999999999955</v>
      </c>
      <c r="AZ152" s="115">
        <f t="shared" si="131"/>
        <v>39204</v>
      </c>
      <c r="BA152" s="33">
        <f t="shared" si="132"/>
        <v>0.17045217391304349</v>
      </c>
      <c r="BB152" s="33">
        <f t="shared" si="133"/>
        <v>61.166762608695656</v>
      </c>
      <c r="BC152" s="34">
        <f t="shared" si="134"/>
        <v>0</v>
      </c>
      <c r="BD152" s="34">
        <f t="shared" si="110"/>
        <v>61.166762608695656</v>
      </c>
      <c r="BE152" s="34" t="str">
        <f t="shared" si="135"/>
        <v>yes</v>
      </c>
      <c r="BF152" s="35">
        <f t="shared" si="136"/>
        <v>0.17045217391304349</v>
      </c>
      <c r="BG152" s="35">
        <f t="shared" si="137"/>
        <v>30.11889913043478</v>
      </c>
      <c r="BH152" s="34">
        <f t="shared" si="138"/>
        <v>35.317690434782605</v>
      </c>
      <c r="BI152" s="36">
        <f t="shared" si="111"/>
        <v>65.436589565217389</v>
      </c>
      <c r="BJ152" s="1" t="str">
        <f t="shared" si="139"/>
        <v>yes</v>
      </c>
      <c r="BK152" s="35">
        <f t="shared" si="140"/>
        <v>31.047863478260876</v>
      </c>
      <c r="BL152" s="35">
        <f t="shared" si="141"/>
        <v>-35.317690434782605</v>
      </c>
      <c r="BM152" s="7">
        <f t="shared" si="142"/>
        <v>-4.2698269565217331</v>
      </c>
      <c r="BN152" s="7">
        <f t="shared" si="143"/>
        <v>0</v>
      </c>
      <c r="BO152" s="17">
        <f t="shared" si="144"/>
        <v>61.166762608695663</v>
      </c>
    </row>
    <row r="153" spans="1:67" ht="14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ref="J153:J157" si="145">BI153</f>
        <v>51.856200000000001</v>
      </c>
      <c r="K153" s="175">
        <f t="shared" ref="K153:K157" si="146">BD153</f>
        <v>53.46</v>
      </c>
      <c r="L153" s="170">
        <f t="shared" ref="L153:L157" si="147">BG153</f>
        <v>51.856200000000001</v>
      </c>
      <c r="M153" s="171">
        <f t="shared" ref="M153:M157" si="148">BB153</f>
        <v>53.46</v>
      </c>
      <c r="N153" s="163">
        <f t="shared" ref="N153:N157" si="149">IF(R153="New","New",(M153/L153)-1)</f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ref="Q153:Q157" si="150">IF(R153="New","New",IF(AX153="","",(P153/O153)-1))</f>
        <v/>
      </c>
      <c r="R153" s="208">
        <f t="shared" ref="R153:R157" si="151">IF(J153="","New",IF(J153=0,"New",K153-J153))</f>
        <v>1.6037999999999997</v>
      </c>
      <c r="S153" s="209">
        <f t="shared" ref="S153:S157" si="152">IF(R153="New","",R153/J153)</f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ref="BA153:BA157" si="153">IF($F153&gt;0,($F153/$AO153),IF($G153&gt;0,(((43560/($G153/12))*$H153)/$AO153),0))</f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ref="BE153:BE157" si="154">IF(BD153=K153,"yes","no")</f>
        <v>yes</v>
      </c>
      <c r="BF153" s="35">
        <f t="shared" ref="BF153:BF157" si="155">IF(AM153="","",IF($F153&gt;0,($F153/AM153),IF($G153&gt;0,((((43560/($G153/12))*$H153)/$AM153)),0)))</f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ref="BJ153:BJ157" si="156">IF(J153=BI153,"yes","no")</f>
        <v>yes</v>
      </c>
      <c r="BK153" s="35">
        <f t="shared" ref="BK153:BL157" si="157">IF(BG153="","",IF(BG153=0,"",BB153-BG153))</f>
        <v>1.6037999999999997</v>
      </c>
      <c r="BL153" s="35" t="str">
        <f t="shared" si="157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4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45"/>
        <v>63.4392</v>
      </c>
      <c r="K154" s="175">
        <f t="shared" si="146"/>
        <v>62.37</v>
      </c>
      <c r="L154" s="170">
        <f t="shared" si="147"/>
        <v>63.4392</v>
      </c>
      <c r="M154" s="171">
        <f t="shared" si="148"/>
        <v>62.37</v>
      </c>
      <c r="N154" s="163">
        <f t="shared" si="14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50"/>
        <v/>
      </c>
      <c r="R154" s="208">
        <f t="shared" si="151"/>
        <v>-1.0692000000000021</v>
      </c>
      <c r="S154" s="209">
        <f t="shared" si="152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53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54"/>
        <v>yes</v>
      </c>
      <c r="BF154" s="35">
        <f t="shared" si="155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56"/>
        <v>yes</v>
      </c>
      <c r="BK154" s="35">
        <f t="shared" si="157"/>
        <v>-1.0692000000000021</v>
      </c>
      <c r="BL154" s="35" t="str">
        <f t="shared" si="157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4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45"/>
        <v>51.856200000000001</v>
      </c>
      <c r="K155" s="175">
        <f t="shared" si="146"/>
        <v>53.46</v>
      </c>
      <c r="L155" s="170">
        <f t="shared" si="147"/>
        <v>51.856200000000001</v>
      </c>
      <c r="M155" s="171">
        <f t="shared" si="148"/>
        <v>53.46</v>
      </c>
      <c r="N155" s="163">
        <f t="shared" si="14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50"/>
        <v/>
      </c>
      <c r="R155" s="208">
        <f t="shared" si="151"/>
        <v>1.6037999999999997</v>
      </c>
      <c r="S155" s="209">
        <f t="shared" si="152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53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54"/>
        <v>yes</v>
      </c>
      <c r="BF155" s="35">
        <f t="shared" si="155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56"/>
        <v>yes</v>
      </c>
      <c r="BK155" s="35">
        <f t="shared" si="157"/>
        <v>1.6037999999999997</v>
      </c>
      <c r="BL155" s="35" t="str">
        <f t="shared" si="157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4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45"/>
        <v>63.4392</v>
      </c>
      <c r="K156" s="175">
        <f t="shared" si="146"/>
        <v>62.37</v>
      </c>
      <c r="L156" s="170">
        <f t="shared" si="147"/>
        <v>63.4392</v>
      </c>
      <c r="M156" s="171">
        <f t="shared" si="148"/>
        <v>62.37</v>
      </c>
      <c r="N156" s="163">
        <f t="shared" si="14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50"/>
        <v/>
      </c>
      <c r="R156" s="208">
        <f t="shared" si="151"/>
        <v>-1.0692000000000021</v>
      </c>
      <c r="S156" s="209">
        <f t="shared" si="152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53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54"/>
        <v>yes</v>
      </c>
      <c r="BF156" s="35">
        <f t="shared" si="155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56"/>
        <v>yes</v>
      </c>
      <c r="BK156" s="35">
        <f t="shared" si="157"/>
        <v>-1.0692000000000021</v>
      </c>
      <c r="BL156" s="35" t="str">
        <f t="shared" si="157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4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45"/>
        <v>74.66579999999999</v>
      </c>
      <c r="K157" s="175">
        <f t="shared" si="146"/>
        <v>64.152000000000001</v>
      </c>
      <c r="L157" s="170">
        <f t="shared" si="147"/>
        <v>74.66579999999999</v>
      </c>
      <c r="M157" s="171">
        <f t="shared" si="148"/>
        <v>64.152000000000001</v>
      </c>
      <c r="N157" s="163">
        <f t="shared" si="14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50"/>
        <v/>
      </c>
      <c r="R157" s="208">
        <f t="shared" si="151"/>
        <v>-10.513799999999989</v>
      </c>
      <c r="S157" s="209">
        <f t="shared" si="152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53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54"/>
        <v>yes</v>
      </c>
      <c r="BF157" s="35">
        <f t="shared" si="155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56"/>
        <v>yes</v>
      </c>
      <c r="BK157" s="35">
        <f t="shared" si="157"/>
        <v>-10.513799999999989</v>
      </c>
      <c r="BL157" s="35" t="str">
        <f t="shared" si="157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ht="14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4" customHeigh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4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4" customHeight="1" x14ac:dyDescent="0.15">
      <c r="F165" s="71"/>
      <c r="H165" s="139"/>
      <c r="N165" s="132"/>
      <c r="Q165" s="132"/>
      <c r="S165" s="132"/>
    </row>
    <row r="166" spans="4:65" customFormat="1" ht="14" customHeight="1" x14ac:dyDescent="0.15">
      <c r="F166" s="71"/>
      <c r="H166" s="139"/>
      <c r="N166" s="132"/>
      <c r="Q166" s="132"/>
      <c r="S166" s="132"/>
    </row>
    <row r="167" spans="4:65" customFormat="1" ht="14" customHeigh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35:BO152">
    <sortCondition ref="E135:E152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phoneticPr fontId="2"/>
  <dataValidations xWindow="248" yWindow="493" count="1">
    <dataValidation type="list" allowBlank="1" showInputMessage="1" showErrorMessage="1" sqref="E21:E29">
      <formula1>$E$42:$E$157</formula1>
    </dataValidation>
  </dataValidations>
  <pageMargins left="0.7" right="0.7" top="0.75" bottom="0.75" header="0.5" footer="0.5"/>
  <pageSetup scale="20" orientation="landscape" horizontalDpi="4294967292" verticalDpi="429496729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O167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hidden="1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t="14" hidden="1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t="14" hidden="1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4" hidden="1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10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10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7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7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7" hidden="1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7" hidden="1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7" hidden="1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7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7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7" hidden="1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7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7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7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7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7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7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7" hidden="1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7" hidden="1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7" hidden="1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7" hidden="1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7" hidden="1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7" hidden="1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7" hidden="1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7" hidden="1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7" hidden="1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7" hidden="1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7" hidden="1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7" hidden="1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7" hidden="1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7" hidden="1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7" hidden="1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7" hidden="1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7" hidden="1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7" hidden="1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7" hidden="1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7" hidden="1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7" hidden="1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7" hidden="1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7" hidden="1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7" hidden="1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7" hidden="1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7" hidden="1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7" hidden="1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7" hidden="1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7" hidden="1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7" hidden="1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7" hidden="1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7" hidden="1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7" hidden="1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7" hidden="1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7" hidden="1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7" hidden="1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34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7" hidden="1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7" hidden="1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7" hidden="1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7" hidden="1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7" hidden="1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7" hidden="1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7" hidden="1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7" hidden="1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7" hidden="1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7" hidden="1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7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7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7" hidden="1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7" hidden="1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7" hidden="1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4" si="70">IF(J106="","New",IF(J106=0,"New",K106-J106))</f>
        <v>-21.740399999999994</v>
      </c>
      <c r="S106" s="209">
        <f t="shared" ref="S106:S134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4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4" si="79">IF(BD106=K106,"yes","no")</f>
        <v>yes</v>
      </c>
      <c r="BF106" s="35">
        <f t="shared" ref="BF106:BF134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4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7" hidden="1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7" hidden="1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7" hidden="1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7" hidden="1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7" hidden="1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7" hidden="1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7" hidden="1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7" hidden="1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7" hidden="1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7" hidden="1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7" hidden="1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7" hidden="1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7" hidden="1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7" hidden="1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7" hidden="1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7" hidden="1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7" hidden="1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7" hidden="1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7" hidden="1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7" hidden="1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7" hidden="1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7" hidden="1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7" hidden="1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7" hidden="1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7" hidden="1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7" hidden="1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7" hidden="1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7" hidden="1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 t="shared" ref="AP134:AP152" si="103">AK134</f>
        <v>230000</v>
      </c>
      <c r="AQ134" s="32">
        <f t="shared" ref="AQ134:AQ152" si="104">IF(AO134&gt;0,AO134/AK134*100,"Not Avail.")</f>
        <v>100</v>
      </c>
      <c r="AR134" s="62">
        <f t="shared" ref="AR134:AR152" si="105">AM134</f>
        <v>230000</v>
      </c>
      <c r="AS134" s="32">
        <f t="shared" ref="AS134:AS152" si="106"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 t="shared" ref="AV134:AV152" si="107">IF(AT134="","",SUM(AT134:AU134))</f>
        <v/>
      </c>
      <c r="AW134" s="24" t="str">
        <f t="shared" si="76"/>
        <v/>
      </c>
      <c r="AX134" s="24" t="str">
        <f t="shared" ref="AX134:AX152" si="108">IF(AU134="","",(AE134+AF134)-AU134)</f>
        <v/>
      </c>
      <c r="AY134" s="24" t="str">
        <f t="shared" ref="AY134:AY152" si="109"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 t="shared" ref="BD134:BD152" si="110"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 t="shared" ref="BI134:BI152" si="111"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7" hidden="1" customHeight="1" x14ac:dyDescent="0.15">
      <c r="B135" s="1"/>
      <c r="C135" s="28"/>
      <c r="D135" s="117" t="s">
        <v>60</v>
      </c>
      <c r="E135" s="229" t="s">
        <v>151</v>
      </c>
      <c r="F135" s="73">
        <f t="shared" ref="F135:F152" si="112">IF($J$9&gt;0,$J$9,$K$9)</f>
        <v>39204</v>
      </c>
      <c r="G135" s="74">
        <f t="shared" ref="G135:G152" si="113">$J$12</f>
        <v>40</v>
      </c>
      <c r="H135" s="112">
        <f t="shared" ref="H135:H152" si="114">$K$12</f>
        <v>3</v>
      </c>
      <c r="I135" s="113"/>
      <c r="J135" s="174">
        <f t="shared" ref="J135:J152" si="115">BI135</f>
        <v>42.561907826086959</v>
      </c>
      <c r="K135" s="175">
        <f t="shared" ref="K135:K152" si="116">BD135</f>
        <v>39.178432173913045</v>
      </c>
      <c r="L135" s="170">
        <f t="shared" ref="L135:L152" si="117">BG135</f>
        <v>13.244133913043479</v>
      </c>
      <c r="M135" s="171">
        <f t="shared" ref="M135:M152" si="118">BB135</f>
        <v>39.178432173913045</v>
      </c>
      <c r="N135" s="163">
        <f t="shared" ref="N135:N152" si="119">IF(R135="New","New",(M135/L135)-1)</f>
        <v>1.958172458172458</v>
      </c>
      <c r="O135" s="227">
        <f t="shared" ref="O135:O152" si="120">(AH135/AM135)*1000</f>
        <v>1.0856521739130434</v>
      </c>
      <c r="P135" s="228">
        <f t="shared" ref="P135:P152" si="121">(AI135/AO135)*1000</f>
        <v>0.99934782608695649</v>
      </c>
      <c r="Q135" s="223">
        <f t="shared" ref="Q135:Q152" si="122">IF(R135="New","New",IF(AX135="","",(P135/O135)-1))</f>
        <v>-7.9495394473367953E-2</v>
      </c>
      <c r="R135" s="208">
        <f t="shared" ref="R135:R152" si="123">IF(J135="","New",IF(J135=0,"New",K135-J135))</f>
        <v>-3.3834756521739138</v>
      </c>
      <c r="S135" s="209">
        <f t="shared" ref="S135:S152" si="124">IF(R135="New","",R135/J135)</f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ref="AG135:AG152" si="125">X135+(AA135+AB135)</f>
        <v>303.8</v>
      </c>
      <c r="AH135" s="30">
        <f t="shared" ref="AH135:AH152" si="126">Y135+(AC135+AD135)</f>
        <v>249.7</v>
      </c>
      <c r="AI135" s="30">
        <f t="shared" ref="AI135:AI152" si="127">Z135+(AE135+AF135)</f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103"/>
        <v>230000</v>
      </c>
      <c r="AQ135" s="32">
        <f t="shared" si="104"/>
        <v>100</v>
      </c>
      <c r="AR135" s="62">
        <f t="shared" si="105"/>
        <v>230000</v>
      </c>
      <c r="AS135" s="32">
        <f t="shared" si="106"/>
        <v>100</v>
      </c>
      <c r="AT135" s="27">
        <f t="shared" ref="AT135:AT152" si="128">IF($Y135="","",$Y135/$AS135*100)</f>
        <v>77.7</v>
      </c>
      <c r="AU135" s="27">
        <f t="shared" ref="AU135:AU152" si="129">IF($AC135="",IF($AD135="","",($AC135+$AD135)),(($AC135+$AD135)/$AS135*100))</f>
        <v>172</v>
      </c>
      <c r="AV135" s="27">
        <f t="shared" si="107"/>
        <v>249.7</v>
      </c>
      <c r="AW135" s="24">
        <f t="shared" ref="AW135:AW152" si="130">IF(AT135="","",Z135-AT135)</f>
        <v>152.14999999999998</v>
      </c>
      <c r="AX135" s="24">
        <f t="shared" si="108"/>
        <v>-172</v>
      </c>
      <c r="AY135" s="24">
        <f t="shared" si="109"/>
        <v>-19.849999999999994</v>
      </c>
      <c r="AZ135" s="115">
        <f t="shared" ref="AZ135:AZ152" si="131">F135</f>
        <v>39204</v>
      </c>
      <c r="BA135" s="33">
        <f t="shared" ref="BA135:BA152" si="132">IF($F135&gt;0,($F135/$AO135),IF($G135&gt;0,(((43560/($G135/12))*$H135)/$AO135),0))</f>
        <v>0.17045217391304349</v>
      </c>
      <c r="BB135" s="33">
        <f t="shared" ref="BB135:BB152" si="133">$Z135/(1/$BA135)</f>
        <v>39.178432173913045</v>
      </c>
      <c r="BC135" s="34">
        <f t="shared" ref="BC135:BC152" si="134">(($AE135+$AF135)/(1/$BA135))</f>
        <v>0</v>
      </c>
      <c r="BD135" s="34">
        <f t="shared" si="110"/>
        <v>39.178432173913045</v>
      </c>
      <c r="BE135" s="34" t="str">
        <f t="shared" ref="BE135:BE152" si="135">IF(BD135=K135,"yes","no")</f>
        <v>yes</v>
      </c>
      <c r="BF135" s="35">
        <f t="shared" ref="BF135:BF152" si="136">IF(AM135="","",IF($F135&gt;0,($F135/AM135),IF($G135&gt;0,((((43560/($G135/12))*$H135)/$AM135)),0)))</f>
        <v>0.17045217391304349</v>
      </c>
      <c r="BG135" s="35">
        <f t="shared" ref="BG135:BG152" si="137">IF($Y135="","",$Y135/(1/$BF135))</f>
        <v>13.244133913043479</v>
      </c>
      <c r="BH135" s="34">
        <f t="shared" ref="BH135:BH152" si="138">(($AC135+$AD135)/(1/$BF135))</f>
        <v>29.317773913043478</v>
      </c>
      <c r="BI135" s="36">
        <f t="shared" si="111"/>
        <v>42.561907826086959</v>
      </c>
      <c r="BJ135" s="1" t="str">
        <f t="shared" ref="BJ135:BJ152" si="139">IF(J135=BI135,"yes","no")</f>
        <v>yes</v>
      </c>
      <c r="BK135" s="35">
        <f t="shared" ref="BK135:BK152" si="140">IF(BG135="","",IF(BG135=0,"",BB135-BG135))</f>
        <v>25.934298260869568</v>
      </c>
      <c r="BL135" s="35">
        <f t="shared" ref="BL135:BL152" si="141">IF(BH135="","",IF(BH135=0,"",BC135-BH135))</f>
        <v>-29.317773913043478</v>
      </c>
      <c r="BM135" s="7">
        <f t="shared" ref="BM135:BM152" si="142">IF(BK135="","",BD135-BI135)</f>
        <v>-3.3834756521739138</v>
      </c>
      <c r="BN135" s="7">
        <f t="shared" ref="BN135:BN152" si="143">R135-BM135</f>
        <v>0</v>
      </c>
      <c r="BO135" s="17">
        <f t="shared" ref="BO135:BO152" si="144">P135*(AZ135/1000)</f>
        <v>39.178432173913045</v>
      </c>
    </row>
    <row r="136" spans="2:67" ht="17" hidden="1" customHeight="1" x14ac:dyDescent="0.15">
      <c r="B136" s="1"/>
      <c r="C136" s="28"/>
      <c r="D136" s="117" t="s">
        <v>60</v>
      </c>
      <c r="E136" s="229" t="s">
        <v>210</v>
      </c>
      <c r="F136" s="73">
        <f t="shared" si="112"/>
        <v>39204</v>
      </c>
      <c r="G136" s="74">
        <f t="shared" si="113"/>
        <v>40</v>
      </c>
      <c r="H136" s="112">
        <f t="shared" si="114"/>
        <v>3</v>
      </c>
      <c r="I136" s="113"/>
      <c r="J136" s="174">
        <f t="shared" si="115"/>
        <v>0</v>
      </c>
      <c r="K136" s="175">
        <f t="shared" si="116"/>
        <v>66.28032782608696</v>
      </c>
      <c r="L136" s="170" t="str">
        <f t="shared" si="117"/>
        <v/>
      </c>
      <c r="M136" s="171">
        <f t="shared" si="118"/>
        <v>66.28032782608696</v>
      </c>
      <c r="N136" s="163" t="str">
        <f t="shared" si="119"/>
        <v>New</v>
      </c>
      <c r="O136" s="227">
        <f t="shared" si="120"/>
        <v>0</v>
      </c>
      <c r="P136" s="228">
        <f t="shared" si="121"/>
        <v>1.6906521739130436</v>
      </c>
      <c r="Q136" s="223" t="str">
        <f t="shared" si="122"/>
        <v>New</v>
      </c>
      <c r="R136" s="208" t="str">
        <f t="shared" si="123"/>
        <v>New</v>
      </c>
      <c r="S136" s="209" t="str">
        <f t="shared" si="124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125"/>
        <v>0</v>
      </c>
      <c r="AH136" s="30">
        <f t="shared" si="126"/>
        <v>0</v>
      </c>
      <c r="AI136" s="30">
        <f t="shared" si="127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si="103"/>
        <v>230000</v>
      </c>
      <c r="AQ136" s="32">
        <f t="shared" si="104"/>
        <v>100</v>
      </c>
      <c r="AR136" s="62">
        <f t="shared" si="105"/>
        <v>230000</v>
      </c>
      <c r="AS136" s="32">
        <f t="shared" si="106"/>
        <v>100</v>
      </c>
      <c r="AT136" s="27" t="str">
        <f t="shared" si="128"/>
        <v/>
      </c>
      <c r="AU136" s="27" t="str">
        <f t="shared" si="129"/>
        <v/>
      </c>
      <c r="AV136" s="27" t="str">
        <f t="shared" si="107"/>
        <v/>
      </c>
      <c r="AW136" s="24" t="str">
        <f t="shared" si="130"/>
        <v/>
      </c>
      <c r="AX136" s="24" t="str">
        <f t="shared" si="108"/>
        <v/>
      </c>
      <c r="AY136" s="24" t="str">
        <f t="shared" si="109"/>
        <v>New</v>
      </c>
      <c r="AZ136" s="115">
        <f t="shared" si="131"/>
        <v>39204</v>
      </c>
      <c r="BA136" s="33">
        <f t="shared" si="132"/>
        <v>0.17045217391304349</v>
      </c>
      <c r="BB136" s="33">
        <f t="shared" si="133"/>
        <v>66.28032782608696</v>
      </c>
      <c r="BC136" s="34">
        <f t="shared" si="134"/>
        <v>0</v>
      </c>
      <c r="BD136" s="34">
        <f t="shared" si="110"/>
        <v>66.28032782608696</v>
      </c>
      <c r="BE136" s="34" t="str">
        <f t="shared" si="135"/>
        <v>yes</v>
      </c>
      <c r="BF136" s="35">
        <f t="shared" si="136"/>
        <v>0.17045217391304349</v>
      </c>
      <c r="BG136" s="35" t="str">
        <f t="shared" si="137"/>
        <v/>
      </c>
      <c r="BH136" s="34">
        <f t="shared" si="138"/>
        <v>0</v>
      </c>
      <c r="BI136" s="36">
        <f t="shared" si="111"/>
        <v>0</v>
      </c>
      <c r="BJ136" s="1" t="str">
        <f t="shared" si="139"/>
        <v>yes</v>
      </c>
      <c r="BK136" s="35" t="str">
        <f t="shared" si="140"/>
        <v/>
      </c>
      <c r="BL136" s="35" t="str">
        <f t="shared" si="141"/>
        <v/>
      </c>
      <c r="BM136" s="7" t="str">
        <f t="shared" si="142"/>
        <v/>
      </c>
      <c r="BN136" s="7" t="e">
        <f t="shared" si="143"/>
        <v>#VALUE!</v>
      </c>
      <c r="BO136" s="17">
        <f t="shared" si="144"/>
        <v>66.28032782608696</v>
      </c>
    </row>
    <row r="137" spans="2:67" ht="17" hidden="1" customHeight="1" x14ac:dyDescent="0.15">
      <c r="B137" s="1"/>
      <c r="C137" s="28"/>
      <c r="D137" s="117" t="s">
        <v>60</v>
      </c>
      <c r="E137" s="229" t="s">
        <v>152</v>
      </c>
      <c r="F137" s="73">
        <f t="shared" si="112"/>
        <v>39204</v>
      </c>
      <c r="G137" s="74">
        <f t="shared" si="113"/>
        <v>40</v>
      </c>
      <c r="H137" s="112">
        <f t="shared" si="114"/>
        <v>3</v>
      </c>
      <c r="I137" s="113"/>
      <c r="J137" s="174">
        <f t="shared" si="115"/>
        <v>42.561907826086959</v>
      </c>
      <c r="K137" s="175">
        <f t="shared" si="116"/>
        <v>39.178432173913045</v>
      </c>
      <c r="L137" s="170">
        <f t="shared" si="117"/>
        <v>13.244133913043479</v>
      </c>
      <c r="M137" s="171">
        <f t="shared" si="118"/>
        <v>39.178432173913045</v>
      </c>
      <c r="N137" s="163">
        <f t="shared" si="119"/>
        <v>1.958172458172458</v>
      </c>
      <c r="O137" s="227">
        <f t="shared" si="120"/>
        <v>1.0856521739130434</v>
      </c>
      <c r="P137" s="228">
        <f t="shared" si="121"/>
        <v>0.99934782608695649</v>
      </c>
      <c r="Q137" s="223">
        <f t="shared" si="122"/>
        <v>-7.9495394473367953E-2</v>
      </c>
      <c r="R137" s="208">
        <f t="shared" si="123"/>
        <v>-3.3834756521739138</v>
      </c>
      <c r="S137" s="209">
        <f t="shared" si="124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25"/>
        <v>303.8</v>
      </c>
      <c r="AH137" s="30">
        <f t="shared" si="126"/>
        <v>249.7</v>
      </c>
      <c r="AI137" s="30">
        <f t="shared" si="127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03"/>
        <v>230000</v>
      </c>
      <c r="AQ137" s="32">
        <f t="shared" si="104"/>
        <v>100</v>
      </c>
      <c r="AR137" s="62">
        <f t="shared" si="105"/>
        <v>230000</v>
      </c>
      <c r="AS137" s="32">
        <f t="shared" si="106"/>
        <v>100</v>
      </c>
      <c r="AT137" s="27">
        <f t="shared" si="128"/>
        <v>77.7</v>
      </c>
      <c r="AU137" s="27">
        <f t="shared" si="129"/>
        <v>172</v>
      </c>
      <c r="AV137" s="27">
        <f t="shared" si="107"/>
        <v>249.7</v>
      </c>
      <c r="AW137" s="24">
        <f t="shared" si="130"/>
        <v>152.14999999999998</v>
      </c>
      <c r="AX137" s="24">
        <f t="shared" si="108"/>
        <v>-172</v>
      </c>
      <c r="AY137" s="24">
        <f t="shared" si="109"/>
        <v>-19.849999999999994</v>
      </c>
      <c r="AZ137" s="115">
        <f t="shared" si="131"/>
        <v>39204</v>
      </c>
      <c r="BA137" s="33">
        <f t="shared" si="132"/>
        <v>0.17045217391304349</v>
      </c>
      <c r="BB137" s="33">
        <f t="shared" si="133"/>
        <v>39.178432173913045</v>
      </c>
      <c r="BC137" s="34">
        <f t="shared" si="134"/>
        <v>0</v>
      </c>
      <c r="BD137" s="34">
        <f t="shared" si="110"/>
        <v>39.178432173913045</v>
      </c>
      <c r="BE137" s="34" t="str">
        <f t="shared" si="135"/>
        <v>yes</v>
      </c>
      <c r="BF137" s="35">
        <f t="shared" si="136"/>
        <v>0.17045217391304349</v>
      </c>
      <c r="BG137" s="35">
        <f t="shared" si="137"/>
        <v>13.244133913043479</v>
      </c>
      <c r="BH137" s="34">
        <f t="shared" si="138"/>
        <v>29.317773913043478</v>
      </c>
      <c r="BI137" s="36">
        <f t="shared" si="111"/>
        <v>42.561907826086959</v>
      </c>
      <c r="BJ137" s="1" t="str">
        <f t="shared" si="139"/>
        <v>yes</v>
      </c>
      <c r="BK137" s="35">
        <f t="shared" si="140"/>
        <v>25.934298260869568</v>
      </c>
      <c r="BL137" s="35">
        <f t="shared" si="141"/>
        <v>-29.317773913043478</v>
      </c>
      <c r="BM137" s="7">
        <f t="shared" si="142"/>
        <v>-3.3834756521739138</v>
      </c>
      <c r="BN137" s="7">
        <f t="shared" si="143"/>
        <v>0</v>
      </c>
      <c r="BO137" s="17">
        <f t="shared" si="144"/>
        <v>39.178432173913045</v>
      </c>
    </row>
    <row r="138" spans="2:67" ht="17" hidden="1" customHeight="1" x14ac:dyDescent="0.15">
      <c r="B138" s="1"/>
      <c r="C138" s="28"/>
      <c r="D138" s="117" t="s">
        <v>60</v>
      </c>
      <c r="E138" s="229" t="s">
        <v>211</v>
      </c>
      <c r="F138" s="73">
        <f t="shared" si="112"/>
        <v>39204</v>
      </c>
      <c r="G138" s="74">
        <f t="shared" si="113"/>
        <v>40</v>
      </c>
      <c r="H138" s="112">
        <f t="shared" si="114"/>
        <v>3</v>
      </c>
      <c r="I138" s="113"/>
      <c r="J138" s="174">
        <f t="shared" si="115"/>
        <v>0</v>
      </c>
      <c r="K138" s="175">
        <f t="shared" si="116"/>
        <v>66.28032782608696</v>
      </c>
      <c r="L138" s="170" t="str">
        <f t="shared" si="117"/>
        <v/>
      </c>
      <c r="M138" s="171">
        <f t="shared" si="118"/>
        <v>66.28032782608696</v>
      </c>
      <c r="N138" s="163" t="str">
        <f t="shared" si="119"/>
        <v>New</v>
      </c>
      <c r="O138" s="227">
        <f t="shared" si="120"/>
        <v>0</v>
      </c>
      <c r="P138" s="228">
        <f t="shared" si="121"/>
        <v>1.6906521739130436</v>
      </c>
      <c r="Q138" s="223" t="str">
        <f t="shared" si="122"/>
        <v>New</v>
      </c>
      <c r="R138" s="208" t="str">
        <f t="shared" si="123"/>
        <v>New</v>
      </c>
      <c r="S138" s="209" t="str">
        <f t="shared" si="124"/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125"/>
        <v>0</v>
      </c>
      <c r="AH138" s="30">
        <f t="shared" si="126"/>
        <v>0</v>
      </c>
      <c r="AI138" s="30">
        <f t="shared" si="127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si="103"/>
        <v>230000</v>
      </c>
      <c r="AQ138" s="32">
        <f t="shared" si="104"/>
        <v>100</v>
      </c>
      <c r="AR138" s="62">
        <f t="shared" si="105"/>
        <v>230000</v>
      </c>
      <c r="AS138" s="32">
        <f t="shared" si="106"/>
        <v>100</v>
      </c>
      <c r="AT138" s="27" t="str">
        <f t="shared" si="128"/>
        <v/>
      </c>
      <c r="AU138" s="27" t="str">
        <f t="shared" si="129"/>
        <v/>
      </c>
      <c r="AV138" s="27" t="str">
        <f t="shared" si="107"/>
        <v/>
      </c>
      <c r="AW138" s="24" t="str">
        <f t="shared" si="130"/>
        <v/>
      </c>
      <c r="AX138" s="24" t="str">
        <f t="shared" si="108"/>
        <v/>
      </c>
      <c r="AY138" s="24" t="str">
        <f t="shared" si="109"/>
        <v>New</v>
      </c>
      <c r="AZ138" s="115">
        <f t="shared" si="131"/>
        <v>39204</v>
      </c>
      <c r="BA138" s="33">
        <f t="shared" si="132"/>
        <v>0.17045217391304349</v>
      </c>
      <c r="BB138" s="33">
        <f t="shared" si="133"/>
        <v>66.28032782608696</v>
      </c>
      <c r="BC138" s="34">
        <f t="shared" si="134"/>
        <v>0</v>
      </c>
      <c r="BD138" s="34">
        <f t="shared" si="110"/>
        <v>66.28032782608696</v>
      </c>
      <c r="BE138" s="34" t="str">
        <f t="shared" si="135"/>
        <v>yes</v>
      </c>
      <c r="BF138" s="35">
        <f t="shared" si="136"/>
        <v>0.17045217391304349</v>
      </c>
      <c r="BG138" s="35" t="str">
        <f t="shared" si="137"/>
        <v/>
      </c>
      <c r="BH138" s="34">
        <f t="shared" si="138"/>
        <v>0</v>
      </c>
      <c r="BI138" s="36">
        <f t="shared" si="111"/>
        <v>0</v>
      </c>
      <c r="BJ138" s="1" t="str">
        <f t="shared" si="139"/>
        <v>yes</v>
      </c>
      <c r="BK138" s="35" t="str">
        <f t="shared" si="140"/>
        <v/>
      </c>
      <c r="BL138" s="35" t="str">
        <f t="shared" si="141"/>
        <v/>
      </c>
      <c r="BM138" s="7" t="str">
        <f t="shared" si="142"/>
        <v/>
      </c>
      <c r="BN138" s="7" t="e">
        <f t="shared" si="143"/>
        <v>#VALUE!</v>
      </c>
      <c r="BO138" s="17">
        <f t="shared" si="144"/>
        <v>66.28032782608696</v>
      </c>
    </row>
    <row r="139" spans="2:67" ht="15" hidden="1" customHeight="1" x14ac:dyDescent="0.15">
      <c r="B139" s="1"/>
      <c r="C139" s="28"/>
      <c r="D139" s="117" t="s">
        <v>60</v>
      </c>
      <c r="E139" s="229" t="s">
        <v>157</v>
      </c>
      <c r="F139" s="73">
        <f t="shared" si="112"/>
        <v>39204</v>
      </c>
      <c r="G139" s="74">
        <f t="shared" si="113"/>
        <v>40</v>
      </c>
      <c r="H139" s="112">
        <f t="shared" si="114"/>
        <v>3</v>
      </c>
      <c r="I139" s="113"/>
      <c r="J139" s="174">
        <f t="shared" si="115"/>
        <v>65.419544347826076</v>
      </c>
      <c r="K139" s="175">
        <f t="shared" si="116"/>
        <v>65.598519130434781</v>
      </c>
      <c r="L139" s="170">
        <f t="shared" si="117"/>
        <v>30.101853913043477</v>
      </c>
      <c r="M139" s="171">
        <f t="shared" si="118"/>
        <v>65.598519130434781</v>
      </c>
      <c r="N139" s="163">
        <f t="shared" si="119"/>
        <v>1.1792185730464326</v>
      </c>
      <c r="O139" s="227">
        <f t="shared" si="120"/>
        <v>1.6686956521739129</v>
      </c>
      <c r="P139" s="228">
        <f t="shared" si="121"/>
        <v>1.6732608695652176</v>
      </c>
      <c r="Q139" s="223">
        <f t="shared" si="122"/>
        <v>2.7357998957793228E-3</v>
      </c>
      <c r="R139" s="208">
        <f t="shared" si="123"/>
        <v>0.17897478260870514</v>
      </c>
      <c r="S139" s="209">
        <f t="shared" si="124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25"/>
        <v>0</v>
      </c>
      <c r="AH139" s="30">
        <f t="shared" si="126"/>
        <v>383.79999999999995</v>
      </c>
      <c r="AI139" s="30">
        <f t="shared" si="127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03"/>
        <v>230000</v>
      </c>
      <c r="AQ139" s="32">
        <f t="shared" si="104"/>
        <v>100</v>
      </c>
      <c r="AR139" s="62">
        <f t="shared" si="105"/>
        <v>230000</v>
      </c>
      <c r="AS139" s="32">
        <f t="shared" si="106"/>
        <v>100</v>
      </c>
      <c r="AT139" s="27">
        <f t="shared" si="128"/>
        <v>176.6</v>
      </c>
      <c r="AU139" s="27">
        <f t="shared" si="129"/>
        <v>207.20000000000002</v>
      </c>
      <c r="AV139" s="27">
        <f t="shared" si="107"/>
        <v>383.8</v>
      </c>
      <c r="AW139" s="24">
        <f t="shared" si="130"/>
        <v>208.25000000000003</v>
      </c>
      <c r="AX139" s="24">
        <f t="shared" si="108"/>
        <v>-207.20000000000002</v>
      </c>
      <c r="AY139" s="24">
        <f t="shared" si="109"/>
        <v>1.0500000000000114</v>
      </c>
      <c r="AZ139" s="115">
        <f t="shared" si="131"/>
        <v>39204</v>
      </c>
      <c r="BA139" s="33">
        <f t="shared" si="132"/>
        <v>0.17045217391304349</v>
      </c>
      <c r="BB139" s="33">
        <f t="shared" si="133"/>
        <v>65.598519130434781</v>
      </c>
      <c r="BC139" s="34">
        <f t="shared" si="134"/>
        <v>0</v>
      </c>
      <c r="BD139" s="34">
        <f t="shared" si="110"/>
        <v>65.598519130434781</v>
      </c>
      <c r="BE139" s="34" t="str">
        <f t="shared" si="135"/>
        <v>yes</v>
      </c>
      <c r="BF139" s="35">
        <f t="shared" si="136"/>
        <v>0.17045217391304349</v>
      </c>
      <c r="BG139" s="35">
        <f t="shared" si="137"/>
        <v>30.101853913043477</v>
      </c>
      <c r="BH139" s="34">
        <f t="shared" si="138"/>
        <v>35.317690434782605</v>
      </c>
      <c r="BI139" s="36">
        <f t="shared" si="111"/>
        <v>65.419544347826076</v>
      </c>
      <c r="BJ139" s="1" t="str">
        <f t="shared" si="139"/>
        <v>yes</v>
      </c>
      <c r="BK139" s="35">
        <f t="shared" si="140"/>
        <v>35.496665217391303</v>
      </c>
      <c r="BL139" s="35">
        <f t="shared" si="141"/>
        <v>-35.317690434782605</v>
      </c>
      <c r="BM139" s="7">
        <f t="shared" si="142"/>
        <v>0.17897478260870514</v>
      </c>
      <c r="BN139" s="7">
        <f t="shared" si="143"/>
        <v>0</v>
      </c>
      <c r="BO139" s="17">
        <f t="shared" si="144"/>
        <v>65.598519130434795</v>
      </c>
    </row>
    <row r="140" spans="2:67" ht="15" hidden="1" customHeight="1" x14ac:dyDescent="0.15">
      <c r="B140" s="1"/>
      <c r="C140" s="28"/>
      <c r="D140" s="117" t="s">
        <v>60</v>
      </c>
      <c r="E140" s="229" t="s">
        <v>144</v>
      </c>
      <c r="F140" s="73">
        <f t="shared" si="112"/>
        <v>39204</v>
      </c>
      <c r="G140" s="74">
        <f t="shared" si="113"/>
        <v>40</v>
      </c>
      <c r="H140" s="112">
        <f t="shared" si="114"/>
        <v>3</v>
      </c>
      <c r="I140" s="113"/>
      <c r="J140" s="174">
        <f t="shared" si="115"/>
        <v>59.419627826086952</v>
      </c>
      <c r="K140" s="175">
        <f t="shared" si="116"/>
        <v>59.462240869565221</v>
      </c>
      <c r="L140" s="170">
        <f t="shared" si="117"/>
        <v>30.101853913043477</v>
      </c>
      <c r="M140" s="171">
        <f t="shared" si="118"/>
        <v>59.462240869565221</v>
      </c>
      <c r="N140" s="163">
        <f t="shared" si="119"/>
        <v>0.97536806342015869</v>
      </c>
      <c r="O140" s="227">
        <f t="shared" si="120"/>
        <v>1.5156521739130435</v>
      </c>
      <c r="P140" s="228">
        <f t="shared" si="121"/>
        <v>1.5167391304347828</v>
      </c>
      <c r="Q140" s="223">
        <f t="shared" si="122"/>
        <v>7.171543316122353E-4</v>
      </c>
      <c r="R140" s="208">
        <f t="shared" si="123"/>
        <v>4.2613043478269219E-2</v>
      </c>
      <c r="S140" s="209">
        <f t="shared" si="124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25"/>
        <v>343.8</v>
      </c>
      <c r="AH140" s="30">
        <f t="shared" si="126"/>
        <v>348.6</v>
      </c>
      <c r="AI140" s="30">
        <f t="shared" si="127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03"/>
        <v>230000</v>
      </c>
      <c r="AQ140" s="32">
        <f t="shared" si="104"/>
        <v>100</v>
      </c>
      <c r="AR140" s="62">
        <f t="shared" si="105"/>
        <v>230000</v>
      </c>
      <c r="AS140" s="32">
        <f t="shared" si="106"/>
        <v>100</v>
      </c>
      <c r="AT140" s="27">
        <f t="shared" si="128"/>
        <v>176.6</v>
      </c>
      <c r="AU140" s="27">
        <f t="shared" si="129"/>
        <v>172</v>
      </c>
      <c r="AV140" s="27">
        <f t="shared" si="107"/>
        <v>348.6</v>
      </c>
      <c r="AW140" s="24">
        <f t="shared" si="130"/>
        <v>172.25000000000003</v>
      </c>
      <c r="AX140" s="24">
        <f t="shared" si="108"/>
        <v>-172</v>
      </c>
      <c r="AY140" s="24">
        <f t="shared" si="109"/>
        <v>0.25</v>
      </c>
      <c r="AZ140" s="115">
        <f t="shared" si="131"/>
        <v>39204</v>
      </c>
      <c r="BA140" s="33">
        <f t="shared" si="132"/>
        <v>0.17045217391304349</v>
      </c>
      <c r="BB140" s="33">
        <f t="shared" si="133"/>
        <v>59.462240869565221</v>
      </c>
      <c r="BC140" s="34">
        <f t="shared" si="134"/>
        <v>0</v>
      </c>
      <c r="BD140" s="34">
        <f t="shared" si="110"/>
        <v>59.462240869565221</v>
      </c>
      <c r="BE140" s="34" t="str">
        <f t="shared" si="135"/>
        <v>yes</v>
      </c>
      <c r="BF140" s="35">
        <f t="shared" si="136"/>
        <v>0.17045217391304349</v>
      </c>
      <c r="BG140" s="35">
        <f t="shared" si="137"/>
        <v>30.101853913043477</v>
      </c>
      <c r="BH140" s="34">
        <f t="shared" si="138"/>
        <v>29.317773913043478</v>
      </c>
      <c r="BI140" s="36">
        <f t="shared" si="111"/>
        <v>59.419627826086952</v>
      </c>
      <c r="BJ140" s="1" t="str">
        <f t="shared" si="139"/>
        <v>yes</v>
      </c>
      <c r="BK140" s="35">
        <f t="shared" si="140"/>
        <v>29.360386956521744</v>
      </c>
      <c r="BL140" s="35">
        <f t="shared" si="141"/>
        <v>-29.317773913043478</v>
      </c>
      <c r="BM140" s="7">
        <f t="shared" si="142"/>
        <v>4.2613043478269219E-2</v>
      </c>
      <c r="BN140" s="7">
        <f t="shared" si="143"/>
        <v>0</v>
      </c>
      <c r="BO140" s="17">
        <f t="shared" si="144"/>
        <v>59.462240869565228</v>
      </c>
    </row>
    <row r="141" spans="2:67" ht="15" hidden="1" customHeight="1" x14ac:dyDescent="0.15">
      <c r="B141" s="1"/>
      <c r="C141" s="28"/>
      <c r="D141" s="117" t="s">
        <v>60</v>
      </c>
      <c r="E141" s="229" t="s">
        <v>156</v>
      </c>
      <c r="F141" s="73">
        <f t="shared" si="112"/>
        <v>39204</v>
      </c>
      <c r="G141" s="74">
        <f t="shared" si="113"/>
        <v>40</v>
      </c>
      <c r="H141" s="112">
        <f t="shared" si="114"/>
        <v>3</v>
      </c>
      <c r="I141" s="113"/>
      <c r="J141" s="174">
        <f t="shared" si="115"/>
        <v>65.436589565217389</v>
      </c>
      <c r="K141" s="175">
        <f t="shared" si="116"/>
        <v>65.598519130434781</v>
      </c>
      <c r="L141" s="170">
        <f t="shared" si="117"/>
        <v>30.11889913043478</v>
      </c>
      <c r="M141" s="171">
        <f t="shared" si="118"/>
        <v>65.598519130434781</v>
      </c>
      <c r="N141" s="163">
        <f t="shared" si="119"/>
        <v>1.177985285795133</v>
      </c>
      <c r="O141" s="227">
        <f t="shared" si="120"/>
        <v>1.6691304347826086</v>
      </c>
      <c r="P141" s="228">
        <f t="shared" si="121"/>
        <v>1.6732608695652176</v>
      </c>
      <c r="Q141" s="223">
        <f t="shared" si="122"/>
        <v>2.47460276113598E-3</v>
      </c>
      <c r="R141" s="208">
        <f t="shared" si="123"/>
        <v>0.16192956521739177</v>
      </c>
      <c r="S141" s="209">
        <f t="shared" si="124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25"/>
        <v>0</v>
      </c>
      <c r="AH141" s="30">
        <f t="shared" si="126"/>
        <v>383.9</v>
      </c>
      <c r="AI141" s="30">
        <f t="shared" si="127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03"/>
        <v>230000</v>
      </c>
      <c r="AQ141" s="32">
        <f t="shared" si="104"/>
        <v>100</v>
      </c>
      <c r="AR141" s="62">
        <f t="shared" si="105"/>
        <v>230000</v>
      </c>
      <c r="AS141" s="32">
        <f t="shared" si="106"/>
        <v>100</v>
      </c>
      <c r="AT141" s="27">
        <f t="shared" si="128"/>
        <v>176.7</v>
      </c>
      <c r="AU141" s="27">
        <f t="shared" si="129"/>
        <v>207.20000000000002</v>
      </c>
      <c r="AV141" s="27">
        <f t="shared" si="107"/>
        <v>383.9</v>
      </c>
      <c r="AW141" s="24">
        <f t="shared" si="130"/>
        <v>208.15000000000003</v>
      </c>
      <c r="AX141" s="24">
        <f t="shared" si="108"/>
        <v>-207.20000000000002</v>
      </c>
      <c r="AY141" s="24">
        <f t="shared" si="109"/>
        <v>0.95000000000004547</v>
      </c>
      <c r="AZ141" s="115">
        <f t="shared" si="131"/>
        <v>39204</v>
      </c>
      <c r="BA141" s="33">
        <f t="shared" si="132"/>
        <v>0.17045217391304349</v>
      </c>
      <c r="BB141" s="33">
        <f t="shared" si="133"/>
        <v>65.598519130434781</v>
      </c>
      <c r="BC141" s="34">
        <f t="shared" si="134"/>
        <v>0</v>
      </c>
      <c r="BD141" s="34">
        <f t="shared" si="110"/>
        <v>65.598519130434781</v>
      </c>
      <c r="BE141" s="34" t="str">
        <f t="shared" si="135"/>
        <v>yes</v>
      </c>
      <c r="BF141" s="35">
        <f t="shared" si="136"/>
        <v>0.17045217391304349</v>
      </c>
      <c r="BG141" s="35">
        <f t="shared" si="137"/>
        <v>30.11889913043478</v>
      </c>
      <c r="BH141" s="34">
        <f t="shared" si="138"/>
        <v>35.317690434782605</v>
      </c>
      <c r="BI141" s="36">
        <f t="shared" si="111"/>
        <v>65.436589565217389</v>
      </c>
      <c r="BJ141" s="1" t="str">
        <f t="shared" si="139"/>
        <v>yes</v>
      </c>
      <c r="BK141" s="35">
        <f t="shared" si="140"/>
        <v>35.479619999999997</v>
      </c>
      <c r="BL141" s="35">
        <f t="shared" si="141"/>
        <v>-35.317690434782605</v>
      </c>
      <c r="BM141" s="7">
        <f t="shared" si="142"/>
        <v>0.16192956521739177</v>
      </c>
      <c r="BN141" s="7">
        <f t="shared" si="143"/>
        <v>0</v>
      </c>
      <c r="BO141" s="17">
        <f t="shared" si="144"/>
        <v>65.598519130434795</v>
      </c>
    </row>
    <row r="142" spans="2:67" ht="15" hidden="1" customHeight="1" x14ac:dyDescent="0.15">
      <c r="B142" s="1"/>
      <c r="C142" s="28"/>
      <c r="D142" s="117" t="s">
        <v>60</v>
      </c>
      <c r="E142" s="229" t="s">
        <v>91</v>
      </c>
      <c r="F142" s="73">
        <f t="shared" si="112"/>
        <v>39204</v>
      </c>
      <c r="G142" s="74">
        <f t="shared" si="113"/>
        <v>40</v>
      </c>
      <c r="H142" s="112">
        <f t="shared" si="114"/>
        <v>3</v>
      </c>
      <c r="I142" s="113"/>
      <c r="J142" s="174">
        <f t="shared" si="115"/>
        <v>59.419627826086952</v>
      </c>
      <c r="K142" s="175">
        <f t="shared" si="116"/>
        <v>59.462240869565221</v>
      </c>
      <c r="L142" s="170">
        <f t="shared" si="117"/>
        <v>30.101853913043477</v>
      </c>
      <c r="M142" s="171">
        <f t="shared" si="118"/>
        <v>59.462240869565221</v>
      </c>
      <c r="N142" s="163">
        <f t="shared" si="119"/>
        <v>0.97536806342015869</v>
      </c>
      <c r="O142" s="227">
        <f t="shared" si="120"/>
        <v>1.5156521739130435</v>
      </c>
      <c r="P142" s="228">
        <f t="shared" si="121"/>
        <v>1.5167391304347828</v>
      </c>
      <c r="Q142" s="223">
        <f t="shared" si="122"/>
        <v>7.171543316122353E-4</v>
      </c>
      <c r="R142" s="208">
        <f t="shared" si="123"/>
        <v>4.2613043478269219E-2</v>
      </c>
      <c r="S142" s="209">
        <f t="shared" si="124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25"/>
        <v>343.8</v>
      </c>
      <c r="AH142" s="30">
        <f t="shared" si="126"/>
        <v>348.6</v>
      </c>
      <c r="AI142" s="30">
        <f t="shared" si="127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03"/>
        <v>230000</v>
      </c>
      <c r="AQ142" s="32">
        <f t="shared" si="104"/>
        <v>100</v>
      </c>
      <c r="AR142" s="62">
        <f t="shared" si="105"/>
        <v>230000</v>
      </c>
      <c r="AS142" s="32">
        <f t="shared" si="106"/>
        <v>100</v>
      </c>
      <c r="AT142" s="27">
        <f t="shared" si="128"/>
        <v>176.6</v>
      </c>
      <c r="AU142" s="27">
        <f t="shared" si="129"/>
        <v>172</v>
      </c>
      <c r="AV142" s="27">
        <f t="shared" si="107"/>
        <v>348.6</v>
      </c>
      <c r="AW142" s="24">
        <f t="shared" si="130"/>
        <v>172.25000000000003</v>
      </c>
      <c r="AX142" s="24">
        <f t="shared" si="108"/>
        <v>-172</v>
      </c>
      <c r="AY142" s="24">
        <f t="shared" si="109"/>
        <v>0.25</v>
      </c>
      <c r="AZ142" s="115">
        <f t="shared" si="131"/>
        <v>39204</v>
      </c>
      <c r="BA142" s="33">
        <f t="shared" si="132"/>
        <v>0.17045217391304349</v>
      </c>
      <c r="BB142" s="33">
        <f t="shared" si="133"/>
        <v>59.462240869565221</v>
      </c>
      <c r="BC142" s="34">
        <f t="shared" si="134"/>
        <v>0</v>
      </c>
      <c r="BD142" s="34">
        <f t="shared" si="110"/>
        <v>59.462240869565221</v>
      </c>
      <c r="BE142" s="34" t="str">
        <f t="shared" si="135"/>
        <v>yes</v>
      </c>
      <c r="BF142" s="35">
        <f t="shared" si="136"/>
        <v>0.17045217391304349</v>
      </c>
      <c r="BG142" s="35">
        <f t="shared" si="137"/>
        <v>30.101853913043477</v>
      </c>
      <c r="BH142" s="34">
        <f t="shared" si="138"/>
        <v>29.317773913043478</v>
      </c>
      <c r="BI142" s="36">
        <f t="shared" si="111"/>
        <v>59.419627826086952</v>
      </c>
      <c r="BJ142" s="1" t="str">
        <f t="shared" si="139"/>
        <v>yes</v>
      </c>
      <c r="BK142" s="35">
        <f t="shared" si="140"/>
        <v>29.360386956521744</v>
      </c>
      <c r="BL142" s="35">
        <f t="shared" si="141"/>
        <v>-29.317773913043478</v>
      </c>
      <c r="BM142" s="7">
        <f t="shared" si="142"/>
        <v>4.2613043478269219E-2</v>
      </c>
      <c r="BN142" s="7">
        <f t="shared" si="143"/>
        <v>0</v>
      </c>
      <c r="BO142" s="17">
        <f t="shared" si="144"/>
        <v>59.462240869565228</v>
      </c>
    </row>
    <row r="143" spans="2:67" ht="15" hidden="1" customHeight="1" x14ac:dyDescent="0.15">
      <c r="B143" s="1"/>
      <c r="C143" s="28"/>
      <c r="D143" s="117" t="s">
        <v>60</v>
      </c>
      <c r="E143" s="229" t="s">
        <v>159</v>
      </c>
      <c r="F143" s="73">
        <f t="shared" si="112"/>
        <v>39204</v>
      </c>
      <c r="G143" s="74">
        <f t="shared" si="113"/>
        <v>40</v>
      </c>
      <c r="H143" s="112">
        <f t="shared" si="114"/>
        <v>3</v>
      </c>
      <c r="I143" s="113"/>
      <c r="J143" s="174">
        <f t="shared" si="115"/>
        <v>65.436589565217389</v>
      </c>
      <c r="K143" s="175">
        <f t="shared" si="116"/>
        <v>65.598519130434781</v>
      </c>
      <c r="L143" s="170">
        <f t="shared" si="117"/>
        <v>30.11889913043478</v>
      </c>
      <c r="M143" s="171">
        <f t="shared" si="118"/>
        <v>65.598519130434781</v>
      </c>
      <c r="N143" s="163">
        <f t="shared" si="119"/>
        <v>1.177985285795133</v>
      </c>
      <c r="O143" s="227">
        <f t="shared" si="120"/>
        <v>1.6691304347826086</v>
      </c>
      <c r="P143" s="228">
        <f t="shared" si="121"/>
        <v>1.6732608695652176</v>
      </c>
      <c r="Q143" s="223">
        <f t="shared" si="122"/>
        <v>2.47460276113598E-3</v>
      </c>
      <c r="R143" s="208">
        <f t="shared" si="123"/>
        <v>0.16192956521739177</v>
      </c>
      <c r="S143" s="209">
        <f t="shared" si="124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25"/>
        <v>0</v>
      </c>
      <c r="AH143" s="30">
        <f t="shared" si="126"/>
        <v>383.9</v>
      </c>
      <c r="AI143" s="30">
        <f t="shared" si="127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03"/>
        <v>230000</v>
      </c>
      <c r="AQ143" s="32">
        <f t="shared" si="104"/>
        <v>100</v>
      </c>
      <c r="AR143" s="62">
        <f t="shared" si="105"/>
        <v>230000</v>
      </c>
      <c r="AS143" s="32">
        <f t="shared" si="106"/>
        <v>100</v>
      </c>
      <c r="AT143" s="27">
        <f t="shared" si="128"/>
        <v>176.7</v>
      </c>
      <c r="AU143" s="27">
        <f t="shared" si="129"/>
        <v>207.20000000000002</v>
      </c>
      <c r="AV143" s="27">
        <f t="shared" si="107"/>
        <v>383.9</v>
      </c>
      <c r="AW143" s="24">
        <f t="shared" si="130"/>
        <v>208.15000000000003</v>
      </c>
      <c r="AX143" s="24">
        <f t="shared" si="108"/>
        <v>-207.20000000000002</v>
      </c>
      <c r="AY143" s="24">
        <f t="shared" si="109"/>
        <v>0.95000000000004547</v>
      </c>
      <c r="AZ143" s="115">
        <f t="shared" si="131"/>
        <v>39204</v>
      </c>
      <c r="BA143" s="33">
        <f t="shared" si="132"/>
        <v>0.17045217391304349</v>
      </c>
      <c r="BB143" s="33">
        <f t="shared" si="133"/>
        <v>65.598519130434781</v>
      </c>
      <c r="BC143" s="34">
        <f t="shared" si="134"/>
        <v>0</v>
      </c>
      <c r="BD143" s="34">
        <f t="shared" si="110"/>
        <v>65.598519130434781</v>
      </c>
      <c r="BE143" s="34" t="str">
        <f t="shared" si="135"/>
        <v>yes</v>
      </c>
      <c r="BF143" s="35">
        <f t="shared" si="136"/>
        <v>0.17045217391304349</v>
      </c>
      <c r="BG143" s="35">
        <f t="shared" si="137"/>
        <v>30.11889913043478</v>
      </c>
      <c r="BH143" s="34">
        <f t="shared" si="138"/>
        <v>35.317690434782605</v>
      </c>
      <c r="BI143" s="36">
        <f t="shared" si="111"/>
        <v>65.436589565217389</v>
      </c>
      <c r="BJ143" s="1" t="str">
        <f t="shared" si="139"/>
        <v>yes</v>
      </c>
      <c r="BK143" s="35">
        <f t="shared" si="140"/>
        <v>35.479619999999997</v>
      </c>
      <c r="BL143" s="35">
        <f t="shared" si="141"/>
        <v>-35.317690434782605</v>
      </c>
      <c r="BM143" s="7">
        <f t="shared" si="142"/>
        <v>0.16192956521739177</v>
      </c>
      <c r="BN143" s="7">
        <f t="shared" si="143"/>
        <v>0</v>
      </c>
      <c r="BO143" s="17">
        <f t="shared" si="144"/>
        <v>65.598519130434795</v>
      </c>
    </row>
    <row r="144" spans="2:67" ht="15" hidden="1" customHeight="1" x14ac:dyDescent="0.15">
      <c r="B144" s="1"/>
      <c r="C144" s="28"/>
      <c r="D144" s="117" t="s">
        <v>60</v>
      </c>
      <c r="E144" s="229" t="s">
        <v>92</v>
      </c>
      <c r="F144" s="73">
        <f t="shared" si="112"/>
        <v>39204</v>
      </c>
      <c r="G144" s="74">
        <f t="shared" si="113"/>
        <v>40</v>
      </c>
      <c r="H144" s="112">
        <f t="shared" si="114"/>
        <v>3</v>
      </c>
      <c r="I144" s="113"/>
      <c r="J144" s="174">
        <f t="shared" si="115"/>
        <v>36.25517739130435</v>
      </c>
      <c r="K144" s="175">
        <f t="shared" si="116"/>
        <v>39.178432173913045</v>
      </c>
      <c r="L144" s="170">
        <f t="shared" si="117"/>
        <v>6.9374034782608698</v>
      </c>
      <c r="M144" s="171">
        <f t="shared" si="118"/>
        <v>39.178432173913045</v>
      </c>
      <c r="N144" s="163">
        <f t="shared" si="119"/>
        <v>4.6474201474201475</v>
      </c>
      <c r="O144" s="227">
        <f t="shared" si="120"/>
        <v>0.9247826086956521</v>
      </c>
      <c r="P144" s="228">
        <f t="shared" si="121"/>
        <v>0.99934782608695649</v>
      </c>
      <c r="Q144" s="223">
        <f t="shared" si="122"/>
        <v>8.0629995298542534E-2</v>
      </c>
      <c r="R144" s="208">
        <f t="shared" si="123"/>
        <v>2.9232547826086943</v>
      </c>
      <c r="S144" s="209">
        <f t="shared" si="124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25"/>
        <v>358.8</v>
      </c>
      <c r="AH144" s="30">
        <f t="shared" si="126"/>
        <v>212.7</v>
      </c>
      <c r="AI144" s="30">
        <f t="shared" si="127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03"/>
        <v>230000</v>
      </c>
      <c r="AQ144" s="32">
        <f t="shared" si="104"/>
        <v>100</v>
      </c>
      <c r="AR144" s="62">
        <f t="shared" si="105"/>
        <v>230000</v>
      </c>
      <c r="AS144" s="32">
        <f t="shared" si="106"/>
        <v>100</v>
      </c>
      <c r="AT144" s="27">
        <f t="shared" si="128"/>
        <v>40.700000000000003</v>
      </c>
      <c r="AU144" s="27">
        <f t="shared" si="129"/>
        <v>172</v>
      </c>
      <c r="AV144" s="27">
        <f t="shared" si="107"/>
        <v>212.7</v>
      </c>
      <c r="AW144" s="24">
        <f t="shared" si="130"/>
        <v>189.14999999999998</v>
      </c>
      <c r="AX144" s="24">
        <f t="shared" si="108"/>
        <v>-172</v>
      </c>
      <c r="AY144" s="24">
        <f t="shared" si="109"/>
        <v>17.150000000000006</v>
      </c>
      <c r="AZ144" s="115">
        <f t="shared" si="131"/>
        <v>39204</v>
      </c>
      <c r="BA144" s="33">
        <f t="shared" si="132"/>
        <v>0.17045217391304349</v>
      </c>
      <c r="BB144" s="33">
        <f t="shared" si="133"/>
        <v>39.178432173913045</v>
      </c>
      <c r="BC144" s="34">
        <f t="shared" si="134"/>
        <v>0</v>
      </c>
      <c r="BD144" s="34">
        <f t="shared" si="110"/>
        <v>39.178432173913045</v>
      </c>
      <c r="BE144" s="34" t="str">
        <f t="shared" si="135"/>
        <v>yes</v>
      </c>
      <c r="BF144" s="35">
        <f t="shared" si="136"/>
        <v>0.17045217391304349</v>
      </c>
      <c r="BG144" s="35">
        <f t="shared" si="137"/>
        <v>6.9374034782608698</v>
      </c>
      <c r="BH144" s="34">
        <f t="shared" si="138"/>
        <v>29.317773913043478</v>
      </c>
      <c r="BI144" s="36">
        <f t="shared" si="111"/>
        <v>36.25517739130435</v>
      </c>
      <c r="BJ144" s="1" t="str">
        <f t="shared" si="139"/>
        <v>yes</v>
      </c>
      <c r="BK144" s="35">
        <f t="shared" si="140"/>
        <v>32.241028695652176</v>
      </c>
      <c r="BL144" s="35">
        <f t="shared" si="141"/>
        <v>-29.317773913043478</v>
      </c>
      <c r="BM144" s="7">
        <f t="shared" si="142"/>
        <v>2.9232547826086943</v>
      </c>
      <c r="BN144" s="7">
        <f t="shared" si="143"/>
        <v>0</v>
      </c>
      <c r="BO144" s="17">
        <f t="shared" si="144"/>
        <v>39.178432173913045</v>
      </c>
    </row>
    <row r="145" spans="1:67" ht="15" hidden="1" customHeight="1" x14ac:dyDescent="0.15">
      <c r="B145" s="1"/>
      <c r="C145" s="28"/>
      <c r="D145" s="117" t="s">
        <v>60</v>
      </c>
      <c r="E145" s="229" t="s">
        <v>208</v>
      </c>
      <c r="F145" s="73">
        <f t="shared" si="112"/>
        <v>39204</v>
      </c>
      <c r="G145" s="74">
        <f t="shared" si="113"/>
        <v>40</v>
      </c>
      <c r="H145" s="112">
        <f t="shared" si="114"/>
        <v>3</v>
      </c>
      <c r="I145" s="113"/>
      <c r="J145" s="174">
        <f t="shared" si="115"/>
        <v>0</v>
      </c>
      <c r="K145" s="175">
        <f t="shared" si="116"/>
        <v>66.28032782608696</v>
      </c>
      <c r="L145" s="170" t="str">
        <f t="shared" si="117"/>
        <v/>
      </c>
      <c r="M145" s="171">
        <f t="shared" si="118"/>
        <v>66.28032782608696</v>
      </c>
      <c r="N145" s="163" t="str">
        <f t="shared" si="119"/>
        <v>New</v>
      </c>
      <c r="O145" s="227">
        <f t="shared" si="120"/>
        <v>0</v>
      </c>
      <c r="P145" s="228">
        <f t="shared" si="121"/>
        <v>1.6906521739130436</v>
      </c>
      <c r="Q145" s="223" t="str">
        <f t="shared" si="122"/>
        <v>New</v>
      </c>
      <c r="R145" s="208" t="str">
        <f t="shared" si="123"/>
        <v>New</v>
      </c>
      <c r="S145" s="209" t="str">
        <f t="shared" si="124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25"/>
        <v>0</v>
      </c>
      <c r="AH145" s="30">
        <f t="shared" si="126"/>
        <v>0</v>
      </c>
      <c r="AI145" s="30">
        <f t="shared" si="127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03"/>
        <v>230000</v>
      </c>
      <c r="AQ145" s="32">
        <f t="shared" si="104"/>
        <v>100</v>
      </c>
      <c r="AR145" s="62">
        <f t="shared" si="105"/>
        <v>230000</v>
      </c>
      <c r="AS145" s="32">
        <f t="shared" si="106"/>
        <v>100</v>
      </c>
      <c r="AT145" s="27" t="str">
        <f t="shared" si="128"/>
        <v/>
      </c>
      <c r="AU145" s="27" t="str">
        <f t="shared" si="129"/>
        <v/>
      </c>
      <c r="AV145" s="27" t="str">
        <f t="shared" si="107"/>
        <v/>
      </c>
      <c r="AW145" s="24" t="str">
        <f t="shared" si="130"/>
        <v/>
      </c>
      <c r="AX145" s="24" t="str">
        <f t="shared" si="108"/>
        <v/>
      </c>
      <c r="AY145" s="24" t="str">
        <f t="shared" si="109"/>
        <v>New</v>
      </c>
      <c r="AZ145" s="115">
        <f t="shared" si="131"/>
        <v>39204</v>
      </c>
      <c r="BA145" s="33">
        <f t="shared" si="132"/>
        <v>0.17045217391304349</v>
      </c>
      <c r="BB145" s="33">
        <f t="shared" si="133"/>
        <v>66.28032782608696</v>
      </c>
      <c r="BC145" s="34">
        <f t="shared" si="134"/>
        <v>0</v>
      </c>
      <c r="BD145" s="34">
        <f t="shared" si="110"/>
        <v>66.28032782608696</v>
      </c>
      <c r="BE145" s="34" t="str">
        <f t="shared" si="135"/>
        <v>yes</v>
      </c>
      <c r="BF145" s="35">
        <f t="shared" si="136"/>
        <v>0.17045217391304349</v>
      </c>
      <c r="BG145" s="35" t="str">
        <f t="shared" si="137"/>
        <v/>
      </c>
      <c r="BH145" s="34">
        <f t="shared" si="138"/>
        <v>0</v>
      </c>
      <c r="BI145" s="36">
        <f t="shared" si="111"/>
        <v>0</v>
      </c>
      <c r="BJ145" s="1" t="str">
        <f t="shared" si="139"/>
        <v>yes</v>
      </c>
      <c r="BK145" s="35" t="str">
        <f t="shared" si="140"/>
        <v/>
      </c>
      <c r="BL145" s="35" t="str">
        <f t="shared" si="141"/>
        <v/>
      </c>
      <c r="BM145" s="7" t="str">
        <f t="shared" si="142"/>
        <v/>
      </c>
      <c r="BN145" s="7" t="e">
        <f t="shared" si="143"/>
        <v>#VALUE!</v>
      </c>
      <c r="BO145" s="17">
        <f t="shared" si="144"/>
        <v>66.28032782608696</v>
      </c>
    </row>
    <row r="146" spans="1:67" ht="15" hidden="1" customHeight="1" x14ac:dyDescent="0.15">
      <c r="B146" s="1"/>
      <c r="C146" s="28"/>
      <c r="D146" s="117" t="s">
        <v>60</v>
      </c>
      <c r="E146" s="229" t="s">
        <v>209</v>
      </c>
      <c r="F146" s="73">
        <f t="shared" si="112"/>
        <v>39204</v>
      </c>
      <c r="G146" s="74">
        <f t="shared" si="113"/>
        <v>40</v>
      </c>
      <c r="H146" s="112">
        <f t="shared" si="114"/>
        <v>3</v>
      </c>
      <c r="I146" s="113"/>
      <c r="J146" s="174">
        <f t="shared" si="115"/>
        <v>0</v>
      </c>
      <c r="K146" s="175">
        <f t="shared" si="116"/>
        <v>66.28032782608696</v>
      </c>
      <c r="L146" s="170" t="str">
        <f t="shared" si="117"/>
        <v/>
      </c>
      <c r="M146" s="171">
        <f t="shared" si="118"/>
        <v>66.28032782608696</v>
      </c>
      <c r="N146" s="163" t="str">
        <f t="shared" si="119"/>
        <v>New</v>
      </c>
      <c r="O146" s="227">
        <f t="shared" si="120"/>
        <v>0</v>
      </c>
      <c r="P146" s="228">
        <f t="shared" si="121"/>
        <v>1.6906521739130436</v>
      </c>
      <c r="Q146" s="223" t="str">
        <f t="shared" si="122"/>
        <v>New</v>
      </c>
      <c r="R146" s="208" t="str">
        <f t="shared" si="123"/>
        <v>New</v>
      </c>
      <c r="S146" s="209" t="str">
        <f t="shared" si="124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25"/>
        <v>0</v>
      </c>
      <c r="AH146" s="30">
        <f t="shared" si="126"/>
        <v>0</v>
      </c>
      <c r="AI146" s="30">
        <f t="shared" si="127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03"/>
        <v>230000</v>
      </c>
      <c r="AQ146" s="32">
        <f t="shared" si="104"/>
        <v>100</v>
      </c>
      <c r="AR146" s="62">
        <f t="shared" si="105"/>
        <v>230000</v>
      </c>
      <c r="AS146" s="32">
        <f t="shared" si="106"/>
        <v>100</v>
      </c>
      <c r="AT146" s="27" t="str">
        <f t="shared" si="128"/>
        <v/>
      </c>
      <c r="AU146" s="27" t="str">
        <f t="shared" si="129"/>
        <v/>
      </c>
      <c r="AV146" s="27" t="str">
        <f t="shared" si="107"/>
        <v/>
      </c>
      <c r="AW146" s="24" t="str">
        <f t="shared" si="130"/>
        <v/>
      </c>
      <c r="AX146" s="24" t="str">
        <f t="shared" si="108"/>
        <v/>
      </c>
      <c r="AY146" s="24" t="str">
        <f t="shared" si="109"/>
        <v>New</v>
      </c>
      <c r="AZ146" s="115">
        <f t="shared" si="131"/>
        <v>39204</v>
      </c>
      <c r="BA146" s="33">
        <f t="shared" si="132"/>
        <v>0.17045217391304349</v>
      </c>
      <c r="BB146" s="33">
        <f t="shared" si="133"/>
        <v>66.28032782608696</v>
      </c>
      <c r="BC146" s="34">
        <f t="shared" si="134"/>
        <v>0</v>
      </c>
      <c r="BD146" s="34">
        <f t="shared" si="110"/>
        <v>66.28032782608696</v>
      </c>
      <c r="BE146" s="34" t="str">
        <f t="shared" si="135"/>
        <v>yes</v>
      </c>
      <c r="BF146" s="35">
        <f t="shared" si="136"/>
        <v>0.17045217391304349</v>
      </c>
      <c r="BG146" s="35" t="str">
        <f t="shared" si="137"/>
        <v/>
      </c>
      <c r="BH146" s="34">
        <f t="shared" si="138"/>
        <v>0</v>
      </c>
      <c r="BI146" s="36">
        <f t="shared" si="111"/>
        <v>0</v>
      </c>
      <c r="BJ146" s="1" t="str">
        <f t="shared" si="139"/>
        <v>yes</v>
      </c>
      <c r="BK146" s="35" t="str">
        <f t="shared" si="140"/>
        <v/>
      </c>
      <c r="BL146" s="35" t="str">
        <f t="shared" si="141"/>
        <v/>
      </c>
      <c r="BM146" s="7" t="str">
        <f t="shared" si="142"/>
        <v/>
      </c>
      <c r="BN146" s="7" t="e">
        <f t="shared" si="143"/>
        <v>#VALUE!</v>
      </c>
      <c r="BO146" s="17">
        <f t="shared" si="144"/>
        <v>66.28032782608696</v>
      </c>
    </row>
    <row r="147" spans="1:67" ht="15" hidden="1" customHeight="1" x14ac:dyDescent="0.15">
      <c r="B147" s="1"/>
      <c r="C147" s="28"/>
      <c r="D147" s="117" t="s">
        <v>60</v>
      </c>
      <c r="E147" s="229" t="s">
        <v>139</v>
      </c>
      <c r="F147" s="73">
        <f t="shared" si="112"/>
        <v>39204</v>
      </c>
      <c r="G147" s="74">
        <f t="shared" si="113"/>
        <v>40</v>
      </c>
      <c r="H147" s="112">
        <f t="shared" si="114"/>
        <v>3</v>
      </c>
      <c r="I147" s="113"/>
      <c r="J147" s="174">
        <f t="shared" si="115"/>
        <v>59.419627826086952</v>
      </c>
      <c r="K147" s="175">
        <f t="shared" si="116"/>
        <v>59.462240869565221</v>
      </c>
      <c r="L147" s="170">
        <f t="shared" si="117"/>
        <v>30.101853913043477</v>
      </c>
      <c r="M147" s="171">
        <f t="shared" si="118"/>
        <v>59.462240869565221</v>
      </c>
      <c r="N147" s="163">
        <f t="shared" si="119"/>
        <v>0.97536806342015869</v>
      </c>
      <c r="O147" s="227">
        <f t="shared" si="120"/>
        <v>1.5156521739130435</v>
      </c>
      <c r="P147" s="228">
        <f t="shared" si="121"/>
        <v>1.5167391304347828</v>
      </c>
      <c r="Q147" s="223">
        <f t="shared" si="122"/>
        <v>7.171543316122353E-4</v>
      </c>
      <c r="R147" s="208">
        <f t="shared" si="123"/>
        <v>4.2613043478269219E-2</v>
      </c>
      <c r="S147" s="209">
        <f t="shared" si="124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25"/>
        <v>343.8</v>
      </c>
      <c r="AH147" s="30">
        <f t="shared" si="126"/>
        <v>348.6</v>
      </c>
      <c r="AI147" s="30">
        <f t="shared" si="127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03"/>
        <v>230000</v>
      </c>
      <c r="AQ147" s="32">
        <f t="shared" si="104"/>
        <v>100</v>
      </c>
      <c r="AR147" s="62">
        <f t="shared" si="105"/>
        <v>230000</v>
      </c>
      <c r="AS147" s="32">
        <f t="shared" si="106"/>
        <v>100</v>
      </c>
      <c r="AT147" s="27">
        <f t="shared" si="128"/>
        <v>176.6</v>
      </c>
      <c r="AU147" s="27">
        <f t="shared" si="129"/>
        <v>172</v>
      </c>
      <c r="AV147" s="27">
        <f t="shared" si="107"/>
        <v>348.6</v>
      </c>
      <c r="AW147" s="24">
        <f t="shared" si="130"/>
        <v>172.25000000000003</v>
      </c>
      <c r="AX147" s="24">
        <f t="shared" si="108"/>
        <v>-172</v>
      </c>
      <c r="AY147" s="24">
        <f t="shared" si="109"/>
        <v>0.25</v>
      </c>
      <c r="AZ147" s="115">
        <f t="shared" si="131"/>
        <v>39204</v>
      </c>
      <c r="BA147" s="33">
        <f t="shared" si="132"/>
        <v>0.17045217391304349</v>
      </c>
      <c r="BB147" s="33">
        <f t="shared" si="133"/>
        <v>59.462240869565221</v>
      </c>
      <c r="BC147" s="34">
        <f t="shared" si="134"/>
        <v>0</v>
      </c>
      <c r="BD147" s="34">
        <f t="shared" si="110"/>
        <v>59.462240869565221</v>
      </c>
      <c r="BE147" s="34" t="str">
        <f t="shared" si="135"/>
        <v>yes</v>
      </c>
      <c r="BF147" s="35">
        <f t="shared" si="136"/>
        <v>0.17045217391304349</v>
      </c>
      <c r="BG147" s="35">
        <f t="shared" si="137"/>
        <v>30.101853913043477</v>
      </c>
      <c r="BH147" s="34">
        <f t="shared" si="138"/>
        <v>29.317773913043478</v>
      </c>
      <c r="BI147" s="36">
        <f t="shared" si="111"/>
        <v>59.419627826086952</v>
      </c>
      <c r="BJ147" s="1" t="str">
        <f t="shared" si="139"/>
        <v>yes</v>
      </c>
      <c r="BK147" s="35">
        <f t="shared" si="140"/>
        <v>29.360386956521744</v>
      </c>
      <c r="BL147" s="35">
        <f t="shared" si="141"/>
        <v>-29.317773913043478</v>
      </c>
      <c r="BM147" s="7">
        <f t="shared" si="142"/>
        <v>4.2613043478269219E-2</v>
      </c>
      <c r="BN147" s="7">
        <f t="shared" si="143"/>
        <v>0</v>
      </c>
      <c r="BO147" s="17">
        <f t="shared" si="144"/>
        <v>59.462240869565228</v>
      </c>
    </row>
    <row r="148" spans="1:67" ht="15" hidden="1" customHeight="1" x14ac:dyDescent="0.15">
      <c r="B148" s="1"/>
      <c r="C148" s="28"/>
      <c r="D148" s="117" t="s">
        <v>60</v>
      </c>
      <c r="E148" s="229" t="s">
        <v>160</v>
      </c>
      <c r="F148" s="73">
        <f t="shared" si="112"/>
        <v>39204</v>
      </c>
      <c r="G148" s="74">
        <f t="shared" si="113"/>
        <v>40</v>
      </c>
      <c r="H148" s="112">
        <f t="shared" si="114"/>
        <v>3</v>
      </c>
      <c r="I148" s="113"/>
      <c r="J148" s="174">
        <f t="shared" si="115"/>
        <v>65.436589565217389</v>
      </c>
      <c r="K148" s="175">
        <f t="shared" si="116"/>
        <v>57.757719130434786</v>
      </c>
      <c r="L148" s="170">
        <f t="shared" si="117"/>
        <v>30.11889913043478</v>
      </c>
      <c r="M148" s="171">
        <f t="shared" si="118"/>
        <v>57.757719130434786</v>
      </c>
      <c r="N148" s="163">
        <f t="shared" si="119"/>
        <v>0.91765704584040786</v>
      </c>
      <c r="O148" s="227">
        <f t="shared" si="120"/>
        <v>1.6691304347826086</v>
      </c>
      <c r="P148" s="228">
        <f t="shared" si="121"/>
        <v>1.4732608695652174</v>
      </c>
      <c r="Q148" s="223">
        <f t="shared" si="122"/>
        <v>-0.11734826777806717</v>
      </c>
      <c r="R148" s="208">
        <f t="shared" si="123"/>
        <v>-7.6788704347826027</v>
      </c>
      <c r="S148" s="209">
        <f t="shared" si="124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25"/>
        <v>0</v>
      </c>
      <c r="AH148" s="30">
        <f t="shared" si="126"/>
        <v>383.9</v>
      </c>
      <c r="AI148" s="30">
        <f t="shared" si="127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03"/>
        <v>230000</v>
      </c>
      <c r="AQ148" s="32">
        <f t="shared" si="104"/>
        <v>100</v>
      </c>
      <c r="AR148" s="62">
        <f t="shared" si="105"/>
        <v>230000</v>
      </c>
      <c r="AS148" s="32">
        <f t="shared" si="106"/>
        <v>100</v>
      </c>
      <c r="AT148" s="27">
        <f t="shared" si="128"/>
        <v>176.7</v>
      </c>
      <c r="AU148" s="27">
        <f t="shared" si="129"/>
        <v>207.20000000000002</v>
      </c>
      <c r="AV148" s="27">
        <f t="shared" si="107"/>
        <v>383.9</v>
      </c>
      <c r="AW148" s="24">
        <f t="shared" si="130"/>
        <v>162.15000000000003</v>
      </c>
      <c r="AX148" s="24">
        <f t="shared" si="108"/>
        <v>-207.20000000000002</v>
      </c>
      <c r="AY148" s="24">
        <f t="shared" si="109"/>
        <v>-45.049999999999955</v>
      </c>
      <c r="AZ148" s="115">
        <f t="shared" si="131"/>
        <v>39204</v>
      </c>
      <c r="BA148" s="33">
        <f t="shared" si="132"/>
        <v>0.17045217391304349</v>
      </c>
      <c r="BB148" s="33">
        <f t="shared" si="133"/>
        <v>57.757719130434786</v>
      </c>
      <c r="BC148" s="34">
        <f t="shared" si="134"/>
        <v>0</v>
      </c>
      <c r="BD148" s="34">
        <f t="shared" si="110"/>
        <v>57.757719130434786</v>
      </c>
      <c r="BE148" s="34" t="str">
        <f t="shared" si="135"/>
        <v>yes</v>
      </c>
      <c r="BF148" s="35">
        <f t="shared" si="136"/>
        <v>0.17045217391304349</v>
      </c>
      <c r="BG148" s="35">
        <f t="shared" si="137"/>
        <v>30.11889913043478</v>
      </c>
      <c r="BH148" s="34">
        <f t="shared" si="138"/>
        <v>35.317690434782605</v>
      </c>
      <c r="BI148" s="36">
        <f t="shared" si="111"/>
        <v>65.436589565217389</v>
      </c>
      <c r="BJ148" s="1" t="str">
        <f t="shared" si="139"/>
        <v>yes</v>
      </c>
      <c r="BK148" s="35">
        <f t="shared" si="140"/>
        <v>27.638820000000006</v>
      </c>
      <c r="BL148" s="35">
        <f t="shared" si="141"/>
        <v>-35.317690434782605</v>
      </c>
      <c r="BM148" s="7">
        <f t="shared" si="142"/>
        <v>-7.6788704347826027</v>
      </c>
      <c r="BN148" s="7">
        <f t="shared" si="143"/>
        <v>0</v>
      </c>
      <c r="BO148" s="17">
        <f t="shared" si="144"/>
        <v>57.757719130434786</v>
      </c>
    </row>
    <row r="149" spans="1:67" ht="15" hidden="1" customHeight="1" x14ac:dyDescent="0.15">
      <c r="B149" s="1"/>
      <c r="C149" s="28"/>
      <c r="D149" s="117" t="s">
        <v>60</v>
      </c>
      <c r="E149" s="229" t="s">
        <v>161</v>
      </c>
      <c r="F149" s="73">
        <f t="shared" si="112"/>
        <v>39204</v>
      </c>
      <c r="G149" s="74">
        <f t="shared" si="113"/>
        <v>40</v>
      </c>
      <c r="H149" s="112">
        <f t="shared" si="114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120"/>
        <v>1.6691304347826086</v>
      </c>
      <c r="P149" s="228">
        <f t="shared" si="121"/>
        <v>1.2993478260869566</v>
      </c>
      <c r="Q149" s="223">
        <f t="shared" si="122"/>
        <v>-0.22154206824693923</v>
      </c>
      <c r="R149" s="208">
        <f t="shared" si="123"/>
        <v>-14.496957391304342</v>
      </c>
      <c r="S149" s="209">
        <f t="shared" si="124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25"/>
        <v>0</v>
      </c>
      <c r="AH149" s="30">
        <f t="shared" si="126"/>
        <v>383.9</v>
      </c>
      <c r="AI149" s="30">
        <f t="shared" si="127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03"/>
        <v>230000</v>
      </c>
      <c r="AQ149" s="32">
        <f t="shared" si="104"/>
        <v>100</v>
      </c>
      <c r="AR149" s="62">
        <f t="shared" si="105"/>
        <v>230000</v>
      </c>
      <c r="AS149" s="32">
        <f t="shared" si="106"/>
        <v>100</v>
      </c>
      <c r="AT149" s="27">
        <f t="shared" si="128"/>
        <v>176.7</v>
      </c>
      <c r="AU149" s="27">
        <f t="shared" si="129"/>
        <v>207.20000000000002</v>
      </c>
      <c r="AV149" s="27">
        <f t="shared" si="107"/>
        <v>383.9</v>
      </c>
      <c r="AW149" s="24">
        <f t="shared" si="130"/>
        <v>122.15000000000003</v>
      </c>
      <c r="AX149" s="24">
        <f t="shared" si="108"/>
        <v>-207.20000000000002</v>
      </c>
      <c r="AY149" s="24">
        <f t="shared" si="109"/>
        <v>-85.049999999999955</v>
      </c>
      <c r="AZ149" s="115">
        <f t="shared" si="131"/>
        <v>39204</v>
      </c>
      <c r="BA149" s="33">
        <f t="shared" si="132"/>
        <v>0.17045217391304349</v>
      </c>
      <c r="BB149" s="33">
        <f t="shared" si="133"/>
        <v>50.939632173913047</v>
      </c>
      <c r="BC149" s="34">
        <f t="shared" si="134"/>
        <v>0</v>
      </c>
      <c r="BD149" s="34">
        <f t="shared" si="110"/>
        <v>50.939632173913047</v>
      </c>
      <c r="BE149" s="34" t="str">
        <f t="shared" si="135"/>
        <v>yes</v>
      </c>
      <c r="BF149" s="35">
        <f t="shared" si="136"/>
        <v>0.17045217391304349</v>
      </c>
      <c r="BG149" s="35">
        <f t="shared" si="137"/>
        <v>30.11889913043478</v>
      </c>
      <c r="BH149" s="34">
        <f t="shared" si="138"/>
        <v>35.317690434782605</v>
      </c>
      <c r="BI149" s="36">
        <f t="shared" si="111"/>
        <v>65.436589565217389</v>
      </c>
      <c r="BJ149" s="1" t="str">
        <f t="shared" si="139"/>
        <v>yes</v>
      </c>
      <c r="BK149" s="35">
        <f t="shared" si="140"/>
        <v>20.820733043478267</v>
      </c>
      <c r="BL149" s="35">
        <f t="shared" si="141"/>
        <v>-35.317690434782605</v>
      </c>
      <c r="BM149" s="7">
        <f t="shared" si="142"/>
        <v>-14.496957391304342</v>
      </c>
      <c r="BN149" s="7">
        <f t="shared" si="143"/>
        <v>0</v>
      </c>
      <c r="BO149" s="17">
        <f t="shared" si="144"/>
        <v>50.939632173913047</v>
      </c>
    </row>
    <row r="150" spans="1:67" ht="15" hidden="1" customHeight="1" x14ac:dyDescent="0.15">
      <c r="B150" s="1"/>
      <c r="C150" s="28"/>
      <c r="D150" s="117" t="s">
        <v>60</v>
      </c>
      <c r="E150" s="229" t="s">
        <v>162</v>
      </c>
      <c r="F150" s="73">
        <f t="shared" si="112"/>
        <v>39204</v>
      </c>
      <c r="G150" s="74">
        <f t="shared" si="113"/>
        <v>40</v>
      </c>
      <c r="H150" s="112">
        <f t="shared" si="114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120"/>
        <v>1.6691304347826086</v>
      </c>
      <c r="P150" s="228">
        <f t="shared" si="121"/>
        <v>1.2993478260869566</v>
      </c>
      <c r="Q150" s="223">
        <f t="shared" si="122"/>
        <v>-0.22154206824693923</v>
      </c>
      <c r="R150" s="208">
        <f t="shared" si="123"/>
        <v>-14.496957391304342</v>
      </c>
      <c r="S150" s="209">
        <f t="shared" si="124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25"/>
        <v>0</v>
      </c>
      <c r="AH150" s="30">
        <f t="shared" si="126"/>
        <v>383.9</v>
      </c>
      <c r="AI150" s="30">
        <f t="shared" si="127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03"/>
        <v>230000</v>
      </c>
      <c r="AQ150" s="32">
        <f t="shared" si="104"/>
        <v>100</v>
      </c>
      <c r="AR150" s="62">
        <f t="shared" si="105"/>
        <v>230000</v>
      </c>
      <c r="AS150" s="32">
        <f t="shared" si="106"/>
        <v>100</v>
      </c>
      <c r="AT150" s="27">
        <f t="shared" si="128"/>
        <v>176.7</v>
      </c>
      <c r="AU150" s="27">
        <f t="shared" si="129"/>
        <v>207.20000000000002</v>
      </c>
      <c r="AV150" s="27">
        <f t="shared" si="107"/>
        <v>383.9</v>
      </c>
      <c r="AW150" s="24">
        <f t="shared" si="130"/>
        <v>122.15000000000003</v>
      </c>
      <c r="AX150" s="24">
        <f t="shared" si="108"/>
        <v>-207.20000000000002</v>
      </c>
      <c r="AY150" s="24">
        <f t="shared" si="109"/>
        <v>-85.049999999999955</v>
      </c>
      <c r="AZ150" s="115">
        <f t="shared" si="131"/>
        <v>39204</v>
      </c>
      <c r="BA150" s="33">
        <f t="shared" si="132"/>
        <v>0.17045217391304349</v>
      </c>
      <c r="BB150" s="33">
        <f t="shared" si="133"/>
        <v>50.939632173913047</v>
      </c>
      <c r="BC150" s="34">
        <f t="shared" si="134"/>
        <v>0</v>
      </c>
      <c r="BD150" s="34">
        <f t="shared" si="110"/>
        <v>50.939632173913047</v>
      </c>
      <c r="BE150" s="34" t="str">
        <f t="shared" si="135"/>
        <v>yes</v>
      </c>
      <c r="BF150" s="35">
        <f t="shared" si="136"/>
        <v>0.17045217391304349</v>
      </c>
      <c r="BG150" s="35">
        <f t="shared" si="137"/>
        <v>30.11889913043478</v>
      </c>
      <c r="BH150" s="34">
        <f t="shared" si="138"/>
        <v>35.317690434782605</v>
      </c>
      <c r="BI150" s="36">
        <f t="shared" si="111"/>
        <v>65.436589565217389</v>
      </c>
      <c r="BJ150" s="1" t="str">
        <f t="shared" si="139"/>
        <v>yes</v>
      </c>
      <c r="BK150" s="35">
        <f t="shared" si="140"/>
        <v>20.820733043478267</v>
      </c>
      <c r="BL150" s="35">
        <f t="shared" si="141"/>
        <v>-35.317690434782605</v>
      </c>
      <c r="BM150" s="7">
        <f t="shared" si="142"/>
        <v>-14.496957391304342</v>
      </c>
      <c r="BN150" s="7">
        <f t="shared" si="143"/>
        <v>0</v>
      </c>
      <c r="BO150" s="17">
        <f t="shared" si="144"/>
        <v>50.939632173913047</v>
      </c>
    </row>
    <row r="151" spans="1:67" ht="15" hidden="1" customHeight="1" x14ac:dyDescent="0.15">
      <c r="B151" s="1"/>
      <c r="C151" s="28"/>
      <c r="D151" s="117" t="s">
        <v>60</v>
      </c>
      <c r="E151" s="229" t="s">
        <v>207</v>
      </c>
      <c r="F151" s="73">
        <f t="shared" si="112"/>
        <v>39204</v>
      </c>
      <c r="G151" s="74">
        <f t="shared" si="113"/>
        <v>40</v>
      </c>
      <c r="H151" s="112">
        <f t="shared" si="114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120"/>
        <v>0</v>
      </c>
      <c r="P151" s="228">
        <f t="shared" si="121"/>
        <v>1.6906521739130436</v>
      </c>
      <c r="Q151" s="223" t="str">
        <f t="shared" si="122"/>
        <v>New</v>
      </c>
      <c r="R151" s="208" t="str">
        <f t="shared" si="123"/>
        <v>New</v>
      </c>
      <c r="S151" s="209" t="str">
        <f t="shared" si="124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25"/>
        <v>0</v>
      </c>
      <c r="AH151" s="30">
        <f t="shared" si="126"/>
        <v>0</v>
      </c>
      <c r="AI151" s="30">
        <f t="shared" si="127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03"/>
        <v>230000</v>
      </c>
      <c r="AQ151" s="32">
        <f t="shared" si="104"/>
        <v>100</v>
      </c>
      <c r="AR151" s="62">
        <f t="shared" si="105"/>
        <v>230000</v>
      </c>
      <c r="AS151" s="32">
        <f t="shared" si="106"/>
        <v>100</v>
      </c>
      <c r="AT151" s="27" t="str">
        <f t="shared" si="128"/>
        <v/>
      </c>
      <c r="AU151" s="27" t="str">
        <f t="shared" si="129"/>
        <v/>
      </c>
      <c r="AV151" s="27" t="str">
        <f t="shared" si="107"/>
        <v/>
      </c>
      <c r="AW151" s="24" t="str">
        <f t="shared" si="130"/>
        <v/>
      </c>
      <c r="AX151" s="24" t="str">
        <f t="shared" si="108"/>
        <v/>
      </c>
      <c r="AY151" s="24" t="str">
        <f t="shared" si="109"/>
        <v>New</v>
      </c>
      <c r="AZ151" s="115">
        <f t="shared" si="131"/>
        <v>39204</v>
      </c>
      <c r="BA151" s="33">
        <f t="shared" si="132"/>
        <v>0.17045217391304349</v>
      </c>
      <c r="BB151" s="33">
        <f t="shared" si="133"/>
        <v>66.28032782608696</v>
      </c>
      <c r="BC151" s="34">
        <f t="shared" si="134"/>
        <v>0</v>
      </c>
      <c r="BD151" s="34">
        <f t="shared" si="110"/>
        <v>66.28032782608696</v>
      </c>
      <c r="BE151" s="34" t="str">
        <f t="shared" si="135"/>
        <v>yes</v>
      </c>
      <c r="BF151" s="35">
        <f t="shared" si="136"/>
        <v>0.17045217391304349</v>
      </c>
      <c r="BG151" s="35" t="str">
        <f t="shared" si="137"/>
        <v/>
      </c>
      <c r="BH151" s="34">
        <f t="shared" si="138"/>
        <v>0</v>
      </c>
      <c r="BI151" s="36">
        <f t="shared" si="111"/>
        <v>0</v>
      </c>
      <c r="BJ151" s="1" t="str">
        <f t="shared" si="139"/>
        <v>yes</v>
      </c>
      <c r="BK151" s="35" t="str">
        <f t="shared" si="140"/>
        <v/>
      </c>
      <c r="BL151" s="35" t="str">
        <f t="shared" si="141"/>
        <v/>
      </c>
      <c r="BM151" s="7" t="str">
        <f t="shared" si="142"/>
        <v/>
      </c>
      <c r="BN151" s="7" t="e">
        <f t="shared" si="143"/>
        <v>#VALUE!</v>
      </c>
      <c r="BO151" s="17">
        <f t="shared" si="144"/>
        <v>66.28032782608696</v>
      </c>
    </row>
    <row r="152" spans="1:67" ht="15" hidden="1" customHeight="1" x14ac:dyDescent="0.15">
      <c r="B152" s="1"/>
      <c r="C152" s="28"/>
      <c r="D152" s="117" t="s">
        <v>60</v>
      </c>
      <c r="E152" s="229" t="s">
        <v>163</v>
      </c>
      <c r="F152" s="73">
        <f t="shared" si="112"/>
        <v>39204</v>
      </c>
      <c r="G152" s="74">
        <f t="shared" si="113"/>
        <v>40</v>
      </c>
      <c r="H152" s="112">
        <f t="shared" si="114"/>
        <v>3</v>
      </c>
      <c r="I152" s="113"/>
      <c r="J152" s="174">
        <f t="shared" si="115"/>
        <v>65.436589565217389</v>
      </c>
      <c r="K152" s="175">
        <f t="shared" si="116"/>
        <v>61.166762608695656</v>
      </c>
      <c r="L152" s="170">
        <f t="shared" si="117"/>
        <v>30.11889913043478</v>
      </c>
      <c r="M152" s="171">
        <f t="shared" si="118"/>
        <v>61.166762608695656</v>
      </c>
      <c r="N152" s="163">
        <f t="shared" si="119"/>
        <v>1.0308432371250711</v>
      </c>
      <c r="O152" s="227">
        <f t="shared" si="120"/>
        <v>1.6691304347826086</v>
      </c>
      <c r="P152" s="228">
        <f t="shared" si="121"/>
        <v>1.560217391304348</v>
      </c>
      <c r="Q152" s="223">
        <f t="shared" si="122"/>
        <v>-6.5251367543631034E-2</v>
      </c>
      <c r="R152" s="208">
        <f t="shared" si="123"/>
        <v>-4.2698269565217331</v>
      </c>
      <c r="S152" s="209">
        <f t="shared" si="124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125"/>
        <v>0</v>
      </c>
      <c r="AH152" s="30">
        <f t="shared" si="126"/>
        <v>383.9</v>
      </c>
      <c r="AI152" s="30">
        <f t="shared" si="127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103"/>
        <v>230000</v>
      </c>
      <c r="AQ152" s="32">
        <f t="shared" si="104"/>
        <v>100</v>
      </c>
      <c r="AR152" s="62">
        <f t="shared" si="105"/>
        <v>230000</v>
      </c>
      <c r="AS152" s="32">
        <f t="shared" si="106"/>
        <v>100</v>
      </c>
      <c r="AT152" s="27">
        <f t="shared" si="128"/>
        <v>176.7</v>
      </c>
      <c r="AU152" s="27">
        <f t="shared" si="129"/>
        <v>207.20000000000002</v>
      </c>
      <c r="AV152" s="27">
        <f t="shared" si="107"/>
        <v>383.9</v>
      </c>
      <c r="AW152" s="24">
        <f t="shared" si="130"/>
        <v>182.15000000000003</v>
      </c>
      <c r="AX152" s="24">
        <f t="shared" si="108"/>
        <v>-207.20000000000002</v>
      </c>
      <c r="AY152" s="24">
        <f t="shared" si="109"/>
        <v>-25.049999999999955</v>
      </c>
      <c r="AZ152" s="115">
        <f t="shared" si="131"/>
        <v>39204</v>
      </c>
      <c r="BA152" s="33">
        <f t="shared" si="132"/>
        <v>0.17045217391304349</v>
      </c>
      <c r="BB152" s="33">
        <f t="shared" si="133"/>
        <v>61.166762608695656</v>
      </c>
      <c r="BC152" s="34">
        <f t="shared" si="134"/>
        <v>0</v>
      </c>
      <c r="BD152" s="34">
        <f t="shared" si="110"/>
        <v>61.166762608695656</v>
      </c>
      <c r="BE152" s="34" t="str">
        <f t="shared" si="135"/>
        <v>yes</v>
      </c>
      <c r="BF152" s="35">
        <f t="shared" si="136"/>
        <v>0.17045217391304349</v>
      </c>
      <c r="BG152" s="35">
        <f t="shared" si="137"/>
        <v>30.11889913043478</v>
      </c>
      <c r="BH152" s="34">
        <f t="shared" si="138"/>
        <v>35.317690434782605</v>
      </c>
      <c r="BI152" s="36">
        <f t="shared" si="111"/>
        <v>65.436589565217389</v>
      </c>
      <c r="BJ152" s="1" t="str">
        <f t="shared" si="139"/>
        <v>yes</v>
      </c>
      <c r="BK152" s="35">
        <f t="shared" si="140"/>
        <v>31.047863478260876</v>
      </c>
      <c r="BL152" s="35">
        <f t="shared" si="141"/>
        <v>-35.317690434782605</v>
      </c>
      <c r="BM152" s="7">
        <f t="shared" si="142"/>
        <v>-4.2698269565217331</v>
      </c>
      <c r="BN152" s="7">
        <f t="shared" si="143"/>
        <v>0</v>
      </c>
      <c r="BO152" s="17">
        <f t="shared" si="144"/>
        <v>61.166762608695663</v>
      </c>
    </row>
    <row r="153" spans="1:67" ht="15" hidden="1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ref="J153:J157" si="145">BI153</f>
        <v>51.856200000000001</v>
      </c>
      <c r="K153" s="175">
        <f t="shared" ref="K153:K157" si="146">BD153</f>
        <v>53.46</v>
      </c>
      <c r="L153" s="170">
        <f t="shared" ref="L153:L157" si="147">BG153</f>
        <v>51.856200000000001</v>
      </c>
      <c r="M153" s="171">
        <f t="shared" ref="M153:M157" si="148">BB153</f>
        <v>53.46</v>
      </c>
      <c r="N153" s="163">
        <f t="shared" ref="N153:N157" si="149">IF(R153="New","New",(M153/L153)-1)</f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ref="Q153:Q157" si="150">IF(R153="New","New",IF(AX153="","",(P153/O153)-1))</f>
        <v/>
      </c>
      <c r="R153" s="208">
        <f t="shared" ref="R153:R157" si="151">IF(J153="","New",IF(J153=0,"New",K153-J153))</f>
        <v>1.6037999999999997</v>
      </c>
      <c r="S153" s="209">
        <f t="shared" ref="S153:S157" si="152">IF(R153="New","",R153/J153)</f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ref="BA153:BA157" si="153">IF($F153&gt;0,($F153/$AO153),IF($G153&gt;0,(((43560/($G153/12))*$H153)/$AO153),0))</f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ref="BE153:BE157" si="154">IF(BD153=K153,"yes","no")</f>
        <v>yes</v>
      </c>
      <c r="BF153" s="35">
        <f t="shared" ref="BF153:BF157" si="155">IF(AM153="","",IF($F153&gt;0,($F153/AM153),IF($G153&gt;0,((((43560/($G153/12))*$H153)/$AM153)),0)))</f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ref="BJ153:BJ157" si="156">IF(J153=BI153,"yes","no")</f>
        <v>yes</v>
      </c>
      <c r="BK153" s="35">
        <f t="shared" ref="BK153:BL157" si="157">IF(BG153="","",IF(BG153=0,"",BB153-BG153))</f>
        <v>1.6037999999999997</v>
      </c>
      <c r="BL153" s="35" t="str">
        <f t="shared" si="157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5" hidden="1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45"/>
        <v>63.4392</v>
      </c>
      <c r="K154" s="175">
        <f t="shared" si="146"/>
        <v>62.37</v>
      </c>
      <c r="L154" s="170">
        <f t="shared" si="147"/>
        <v>63.4392</v>
      </c>
      <c r="M154" s="171">
        <f t="shared" si="148"/>
        <v>62.37</v>
      </c>
      <c r="N154" s="163">
        <f t="shared" si="14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50"/>
        <v/>
      </c>
      <c r="R154" s="208">
        <f t="shared" si="151"/>
        <v>-1.0692000000000021</v>
      </c>
      <c r="S154" s="209">
        <f t="shared" si="152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53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54"/>
        <v>yes</v>
      </c>
      <c r="BF154" s="35">
        <f t="shared" si="155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56"/>
        <v>yes</v>
      </c>
      <c r="BK154" s="35">
        <f t="shared" si="157"/>
        <v>-1.0692000000000021</v>
      </c>
      <c r="BL154" s="35" t="str">
        <f t="shared" si="157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5" hidden="1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45"/>
        <v>51.856200000000001</v>
      </c>
      <c r="K155" s="175">
        <f t="shared" si="146"/>
        <v>53.46</v>
      </c>
      <c r="L155" s="170">
        <f t="shared" si="147"/>
        <v>51.856200000000001</v>
      </c>
      <c r="M155" s="171">
        <f t="shared" si="148"/>
        <v>53.46</v>
      </c>
      <c r="N155" s="163">
        <f t="shared" si="14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50"/>
        <v/>
      </c>
      <c r="R155" s="208">
        <f t="shared" si="151"/>
        <v>1.6037999999999997</v>
      </c>
      <c r="S155" s="209">
        <f t="shared" si="152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53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54"/>
        <v>yes</v>
      </c>
      <c r="BF155" s="35">
        <f t="shared" si="155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56"/>
        <v>yes</v>
      </c>
      <c r="BK155" s="35">
        <f t="shared" si="157"/>
        <v>1.6037999999999997</v>
      </c>
      <c r="BL155" s="35" t="str">
        <f t="shared" si="157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5" hidden="1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45"/>
        <v>63.4392</v>
      </c>
      <c r="K156" s="175">
        <f t="shared" si="146"/>
        <v>62.37</v>
      </c>
      <c r="L156" s="170">
        <f t="shared" si="147"/>
        <v>63.4392</v>
      </c>
      <c r="M156" s="171">
        <f t="shared" si="148"/>
        <v>62.37</v>
      </c>
      <c r="N156" s="163">
        <f t="shared" si="14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50"/>
        <v/>
      </c>
      <c r="R156" s="208">
        <f t="shared" si="151"/>
        <v>-1.0692000000000021</v>
      </c>
      <c r="S156" s="209">
        <f t="shared" si="152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53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54"/>
        <v>yes</v>
      </c>
      <c r="BF156" s="35">
        <f t="shared" si="155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56"/>
        <v>yes</v>
      </c>
      <c r="BK156" s="35">
        <f t="shared" si="157"/>
        <v>-1.0692000000000021</v>
      </c>
      <c r="BL156" s="35" t="str">
        <f t="shared" si="157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5" hidden="1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45"/>
        <v>74.66579999999999</v>
      </c>
      <c r="K157" s="175">
        <f t="shared" si="146"/>
        <v>64.152000000000001</v>
      </c>
      <c r="L157" s="170">
        <f t="shared" si="147"/>
        <v>74.66579999999999</v>
      </c>
      <c r="M157" s="171">
        <f t="shared" si="148"/>
        <v>64.152000000000001</v>
      </c>
      <c r="N157" s="163">
        <f t="shared" si="14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50"/>
        <v/>
      </c>
      <c r="R157" s="208">
        <f t="shared" si="151"/>
        <v>-10.513799999999989</v>
      </c>
      <c r="S157" s="209">
        <f t="shared" si="152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53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54"/>
        <v>yes</v>
      </c>
      <c r="BF157" s="35">
        <f t="shared" si="155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56"/>
        <v>yes</v>
      </c>
      <c r="BK157" s="35">
        <f t="shared" si="157"/>
        <v>-10.513799999999989</v>
      </c>
      <c r="BL157" s="35" t="str">
        <f t="shared" si="157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ht="14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4" customHeight="1" x14ac:dyDescent="0.15">
      <c r="D159" s="4" t="s">
        <v>221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4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4" customHeight="1" x14ac:dyDescent="0.15">
      <c r="F165" s="71"/>
      <c r="H165" s="139"/>
      <c r="N165" s="132"/>
      <c r="Q165" s="132"/>
      <c r="S165" s="132"/>
    </row>
    <row r="166" spans="4:65" customFormat="1" ht="14" customHeight="1" x14ac:dyDescent="0.15">
      <c r="F166" s="71"/>
      <c r="H166" s="139"/>
      <c r="N166" s="132"/>
      <c r="Q166" s="132"/>
      <c r="S166" s="132"/>
    </row>
    <row r="167" spans="4:65" customFormat="1" ht="14" customHeigh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35:BO152">
    <sortCondition ref="E135:E152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phoneticPr fontId="2" type="noConversion"/>
  <dataValidations xWindow="242" yWindow="237" count="2">
    <dataValidation type="list" allowBlank="1" showInputMessage="1" showErrorMessage="1" prompt="=$E$37:$E$176" sqref="E22">
      <formula1>$E$42:$E$167</formula1>
    </dataValidation>
    <dataValidation type="list" allowBlank="1" showInputMessage="1" showErrorMessage="1" sqref="E21 E23:E29">
      <formula1>$E$42:$E$167</formula1>
    </dataValidation>
  </dataValidations>
  <pageMargins left="0.7" right="0.7" top="0.75" bottom="0.75" header="0.5" footer="0.5"/>
  <pageSetup paperSize="0" scale="80" orientation="landscape" horizontalDpi="4294967292" verticalDpi="429496729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7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idden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idden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6" hidden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7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7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7" hidden="1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7" hidden="1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7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7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7" hidden="1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7" hidden="1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7" hidden="1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7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7" hidden="1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7" hidden="1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7" hidden="1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7" hidden="1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7" hidden="1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7" hidden="1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7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7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7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7" hidden="1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7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7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7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7" hidden="1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7" hidden="1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7" hidden="1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7" hidden="1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7" hidden="1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7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7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7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7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7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7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7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7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7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7" hidden="1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7" hidden="1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7" hidden="1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7" hidden="1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7" hidden="1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7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7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7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7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7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7" hidden="1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7" hidden="1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7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7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7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34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7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7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7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7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7" hidden="1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7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7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7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7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7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7" hidden="1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7" hidden="1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7" hidden="1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7" hidden="1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7" hidden="1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4" si="70">IF(J106="","New",IF(J106=0,"New",K106-J106))</f>
        <v>-21.740399999999994</v>
      </c>
      <c r="S106" s="209">
        <f t="shared" ref="S106:S134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4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4" si="79">IF(BD106=K106,"yes","no")</f>
        <v>yes</v>
      </c>
      <c r="BF106" s="35">
        <f t="shared" ref="BF106:BF134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4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7" hidden="1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7" hidden="1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7" hidden="1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7" hidden="1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7" hidden="1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7" hidden="1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7" hidden="1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7" hidden="1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7" hidden="1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7" hidden="1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7" hidden="1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7" hidden="1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7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7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7" hidden="1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7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7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7" hidden="1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7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7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7" hidden="1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7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7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7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7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7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7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7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 t="shared" ref="AP134:AP151" si="103">AK134</f>
        <v>230000</v>
      </c>
      <c r="AQ134" s="32">
        <f t="shared" ref="AQ134:AQ151" si="104">IF(AO134&gt;0,AO134/AK134*100,"Not Avail.")</f>
        <v>100</v>
      </c>
      <c r="AR134" s="62">
        <f t="shared" ref="AR134:AR151" si="105">AM134</f>
        <v>230000</v>
      </c>
      <c r="AS134" s="32">
        <f t="shared" ref="AS134:AS151" si="106"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 t="shared" ref="AV134:AV151" si="107">IF(AT134="","",SUM(AT134:AU134))</f>
        <v/>
      </c>
      <c r="AW134" s="24" t="str">
        <f t="shared" si="76"/>
        <v/>
      </c>
      <c r="AX134" s="24" t="str">
        <f t="shared" ref="AX134:AX151" si="108">IF(AU134="","",(AE134+AF134)-AU134)</f>
        <v/>
      </c>
      <c r="AY134" s="24" t="str">
        <f t="shared" ref="AY134:AY151" si="109"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 t="shared" ref="BD134:BD151" si="110"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 t="shared" ref="BI134:BI151" si="111"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7" hidden="1" customHeight="1" x14ac:dyDescent="0.15">
      <c r="B135" s="1"/>
      <c r="C135" s="28"/>
      <c r="D135" s="117" t="s">
        <v>60</v>
      </c>
      <c r="E135" s="229" t="s">
        <v>151</v>
      </c>
      <c r="F135" s="73">
        <f t="shared" ref="F135:F151" si="112">IF($J$9&gt;0,$J$9,$K$9)</f>
        <v>39204</v>
      </c>
      <c r="G135" s="74">
        <f t="shared" ref="G135:G151" si="113">$J$12</f>
        <v>40</v>
      </c>
      <c r="H135" s="112">
        <f t="shared" ref="H135:H151" si="114">$K$12</f>
        <v>3</v>
      </c>
      <c r="I135" s="113"/>
      <c r="J135" s="174">
        <f t="shared" ref="J135:J151" si="115">BI135</f>
        <v>42.561907826086959</v>
      </c>
      <c r="K135" s="175">
        <f t="shared" ref="K135:K151" si="116">BD135</f>
        <v>39.178432173913045</v>
      </c>
      <c r="L135" s="170">
        <f t="shared" ref="L135:L151" si="117">BG135</f>
        <v>13.244133913043479</v>
      </c>
      <c r="M135" s="171">
        <f t="shared" ref="M135:M151" si="118">BB135</f>
        <v>39.178432173913045</v>
      </c>
      <c r="N135" s="163">
        <f t="shared" ref="N135:N151" si="119">IF(R135="New","New",(M135/L135)-1)</f>
        <v>1.958172458172458</v>
      </c>
      <c r="O135" s="227">
        <f t="shared" ref="O135:O151" si="120">(AH135/AM135)*1000</f>
        <v>1.0856521739130434</v>
      </c>
      <c r="P135" s="228">
        <f t="shared" ref="P135:P151" si="121">(AI135/AO135)*1000</f>
        <v>0.99934782608695649</v>
      </c>
      <c r="Q135" s="223">
        <f t="shared" ref="Q135:Q151" si="122">IF(R135="New","New",IF(AX135="","",(P135/O135)-1))</f>
        <v>-7.9495394473367953E-2</v>
      </c>
      <c r="R135" s="208">
        <f t="shared" ref="R135:R151" si="123">IF(J135="","New",IF(J135=0,"New",K135-J135))</f>
        <v>-3.3834756521739138</v>
      </c>
      <c r="S135" s="209">
        <f t="shared" ref="S135:S151" si="124">IF(R135="New","",R135/J135)</f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ref="AG135:AG151" si="125">X135+(AA135+AB135)</f>
        <v>303.8</v>
      </c>
      <c r="AH135" s="30">
        <f t="shared" ref="AH135:AH151" si="126">Y135+(AC135+AD135)</f>
        <v>249.7</v>
      </c>
      <c r="AI135" s="30">
        <f t="shared" ref="AI135:AI151" si="127">Z135+(AE135+AF135)</f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103"/>
        <v>230000</v>
      </c>
      <c r="AQ135" s="32">
        <f t="shared" si="104"/>
        <v>100</v>
      </c>
      <c r="AR135" s="62">
        <f t="shared" si="105"/>
        <v>230000</v>
      </c>
      <c r="AS135" s="32">
        <f t="shared" si="106"/>
        <v>100</v>
      </c>
      <c r="AT135" s="27">
        <f t="shared" ref="AT135:AT151" si="128">IF($Y135="","",$Y135/$AS135*100)</f>
        <v>77.7</v>
      </c>
      <c r="AU135" s="27">
        <f t="shared" ref="AU135:AU151" si="129">IF($AC135="",IF($AD135="","",($AC135+$AD135)),(($AC135+$AD135)/$AS135*100))</f>
        <v>172</v>
      </c>
      <c r="AV135" s="27">
        <f t="shared" si="107"/>
        <v>249.7</v>
      </c>
      <c r="AW135" s="24">
        <f t="shared" ref="AW135:AW151" si="130">IF(AT135="","",Z135-AT135)</f>
        <v>152.14999999999998</v>
      </c>
      <c r="AX135" s="24">
        <f t="shared" si="108"/>
        <v>-172</v>
      </c>
      <c r="AY135" s="24">
        <f t="shared" si="109"/>
        <v>-19.849999999999994</v>
      </c>
      <c r="AZ135" s="115">
        <f t="shared" ref="AZ135:AZ151" si="131">F135</f>
        <v>39204</v>
      </c>
      <c r="BA135" s="33">
        <f t="shared" ref="BA135:BA151" si="132">IF($F135&gt;0,($F135/$AO135),IF($G135&gt;0,(((43560/($G135/12))*$H135)/$AO135),0))</f>
        <v>0.17045217391304349</v>
      </c>
      <c r="BB135" s="33">
        <f t="shared" ref="BB135:BB151" si="133">$Z135/(1/$BA135)</f>
        <v>39.178432173913045</v>
      </c>
      <c r="BC135" s="34">
        <f t="shared" ref="BC135:BC151" si="134">(($AE135+$AF135)/(1/$BA135))</f>
        <v>0</v>
      </c>
      <c r="BD135" s="34">
        <f t="shared" si="110"/>
        <v>39.178432173913045</v>
      </c>
      <c r="BE135" s="34" t="str">
        <f t="shared" ref="BE135:BE151" si="135">IF(BD135=K135,"yes","no")</f>
        <v>yes</v>
      </c>
      <c r="BF135" s="35">
        <f t="shared" ref="BF135:BF151" si="136">IF(AM135="","",IF($F135&gt;0,($F135/AM135),IF($G135&gt;0,((((43560/($G135/12))*$H135)/$AM135)),0)))</f>
        <v>0.17045217391304349</v>
      </c>
      <c r="BG135" s="35">
        <f t="shared" ref="BG135:BG151" si="137">IF($Y135="","",$Y135/(1/$BF135))</f>
        <v>13.244133913043479</v>
      </c>
      <c r="BH135" s="34">
        <f t="shared" ref="BH135:BH151" si="138">(($AC135+$AD135)/(1/$BF135))</f>
        <v>29.317773913043478</v>
      </c>
      <c r="BI135" s="36">
        <f t="shared" si="111"/>
        <v>42.561907826086959</v>
      </c>
      <c r="BJ135" s="1" t="str">
        <f t="shared" ref="BJ135:BJ151" si="139">IF(J135=BI135,"yes","no")</f>
        <v>yes</v>
      </c>
      <c r="BK135" s="35">
        <f t="shared" ref="BK135:BK151" si="140">IF(BG135="","",IF(BG135=0,"",BB135-BG135))</f>
        <v>25.934298260869568</v>
      </c>
      <c r="BL135" s="35">
        <f t="shared" ref="BL135:BL151" si="141">IF(BH135="","",IF(BH135=0,"",BC135-BH135))</f>
        <v>-29.317773913043478</v>
      </c>
      <c r="BM135" s="7">
        <f t="shared" ref="BM135:BM151" si="142">IF(BK135="","",BD135-BI135)</f>
        <v>-3.3834756521739138</v>
      </c>
      <c r="BN135" s="7">
        <f t="shared" ref="BN135:BN151" si="143">R135-BM135</f>
        <v>0</v>
      </c>
      <c r="BO135" s="17">
        <f t="shared" ref="BO135:BO151" si="144">P135*(AZ135/1000)</f>
        <v>39.178432173913045</v>
      </c>
    </row>
    <row r="136" spans="2:67" ht="17" hidden="1" customHeight="1" x14ac:dyDescent="0.15">
      <c r="B136" s="1"/>
      <c r="C136" s="28"/>
      <c r="D136" s="117" t="s">
        <v>60</v>
      </c>
      <c r="E136" s="229" t="s">
        <v>210</v>
      </c>
      <c r="F136" s="73">
        <f t="shared" si="112"/>
        <v>39204</v>
      </c>
      <c r="G136" s="74">
        <f t="shared" si="113"/>
        <v>40</v>
      </c>
      <c r="H136" s="112">
        <f t="shared" si="114"/>
        <v>3</v>
      </c>
      <c r="I136" s="113"/>
      <c r="J136" s="174">
        <f t="shared" si="115"/>
        <v>0</v>
      </c>
      <c r="K136" s="175">
        <f t="shared" si="116"/>
        <v>66.28032782608696</v>
      </c>
      <c r="L136" s="170" t="str">
        <f t="shared" si="117"/>
        <v/>
      </c>
      <c r="M136" s="171">
        <f t="shared" si="118"/>
        <v>66.28032782608696</v>
      </c>
      <c r="N136" s="163" t="str">
        <f t="shared" si="119"/>
        <v>New</v>
      </c>
      <c r="O136" s="227">
        <f t="shared" si="120"/>
        <v>0</v>
      </c>
      <c r="P136" s="228">
        <f t="shared" si="121"/>
        <v>1.6906521739130436</v>
      </c>
      <c r="Q136" s="223" t="str">
        <f t="shared" si="122"/>
        <v>New</v>
      </c>
      <c r="R136" s="208" t="str">
        <f t="shared" si="123"/>
        <v>New</v>
      </c>
      <c r="S136" s="209" t="str">
        <f t="shared" si="124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125"/>
        <v>0</v>
      </c>
      <c r="AH136" s="30">
        <f t="shared" si="126"/>
        <v>0</v>
      </c>
      <c r="AI136" s="30">
        <f t="shared" si="127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si="103"/>
        <v>230000</v>
      </c>
      <c r="AQ136" s="32">
        <f t="shared" si="104"/>
        <v>100</v>
      </c>
      <c r="AR136" s="62">
        <f t="shared" si="105"/>
        <v>230000</v>
      </c>
      <c r="AS136" s="32">
        <f t="shared" si="106"/>
        <v>100</v>
      </c>
      <c r="AT136" s="27" t="str">
        <f t="shared" si="128"/>
        <v/>
      </c>
      <c r="AU136" s="27" t="str">
        <f t="shared" si="129"/>
        <v/>
      </c>
      <c r="AV136" s="27" t="str">
        <f t="shared" si="107"/>
        <v/>
      </c>
      <c r="AW136" s="24" t="str">
        <f t="shared" si="130"/>
        <v/>
      </c>
      <c r="AX136" s="24" t="str">
        <f t="shared" si="108"/>
        <v/>
      </c>
      <c r="AY136" s="24" t="str">
        <f t="shared" si="109"/>
        <v>New</v>
      </c>
      <c r="AZ136" s="115">
        <f t="shared" si="131"/>
        <v>39204</v>
      </c>
      <c r="BA136" s="33">
        <f t="shared" si="132"/>
        <v>0.17045217391304349</v>
      </c>
      <c r="BB136" s="33">
        <f t="shared" si="133"/>
        <v>66.28032782608696</v>
      </c>
      <c r="BC136" s="34">
        <f t="shared" si="134"/>
        <v>0</v>
      </c>
      <c r="BD136" s="34">
        <f t="shared" si="110"/>
        <v>66.28032782608696</v>
      </c>
      <c r="BE136" s="34" t="str">
        <f t="shared" si="135"/>
        <v>yes</v>
      </c>
      <c r="BF136" s="35">
        <f t="shared" si="136"/>
        <v>0.17045217391304349</v>
      </c>
      <c r="BG136" s="35" t="str">
        <f t="shared" si="137"/>
        <v/>
      </c>
      <c r="BH136" s="34">
        <f t="shared" si="138"/>
        <v>0</v>
      </c>
      <c r="BI136" s="36">
        <f t="shared" si="111"/>
        <v>0</v>
      </c>
      <c r="BJ136" s="1" t="str">
        <f t="shared" si="139"/>
        <v>yes</v>
      </c>
      <c r="BK136" s="35" t="str">
        <f t="shared" si="140"/>
        <v/>
      </c>
      <c r="BL136" s="35" t="str">
        <f t="shared" si="141"/>
        <v/>
      </c>
      <c r="BM136" s="7" t="str">
        <f t="shared" si="142"/>
        <v/>
      </c>
      <c r="BN136" s="7" t="e">
        <f t="shared" si="143"/>
        <v>#VALUE!</v>
      </c>
      <c r="BO136" s="17">
        <f t="shared" si="144"/>
        <v>66.28032782608696</v>
      </c>
    </row>
    <row r="137" spans="2:67" ht="17" hidden="1" customHeight="1" x14ac:dyDescent="0.15">
      <c r="B137" s="1"/>
      <c r="C137" s="28"/>
      <c r="D137" s="117" t="s">
        <v>60</v>
      </c>
      <c r="E137" s="229" t="s">
        <v>152</v>
      </c>
      <c r="F137" s="73">
        <f t="shared" si="112"/>
        <v>39204</v>
      </c>
      <c r="G137" s="74">
        <f t="shared" si="113"/>
        <v>40</v>
      </c>
      <c r="H137" s="112">
        <f t="shared" si="114"/>
        <v>3</v>
      </c>
      <c r="I137" s="113"/>
      <c r="J137" s="174">
        <f t="shared" si="115"/>
        <v>42.561907826086959</v>
      </c>
      <c r="K137" s="175">
        <f t="shared" si="116"/>
        <v>39.178432173913045</v>
      </c>
      <c r="L137" s="170">
        <f t="shared" si="117"/>
        <v>13.244133913043479</v>
      </c>
      <c r="M137" s="171">
        <f t="shared" si="118"/>
        <v>39.178432173913045</v>
      </c>
      <c r="N137" s="163">
        <f t="shared" si="119"/>
        <v>1.958172458172458</v>
      </c>
      <c r="O137" s="227">
        <f t="shared" si="120"/>
        <v>1.0856521739130434</v>
      </c>
      <c r="P137" s="228">
        <f t="shared" si="121"/>
        <v>0.99934782608695649</v>
      </c>
      <c r="Q137" s="223">
        <f t="shared" si="122"/>
        <v>-7.9495394473367953E-2</v>
      </c>
      <c r="R137" s="208">
        <f t="shared" si="123"/>
        <v>-3.3834756521739138</v>
      </c>
      <c r="S137" s="209">
        <f t="shared" si="124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25"/>
        <v>303.8</v>
      </c>
      <c r="AH137" s="30">
        <f t="shared" si="126"/>
        <v>249.7</v>
      </c>
      <c r="AI137" s="30">
        <f t="shared" si="127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03"/>
        <v>230000</v>
      </c>
      <c r="AQ137" s="32">
        <f t="shared" si="104"/>
        <v>100</v>
      </c>
      <c r="AR137" s="62">
        <f t="shared" si="105"/>
        <v>230000</v>
      </c>
      <c r="AS137" s="32">
        <f t="shared" si="106"/>
        <v>100</v>
      </c>
      <c r="AT137" s="27">
        <f t="shared" si="128"/>
        <v>77.7</v>
      </c>
      <c r="AU137" s="27">
        <f t="shared" si="129"/>
        <v>172</v>
      </c>
      <c r="AV137" s="27">
        <f t="shared" si="107"/>
        <v>249.7</v>
      </c>
      <c r="AW137" s="24">
        <f t="shared" si="130"/>
        <v>152.14999999999998</v>
      </c>
      <c r="AX137" s="24">
        <f t="shared" si="108"/>
        <v>-172</v>
      </c>
      <c r="AY137" s="24">
        <f t="shared" si="109"/>
        <v>-19.849999999999994</v>
      </c>
      <c r="AZ137" s="115">
        <f t="shared" si="131"/>
        <v>39204</v>
      </c>
      <c r="BA137" s="33">
        <f t="shared" si="132"/>
        <v>0.17045217391304349</v>
      </c>
      <c r="BB137" s="33">
        <f t="shared" si="133"/>
        <v>39.178432173913045</v>
      </c>
      <c r="BC137" s="34">
        <f t="shared" si="134"/>
        <v>0</v>
      </c>
      <c r="BD137" s="34">
        <f t="shared" si="110"/>
        <v>39.178432173913045</v>
      </c>
      <c r="BE137" s="34" t="str">
        <f t="shared" si="135"/>
        <v>yes</v>
      </c>
      <c r="BF137" s="35">
        <f t="shared" si="136"/>
        <v>0.17045217391304349</v>
      </c>
      <c r="BG137" s="35">
        <f t="shared" si="137"/>
        <v>13.244133913043479</v>
      </c>
      <c r="BH137" s="34">
        <f t="shared" si="138"/>
        <v>29.317773913043478</v>
      </c>
      <c r="BI137" s="36">
        <f t="shared" si="111"/>
        <v>42.561907826086959</v>
      </c>
      <c r="BJ137" s="1" t="str">
        <f t="shared" si="139"/>
        <v>yes</v>
      </c>
      <c r="BK137" s="35">
        <f t="shared" si="140"/>
        <v>25.934298260869568</v>
      </c>
      <c r="BL137" s="35">
        <f t="shared" si="141"/>
        <v>-29.317773913043478</v>
      </c>
      <c r="BM137" s="7">
        <f t="shared" si="142"/>
        <v>-3.3834756521739138</v>
      </c>
      <c r="BN137" s="7">
        <f t="shared" si="143"/>
        <v>0</v>
      </c>
      <c r="BO137" s="17">
        <f t="shared" si="144"/>
        <v>39.178432173913045</v>
      </c>
    </row>
    <row r="138" spans="2:67" ht="17" hidden="1" customHeight="1" x14ac:dyDescent="0.15">
      <c r="B138" s="1"/>
      <c r="C138" s="28"/>
      <c r="D138" s="117" t="s">
        <v>60</v>
      </c>
      <c r="E138" s="229" t="s">
        <v>211</v>
      </c>
      <c r="F138" s="73">
        <f t="shared" si="112"/>
        <v>39204</v>
      </c>
      <c r="G138" s="74">
        <f t="shared" si="113"/>
        <v>40</v>
      </c>
      <c r="H138" s="112">
        <f t="shared" si="114"/>
        <v>3</v>
      </c>
      <c r="I138" s="113"/>
      <c r="J138" s="174">
        <f t="shared" si="115"/>
        <v>0</v>
      </c>
      <c r="K138" s="175">
        <f t="shared" si="116"/>
        <v>66.28032782608696</v>
      </c>
      <c r="L138" s="170" t="str">
        <f t="shared" si="117"/>
        <v/>
      </c>
      <c r="M138" s="171">
        <f t="shared" si="118"/>
        <v>66.28032782608696</v>
      </c>
      <c r="N138" s="163" t="str">
        <f t="shared" si="119"/>
        <v>New</v>
      </c>
      <c r="O138" s="227">
        <f t="shared" si="120"/>
        <v>0</v>
      </c>
      <c r="P138" s="228">
        <f t="shared" si="121"/>
        <v>1.6906521739130436</v>
      </c>
      <c r="Q138" s="223" t="str">
        <f t="shared" si="122"/>
        <v>New</v>
      </c>
      <c r="R138" s="208" t="str">
        <f t="shared" si="123"/>
        <v>New</v>
      </c>
      <c r="S138" s="209" t="str">
        <f t="shared" si="124"/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125"/>
        <v>0</v>
      </c>
      <c r="AH138" s="30">
        <f t="shared" si="126"/>
        <v>0</v>
      </c>
      <c r="AI138" s="30">
        <f t="shared" si="127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si="103"/>
        <v>230000</v>
      </c>
      <c r="AQ138" s="32">
        <f t="shared" si="104"/>
        <v>100</v>
      </c>
      <c r="AR138" s="62">
        <f t="shared" si="105"/>
        <v>230000</v>
      </c>
      <c r="AS138" s="32">
        <f t="shared" si="106"/>
        <v>100</v>
      </c>
      <c r="AT138" s="27" t="str">
        <f t="shared" si="128"/>
        <v/>
      </c>
      <c r="AU138" s="27" t="str">
        <f t="shared" si="129"/>
        <v/>
      </c>
      <c r="AV138" s="27" t="str">
        <f t="shared" si="107"/>
        <v/>
      </c>
      <c r="AW138" s="24" t="str">
        <f t="shared" si="130"/>
        <v/>
      </c>
      <c r="AX138" s="24" t="str">
        <f t="shared" si="108"/>
        <v/>
      </c>
      <c r="AY138" s="24" t="str">
        <f t="shared" si="109"/>
        <v>New</v>
      </c>
      <c r="AZ138" s="115">
        <f t="shared" si="131"/>
        <v>39204</v>
      </c>
      <c r="BA138" s="33">
        <f t="shared" si="132"/>
        <v>0.17045217391304349</v>
      </c>
      <c r="BB138" s="33">
        <f t="shared" si="133"/>
        <v>66.28032782608696</v>
      </c>
      <c r="BC138" s="34">
        <f t="shared" si="134"/>
        <v>0</v>
      </c>
      <c r="BD138" s="34">
        <f t="shared" si="110"/>
        <v>66.28032782608696</v>
      </c>
      <c r="BE138" s="34" t="str">
        <f t="shared" si="135"/>
        <v>yes</v>
      </c>
      <c r="BF138" s="35">
        <f t="shared" si="136"/>
        <v>0.17045217391304349</v>
      </c>
      <c r="BG138" s="35" t="str">
        <f t="shared" si="137"/>
        <v/>
      </c>
      <c r="BH138" s="34">
        <f t="shared" si="138"/>
        <v>0</v>
      </c>
      <c r="BI138" s="36">
        <f t="shared" si="111"/>
        <v>0</v>
      </c>
      <c r="BJ138" s="1" t="str">
        <f t="shared" si="139"/>
        <v>yes</v>
      </c>
      <c r="BK138" s="35" t="str">
        <f t="shared" si="140"/>
        <v/>
      </c>
      <c r="BL138" s="35" t="str">
        <f t="shared" si="141"/>
        <v/>
      </c>
      <c r="BM138" s="7" t="str">
        <f t="shared" si="142"/>
        <v/>
      </c>
      <c r="BN138" s="7" t="e">
        <f t="shared" si="143"/>
        <v>#VALUE!</v>
      </c>
      <c r="BO138" s="17">
        <f t="shared" si="144"/>
        <v>66.28032782608696</v>
      </c>
    </row>
    <row r="139" spans="2:67" ht="17" hidden="1" customHeight="1" x14ac:dyDescent="0.15">
      <c r="B139" s="1"/>
      <c r="C139" s="28"/>
      <c r="D139" s="117" t="s">
        <v>60</v>
      </c>
      <c r="E139" s="229" t="s">
        <v>157</v>
      </c>
      <c r="F139" s="73">
        <f t="shared" si="112"/>
        <v>39204</v>
      </c>
      <c r="G139" s="74">
        <f t="shared" si="113"/>
        <v>40</v>
      </c>
      <c r="H139" s="112">
        <f t="shared" si="114"/>
        <v>3</v>
      </c>
      <c r="I139" s="113"/>
      <c r="J139" s="174">
        <f t="shared" si="115"/>
        <v>65.419544347826076</v>
      </c>
      <c r="K139" s="175">
        <f t="shared" si="116"/>
        <v>65.598519130434781</v>
      </c>
      <c r="L139" s="170">
        <f t="shared" si="117"/>
        <v>30.101853913043477</v>
      </c>
      <c r="M139" s="171">
        <f t="shared" si="118"/>
        <v>65.598519130434781</v>
      </c>
      <c r="N139" s="163">
        <f t="shared" si="119"/>
        <v>1.1792185730464326</v>
      </c>
      <c r="O139" s="227">
        <f t="shared" si="120"/>
        <v>1.6686956521739129</v>
      </c>
      <c r="P139" s="228">
        <f t="shared" si="121"/>
        <v>1.6732608695652176</v>
      </c>
      <c r="Q139" s="223">
        <f t="shared" si="122"/>
        <v>2.7357998957793228E-3</v>
      </c>
      <c r="R139" s="208">
        <f t="shared" si="123"/>
        <v>0.17897478260870514</v>
      </c>
      <c r="S139" s="209">
        <f t="shared" si="124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25"/>
        <v>0</v>
      </c>
      <c r="AH139" s="30">
        <f t="shared" si="126"/>
        <v>383.79999999999995</v>
      </c>
      <c r="AI139" s="30">
        <f t="shared" si="127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03"/>
        <v>230000</v>
      </c>
      <c r="AQ139" s="32">
        <f t="shared" si="104"/>
        <v>100</v>
      </c>
      <c r="AR139" s="62">
        <f t="shared" si="105"/>
        <v>230000</v>
      </c>
      <c r="AS139" s="32">
        <f t="shared" si="106"/>
        <v>100</v>
      </c>
      <c r="AT139" s="27">
        <f t="shared" si="128"/>
        <v>176.6</v>
      </c>
      <c r="AU139" s="27">
        <f t="shared" si="129"/>
        <v>207.20000000000002</v>
      </c>
      <c r="AV139" s="27">
        <f t="shared" si="107"/>
        <v>383.8</v>
      </c>
      <c r="AW139" s="24">
        <f t="shared" si="130"/>
        <v>208.25000000000003</v>
      </c>
      <c r="AX139" s="24">
        <f t="shared" si="108"/>
        <v>-207.20000000000002</v>
      </c>
      <c r="AY139" s="24">
        <f t="shared" si="109"/>
        <v>1.0500000000000114</v>
      </c>
      <c r="AZ139" s="115">
        <f t="shared" si="131"/>
        <v>39204</v>
      </c>
      <c r="BA139" s="33">
        <f t="shared" si="132"/>
        <v>0.17045217391304349</v>
      </c>
      <c r="BB139" s="33">
        <f t="shared" si="133"/>
        <v>65.598519130434781</v>
      </c>
      <c r="BC139" s="34">
        <f t="shared" si="134"/>
        <v>0</v>
      </c>
      <c r="BD139" s="34">
        <f t="shared" si="110"/>
        <v>65.598519130434781</v>
      </c>
      <c r="BE139" s="34" t="str">
        <f t="shared" si="135"/>
        <v>yes</v>
      </c>
      <c r="BF139" s="35">
        <f t="shared" si="136"/>
        <v>0.17045217391304349</v>
      </c>
      <c r="BG139" s="35">
        <f t="shared" si="137"/>
        <v>30.101853913043477</v>
      </c>
      <c r="BH139" s="34">
        <f t="shared" si="138"/>
        <v>35.317690434782605</v>
      </c>
      <c r="BI139" s="36">
        <f t="shared" si="111"/>
        <v>65.419544347826076</v>
      </c>
      <c r="BJ139" s="1" t="str">
        <f t="shared" si="139"/>
        <v>yes</v>
      </c>
      <c r="BK139" s="35">
        <f t="shared" si="140"/>
        <v>35.496665217391303</v>
      </c>
      <c r="BL139" s="35">
        <f t="shared" si="141"/>
        <v>-35.317690434782605</v>
      </c>
      <c r="BM139" s="7">
        <f t="shared" si="142"/>
        <v>0.17897478260870514</v>
      </c>
      <c r="BN139" s="7">
        <f t="shared" si="143"/>
        <v>0</v>
      </c>
      <c r="BO139" s="17">
        <f t="shared" si="144"/>
        <v>65.598519130434795</v>
      </c>
    </row>
    <row r="140" spans="2:67" ht="17" hidden="1" customHeight="1" x14ac:dyDescent="0.15">
      <c r="B140" s="1"/>
      <c r="C140" s="28"/>
      <c r="D140" s="117" t="s">
        <v>60</v>
      </c>
      <c r="E140" s="229" t="s">
        <v>144</v>
      </c>
      <c r="F140" s="73">
        <f t="shared" si="112"/>
        <v>39204</v>
      </c>
      <c r="G140" s="74">
        <f t="shared" si="113"/>
        <v>40</v>
      </c>
      <c r="H140" s="112">
        <f t="shared" si="114"/>
        <v>3</v>
      </c>
      <c r="I140" s="113"/>
      <c r="J140" s="174">
        <f t="shared" si="115"/>
        <v>59.419627826086952</v>
      </c>
      <c r="K140" s="175">
        <f t="shared" si="116"/>
        <v>59.462240869565221</v>
      </c>
      <c r="L140" s="170">
        <f t="shared" si="117"/>
        <v>30.101853913043477</v>
      </c>
      <c r="M140" s="171">
        <f t="shared" si="118"/>
        <v>59.462240869565221</v>
      </c>
      <c r="N140" s="163">
        <f t="shared" si="119"/>
        <v>0.97536806342015869</v>
      </c>
      <c r="O140" s="227">
        <f t="shared" si="120"/>
        <v>1.5156521739130435</v>
      </c>
      <c r="P140" s="228">
        <f t="shared" si="121"/>
        <v>1.5167391304347828</v>
      </c>
      <c r="Q140" s="223">
        <f t="shared" si="122"/>
        <v>7.171543316122353E-4</v>
      </c>
      <c r="R140" s="208">
        <f t="shared" si="123"/>
        <v>4.2613043478269219E-2</v>
      </c>
      <c r="S140" s="209">
        <f t="shared" si="124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25"/>
        <v>343.8</v>
      </c>
      <c r="AH140" s="30">
        <f t="shared" si="126"/>
        <v>348.6</v>
      </c>
      <c r="AI140" s="30">
        <f t="shared" si="127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03"/>
        <v>230000</v>
      </c>
      <c r="AQ140" s="32">
        <f t="shared" si="104"/>
        <v>100</v>
      </c>
      <c r="AR140" s="62">
        <f t="shared" si="105"/>
        <v>230000</v>
      </c>
      <c r="AS140" s="32">
        <f t="shared" si="106"/>
        <v>100</v>
      </c>
      <c r="AT140" s="27">
        <f t="shared" si="128"/>
        <v>176.6</v>
      </c>
      <c r="AU140" s="27">
        <f t="shared" si="129"/>
        <v>172</v>
      </c>
      <c r="AV140" s="27">
        <f t="shared" si="107"/>
        <v>348.6</v>
      </c>
      <c r="AW140" s="24">
        <f t="shared" si="130"/>
        <v>172.25000000000003</v>
      </c>
      <c r="AX140" s="24">
        <f t="shared" si="108"/>
        <v>-172</v>
      </c>
      <c r="AY140" s="24">
        <f t="shared" si="109"/>
        <v>0.25</v>
      </c>
      <c r="AZ140" s="115">
        <f t="shared" si="131"/>
        <v>39204</v>
      </c>
      <c r="BA140" s="33">
        <f t="shared" si="132"/>
        <v>0.17045217391304349</v>
      </c>
      <c r="BB140" s="33">
        <f t="shared" si="133"/>
        <v>59.462240869565221</v>
      </c>
      <c r="BC140" s="34">
        <f t="shared" si="134"/>
        <v>0</v>
      </c>
      <c r="BD140" s="34">
        <f t="shared" si="110"/>
        <v>59.462240869565221</v>
      </c>
      <c r="BE140" s="34" t="str">
        <f t="shared" si="135"/>
        <v>yes</v>
      </c>
      <c r="BF140" s="35">
        <f t="shared" si="136"/>
        <v>0.17045217391304349</v>
      </c>
      <c r="BG140" s="35">
        <f t="shared" si="137"/>
        <v>30.101853913043477</v>
      </c>
      <c r="BH140" s="34">
        <f t="shared" si="138"/>
        <v>29.317773913043478</v>
      </c>
      <c r="BI140" s="36">
        <f t="shared" si="111"/>
        <v>59.419627826086952</v>
      </c>
      <c r="BJ140" s="1" t="str">
        <f t="shared" si="139"/>
        <v>yes</v>
      </c>
      <c r="BK140" s="35">
        <f t="shared" si="140"/>
        <v>29.360386956521744</v>
      </c>
      <c r="BL140" s="35">
        <f t="shared" si="141"/>
        <v>-29.317773913043478</v>
      </c>
      <c r="BM140" s="7">
        <f t="shared" si="142"/>
        <v>4.2613043478269219E-2</v>
      </c>
      <c r="BN140" s="7">
        <f t="shared" si="143"/>
        <v>0</v>
      </c>
      <c r="BO140" s="17">
        <f t="shared" si="144"/>
        <v>59.462240869565228</v>
      </c>
    </row>
    <row r="141" spans="2:67" ht="17" hidden="1" customHeight="1" x14ac:dyDescent="0.15">
      <c r="B141" s="1"/>
      <c r="C141" s="28"/>
      <c r="D141" s="117" t="s">
        <v>60</v>
      </c>
      <c r="E141" s="229" t="s">
        <v>156</v>
      </c>
      <c r="F141" s="73">
        <f t="shared" si="112"/>
        <v>39204</v>
      </c>
      <c r="G141" s="74">
        <f t="shared" si="113"/>
        <v>40</v>
      </c>
      <c r="H141" s="112">
        <f t="shared" si="114"/>
        <v>3</v>
      </c>
      <c r="I141" s="113"/>
      <c r="J141" s="174">
        <f t="shared" si="115"/>
        <v>65.436589565217389</v>
      </c>
      <c r="K141" s="175">
        <f t="shared" si="116"/>
        <v>65.598519130434781</v>
      </c>
      <c r="L141" s="170">
        <f t="shared" si="117"/>
        <v>30.11889913043478</v>
      </c>
      <c r="M141" s="171">
        <f t="shared" si="118"/>
        <v>65.598519130434781</v>
      </c>
      <c r="N141" s="163">
        <f t="shared" si="119"/>
        <v>1.177985285795133</v>
      </c>
      <c r="O141" s="227">
        <f t="shared" si="120"/>
        <v>1.6691304347826086</v>
      </c>
      <c r="P141" s="228">
        <f t="shared" si="121"/>
        <v>1.6732608695652176</v>
      </c>
      <c r="Q141" s="223">
        <f t="shared" si="122"/>
        <v>2.47460276113598E-3</v>
      </c>
      <c r="R141" s="208">
        <f t="shared" si="123"/>
        <v>0.16192956521739177</v>
      </c>
      <c r="S141" s="209">
        <f t="shared" si="124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25"/>
        <v>0</v>
      </c>
      <c r="AH141" s="30">
        <f t="shared" si="126"/>
        <v>383.9</v>
      </c>
      <c r="AI141" s="30">
        <f t="shared" si="127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03"/>
        <v>230000</v>
      </c>
      <c r="AQ141" s="32">
        <f t="shared" si="104"/>
        <v>100</v>
      </c>
      <c r="AR141" s="62">
        <f t="shared" si="105"/>
        <v>230000</v>
      </c>
      <c r="AS141" s="32">
        <f t="shared" si="106"/>
        <v>100</v>
      </c>
      <c r="AT141" s="27">
        <f t="shared" si="128"/>
        <v>176.7</v>
      </c>
      <c r="AU141" s="27">
        <f t="shared" si="129"/>
        <v>207.20000000000002</v>
      </c>
      <c r="AV141" s="27">
        <f t="shared" si="107"/>
        <v>383.9</v>
      </c>
      <c r="AW141" s="24">
        <f t="shared" si="130"/>
        <v>208.15000000000003</v>
      </c>
      <c r="AX141" s="24">
        <f t="shared" si="108"/>
        <v>-207.20000000000002</v>
      </c>
      <c r="AY141" s="24">
        <f t="shared" si="109"/>
        <v>0.95000000000004547</v>
      </c>
      <c r="AZ141" s="115">
        <f t="shared" si="131"/>
        <v>39204</v>
      </c>
      <c r="BA141" s="33">
        <f t="shared" si="132"/>
        <v>0.17045217391304349</v>
      </c>
      <c r="BB141" s="33">
        <f t="shared" si="133"/>
        <v>65.598519130434781</v>
      </c>
      <c r="BC141" s="34">
        <f t="shared" si="134"/>
        <v>0</v>
      </c>
      <c r="BD141" s="34">
        <f t="shared" si="110"/>
        <v>65.598519130434781</v>
      </c>
      <c r="BE141" s="34" t="str">
        <f t="shared" si="135"/>
        <v>yes</v>
      </c>
      <c r="BF141" s="35">
        <f t="shared" si="136"/>
        <v>0.17045217391304349</v>
      </c>
      <c r="BG141" s="35">
        <f t="shared" si="137"/>
        <v>30.11889913043478</v>
      </c>
      <c r="BH141" s="34">
        <f t="shared" si="138"/>
        <v>35.317690434782605</v>
      </c>
      <c r="BI141" s="36">
        <f t="shared" si="111"/>
        <v>65.436589565217389</v>
      </c>
      <c r="BJ141" s="1" t="str">
        <f t="shared" si="139"/>
        <v>yes</v>
      </c>
      <c r="BK141" s="35">
        <f t="shared" si="140"/>
        <v>35.479619999999997</v>
      </c>
      <c r="BL141" s="35">
        <f t="shared" si="141"/>
        <v>-35.317690434782605</v>
      </c>
      <c r="BM141" s="7">
        <f t="shared" si="142"/>
        <v>0.16192956521739177</v>
      </c>
      <c r="BN141" s="7">
        <f t="shared" si="143"/>
        <v>0</v>
      </c>
      <c r="BO141" s="17">
        <f t="shared" si="144"/>
        <v>65.598519130434795</v>
      </c>
    </row>
    <row r="142" spans="2:67" ht="17" hidden="1" customHeight="1" x14ac:dyDescent="0.15">
      <c r="B142" s="1"/>
      <c r="C142" s="28"/>
      <c r="D142" s="117" t="s">
        <v>60</v>
      </c>
      <c r="E142" s="229" t="s">
        <v>91</v>
      </c>
      <c r="F142" s="73">
        <f t="shared" si="112"/>
        <v>39204</v>
      </c>
      <c r="G142" s="74">
        <f t="shared" si="113"/>
        <v>40</v>
      </c>
      <c r="H142" s="112">
        <f t="shared" si="114"/>
        <v>3</v>
      </c>
      <c r="I142" s="113"/>
      <c r="J142" s="174">
        <f t="shared" si="115"/>
        <v>59.419627826086952</v>
      </c>
      <c r="K142" s="175">
        <f t="shared" si="116"/>
        <v>59.462240869565221</v>
      </c>
      <c r="L142" s="170">
        <f t="shared" si="117"/>
        <v>30.101853913043477</v>
      </c>
      <c r="M142" s="171">
        <f t="shared" si="118"/>
        <v>59.462240869565221</v>
      </c>
      <c r="N142" s="163">
        <f t="shared" si="119"/>
        <v>0.97536806342015869</v>
      </c>
      <c r="O142" s="227">
        <f t="shared" si="120"/>
        <v>1.5156521739130435</v>
      </c>
      <c r="P142" s="228">
        <f t="shared" si="121"/>
        <v>1.5167391304347828</v>
      </c>
      <c r="Q142" s="223">
        <f t="shared" si="122"/>
        <v>7.171543316122353E-4</v>
      </c>
      <c r="R142" s="208">
        <f t="shared" si="123"/>
        <v>4.2613043478269219E-2</v>
      </c>
      <c r="S142" s="209">
        <f t="shared" si="124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25"/>
        <v>343.8</v>
      </c>
      <c r="AH142" s="30">
        <f t="shared" si="126"/>
        <v>348.6</v>
      </c>
      <c r="AI142" s="30">
        <f t="shared" si="127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03"/>
        <v>230000</v>
      </c>
      <c r="AQ142" s="32">
        <f t="shared" si="104"/>
        <v>100</v>
      </c>
      <c r="AR142" s="62">
        <f t="shared" si="105"/>
        <v>230000</v>
      </c>
      <c r="AS142" s="32">
        <f t="shared" si="106"/>
        <v>100</v>
      </c>
      <c r="AT142" s="27">
        <f t="shared" si="128"/>
        <v>176.6</v>
      </c>
      <c r="AU142" s="27">
        <f t="shared" si="129"/>
        <v>172</v>
      </c>
      <c r="AV142" s="27">
        <f t="shared" si="107"/>
        <v>348.6</v>
      </c>
      <c r="AW142" s="24">
        <f t="shared" si="130"/>
        <v>172.25000000000003</v>
      </c>
      <c r="AX142" s="24">
        <f t="shared" si="108"/>
        <v>-172</v>
      </c>
      <c r="AY142" s="24">
        <f t="shared" si="109"/>
        <v>0.25</v>
      </c>
      <c r="AZ142" s="115">
        <f t="shared" si="131"/>
        <v>39204</v>
      </c>
      <c r="BA142" s="33">
        <f t="shared" si="132"/>
        <v>0.17045217391304349</v>
      </c>
      <c r="BB142" s="33">
        <f t="shared" si="133"/>
        <v>59.462240869565221</v>
      </c>
      <c r="BC142" s="34">
        <f t="shared" si="134"/>
        <v>0</v>
      </c>
      <c r="BD142" s="34">
        <f t="shared" si="110"/>
        <v>59.462240869565221</v>
      </c>
      <c r="BE142" s="34" t="str">
        <f t="shared" si="135"/>
        <v>yes</v>
      </c>
      <c r="BF142" s="35">
        <f t="shared" si="136"/>
        <v>0.17045217391304349</v>
      </c>
      <c r="BG142" s="35">
        <f t="shared" si="137"/>
        <v>30.101853913043477</v>
      </c>
      <c r="BH142" s="34">
        <f t="shared" si="138"/>
        <v>29.317773913043478</v>
      </c>
      <c r="BI142" s="36">
        <f t="shared" si="111"/>
        <v>59.419627826086952</v>
      </c>
      <c r="BJ142" s="1" t="str">
        <f t="shared" si="139"/>
        <v>yes</v>
      </c>
      <c r="BK142" s="35">
        <f t="shared" si="140"/>
        <v>29.360386956521744</v>
      </c>
      <c r="BL142" s="35">
        <f t="shared" si="141"/>
        <v>-29.317773913043478</v>
      </c>
      <c r="BM142" s="7">
        <f t="shared" si="142"/>
        <v>4.2613043478269219E-2</v>
      </c>
      <c r="BN142" s="7">
        <f t="shared" si="143"/>
        <v>0</v>
      </c>
      <c r="BO142" s="17">
        <f t="shared" si="144"/>
        <v>59.462240869565228</v>
      </c>
    </row>
    <row r="143" spans="2:67" ht="17" hidden="1" customHeight="1" x14ac:dyDescent="0.15">
      <c r="B143" s="1"/>
      <c r="C143" s="28"/>
      <c r="D143" s="117" t="s">
        <v>60</v>
      </c>
      <c r="E143" s="229" t="s">
        <v>159</v>
      </c>
      <c r="F143" s="73">
        <f t="shared" si="112"/>
        <v>39204</v>
      </c>
      <c r="G143" s="74">
        <f t="shared" si="113"/>
        <v>40</v>
      </c>
      <c r="H143" s="112">
        <f t="shared" si="114"/>
        <v>3</v>
      </c>
      <c r="I143" s="113"/>
      <c r="J143" s="174">
        <f t="shared" si="115"/>
        <v>65.436589565217389</v>
      </c>
      <c r="K143" s="175">
        <f t="shared" si="116"/>
        <v>65.598519130434781</v>
      </c>
      <c r="L143" s="170">
        <f t="shared" si="117"/>
        <v>30.11889913043478</v>
      </c>
      <c r="M143" s="171">
        <f t="shared" si="118"/>
        <v>65.598519130434781</v>
      </c>
      <c r="N143" s="163">
        <f t="shared" si="119"/>
        <v>1.177985285795133</v>
      </c>
      <c r="O143" s="227">
        <f t="shared" si="120"/>
        <v>1.6691304347826086</v>
      </c>
      <c r="P143" s="228">
        <f t="shared" si="121"/>
        <v>1.6732608695652176</v>
      </c>
      <c r="Q143" s="223">
        <f t="shared" si="122"/>
        <v>2.47460276113598E-3</v>
      </c>
      <c r="R143" s="208">
        <f t="shared" si="123"/>
        <v>0.16192956521739177</v>
      </c>
      <c r="S143" s="209">
        <f t="shared" si="124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25"/>
        <v>0</v>
      </c>
      <c r="AH143" s="30">
        <f t="shared" si="126"/>
        <v>383.9</v>
      </c>
      <c r="AI143" s="30">
        <f t="shared" si="127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03"/>
        <v>230000</v>
      </c>
      <c r="AQ143" s="32">
        <f t="shared" si="104"/>
        <v>100</v>
      </c>
      <c r="AR143" s="62">
        <f t="shared" si="105"/>
        <v>230000</v>
      </c>
      <c r="AS143" s="32">
        <f t="shared" si="106"/>
        <v>100</v>
      </c>
      <c r="AT143" s="27">
        <f t="shared" si="128"/>
        <v>176.7</v>
      </c>
      <c r="AU143" s="27">
        <f t="shared" si="129"/>
        <v>207.20000000000002</v>
      </c>
      <c r="AV143" s="27">
        <f t="shared" si="107"/>
        <v>383.9</v>
      </c>
      <c r="AW143" s="24">
        <f t="shared" si="130"/>
        <v>208.15000000000003</v>
      </c>
      <c r="AX143" s="24">
        <f t="shared" si="108"/>
        <v>-207.20000000000002</v>
      </c>
      <c r="AY143" s="24">
        <f t="shared" si="109"/>
        <v>0.95000000000004547</v>
      </c>
      <c r="AZ143" s="115">
        <f t="shared" si="131"/>
        <v>39204</v>
      </c>
      <c r="BA143" s="33">
        <f t="shared" si="132"/>
        <v>0.17045217391304349</v>
      </c>
      <c r="BB143" s="33">
        <f t="shared" si="133"/>
        <v>65.598519130434781</v>
      </c>
      <c r="BC143" s="34">
        <f t="shared" si="134"/>
        <v>0</v>
      </c>
      <c r="BD143" s="34">
        <f t="shared" si="110"/>
        <v>65.598519130434781</v>
      </c>
      <c r="BE143" s="34" t="str">
        <f t="shared" si="135"/>
        <v>yes</v>
      </c>
      <c r="BF143" s="35">
        <f t="shared" si="136"/>
        <v>0.17045217391304349</v>
      </c>
      <c r="BG143" s="35">
        <f t="shared" si="137"/>
        <v>30.11889913043478</v>
      </c>
      <c r="BH143" s="34">
        <f t="shared" si="138"/>
        <v>35.317690434782605</v>
      </c>
      <c r="BI143" s="36">
        <f t="shared" si="111"/>
        <v>65.436589565217389</v>
      </c>
      <c r="BJ143" s="1" t="str">
        <f t="shared" si="139"/>
        <v>yes</v>
      </c>
      <c r="BK143" s="35">
        <f t="shared" si="140"/>
        <v>35.479619999999997</v>
      </c>
      <c r="BL143" s="35">
        <f t="shared" si="141"/>
        <v>-35.317690434782605</v>
      </c>
      <c r="BM143" s="7">
        <f t="shared" si="142"/>
        <v>0.16192956521739177</v>
      </c>
      <c r="BN143" s="7">
        <f t="shared" si="143"/>
        <v>0</v>
      </c>
      <c r="BO143" s="17">
        <f t="shared" si="144"/>
        <v>65.598519130434795</v>
      </c>
    </row>
    <row r="144" spans="2:67" ht="17" hidden="1" customHeight="1" x14ac:dyDescent="0.15">
      <c r="B144" s="1"/>
      <c r="C144" s="28"/>
      <c r="D144" s="117" t="s">
        <v>60</v>
      </c>
      <c r="E144" s="229" t="s">
        <v>92</v>
      </c>
      <c r="F144" s="73">
        <f t="shared" si="112"/>
        <v>39204</v>
      </c>
      <c r="G144" s="74">
        <f t="shared" si="113"/>
        <v>40</v>
      </c>
      <c r="H144" s="112">
        <f t="shared" si="114"/>
        <v>3</v>
      </c>
      <c r="I144" s="113"/>
      <c r="J144" s="174">
        <f t="shared" si="115"/>
        <v>36.25517739130435</v>
      </c>
      <c r="K144" s="175">
        <f t="shared" si="116"/>
        <v>39.178432173913045</v>
      </c>
      <c r="L144" s="170">
        <f t="shared" si="117"/>
        <v>6.9374034782608698</v>
      </c>
      <c r="M144" s="171">
        <f t="shared" si="118"/>
        <v>39.178432173913045</v>
      </c>
      <c r="N144" s="163">
        <f t="shared" si="119"/>
        <v>4.6474201474201475</v>
      </c>
      <c r="O144" s="227">
        <f t="shared" si="120"/>
        <v>0.9247826086956521</v>
      </c>
      <c r="P144" s="228">
        <f t="shared" si="121"/>
        <v>0.99934782608695649</v>
      </c>
      <c r="Q144" s="223">
        <f t="shared" si="122"/>
        <v>8.0629995298542534E-2</v>
      </c>
      <c r="R144" s="208">
        <f t="shared" si="123"/>
        <v>2.9232547826086943</v>
      </c>
      <c r="S144" s="209">
        <f t="shared" si="124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25"/>
        <v>358.8</v>
      </c>
      <c r="AH144" s="30">
        <f t="shared" si="126"/>
        <v>212.7</v>
      </c>
      <c r="AI144" s="30">
        <f t="shared" si="127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03"/>
        <v>230000</v>
      </c>
      <c r="AQ144" s="32">
        <f t="shared" si="104"/>
        <v>100</v>
      </c>
      <c r="AR144" s="62">
        <f t="shared" si="105"/>
        <v>230000</v>
      </c>
      <c r="AS144" s="32">
        <f t="shared" si="106"/>
        <v>100</v>
      </c>
      <c r="AT144" s="27">
        <f t="shared" si="128"/>
        <v>40.700000000000003</v>
      </c>
      <c r="AU144" s="27">
        <f t="shared" si="129"/>
        <v>172</v>
      </c>
      <c r="AV144" s="27">
        <f t="shared" si="107"/>
        <v>212.7</v>
      </c>
      <c r="AW144" s="24">
        <f t="shared" si="130"/>
        <v>189.14999999999998</v>
      </c>
      <c r="AX144" s="24">
        <f t="shared" si="108"/>
        <v>-172</v>
      </c>
      <c r="AY144" s="24">
        <f t="shared" si="109"/>
        <v>17.150000000000006</v>
      </c>
      <c r="AZ144" s="115">
        <f t="shared" si="131"/>
        <v>39204</v>
      </c>
      <c r="BA144" s="33">
        <f t="shared" si="132"/>
        <v>0.17045217391304349</v>
      </c>
      <c r="BB144" s="33">
        <f t="shared" si="133"/>
        <v>39.178432173913045</v>
      </c>
      <c r="BC144" s="34">
        <f t="shared" si="134"/>
        <v>0</v>
      </c>
      <c r="BD144" s="34">
        <f t="shared" si="110"/>
        <v>39.178432173913045</v>
      </c>
      <c r="BE144" s="34" t="str">
        <f t="shared" si="135"/>
        <v>yes</v>
      </c>
      <c r="BF144" s="35">
        <f t="shared" si="136"/>
        <v>0.17045217391304349</v>
      </c>
      <c r="BG144" s="35">
        <f t="shared" si="137"/>
        <v>6.9374034782608698</v>
      </c>
      <c r="BH144" s="34">
        <f t="shared" si="138"/>
        <v>29.317773913043478</v>
      </c>
      <c r="BI144" s="36">
        <f t="shared" si="111"/>
        <v>36.25517739130435</v>
      </c>
      <c r="BJ144" s="1" t="str">
        <f t="shared" si="139"/>
        <v>yes</v>
      </c>
      <c r="BK144" s="35">
        <f t="shared" si="140"/>
        <v>32.241028695652176</v>
      </c>
      <c r="BL144" s="35">
        <f t="shared" si="141"/>
        <v>-29.317773913043478</v>
      </c>
      <c r="BM144" s="7">
        <f t="shared" si="142"/>
        <v>2.9232547826086943</v>
      </c>
      <c r="BN144" s="7">
        <f t="shared" si="143"/>
        <v>0</v>
      </c>
      <c r="BO144" s="17">
        <f t="shared" si="144"/>
        <v>39.178432173913045</v>
      </c>
    </row>
    <row r="145" spans="1:67" ht="17" hidden="1" customHeight="1" x14ac:dyDescent="0.15">
      <c r="B145" s="1"/>
      <c r="C145" s="28"/>
      <c r="D145" s="117" t="s">
        <v>60</v>
      </c>
      <c r="E145" s="229" t="s">
        <v>208</v>
      </c>
      <c r="F145" s="73">
        <f t="shared" si="112"/>
        <v>39204</v>
      </c>
      <c r="G145" s="74">
        <f t="shared" si="113"/>
        <v>40</v>
      </c>
      <c r="H145" s="112">
        <f t="shared" si="114"/>
        <v>3</v>
      </c>
      <c r="I145" s="113"/>
      <c r="J145" s="174">
        <f t="shared" si="115"/>
        <v>0</v>
      </c>
      <c r="K145" s="175">
        <f t="shared" si="116"/>
        <v>66.28032782608696</v>
      </c>
      <c r="L145" s="170" t="str">
        <f t="shared" si="117"/>
        <v/>
      </c>
      <c r="M145" s="171">
        <f t="shared" si="118"/>
        <v>66.28032782608696</v>
      </c>
      <c r="N145" s="163" t="str">
        <f t="shared" si="119"/>
        <v>New</v>
      </c>
      <c r="O145" s="227">
        <f t="shared" si="120"/>
        <v>0</v>
      </c>
      <c r="P145" s="228">
        <f t="shared" si="121"/>
        <v>1.6906521739130436</v>
      </c>
      <c r="Q145" s="223" t="str">
        <f t="shared" si="122"/>
        <v>New</v>
      </c>
      <c r="R145" s="208" t="str">
        <f t="shared" si="123"/>
        <v>New</v>
      </c>
      <c r="S145" s="209" t="str">
        <f t="shared" si="124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25"/>
        <v>0</v>
      </c>
      <c r="AH145" s="30">
        <f t="shared" si="126"/>
        <v>0</v>
      </c>
      <c r="AI145" s="30">
        <f t="shared" si="127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03"/>
        <v>230000</v>
      </c>
      <c r="AQ145" s="32">
        <f t="shared" si="104"/>
        <v>100</v>
      </c>
      <c r="AR145" s="62">
        <f t="shared" si="105"/>
        <v>230000</v>
      </c>
      <c r="AS145" s="32">
        <f t="shared" si="106"/>
        <v>100</v>
      </c>
      <c r="AT145" s="27" t="str">
        <f t="shared" si="128"/>
        <v/>
      </c>
      <c r="AU145" s="27" t="str">
        <f t="shared" si="129"/>
        <v/>
      </c>
      <c r="AV145" s="27" t="str">
        <f t="shared" si="107"/>
        <v/>
      </c>
      <c r="AW145" s="24" t="str">
        <f t="shared" si="130"/>
        <v/>
      </c>
      <c r="AX145" s="24" t="str">
        <f t="shared" si="108"/>
        <v/>
      </c>
      <c r="AY145" s="24" t="str">
        <f t="shared" si="109"/>
        <v>New</v>
      </c>
      <c r="AZ145" s="115">
        <f t="shared" si="131"/>
        <v>39204</v>
      </c>
      <c r="BA145" s="33">
        <f t="shared" si="132"/>
        <v>0.17045217391304349</v>
      </c>
      <c r="BB145" s="33">
        <f t="shared" si="133"/>
        <v>66.28032782608696</v>
      </c>
      <c r="BC145" s="34">
        <f t="shared" si="134"/>
        <v>0</v>
      </c>
      <c r="BD145" s="34">
        <f t="shared" si="110"/>
        <v>66.28032782608696</v>
      </c>
      <c r="BE145" s="34" t="str">
        <f t="shared" si="135"/>
        <v>yes</v>
      </c>
      <c r="BF145" s="35">
        <f t="shared" si="136"/>
        <v>0.17045217391304349</v>
      </c>
      <c r="BG145" s="35" t="str">
        <f t="shared" si="137"/>
        <v/>
      </c>
      <c r="BH145" s="34">
        <f t="shared" si="138"/>
        <v>0</v>
      </c>
      <c r="BI145" s="36">
        <f t="shared" si="111"/>
        <v>0</v>
      </c>
      <c r="BJ145" s="1" t="str">
        <f t="shared" si="139"/>
        <v>yes</v>
      </c>
      <c r="BK145" s="35" t="str">
        <f t="shared" si="140"/>
        <v/>
      </c>
      <c r="BL145" s="35" t="str">
        <f t="shared" si="141"/>
        <v/>
      </c>
      <c r="BM145" s="7" t="str">
        <f t="shared" si="142"/>
        <v/>
      </c>
      <c r="BN145" s="7" t="e">
        <f t="shared" si="143"/>
        <v>#VALUE!</v>
      </c>
      <c r="BO145" s="17">
        <f t="shared" si="144"/>
        <v>66.28032782608696</v>
      </c>
    </row>
    <row r="146" spans="1:67" ht="17" hidden="1" customHeight="1" x14ac:dyDescent="0.15">
      <c r="B146" s="1"/>
      <c r="C146" s="28"/>
      <c r="D146" s="117" t="s">
        <v>60</v>
      </c>
      <c r="E146" s="229" t="s">
        <v>209</v>
      </c>
      <c r="F146" s="73">
        <f t="shared" si="112"/>
        <v>39204</v>
      </c>
      <c r="G146" s="74">
        <f t="shared" si="113"/>
        <v>40</v>
      </c>
      <c r="H146" s="112">
        <f t="shared" si="114"/>
        <v>3</v>
      </c>
      <c r="I146" s="113"/>
      <c r="J146" s="174">
        <f t="shared" si="115"/>
        <v>0</v>
      </c>
      <c r="K146" s="175">
        <f t="shared" si="116"/>
        <v>66.28032782608696</v>
      </c>
      <c r="L146" s="170" t="str">
        <f t="shared" si="117"/>
        <v/>
      </c>
      <c r="M146" s="171">
        <f t="shared" si="118"/>
        <v>66.28032782608696</v>
      </c>
      <c r="N146" s="163" t="str">
        <f t="shared" si="119"/>
        <v>New</v>
      </c>
      <c r="O146" s="227">
        <f t="shared" si="120"/>
        <v>0</v>
      </c>
      <c r="P146" s="228">
        <f t="shared" si="121"/>
        <v>1.6906521739130436</v>
      </c>
      <c r="Q146" s="223" t="str">
        <f t="shared" si="122"/>
        <v>New</v>
      </c>
      <c r="R146" s="208" t="str">
        <f t="shared" si="123"/>
        <v>New</v>
      </c>
      <c r="S146" s="209" t="str">
        <f t="shared" si="124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25"/>
        <v>0</v>
      </c>
      <c r="AH146" s="30">
        <f t="shared" si="126"/>
        <v>0</v>
      </c>
      <c r="AI146" s="30">
        <f t="shared" si="127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03"/>
        <v>230000</v>
      </c>
      <c r="AQ146" s="32">
        <f t="shared" si="104"/>
        <v>100</v>
      </c>
      <c r="AR146" s="62">
        <f t="shared" si="105"/>
        <v>230000</v>
      </c>
      <c r="AS146" s="32">
        <f t="shared" si="106"/>
        <v>100</v>
      </c>
      <c r="AT146" s="27" t="str">
        <f t="shared" si="128"/>
        <v/>
      </c>
      <c r="AU146" s="27" t="str">
        <f t="shared" si="129"/>
        <v/>
      </c>
      <c r="AV146" s="27" t="str">
        <f t="shared" si="107"/>
        <v/>
      </c>
      <c r="AW146" s="24" t="str">
        <f t="shared" si="130"/>
        <v/>
      </c>
      <c r="AX146" s="24" t="str">
        <f t="shared" si="108"/>
        <v/>
      </c>
      <c r="AY146" s="24" t="str">
        <f t="shared" si="109"/>
        <v>New</v>
      </c>
      <c r="AZ146" s="115">
        <f t="shared" si="131"/>
        <v>39204</v>
      </c>
      <c r="BA146" s="33">
        <f t="shared" si="132"/>
        <v>0.17045217391304349</v>
      </c>
      <c r="BB146" s="33">
        <f t="shared" si="133"/>
        <v>66.28032782608696</v>
      </c>
      <c r="BC146" s="34">
        <f t="shared" si="134"/>
        <v>0</v>
      </c>
      <c r="BD146" s="34">
        <f t="shared" si="110"/>
        <v>66.28032782608696</v>
      </c>
      <c r="BE146" s="34" t="str">
        <f t="shared" si="135"/>
        <v>yes</v>
      </c>
      <c r="BF146" s="35">
        <f t="shared" si="136"/>
        <v>0.17045217391304349</v>
      </c>
      <c r="BG146" s="35" t="str">
        <f t="shared" si="137"/>
        <v/>
      </c>
      <c r="BH146" s="34">
        <f t="shared" si="138"/>
        <v>0</v>
      </c>
      <c r="BI146" s="36">
        <f t="shared" si="111"/>
        <v>0</v>
      </c>
      <c r="BJ146" s="1" t="str">
        <f t="shared" si="139"/>
        <v>yes</v>
      </c>
      <c r="BK146" s="35" t="str">
        <f t="shared" si="140"/>
        <v/>
      </c>
      <c r="BL146" s="35" t="str">
        <f t="shared" si="141"/>
        <v/>
      </c>
      <c r="BM146" s="7" t="str">
        <f t="shared" si="142"/>
        <v/>
      </c>
      <c r="BN146" s="7" t="e">
        <f t="shared" si="143"/>
        <v>#VALUE!</v>
      </c>
      <c r="BO146" s="17">
        <f t="shared" si="144"/>
        <v>66.28032782608696</v>
      </c>
    </row>
    <row r="147" spans="1:67" ht="17" hidden="1" customHeight="1" x14ac:dyDescent="0.15">
      <c r="B147" s="1"/>
      <c r="C147" s="28"/>
      <c r="D147" s="117" t="s">
        <v>60</v>
      </c>
      <c r="E147" s="229" t="s">
        <v>139</v>
      </c>
      <c r="F147" s="73">
        <f t="shared" si="112"/>
        <v>39204</v>
      </c>
      <c r="G147" s="74">
        <f t="shared" si="113"/>
        <v>40</v>
      </c>
      <c r="H147" s="112">
        <f t="shared" si="114"/>
        <v>3</v>
      </c>
      <c r="I147" s="113"/>
      <c r="J147" s="174">
        <f t="shared" si="115"/>
        <v>59.419627826086952</v>
      </c>
      <c r="K147" s="175">
        <f t="shared" si="116"/>
        <v>59.462240869565221</v>
      </c>
      <c r="L147" s="170">
        <f t="shared" si="117"/>
        <v>30.101853913043477</v>
      </c>
      <c r="M147" s="171">
        <f t="shared" si="118"/>
        <v>59.462240869565221</v>
      </c>
      <c r="N147" s="163">
        <f t="shared" si="119"/>
        <v>0.97536806342015869</v>
      </c>
      <c r="O147" s="227">
        <f t="shared" si="120"/>
        <v>1.5156521739130435</v>
      </c>
      <c r="P147" s="228">
        <f t="shared" si="121"/>
        <v>1.5167391304347828</v>
      </c>
      <c r="Q147" s="223">
        <f t="shared" si="122"/>
        <v>7.171543316122353E-4</v>
      </c>
      <c r="R147" s="208">
        <f t="shared" si="123"/>
        <v>4.2613043478269219E-2</v>
      </c>
      <c r="S147" s="209">
        <f t="shared" si="124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25"/>
        <v>343.8</v>
      </c>
      <c r="AH147" s="30">
        <f t="shared" si="126"/>
        <v>348.6</v>
      </c>
      <c r="AI147" s="30">
        <f t="shared" si="127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03"/>
        <v>230000</v>
      </c>
      <c r="AQ147" s="32">
        <f t="shared" si="104"/>
        <v>100</v>
      </c>
      <c r="AR147" s="62">
        <f t="shared" si="105"/>
        <v>230000</v>
      </c>
      <c r="AS147" s="32">
        <f t="shared" si="106"/>
        <v>100</v>
      </c>
      <c r="AT147" s="27">
        <f t="shared" si="128"/>
        <v>176.6</v>
      </c>
      <c r="AU147" s="27">
        <f t="shared" si="129"/>
        <v>172</v>
      </c>
      <c r="AV147" s="27">
        <f t="shared" si="107"/>
        <v>348.6</v>
      </c>
      <c r="AW147" s="24">
        <f t="shared" si="130"/>
        <v>172.25000000000003</v>
      </c>
      <c r="AX147" s="24">
        <f t="shared" si="108"/>
        <v>-172</v>
      </c>
      <c r="AY147" s="24">
        <f t="shared" si="109"/>
        <v>0.25</v>
      </c>
      <c r="AZ147" s="115">
        <f t="shared" si="131"/>
        <v>39204</v>
      </c>
      <c r="BA147" s="33">
        <f t="shared" si="132"/>
        <v>0.17045217391304349</v>
      </c>
      <c r="BB147" s="33">
        <f t="shared" si="133"/>
        <v>59.462240869565221</v>
      </c>
      <c r="BC147" s="34">
        <f t="shared" si="134"/>
        <v>0</v>
      </c>
      <c r="BD147" s="34">
        <f t="shared" si="110"/>
        <v>59.462240869565221</v>
      </c>
      <c r="BE147" s="34" t="str">
        <f t="shared" si="135"/>
        <v>yes</v>
      </c>
      <c r="BF147" s="35">
        <f t="shared" si="136"/>
        <v>0.17045217391304349</v>
      </c>
      <c r="BG147" s="35">
        <f t="shared" si="137"/>
        <v>30.101853913043477</v>
      </c>
      <c r="BH147" s="34">
        <f t="shared" si="138"/>
        <v>29.317773913043478</v>
      </c>
      <c r="BI147" s="36">
        <f t="shared" si="111"/>
        <v>59.419627826086952</v>
      </c>
      <c r="BJ147" s="1" t="str">
        <f t="shared" si="139"/>
        <v>yes</v>
      </c>
      <c r="BK147" s="35">
        <f t="shared" si="140"/>
        <v>29.360386956521744</v>
      </c>
      <c r="BL147" s="35">
        <f t="shared" si="141"/>
        <v>-29.317773913043478</v>
      </c>
      <c r="BM147" s="7">
        <f t="shared" si="142"/>
        <v>4.2613043478269219E-2</v>
      </c>
      <c r="BN147" s="7">
        <f t="shared" si="143"/>
        <v>0</v>
      </c>
      <c r="BO147" s="17">
        <f t="shared" si="144"/>
        <v>59.462240869565228</v>
      </c>
    </row>
    <row r="148" spans="1:67" ht="17" hidden="1" customHeight="1" x14ac:dyDescent="0.15">
      <c r="B148" s="1"/>
      <c r="C148" s="28"/>
      <c r="D148" s="117" t="s">
        <v>60</v>
      </c>
      <c r="E148" s="229" t="s">
        <v>160</v>
      </c>
      <c r="F148" s="73">
        <f t="shared" si="112"/>
        <v>39204</v>
      </c>
      <c r="G148" s="74">
        <f t="shared" si="113"/>
        <v>40</v>
      </c>
      <c r="H148" s="112">
        <f t="shared" si="114"/>
        <v>3</v>
      </c>
      <c r="I148" s="113"/>
      <c r="J148" s="174">
        <f t="shared" si="115"/>
        <v>65.436589565217389</v>
      </c>
      <c r="K148" s="175">
        <f t="shared" si="116"/>
        <v>57.757719130434786</v>
      </c>
      <c r="L148" s="170">
        <f t="shared" si="117"/>
        <v>30.11889913043478</v>
      </c>
      <c r="M148" s="171">
        <f t="shared" si="118"/>
        <v>57.757719130434786</v>
      </c>
      <c r="N148" s="163">
        <f t="shared" si="119"/>
        <v>0.91765704584040786</v>
      </c>
      <c r="O148" s="227">
        <f t="shared" si="120"/>
        <v>1.6691304347826086</v>
      </c>
      <c r="P148" s="228">
        <f t="shared" si="121"/>
        <v>1.4732608695652174</v>
      </c>
      <c r="Q148" s="223">
        <f t="shared" si="122"/>
        <v>-0.11734826777806717</v>
      </c>
      <c r="R148" s="208">
        <f t="shared" si="123"/>
        <v>-7.6788704347826027</v>
      </c>
      <c r="S148" s="209">
        <f t="shared" si="124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25"/>
        <v>0</v>
      </c>
      <c r="AH148" s="30">
        <f t="shared" si="126"/>
        <v>383.9</v>
      </c>
      <c r="AI148" s="30">
        <f t="shared" si="127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03"/>
        <v>230000</v>
      </c>
      <c r="AQ148" s="32">
        <f t="shared" si="104"/>
        <v>100</v>
      </c>
      <c r="AR148" s="62">
        <f t="shared" si="105"/>
        <v>230000</v>
      </c>
      <c r="AS148" s="32">
        <f t="shared" si="106"/>
        <v>100</v>
      </c>
      <c r="AT148" s="27">
        <f t="shared" si="128"/>
        <v>176.7</v>
      </c>
      <c r="AU148" s="27">
        <f t="shared" si="129"/>
        <v>207.20000000000002</v>
      </c>
      <c r="AV148" s="27">
        <f t="shared" si="107"/>
        <v>383.9</v>
      </c>
      <c r="AW148" s="24">
        <f t="shared" si="130"/>
        <v>162.15000000000003</v>
      </c>
      <c r="AX148" s="24">
        <f t="shared" si="108"/>
        <v>-207.20000000000002</v>
      </c>
      <c r="AY148" s="24">
        <f t="shared" si="109"/>
        <v>-45.049999999999955</v>
      </c>
      <c r="AZ148" s="115">
        <f t="shared" si="131"/>
        <v>39204</v>
      </c>
      <c r="BA148" s="33">
        <f t="shared" si="132"/>
        <v>0.17045217391304349</v>
      </c>
      <c r="BB148" s="33">
        <f t="shared" si="133"/>
        <v>57.757719130434786</v>
      </c>
      <c r="BC148" s="34">
        <f t="shared" si="134"/>
        <v>0</v>
      </c>
      <c r="BD148" s="34">
        <f t="shared" si="110"/>
        <v>57.757719130434786</v>
      </c>
      <c r="BE148" s="34" t="str">
        <f t="shared" si="135"/>
        <v>yes</v>
      </c>
      <c r="BF148" s="35">
        <f t="shared" si="136"/>
        <v>0.17045217391304349</v>
      </c>
      <c r="BG148" s="35">
        <f t="shared" si="137"/>
        <v>30.11889913043478</v>
      </c>
      <c r="BH148" s="34">
        <f t="shared" si="138"/>
        <v>35.317690434782605</v>
      </c>
      <c r="BI148" s="36">
        <f t="shared" si="111"/>
        <v>65.436589565217389</v>
      </c>
      <c r="BJ148" s="1" t="str">
        <f t="shared" si="139"/>
        <v>yes</v>
      </c>
      <c r="BK148" s="35">
        <f t="shared" si="140"/>
        <v>27.638820000000006</v>
      </c>
      <c r="BL148" s="35">
        <f t="shared" si="141"/>
        <v>-35.317690434782605</v>
      </c>
      <c r="BM148" s="7">
        <f t="shared" si="142"/>
        <v>-7.6788704347826027</v>
      </c>
      <c r="BN148" s="7">
        <f t="shared" si="143"/>
        <v>0</v>
      </c>
      <c r="BO148" s="17">
        <f t="shared" si="144"/>
        <v>57.757719130434786</v>
      </c>
    </row>
    <row r="149" spans="1:67" ht="17" hidden="1" customHeight="1" x14ac:dyDescent="0.15">
      <c r="B149" s="1"/>
      <c r="C149" s="28"/>
      <c r="D149" s="117" t="s">
        <v>60</v>
      </c>
      <c r="E149" s="229" t="s">
        <v>161</v>
      </c>
      <c r="F149" s="73">
        <f t="shared" si="112"/>
        <v>39204</v>
      </c>
      <c r="G149" s="74">
        <f t="shared" si="113"/>
        <v>40</v>
      </c>
      <c r="H149" s="112">
        <f t="shared" si="114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120"/>
        <v>1.6691304347826086</v>
      </c>
      <c r="P149" s="228">
        <f t="shared" si="121"/>
        <v>1.2993478260869566</v>
      </c>
      <c r="Q149" s="223">
        <f t="shared" si="122"/>
        <v>-0.22154206824693923</v>
      </c>
      <c r="R149" s="208">
        <f t="shared" si="123"/>
        <v>-14.496957391304342</v>
      </c>
      <c r="S149" s="209">
        <f t="shared" si="124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25"/>
        <v>0</v>
      </c>
      <c r="AH149" s="30">
        <f t="shared" si="126"/>
        <v>383.9</v>
      </c>
      <c r="AI149" s="30">
        <f t="shared" si="127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03"/>
        <v>230000</v>
      </c>
      <c r="AQ149" s="32">
        <f t="shared" si="104"/>
        <v>100</v>
      </c>
      <c r="AR149" s="62">
        <f t="shared" si="105"/>
        <v>230000</v>
      </c>
      <c r="AS149" s="32">
        <f t="shared" si="106"/>
        <v>100</v>
      </c>
      <c r="AT149" s="27">
        <f t="shared" si="128"/>
        <v>176.7</v>
      </c>
      <c r="AU149" s="27">
        <f t="shared" si="129"/>
        <v>207.20000000000002</v>
      </c>
      <c r="AV149" s="27">
        <f t="shared" si="107"/>
        <v>383.9</v>
      </c>
      <c r="AW149" s="24">
        <f t="shared" si="130"/>
        <v>122.15000000000003</v>
      </c>
      <c r="AX149" s="24">
        <f t="shared" si="108"/>
        <v>-207.20000000000002</v>
      </c>
      <c r="AY149" s="24">
        <f t="shared" si="109"/>
        <v>-85.049999999999955</v>
      </c>
      <c r="AZ149" s="115">
        <f t="shared" si="131"/>
        <v>39204</v>
      </c>
      <c r="BA149" s="33">
        <f t="shared" si="132"/>
        <v>0.17045217391304349</v>
      </c>
      <c r="BB149" s="33">
        <f t="shared" si="133"/>
        <v>50.939632173913047</v>
      </c>
      <c r="BC149" s="34">
        <f t="shared" si="134"/>
        <v>0</v>
      </c>
      <c r="BD149" s="34">
        <f t="shared" si="110"/>
        <v>50.939632173913047</v>
      </c>
      <c r="BE149" s="34" t="str">
        <f t="shared" si="135"/>
        <v>yes</v>
      </c>
      <c r="BF149" s="35">
        <f t="shared" si="136"/>
        <v>0.17045217391304349</v>
      </c>
      <c r="BG149" s="35">
        <f t="shared" si="137"/>
        <v>30.11889913043478</v>
      </c>
      <c r="BH149" s="34">
        <f t="shared" si="138"/>
        <v>35.317690434782605</v>
      </c>
      <c r="BI149" s="36">
        <f t="shared" si="111"/>
        <v>65.436589565217389</v>
      </c>
      <c r="BJ149" s="1" t="str">
        <f t="shared" si="139"/>
        <v>yes</v>
      </c>
      <c r="BK149" s="35">
        <f t="shared" si="140"/>
        <v>20.820733043478267</v>
      </c>
      <c r="BL149" s="35">
        <f t="shared" si="141"/>
        <v>-35.317690434782605</v>
      </c>
      <c r="BM149" s="7">
        <f t="shared" si="142"/>
        <v>-14.496957391304342</v>
      </c>
      <c r="BN149" s="7">
        <f t="shared" si="143"/>
        <v>0</v>
      </c>
      <c r="BO149" s="17">
        <f t="shared" si="144"/>
        <v>50.939632173913047</v>
      </c>
    </row>
    <row r="150" spans="1:67" ht="17" hidden="1" customHeight="1" x14ac:dyDescent="0.15">
      <c r="B150" s="1"/>
      <c r="C150" s="28"/>
      <c r="D150" s="117" t="s">
        <v>60</v>
      </c>
      <c r="E150" s="229" t="s">
        <v>162</v>
      </c>
      <c r="F150" s="73">
        <f t="shared" si="112"/>
        <v>39204</v>
      </c>
      <c r="G150" s="74">
        <f t="shared" si="113"/>
        <v>40</v>
      </c>
      <c r="H150" s="112">
        <f t="shared" si="114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120"/>
        <v>1.6691304347826086</v>
      </c>
      <c r="P150" s="228">
        <f t="shared" si="121"/>
        <v>1.2993478260869566</v>
      </c>
      <c r="Q150" s="223">
        <f t="shared" si="122"/>
        <v>-0.22154206824693923</v>
      </c>
      <c r="R150" s="208">
        <f t="shared" si="123"/>
        <v>-14.496957391304342</v>
      </c>
      <c r="S150" s="209">
        <f t="shared" si="124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25"/>
        <v>0</v>
      </c>
      <c r="AH150" s="30">
        <f t="shared" si="126"/>
        <v>383.9</v>
      </c>
      <c r="AI150" s="30">
        <f t="shared" si="127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03"/>
        <v>230000</v>
      </c>
      <c r="AQ150" s="32">
        <f t="shared" si="104"/>
        <v>100</v>
      </c>
      <c r="AR150" s="62">
        <f t="shared" si="105"/>
        <v>230000</v>
      </c>
      <c r="AS150" s="32">
        <f t="shared" si="106"/>
        <v>100</v>
      </c>
      <c r="AT150" s="27">
        <f t="shared" si="128"/>
        <v>176.7</v>
      </c>
      <c r="AU150" s="27">
        <f t="shared" si="129"/>
        <v>207.20000000000002</v>
      </c>
      <c r="AV150" s="27">
        <f t="shared" si="107"/>
        <v>383.9</v>
      </c>
      <c r="AW150" s="24">
        <f t="shared" si="130"/>
        <v>122.15000000000003</v>
      </c>
      <c r="AX150" s="24">
        <f t="shared" si="108"/>
        <v>-207.20000000000002</v>
      </c>
      <c r="AY150" s="24">
        <f t="shared" si="109"/>
        <v>-85.049999999999955</v>
      </c>
      <c r="AZ150" s="115">
        <f t="shared" si="131"/>
        <v>39204</v>
      </c>
      <c r="BA150" s="33">
        <f t="shared" si="132"/>
        <v>0.17045217391304349</v>
      </c>
      <c r="BB150" s="33">
        <f t="shared" si="133"/>
        <v>50.939632173913047</v>
      </c>
      <c r="BC150" s="34">
        <f t="shared" si="134"/>
        <v>0</v>
      </c>
      <c r="BD150" s="34">
        <f t="shared" si="110"/>
        <v>50.939632173913047</v>
      </c>
      <c r="BE150" s="34" t="str">
        <f t="shared" si="135"/>
        <v>yes</v>
      </c>
      <c r="BF150" s="35">
        <f t="shared" si="136"/>
        <v>0.17045217391304349</v>
      </c>
      <c r="BG150" s="35">
        <f t="shared" si="137"/>
        <v>30.11889913043478</v>
      </c>
      <c r="BH150" s="34">
        <f t="shared" si="138"/>
        <v>35.317690434782605</v>
      </c>
      <c r="BI150" s="36">
        <f t="shared" si="111"/>
        <v>65.436589565217389</v>
      </c>
      <c r="BJ150" s="1" t="str">
        <f t="shared" si="139"/>
        <v>yes</v>
      </c>
      <c r="BK150" s="35">
        <f t="shared" si="140"/>
        <v>20.820733043478267</v>
      </c>
      <c r="BL150" s="35">
        <f t="shared" si="141"/>
        <v>-35.317690434782605</v>
      </c>
      <c r="BM150" s="7">
        <f t="shared" si="142"/>
        <v>-14.496957391304342</v>
      </c>
      <c r="BN150" s="7">
        <f t="shared" si="143"/>
        <v>0</v>
      </c>
      <c r="BO150" s="17">
        <f t="shared" si="144"/>
        <v>50.939632173913047</v>
      </c>
    </row>
    <row r="151" spans="1:67" ht="17" hidden="1" customHeight="1" x14ac:dyDescent="0.15">
      <c r="B151" s="1"/>
      <c r="C151" s="28"/>
      <c r="D151" s="117" t="s">
        <v>60</v>
      </c>
      <c r="E151" s="229" t="s">
        <v>207</v>
      </c>
      <c r="F151" s="73">
        <f t="shared" si="112"/>
        <v>39204</v>
      </c>
      <c r="G151" s="74">
        <f t="shared" si="113"/>
        <v>40</v>
      </c>
      <c r="H151" s="112">
        <f t="shared" si="114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120"/>
        <v>0</v>
      </c>
      <c r="P151" s="228">
        <f t="shared" si="121"/>
        <v>1.6906521739130436</v>
      </c>
      <c r="Q151" s="223" t="str">
        <f t="shared" si="122"/>
        <v>New</v>
      </c>
      <c r="R151" s="208" t="str">
        <f t="shared" si="123"/>
        <v>New</v>
      </c>
      <c r="S151" s="209" t="str">
        <f t="shared" si="124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25"/>
        <v>0</v>
      </c>
      <c r="AH151" s="30">
        <f t="shared" si="126"/>
        <v>0</v>
      </c>
      <c r="AI151" s="30">
        <f t="shared" si="127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03"/>
        <v>230000</v>
      </c>
      <c r="AQ151" s="32">
        <f t="shared" si="104"/>
        <v>100</v>
      </c>
      <c r="AR151" s="62">
        <f t="shared" si="105"/>
        <v>230000</v>
      </c>
      <c r="AS151" s="32">
        <f t="shared" si="106"/>
        <v>100</v>
      </c>
      <c r="AT151" s="27" t="str">
        <f t="shared" si="128"/>
        <v/>
      </c>
      <c r="AU151" s="27" t="str">
        <f t="shared" si="129"/>
        <v/>
      </c>
      <c r="AV151" s="27" t="str">
        <f t="shared" si="107"/>
        <v/>
      </c>
      <c r="AW151" s="24" t="str">
        <f t="shared" si="130"/>
        <v/>
      </c>
      <c r="AX151" s="24" t="str">
        <f t="shared" si="108"/>
        <v/>
      </c>
      <c r="AY151" s="24" t="str">
        <f t="shared" si="109"/>
        <v>New</v>
      </c>
      <c r="AZ151" s="115">
        <f t="shared" si="131"/>
        <v>39204</v>
      </c>
      <c r="BA151" s="33">
        <f t="shared" si="132"/>
        <v>0.17045217391304349</v>
      </c>
      <c r="BB151" s="33">
        <f t="shared" si="133"/>
        <v>66.28032782608696</v>
      </c>
      <c r="BC151" s="34">
        <f t="shared" si="134"/>
        <v>0</v>
      </c>
      <c r="BD151" s="34">
        <f t="shared" si="110"/>
        <v>66.28032782608696</v>
      </c>
      <c r="BE151" s="34" t="str">
        <f t="shared" si="135"/>
        <v>yes</v>
      </c>
      <c r="BF151" s="35">
        <f t="shared" si="136"/>
        <v>0.17045217391304349</v>
      </c>
      <c r="BG151" s="35" t="str">
        <f t="shared" si="137"/>
        <v/>
      </c>
      <c r="BH151" s="34">
        <f t="shared" si="138"/>
        <v>0</v>
      </c>
      <c r="BI151" s="36">
        <f t="shared" si="111"/>
        <v>0</v>
      </c>
      <c r="BJ151" s="1" t="str">
        <f t="shared" si="139"/>
        <v>yes</v>
      </c>
      <c r="BK151" s="35" t="str">
        <f t="shared" si="140"/>
        <v/>
      </c>
      <c r="BL151" s="35" t="str">
        <f t="shared" si="141"/>
        <v/>
      </c>
      <c r="BM151" s="7" t="str">
        <f t="shared" si="142"/>
        <v/>
      </c>
      <c r="BN151" s="7" t="e">
        <f t="shared" si="143"/>
        <v>#VALUE!</v>
      </c>
      <c r="BO151" s="17">
        <f t="shared" si="144"/>
        <v>66.28032782608696</v>
      </c>
    </row>
    <row r="152" spans="1:67" ht="17" hidden="1" customHeight="1" x14ac:dyDescent="0.15">
      <c r="B152" s="1"/>
      <c r="C152" s="28"/>
      <c r="D152" s="117" t="s">
        <v>60</v>
      </c>
      <c r="E152" s="229" t="s">
        <v>163</v>
      </c>
      <c r="F152" s="73">
        <f t="shared" si="63"/>
        <v>39204</v>
      </c>
      <c r="G152" s="74">
        <f t="shared" si="86"/>
        <v>40</v>
      </c>
      <c r="H152" s="112">
        <f t="shared" si="87"/>
        <v>3</v>
      </c>
      <c r="I152" s="113"/>
      <c r="J152" s="174">
        <f t="shared" ref="J152:J157" si="145">BI152</f>
        <v>65.436589565217389</v>
      </c>
      <c r="K152" s="175">
        <f t="shared" ref="K152:K157" si="146">BD152</f>
        <v>61.166762608695656</v>
      </c>
      <c r="L152" s="170">
        <f t="shared" ref="L152:L157" si="147">BG152</f>
        <v>30.11889913043478</v>
      </c>
      <c r="M152" s="171">
        <f t="shared" ref="M152:M157" si="148">BB152</f>
        <v>61.166762608695656</v>
      </c>
      <c r="N152" s="163">
        <f t="shared" ref="N152:N157" si="149">IF(R152="New","New",(M152/L152)-1)</f>
        <v>1.0308432371250711</v>
      </c>
      <c r="O152" s="227">
        <f t="shared" si="88"/>
        <v>1.6691304347826086</v>
      </c>
      <c r="P152" s="228">
        <f t="shared" si="89"/>
        <v>1.560217391304348</v>
      </c>
      <c r="Q152" s="223">
        <f t="shared" ref="Q152:Q157" si="150">IF(R152="New","New",IF(AX152="","",(P152/O152)-1))</f>
        <v>-6.5251367543631034E-2</v>
      </c>
      <c r="R152" s="208">
        <f t="shared" ref="R152:R157" si="151">IF(J152="","New",IF(J152=0,"New",K152-J152))</f>
        <v>-4.2698269565217331</v>
      </c>
      <c r="S152" s="209">
        <f t="shared" ref="S152:S157" si="152">IF(R152="New","",R152/J152)</f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72"/>
        <v>0</v>
      </c>
      <c r="AH152" s="30">
        <f t="shared" si="73"/>
        <v>383.9</v>
      </c>
      <c r="AI152" s="30">
        <f t="shared" si="74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90"/>
        <v>230000</v>
      </c>
      <c r="AQ152" s="32">
        <f t="shared" si="91"/>
        <v>100</v>
      </c>
      <c r="AR152" s="62">
        <f t="shared" si="92"/>
        <v>230000</v>
      </c>
      <c r="AS152" s="32">
        <f t="shared" si="93"/>
        <v>100</v>
      </c>
      <c r="AT152" s="27">
        <f t="shared" si="75"/>
        <v>176.7</v>
      </c>
      <c r="AU152" s="27">
        <f t="shared" si="94"/>
        <v>207.20000000000002</v>
      </c>
      <c r="AV152" s="27">
        <f t="shared" si="95"/>
        <v>383.9</v>
      </c>
      <c r="AW152" s="24">
        <f t="shared" si="76"/>
        <v>182.15000000000003</v>
      </c>
      <c r="AX152" s="24">
        <f t="shared" si="96"/>
        <v>-207.20000000000002</v>
      </c>
      <c r="AY152" s="24">
        <f t="shared" si="97"/>
        <v>-25.049999999999955</v>
      </c>
      <c r="AZ152" s="115">
        <f t="shared" si="102"/>
        <v>39204</v>
      </c>
      <c r="BA152" s="33">
        <f t="shared" ref="BA152:BA157" si="153">IF($F152&gt;0,($F152/$AO152),IF($G152&gt;0,(((43560/($G152/12))*$H152)/$AO152),0))</f>
        <v>0.17045217391304349</v>
      </c>
      <c r="BB152" s="33">
        <f t="shared" si="78"/>
        <v>61.166762608695656</v>
      </c>
      <c r="BC152" s="34">
        <f t="shared" si="98"/>
        <v>0</v>
      </c>
      <c r="BD152" s="34">
        <f t="shared" si="99"/>
        <v>61.166762608695656</v>
      </c>
      <c r="BE152" s="34" t="str">
        <f t="shared" ref="BE152:BE157" si="154">IF(BD152=K152,"yes","no")</f>
        <v>yes</v>
      </c>
      <c r="BF152" s="35">
        <f t="shared" ref="BF152:BF157" si="155">IF(AM152="","",IF($F152&gt;0,($F152/AM152),IF($G152&gt;0,((((43560/($G152/12))*$H152)/$AM152)),0)))</f>
        <v>0.17045217391304349</v>
      </c>
      <c r="BG152" s="35">
        <f t="shared" si="81"/>
        <v>30.11889913043478</v>
      </c>
      <c r="BH152" s="34">
        <f t="shared" si="100"/>
        <v>35.317690434782605</v>
      </c>
      <c r="BI152" s="36">
        <f t="shared" si="101"/>
        <v>65.436589565217389</v>
      </c>
      <c r="BJ152" s="1" t="str">
        <f t="shared" ref="BJ152:BJ157" si="156">IF(J152=BI152,"yes","no")</f>
        <v>yes</v>
      </c>
      <c r="BK152" s="35">
        <f t="shared" ref="BK152:BL157" si="157">IF(BG152="","",IF(BG152=0,"",BB152-BG152))</f>
        <v>31.047863478260876</v>
      </c>
      <c r="BL152" s="35">
        <f t="shared" si="157"/>
        <v>-35.317690434782605</v>
      </c>
      <c r="BM152" s="7">
        <f t="shared" si="83"/>
        <v>-4.2698269565217331</v>
      </c>
      <c r="BN152" s="7">
        <f t="shared" si="84"/>
        <v>0</v>
      </c>
      <c r="BO152" s="17">
        <f t="shared" si="85"/>
        <v>61.166762608695663</v>
      </c>
    </row>
    <row r="153" spans="1:67" ht="17" hidden="1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si="145"/>
        <v>51.856200000000001</v>
      </c>
      <c r="K153" s="175">
        <f t="shared" si="146"/>
        <v>53.46</v>
      </c>
      <c r="L153" s="170">
        <f t="shared" si="147"/>
        <v>51.856200000000001</v>
      </c>
      <c r="M153" s="171">
        <f t="shared" si="148"/>
        <v>53.46</v>
      </c>
      <c r="N153" s="163">
        <f t="shared" si="149"/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si="150"/>
        <v/>
      </c>
      <c r="R153" s="208">
        <f t="shared" si="151"/>
        <v>1.6037999999999997</v>
      </c>
      <c r="S153" s="209">
        <f t="shared" si="152"/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si="153"/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si="154"/>
        <v>yes</v>
      </c>
      <c r="BF153" s="35">
        <f t="shared" si="155"/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si="156"/>
        <v>yes</v>
      </c>
      <c r="BK153" s="35">
        <f t="shared" si="157"/>
        <v>1.6037999999999997</v>
      </c>
      <c r="BL153" s="35" t="str">
        <f t="shared" si="157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7" hidden="1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45"/>
        <v>63.4392</v>
      </c>
      <c r="K154" s="175">
        <f t="shared" si="146"/>
        <v>62.37</v>
      </c>
      <c r="L154" s="170">
        <f t="shared" si="147"/>
        <v>63.4392</v>
      </c>
      <c r="M154" s="171">
        <f t="shared" si="148"/>
        <v>62.37</v>
      </c>
      <c r="N154" s="163">
        <f t="shared" si="14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50"/>
        <v/>
      </c>
      <c r="R154" s="208">
        <f t="shared" si="151"/>
        <v>-1.0692000000000021</v>
      </c>
      <c r="S154" s="209">
        <f t="shared" si="152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53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54"/>
        <v>yes</v>
      </c>
      <c r="BF154" s="35">
        <f t="shared" si="155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56"/>
        <v>yes</v>
      </c>
      <c r="BK154" s="35">
        <f t="shared" si="157"/>
        <v>-1.0692000000000021</v>
      </c>
      <c r="BL154" s="35" t="str">
        <f t="shared" si="157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7" hidden="1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45"/>
        <v>51.856200000000001</v>
      </c>
      <c r="K155" s="175">
        <f t="shared" si="146"/>
        <v>53.46</v>
      </c>
      <c r="L155" s="170">
        <f t="shared" si="147"/>
        <v>51.856200000000001</v>
      </c>
      <c r="M155" s="171">
        <f t="shared" si="148"/>
        <v>53.46</v>
      </c>
      <c r="N155" s="163">
        <f t="shared" si="14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50"/>
        <v/>
      </c>
      <c r="R155" s="208">
        <f t="shared" si="151"/>
        <v>1.6037999999999997</v>
      </c>
      <c r="S155" s="209">
        <f t="shared" si="152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53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54"/>
        <v>yes</v>
      </c>
      <c r="BF155" s="35">
        <f t="shared" si="155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56"/>
        <v>yes</v>
      </c>
      <c r="BK155" s="35">
        <f t="shared" si="157"/>
        <v>1.6037999999999997</v>
      </c>
      <c r="BL155" s="35" t="str">
        <f t="shared" si="157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7" hidden="1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45"/>
        <v>63.4392</v>
      </c>
      <c r="K156" s="175">
        <f t="shared" si="146"/>
        <v>62.37</v>
      </c>
      <c r="L156" s="170">
        <f t="shared" si="147"/>
        <v>63.4392</v>
      </c>
      <c r="M156" s="171">
        <f t="shared" si="148"/>
        <v>62.37</v>
      </c>
      <c r="N156" s="163">
        <f t="shared" si="14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50"/>
        <v/>
      </c>
      <c r="R156" s="208">
        <f t="shared" si="151"/>
        <v>-1.0692000000000021</v>
      </c>
      <c r="S156" s="209">
        <f t="shared" si="152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53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54"/>
        <v>yes</v>
      </c>
      <c r="BF156" s="35">
        <f t="shared" si="155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56"/>
        <v>yes</v>
      </c>
      <c r="BK156" s="35">
        <f t="shared" si="157"/>
        <v>-1.0692000000000021</v>
      </c>
      <c r="BL156" s="35" t="str">
        <f t="shared" si="157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7" hidden="1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45"/>
        <v>74.66579999999999</v>
      </c>
      <c r="K157" s="175">
        <f t="shared" si="146"/>
        <v>64.152000000000001</v>
      </c>
      <c r="L157" s="170">
        <f t="shared" si="147"/>
        <v>74.66579999999999</v>
      </c>
      <c r="M157" s="171">
        <f t="shared" si="148"/>
        <v>64.152000000000001</v>
      </c>
      <c r="N157" s="163">
        <f t="shared" si="14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50"/>
        <v/>
      </c>
      <c r="R157" s="208">
        <f t="shared" si="151"/>
        <v>-10.513799999999989</v>
      </c>
      <c r="S157" s="209">
        <f t="shared" si="152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53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54"/>
        <v>yes</v>
      </c>
      <c r="BF157" s="35">
        <f t="shared" si="155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56"/>
        <v>yes</v>
      </c>
      <c r="BK157" s="35">
        <f t="shared" si="157"/>
        <v>-10.513799999999989</v>
      </c>
      <c r="BL157" s="35" t="str">
        <f t="shared" si="157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x14ac:dyDescent="0.15">
      <c r="F165" s="71"/>
      <c r="H165" s="139"/>
      <c r="N165" s="132"/>
      <c r="Q165" s="132"/>
      <c r="S165" s="132"/>
    </row>
    <row r="166" spans="4:65" customFormat="1" x14ac:dyDescent="0.15">
      <c r="F166" s="71"/>
      <c r="H166" s="139"/>
      <c r="N166" s="132"/>
      <c r="Q166" s="132"/>
      <c r="S166" s="132"/>
    </row>
    <row r="167" spans="4:65" customForma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35:BO151">
    <sortCondition ref="E135:E151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dataValidations count="2">
    <dataValidation type="list" allowBlank="1" showInputMessage="1" showErrorMessage="1" prompt="=$E$37:$E$176" sqref="E22">
      <formula1>$E$42:$E$167</formula1>
    </dataValidation>
    <dataValidation type="list" allowBlank="1" showInputMessage="1" showErrorMessage="1" sqref="E21 E23:E29">
      <formula1>$E$42:$E$167</formula1>
    </dataValidation>
  </dataValidations>
  <pageMargins left="0.7" right="0.7" top="0.75" bottom="0.75" header="0.5" footer="0.5"/>
  <pageSetup orientation="portrait" horizontalDpi="4294967292" verticalDpi="429496729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7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4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idden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idden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6" hidden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10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10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6" hidden="1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6" hidden="1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6" hidden="1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6" hidden="1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6" hidden="1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6" hidden="1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6" hidden="1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6" hidden="1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6" hidden="1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6" hidden="1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6" hidden="1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6" hidden="1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6" hidden="1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6" hidden="1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6" hidden="1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6" hidden="1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6" hidden="1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6" hidden="1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6" hidden="1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6" hidden="1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6" hidden="1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6" hidden="1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6" hidden="1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6" hidden="1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6" hidden="1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6" hidden="1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6" hidden="1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6" hidden="1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6" hidden="1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6" hidden="1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6" hidden="1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6" hidden="1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6" hidden="1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6" hidden="1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6" hidden="1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6" hidden="1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6" hidden="1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6" hidden="1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6" hidden="1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6" hidden="1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6" hidden="1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6" hidden="1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6" hidden="1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6" hidden="1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6" hidden="1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6" hidden="1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6" hidden="1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6" hidden="1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6" hidden="1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6" hidden="1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50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6" hidden="1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6" hidden="1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6" hidden="1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6" hidden="1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6" hidden="1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6" hidden="1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6" hidden="1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6" hidden="1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6" hidden="1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6" hidden="1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6" hidden="1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6" hidden="1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6" hidden="1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6" hidden="1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6" hidden="1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7" si="70">IF(J106="","New",IF(J106=0,"New",K106-J106))</f>
        <v>-21.740399999999994</v>
      </c>
      <c r="S106" s="209">
        <f t="shared" ref="S106:S137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7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7" si="79">IF(BD106=K106,"yes","no")</f>
        <v>yes</v>
      </c>
      <c r="BF106" s="35">
        <f t="shared" ref="BF106:BF137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7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6" hidden="1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6" hidden="1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6" hidden="1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6" hidden="1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6" hidden="1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6" hidden="1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6" hidden="1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6" hidden="1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6" hidden="1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6" hidden="1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6" hidden="1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6" hidden="1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6" hidden="1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6" hidden="1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6" hidden="1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6" hidden="1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6" hidden="1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6" hidden="1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6" hidden="1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6" hidden="1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6" hidden="1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6" hidden="1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6" hidden="1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6" hidden="1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6" hidden="1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6" hidden="1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6" hidden="1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6" hidden="1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>AK134</f>
        <v>230000</v>
      </c>
      <c r="AQ134" s="32">
        <f>IF(AO134&gt;0,AO134/AK134*100,"Not Avail.")</f>
        <v>100</v>
      </c>
      <c r="AR134" s="62">
        <f>AM134</f>
        <v>230000</v>
      </c>
      <c r="AS134" s="32">
        <f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>IF(AT134="","",SUM(AT134:AU134))</f>
        <v/>
      </c>
      <c r="AW134" s="24" t="str">
        <f t="shared" si="76"/>
        <v/>
      </c>
      <c r="AX134" s="24" t="str">
        <f>IF(AU134="","",(AE134+AF134)-AU134)</f>
        <v/>
      </c>
      <c r="AY134" s="24" t="str">
        <f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6" hidden="1" customHeight="1" x14ac:dyDescent="0.15">
      <c r="B135" s="1"/>
      <c r="C135" s="28"/>
      <c r="D135" s="117" t="s">
        <v>60</v>
      </c>
      <c r="E135" s="229" t="s">
        <v>151</v>
      </c>
      <c r="F135" s="73">
        <f t="shared" si="63"/>
        <v>39204</v>
      </c>
      <c r="G135" s="74">
        <f t="shared" si="86"/>
        <v>40</v>
      </c>
      <c r="H135" s="112">
        <f t="shared" si="87"/>
        <v>3</v>
      </c>
      <c r="I135" s="113"/>
      <c r="J135" s="174">
        <f t="shared" ref="J135:J141" si="103">BI135</f>
        <v>42.561907826086959</v>
      </c>
      <c r="K135" s="175">
        <f t="shared" ref="K135:K141" si="104">BD135</f>
        <v>39.178432173913045</v>
      </c>
      <c r="L135" s="170">
        <f t="shared" ref="L135:L141" si="105">BG135</f>
        <v>13.244133913043479</v>
      </c>
      <c r="M135" s="171">
        <f t="shared" ref="M135:M141" si="106">BB135</f>
        <v>39.178432173913045</v>
      </c>
      <c r="N135" s="163">
        <f t="shared" ref="N135:N141" si="107">IF(R135="New","New",(M135/L135)-1)</f>
        <v>1.958172458172458</v>
      </c>
      <c r="O135" s="227">
        <f t="shared" si="88"/>
        <v>1.0856521739130434</v>
      </c>
      <c r="P135" s="228">
        <f t="shared" si="89"/>
        <v>0.99934782608695649</v>
      </c>
      <c r="Q135" s="223">
        <f t="shared" ref="Q135:Q141" si="108">IF(R135="New","New",IF(AX135="","",(P135/O135)-1))</f>
        <v>-7.9495394473367953E-2</v>
      </c>
      <c r="R135" s="208">
        <f t="shared" si="70"/>
        <v>-3.3834756521739138</v>
      </c>
      <c r="S135" s="209">
        <f t="shared" si="71"/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si="72"/>
        <v>303.8</v>
      </c>
      <c r="AH135" s="30">
        <f t="shared" si="73"/>
        <v>249.7</v>
      </c>
      <c r="AI135" s="30">
        <f t="shared" si="74"/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90"/>
        <v>230000</v>
      </c>
      <c r="AQ135" s="32">
        <f t="shared" si="91"/>
        <v>100</v>
      </c>
      <c r="AR135" s="62">
        <f t="shared" si="92"/>
        <v>230000</v>
      </c>
      <c r="AS135" s="32">
        <f t="shared" si="93"/>
        <v>100</v>
      </c>
      <c r="AT135" s="27">
        <f t="shared" si="75"/>
        <v>77.7</v>
      </c>
      <c r="AU135" s="27">
        <f t="shared" si="94"/>
        <v>172</v>
      </c>
      <c r="AV135" s="27">
        <f t="shared" si="95"/>
        <v>249.7</v>
      </c>
      <c r="AW135" s="24">
        <f t="shared" si="76"/>
        <v>152.14999999999998</v>
      </c>
      <c r="AX135" s="24">
        <f t="shared" si="96"/>
        <v>-172</v>
      </c>
      <c r="AY135" s="24">
        <f t="shared" si="97"/>
        <v>-19.849999999999994</v>
      </c>
      <c r="AZ135" s="115">
        <f t="shared" si="102"/>
        <v>39204</v>
      </c>
      <c r="BA135" s="33">
        <f t="shared" si="77"/>
        <v>0.17045217391304349</v>
      </c>
      <c r="BB135" s="33">
        <f t="shared" si="78"/>
        <v>39.178432173913045</v>
      </c>
      <c r="BC135" s="34">
        <f t="shared" si="98"/>
        <v>0</v>
      </c>
      <c r="BD135" s="34">
        <f t="shared" si="99"/>
        <v>39.178432173913045</v>
      </c>
      <c r="BE135" s="34" t="str">
        <f t="shared" si="79"/>
        <v>yes</v>
      </c>
      <c r="BF135" s="35">
        <f t="shared" si="80"/>
        <v>0.17045217391304349</v>
      </c>
      <c r="BG135" s="35">
        <f t="shared" si="81"/>
        <v>13.244133913043479</v>
      </c>
      <c r="BH135" s="34">
        <f t="shared" si="100"/>
        <v>29.317773913043478</v>
      </c>
      <c r="BI135" s="36">
        <f t="shared" si="101"/>
        <v>42.561907826086959</v>
      </c>
      <c r="BJ135" s="1" t="str">
        <f t="shared" si="82"/>
        <v>yes</v>
      </c>
      <c r="BK135" s="35">
        <f t="shared" si="62"/>
        <v>25.934298260869568</v>
      </c>
      <c r="BL135" s="35">
        <f t="shared" si="62"/>
        <v>-29.317773913043478</v>
      </c>
      <c r="BM135" s="7">
        <f t="shared" si="83"/>
        <v>-3.3834756521739138</v>
      </c>
      <c r="BN135" s="7">
        <f t="shared" si="84"/>
        <v>0</v>
      </c>
      <c r="BO135" s="17">
        <f t="shared" si="85"/>
        <v>39.178432173913045</v>
      </c>
    </row>
    <row r="136" spans="2:67" ht="16" customHeight="1" x14ac:dyDescent="0.15">
      <c r="B136" s="1"/>
      <c r="C136" s="28"/>
      <c r="D136" s="117" t="s">
        <v>60</v>
      </c>
      <c r="E136" s="229" t="s">
        <v>210</v>
      </c>
      <c r="F136" s="73">
        <f t="shared" si="63"/>
        <v>39204</v>
      </c>
      <c r="G136" s="74">
        <f t="shared" si="86"/>
        <v>40</v>
      </c>
      <c r="H136" s="112">
        <f t="shared" si="87"/>
        <v>3</v>
      </c>
      <c r="I136" s="113"/>
      <c r="J136" s="174">
        <f>BI136</f>
        <v>0</v>
      </c>
      <c r="K136" s="175">
        <f>BD136</f>
        <v>66.28032782608696</v>
      </c>
      <c r="L136" s="170" t="str">
        <f>BG136</f>
        <v/>
      </c>
      <c r="M136" s="171">
        <f>BB136</f>
        <v>66.28032782608696</v>
      </c>
      <c r="N136" s="163" t="str">
        <f>IF(R136="New","New",(M136/L136)-1)</f>
        <v>New</v>
      </c>
      <c r="O136" s="227">
        <f t="shared" si="88"/>
        <v>0</v>
      </c>
      <c r="P136" s="228">
        <f t="shared" si="89"/>
        <v>1.6906521739130436</v>
      </c>
      <c r="Q136" s="223" t="str">
        <f>IF(R136="New","New",IF(AX136="","",(P136/O136)-1))</f>
        <v>New</v>
      </c>
      <c r="R136" s="208" t="str">
        <f t="shared" si="70"/>
        <v>New</v>
      </c>
      <c r="S136" s="209" t="str">
        <f t="shared" si="71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72"/>
        <v>0</v>
      </c>
      <c r="AH136" s="30">
        <f t="shared" si="73"/>
        <v>0</v>
      </c>
      <c r="AI136" s="30">
        <f t="shared" si="74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>AK136</f>
        <v>230000</v>
      </c>
      <c r="AQ136" s="32">
        <f>IF(AO136&gt;0,AO136/AK136*100,"Not Avail.")</f>
        <v>100</v>
      </c>
      <c r="AR136" s="62">
        <f>AM136</f>
        <v>230000</v>
      </c>
      <c r="AS136" s="32">
        <f>IF(AK136&gt;0,AO136/AM136*100,"Not Avail.")</f>
        <v>100</v>
      </c>
      <c r="AT136" s="27" t="str">
        <f t="shared" si="75"/>
        <v/>
      </c>
      <c r="AU136" s="27" t="str">
        <f t="shared" si="94"/>
        <v/>
      </c>
      <c r="AV136" s="27" t="str">
        <f>IF(AT136="","",SUM(AT136:AU136))</f>
        <v/>
      </c>
      <c r="AW136" s="24" t="str">
        <f t="shared" si="76"/>
        <v/>
      </c>
      <c r="AX136" s="24" t="str">
        <f>IF(AU136="","",(AE136+AF136)-AU136)</f>
        <v/>
      </c>
      <c r="AY136" s="24" t="str">
        <f>IF(AH136&gt;0,AI136-AV136,"New")</f>
        <v>New</v>
      </c>
      <c r="AZ136" s="115">
        <f t="shared" si="102"/>
        <v>39204</v>
      </c>
      <c r="BA136" s="33">
        <f t="shared" si="77"/>
        <v>0.17045217391304349</v>
      </c>
      <c r="BB136" s="33">
        <f t="shared" si="78"/>
        <v>66.28032782608696</v>
      </c>
      <c r="BC136" s="34">
        <f t="shared" si="98"/>
        <v>0</v>
      </c>
      <c r="BD136" s="34">
        <f>BB136+BC136</f>
        <v>66.28032782608696</v>
      </c>
      <c r="BE136" s="34" t="str">
        <f t="shared" si="79"/>
        <v>yes</v>
      </c>
      <c r="BF136" s="35">
        <f t="shared" si="80"/>
        <v>0.17045217391304349</v>
      </c>
      <c r="BG136" s="35" t="str">
        <f t="shared" si="81"/>
        <v/>
      </c>
      <c r="BH136" s="34">
        <f t="shared" si="100"/>
        <v>0</v>
      </c>
      <c r="BI136" s="36">
        <f>SUM(BG136:BH136)</f>
        <v>0</v>
      </c>
      <c r="BJ136" s="1" t="str">
        <f t="shared" si="82"/>
        <v>yes</v>
      </c>
      <c r="BK136" s="35" t="str">
        <f t="shared" si="62"/>
        <v/>
      </c>
      <c r="BL136" s="35" t="str">
        <f t="shared" si="62"/>
        <v/>
      </c>
      <c r="BM136" s="7" t="str">
        <f t="shared" si="83"/>
        <v/>
      </c>
      <c r="BN136" s="7" t="e">
        <f t="shared" si="84"/>
        <v>#VALUE!</v>
      </c>
      <c r="BO136" s="17">
        <f t="shared" si="85"/>
        <v>66.28032782608696</v>
      </c>
    </row>
    <row r="137" spans="2:67" ht="16" hidden="1" customHeight="1" x14ac:dyDescent="0.15">
      <c r="B137" s="1"/>
      <c r="C137" s="28"/>
      <c r="D137" s="117" t="s">
        <v>60</v>
      </c>
      <c r="E137" s="229" t="s">
        <v>152</v>
      </c>
      <c r="F137" s="73">
        <f t="shared" si="63"/>
        <v>39204</v>
      </c>
      <c r="G137" s="74">
        <f t="shared" si="86"/>
        <v>40</v>
      </c>
      <c r="H137" s="112">
        <f t="shared" si="87"/>
        <v>3</v>
      </c>
      <c r="I137" s="113"/>
      <c r="J137" s="174">
        <f t="shared" si="103"/>
        <v>42.561907826086959</v>
      </c>
      <c r="K137" s="175">
        <f t="shared" si="104"/>
        <v>39.178432173913045</v>
      </c>
      <c r="L137" s="170">
        <f t="shared" si="105"/>
        <v>13.244133913043479</v>
      </c>
      <c r="M137" s="171">
        <f t="shared" si="106"/>
        <v>39.178432173913045</v>
      </c>
      <c r="N137" s="163">
        <f t="shared" si="107"/>
        <v>1.958172458172458</v>
      </c>
      <c r="O137" s="227">
        <f t="shared" si="88"/>
        <v>1.0856521739130434</v>
      </c>
      <c r="P137" s="228">
        <f t="shared" si="89"/>
        <v>0.99934782608695649</v>
      </c>
      <c r="Q137" s="223">
        <f t="shared" si="108"/>
        <v>-7.9495394473367953E-2</v>
      </c>
      <c r="R137" s="208">
        <f t="shared" si="70"/>
        <v>-3.3834756521739138</v>
      </c>
      <c r="S137" s="209">
        <f t="shared" si="71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72"/>
        <v>303.8</v>
      </c>
      <c r="AH137" s="30">
        <f t="shared" si="73"/>
        <v>249.7</v>
      </c>
      <c r="AI137" s="30">
        <f t="shared" si="74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90"/>
        <v>230000</v>
      </c>
      <c r="AQ137" s="32">
        <f t="shared" si="91"/>
        <v>100</v>
      </c>
      <c r="AR137" s="62">
        <f t="shared" si="92"/>
        <v>230000</v>
      </c>
      <c r="AS137" s="32">
        <f t="shared" si="93"/>
        <v>100</v>
      </c>
      <c r="AT137" s="27">
        <f t="shared" si="75"/>
        <v>77.7</v>
      </c>
      <c r="AU137" s="27">
        <f t="shared" si="94"/>
        <v>172</v>
      </c>
      <c r="AV137" s="27">
        <f t="shared" si="95"/>
        <v>249.7</v>
      </c>
      <c r="AW137" s="24">
        <f t="shared" si="76"/>
        <v>152.14999999999998</v>
      </c>
      <c r="AX137" s="24">
        <f t="shared" si="96"/>
        <v>-172</v>
      </c>
      <c r="AY137" s="24">
        <f t="shared" si="97"/>
        <v>-19.849999999999994</v>
      </c>
      <c r="AZ137" s="115">
        <f t="shared" si="102"/>
        <v>39204</v>
      </c>
      <c r="BA137" s="33">
        <f t="shared" si="77"/>
        <v>0.17045217391304349</v>
      </c>
      <c r="BB137" s="33">
        <f t="shared" si="78"/>
        <v>39.178432173913045</v>
      </c>
      <c r="BC137" s="34">
        <f t="shared" si="98"/>
        <v>0</v>
      </c>
      <c r="BD137" s="34">
        <f t="shared" si="99"/>
        <v>39.178432173913045</v>
      </c>
      <c r="BE137" s="34" t="str">
        <f t="shared" si="79"/>
        <v>yes</v>
      </c>
      <c r="BF137" s="35">
        <f t="shared" si="80"/>
        <v>0.17045217391304349</v>
      </c>
      <c r="BG137" s="35">
        <f t="shared" si="81"/>
        <v>13.244133913043479</v>
      </c>
      <c r="BH137" s="34">
        <f t="shared" si="100"/>
        <v>29.317773913043478</v>
      </c>
      <c r="BI137" s="36">
        <f t="shared" si="101"/>
        <v>42.561907826086959</v>
      </c>
      <c r="BJ137" s="1" t="str">
        <f t="shared" si="82"/>
        <v>yes</v>
      </c>
      <c r="BK137" s="35">
        <f t="shared" si="62"/>
        <v>25.934298260869568</v>
      </c>
      <c r="BL137" s="35">
        <f t="shared" si="62"/>
        <v>-29.317773913043478</v>
      </c>
      <c r="BM137" s="7">
        <f t="shared" si="83"/>
        <v>-3.3834756521739138</v>
      </c>
      <c r="BN137" s="7">
        <f t="shared" si="84"/>
        <v>0</v>
      </c>
      <c r="BO137" s="17">
        <f t="shared" si="85"/>
        <v>39.178432173913045</v>
      </c>
    </row>
    <row r="138" spans="2:67" ht="16" customHeight="1" x14ac:dyDescent="0.15">
      <c r="B138" s="1"/>
      <c r="C138" s="28"/>
      <c r="D138" s="117" t="s">
        <v>60</v>
      </c>
      <c r="E138" s="229" t="s">
        <v>211</v>
      </c>
      <c r="F138" s="73">
        <f t="shared" si="63"/>
        <v>39204</v>
      </c>
      <c r="G138" s="74">
        <f t="shared" si="86"/>
        <v>40</v>
      </c>
      <c r="H138" s="112">
        <f t="shared" si="87"/>
        <v>3</v>
      </c>
      <c r="I138" s="113"/>
      <c r="J138" s="174">
        <f>BI138</f>
        <v>0</v>
      </c>
      <c r="K138" s="175">
        <f>BD138</f>
        <v>66.28032782608696</v>
      </c>
      <c r="L138" s="170" t="str">
        <f>BG138</f>
        <v/>
      </c>
      <c r="M138" s="171">
        <f>BB138</f>
        <v>66.28032782608696</v>
      </c>
      <c r="N138" s="163" t="str">
        <f>IF(R138="New","New",(M138/L138)-1)</f>
        <v>New</v>
      </c>
      <c r="O138" s="227">
        <f t="shared" si="88"/>
        <v>0</v>
      </c>
      <c r="P138" s="228">
        <f t="shared" si="89"/>
        <v>1.6906521739130436</v>
      </c>
      <c r="Q138" s="223" t="str">
        <f>IF(R138="New","New",IF(AX138="","",(P138/O138)-1))</f>
        <v>New</v>
      </c>
      <c r="R138" s="208" t="str">
        <f t="shared" ref="R138:R157" si="109">IF(J138="","New",IF(J138=0,"New",K138-J138))</f>
        <v>New</v>
      </c>
      <c r="S138" s="209" t="str">
        <f t="shared" ref="S138:S157" si="110">IF(R138="New","",R138/J138)</f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72"/>
        <v>0</v>
      </c>
      <c r="AH138" s="30">
        <f t="shared" si="73"/>
        <v>0</v>
      </c>
      <c r="AI138" s="30">
        <f t="shared" si="74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>AK138</f>
        <v>230000</v>
      </c>
      <c r="AQ138" s="32">
        <f>IF(AO138&gt;0,AO138/AK138*100,"Not Avail.")</f>
        <v>100</v>
      </c>
      <c r="AR138" s="62">
        <f>AM138</f>
        <v>230000</v>
      </c>
      <c r="AS138" s="32">
        <f>IF(AK138&gt;0,AO138/AM138*100,"Not Avail.")</f>
        <v>100</v>
      </c>
      <c r="AT138" s="27" t="str">
        <f t="shared" si="75"/>
        <v/>
      </c>
      <c r="AU138" s="27" t="str">
        <f t="shared" si="94"/>
        <v/>
      </c>
      <c r="AV138" s="27" t="str">
        <f>IF(AT138="","",SUM(AT138:AU138))</f>
        <v/>
      </c>
      <c r="AW138" s="24" t="str">
        <f t="shared" si="76"/>
        <v/>
      </c>
      <c r="AX138" s="24" t="str">
        <f>IF(AU138="","",(AE138+AF138)-AU138)</f>
        <v/>
      </c>
      <c r="AY138" s="24" t="str">
        <f>IF(AH138&gt;0,AI138-AV138,"New")</f>
        <v>New</v>
      </c>
      <c r="AZ138" s="115">
        <f t="shared" si="102"/>
        <v>39204</v>
      </c>
      <c r="BA138" s="33">
        <f t="shared" ref="BA138:BA157" si="111">IF($F138&gt;0,($F138/$AO138),IF($G138&gt;0,(((43560/($G138/12))*$H138)/$AO138),0))</f>
        <v>0.17045217391304349</v>
      </c>
      <c r="BB138" s="33">
        <f t="shared" si="78"/>
        <v>66.28032782608696</v>
      </c>
      <c r="BC138" s="34">
        <f t="shared" si="98"/>
        <v>0</v>
      </c>
      <c r="BD138" s="34">
        <f>BB138+BC138</f>
        <v>66.28032782608696</v>
      </c>
      <c r="BE138" s="34" t="str">
        <f t="shared" ref="BE138:BE157" si="112">IF(BD138=K138,"yes","no")</f>
        <v>yes</v>
      </c>
      <c r="BF138" s="35">
        <f t="shared" ref="BF138:BF157" si="113">IF(AM138="","",IF($F138&gt;0,($F138/AM138),IF($G138&gt;0,((((43560/($G138/12))*$H138)/$AM138)),0)))</f>
        <v>0.17045217391304349</v>
      </c>
      <c r="BG138" s="35" t="str">
        <f t="shared" si="81"/>
        <v/>
      </c>
      <c r="BH138" s="34">
        <f t="shared" si="100"/>
        <v>0</v>
      </c>
      <c r="BI138" s="36">
        <f>SUM(BG138:BH138)</f>
        <v>0</v>
      </c>
      <c r="BJ138" s="1" t="str">
        <f t="shared" ref="BJ138:BJ157" si="114">IF(J138=BI138,"yes","no")</f>
        <v>yes</v>
      </c>
      <c r="BK138" s="35" t="str">
        <f t="shared" si="62"/>
        <v/>
      </c>
      <c r="BL138" s="35" t="str">
        <f t="shared" si="62"/>
        <v/>
      </c>
      <c r="BM138" s="7" t="str">
        <f t="shared" si="83"/>
        <v/>
      </c>
      <c r="BN138" s="7" t="e">
        <f t="shared" si="84"/>
        <v>#VALUE!</v>
      </c>
      <c r="BO138" s="17">
        <f t="shared" si="85"/>
        <v>66.28032782608696</v>
      </c>
    </row>
    <row r="139" spans="2:67" ht="16" customHeight="1" x14ac:dyDescent="0.15">
      <c r="B139" s="1"/>
      <c r="C139" s="28"/>
      <c r="D139" s="117" t="s">
        <v>60</v>
      </c>
      <c r="E139" s="229" t="s">
        <v>157</v>
      </c>
      <c r="F139" s="73">
        <f t="shared" si="63"/>
        <v>39204</v>
      </c>
      <c r="G139" s="74">
        <f t="shared" si="86"/>
        <v>40</v>
      </c>
      <c r="H139" s="112">
        <f t="shared" si="87"/>
        <v>3</v>
      </c>
      <c r="I139" s="113"/>
      <c r="J139" s="174">
        <f t="shared" si="103"/>
        <v>65.419544347826076</v>
      </c>
      <c r="K139" s="175">
        <f t="shared" si="104"/>
        <v>65.598519130434781</v>
      </c>
      <c r="L139" s="170">
        <f t="shared" si="105"/>
        <v>30.101853913043477</v>
      </c>
      <c r="M139" s="171">
        <f t="shared" si="106"/>
        <v>65.598519130434781</v>
      </c>
      <c r="N139" s="163">
        <f t="shared" si="107"/>
        <v>1.1792185730464326</v>
      </c>
      <c r="O139" s="227">
        <f t="shared" si="88"/>
        <v>1.6686956521739129</v>
      </c>
      <c r="P139" s="228">
        <f t="shared" si="89"/>
        <v>1.6732608695652176</v>
      </c>
      <c r="Q139" s="223">
        <f t="shared" si="108"/>
        <v>2.7357998957793228E-3</v>
      </c>
      <c r="R139" s="208">
        <f t="shared" si="109"/>
        <v>0.17897478260870514</v>
      </c>
      <c r="S139" s="209">
        <f t="shared" si="110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72"/>
        <v>0</v>
      </c>
      <c r="AH139" s="30">
        <f t="shared" si="73"/>
        <v>383.79999999999995</v>
      </c>
      <c r="AI139" s="30">
        <f t="shared" si="74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90"/>
        <v>230000</v>
      </c>
      <c r="AQ139" s="32">
        <f t="shared" si="91"/>
        <v>100</v>
      </c>
      <c r="AR139" s="62">
        <f t="shared" si="92"/>
        <v>230000</v>
      </c>
      <c r="AS139" s="32">
        <f t="shared" si="93"/>
        <v>100</v>
      </c>
      <c r="AT139" s="27">
        <f t="shared" si="75"/>
        <v>176.6</v>
      </c>
      <c r="AU139" s="27">
        <f t="shared" si="94"/>
        <v>207.20000000000002</v>
      </c>
      <c r="AV139" s="27">
        <f t="shared" si="95"/>
        <v>383.8</v>
      </c>
      <c r="AW139" s="24">
        <f t="shared" si="76"/>
        <v>208.25000000000003</v>
      </c>
      <c r="AX139" s="24">
        <f t="shared" si="96"/>
        <v>-207.20000000000002</v>
      </c>
      <c r="AY139" s="24">
        <f t="shared" si="97"/>
        <v>1.0500000000000114</v>
      </c>
      <c r="AZ139" s="115">
        <f t="shared" si="102"/>
        <v>39204</v>
      </c>
      <c r="BA139" s="33">
        <f t="shared" si="111"/>
        <v>0.17045217391304349</v>
      </c>
      <c r="BB139" s="33">
        <f t="shared" si="78"/>
        <v>65.598519130434781</v>
      </c>
      <c r="BC139" s="34">
        <f t="shared" si="98"/>
        <v>0</v>
      </c>
      <c r="BD139" s="34">
        <f t="shared" si="99"/>
        <v>65.598519130434781</v>
      </c>
      <c r="BE139" s="34" t="str">
        <f t="shared" si="112"/>
        <v>yes</v>
      </c>
      <c r="BF139" s="35">
        <f t="shared" si="113"/>
        <v>0.17045217391304349</v>
      </c>
      <c r="BG139" s="35">
        <f t="shared" si="81"/>
        <v>30.101853913043477</v>
      </c>
      <c r="BH139" s="34">
        <f t="shared" si="100"/>
        <v>35.317690434782605</v>
      </c>
      <c r="BI139" s="36">
        <f t="shared" si="101"/>
        <v>65.419544347826076</v>
      </c>
      <c r="BJ139" s="1" t="str">
        <f t="shared" si="114"/>
        <v>yes</v>
      </c>
      <c r="BK139" s="35">
        <f t="shared" si="62"/>
        <v>35.496665217391303</v>
      </c>
      <c r="BL139" s="35">
        <f t="shared" si="62"/>
        <v>-35.317690434782605</v>
      </c>
      <c r="BM139" s="7">
        <f t="shared" si="83"/>
        <v>0.17897478260870514</v>
      </c>
      <c r="BN139" s="7">
        <f t="shared" si="84"/>
        <v>0</v>
      </c>
      <c r="BO139" s="17">
        <f t="shared" si="85"/>
        <v>65.598519130434795</v>
      </c>
    </row>
    <row r="140" spans="2:67" ht="16" hidden="1" customHeight="1" x14ac:dyDescent="0.15">
      <c r="B140" s="1"/>
      <c r="C140" s="28"/>
      <c r="D140" s="117" t="s">
        <v>60</v>
      </c>
      <c r="E140" s="229" t="s">
        <v>144</v>
      </c>
      <c r="F140" s="73">
        <f t="shared" si="63"/>
        <v>39204</v>
      </c>
      <c r="G140" s="74">
        <f t="shared" si="86"/>
        <v>40</v>
      </c>
      <c r="H140" s="112">
        <f t="shared" si="87"/>
        <v>3</v>
      </c>
      <c r="I140" s="113"/>
      <c r="J140" s="174">
        <f t="shared" si="103"/>
        <v>59.419627826086952</v>
      </c>
      <c r="K140" s="175">
        <f t="shared" si="104"/>
        <v>59.462240869565221</v>
      </c>
      <c r="L140" s="170">
        <f t="shared" si="105"/>
        <v>30.101853913043477</v>
      </c>
      <c r="M140" s="171">
        <f t="shared" si="106"/>
        <v>59.462240869565221</v>
      </c>
      <c r="N140" s="163">
        <f t="shared" si="107"/>
        <v>0.97536806342015869</v>
      </c>
      <c r="O140" s="227">
        <f t="shared" si="88"/>
        <v>1.5156521739130435</v>
      </c>
      <c r="P140" s="228">
        <f t="shared" si="89"/>
        <v>1.5167391304347828</v>
      </c>
      <c r="Q140" s="223">
        <f t="shared" si="108"/>
        <v>7.171543316122353E-4</v>
      </c>
      <c r="R140" s="208">
        <f t="shared" si="109"/>
        <v>4.2613043478269219E-2</v>
      </c>
      <c r="S140" s="209">
        <f t="shared" si="110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72"/>
        <v>343.8</v>
      </c>
      <c r="AH140" s="30">
        <f t="shared" si="73"/>
        <v>348.6</v>
      </c>
      <c r="AI140" s="30">
        <f t="shared" si="74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90"/>
        <v>230000</v>
      </c>
      <c r="AQ140" s="32">
        <f t="shared" si="91"/>
        <v>100</v>
      </c>
      <c r="AR140" s="62">
        <f t="shared" si="92"/>
        <v>230000</v>
      </c>
      <c r="AS140" s="32">
        <f t="shared" si="93"/>
        <v>100</v>
      </c>
      <c r="AT140" s="27">
        <f t="shared" si="75"/>
        <v>176.6</v>
      </c>
      <c r="AU140" s="27">
        <f t="shared" si="94"/>
        <v>172</v>
      </c>
      <c r="AV140" s="27">
        <f t="shared" si="95"/>
        <v>348.6</v>
      </c>
      <c r="AW140" s="24">
        <f t="shared" si="76"/>
        <v>172.25000000000003</v>
      </c>
      <c r="AX140" s="24">
        <f t="shared" si="96"/>
        <v>-172</v>
      </c>
      <c r="AY140" s="24">
        <f t="shared" si="97"/>
        <v>0.25</v>
      </c>
      <c r="AZ140" s="115">
        <f t="shared" si="102"/>
        <v>39204</v>
      </c>
      <c r="BA140" s="33">
        <f t="shared" si="111"/>
        <v>0.17045217391304349</v>
      </c>
      <c r="BB140" s="33">
        <f t="shared" si="78"/>
        <v>59.462240869565221</v>
      </c>
      <c r="BC140" s="34">
        <f t="shared" si="98"/>
        <v>0</v>
      </c>
      <c r="BD140" s="34">
        <f t="shared" si="99"/>
        <v>59.462240869565221</v>
      </c>
      <c r="BE140" s="34" t="str">
        <f t="shared" si="112"/>
        <v>yes</v>
      </c>
      <c r="BF140" s="35">
        <f t="shared" si="113"/>
        <v>0.17045217391304349</v>
      </c>
      <c r="BG140" s="35">
        <f t="shared" si="81"/>
        <v>30.101853913043477</v>
      </c>
      <c r="BH140" s="34">
        <f t="shared" si="100"/>
        <v>29.317773913043478</v>
      </c>
      <c r="BI140" s="36">
        <f t="shared" si="101"/>
        <v>59.419627826086952</v>
      </c>
      <c r="BJ140" s="1" t="str">
        <f t="shared" si="114"/>
        <v>yes</v>
      </c>
      <c r="BK140" s="35">
        <f t="shared" si="62"/>
        <v>29.360386956521744</v>
      </c>
      <c r="BL140" s="35">
        <f t="shared" si="62"/>
        <v>-29.317773913043478</v>
      </c>
      <c r="BM140" s="7">
        <f t="shared" si="83"/>
        <v>4.2613043478269219E-2</v>
      </c>
      <c r="BN140" s="7">
        <f t="shared" si="84"/>
        <v>0</v>
      </c>
      <c r="BO140" s="17">
        <f t="shared" si="85"/>
        <v>59.462240869565228</v>
      </c>
    </row>
    <row r="141" spans="2:67" ht="16" customHeight="1" x14ac:dyDescent="0.15">
      <c r="B141" s="1"/>
      <c r="C141" s="28"/>
      <c r="D141" s="117" t="s">
        <v>60</v>
      </c>
      <c r="E141" s="229" t="s">
        <v>156</v>
      </c>
      <c r="F141" s="73">
        <f t="shared" si="63"/>
        <v>39204</v>
      </c>
      <c r="G141" s="74">
        <f t="shared" si="86"/>
        <v>40</v>
      </c>
      <c r="H141" s="112">
        <f t="shared" si="87"/>
        <v>3</v>
      </c>
      <c r="I141" s="113"/>
      <c r="J141" s="174">
        <f t="shared" si="103"/>
        <v>65.436589565217389</v>
      </c>
      <c r="K141" s="175">
        <f t="shared" si="104"/>
        <v>65.598519130434781</v>
      </c>
      <c r="L141" s="170">
        <f t="shared" si="105"/>
        <v>30.11889913043478</v>
      </c>
      <c r="M141" s="171">
        <f t="shared" si="106"/>
        <v>65.598519130434781</v>
      </c>
      <c r="N141" s="163">
        <f t="shared" si="107"/>
        <v>1.177985285795133</v>
      </c>
      <c r="O141" s="227">
        <f t="shared" si="88"/>
        <v>1.6691304347826086</v>
      </c>
      <c r="P141" s="228">
        <f t="shared" si="89"/>
        <v>1.6732608695652176</v>
      </c>
      <c r="Q141" s="223">
        <f t="shared" si="108"/>
        <v>2.47460276113598E-3</v>
      </c>
      <c r="R141" s="208">
        <f t="shared" si="109"/>
        <v>0.16192956521739177</v>
      </c>
      <c r="S141" s="209">
        <f t="shared" si="110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72"/>
        <v>0</v>
      </c>
      <c r="AH141" s="30">
        <f t="shared" si="73"/>
        <v>383.9</v>
      </c>
      <c r="AI141" s="30">
        <f t="shared" si="74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90"/>
        <v>230000</v>
      </c>
      <c r="AQ141" s="32">
        <f t="shared" si="91"/>
        <v>100</v>
      </c>
      <c r="AR141" s="62">
        <f t="shared" si="92"/>
        <v>230000</v>
      </c>
      <c r="AS141" s="32">
        <f t="shared" si="93"/>
        <v>100</v>
      </c>
      <c r="AT141" s="27">
        <f t="shared" si="75"/>
        <v>176.7</v>
      </c>
      <c r="AU141" s="27">
        <f t="shared" si="94"/>
        <v>207.20000000000002</v>
      </c>
      <c r="AV141" s="27">
        <f t="shared" si="95"/>
        <v>383.9</v>
      </c>
      <c r="AW141" s="24">
        <f t="shared" si="76"/>
        <v>208.15000000000003</v>
      </c>
      <c r="AX141" s="24">
        <f t="shared" si="96"/>
        <v>-207.20000000000002</v>
      </c>
      <c r="AY141" s="24">
        <f t="shared" si="97"/>
        <v>0.95000000000004547</v>
      </c>
      <c r="AZ141" s="115">
        <f t="shared" si="102"/>
        <v>39204</v>
      </c>
      <c r="BA141" s="33">
        <f t="shared" si="111"/>
        <v>0.17045217391304349</v>
      </c>
      <c r="BB141" s="33">
        <f t="shared" si="78"/>
        <v>65.598519130434781</v>
      </c>
      <c r="BC141" s="34">
        <f t="shared" si="98"/>
        <v>0</v>
      </c>
      <c r="BD141" s="34">
        <f t="shared" si="99"/>
        <v>65.598519130434781</v>
      </c>
      <c r="BE141" s="34" t="str">
        <f t="shared" si="112"/>
        <v>yes</v>
      </c>
      <c r="BF141" s="35">
        <f t="shared" si="113"/>
        <v>0.17045217391304349</v>
      </c>
      <c r="BG141" s="35">
        <f t="shared" si="81"/>
        <v>30.11889913043478</v>
      </c>
      <c r="BH141" s="34">
        <f t="shared" si="100"/>
        <v>35.317690434782605</v>
      </c>
      <c r="BI141" s="36">
        <f t="shared" si="101"/>
        <v>65.436589565217389</v>
      </c>
      <c r="BJ141" s="1" t="str">
        <f t="shared" si="114"/>
        <v>yes</v>
      </c>
      <c r="BK141" s="35">
        <f t="shared" si="62"/>
        <v>35.479619999999997</v>
      </c>
      <c r="BL141" s="35">
        <f t="shared" si="62"/>
        <v>-35.317690434782605</v>
      </c>
      <c r="BM141" s="7">
        <f t="shared" si="83"/>
        <v>0.16192956521739177</v>
      </c>
      <c r="BN141" s="7">
        <f t="shared" si="84"/>
        <v>0</v>
      </c>
      <c r="BO141" s="17">
        <f t="shared" si="85"/>
        <v>65.598519130434795</v>
      </c>
    </row>
    <row r="142" spans="2:67" ht="16" hidden="1" customHeight="1" x14ac:dyDescent="0.15">
      <c r="B142" s="1"/>
      <c r="C142" s="28"/>
      <c r="D142" s="117" t="s">
        <v>60</v>
      </c>
      <c r="E142" s="229" t="s">
        <v>91</v>
      </c>
      <c r="F142" s="73">
        <f t="shared" si="63"/>
        <v>39204</v>
      </c>
      <c r="G142" s="74">
        <f t="shared" si="86"/>
        <v>40</v>
      </c>
      <c r="H142" s="112">
        <f t="shared" si="87"/>
        <v>3</v>
      </c>
      <c r="I142" s="113"/>
      <c r="J142" s="174">
        <f t="shared" ref="J142:J157" si="115">BI142</f>
        <v>59.419627826086952</v>
      </c>
      <c r="K142" s="175">
        <f t="shared" ref="K142:K157" si="116">BD142</f>
        <v>59.462240869565221</v>
      </c>
      <c r="L142" s="170">
        <f t="shared" ref="L142:L157" si="117">BG142</f>
        <v>30.101853913043477</v>
      </c>
      <c r="M142" s="171">
        <f t="shared" ref="M142:M157" si="118">BB142</f>
        <v>59.462240869565221</v>
      </c>
      <c r="N142" s="163">
        <f t="shared" ref="N142:N157" si="119">IF(R142="New","New",(M142/L142)-1)</f>
        <v>0.97536806342015869</v>
      </c>
      <c r="O142" s="227">
        <f t="shared" si="88"/>
        <v>1.5156521739130435</v>
      </c>
      <c r="P142" s="228">
        <f t="shared" si="89"/>
        <v>1.5167391304347828</v>
      </c>
      <c r="Q142" s="223">
        <f t="shared" ref="Q142:Q157" si="120">IF(R142="New","New",IF(AX142="","",(P142/O142)-1))</f>
        <v>7.171543316122353E-4</v>
      </c>
      <c r="R142" s="208">
        <f t="shared" si="109"/>
        <v>4.2613043478269219E-2</v>
      </c>
      <c r="S142" s="209">
        <f t="shared" si="110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72"/>
        <v>343.8</v>
      </c>
      <c r="AH142" s="30">
        <f t="shared" si="73"/>
        <v>348.6</v>
      </c>
      <c r="AI142" s="30">
        <f t="shared" si="74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90"/>
        <v>230000</v>
      </c>
      <c r="AQ142" s="32">
        <f t="shared" si="91"/>
        <v>100</v>
      </c>
      <c r="AR142" s="62">
        <f t="shared" si="92"/>
        <v>230000</v>
      </c>
      <c r="AS142" s="32">
        <f t="shared" si="93"/>
        <v>100</v>
      </c>
      <c r="AT142" s="27">
        <f t="shared" si="75"/>
        <v>176.6</v>
      </c>
      <c r="AU142" s="27">
        <f t="shared" si="94"/>
        <v>172</v>
      </c>
      <c r="AV142" s="27">
        <f t="shared" si="95"/>
        <v>348.6</v>
      </c>
      <c r="AW142" s="24">
        <f t="shared" si="76"/>
        <v>172.25000000000003</v>
      </c>
      <c r="AX142" s="24">
        <f t="shared" si="96"/>
        <v>-172</v>
      </c>
      <c r="AY142" s="24">
        <f t="shared" si="97"/>
        <v>0.25</v>
      </c>
      <c r="AZ142" s="115">
        <f t="shared" si="102"/>
        <v>39204</v>
      </c>
      <c r="BA142" s="33">
        <f t="shared" si="111"/>
        <v>0.17045217391304349</v>
      </c>
      <c r="BB142" s="33">
        <f t="shared" si="78"/>
        <v>59.462240869565221</v>
      </c>
      <c r="BC142" s="34">
        <f t="shared" si="98"/>
        <v>0</v>
      </c>
      <c r="BD142" s="34">
        <f t="shared" si="99"/>
        <v>59.462240869565221</v>
      </c>
      <c r="BE142" s="34" t="str">
        <f t="shared" si="112"/>
        <v>yes</v>
      </c>
      <c r="BF142" s="35">
        <f t="shared" si="113"/>
        <v>0.17045217391304349</v>
      </c>
      <c r="BG142" s="35">
        <f t="shared" si="81"/>
        <v>30.101853913043477</v>
      </c>
      <c r="BH142" s="34">
        <f t="shared" si="100"/>
        <v>29.317773913043478</v>
      </c>
      <c r="BI142" s="36">
        <f t="shared" si="101"/>
        <v>59.419627826086952</v>
      </c>
      <c r="BJ142" s="1" t="str">
        <f t="shared" si="114"/>
        <v>yes</v>
      </c>
      <c r="BK142" s="35">
        <f t="shared" si="62"/>
        <v>29.360386956521744</v>
      </c>
      <c r="BL142" s="35">
        <f t="shared" si="62"/>
        <v>-29.317773913043478</v>
      </c>
      <c r="BM142" s="7">
        <f t="shared" si="83"/>
        <v>4.2613043478269219E-2</v>
      </c>
      <c r="BN142" s="7">
        <f t="shared" si="84"/>
        <v>0</v>
      </c>
      <c r="BO142" s="17">
        <f t="shared" si="85"/>
        <v>59.462240869565228</v>
      </c>
    </row>
    <row r="143" spans="2:67" ht="16" customHeight="1" x14ac:dyDescent="0.15">
      <c r="B143" s="1"/>
      <c r="C143" s="28"/>
      <c r="D143" s="117" t="s">
        <v>60</v>
      </c>
      <c r="E143" s="229" t="s">
        <v>159</v>
      </c>
      <c r="F143" s="73">
        <f t="shared" ref="F143:F148" si="121">IF($J$9&gt;0,$J$9,$K$9)</f>
        <v>39204</v>
      </c>
      <c r="G143" s="74">
        <f t="shared" ref="G143:G148" si="122">$J$12</f>
        <v>40</v>
      </c>
      <c r="H143" s="112">
        <f t="shared" ref="H143:H148" si="123">$K$12</f>
        <v>3</v>
      </c>
      <c r="I143" s="113"/>
      <c r="J143" s="174">
        <f t="shared" ref="J143:J148" si="124">BI143</f>
        <v>65.436589565217389</v>
      </c>
      <c r="K143" s="175">
        <f t="shared" ref="K143:K148" si="125">BD143</f>
        <v>65.598519130434781</v>
      </c>
      <c r="L143" s="170">
        <f t="shared" ref="L143:L148" si="126">BG143</f>
        <v>30.11889913043478</v>
      </c>
      <c r="M143" s="171">
        <f t="shared" ref="M143:M148" si="127">BB143</f>
        <v>65.598519130434781</v>
      </c>
      <c r="N143" s="163">
        <f t="shared" ref="N143:N148" si="128">IF(R143="New","New",(M143/L143)-1)</f>
        <v>1.177985285795133</v>
      </c>
      <c r="O143" s="227">
        <f t="shared" ref="O143:O148" si="129">(AH143/AM143)*1000</f>
        <v>1.6691304347826086</v>
      </c>
      <c r="P143" s="228">
        <f t="shared" ref="P143:P148" si="130">(AI143/AO143)*1000</f>
        <v>1.6732608695652176</v>
      </c>
      <c r="Q143" s="223">
        <f t="shared" ref="Q143:Q148" si="131">IF(R143="New","New",IF(AX143="","",(P143/O143)-1))</f>
        <v>2.47460276113598E-3</v>
      </c>
      <c r="R143" s="208">
        <f t="shared" ref="R143:R148" si="132">IF(J143="","New",IF(J143=0,"New",K143-J143))</f>
        <v>0.16192956521739177</v>
      </c>
      <c r="S143" s="209">
        <f t="shared" ref="S143:S148" si="133">IF(R143="New","",R143/J143)</f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ref="AG143:AG148" si="134">X143+(AA143+AB143)</f>
        <v>0</v>
      </c>
      <c r="AH143" s="30">
        <f t="shared" ref="AH143:AH148" si="135">Y143+(AC143+AD143)</f>
        <v>383.9</v>
      </c>
      <c r="AI143" s="30">
        <f t="shared" ref="AI143:AI148" si="136">Z143+(AE143+AF143)</f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ref="AP143:AP148" si="137">AK143</f>
        <v>230000</v>
      </c>
      <c r="AQ143" s="32">
        <f t="shared" ref="AQ143:AQ148" si="138">IF(AO143&gt;0,AO143/AK143*100,"Not Avail.")</f>
        <v>100</v>
      </c>
      <c r="AR143" s="62">
        <f t="shared" ref="AR143:AR148" si="139">AM143</f>
        <v>230000</v>
      </c>
      <c r="AS143" s="32">
        <f t="shared" ref="AS143:AS148" si="140">IF(AK143&gt;0,AO143/AM143*100,"Not Avail.")</f>
        <v>100</v>
      </c>
      <c r="AT143" s="27">
        <f t="shared" ref="AT143:AT148" si="141">IF($Y143="","",$Y143/$AS143*100)</f>
        <v>176.7</v>
      </c>
      <c r="AU143" s="27">
        <f t="shared" ref="AU143:AU148" si="142">IF($AC143="",IF($AD143="","",($AC143+$AD143)),(($AC143+$AD143)/$AS143*100))</f>
        <v>207.20000000000002</v>
      </c>
      <c r="AV143" s="27">
        <f t="shared" ref="AV143:AV148" si="143">IF(AT143="","",SUM(AT143:AU143))</f>
        <v>383.9</v>
      </c>
      <c r="AW143" s="24">
        <f t="shared" ref="AW143:AW148" si="144">IF(AT143="","",Z143-AT143)</f>
        <v>208.15000000000003</v>
      </c>
      <c r="AX143" s="24">
        <f t="shared" ref="AX143:AX148" si="145">IF(AU143="","",(AE143+AF143)-AU143)</f>
        <v>-207.20000000000002</v>
      </c>
      <c r="AY143" s="24">
        <f t="shared" ref="AY143:AY148" si="146">IF(AH143&gt;0,AI143-AV143,"New")</f>
        <v>0.95000000000004547</v>
      </c>
      <c r="AZ143" s="115">
        <f t="shared" ref="AZ143:AZ148" si="147">F143</f>
        <v>39204</v>
      </c>
      <c r="BA143" s="33">
        <f t="shared" ref="BA143:BA148" si="148">IF($F143&gt;0,($F143/$AO143),IF($G143&gt;0,(((43560/($G143/12))*$H143)/$AO143),0))</f>
        <v>0.17045217391304349</v>
      </c>
      <c r="BB143" s="33">
        <f t="shared" ref="BB143:BB148" si="149">$Z143/(1/$BA143)</f>
        <v>65.598519130434781</v>
      </c>
      <c r="BC143" s="34">
        <f t="shared" ref="BC143:BC148" si="150">(($AE143+$AF143)/(1/$BA143))</f>
        <v>0</v>
      </c>
      <c r="BD143" s="34">
        <f t="shared" ref="BD143:BD148" si="151">BB143+BC143</f>
        <v>65.598519130434781</v>
      </c>
      <c r="BE143" s="34" t="str">
        <f t="shared" ref="BE143:BE148" si="152">IF(BD143=K143,"yes","no")</f>
        <v>yes</v>
      </c>
      <c r="BF143" s="35">
        <f t="shared" ref="BF143:BF148" si="153">IF(AM143="","",IF($F143&gt;0,($F143/AM143),IF($G143&gt;0,((((43560/($G143/12))*$H143)/$AM143)),0)))</f>
        <v>0.17045217391304349</v>
      </c>
      <c r="BG143" s="35">
        <f t="shared" ref="BG143:BG148" si="154">IF($Y143="","",$Y143/(1/$BF143))</f>
        <v>30.11889913043478</v>
      </c>
      <c r="BH143" s="34">
        <f t="shared" ref="BH143:BH148" si="155">(($AC143+$AD143)/(1/$BF143))</f>
        <v>35.317690434782605</v>
      </c>
      <c r="BI143" s="36">
        <f t="shared" ref="BI143:BI148" si="156">SUM(BG143:BH143)</f>
        <v>65.436589565217389</v>
      </c>
      <c r="BJ143" s="1" t="str">
        <f t="shared" ref="BJ143:BJ148" si="157">IF(J143=BI143,"yes","no")</f>
        <v>yes</v>
      </c>
      <c r="BK143" s="35">
        <f t="shared" ref="BK143:BL148" si="158">IF(BG143="","",IF(BG143=0,"",BB143-BG143))</f>
        <v>35.479619999999997</v>
      </c>
      <c r="BL143" s="35">
        <f t="shared" si="158"/>
        <v>-35.317690434782605</v>
      </c>
      <c r="BM143" s="7">
        <f t="shared" ref="BM143:BM148" si="159">IF(BK143="","",BD143-BI143)</f>
        <v>0.16192956521739177</v>
      </c>
      <c r="BN143" s="7">
        <f t="shared" ref="BN143:BN148" si="160">R143-BM143</f>
        <v>0</v>
      </c>
      <c r="BO143" s="17">
        <f t="shared" ref="BO143:BO148" si="161">P143*(AZ143/1000)</f>
        <v>65.598519130434795</v>
      </c>
    </row>
    <row r="144" spans="2:67" ht="16" hidden="1" customHeight="1" x14ac:dyDescent="0.15">
      <c r="B144" s="1"/>
      <c r="C144" s="28"/>
      <c r="D144" s="117" t="s">
        <v>60</v>
      </c>
      <c r="E144" s="229" t="s">
        <v>92</v>
      </c>
      <c r="F144" s="73">
        <f t="shared" si="121"/>
        <v>39204</v>
      </c>
      <c r="G144" s="74">
        <f t="shared" si="122"/>
        <v>40</v>
      </c>
      <c r="H144" s="112">
        <f t="shared" si="123"/>
        <v>3</v>
      </c>
      <c r="I144" s="113"/>
      <c r="J144" s="174">
        <f t="shared" si="124"/>
        <v>36.25517739130435</v>
      </c>
      <c r="K144" s="175">
        <f t="shared" si="125"/>
        <v>39.178432173913045</v>
      </c>
      <c r="L144" s="170">
        <f t="shared" si="126"/>
        <v>6.9374034782608698</v>
      </c>
      <c r="M144" s="171">
        <f t="shared" si="127"/>
        <v>39.178432173913045</v>
      </c>
      <c r="N144" s="163">
        <f t="shared" si="128"/>
        <v>4.6474201474201475</v>
      </c>
      <c r="O144" s="227">
        <f t="shared" si="129"/>
        <v>0.9247826086956521</v>
      </c>
      <c r="P144" s="228">
        <f t="shared" si="130"/>
        <v>0.99934782608695649</v>
      </c>
      <c r="Q144" s="223">
        <f t="shared" si="131"/>
        <v>8.0629995298542534E-2</v>
      </c>
      <c r="R144" s="208">
        <f t="shared" si="132"/>
        <v>2.9232547826086943</v>
      </c>
      <c r="S144" s="209">
        <f t="shared" si="133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34"/>
        <v>358.8</v>
      </c>
      <c r="AH144" s="30">
        <f t="shared" si="135"/>
        <v>212.7</v>
      </c>
      <c r="AI144" s="30">
        <f t="shared" si="136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37"/>
        <v>230000</v>
      </c>
      <c r="AQ144" s="32">
        <f t="shared" si="138"/>
        <v>100</v>
      </c>
      <c r="AR144" s="62">
        <f t="shared" si="139"/>
        <v>230000</v>
      </c>
      <c r="AS144" s="32">
        <f t="shared" si="140"/>
        <v>100</v>
      </c>
      <c r="AT144" s="27">
        <f t="shared" si="141"/>
        <v>40.700000000000003</v>
      </c>
      <c r="AU144" s="27">
        <f t="shared" si="142"/>
        <v>172</v>
      </c>
      <c r="AV144" s="27">
        <f t="shared" si="143"/>
        <v>212.7</v>
      </c>
      <c r="AW144" s="24">
        <f t="shared" si="144"/>
        <v>189.14999999999998</v>
      </c>
      <c r="AX144" s="24">
        <f t="shared" si="145"/>
        <v>-172</v>
      </c>
      <c r="AY144" s="24">
        <f t="shared" si="146"/>
        <v>17.150000000000006</v>
      </c>
      <c r="AZ144" s="115">
        <f t="shared" si="147"/>
        <v>39204</v>
      </c>
      <c r="BA144" s="33">
        <f t="shared" si="148"/>
        <v>0.17045217391304349</v>
      </c>
      <c r="BB144" s="33">
        <f t="shared" si="149"/>
        <v>39.178432173913045</v>
      </c>
      <c r="BC144" s="34">
        <f t="shared" si="150"/>
        <v>0</v>
      </c>
      <c r="BD144" s="34">
        <f t="shared" si="151"/>
        <v>39.178432173913045</v>
      </c>
      <c r="BE144" s="34" t="str">
        <f t="shared" si="152"/>
        <v>yes</v>
      </c>
      <c r="BF144" s="35">
        <f t="shared" si="153"/>
        <v>0.17045217391304349</v>
      </c>
      <c r="BG144" s="35">
        <f t="shared" si="154"/>
        <v>6.9374034782608698</v>
      </c>
      <c r="BH144" s="34">
        <f t="shared" si="155"/>
        <v>29.317773913043478</v>
      </c>
      <c r="BI144" s="36">
        <f t="shared" si="156"/>
        <v>36.25517739130435</v>
      </c>
      <c r="BJ144" s="1" t="str">
        <f t="shared" si="157"/>
        <v>yes</v>
      </c>
      <c r="BK144" s="35">
        <f t="shared" si="158"/>
        <v>32.241028695652176</v>
      </c>
      <c r="BL144" s="35">
        <f t="shared" si="158"/>
        <v>-29.317773913043478</v>
      </c>
      <c r="BM144" s="7">
        <f t="shared" si="159"/>
        <v>2.9232547826086943</v>
      </c>
      <c r="BN144" s="7">
        <f t="shared" si="160"/>
        <v>0</v>
      </c>
      <c r="BO144" s="17">
        <f t="shared" si="161"/>
        <v>39.178432173913045</v>
      </c>
    </row>
    <row r="145" spans="1:67" ht="16" customHeight="1" x14ac:dyDescent="0.15">
      <c r="B145" s="1"/>
      <c r="C145" s="28"/>
      <c r="D145" s="117" t="s">
        <v>60</v>
      </c>
      <c r="E145" s="229" t="s">
        <v>208</v>
      </c>
      <c r="F145" s="73">
        <f t="shared" si="121"/>
        <v>39204</v>
      </c>
      <c r="G145" s="74">
        <f t="shared" si="122"/>
        <v>40</v>
      </c>
      <c r="H145" s="112">
        <f t="shared" si="123"/>
        <v>3</v>
      </c>
      <c r="I145" s="113"/>
      <c r="J145" s="174">
        <f t="shared" si="124"/>
        <v>0</v>
      </c>
      <c r="K145" s="175">
        <f t="shared" si="125"/>
        <v>66.28032782608696</v>
      </c>
      <c r="L145" s="170" t="str">
        <f t="shared" si="126"/>
        <v/>
      </c>
      <c r="M145" s="171">
        <f t="shared" si="127"/>
        <v>66.28032782608696</v>
      </c>
      <c r="N145" s="163" t="str">
        <f t="shared" si="128"/>
        <v>New</v>
      </c>
      <c r="O145" s="227">
        <f t="shared" si="129"/>
        <v>0</v>
      </c>
      <c r="P145" s="228">
        <f t="shared" si="130"/>
        <v>1.6906521739130436</v>
      </c>
      <c r="Q145" s="223" t="str">
        <f t="shared" si="131"/>
        <v>New</v>
      </c>
      <c r="R145" s="208" t="str">
        <f t="shared" si="132"/>
        <v>New</v>
      </c>
      <c r="S145" s="209" t="str">
        <f t="shared" si="133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34"/>
        <v>0</v>
      </c>
      <c r="AH145" s="30">
        <f t="shared" si="135"/>
        <v>0</v>
      </c>
      <c r="AI145" s="30">
        <f t="shared" si="136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37"/>
        <v>230000</v>
      </c>
      <c r="AQ145" s="32">
        <f t="shared" si="138"/>
        <v>100</v>
      </c>
      <c r="AR145" s="62">
        <f t="shared" si="139"/>
        <v>230000</v>
      </c>
      <c r="AS145" s="32">
        <f t="shared" si="140"/>
        <v>100</v>
      </c>
      <c r="AT145" s="27" t="str">
        <f t="shared" si="141"/>
        <v/>
      </c>
      <c r="AU145" s="27" t="str">
        <f t="shared" si="142"/>
        <v/>
      </c>
      <c r="AV145" s="27" t="str">
        <f t="shared" si="143"/>
        <v/>
      </c>
      <c r="AW145" s="24" t="str">
        <f t="shared" si="144"/>
        <v/>
      </c>
      <c r="AX145" s="24" t="str">
        <f t="shared" si="145"/>
        <v/>
      </c>
      <c r="AY145" s="24" t="str">
        <f t="shared" si="146"/>
        <v>New</v>
      </c>
      <c r="AZ145" s="115">
        <f t="shared" si="147"/>
        <v>39204</v>
      </c>
      <c r="BA145" s="33">
        <f t="shared" si="148"/>
        <v>0.17045217391304349</v>
      </c>
      <c r="BB145" s="33">
        <f t="shared" si="149"/>
        <v>66.28032782608696</v>
      </c>
      <c r="BC145" s="34">
        <f t="shared" si="150"/>
        <v>0</v>
      </c>
      <c r="BD145" s="34">
        <f t="shared" si="151"/>
        <v>66.28032782608696</v>
      </c>
      <c r="BE145" s="34" t="str">
        <f t="shared" si="152"/>
        <v>yes</v>
      </c>
      <c r="BF145" s="35">
        <f t="shared" si="153"/>
        <v>0.17045217391304349</v>
      </c>
      <c r="BG145" s="35" t="str">
        <f t="shared" si="154"/>
        <v/>
      </c>
      <c r="BH145" s="34">
        <f t="shared" si="155"/>
        <v>0</v>
      </c>
      <c r="BI145" s="36">
        <f t="shared" si="156"/>
        <v>0</v>
      </c>
      <c r="BJ145" s="1" t="str">
        <f t="shared" si="157"/>
        <v>yes</v>
      </c>
      <c r="BK145" s="35" t="str">
        <f t="shared" si="158"/>
        <v/>
      </c>
      <c r="BL145" s="35" t="str">
        <f t="shared" si="158"/>
        <v/>
      </c>
      <c r="BM145" s="7" t="str">
        <f t="shared" si="159"/>
        <v/>
      </c>
      <c r="BN145" s="7" t="e">
        <f t="shared" si="160"/>
        <v>#VALUE!</v>
      </c>
      <c r="BO145" s="17">
        <f t="shared" si="161"/>
        <v>66.28032782608696</v>
      </c>
    </row>
    <row r="146" spans="1:67" ht="16" customHeight="1" x14ac:dyDescent="0.15">
      <c r="B146" s="1"/>
      <c r="C146" s="28"/>
      <c r="D146" s="117" t="s">
        <v>60</v>
      </c>
      <c r="E146" s="229" t="s">
        <v>209</v>
      </c>
      <c r="F146" s="73">
        <f t="shared" si="121"/>
        <v>39204</v>
      </c>
      <c r="G146" s="74">
        <f t="shared" si="122"/>
        <v>40</v>
      </c>
      <c r="H146" s="112">
        <f t="shared" si="123"/>
        <v>3</v>
      </c>
      <c r="I146" s="113"/>
      <c r="J146" s="174">
        <f t="shared" si="124"/>
        <v>0</v>
      </c>
      <c r="K146" s="175">
        <f t="shared" si="125"/>
        <v>66.28032782608696</v>
      </c>
      <c r="L146" s="170" t="str">
        <f t="shared" si="126"/>
        <v/>
      </c>
      <c r="M146" s="171">
        <f t="shared" si="127"/>
        <v>66.28032782608696</v>
      </c>
      <c r="N146" s="163" t="str">
        <f t="shared" si="128"/>
        <v>New</v>
      </c>
      <c r="O146" s="227">
        <f t="shared" si="129"/>
        <v>0</v>
      </c>
      <c r="P146" s="228">
        <f t="shared" si="130"/>
        <v>1.6906521739130436</v>
      </c>
      <c r="Q146" s="223" t="str">
        <f t="shared" si="131"/>
        <v>New</v>
      </c>
      <c r="R146" s="208" t="str">
        <f t="shared" si="132"/>
        <v>New</v>
      </c>
      <c r="S146" s="209" t="str">
        <f t="shared" si="133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34"/>
        <v>0</v>
      </c>
      <c r="AH146" s="30">
        <f t="shared" si="135"/>
        <v>0</v>
      </c>
      <c r="AI146" s="30">
        <f t="shared" si="136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37"/>
        <v>230000</v>
      </c>
      <c r="AQ146" s="32">
        <f t="shared" si="138"/>
        <v>100</v>
      </c>
      <c r="AR146" s="62">
        <f t="shared" si="139"/>
        <v>230000</v>
      </c>
      <c r="AS146" s="32">
        <f t="shared" si="140"/>
        <v>100</v>
      </c>
      <c r="AT146" s="27" t="str">
        <f t="shared" si="141"/>
        <v/>
      </c>
      <c r="AU146" s="27" t="str">
        <f t="shared" si="142"/>
        <v/>
      </c>
      <c r="AV146" s="27" t="str">
        <f t="shared" si="143"/>
        <v/>
      </c>
      <c r="AW146" s="24" t="str">
        <f t="shared" si="144"/>
        <v/>
      </c>
      <c r="AX146" s="24" t="str">
        <f t="shared" si="145"/>
        <v/>
      </c>
      <c r="AY146" s="24" t="str">
        <f t="shared" si="146"/>
        <v>New</v>
      </c>
      <c r="AZ146" s="115">
        <f t="shared" si="147"/>
        <v>39204</v>
      </c>
      <c r="BA146" s="33">
        <f t="shared" si="148"/>
        <v>0.17045217391304349</v>
      </c>
      <c r="BB146" s="33">
        <f t="shared" si="149"/>
        <v>66.28032782608696</v>
      </c>
      <c r="BC146" s="34">
        <f t="shared" si="150"/>
        <v>0</v>
      </c>
      <c r="BD146" s="34">
        <f t="shared" si="151"/>
        <v>66.28032782608696</v>
      </c>
      <c r="BE146" s="34" t="str">
        <f t="shared" si="152"/>
        <v>yes</v>
      </c>
      <c r="BF146" s="35">
        <f t="shared" si="153"/>
        <v>0.17045217391304349</v>
      </c>
      <c r="BG146" s="35" t="str">
        <f t="shared" si="154"/>
        <v/>
      </c>
      <c r="BH146" s="34">
        <f t="shared" si="155"/>
        <v>0</v>
      </c>
      <c r="BI146" s="36">
        <f t="shared" si="156"/>
        <v>0</v>
      </c>
      <c r="BJ146" s="1" t="str">
        <f t="shared" si="157"/>
        <v>yes</v>
      </c>
      <c r="BK146" s="35" t="str">
        <f t="shared" si="158"/>
        <v/>
      </c>
      <c r="BL146" s="35" t="str">
        <f t="shared" si="158"/>
        <v/>
      </c>
      <c r="BM146" s="7" t="str">
        <f t="shared" si="159"/>
        <v/>
      </c>
      <c r="BN146" s="7" t="e">
        <f t="shared" si="160"/>
        <v>#VALUE!</v>
      </c>
      <c r="BO146" s="17">
        <f t="shared" si="161"/>
        <v>66.28032782608696</v>
      </c>
    </row>
    <row r="147" spans="1:67" ht="16" hidden="1" customHeight="1" x14ac:dyDescent="0.15">
      <c r="B147" s="1"/>
      <c r="C147" s="28"/>
      <c r="D147" s="117" t="s">
        <v>60</v>
      </c>
      <c r="E147" s="229" t="s">
        <v>139</v>
      </c>
      <c r="F147" s="73">
        <f t="shared" si="121"/>
        <v>39204</v>
      </c>
      <c r="G147" s="74">
        <f t="shared" si="122"/>
        <v>40</v>
      </c>
      <c r="H147" s="112">
        <f t="shared" si="123"/>
        <v>3</v>
      </c>
      <c r="I147" s="113"/>
      <c r="J147" s="174">
        <f t="shared" si="124"/>
        <v>59.419627826086952</v>
      </c>
      <c r="K147" s="175">
        <f t="shared" si="125"/>
        <v>59.462240869565221</v>
      </c>
      <c r="L147" s="170">
        <f t="shared" si="126"/>
        <v>30.101853913043477</v>
      </c>
      <c r="M147" s="171">
        <f t="shared" si="127"/>
        <v>59.462240869565221</v>
      </c>
      <c r="N147" s="163">
        <f t="shared" si="128"/>
        <v>0.97536806342015869</v>
      </c>
      <c r="O147" s="227">
        <f t="shared" si="129"/>
        <v>1.5156521739130435</v>
      </c>
      <c r="P147" s="228">
        <f t="shared" si="130"/>
        <v>1.5167391304347828</v>
      </c>
      <c r="Q147" s="223">
        <f t="shared" si="131"/>
        <v>7.171543316122353E-4</v>
      </c>
      <c r="R147" s="208">
        <f t="shared" si="132"/>
        <v>4.2613043478269219E-2</v>
      </c>
      <c r="S147" s="209">
        <f t="shared" si="133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34"/>
        <v>343.8</v>
      </c>
      <c r="AH147" s="30">
        <f t="shared" si="135"/>
        <v>348.6</v>
      </c>
      <c r="AI147" s="30">
        <f t="shared" si="136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37"/>
        <v>230000</v>
      </c>
      <c r="AQ147" s="32">
        <f t="shared" si="138"/>
        <v>100</v>
      </c>
      <c r="AR147" s="62">
        <f t="shared" si="139"/>
        <v>230000</v>
      </c>
      <c r="AS147" s="32">
        <f t="shared" si="140"/>
        <v>100</v>
      </c>
      <c r="AT147" s="27">
        <f t="shared" si="141"/>
        <v>176.6</v>
      </c>
      <c r="AU147" s="27">
        <f t="shared" si="142"/>
        <v>172</v>
      </c>
      <c r="AV147" s="27">
        <f t="shared" si="143"/>
        <v>348.6</v>
      </c>
      <c r="AW147" s="24">
        <f t="shared" si="144"/>
        <v>172.25000000000003</v>
      </c>
      <c r="AX147" s="24">
        <f t="shared" si="145"/>
        <v>-172</v>
      </c>
      <c r="AY147" s="24">
        <f t="shared" si="146"/>
        <v>0.25</v>
      </c>
      <c r="AZ147" s="115">
        <f t="shared" si="147"/>
        <v>39204</v>
      </c>
      <c r="BA147" s="33">
        <f t="shared" si="148"/>
        <v>0.17045217391304349</v>
      </c>
      <c r="BB147" s="33">
        <f t="shared" si="149"/>
        <v>59.462240869565221</v>
      </c>
      <c r="BC147" s="34">
        <f t="shared" si="150"/>
        <v>0</v>
      </c>
      <c r="BD147" s="34">
        <f t="shared" si="151"/>
        <v>59.462240869565221</v>
      </c>
      <c r="BE147" s="34" t="str">
        <f t="shared" si="152"/>
        <v>yes</v>
      </c>
      <c r="BF147" s="35">
        <f t="shared" si="153"/>
        <v>0.17045217391304349</v>
      </c>
      <c r="BG147" s="35">
        <f t="shared" si="154"/>
        <v>30.101853913043477</v>
      </c>
      <c r="BH147" s="34">
        <f t="shared" si="155"/>
        <v>29.317773913043478</v>
      </c>
      <c r="BI147" s="36">
        <f t="shared" si="156"/>
        <v>59.419627826086952</v>
      </c>
      <c r="BJ147" s="1" t="str">
        <f t="shared" si="157"/>
        <v>yes</v>
      </c>
      <c r="BK147" s="35">
        <f t="shared" si="158"/>
        <v>29.360386956521744</v>
      </c>
      <c r="BL147" s="35">
        <f t="shared" si="158"/>
        <v>-29.317773913043478</v>
      </c>
      <c r="BM147" s="7">
        <f t="shared" si="159"/>
        <v>4.2613043478269219E-2</v>
      </c>
      <c r="BN147" s="7">
        <f t="shared" si="160"/>
        <v>0</v>
      </c>
      <c r="BO147" s="17">
        <f t="shared" si="161"/>
        <v>59.462240869565228</v>
      </c>
    </row>
    <row r="148" spans="1:67" ht="16" customHeight="1" x14ac:dyDescent="0.15">
      <c r="B148" s="1"/>
      <c r="C148" s="28"/>
      <c r="D148" s="117" t="s">
        <v>60</v>
      </c>
      <c r="E148" s="229" t="s">
        <v>160</v>
      </c>
      <c r="F148" s="73">
        <f t="shared" si="121"/>
        <v>39204</v>
      </c>
      <c r="G148" s="74">
        <f t="shared" si="122"/>
        <v>40</v>
      </c>
      <c r="H148" s="112">
        <f t="shared" si="123"/>
        <v>3</v>
      </c>
      <c r="I148" s="113"/>
      <c r="J148" s="174">
        <f t="shared" si="124"/>
        <v>65.436589565217389</v>
      </c>
      <c r="K148" s="175">
        <f t="shared" si="125"/>
        <v>57.757719130434786</v>
      </c>
      <c r="L148" s="170">
        <f t="shared" si="126"/>
        <v>30.11889913043478</v>
      </c>
      <c r="M148" s="171">
        <f t="shared" si="127"/>
        <v>57.757719130434786</v>
      </c>
      <c r="N148" s="163">
        <f t="shared" si="128"/>
        <v>0.91765704584040786</v>
      </c>
      <c r="O148" s="227">
        <f t="shared" si="129"/>
        <v>1.6691304347826086</v>
      </c>
      <c r="P148" s="228">
        <f t="shared" si="130"/>
        <v>1.4732608695652174</v>
      </c>
      <c r="Q148" s="223">
        <f t="shared" si="131"/>
        <v>-0.11734826777806717</v>
      </c>
      <c r="R148" s="208">
        <f t="shared" si="132"/>
        <v>-7.6788704347826027</v>
      </c>
      <c r="S148" s="209">
        <f t="shared" si="133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34"/>
        <v>0</v>
      </c>
      <c r="AH148" s="30">
        <f t="shared" si="135"/>
        <v>383.9</v>
      </c>
      <c r="AI148" s="30">
        <f t="shared" si="136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37"/>
        <v>230000</v>
      </c>
      <c r="AQ148" s="32">
        <f t="shared" si="138"/>
        <v>100</v>
      </c>
      <c r="AR148" s="62">
        <f t="shared" si="139"/>
        <v>230000</v>
      </c>
      <c r="AS148" s="32">
        <f t="shared" si="140"/>
        <v>100</v>
      </c>
      <c r="AT148" s="27">
        <f t="shared" si="141"/>
        <v>176.7</v>
      </c>
      <c r="AU148" s="27">
        <f t="shared" si="142"/>
        <v>207.20000000000002</v>
      </c>
      <c r="AV148" s="27">
        <f t="shared" si="143"/>
        <v>383.9</v>
      </c>
      <c r="AW148" s="24">
        <f t="shared" si="144"/>
        <v>162.15000000000003</v>
      </c>
      <c r="AX148" s="24">
        <f t="shared" si="145"/>
        <v>-207.20000000000002</v>
      </c>
      <c r="AY148" s="24">
        <f t="shared" si="146"/>
        <v>-45.049999999999955</v>
      </c>
      <c r="AZ148" s="115">
        <f t="shared" si="147"/>
        <v>39204</v>
      </c>
      <c r="BA148" s="33">
        <f t="shared" si="148"/>
        <v>0.17045217391304349</v>
      </c>
      <c r="BB148" s="33">
        <f t="shared" si="149"/>
        <v>57.757719130434786</v>
      </c>
      <c r="BC148" s="34">
        <f t="shared" si="150"/>
        <v>0</v>
      </c>
      <c r="BD148" s="34">
        <f t="shared" si="151"/>
        <v>57.757719130434786</v>
      </c>
      <c r="BE148" s="34" t="str">
        <f t="shared" si="152"/>
        <v>yes</v>
      </c>
      <c r="BF148" s="35">
        <f t="shared" si="153"/>
        <v>0.17045217391304349</v>
      </c>
      <c r="BG148" s="35">
        <f t="shared" si="154"/>
        <v>30.11889913043478</v>
      </c>
      <c r="BH148" s="34">
        <f t="shared" si="155"/>
        <v>35.317690434782605</v>
      </c>
      <c r="BI148" s="36">
        <f t="shared" si="156"/>
        <v>65.436589565217389</v>
      </c>
      <c r="BJ148" s="1" t="str">
        <f t="shared" si="157"/>
        <v>yes</v>
      </c>
      <c r="BK148" s="35">
        <f t="shared" si="158"/>
        <v>27.638820000000006</v>
      </c>
      <c r="BL148" s="35">
        <f t="shared" si="158"/>
        <v>-35.317690434782605</v>
      </c>
      <c r="BM148" s="7">
        <f t="shared" si="159"/>
        <v>-7.6788704347826027</v>
      </c>
      <c r="BN148" s="7">
        <f t="shared" si="160"/>
        <v>0</v>
      </c>
      <c r="BO148" s="17">
        <f t="shared" si="161"/>
        <v>57.757719130434786</v>
      </c>
    </row>
    <row r="149" spans="1:67" ht="16" customHeight="1" x14ac:dyDescent="0.15">
      <c r="B149" s="1"/>
      <c r="C149" s="28"/>
      <c r="D149" s="117" t="s">
        <v>60</v>
      </c>
      <c r="E149" s="229" t="s">
        <v>161</v>
      </c>
      <c r="F149" s="73">
        <f t="shared" si="63"/>
        <v>39204</v>
      </c>
      <c r="G149" s="74">
        <f t="shared" si="86"/>
        <v>40</v>
      </c>
      <c r="H149" s="112">
        <f t="shared" si="87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88"/>
        <v>1.6691304347826086</v>
      </c>
      <c r="P149" s="228">
        <f t="shared" si="89"/>
        <v>1.2993478260869566</v>
      </c>
      <c r="Q149" s="223">
        <f t="shared" si="120"/>
        <v>-0.22154206824693923</v>
      </c>
      <c r="R149" s="208">
        <f t="shared" si="109"/>
        <v>-14.496957391304342</v>
      </c>
      <c r="S149" s="209">
        <f t="shared" si="110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72"/>
        <v>0</v>
      </c>
      <c r="AH149" s="30">
        <f t="shared" si="73"/>
        <v>383.9</v>
      </c>
      <c r="AI149" s="30">
        <f t="shared" si="74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90"/>
        <v>230000</v>
      </c>
      <c r="AQ149" s="32">
        <f t="shared" si="91"/>
        <v>100</v>
      </c>
      <c r="AR149" s="62">
        <f t="shared" si="92"/>
        <v>230000</v>
      </c>
      <c r="AS149" s="32">
        <f t="shared" si="93"/>
        <v>100</v>
      </c>
      <c r="AT149" s="27">
        <f t="shared" si="75"/>
        <v>176.7</v>
      </c>
      <c r="AU149" s="27">
        <f t="shared" si="94"/>
        <v>207.20000000000002</v>
      </c>
      <c r="AV149" s="27">
        <f t="shared" si="95"/>
        <v>383.9</v>
      </c>
      <c r="AW149" s="24">
        <f t="shared" si="76"/>
        <v>122.15000000000003</v>
      </c>
      <c r="AX149" s="24">
        <f t="shared" si="96"/>
        <v>-207.20000000000002</v>
      </c>
      <c r="AY149" s="24">
        <f t="shared" si="97"/>
        <v>-85.049999999999955</v>
      </c>
      <c r="AZ149" s="115">
        <f t="shared" si="102"/>
        <v>39204</v>
      </c>
      <c r="BA149" s="33">
        <f t="shared" si="111"/>
        <v>0.17045217391304349</v>
      </c>
      <c r="BB149" s="33">
        <f t="shared" si="78"/>
        <v>50.939632173913047</v>
      </c>
      <c r="BC149" s="34">
        <f t="shared" si="98"/>
        <v>0</v>
      </c>
      <c r="BD149" s="34">
        <f t="shared" si="99"/>
        <v>50.939632173913047</v>
      </c>
      <c r="BE149" s="34" t="str">
        <f t="shared" si="112"/>
        <v>yes</v>
      </c>
      <c r="BF149" s="35">
        <f t="shared" si="113"/>
        <v>0.17045217391304349</v>
      </c>
      <c r="BG149" s="35">
        <f t="shared" si="81"/>
        <v>30.11889913043478</v>
      </c>
      <c r="BH149" s="34">
        <f t="shared" si="100"/>
        <v>35.317690434782605</v>
      </c>
      <c r="BI149" s="36">
        <f t="shared" si="101"/>
        <v>65.436589565217389</v>
      </c>
      <c r="BJ149" s="1" t="str">
        <f t="shared" si="114"/>
        <v>yes</v>
      </c>
      <c r="BK149" s="35">
        <f t="shared" si="62"/>
        <v>20.820733043478267</v>
      </c>
      <c r="BL149" s="35">
        <f t="shared" si="62"/>
        <v>-35.317690434782605</v>
      </c>
      <c r="BM149" s="7">
        <f t="shared" si="83"/>
        <v>-14.496957391304342</v>
      </c>
      <c r="BN149" s="7">
        <f t="shared" si="84"/>
        <v>0</v>
      </c>
      <c r="BO149" s="17">
        <f t="shared" si="85"/>
        <v>50.939632173913047</v>
      </c>
    </row>
    <row r="150" spans="1:67" ht="16" customHeight="1" x14ac:dyDescent="0.15">
      <c r="B150" s="1"/>
      <c r="C150" s="28"/>
      <c r="D150" s="117" t="s">
        <v>60</v>
      </c>
      <c r="E150" s="229" t="s">
        <v>162</v>
      </c>
      <c r="F150" s="73">
        <f t="shared" si="63"/>
        <v>39204</v>
      </c>
      <c r="G150" s="74">
        <f t="shared" si="86"/>
        <v>40</v>
      </c>
      <c r="H150" s="112">
        <f t="shared" si="87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88"/>
        <v>1.6691304347826086</v>
      </c>
      <c r="P150" s="228">
        <f t="shared" si="89"/>
        <v>1.2993478260869566</v>
      </c>
      <c r="Q150" s="223">
        <f t="shared" si="120"/>
        <v>-0.22154206824693923</v>
      </c>
      <c r="R150" s="208">
        <f t="shared" si="109"/>
        <v>-14.496957391304342</v>
      </c>
      <c r="S150" s="209">
        <f t="shared" si="110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72"/>
        <v>0</v>
      </c>
      <c r="AH150" s="30">
        <f t="shared" si="73"/>
        <v>383.9</v>
      </c>
      <c r="AI150" s="30">
        <f t="shared" si="74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90"/>
        <v>230000</v>
      </c>
      <c r="AQ150" s="32">
        <f t="shared" si="91"/>
        <v>100</v>
      </c>
      <c r="AR150" s="62">
        <f t="shared" si="92"/>
        <v>230000</v>
      </c>
      <c r="AS150" s="32">
        <f t="shared" si="93"/>
        <v>100</v>
      </c>
      <c r="AT150" s="27">
        <f t="shared" si="75"/>
        <v>176.7</v>
      </c>
      <c r="AU150" s="27">
        <f t="shared" si="94"/>
        <v>207.20000000000002</v>
      </c>
      <c r="AV150" s="27">
        <f t="shared" si="95"/>
        <v>383.9</v>
      </c>
      <c r="AW150" s="24">
        <f t="shared" si="76"/>
        <v>122.15000000000003</v>
      </c>
      <c r="AX150" s="24">
        <f t="shared" si="96"/>
        <v>-207.20000000000002</v>
      </c>
      <c r="AY150" s="24">
        <f t="shared" si="97"/>
        <v>-85.049999999999955</v>
      </c>
      <c r="AZ150" s="115">
        <f t="shared" si="102"/>
        <v>39204</v>
      </c>
      <c r="BA150" s="33">
        <f t="shared" si="111"/>
        <v>0.17045217391304349</v>
      </c>
      <c r="BB150" s="33">
        <f t="shared" si="78"/>
        <v>50.939632173913047</v>
      </c>
      <c r="BC150" s="34">
        <f t="shared" si="98"/>
        <v>0</v>
      </c>
      <c r="BD150" s="34">
        <f t="shared" si="99"/>
        <v>50.939632173913047</v>
      </c>
      <c r="BE150" s="34" t="str">
        <f t="shared" si="112"/>
        <v>yes</v>
      </c>
      <c r="BF150" s="35">
        <f t="shared" si="113"/>
        <v>0.17045217391304349</v>
      </c>
      <c r="BG150" s="35">
        <f t="shared" si="81"/>
        <v>30.11889913043478</v>
      </c>
      <c r="BH150" s="34">
        <f t="shared" si="100"/>
        <v>35.317690434782605</v>
      </c>
      <c r="BI150" s="36">
        <f t="shared" si="101"/>
        <v>65.436589565217389</v>
      </c>
      <c r="BJ150" s="1" t="str">
        <f t="shared" si="114"/>
        <v>yes</v>
      </c>
      <c r="BK150" s="35">
        <f t="shared" si="62"/>
        <v>20.820733043478267</v>
      </c>
      <c r="BL150" s="35">
        <f t="shared" si="62"/>
        <v>-35.317690434782605</v>
      </c>
      <c r="BM150" s="7">
        <f t="shared" si="83"/>
        <v>-14.496957391304342</v>
      </c>
      <c r="BN150" s="7">
        <f t="shared" si="84"/>
        <v>0</v>
      </c>
      <c r="BO150" s="17">
        <f t="shared" si="85"/>
        <v>50.939632173913047</v>
      </c>
    </row>
    <row r="151" spans="1:67" ht="16" customHeight="1" x14ac:dyDescent="0.15">
      <c r="B151" s="1"/>
      <c r="C151" s="28"/>
      <c r="D151" s="117" t="s">
        <v>60</v>
      </c>
      <c r="E151" s="229" t="s">
        <v>207</v>
      </c>
      <c r="F151" s="73">
        <f t="shared" si="63"/>
        <v>39204</v>
      </c>
      <c r="G151" s="74">
        <f t="shared" si="86"/>
        <v>40</v>
      </c>
      <c r="H151" s="112">
        <f t="shared" si="87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88"/>
        <v>0</v>
      </c>
      <c r="P151" s="228">
        <f t="shared" si="89"/>
        <v>1.6906521739130436</v>
      </c>
      <c r="Q151" s="223" t="str">
        <f t="shared" si="120"/>
        <v>New</v>
      </c>
      <c r="R151" s="208" t="str">
        <f t="shared" si="109"/>
        <v>New</v>
      </c>
      <c r="S151" s="209" t="str">
        <f t="shared" si="110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72"/>
        <v>0</v>
      </c>
      <c r="AH151" s="30">
        <f t="shared" si="73"/>
        <v>0</v>
      </c>
      <c r="AI151" s="30">
        <f t="shared" si="74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>AK151</f>
        <v>230000</v>
      </c>
      <c r="AQ151" s="32">
        <f>IF(AO151&gt;0,AO151/AK151*100,"Not Avail.")</f>
        <v>100</v>
      </c>
      <c r="AR151" s="62">
        <f>AM151</f>
        <v>230000</v>
      </c>
      <c r="AS151" s="32">
        <f>IF(AK151&gt;0,AO151/AM151*100,"Not Avail.")</f>
        <v>100</v>
      </c>
      <c r="AT151" s="27" t="str">
        <f t="shared" si="75"/>
        <v/>
      </c>
      <c r="AU151" s="27" t="str">
        <f t="shared" si="94"/>
        <v/>
      </c>
      <c r="AV151" s="27" t="str">
        <f>IF(AT151="","",SUM(AT151:AU151))</f>
        <v/>
      </c>
      <c r="AW151" s="24" t="str">
        <f t="shared" si="76"/>
        <v/>
      </c>
      <c r="AX151" s="24" t="str">
        <f>IF(AU151="","",(AE151+AF151)-AU151)</f>
        <v/>
      </c>
      <c r="AY151" s="24" t="str">
        <f>IF(AH151&gt;0,AI151-AV151,"New")</f>
        <v>New</v>
      </c>
      <c r="AZ151" s="115">
        <f t="shared" si="102"/>
        <v>39204</v>
      </c>
      <c r="BA151" s="33">
        <f t="shared" si="111"/>
        <v>0.17045217391304349</v>
      </c>
      <c r="BB151" s="33">
        <f t="shared" si="78"/>
        <v>66.28032782608696</v>
      </c>
      <c r="BC151" s="34">
        <f t="shared" si="98"/>
        <v>0</v>
      </c>
      <c r="BD151" s="34">
        <f>BB151+BC151</f>
        <v>66.28032782608696</v>
      </c>
      <c r="BE151" s="34" t="str">
        <f t="shared" si="112"/>
        <v>yes</v>
      </c>
      <c r="BF151" s="35">
        <f t="shared" si="113"/>
        <v>0.17045217391304349</v>
      </c>
      <c r="BG151" s="35" t="str">
        <f t="shared" si="81"/>
        <v/>
      </c>
      <c r="BH151" s="34">
        <f t="shared" si="100"/>
        <v>0</v>
      </c>
      <c r="BI151" s="36">
        <f>SUM(BG151:BH151)</f>
        <v>0</v>
      </c>
      <c r="BJ151" s="1" t="str">
        <f t="shared" si="114"/>
        <v>yes</v>
      </c>
      <c r="BK151" s="35" t="str">
        <f t="shared" ref="BK151:BL157" si="162">IF(BG151="","",IF(BG151=0,"",BB151-BG151))</f>
        <v/>
      </c>
      <c r="BL151" s="35" t="str">
        <f t="shared" si="162"/>
        <v/>
      </c>
      <c r="BM151" s="7" t="str">
        <f t="shared" si="83"/>
        <v/>
      </c>
      <c r="BN151" s="7" t="e">
        <f t="shared" si="84"/>
        <v>#VALUE!</v>
      </c>
      <c r="BO151" s="17">
        <f t="shared" si="85"/>
        <v>66.28032782608696</v>
      </c>
    </row>
    <row r="152" spans="1:67" ht="16" customHeight="1" x14ac:dyDescent="0.15">
      <c r="B152" s="1"/>
      <c r="C152" s="28"/>
      <c r="D152" s="117" t="s">
        <v>60</v>
      </c>
      <c r="E152" s="229" t="s">
        <v>163</v>
      </c>
      <c r="F152" s="73">
        <f t="shared" si="63"/>
        <v>39204</v>
      </c>
      <c r="G152" s="74">
        <f t="shared" si="86"/>
        <v>40</v>
      </c>
      <c r="H152" s="112">
        <f t="shared" si="87"/>
        <v>3</v>
      </c>
      <c r="I152" s="113"/>
      <c r="J152" s="174">
        <f t="shared" si="115"/>
        <v>65.436589565217389</v>
      </c>
      <c r="K152" s="175">
        <f t="shared" si="116"/>
        <v>61.166762608695656</v>
      </c>
      <c r="L152" s="170">
        <f t="shared" si="117"/>
        <v>30.11889913043478</v>
      </c>
      <c r="M152" s="171">
        <f t="shared" si="118"/>
        <v>61.166762608695656</v>
      </c>
      <c r="N152" s="163">
        <f t="shared" si="119"/>
        <v>1.0308432371250711</v>
      </c>
      <c r="O152" s="227">
        <f t="shared" si="88"/>
        <v>1.6691304347826086</v>
      </c>
      <c r="P152" s="228">
        <f t="shared" si="89"/>
        <v>1.560217391304348</v>
      </c>
      <c r="Q152" s="223">
        <f t="shared" si="120"/>
        <v>-6.5251367543631034E-2</v>
      </c>
      <c r="R152" s="208">
        <f t="shared" si="109"/>
        <v>-4.2698269565217331</v>
      </c>
      <c r="S152" s="209">
        <f t="shared" si="110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72"/>
        <v>0</v>
      </c>
      <c r="AH152" s="30">
        <f t="shared" si="73"/>
        <v>383.9</v>
      </c>
      <c r="AI152" s="30">
        <f t="shared" si="74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90"/>
        <v>230000</v>
      </c>
      <c r="AQ152" s="32">
        <f t="shared" si="91"/>
        <v>100</v>
      </c>
      <c r="AR152" s="62">
        <f t="shared" si="92"/>
        <v>230000</v>
      </c>
      <c r="AS152" s="32">
        <f t="shared" si="93"/>
        <v>100</v>
      </c>
      <c r="AT152" s="27">
        <f t="shared" si="75"/>
        <v>176.7</v>
      </c>
      <c r="AU152" s="27">
        <f t="shared" si="94"/>
        <v>207.20000000000002</v>
      </c>
      <c r="AV152" s="27">
        <f t="shared" si="95"/>
        <v>383.9</v>
      </c>
      <c r="AW152" s="24">
        <f t="shared" si="76"/>
        <v>182.15000000000003</v>
      </c>
      <c r="AX152" s="24">
        <f t="shared" si="96"/>
        <v>-207.20000000000002</v>
      </c>
      <c r="AY152" s="24">
        <f t="shared" si="97"/>
        <v>-25.049999999999955</v>
      </c>
      <c r="AZ152" s="115">
        <f t="shared" si="102"/>
        <v>39204</v>
      </c>
      <c r="BA152" s="33">
        <f t="shared" si="111"/>
        <v>0.17045217391304349</v>
      </c>
      <c r="BB152" s="33">
        <f t="shared" si="78"/>
        <v>61.166762608695656</v>
      </c>
      <c r="BC152" s="34">
        <f t="shared" si="98"/>
        <v>0</v>
      </c>
      <c r="BD152" s="34">
        <f t="shared" si="99"/>
        <v>61.166762608695656</v>
      </c>
      <c r="BE152" s="34" t="str">
        <f t="shared" si="112"/>
        <v>yes</v>
      </c>
      <c r="BF152" s="35">
        <f t="shared" si="113"/>
        <v>0.17045217391304349</v>
      </c>
      <c r="BG152" s="35">
        <f t="shared" si="81"/>
        <v>30.11889913043478</v>
      </c>
      <c r="BH152" s="34">
        <f t="shared" si="100"/>
        <v>35.317690434782605</v>
      </c>
      <c r="BI152" s="36">
        <f t="shared" si="101"/>
        <v>65.436589565217389</v>
      </c>
      <c r="BJ152" s="1" t="str">
        <f t="shared" si="114"/>
        <v>yes</v>
      </c>
      <c r="BK152" s="35">
        <f t="shared" si="162"/>
        <v>31.047863478260876</v>
      </c>
      <c r="BL152" s="35">
        <f t="shared" si="162"/>
        <v>-35.317690434782605</v>
      </c>
      <c r="BM152" s="7">
        <f t="shared" si="83"/>
        <v>-4.2698269565217331</v>
      </c>
      <c r="BN152" s="7">
        <f t="shared" si="84"/>
        <v>0</v>
      </c>
      <c r="BO152" s="17">
        <f t="shared" si="85"/>
        <v>61.166762608695663</v>
      </c>
    </row>
    <row r="153" spans="1:67" ht="16" hidden="1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si="115"/>
        <v>51.856200000000001</v>
      </c>
      <c r="K153" s="175">
        <f t="shared" si="116"/>
        <v>53.46</v>
      </c>
      <c r="L153" s="170">
        <f t="shared" si="117"/>
        <v>51.856200000000001</v>
      </c>
      <c r="M153" s="171">
        <f t="shared" si="118"/>
        <v>53.46</v>
      </c>
      <c r="N153" s="163">
        <f t="shared" si="119"/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si="120"/>
        <v/>
      </c>
      <c r="R153" s="208">
        <f t="shared" si="109"/>
        <v>1.6037999999999997</v>
      </c>
      <c r="S153" s="209">
        <f t="shared" si="110"/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si="111"/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si="112"/>
        <v>yes</v>
      </c>
      <c r="BF153" s="35">
        <f t="shared" si="113"/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si="114"/>
        <v>yes</v>
      </c>
      <c r="BK153" s="35">
        <f t="shared" si="162"/>
        <v>1.6037999999999997</v>
      </c>
      <c r="BL153" s="35" t="str">
        <f t="shared" si="162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6" hidden="1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15"/>
        <v>63.4392</v>
      </c>
      <c r="K154" s="175">
        <f t="shared" si="116"/>
        <v>62.37</v>
      </c>
      <c r="L154" s="170">
        <f t="shared" si="117"/>
        <v>63.4392</v>
      </c>
      <c r="M154" s="171">
        <f t="shared" si="118"/>
        <v>62.37</v>
      </c>
      <c r="N154" s="163">
        <f t="shared" si="11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20"/>
        <v/>
      </c>
      <c r="R154" s="208">
        <f t="shared" si="109"/>
        <v>-1.0692000000000021</v>
      </c>
      <c r="S154" s="209">
        <f t="shared" si="110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11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12"/>
        <v>yes</v>
      </c>
      <c r="BF154" s="35">
        <f t="shared" si="113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14"/>
        <v>yes</v>
      </c>
      <c r="BK154" s="35">
        <f t="shared" si="162"/>
        <v>-1.0692000000000021</v>
      </c>
      <c r="BL154" s="35" t="str">
        <f t="shared" si="162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6" hidden="1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15"/>
        <v>51.856200000000001</v>
      </c>
      <c r="K155" s="175">
        <f t="shared" si="116"/>
        <v>53.46</v>
      </c>
      <c r="L155" s="170">
        <f t="shared" si="117"/>
        <v>51.856200000000001</v>
      </c>
      <c r="M155" s="171">
        <f t="shared" si="118"/>
        <v>53.46</v>
      </c>
      <c r="N155" s="163">
        <f t="shared" si="11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20"/>
        <v/>
      </c>
      <c r="R155" s="208">
        <f t="shared" si="109"/>
        <v>1.6037999999999997</v>
      </c>
      <c r="S155" s="209">
        <f t="shared" si="110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11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12"/>
        <v>yes</v>
      </c>
      <c r="BF155" s="35">
        <f t="shared" si="113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14"/>
        <v>yes</v>
      </c>
      <c r="BK155" s="35">
        <f t="shared" si="162"/>
        <v>1.6037999999999997</v>
      </c>
      <c r="BL155" s="35" t="str">
        <f t="shared" si="162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6" hidden="1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15"/>
        <v>63.4392</v>
      </c>
      <c r="K156" s="175">
        <f t="shared" si="116"/>
        <v>62.37</v>
      </c>
      <c r="L156" s="170">
        <f t="shared" si="117"/>
        <v>63.4392</v>
      </c>
      <c r="M156" s="171">
        <f t="shared" si="118"/>
        <v>62.37</v>
      </c>
      <c r="N156" s="163">
        <f t="shared" si="11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20"/>
        <v/>
      </c>
      <c r="R156" s="208">
        <f t="shared" si="109"/>
        <v>-1.0692000000000021</v>
      </c>
      <c r="S156" s="209">
        <f t="shared" si="110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11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12"/>
        <v>yes</v>
      </c>
      <c r="BF156" s="35">
        <f t="shared" si="113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14"/>
        <v>yes</v>
      </c>
      <c r="BK156" s="35">
        <f t="shared" si="162"/>
        <v>-1.0692000000000021</v>
      </c>
      <c r="BL156" s="35" t="str">
        <f t="shared" si="162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6" hidden="1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15"/>
        <v>74.66579999999999</v>
      </c>
      <c r="K157" s="175">
        <f t="shared" si="116"/>
        <v>64.152000000000001</v>
      </c>
      <c r="L157" s="170">
        <f t="shared" si="117"/>
        <v>74.66579999999999</v>
      </c>
      <c r="M157" s="171">
        <f t="shared" si="118"/>
        <v>64.152000000000001</v>
      </c>
      <c r="N157" s="163">
        <f t="shared" si="11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20"/>
        <v/>
      </c>
      <c r="R157" s="208">
        <f t="shared" si="109"/>
        <v>-10.513799999999989</v>
      </c>
      <c r="S157" s="209">
        <f t="shared" si="110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11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12"/>
        <v>yes</v>
      </c>
      <c r="BF157" s="35">
        <f t="shared" si="113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14"/>
        <v>yes</v>
      </c>
      <c r="BK157" s="35">
        <f t="shared" si="162"/>
        <v>-10.513799999999989</v>
      </c>
      <c r="BL157" s="35" t="str">
        <f t="shared" si="162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x14ac:dyDescent="0.15">
      <c r="F165" s="71"/>
      <c r="H165" s="139"/>
      <c r="N165" s="132"/>
      <c r="Q165" s="132"/>
      <c r="S165" s="132"/>
    </row>
    <row r="166" spans="4:65" customFormat="1" x14ac:dyDescent="0.15">
      <c r="F166" s="71"/>
      <c r="H166" s="139"/>
      <c r="N166" s="132"/>
      <c r="Q166" s="132"/>
      <c r="S166" s="132"/>
    </row>
    <row r="167" spans="4:65" customForma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43:BO148">
    <sortCondition ref="E143:E148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dataValidations count="2">
    <dataValidation type="list" allowBlank="1" showInputMessage="1" showErrorMessage="1" prompt="=$E$37:$E$176" sqref="E22">
      <formula1>$E$42:$E$167</formula1>
    </dataValidation>
    <dataValidation type="list" allowBlank="1" showInputMessage="1" showErrorMessage="1" sqref="E21 E23:E29">
      <formula1>$E$42:$E$167</formula1>
    </dataValidation>
  </dataValidations>
  <pageMargins left="0.7" right="0.7" top="0.75" bottom="0.75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O167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t="14" hidden="1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t="14" hidden="1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4" hidden="1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10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10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4" hidden="1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4" hidden="1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4" hidden="1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4" hidden="1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4" hidden="1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4" hidden="1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4" hidden="1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4" hidden="1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4" hidden="1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4" hidden="1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4" hidden="1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4" hidden="1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4" hidden="1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4" hidden="1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4" hidden="1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4" hidden="1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4" hidden="1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4" hidden="1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4" hidden="1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4" hidden="1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4" hidden="1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6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6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6" hidden="1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6" hidden="1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6" hidden="1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6" hidden="1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6" hidden="1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6" hidden="1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6" hidden="1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6" hidden="1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6" hidden="1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6" hidden="1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6" hidden="1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6" hidden="1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6" hidden="1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6" hidden="1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6" hidden="1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6" hidden="1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6" hidden="1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6" hidden="1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6" hidden="1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6" hidden="1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6" hidden="1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6" hidden="1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6" hidden="1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6" hidden="1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6" hidden="1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6" hidden="1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6" hidden="1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34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6" hidden="1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6" hidden="1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6" hidden="1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6" hidden="1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6" hidden="1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6" hidden="1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6" hidden="1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6" hidden="1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6" hidden="1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6" hidden="1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6" hidden="1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6" hidden="1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6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6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6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4" si="70">IF(J106="","New",IF(J106=0,"New",K106-J106))</f>
        <v>-21.740399999999994</v>
      </c>
      <c r="S106" s="209">
        <f t="shared" ref="S106:S134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4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4" si="79">IF(BD106=K106,"yes","no")</f>
        <v>yes</v>
      </c>
      <c r="BF106" s="35">
        <f t="shared" ref="BF106:BF134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4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6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6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6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6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6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6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6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6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6" hidden="1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6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6" hidden="1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6" hidden="1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6" hidden="1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6" hidden="1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6" hidden="1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6" hidden="1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6" hidden="1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6" hidden="1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6" hidden="1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6" hidden="1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6" hidden="1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6" hidden="1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6" hidden="1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6" hidden="1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6" hidden="1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6" hidden="1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6" hidden="1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6" hidden="1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 t="shared" ref="AP134:AP152" si="103">AK134</f>
        <v>230000</v>
      </c>
      <c r="AQ134" s="32">
        <f t="shared" ref="AQ134:AQ152" si="104">IF(AO134&gt;0,AO134/AK134*100,"Not Avail.")</f>
        <v>100</v>
      </c>
      <c r="AR134" s="62">
        <f t="shared" ref="AR134:AR152" si="105">AM134</f>
        <v>230000</v>
      </c>
      <c r="AS134" s="32">
        <f t="shared" ref="AS134:AS152" si="106"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 t="shared" ref="AV134:AV152" si="107">IF(AT134="","",SUM(AT134:AU134))</f>
        <v/>
      </c>
      <c r="AW134" s="24" t="str">
        <f t="shared" si="76"/>
        <v/>
      </c>
      <c r="AX134" s="24" t="str">
        <f t="shared" ref="AX134:AX152" si="108">IF(AU134="","",(AE134+AF134)-AU134)</f>
        <v/>
      </c>
      <c r="AY134" s="24" t="str">
        <f t="shared" ref="AY134:AY152" si="109"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 t="shared" ref="BD134:BD152" si="110"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 t="shared" ref="BI134:BI152" si="111"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6" hidden="1" customHeight="1" x14ac:dyDescent="0.15">
      <c r="B135" s="1"/>
      <c r="C135" s="28"/>
      <c r="D135" s="117" t="s">
        <v>60</v>
      </c>
      <c r="E135" s="229" t="s">
        <v>151</v>
      </c>
      <c r="F135" s="73">
        <f t="shared" ref="F135:F152" si="112">IF($J$9&gt;0,$J$9,$K$9)</f>
        <v>39204</v>
      </c>
      <c r="G135" s="74">
        <f t="shared" ref="G135:G152" si="113">$J$12</f>
        <v>40</v>
      </c>
      <c r="H135" s="112">
        <f t="shared" ref="H135:H152" si="114">$K$12</f>
        <v>3</v>
      </c>
      <c r="I135" s="113"/>
      <c r="J135" s="174">
        <f t="shared" ref="J135:J152" si="115">BI135</f>
        <v>42.561907826086959</v>
      </c>
      <c r="K135" s="175">
        <f t="shared" ref="K135:K152" si="116">BD135</f>
        <v>39.178432173913045</v>
      </c>
      <c r="L135" s="170">
        <f t="shared" ref="L135:L152" si="117">BG135</f>
        <v>13.244133913043479</v>
      </c>
      <c r="M135" s="171">
        <f t="shared" ref="M135:M152" si="118">BB135</f>
        <v>39.178432173913045</v>
      </c>
      <c r="N135" s="163">
        <f t="shared" ref="N135:N152" si="119">IF(R135="New","New",(M135/L135)-1)</f>
        <v>1.958172458172458</v>
      </c>
      <c r="O135" s="227">
        <f t="shared" ref="O135:O152" si="120">(AH135/AM135)*1000</f>
        <v>1.0856521739130434</v>
      </c>
      <c r="P135" s="228">
        <f t="shared" ref="P135:P152" si="121">(AI135/AO135)*1000</f>
        <v>0.99934782608695649</v>
      </c>
      <c r="Q135" s="223">
        <f t="shared" ref="Q135:Q152" si="122">IF(R135="New","New",IF(AX135="","",(P135/O135)-1))</f>
        <v>-7.9495394473367953E-2</v>
      </c>
      <c r="R135" s="208">
        <f t="shared" ref="R135:R152" si="123">IF(J135="","New",IF(J135=0,"New",K135-J135))</f>
        <v>-3.3834756521739138</v>
      </c>
      <c r="S135" s="209">
        <f t="shared" ref="S135:S152" si="124">IF(R135="New","",R135/J135)</f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ref="AG135:AG152" si="125">X135+(AA135+AB135)</f>
        <v>303.8</v>
      </c>
      <c r="AH135" s="30">
        <f t="shared" ref="AH135:AH152" si="126">Y135+(AC135+AD135)</f>
        <v>249.7</v>
      </c>
      <c r="AI135" s="30">
        <f t="shared" ref="AI135:AI152" si="127">Z135+(AE135+AF135)</f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103"/>
        <v>230000</v>
      </c>
      <c r="AQ135" s="32">
        <f t="shared" si="104"/>
        <v>100</v>
      </c>
      <c r="AR135" s="62">
        <f t="shared" si="105"/>
        <v>230000</v>
      </c>
      <c r="AS135" s="32">
        <f t="shared" si="106"/>
        <v>100</v>
      </c>
      <c r="AT135" s="27">
        <f t="shared" ref="AT135:AT152" si="128">IF($Y135="","",$Y135/$AS135*100)</f>
        <v>77.7</v>
      </c>
      <c r="AU135" s="27">
        <f t="shared" ref="AU135:AU152" si="129">IF($AC135="",IF($AD135="","",($AC135+$AD135)),(($AC135+$AD135)/$AS135*100))</f>
        <v>172</v>
      </c>
      <c r="AV135" s="27">
        <f t="shared" si="107"/>
        <v>249.7</v>
      </c>
      <c r="AW135" s="24">
        <f t="shared" ref="AW135:AW152" si="130">IF(AT135="","",Z135-AT135)</f>
        <v>152.14999999999998</v>
      </c>
      <c r="AX135" s="24">
        <f t="shared" si="108"/>
        <v>-172</v>
      </c>
      <c r="AY135" s="24">
        <f t="shared" si="109"/>
        <v>-19.849999999999994</v>
      </c>
      <c r="AZ135" s="115">
        <f t="shared" ref="AZ135:AZ152" si="131">F135</f>
        <v>39204</v>
      </c>
      <c r="BA135" s="33">
        <f t="shared" ref="BA135:BA152" si="132">IF($F135&gt;0,($F135/$AO135),IF($G135&gt;0,(((43560/($G135/12))*$H135)/$AO135),0))</f>
        <v>0.17045217391304349</v>
      </c>
      <c r="BB135" s="33">
        <f t="shared" ref="BB135:BB152" si="133">$Z135/(1/$BA135)</f>
        <v>39.178432173913045</v>
      </c>
      <c r="BC135" s="34">
        <f t="shared" ref="BC135:BC152" si="134">(($AE135+$AF135)/(1/$BA135))</f>
        <v>0</v>
      </c>
      <c r="BD135" s="34">
        <f t="shared" si="110"/>
        <v>39.178432173913045</v>
      </c>
      <c r="BE135" s="34" t="str">
        <f t="shared" ref="BE135:BE152" si="135">IF(BD135=K135,"yes","no")</f>
        <v>yes</v>
      </c>
      <c r="BF135" s="35">
        <f t="shared" ref="BF135:BF152" si="136">IF(AM135="","",IF($F135&gt;0,($F135/AM135),IF($G135&gt;0,((((43560/($G135/12))*$H135)/$AM135)),0)))</f>
        <v>0.17045217391304349</v>
      </c>
      <c r="BG135" s="35">
        <f t="shared" ref="BG135:BG152" si="137">IF($Y135="","",$Y135/(1/$BF135))</f>
        <v>13.244133913043479</v>
      </c>
      <c r="BH135" s="34">
        <f t="shared" ref="BH135:BH152" si="138">(($AC135+$AD135)/(1/$BF135))</f>
        <v>29.317773913043478</v>
      </c>
      <c r="BI135" s="36">
        <f t="shared" si="111"/>
        <v>42.561907826086959</v>
      </c>
      <c r="BJ135" s="1" t="str">
        <f t="shared" ref="BJ135:BJ152" si="139">IF(J135=BI135,"yes","no")</f>
        <v>yes</v>
      </c>
      <c r="BK135" s="35">
        <f t="shared" ref="BK135:BK152" si="140">IF(BG135="","",IF(BG135=0,"",BB135-BG135))</f>
        <v>25.934298260869568</v>
      </c>
      <c r="BL135" s="35">
        <f t="shared" ref="BL135:BL152" si="141">IF(BH135="","",IF(BH135=0,"",BC135-BH135))</f>
        <v>-29.317773913043478</v>
      </c>
      <c r="BM135" s="7">
        <f t="shared" ref="BM135:BM152" si="142">IF(BK135="","",BD135-BI135)</f>
        <v>-3.3834756521739138</v>
      </c>
      <c r="BN135" s="7">
        <f t="shared" ref="BN135:BN152" si="143">R135-BM135</f>
        <v>0</v>
      </c>
      <c r="BO135" s="17">
        <f t="shared" ref="BO135:BO152" si="144">P135*(AZ135/1000)</f>
        <v>39.178432173913045</v>
      </c>
    </row>
    <row r="136" spans="2:67" ht="16" hidden="1" customHeight="1" x14ac:dyDescent="0.15">
      <c r="B136" s="1"/>
      <c r="C136" s="28"/>
      <c r="D136" s="117" t="s">
        <v>60</v>
      </c>
      <c r="E136" s="229" t="s">
        <v>210</v>
      </c>
      <c r="F136" s="73">
        <f t="shared" si="112"/>
        <v>39204</v>
      </c>
      <c r="G136" s="74">
        <f t="shared" si="113"/>
        <v>40</v>
      </c>
      <c r="H136" s="112">
        <f t="shared" si="114"/>
        <v>3</v>
      </c>
      <c r="I136" s="113"/>
      <c r="J136" s="174">
        <f t="shared" si="115"/>
        <v>0</v>
      </c>
      <c r="K136" s="175">
        <f t="shared" si="116"/>
        <v>66.28032782608696</v>
      </c>
      <c r="L136" s="170" t="str">
        <f t="shared" si="117"/>
        <v/>
      </c>
      <c r="M136" s="171">
        <f t="shared" si="118"/>
        <v>66.28032782608696</v>
      </c>
      <c r="N136" s="163" t="str">
        <f t="shared" si="119"/>
        <v>New</v>
      </c>
      <c r="O136" s="227">
        <f t="shared" si="120"/>
        <v>0</v>
      </c>
      <c r="P136" s="228">
        <f t="shared" si="121"/>
        <v>1.6906521739130436</v>
      </c>
      <c r="Q136" s="223" t="str">
        <f t="shared" si="122"/>
        <v>New</v>
      </c>
      <c r="R136" s="208" t="str">
        <f t="shared" si="123"/>
        <v>New</v>
      </c>
      <c r="S136" s="209" t="str">
        <f t="shared" si="124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125"/>
        <v>0</v>
      </c>
      <c r="AH136" s="30">
        <f t="shared" si="126"/>
        <v>0</v>
      </c>
      <c r="AI136" s="30">
        <f t="shared" si="127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si="103"/>
        <v>230000</v>
      </c>
      <c r="AQ136" s="32">
        <f t="shared" si="104"/>
        <v>100</v>
      </c>
      <c r="AR136" s="62">
        <f t="shared" si="105"/>
        <v>230000</v>
      </c>
      <c r="AS136" s="32">
        <f t="shared" si="106"/>
        <v>100</v>
      </c>
      <c r="AT136" s="27" t="str">
        <f t="shared" si="128"/>
        <v/>
      </c>
      <c r="AU136" s="27" t="str">
        <f t="shared" si="129"/>
        <v/>
      </c>
      <c r="AV136" s="27" t="str">
        <f t="shared" si="107"/>
        <v/>
      </c>
      <c r="AW136" s="24" t="str">
        <f t="shared" si="130"/>
        <v/>
      </c>
      <c r="AX136" s="24" t="str">
        <f t="shared" si="108"/>
        <v/>
      </c>
      <c r="AY136" s="24" t="str">
        <f t="shared" si="109"/>
        <v>New</v>
      </c>
      <c r="AZ136" s="115">
        <f t="shared" si="131"/>
        <v>39204</v>
      </c>
      <c r="BA136" s="33">
        <f t="shared" si="132"/>
        <v>0.17045217391304349</v>
      </c>
      <c r="BB136" s="33">
        <f t="shared" si="133"/>
        <v>66.28032782608696</v>
      </c>
      <c r="BC136" s="34">
        <f t="shared" si="134"/>
        <v>0</v>
      </c>
      <c r="BD136" s="34">
        <f t="shared" si="110"/>
        <v>66.28032782608696</v>
      </c>
      <c r="BE136" s="34" t="str">
        <f t="shared" si="135"/>
        <v>yes</v>
      </c>
      <c r="BF136" s="35">
        <f t="shared" si="136"/>
        <v>0.17045217391304349</v>
      </c>
      <c r="BG136" s="35" t="str">
        <f t="shared" si="137"/>
        <v/>
      </c>
      <c r="BH136" s="34">
        <f t="shared" si="138"/>
        <v>0</v>
      </c>
      <c r="BI136" s="36">
        <f t="shared" si="111"/>
        <v>0</v>
      </c>
      <c r="BJ136" s="1" t="str">
        <f t="shared" si="139"/>
        <v>yes</v>
      </c>
      <c r="BK136" s="35" t="str">
        <f t="shared" si="140"/>
        <v/>
      </c>
      <c r="BL136" s="35" t="str">
        <f t="shared" si="141"/>
        <v/>
      </c>
      <c r="BM136" s="7" t="str">
        <f t="shared" si="142"/>
        <v/>
      </c>
      <c r="BN136" s="7" t="e">
        <f t="shared" si="143"/>
        <v>#VALUE!</v>
      </c>
      <c r="BO136" s="17">
        <f t="shared" si="144"/>
        <v>66.28032782608696</v>
      </c>
    </row>
    <row r="137" spans="2:67" ht="16" hidden="1" customHeight="1" x14ac:dyDescent="0.15">
      <c r="B137" s="1"/>
      <c r="C137" s="28"/>
      <c r="D137" s="117" t="s">
        <v>60</v>
      </c>
      <c r="E137" s="229" t="s">
        <v>152</v>
      </c>
      <c r="F137" s="73">
        <f t="shared" si="112"/>
        <v>39204</v>
      </c>
      <c r="G137" s="74">
        <f t="shared" si="113"/>
        <v>40</v>
      </c>
      <c r="H137" s="112">
        <f t="shared" si="114"/>
        <v>3</v>
      </c>
      <c r="I137" s="113"/>
      <c r="J137" s="174">
        <f t="shared" si="115"/>
        <v>42.561907826086959</v>
      </c>
      <c r="K137" s="175">
        <f t="shared" si="116"/>
        <v>39.178432173913045</v>
      </c>
      <c r="L137" s="170">
        <f t="shared" si="117"/>
        <v>13.244133913043479</v>
      </c>
      <c r="M137" s="171">
        <f t="shared" si="118"/>
        <v>39.178432173913045</v>
      </c>
      <c r="N137" s="163">
        <f t="shared" si="119"/>
        <v>1.958172458172458</v>
      </c>
      <c r="O137" s="227">
        <f t="shared" si="120"/>
        <v>1.0856521739130434</v>
      </c>
      <c r="P137" s="228">
        <f t="shared" si="121"/>
        <v>0.99934782608695649</v>
      </c>
      <c r="Q137" s="223">
        <f t="shared" si="122"/>
        <v>-7.9495394473367953E-2</v>
      </c>
      <c r="R137" s="208">
        <f t="shared" si="123"/>
        <v>-3.3834756521739138</v>
      </c>
      <c r="S137" s="209">
        <f t="shared" si="124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25"/>
        <v>303.8</v>
      </c>
      <c r="AH137" s="30">
        <f t="shared" si="126"/>
        <v>249.7</v>
      </c>
      <c r="AI137" s="30">
        <f t="shared" si="127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03"/>
        <v>230000</v>
      </c>
      <c r="AQ137" s="32">
        <f t="shared" si="104"/>
        <v>100</v>
      </c>
      <c r="AR137" s="62">
        <f t="shared" si="105"/>
        <v>230000</v>
      </c>
      <c r="AS137" s="32">
        <f t="shared" si="106"/>
        <v>100</v>
      </c>
      <c r="AT137" s="27">
        <f t="shared" si="128"/>
        <v>77.7</v>
      </c>
      <c r="AU137" s="27">
        <f t="shared" si="129"/>
        <v>172</v>
      </c>
      <c r="AV137" s="27">
        <f t="shared" si="107"/>
        <v>249.7</v>
      </c>
      <c r="AW137" s="24">
        <f t="shared" si="130"/>
        <v>152.14999999999998</v>
      </c>
      <c r="AX137" s="24">
        <f t="shared" si="108"/>
        <v>-172</v>
      </c>
      <c r="AY137" s="24">
        <f t="shared" si="109"/>
        <v>-19.849999999999994</v>
      </c>
      <c r="AZ137" s="115">
        <f t="shared" si="131"/>
        <v>39204</v>
      </c>
      <c r="BA137" s="33">
        <f t="shared" si="132"/>
        <v>0.17045217391304349</v>
      </c>
      <c r="BB137" s="33">
        <f t="shared" si="133"/>
        <v>39.178432173913045</v>
      </c>
      <c r="BC137" s="34">
        <f t="shared" si="134"/>
        <v>0</v>
      </c>
      <c r="BD137" s="34">
        <f t="shared" si="110"/>
        <v>39.178432173913045</v>
      </c>
      <c r="BE137" s="34" t="str">
        <f t="shared" si="135"/>
        <v>yes</v>
      </c>
      <c r="BF137" s="35">
        <f t="shared" si="136"/>
        <v>0.17045217391304349</v>
      </c>
      <c r="BG137" s="35">
        <f t="shared" si="137"/>
        <v>13.244133913043479</v>
      </c>
      <c r="BH137" s="34">
        <f t="shared" si="138"/>
        <v>29.317773913043478</v>
      </c>
      <c r="BI137" s="36">
        <f t="shared" si="111"/>
        <v>42.561907826086959</v>
      </c>
      <c r="BJ137" s="1" t="str">
        <f t="shared" si="139"/>
        <v>yes</v>
      </c>
      <c r="BK137" s="35">
        <f t="shared" si="140"/>
        <v>25.934298260869568</v>
      </c>
      <c r="BL137" s="35">
        <f t="shared" si="141"/>
        <v>-29.317773913043478</v>
      </c>
      <c r="BM137" s="7">
        <f t="shared" si="142"/>
        <v>-3.3834756521739138</v>
      </c>
      <c r="BN137" s="7">
        <f t="shared" si="143"/>
        <v>0</v>
      </c>
      <c r="BO137" s="17">
        <f t="shared" si="144"/>
        <v>39.178432173913045</v>
      </c>
    </row>
    <row r="138" spans="2:67" ht="16" hidden="1" customHeight="1" x14ac:dyDescent="0.15">
      <c r="B138" s="1"/>
      <c r="C138" s="28"/>
      <c r="D138" s="117" t="s">
        <v>60</v>
      </c>
      <c r="E138" s="229" t="s">
        <v>211</v>
      </c>
      <c r="F138" s="73">
        <f t="shared" si="112"/>
        <v>39204</v>
      </c>
      <c r="G138" s="74">
        <f t="shared" si="113"/>
        <v>40</v>
      </c>
      <c r="H138" s="112">
        <f t="shared" si="114"/>
        <v>3</v>
      </c>
      <c r="I138" s="113"/>
      <c r="J138" s="174">
        <f t="shared" si="115"/>
        <v>0</v>
      </c>
      <c r="K138" s="175">
        <f t="shared" si="116"/>
        <v>66.28032782608696</v>
      </c>
      <c r="L138" s="170" t="str">
        <f t="shared" si="117"/>
        <v/>
      </c>
      <c r="M138" s="171">
        <f t="shared" si="118"/>
        <v>66.28032782608696</v>
      </c>
      <c r="N138" s="163" t="str">
        <f t="shared" si="119"/>
        <v>New</v>
      </c>
      <c r="O138" s="227">
        <f t="shared" si="120"/>
        <v>0</v>
      </c>
      <c r="P138" s="228">
        <f t="shared" si="121"/>
        <v>1.6906521739130436</v>
      </c>
      <c r="Q138" s="223" t="str">
        <f t="shared" si="122"/>
        <v>New</v>
      </c>
      <c r="R138" s="208" t="str">
        <f t="shared" si="123"/>
        <v>New</v>
      </c>
      <c r="S138" s="209" t="str">
        <f t="shared" si="124"/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125"/>
        <v>0</v>
      </c>
      <c r="AH138" s="30">
        <f t="shared" si="126"/>
        <v>0</v>
      </c>
      <c r="AI138" s="30">
        <f t="shared" si="127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si="103"/>
        <v>230000</v>
      </c>
      <c r="AQ138" s="32">
        <f t="shared" si="104"/>
        <v>100</v>
      </c>
      <c r="AR138" s="62">
        <f t="shared" si="105"/>
        <v>230000</v>
      </c>
      <c r="AS138" s="32">
        <f t="shared" si="106"/>
        <v>100</v>
      </c>
      <c r="AT138" s="27" t="str">
        <f t="shared" si="128"/>
        <v/>
      </c>
      <c r="AU138" s="27" t="str">
        <f t="shared" si="129"/>
        <v/>
      </c>
      <c r="AV138" s="27" t="str">
        <f t="shared" si="107"/>
        <v/>
      </c>
      <c r="AW138" s="24" t="str">
        <f t="shared" si="130"/>
        <v/>
      </c>
      <c r="AX138" s="24" t="str">
        <f t="shared" si="108"/>
        <v/>
      </c>
      <c r="AY138" s="24" t="str">
        <f t="shared" si="109"/>
        <v>New</v>
      </c>
      <c r="AZ138" s="115">
        <f t="shared" si="131"/>
        <v>39204</v>
      </c>
      <c r="BA138" s="33">
        <f t="shared" si="132"/>
        <v>0.17045217391304349</v>
      </c>
      <c r="BB138" s="33">
        <f t="shared" si="133"/>
        <v>66.28032782608696</v>
      </c>
      <c r="BC138" s="34">
        <f t="shared" si="134"/>
        <v>0</v>
      </c>
      <c r="BD138" s="34">
        <f t="shared" si="110"/>
        <v>66.28032782608696</v>
      </c>
      <c r="BE138" s="34" t="str">
        <f t="shared" si="135"/>
        <v>yes</v>
      </c>
      <c r="BF138" s="35">
        <f t="shared" si="136"/>
        <v>0.17045217391304349</v>
      </c>
      <c r="BG138" s="35" t="str">
        <f t="shared" si="137"/>
        <v/>
      </c>
      <c r="BH138" s="34">
        <f t="shared" si="138"/>
        <v>0</v>
      </c>
      <c r="BI138" s="36">
        <f t="shared" si="111"/>
        <v>0</v>
      </c>
      <c r="BJ138" s="1" t="str">
        <f t="shared" si="139"/>
        <v>yes</v>
      </c>
      <c r="BK138" s="35" t="str">
        <f t="shared" si="140"/>
        <v/>
      </c>
      <c r="BL138" s="35" t="str">
        <f t="shared" si="141"/>
        <v/>
      </c>
      <c r="BM138" s="7" t="str">
        <f t="shared" si="142"/>
        <v/>
      </c>
      <c r="BN138" s="7" t="e">
        <f t="shared" si="143"/>
        <v>#VALUE!</v>
      </c>
      <c r="BO138" s="17">
        <f t="shared" si="144"/>
        <v>66.28032782608696</v>
      </c>
    </row>
    <row r="139" spans="2:67" ht="16" hidden="1" customHeight="1" x14ac:dyDescent="0.15">
      <c r="B139" s="1"/>
      <c r="C139" s="28"/>
      <c r="D139" s="117" t="s">
        <v>60</v>
      </c>
      <c r="E139" s="229" t="s">
        <v>157</v>
      </c>
      <c r="F139" s="73">
        <f t="shared" si="112"/>
        <v>39204</v>
      </c>
      <c r="G139" s="74">
        <f t="shared" si="113"/>
        <v>40</v>
      </c>
      <c r="H139" s="112">
        <f t="shared" si="114"/>
        <v>3</v>
      </c>
      <c r="I139" s="113"/>
      <c r="J139" s="174">
        <f t="shared" si="115"/>
        <v>65.419544347826076</v>
      </c>
      <c r="K139" s="175">
        <f t="shared" si="116"/>
        <v>65.598519130434781</v>
      </c>
      <c r="L139" s="170">
        <f t="shared" si="117"/>
        <v>30.101853913043477</v>
      </c>
      <c r="M139" s="171">
        <f t="shared" si="118"/>
        <v>65.598519130434781</v>
      </c>
      <c r="N139" s="163">
        <f t="shared" si="119"/>
        <v>1.1792185730464326</v>
      </c>
      <c r="O139" s="227">
        <f t="shared" si="120"/>
        <v>1.6686956521739129</v>
      </c>
      <c r="P139" s="228">
        <f t="shared" si="121"/>
        <v>1.6732608695652176</v>
      </c>
      <c r="Q139" s="223">
        <f t="shared" si="122"/>
        <v>2.7357998957793228E-3</v>
      </c>
      <c r="R139" s="208">
        <f t="shared" si="123"/>
        <v>0.17897478260870514</v>
      </c>
      <c r="S139" s="209">
        <f t="shared" si="124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25"/>
        <v>0</v>
      </c>
      <c r="AH139" s="30">
        <f t="shared" si="126"/>
        <v>383.79999999999995</v>
      </c>
      <c r="AI139" s="30">
        <f t="shared" si="127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03"/>
        <v>230000</v>
      </c>
      <c r="AQ139" s="32">
        <f t="shared" si="104"/>
        <v>100</v>
      </c>
      <c r="AR139" s="62">
        <f t="shared" si="105"/>
        <v>230000</v>
      </c>
      <c r="AS139" s="32">
        <f t="shared" si="106"/>
        <v>100</v>
      </c>
      <c r="AT139" s="27">
        <f t="shared" si="128"/>
        <v>176.6</v>
      </c>
      <c r="AU139" s="27">
        <f t="shared" si="129"/>
        <v>207.20000000000002</v>
      </c>
      <c r="AV139" s="27">
        <f t="shared" si="107"/>
        <v>383.8</v>
      </c>
      <c r="AW139" s="24">
        <f t="shared" si="130"/>
        <v>208.25000000000003</v>
      </c>
      <c r="AX139" s="24">
        <f t="shared" si="108"/>
        <v>-207.20000000000002</v>
      </c>
      <c r="AY139" s="24">
        <f t="shared" si="109"/>
        <v>1.0500000000000114</v>
      </c>
      <c r="AZ139" s="115">
        <f t="shared" si="131"/>
        <v>39204</v>
      </c>
      <c r="BA139" s="33">
        <f t="shared" si="132"/>
        <v>0.17045217391304349</v>
      </c>
      <c r="BB139" s="33">
        <f t="shared" si="133"/>
        <v>65.598519130434781</v>
      </c>
      <c r="BC139" s="34">
        <f t="shared" si="134"/>
        <v>0</v>
      </c>
      <c r="BD139" s="34">
        <f t="shared" si="110"/>
        <v>65.598519130434781</v>
      </c>
      <c r="BE139" s="34" t="str">
        <f t="shared" si="135"/>
        <v>yes</v>
      </c>
      <c r="BF139" s="35">
        <f t="shared" si="136"/>
        <v>0.17045217391304349</v>
      </c>
      <c r="BG139" s="35">
        <f t="shared" si="137"/>
        <v>30.101853913043477</v>
      </c>
      <c r="BH139" s="34">
        <f t="shared" si="138"/>
        <v>35.317690434782605</v>
      </c>
      <c r="BI139" s="36">
        <f t="shared" si="111"/>
        <v>65.419544347826076</v>
      </c>
      <c r="BJ139" s="1" t="str">
        <f t="shared" si="139"/>
        <v>yes</v>
      </c>
      <c r="BK139" s="35">
        <f t="shared" si="140"/>
        <v>35.496665217391303</v>
      </c>
      <c r="BL139" s="35">
        <f t="shared" si="141"/>
        <v>-35.317690434782605</v>
      </c>
      <c r="BM139" s="7">
        <f t="shared" si="142"/>
        <v>0.17897478260870514</v>
      </c>
      <c r="BN139" s="7">
        <f t="shared" si="143"/>
        <v>0</v>
      </c>
      <c r="BO139" s="17">
        <f t="shared" si="144"/>
        <v>65.598519130434795</v>
      </c>
    </row>
    <row r="140" spans="2:67" ht="16" hidden="1" customHeight="1" x14ac:dyDescent="0.15">
      <c r="B140" s="1"/>
      <c r="C140" s="28"/>
      <c r="D140" s="117" t="s">
        <v>60</v>
      </c>
      <c r="E140" s="229" t="s">
        <v>144</v>
      </c>
      <c r="F140" s="73">
        <f t="shared" si="112"/>
        <v>39204</v>
      </c>
      <c r="G140" s="74">
        <f t="shared" si="113"/>
        <v>40</v>
      </c>
      <c r="H140" s="112">
        <f t="shared" si="114"/>
        <v>3</v>
      </c>
      <c r="I140" s="113"/>
      <c r="J140" s="174">
        <f t="shared" si="115"/>
        <v>59.419627826086952</v>
      </c>
      <c r="K140" s="175">
        <f t="shared" si="116"/>
        <v>59.462240869565221</v>
      </c>
      <c r="L140" s="170">
        <f t="shared" si="117"/>
        <v>30.101853913043477</v>
      </c>
      <c r="M140" s="171">
        <f t="shared" si="118"/>
        <v>59.462240869565221</v>
      </c>
      <c r="N140" s="163">
        <f t="shared" si="119"/>
        <v>0.97536806342015869</v>
      </c>
      <c r="O140" s="227">
        <f t="shared" si="120"/>
        <v>1.5156521739130435</v>
      </c>
      <c r="P140" s="228">
        <f t="shared" si="121"/>
        <v>1.5167391304347828</v>
      </c>
      <c r="Q140" s="223">
        <f t="shared" si="122"/>
        <v>7.171543316122353E-4</v>
      </c>
      <c r="R140" s="208">
        <f t="shared" si="123"/>
        <v>4.2613043478269219E-2</v>
      </c>
      <c r="S140" s="209">
        <f t="shared" si="124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25"/>
        <v>343.8</v>
      </c>
      <c r="AH140" s="30">
        <f t="shared" si="126"/>
        <v>348.6</v>
      </c>
      <c r="AI140" s="30">
        <f t="shared" si="127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03"/>
        <v>230000</v>
      </c>
      <c r="AQ140" s="32">
        <f t="shared" si="104"/>
        <v>100</v>
      </c>
      <c r="AR140" s="62">
        <f t="shared" si="105"/>
        <v>230000</v>
      </c>
      <c r="AS140" s="32">
        <f t="shared" si="106"/>
        <v>100</v>
      </c>
      <c r="AT140" s="27">
        <f t="shared" si="128"/>
        <v>176.6</v>
      </c>
      <c r="AU140" s="27">
        <f t="shared" si="129"/>
        <v>172</v>
      </c>
      <c r="AV140" s="27">
        <f t="shared" si="107"/>
        <v>348.6</v>
      </c>
      <c r="AW140" s="24">
        <f t="shared" si="130"/>
        <v>172.25000000000003</v>
      </c>
      <c r="AX140" s="24">
        <f t="shared" si="108"/>
        <v>-172</v>
      </c>
      <c r="AY140" s="24">
        <f t="shared" si="109"/>
        <v>0.25</v>
      </c>
      <c r="AZ140" s="115">
        <f t="shared" si="131"/>
        <v>39204</v>
      </c>
      <c r="BA140" s="33">
        <f t="shared" si="132"/>
        <v>0.17045217391304349</v>
      </c>
      <c r="BB140" s="33">
        <f t="shared" si="133"/>
        <v>59.462240869565221</v>
      </c>
      <c r="BC140" s="34">
        <f t="shared" si="134"/>
        <v>0</v>
      </c>
      <c r="BD140" s="34">
        <f t="shared" si="110"/>
        <v>59.462240869565221</v>
      </c>
      <c r="BE140" s="34" t="str">
        <f t="shared" si="135"/>
        <v>yes</v>
      </c>
      <c r="BF140" s="35">
        <f t="shared" si="136"/>
        <v>0.17045217391304349</v>
      </c>
      <c r="BG140" s="35">
        <f t="shared" si="137"/>
        <v>30.101853913043477</v>
      </c>
      <c r="BH140" s="34">
        <f t="shared" si="138"/>
        <v>29.317773913043478</v>
      </c>
      <c r="BI140" s="36">
        <f t="shared" si="111"/>
        <v>59.419627826086952</v>
      </c>
      <c r="BJ140" s="1" t="str">
        <f t="shared" si="139"/>
        <v>yes</v>
      </c>
      <c r="BK140" s="35">
        <f t="shared" si="140"/>
        <v>29.360386956521744</v>
      </c>
      <c r="BL140" s="35">
        <f t="shared" si="141"/>
        <v>-29.317773913043478</v>
      </c>
      <c r="BM140" s="7">
        <f t="shared" si="142"/>
        <v>4.2613043478269219E-2</v>
      </c>
      <c r="BN140" s="7">
        <f t="shared" si="143"/>
        <v>0</v>
      </c>
      <c r="BO140" s="17">
        <f t="shared" si="144"/>
        <v>59.462240869565228</v>
      </c>
    </row>
    <row r="141" spans="2:67" ht="16" hidden="1" customHeight="1" x14ac:dyDescent="0.15">
      <c r="B141" s="1"/>
      <c r="C141" s="28"/>
      <c r="D141" s="117" t="s">
        <v>60</v>
      </c>
      <c r="E141" s="229" t="s">
        <v>156</v>
      </c>
      <c r="F141" s="73">
        <f t="shared" si="112"/>
        <v>39204</v>
      </c>
      <c r="G141" s="74">
        <f t="shared" si="113"/>
        <v>40</v>
      </c>
      <c r="H141" s="112">
        <f t="shared" si="114"/>
        <v>3</v>
      </c>
      <c r="I141" s="113"/>
      <c r="J141" s="174">
        <f t="shared" si="115"/>
        <v>65.436589565217389</v>
      </c>
      <c r="K141" s="175">
        <f t="shared" si="116"/>
        <v>65.598519130434781</v>
      </c>
      <c r="L141" s="170">
        <f t="shared" si="117"/>
        <v>30.11889913043478</v>
      </c>
      <c r="M141" s="171">
        <f t="shared" si="118"/>
        <v>65.598519130434781</v>
      </c>
      <c r="N141" s="163">
        <f t="shared" si="119"/>
        <v>1.177985285795133</v>
      </c>
      <c r="O141" s="227">
        <f t="shared" si="120"/>
        <v>1.6691304347826086</v>
      </c>
      <c r="P141" s="228">
        <f t="shared" si="121"/>
        <v>1.6732608695652176</v>
      </c>
      <c r="Q141" s="223">
        <f t="shared" si="122"/>
        <v>2.47460276113598E-3</v>
      </c>
      <c r="R141" s="208">
        <f t="shared" si="123"/>
        <v>0.16192956521739177</v>
      </c>
      <c r="S141" s="209">
        <f t="shared" si="124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25"/>
        <v>0</v>
      </c>
      <c r="AH141" s="30">
        <f t="shared" si="126"/>
        <v>383.9</v>
      </c>
      <c r="AI141" s="30">
        <f t="shared" si="127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03"/>
        <v>230000</v>
      </c>
      <c r="AQ141" s="32">
        <f t="shared" si="104"/>
        <v>100</v>
      </c>
      <c r="AR141" s="62">
        <f t="shared" si="105"/>
        <v>230000</v>
      </c>
      <c r="AS141" s="32">
        <f t="shared" si="106"/>
        <v>100</v>
      </c>
      <c r="AT141" s="27">
        <f t="shared" si="128"/>
        <v>176.7</v>
      </c>
      <c r="AU141" s="27">
        <f t="shared" si="129"/>
        <v>207.20000000000002</v>
      </c>
      <c r="AV141" s="27">
        <f t="shared" si="107"/>
        <v>383.9</v>
      </c>
      <c r="AW141" s="24">
        <f t="shared" si="130"/>
        <v>208.15000000000003</v>
      </c>
      <c r="AX141" s="24">
        <f t="shared" si="108"/>
        <v>-207.20000000000002</v>
      </c>
      <c r="AY141" s="24">
        <f t="shared" si="109"/>
        <v>0.95000000000004547</v>
      </c>
      <c r="AZ141" s="115">
        <f t="shared" si="131"/>
        <v>39204</v>
      </c>
      <c r="BA141" s="33">
        <f t="shared" si="132"/>
        <v>0.17045217391304349</v>
      </c>
      <c r="BB141" s="33">
        <f t="shared" si="133"/>
        <v>65.598519130434781</v>
      </c>
      <c r="BC141" s="34">
        <f t="shared" si="134"/>
        <v>0</v>
      </c>
      <c r="BD141" s="34">
        <f t="shared" si="110"/>
        <v>65.598519130434781</v>
      </c>
      <c r="BE141" s="34" t="str">
        <f t="shared" si="135"/>
        <v>yes</v>
      </c>
      <c r="BF141" s="35">
        <f t="shared" si="136"/>
        <v>0.17045217391304349</v>
      </c>
      <c r="BG141" s="35">
        <f t="shared" si="137"/>
        <v>30.11889913043478</v>
      </c>
      <c r="BH141" s="34">
        <f t="shared" si="138"/>
        <v>35.317690434782605</v>
      </c>
      <c r="BI141" s="36">
        <f t="shared" si="111"/>
        <v>65.436589565217389</v>
      </c>
      <c r="BJ141" s="1" t="str">
        <f t="shared" si="139"/>
        <v>yes</v>
      </c>
      <c r="BK141" s="35">
        <f t="shared" si="140"/>
        <v>35.479619999999997</v>
      </c>
      <c r="BL141" s="35">
        <f t="shared" si="141"/>
        <v>-35.317690434782605</v>
      </c>
      <c r="BM141" s="7">
        <f t="shared" si="142"/>
        <v>0.16192956521739177</v>
      </c>
      <c r="BN141" s="7">
        <f t="shared" si="143"/>
        <v>0</v>
      </c>
      <c r="BO141" s="17">
        <f t="shared" si="144"/>
        <v>65.598519130434795</v>
      </c>
    </row>
    <row r="142" spans="2:67" ht="16" hidden="1" customHeight="1" x14ac:dyDescent="0.15">
      <c r="B142" s="1"/>
      <c r="C142" s="28"/>
      <c r="D142" s="117" t="s">
        <v>60</v>
      </c>
      <c r="E142" s="229" t="s">
        <v>91</v>
      </c>
      <c r="F142" s="73">
        <f t="shared" si="112"/>
        <v>39204</v>
      </c>
      <c r="G142" s="74">
        <f t="shared" si="113"/>
        <v>40</v>
      </c>
      <c r="H142" s="112">
        <f t="shared" si="114"/>
        <v>3</v>
      </c>
      <c r="I142" s="113"/>
      <c r="J142" s="174">
        <f t="shared" si="115"/>
        <v>59.419627826086952</v>
      </c>
      <c r="K142" s="175">
        <f t="shared" si="116"/>
        <v>59.462240869565221</v>
      </c>
      <c r="L142" s="170">
        <f t="shared" si="117"/>
        <v>30.101853913043477</v>
      </c>
      <c r="M142" s="171">
        <f t="shared" si="118"/>
        <v>59.462240869565221</v>
      </c>
      <c r="N142" s="163">
        <f t="shared" si="119"/>
        <v>0.97536806342015869</v>
      </c>
      <c r="O142" s="227">
        <f t="shared" si="120"/>
        <v>1.5156521739130435</v>
      </c>
      <c r="P142" s="228">
        <f t="shared" si="121"/>
        <v>1.5167391304347828</v>
      </c>
      <c r="Q142" s="223">
        <f t="shared" si="122"/>
        <v>7.171543316122353E-4</v>
      </c>
      <c r="R142" s="208">
        <f t="shared" si="123"/>
        <v>4.2613043478269219E-2</v>
      </c>
      <c r="S142" s="209">
        <f t="shared" si="124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25"/>
        <v>343.8</v>
      </c>
      <c r="AH142" s="30">
        <f t="shared" si="126"/>
        <v>348.6</v>
      </c>
      <c r="AI142" s="30">
        <f t="shared" si="127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03"/>
        <v>230000</v>
      </c>
      <c r="AQ142" s="32">
        <f t="shared" si="104"/>
        <v>100</v>
      </c>
      <c r="AR142" s="62">
        <f t="shared" si="105"/>
        <v>230000</v>
      </c>
      <c r="AS142" s="32">
        <f t="shared" si="106"/>
        <v>100</v>
      </c>
      <c r="AT142" s="27">
        <f t="shared" si="128"/>
        <v>176.6</v>
      </c>
      <c r="AU142" s="27">
        <f t="shared" si="129"/>
        <v>172</v>
      </c>
      <c r="AV142" s="27">
        <f t="shared" si="107"/>
        <v>348.6</v>
      </c>
      <c r="AW142" s="24">
        <f t="shared" si="130"/>
        <v>172.25000000000003</v>
      </c>
      <c r="AX142" s="24">
        <f t="shared" si="108"/>
        <v>-172</v>
      </c>
      <c r="AY142" s="24">
        <f t="shared" si="109"/>
        <v>0.25</v>
      </c>
      <c r="AZ142" s="115">
        <f t="shared" si="131"/>
        <v>39204</v>
      </c>
      <c r="BA142" s="33">
        <f t="shared" si="132"/>
        <v>0.17045217391304349</v>
      </c>
      <c r="BB142" s="33">
        <f t="shared" si="133"/>
        <v>59.462240869565221</v>
      </c>
      <c r="BC142" s="34">
        <f t="shared" si="134"/>
        <v>0</v>
      </c>
      <c r="BD142" s="34">
        <f t="shared" si="110"/>
        <v>59.462240869565221</v>
      </c>
      <c r="BE142" s="34" t="str">
        <f t="shared" si="135"/>
        <v>yes</v>
      </c>
      <c r="BF142" s="35">
        <f t="shared" si="136"/>
        <v>0.17045217391304349</v>
      </c>
      <c r="BG142" s="35">
        <f t="shared" si="137"/>
        <v>30.101853913043477</v>
      </c>
      <c r="BH142" s="34">
        <f t="shared" si="138"/>
        <v>29.317773913043478</v>
      </c>
      <c r="BI142" s="36">
        <f t="shared" si="111"/>
        <v>59.419627826086952</v>
      </c>
      <c r="BJ142" s="1" t="str">
        <f t="shared" si="139"/>
        <v>yes</v>
      </c>
      <c r="BK142" s="35">
        <f t="shared" si="140"/>
        <v>29.360386956521744</v>
      </c>
      <c r="BL142" s="35">
        <f t="shared" si="141"/>
        <v>-29.317773913043478</v>
      </c>
      <c r="BM142" s="7">
        <f t="shared" si="142"/>
        <v>4.2613043478269219E-2</v>
      </c>
      <c r="BN142" s="7">
        <f t="shared" si="143"/>
        <v>0</v>
      </c>
      <c r="BO142" s="17">
        <f t="shared" si="144"/>
        <v>59.462240869565228</v>
      </c>
    </row>
    <row r="143" spans="2:67" ht="16" hidden="1" customHeight="1" x14ac:dyDescent="0.15">
      <c r="B143" s="1"/>
      <c r="C143" s="28"/>
      <c r="D143" s="117" t="s">
        <v>60</v>
      </c>
      <c r="E143" s="229" t="s">
        <v>159</v>
      </c>
      <c r="F143" s="73">
        <f t="shared" si="112"/>
        <v>39204</v>
      </c>
      <c r="G143" s="74">
        <f t="shared" si="113"/>
        <v>40</v>
      </c>
      <c r="H143" s="112">
        <f t="shared" si="114"/>
        <v>3</v>
      </c>
      <c r="I143" s="113"/>
      <c r="J143" s="174">
        <f t="shared" si="115"/>
        <v>65.436589565217389</v>
      </c>
      <c r="K143" s="175">
        <f t="shared" si="116"/>
        <v>65.598519130434781</v>
      </c>
      <c r="L143" s="170">
        <f t="shared" si="117"/>
        <v>30.11889913043478</v>
      </c>
      <c r="M143" s="171">
        <f t="shared" si="118"/>
        <v>65.598519130434781</v>
      </c>
      <c r="N143" s="163">
        <f t="shared" si="119"/>
        <v>1.177985285795133</v>
      </c>
      <c r="O143" s="227">
        <f t="shared" si="120"/>
        <v>1.6691304347826086</v>
      </c>
      <c r="P143" s="228">
        <f t="shared" si="121"/>
        <v>1.6732608695652176</v>
      </c>
      <c r="Q143" s="223">
        <f t="shared" si="122"/>
        <v>2.47460276113598E-3</v>
      </c>
      <c r="R143" s="208">
        <f t="shared" si="123"/>
        <v>0.16192956521739177</v>
      </c>
      <c r="S143" s="209">
        <f t="shared" si="124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25"/>
        <v>0</v>
      </c>
      <c r="AH143" s="30">
        <f t="shared" si="126"/>
        <v>383.9</v>
      </c>
      <c r="AI143" s="30">
        <f t="shared" si="127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03"/>
        <v>230000</v>
      </c>
      <c r="AQ143" s="32">
        <f t="shared" si="104"/>
        <v>100</v>
      </c>
      <c r="AR143" s="62">
        <f t="shared" si="105"/>
        <v>230000</v>
      </c>
      <c r="AS143" s="32">
        <f t="shared" si="106"/>
        <v>100</v>
      </c>
      <c r="AT143" s="27">
        <f t="shared" si="128"/>
        <v>176.7</v>
      </c>
      <c r="AU143" s="27">
        <f t="shared" si="129"/>
        <v>207.20000000000002</v>
      </c>
      <c r="AV143" s="27">
        <f t="shared" si="107"/>
        <v>383.9</v>
      </c>
      <c r="AW143" s="24">
        <f t="shared" si="130"/>
        <v>208.15000000000003</v>
      </c>
      <c r="AX143" s="24">
        <f t="shared" si="108"/>
        <v>-207.20000000000002</v>
      </c>
      <c r="AY143" s="24">
        <f t="shared" si="109"/>
        <v>0.95000000000004547</v>
      </c>
      <c r="AZ143" s="115">
        <f t="shared" si="131"/>
        <v>39204</v>
      </c>
      <c r="BA143" s="33">
        <f t="shared" si="132"/>
        <v>0.17045217391304349</v>
      </c>
      <c r="BB143" s="33">
        <f t="shared" si="133"/>
        <v>65.598519130434781</v>
      </c>
      <c r="BC143" s="34">
        <f t="shared" si="134"/>
        <v>0</v>
      </c>
      <c r="BD143" s="34">
        <f t="shared" si="110"/>
        <v>65.598519130434781</v>
      </c>
      <c r="BE143" s="34" t="str">
        <f t="shared" si="135"/>
        <v>yes</v>
      </c>
      <c r="BF143" s="35">
        <f t="shared" si="136"/>
        <v>0.17045217391304349</v>
      </c>
      <c r="BG143" s="35">
        <f t="shared" si="137"/>
        <v>30.11889913043478</v>
      </c>
      <c r="BH143" s="34">
        <f t="shared" si="138"/>
        <v>35.317690434782605</v>
      </c>
      <c r="BI143" s="36">
        <f t="shared" si="111"/>
        <v>65.436589565217389</v>
      </c>
      <c r="BJ143" s="1" t="str">
        <f t="shared" si="139"/>
        <v>yes</v>
      </c>
      <c r="BK143" s="35">
        <f t="shared" si="140"/>
        <v>35.479619999999997</v>
      </c>
      <c r="BL143" s="35">
        <f t="shared" si="141"/>
        <v>-35.317690434782605</v>
      </c>
      <c r="BM143" s="7">
        <f t="shared" si="142"/>
        <v>0.16192956521739177</v>
      </c>
      <c r="BN143" s="7">
        <f t="shared" si="143"/>
        <v>0</v>
      </c>
      <c r="BO143" s="17">
        <f t="shared" si="144"/>
        <v>65.598519130434795</v>
      </c>
    </row>
    <row r="144" spans="2:67" ht="16" hidden="1" customHeight="1" x14ac:dyDescent="0.15">
      <c r="B144" s="1"/>
      <c r="C144" s="28"/>
      <c r="D144" s="117" t="s">
        <v>60</v>
      </c>
      <c r="E144" s="229" t="s">
        <v>92</v>
      </c>
      <c r="F144" s="73">
        <f t="shared" si="112"/>
        <v>39204</v>
      </c>
      <c r="G144" s="74">
        <f t="shared" si="113"/>
        <v>40</v>
      </c>
      <c r="H144" s="112">
        <f t="shared" si="114"/>
        <v>3</v>
      </c>
      <c r="I144" s="113"/>
      <c r="J144" s="174">
        <f t="shared" si="115"/>
        <v>36.25517739130435</v>
      </c>
      <c r="K144" s="175">
        <f t="shared" si="116"/>
        <v>39.178432173913045</v>
      </c>
      <c r="L144" s="170">
        <f t="shared" si="117"/>
        <v>6.9374034782608698</v>
      </c>
      <c r="M144" s="171">
        <f t="shared" si="118"/>
        <v>39.178432173913045</v>
      </c>
      <c r="N144" s="163">
        <f t="shared" si="119"/>
        <v>4.6474201474201475</v>
      </c>
      <c r="O144" s="227">
        <f t="shared" si="120"/>
        <v>0.9247826086956521</v>
      </c>
      <c r="P144" s="228">
        <f t="shared" si="121"/>
        <v>0.99934782608695649</v>
      </c>
      <c r="Q144" s="223">
        <f t="shared" si="122"/>
        <v>8.0629995298542534E-2</v>
      </c>
      <c r="R144" s="208">
        <f t="shared" si="123"/>
        <v>2.9232547826086943</v>
      </c>
      <c r="S144" s="209">
        <f t="shared" si="124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25"/>
        <v>358.8</v>
      </c>
      <c r="AH144" s="30">
        <f t="shared" si="126"/>
        <v>212.7</v>
      </c>
      <c r="AI144" s="30">
        <f t="shared" si="127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03"/>
        <v>230000</v>
      </c>
      <c r="AQ144" s="32">
        <f t="shared" si="104"/>
        <v>100</v>
      </c>
      <c r="AR144" s="62">
        <f t="shared" si="105"/>
        <v>230000</v>
      </c>
      <c r="AS144" s="32">
        <f t="shared" si="106"/>
        <v>100</v>
      </c>
      <c r="AT144" s="27">
        <f t="shared" si="128"/>
        <v>40.700000000000003</v>
      </c>
      <c r="AU144" s="27">
        <f t="shared" si="129"/>
        <v>172</v>
      </c>
      <c r="AV144" s="27">
        <f t="shared" si="107"/>
        <v>212.7</v>
      </c>
      <c r="AW144" s="24">
        <f t="shared" si="130"/>
        <v>189.14999999999998</v>
      </c>
      <c r="AX144" s="24">
        <f t="shared" si="108"/>
        <v>-172</v>
      </c>
      <c r="AY144" s="24">
        <f t="shared" si="109"/>
        <v>17.150000000000006</v>
      </c>
      <c r="AZ144" s="115">
        <f t="shared" si="131"/>
        <v>39204</v>
      </c>
      <c r="BA144" s="33">
        <f t="shared" si="132"/>
        <v>0.17045217391304349</v>
      </c>
      <c r="BB144" s="33">
        <f t="shared" si="133"/>
        <v>39.178432173913045</v>
      </c>
      <c r="BC144" s="34">
        <f t="shared" si="134"/>
        <v>0</v>
      </c>
      <c r="BD144" s="34">
        <f t="shared" si="110"/>
        <v>39.178432173913045</v>
      </c>
      <c r="BE144" s="34" t="str">
        <f t="shared" si="135"/>
        <v>yes</v>
      </c>
      <c r="BF144" s="35">
        <f t="shared" si="136"/>
        <v>0.17045217391304349</v>
      </c>
      <c r="BG144" s="35">
        <f t="shared" si="137"/>
        <v>6.9374034782608698</v>
      </c>
      <c r="BH144" s="34">
        <f t="shared" si="138"/>
        <v>29.317773913043478</v>
      </c>
      <c r="BI144" s="36">
        <f t="shared" si="111"/>
        <v>36.25517739130435</v>
      </c>
      <c r="BJ144" s="1" t="str">
        <f t="shared" si="139"/>
        <v>yes</v>
      </c>
      <c r="BK144" s="35">
        <f t="shared" si="140"/>
        <v>32.241028695652176</v>
      </c>
      <c r="BL144" s="35">
        <f t="shared" si="141"/>
        <v>-29.317773913043478</v>
      </c>
      <c r="BM144" s="7">
        <f t="shared" si="142"/>
        <v>2.9232547826086943</v>
      </c>
      <c r="BN144" s="7">
        <f t="shared" si="143"/>
        <v>0</v>
      </c>
      <c r="BO144" s="17">
        <f t="shared" si="144"/>
        <v>39.178432173913045</v>
      </c>
    </row>
    <row r="145" spans="1:67" ht="16" hidden="1" customHeight="1" x14ac:dyDescent="0.15">
      <c r="B145" s="1"/>
      <c r="C145" s="28"/>
      <c r="D145" s="117" t="s">
        <v>60</v>
      </c>
      <c r="E145" s="229" t="s">
        <v>208</v>
      </c>
      <c r="F145" s="73">
        <f t="shared" si="112"/>
        <v>39204</v>
      </c>
      <c r="G145" s="74">
        <f t="shared" si="113"/>
        <v>40</v>
      </c>
      <c r="H145" s="112">
        <f t="shared" si="114"/>
        <v>3</v>
      </c>
      <c r="I145" s="113"/>
      <c r="J145" s="174">
        <f t="shared" si="115"/>
        <v>0</v>
      </c>
      <c r="K145" s="175">
        <f t="shared" si="116"/>
        <v>66.28032782608696</v>
      </c>
      <c r="L145" s="170" t="str">
        <f t="shared" si="117"/>
        <v/>
      </c>
      <c r="M145" s="171">
        <f t="shared" si="118"/>
        <v>66.28032782608696</v>
      </c>
      <c r="N145" s="163" t="str">
        <f t="shared" si="119"/>
        <v>New</v>
      </c>
      <c r="O145" s="227">
        <f t="shared" si="120"/>
        <v>0</v>
      </c>
      <c r="P145" s="228">
        <f t="shared" si="121"/>
        <v>1.6906521739130436</v>
      </c>
      <c r="Q145" s="223" t="str">
        <f t="shared" si="122"/>
        <v>New</v>
      </c>
      <c r="R145" s="208" t="str">
        <f t="shared" si="123"/>
        <v>New</v>
      </c>
      <c r="S145" s="209" t="str">
        <f t="shared" si="124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25"/>
        <v>0</v>
      </c>
      <c r="AH145" s="30">
        <f t="shared" si="126"/>
        <v>0</v>
      </c>
      <c r="AI145" s="30">
        <f t="shared" si="127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03"/>
        <v>230000</v>
      </c>
      <c r="AQ145" s="32">
        <f t="shared" si="104"/>
        <v>100</v>
      </c>
      <c r="AR145" s="62">
        <f t="shared" si="105"/>
        <v>230000</v>
      </c>
      <c r="AS145" s="32">
        <f t="shared" si="106"/>
        <v>100</v>
      </c>
      <c r="AT145" s="27" t="str">
        <f t="shared" si="128"/>
        <v/>
      </c>
      <c r="AU145" s="27" t="str">
        <f t="shared" si="129"/>
        <v/>
      </c>
      <c r="AV145" s="27" t="str">
        <f t="shared" si="107"/>
        <v/>
      </c>
      <c r="AW145" s="24" t="str">
        <f t="shared" si="130"/>
        <v/>
      </c>
      <c r="AX145" s="24" t="str">
        <f t="shared" si="108"/>
        <v/>
      </c>
      <c r="AY145" s="24" t="str">
        <f t="shared" si="109"/>
        <v>New</v>
      </c>
      <c r="AZ145" s="115">
        <f t="shared" si="131"/>
        <v>39204</v>
      </c>
      <c r="BA145" s="33">
        <f t="shared" si="132"/>
        <v>0.17045217391304349</v>
      </c>
      <c r="BB145" s="33">
        <f t="shared" si="133"/>
        <v>66.28032782608696</v>
      </c>
      <c r="BC145" s="34">
        <f t="shared" si="134"/>
        <v>0</v>
      </c>
      <c r="BD145" s="34">
        <f t="shared" si="110"/>
        <v>66.28032782608696</v>
      </c>
      <c r="BE145" s="34" t="str">
        <f t="shared" si="135"/>
        <v>yes</v>
      </c>
      <c r="BF145" s="35">
        <f t="shared" si="136"/>
        <v>0.17045217391304349</v>
      </c>
      <c r="BG145" s="35" t="str">
        <f t="shared" si="137"/>
        <v/>
      </c>
      <c r="BH145" s="34">
        <f t="shared" si="138"/>
        <v>0</v>
      </c>
      <c r="BI145" s="36">
        <f t="shared" si="111"/>
        <v>0</v>
      </c>
      <c r="BJ145" s="1" t="str">
        <f t="shared" si="139"/>
        <v>yes</v>
      </c>
      <c r="BK145" s="35" t="str">
        <f t="shared" si="140"/>
        <v/>
      </c>
      <c r="BL145" s="35" t="str">
        <f t="shared" si="141"/>
        <v/>
      </c>
      <c r="BM145" s="7" t="str">
        <f t="shared" si="142"/>
        <v/>
      </c>
      <c r="BN145" s="7" t="e">
        <f t="shared" si="143"/>
        <v>#VALUE!</v>
      </c>
      <c r="BO145" s="17">
        <f t="shared" si="144"/>
        <v>66.28032782608696</v>
      </c>
    </row>
    <row r="146" spans="1:67" ht="16" hidden="1" customHeight="1" x14ac:dyDescent="0.15">
      <c r="B146" s="1"/>
      <c r="C146" s="28"/>
      <c r="D146" s="117" t="s">
        <v>60</v>
      </c>
      <c r="E146" s="229" t="s">
        <v>209</v>
      </c>
      <c r="F146" s="73">
        <f t="shared" si="112"/>
        <v>39204</v>
      </c>
      <c r="G146" s="74">
        <f t="shared" si="113"/>
        <v>40</v>
      </c>
      <c r="H146" s="112">
        <f t="shared" si="114"/>
        <v>3</v>
      </c>
      <c r="I146" s="113"/>
      <c r="J146" s="174">
        <f t="shared" si="115"/>
        <v>0</v>
      </c>
      <c r="K146" s="175">
        <f t="shared" si="116"/>
        <v>66.28032782608696</v>
      </c>
      <c r="L146" s="170" t="str">
        <f t="shared" si="117"/>
        <v/>
      </c>
      <c r="M146" s="171">
        <f t="shared" si="118"/>
        <v>66.28032782608696</v>
      </c>
      <c r="N146" s="163" t="str">
        <f t="shared" si="119"/>
        <v>New</v>
      </c>
      <c r="O146" s="227">
        <f t="shared" si="120"/>
        <v>0</v>
      </c>
      <c r="P146" s="228">
        <f t="shared" si="121"/>
        <v>1.6906521739130436</v>
      </c>
      <c r="Q146" s="223" t="str">
        <f t="shared" si="122"/>
        <v>New</v>
      </c>
      <c r="R146" s="208" t="str">
        <f t="shared" si="123"/>
        <v>New</v>
      </c>
      <c r="S146" s="209" t="str">
        <f t="shared" si="124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25"/>
        <v>0</v>
      </c>
      <c r="AH146" s="30">
        <f t="shared" si="126"/>
        <v>0</v>
      </c>
      <c r="AI146" s="30">
        <f t="shared" si="127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03"/>
        <v>230000</v>
      </c>
      <c r="AQ146" s="32">
        <f t="shared" si="104"/>
        <v>100</v>
      </c>
      <c r="AR146" s="62">
        <f t="shared" si="105"/>
        <v>230000</v>
      </c>
      <c r="AS146" s="32">
        <f t="shared" si="106"/>
        <v>100</v>
      </c>
      <c r="AT146" s="27" t="str">
        <f t="shared" si="128"/>
        <v/>
      </c>
      <c r="AU146" s="27" t="str">
        <f t="shared" si="129"/>
        <v/>
      </c>
      <c r="AV146" s="27" t="str">
        <f t="shared" si="107"/>
        <v/>
      </c>
      <c r="AW146" s="24" t="str">
        <f t="shared" si="130"/>
        <v/>
      </c>
      <c r="AX146" s="24" t="str">
        <f t="shared" si="108"/>
        <v/>
      </c>
      <c r="AY146" s="24" t="str">
        <f t="shared" si="109"/>
        <v>New</v>
      </c>
      <c r="AZ146" s="115">
        <f t="shared" si="131"/>
        <v>39204</v>
      </c>
      <c r="BA146" s="33">
        <f t="shared" si="132"/>
        <v>0.17045217391304349</v>
      </c>
      <c r="BB146" s="33">
        <f t="shared" si="133"/>
        <v>66.28032782608696</v>
      </c>
      <c r="BC146" s="34">
        <f t="shared" si="134"/>
        <v>0</v>
      </c>
      <c r="BD146" s="34">
        <f t="shared" si="110"/>
        <v>66.28032782608696</v>
      </c>
      <c r="BE146" s="34" t="str">
        <f t="shared" si="135"/>
        <v>yes</v>
      </c>
      <c r="BF146" s="35">
        <f t="shared" si="136"/>
        <v>0.17045217391304349</v>
      </c>
      <c r="BG146" s="35" t="str">
        <f t="shared" si="137"/>
        <v/>
      </c>
      <c r="BH146" s="34">
        <f t="shared" si="138"/>
        <v>0</v>
      </c>
      <c r="BI146" s="36">
        <f t="shared" si="111"/>
        <v>0</v>
      </c>
      <c r="BJ146" s="1" t="str">
        <f t="shared" si="139"/>
        <v>yes</v>
      </c>
      <c r="BK146" s="35" t="str">
        <f t="shared" si="140"/>
        <v/>
      </c>
      <c r="BL146" s="35" t="str">
        <f t="shared" si="141"/>
        <v/>
      </c>
      <c r="BM146" s="7" t="str">
        <f t="shared" si="142"/>
        <v/>
      </c>
      <c r="BN146" s="7" t="e">
        <f t="shared" si="143"/>
        <v>#VALUE!</v>
      </c>
      <c r="BO146" s="17">
        <f t="shared" si="144"/>
        <v>66.28032782608696</v>
      </c>
    </row>
    <row r="147" spans="1:67" ht="16" hidden="1" customHeight="1" x14ac:dyDescent="0.15">
      <c r="B147" s="1"/>
      <c r="C147" s="28"/>
      <c r="D147" s="117" t="s">
        <v>60</v>
      </c>
      <c r="E147" s="229" t="s">
        <v>139</v>
      </c>
      <c r="F147" s="73">
        <f t="shared" si="112"/>
        <v>39204</v>
      </c>
      <c r="G147" s="74">
        <f t="shared" si="113"/>
        <v>40</v>
      </c>
      <c r="H147" s="112">
        <f t="shared" si="114"/>
        <v>3</v>
      </c>
      <c r="I147" s="113"/>
      <c r="J147" s="174">
        <f t="shared" si="115"/>
        <v>59.419627826086952</v>
      </c>
      <c r="K147" s="175">
        <f t="shared" si="116"/>
        <v>59.462240869565221</v>
      </c>
      <c r="L147" s="170">
        <f t="shared" si="117"/>
        <v>30.101853913043477</v>
      </c>
      <c r="M147" s="171">
        <f t="shared" si="118"/>
        <v>59.462240869565221</v>
      </c>
      <c r="N147" s="163">
        <f t="shared" si="119"/>
        <v>0.97536806342015869</v>
      </c>
      <c r="O147" s="227">
        <f t="shared" si="120"/>
        <v>1.5156521739130435</v>
      </c>
      <c r="P147" s="228">
        <f t="shared" si="121"/>
        <v>1.5167391304347828</v>
      </c>
      <c r="Q147" s="223">
        <f t="shared" si="122"/>
        <v>7.171543316122353E-4</v>
      </c>
      <c r="R147" s="208">
        <f t="shared" si="123"/>
        <v>4.2613043478269219E-2</v>
      </c>
      <c r="S147" s="209">
        <f t="shared" si="124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25"/>
        <v>343.8</v>
      </c>
      <c r="AH147" s="30">
        <f t="shared" si="126"/>
        <v>348.6</v>
      </c>
      <c r="AI147" s="30">
        <f t="shared" si="127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03"/>
        <v>230000</v>
      </c>
      <c r="AQ147" s="32">
        <f t="shared" si="104"/>
        <v>100</v>
      </c>
      <c r="AR147" s="62">
        <f t="shared" si="105"/>
        <v>230000</v>
      </c>
      <c r="AS147" s="32">
        <f t="shared" si="106"/>
        <v>100</v>
      </c>
      <c r="AT147" s="27">
        <f t="shared" si="128"/>
        <v>176.6</v>
      </c>
      <c r="AU147" s="27">
        <f t="shared" si="129"/>
        <v>172</v>
      </c>
      <c r="AV147" s="27">
        <f t="shared" si="107"/>
        <v>348.6</v>
      </c>
      <c r="AW147" s="24">
        <f t="shared" si="130"/>
        <v>172.25000000000003</v>
      </c>
      <c r="AX147" s="24">
        <f t="shared" si="108"/>
        <v>-172</v>
      </c>
      <c r="AY147" s="24">
        <f t="shared" si="109"/>
        <v>0.25</v>
      </c>
      <c r="AZ147" s="115">
        <f t="shared" si="131"/>
        <v>39204</v>
      </c>
      <c r="BA147" s="33">
        <f t="shared" si="132"/>
        <v>0.17045217391304349</v>
      </c>
      <c r="BB147" s="33">
        <f t="shared" si="133"/>
        <v>59.462240869565221</v>
      </c>
      <c r="BC147" s="34">
        <f t="shared" si="134"/>
        <v>0</v>
      </c>
      <c r="BD147" s="34">
        <f t="shared" si="110"/>
        <v>59.462240869565221</v>
      </c>
      <c r="BE147" s="34" t="str">
        <f t="shared" si="135"/>
        <v>yes</v>
      </c>
      <c r="BF147" s="35">
        <f t="shared" si="136"/>
        <v>0.17045217391304349</v>
      </c>
      <c r="BG147" s="35">
        <f t="shared" si="137"/>
        <v>30.101853913043477</v>
      </c>
      <c r="BH147" s="34">
        <f t="shared" si="138"/>
        <v>29.317773913043478</v>
      </c>
      <c r="BI147" s="36">
        <f t="shared" si="111"/>
        <v>59.419627826086952</v>
      </c>
      <c r="BJ147" s="1" t="str">
        <f t="shared" si="139"/>
        <v>yes</v>
      </c>
      <c r="BK147" s="35">
        <f t="shared" si="140"/>
        <v>29.360386956521744</v>
      </c>
      <c r="BL147" s="35">
        <f t="shared" si="141"/>
        <v>-29.317773913043478</v>
      </c>
      <c r="BM147" s="7">
        <f t="shared" si="142"/>
        <v>4.2613043478269219E-2</v>
      </c>
      <c r="BN147" s="7">
        <f t="shared" si="143"/>
        <v>0</v>
      </c>
      <c r="BO147" s="17">
        <f t="shared" si="144"/>
        <v>59.462240869565228</v>
      </c>
    </row>
    <row r="148" spans="1:67" ht="16" hidden="1" customHeight="1" x14ac:dyDescent="0.15">
      <c r="B148" s="1"/>
      <c r="C148" s="28"/>
      <c r="D148" s="117" t="s">
        <v>60</v>
      </c>
      <c r="E148" s="229" t="s">
        <v>160</v>
      </c>
      <c r="F148" s="73">
        <f t="shared" si="112"/>
        <v>39204</v>
      </c>
      <c r="G148" s="74">
        <f t="shared" si="113"/>
        <v>40</v>
      </c>
      <c r="H148" s="112">
        <f t="shared" si="114"/>
        <v>3</v>
      </c>
      <c r="I148" s="113"/>
      <c r="J148" s="174">
        <f t="shared" si="115"/>
        <v>65.436589565217389</v>
      </c>
      <c r="K148" s="175">
        <f t="shared" si="116"/>
        <v>57.757719130434786</v>
      </c>
      <c r="L148" s="170">
        <f t="shared" si="117"/>
        <v>30.11889913043478</v>
      </c>
      <c r="M148" s="171">
        <f t="shared" si="118"/>
        <v>57.757719130434786</v>
      </c>
      <c r="N148" s="163">
        <f t="shared" si="119"/>
        <v>0.91765704584040786</v>
      </c>
      <c r="O148" s="227">
        <f t="shared" si="120"/>
        <v>1.6691304347826086</v>
      </c>
      <c r="P148" s="228">
        <f t="shared" si="121"/>
        <v>1.4732608695652174</v>
      </c>
      <c r="Q148" s="223">
        <f t="shared" si="122"/>
        <v>-0.11734826777806717</v>
      </c>
      <c r="R148" s="208">
        <f t="shared" si="123"/>
        <v>-7.6788704347826027</v>
      </c>
      <c r="S148" s="209">
        <f t="shared" si="124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25"/>
        <v>0</v>
      </c>
      <c r="AH148" s="30">
        <f t="shared" si="126"/>
        <v>383.9</v>
      </c>
      <c r="AI148" s="30">
        <f t="shared" si="127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03"/>
        <v>230000</v>
      </c>
      <c r="AQ148" s="32">
        <f t="shared" si="104"/>
        <v>100</v>
      </c>
      <c r="AR148" s="62">
        <f t="shared" si="105"/>
        <v>230000</v>
      </c>
      <c r="AS148" s="32">
        <f t="shared" si="106"/>
        <v>100</v>
      </c>
      <c r="AT148" s="27">
        <f t="shared" si="128"/>
        <v>176.7</v>
      </c>
      <c r="AU148" s="27">
        <f t="shared" si="129"/>
        <v>207.20000000000002</v>
      </c>
      <c r="AV148" s="27">
        <f t="shared" si="107"/>
        <v>383.9</v>
      </c>
      <c r="AW148" s="24">
        <f t="shared" si="130"/>
        <v>162.15000000000003</v>
      </c>
      <c r="AX148" s="24">
        <f t="shared" si="108"/>
        <v>-207.20000000000002</v>
      </c>
      <c r="AY148" s="24">
        <f t="shared" si="109"/>
        <v>-45.049999999999955</v>
      </c>
      <c r="AZ148" s="115">
        <f t="shared" si="131"/>
        <v>39204</v>
      </c>
      <c r="BA148" s="33">
        <f t="shared" si="132"/>
        <v>0.17045217391304349</v>
      </c>
      <c r="BB148" s="33">
        <f t="shared" si="133"/>
        <v>57.757719130434786</v>
      </c>
      <c r="BC148" s="34">
        <f t="shared" si="134"/>
        <v>0</v>
      </c>
      <c r="BD148" s="34">
        <f t="shared" si="110"/>
        <v>57.757719130434786</v>
      </c>
      <c r="BE148" s="34" t="str">
        <f t="shared" si="135"/>
        <v>yes</v>
      </c>
      <c r="BF148" s="35">
        <f t="shared" si="136"/>
        <v>0.17045217391304349</v>
      </c>
      <c r="BG148" s="35">
        <f t="shared" si="137"/>
        <v>30.11889913043478</v>
      </c>
      <c r="BH148" s="34">
        <f t="shared" si="138"/>
        <v>35.317690434782605</v>
      </c>
      <c r="BI148" s="36">
        <f t="shared" si="111"/>
        <v>65.436589565217389</v>
      </c>
      <c r="BJ148" s="1" t="str">
        <f t="shared" si="139"/>
        <v>yes</v>
      </c>
      <c r="BK148" s="35">
        <f t="shared" si="140"/>
        <v>27.638820000000006</v>
      </c>
      <c r="BL148" s="35">
        <f t="shared" si="141"/>
        <v>-35.317690434782605</v>
      </c>
      <c r="BM148" s="7">
        <f t="shared" si="142"/>
        <v>-7.6788704347826027</v>
      </c>
      <c r="BN148" s="7">
        <f t="shared" si="143"/>
        <v>0</v>
      </c>
      <c r="BO148" s="17">
        <f t="shared" si="144"/>
        <v>57.757719130434786</v>
      </c>
    </row>
    <row r="149" spans="1:67" ht="16" hidden="1" customHeight="1" x14ac:dyDescent="0.15">
      <c r="B149" s="1"/>
      <c r="C149" s="28"/>
      <c r="D149" s="117" t="s">
        <v>60</v>
      </c>
      <c r="E149" s="229" t="s">
        <v>161</v>
      </c>
      <c r="F149" s="73">
        <f t="shared" si="112"/>
        <v>39204</v>
      </c>
      <c r="G149" s="74">
        <f t="shared" si="113"/>
        <v>40</v>
      </c>
      <c r="H149" s="112">
        <f t="shared" si="114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120"/>
        <v>1.6691304347826086</v>
      </c>
      <c r="P149" s="228">
        <f t="shared" si="121"/>
        <v>1.2993478260869566</v>
      </c>
      <c r="Q149" s="223">
        <f t="shared" si="122"/>
        <v>-0.22154206824693923</v>
      </c>
      <c r="R149" s="208">
        <f t="shared" si="123"/>
        <v>-14.496957391304342</v>
      </c>
      <c r="S149" s="209">
        <f t="shared" si="124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25"/>
        <v>0</v>
      </c>
      <c r="AH149" s="30">
        <f t="shared" si="126"/>
        <v>383.9</v>
      </c>
      <c r="AI149" s="30">
        <f t="shared" si="127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03"/>
        <v>230000</v>
      </c>
      <c r="AQ149" s="32">
        <f t="shared" si="104"/>
        <v>100</v>
      </c>
      <c r="AR149" s="62">
        <f t="shared" si="105"/>
        <v>230000</v>
      </c>
      <c r="AS149" s="32">
        <f t="shared" si="106"/>
        <v>100</v>
      </c>
      <c r="AT149" s="27">
        <f t="shared" si="128"/>
        <v>176.7</v>
      </c>
      <c r="AU149" s="27">
        <f t="shared" si="129"/>
        <v>207.20000000000002</v>
      </c>
      <c r="AV149" s="27">
        <f t="shared" si="107"/>
        <v>383.9</v>
      </c>
      <c r="AW149" s="24">
        <f t="shared" si="130"/>
        <v>122.15000000000003</v>
      </c>
      <c r="AX149" s="24">
        <f t="shared" si="108"/>
        <v>-207.20000000000002</v>
      </c>
      <c r="AY149" s="24">
        <f t="shared" si="109"/>
        <v>-85.049999999999955</v>
      </c>
      <c r="AZ149" s="115">
        <f t="shared" si="131"/>
        <v>39204</v>
      </c>
      <c r="BA149" s="33">
        <f t="shared" si="132"/>
        <v>0.17045217391304349</v>
      </c>
      <c r="BB149" s="33">
        <f t="shared" si="133"/>
        <v>50.939632173913047</v>
      </c>
      <c r="BC149" s="34">
        <f t="shared" si="134"/>
        <v>0</v>
      </c>
      <c r="BD149" s="34">
        <f t="shared" si="110"/>
        <v>50.939632173913047</v>
      </c>
      <c r="BE149" s="34" t="str">
        <f t="shared" si="135"/>
        <v>yes</v>
      </c>
      <c r="BF149" s="35">
        <f t="shared" si="136"/>
        <v>0.17045217391304349</v>
      </c>
      <c r="BG149" s="35">
        <f t="shared" si="137"/>
        <v>30.11889913043478</v>
      </c>
      <c r="BH149" s="34">
        <f t="shared" si="138"/>
        <v>35.317690434782605</v>
      </c>
      <c r="BI149" s="36">
        <f t="shared" si="111"/>
        <v>65.436589565217389</v>
      </c>
      <c r="BJ149" s="1" t="str">
        <f t="shared" si="139"/>
        <v>yes</v>
      </c>
      <c r="BK149" s="35">
        <f t="shared" si="140"/>
        <v>20.820733043478267</v>
      </c>
      <c r="BL149" s="35">
        <f t="shared" si="141"/>
        <v>-35.317690434782605</v>
      </c>
      <c r="BM149" s="7">
        <f t="shared" si="142"/>
        <v>-14.496957391304342</v>
      </c>
      <c r="BN149" s="7">
        <f t="shared" si="143"/>
        <v>0</v>
      </c>
      <c r="BO149" s="17">
        <f t="shared" si="144"/>
        <v>50.939632173913047</v>
      </c>
    </row>
    <row r="150" spans="1:67" ht="16" hidden="1" customHeight="1" x14ac:dyDescent="0.15">
      <c r="B150" s="1"/>
      <c r="C150" s="28"/>
      <c r="D150" s="117" t="s">
        <v>60</v>
      </c>
      <c r="E150" s="229" t="s">
        <v>162</v>
      </c>
      <c r="F150" s="73">
        <f t="shared" si="112"/>
        <v>39204</v>
      </c>
      <c r="G150" s="74">
        <f t="shared" si="113"/>
        <v>40</v>
      </c>
      <c r="H150" s="112">
        <f t="shared" si="114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120"/>
        <v>1.6691304347826086</v>
      </c>
      <c r="P150" s="228">
        <f t="shared" si="121"/>
        <v>1.2993478260869566</v>
      </c>
      <c r="Q150" s="223">
        <f t="shared" si="122"/>
        <v>-0.22154206824693923</v>
      </c>
      <c r="R150" s="208">
        <f t="shared" si="123"/>
        <v>-14.496957391304342</v>
      </c>
      <c r="S150" s="209">
        <f t="shared" si="124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25"/>
        <v>0</v>
      </c>
      <c r="AH150" s="30">
        <f t="shared" si="126"/>
        <v>383.9</v>
      </c>
      <c r="AI150" s="30">
        <f t="shared" si="127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03"/>
        <v>230000</v>
      </c>
      <c r="AQ150" s="32">
        <f t="shared" si="104"/>
        <v>100</v>
      </c>
      <c r="AR150" s="62">
        <f t="shared" si="105"/>
        <v>230000</v>
      </c>
      <c r="AS150" s="32">
        <f t="shared" si="106"/>
        <v>100</v>
      </c>
      <c r="AT150" s="27">
        <f t="shared" si="128"/>
        <v>176.7</v>
      </c>
      <c r="AU150" s="27">
        <f t="shared" si="129"/>
        <v>207.20000000000002</v>
      </c>
      <c r="AV150" s="27">
        <f t="shared" si="107"/>
        <v>383.9</v>
      </c>
      <c r="AW150" s="24">
        <f t="shared" si="130"/>
        <v>122.15000000000003</v>
      </c>
      <c r="AX150" s="24">
        <f t="shared" si="108"/>
        <v>-207.20000000000002</v>
      </c>
      <c r="AY150" s="24">
        <f t="shared" si="109"/>
        <v>-85.049999999999955</v>
      </c>
      <c r="AZ150" s="115">
        <f t="shared" si="131"/>
        <v>39204</v>
      </c>
      <c r="BA150" s="33">
        <f t="shared" si="132"/>
        <v>0.17045217391304349</v>
      </c>
      <c r="BB150" s="33">
        <f t="shared" si="133"/>
        <v>50.939632173913047</v>
      </c>
      <c r="BC150" s="34">
        <f t="shared" si="134"/>
        <v>0</v>
      </c>
      <c r="BD150" s="34">
        <f t="shared" si="110"/>
        <v>50.939632173913047</v>
      </c>
      <c r="BE150" s="34" t="str">
        <f t="shared" si="135"/>
        <v>yes</v>
      </c>
      <c r="BF150" s="35">
        <f t="shared" si="136"/>
        <v>0.17045217391304349</v>
      </c>
      <c r="BG150" s="35">
        <f t="shared" si="137"/>
        <v>30.11889913043478</v>
      </c>
      <c r="BH150" s="34">
        <f t="shared" si="138"/>
        <v>35.317690434782605</v>
      </c>
      <c r="BI150" s="36">
        <f t="shared" si="111"/>
        <v>65.436589565217389</v>
      </c>
      <c r="BJ150" s="1" t="str">
        <f t="shared" si="139"/>
        <v>yes</v>
      </c>
      <c r="BK150" s="35">
        <f t="shared" si="140"/>
        <v>20.820733043478267</v>
      </c>
      <c r="BL150" s="35">
        <f t="shared" si="141"/>
        <v>-35.317690434782605</v>
      </c>
      <c r="BM150" s="7">
        <f t="shared" si="142"/>
        <v>-14.496957391304342</v>
      </c>
      <c r="BN150" s="7">
        <f t="shared" si="143"/>
        <v>0</v>
      </c>
      <c r="BO150" s="17">
        <f t="shared" si="144"/>
        <v>50.939632173913047</v>
      </c>
    </row>
    <row r="151" spans="1:67" ht="16" hidden="1" customHeight="1" x14ac:dyDescent="0.15">
      <c r="B151" s="1"/>
      <c r="C151" s="28"/>
      <c r="D151" s="117" t="s">
        <v>60</v>
      </c>
      <c r="E151" s="229" t="s">
        <v>207</v>
      </c>
      <c r="F151" s="73">
        <f t="shared" si="112"/>
        <v>39204</v>
      </c>
      <c r="G151" s="74">
        <f t="shared" si="113"/>
        <v>40</v>
      </c>
      <c r="H151" s="112">
        <f t="shared" si="114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120"/>
        <v>0</v>
      </c>
      <c r="P151" s="228">
        <f t="shared" si="121"/>
        <v>1.6906521739130436</v>
      </c>
      <c r="Q151" s="223" t="str">
        <f t="shared" si="122"/>
        <v>New</v>
      </c>
      <c r="R151" s="208" t="str">
        <f t="shared" si="123"/>
        <v>New</v>
      </c>
      <c r="S151" s="209" t="str">
        <f t="shared" si="124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25"/>
        <v>0</v>
      </c>
      <c r="AH151" s="30">
        <f t="shared" si="126"/>
        <v>0</v>
      </c>
      <c r="AI151" s="30">
        <f t="shared" si="127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03"/>
        <v>230000</v>
      </c>
      <c r="AQ151" s="32">
        <f t="shared" si="104"/>
        <v>100</v>
      </c>
      <c r="AR151" s="62">
        <f t="shared" si="105"/>
        <v>230000</v>
      </c>
      <c r="AS151" s="32">
        <f t="shared" si="106"/>
        <v>100</v>
      </c>
      <c r="AT151" s="27" t="str">
        <f t="shared" si="128"/>
        <v/>
      </c>
      <c r="AU151" s="27" t="str">
        <f t="shared" si="129"/>
        <v/>
      </c>
      <c r="AV151" s="27" t="str">
        <f t="shared" si="107"/>
        <v/>
      </c>
      <c r="AW151" s="24" t="str">
        <f t="shared" si="130"/>
        <v/>
      </c>
      <c r="AX151" s="24" t="str">
        <f t="shared" si="108"/>
        <v/>
      </c>
      <c r="AY151" s="24" t="str">
        <f t="shared" si="109"/>
        <v>New</v>
      </c>
      <c r="AZ151" s="115">
        <f t="shared" si="131"/>
        <v>39204</v>
      </c>
      <c r="BA151" s="33">
        <f t="shared" si="132"/>
        <v>0.17045217391304349</v>
      </c>
      <c r="BB151" s="33">
        <f t="shared" si="133"/>
        <v>66.28032782608696</v>
      </c>
      <c r="BC151" s="34">
        <f t="shared" si="134"/>
        <v>0</v>
      </c>
      <c r="BD151" s="34">
        <f t="shared" si="110"/>
        <v>66.28032782608696</v>
      </c>
      <c r="BE151" s="34" t="str">
        <f t="shared" si="135"/>
        <v>yes</v>
      </c>
      <c r="BF151" s="35">
        <f t="shared" si="136"/>
        <v>0.17045217391304349</v>
      </c>
      <c r="BG151" s="35" t="str">
        <f t="shared" si="137"/>
        <v/>
      </c>
      <c r="BH151" s="34">
        <f t="shared" si="138"/>
        <v>0</v>
      </c>
      <c r="BI151" s="36">
        <f t="shared" si="111"/>
        <v>0</v>
      </c>
      <c r="BJ151" s="1" t="str">
        <f t="shared" si="139"/>
        <v>yes</v>
      </c>
      <c r="BK151" s="35" t="str">
        <f t="shared" si="140"/>
        <v/>
      </c>
      <c r="BL151" s="35" t="str">
        <f t="shared" si="141"/>
        <v/>
      </c>
      <c r="BM151" s="7" t="str">
        <f t="shared" si="142"/>
        <v/>
      </c>
      <c r="BN151" s="7" t="e">
        <f t="shared" si="143"/>
        <v>#VALUE!</v>
      </c>
      <c r="BO151" s="17">
        <f t="shared" si="144"/>
        <v>66.28032782608696</v>
      </c>
    </row>
    <row r="152" spans="1:67" ht="16" hidden="1" customHeight="1" x14ac:dyDescent="0.15">
      <c r="B152" s="1"/>
      <c r="C152" s="28"/>
      <c r="D152" s="117" t="s">
        <v>60</v>
      </c>
      <c r="E152" s="229" t="s">
        <v>163</v>
      </c>
      <c r="F152" s="73">
        <f t="shared" si="112"/>
        <v>39204</v>
      </c>
      <c r="G152" s="74">
        <f t="shared" si="113"/>
        <v>40</v>
      </c>
      <c r="H152" s="112">
        <f t="shared" si="114"/>
        <v>3</v>
      </c>
      <c r="I152" s="113"/>
      <c r="J152" s="174">
        <f t="shared" si="115"/>
        <v>65.436589565217389</v>
      </c>
      <c r="K152" s="175">
        <f t="shared" si="116"/>
        <v>61.166762608695656</v>
      </c>
      <c r="L152" s="170">
        <f t="shared" si="117"/>
        <v>30.11889913043478</v>
      </c>
      <c r="M152" s="171">
        <f t="shared" si="118"/>
        <v>61.166762608695656</v>
      </c>
      <c r="N152" s="163">
        <f t="shared" si="119"/>
        <v>1.0308432371250711</v>
      </c>
      <c r="O152" s="227">
        <f t="shared" si="120"/>
        <v>1.6691304347826086</v>
      </c>
      <c r="P152" s="228">
        <f t="shared" si="121"/>
        <v>1.560217391304348</v>
      </c>
      <c r="Q152" s="223">
        <f t="shared" si="122"/>
        <v>-6.5251367543631034E-2</v>
      </c>
      <c r="R152" s="208">
        <f t="shared" si="123"/>
        <v>-4.2698269565217331</v>
      </c>
      <c r="S152" s="209">
        <f t="shared" si="124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125"/>
        <v>0</v>
      </c>
      <c r="AH152" s="30">
        <f t="shared" si="126"/>
        <v>383.9</v>
      </c>
      <c r="AI152" s="30">
        <f t="shared" si="127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103"/>
        <v>230000</v>
      </c>
      <c r="AQ152" s="32">
        <f t="shared" si="104"/>
        <v>100</v>
      </c>
      <c r="AR152" s="62">
        <f t="shared" si="105"/>
        <v>230000</v>
      </c>
      <c r="AS152" s="32">
        <f t="shared" si="106"/>
        <v>100</v>
      </c>
      <c r="AT152" s="27">
        <f t="shared" si="128"/>
        <v>176.7</v>
      </c>
      <c r="AU152" s="27">
        <f t="shared" si="129"/>
        <v>207.20000000000002</v>
      </c>
      <c r="AV152" s="27">
        <f t="shared" si="107"/>
        <v>383.9</v>
      </c>
      <c r="AW152" s="24">
        <f t="shared" si="130"/>
        <v>182.15000000000003</v>
      </c>
      <c r="AX152" s="24">
        <f t="shared" si="108"/>
        <v>-207.20000000000002</v>
      </c>
      <c r="AY152" s="24">
        <f t="shared" si="109"/>
        <v>-25.049999999999955</v>
      </c>
      <c r="AZ152" s="115">
        <f t="shared" si="131"/>
        <v>39204</v>
      </c>
      <c r="BA152" s="33">
        <f t="shared" si="132"/>
        <v>0.17045217391304349</v>
      </c>
      <c r="BB152" s="33">
        <f t="shared" si="133"/>
        <v>61.166762608695656</v>
      </c>
      <c r="BC152" s="34">
        <f t="shared" si="134"/>
        <v>0</v>
      </c>
      <c r="BD152" s="34">
        <f t="shared" si="110"/>
        <v>61.166762608695656</v>
      </c>
      <c r="BE152" s="34" t="str">
        <f t="shared" si="135"/>
        <v>yes</v>
      </c>
      <c r="BF152" s="35">
        <f t="shared" si="136"/>
        <v>0.17045217391304349</v>
      </c>
      <c r="BG152" s="35">
        <f t="shared" si="137"/>
        <v>30.11889913043478</v>
      </c>
      <c r="BH152" s="34">
        <f t="shared" si="138"/>
        <v>35.317690434782605</v>
      </c>
      <c r="BI152" s="36">
        <f t="shared" si="111"/>
        <v>65.436589565217389</v>
      </c>
      <c r="BJ152" s="1" t="str">
        <f t="shared" si="139"/>
        <v>yes</v>
      </c>
      <c r="BK152" s="35">
        <f t="shared" si="140"/>
        <v>31.047863478260876</v>
      </c>
      <c r="BL152" s="35">
        <f t="shared" si="141"/>
        <v>-35.317690434782605</v>
      </c>
      <c r="BM152" s="7">
        <f t="shared" si="142"/>
        <v>-4.2698269565217331</v>
      </c>
      <c r="BN152" s="7">
        <f t="shared" si="143"/>
        <v>0</v>
      </c>
      <c r="BO152" s="17">
        <f t="shared" si="144"/>
        <v>61.166762608695663</v>
      </c>
    </row>
    <row r="153" spans="1:67" ht="16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ref="J153:J157" si="145">BI153</f>
        <v>51.856200000000001</v>
      </c>
      <c r="K153" s="175">
        <f t="shared" ref="K153:K157" si="146">BD153</f>
        <v>53.46</v>
      </c>
      <c r="L153" s="170">
        <f t="shared" ref="L153:L157" si="147">BG153</f>
        <v>51.856200000000001</v>
      </c>
      <c r="M153" s="171">
        <f t="shared" ref="M153:M157" si="148">BB153</f>
        <v>53.46</v>
      </c>
      <c r="N153" s="163">
        <f t="shared" ref="N153:N157" si="149">IF(R153="New","New",(M153/L153)-1)</f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ref="Q153:Q157" si="150">IF(R153="New","New",IF(AX153="","",(P153/O153)-1))</f>
        <v/>
      </c>
      <c r="R153" s="208">
        <f t="shared" ref="R153:R157" si="151">IF(J153="","New",IF(J153=0,"New",K153-J153))</f>
        <v>1.6037999999999997</v>
      </c>
      <c r="S153" s="209">
        <f t="shared" ref="S153:S157" si="152">IF(R153="New","",R153/J153)</f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ref="BA153:BA157" si="153">IF($F153&gt;0,($F153/$AO153),IF($G153&gt;0,(((43560/($G153/12))*$H153)/$AO153),0))</f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ref="BE153:BE157" si="154">IF(BD153=K153,"yes","no")</f>
        <v>yes</v>
      </c>
      <c r="BF153" s="35">
        <f t="shared" ref="BF153:BF157" si="155">IF(AM153="","",IF($F153&gt;0,($F153/AM153),IF($G153&gt;0,((((43560/($G153/12))*$H153)/$AM153)),0)))</f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ref="BJ153:BJ157" si="156">IF(J153=BI153,"yes","no")</f>
        <v>yes</v>
      </c>
      <c r="BK153" s="35">
        <f t="shared" ref="BK153:BL157" si="157">IF(BG153="","",IF(BG153=0,"",BB153-BG153))</f>
        <v>1.6037999999999997</v>
      </c>
      <c r="BL153" s="35" t="str">
        <f t="shared" si="157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6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45"/>
        <v>63.4392</v>
      </c>
      <c r="K154" s="175">
        <f t="shared" si="146"/>
        <v>62.37</v>
      </c>
      <c r="L154" s="170">
        <f t="shared" si="147"/>
        <v>63.4392</v>
      </c>
      <c r="M154" s="171">
        <f t="shared" si="148"/>
        <v>62.37</v>
      </c>
      <c r="N154" s="163">
        <f t="shared" si="14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50"/>
        <v/>
      </c>
      <c r="R154" s="208">
        <f t="shared" si="151"/>
        <v>-1.0692000000000021</v>
      </c>
      <c r="S154" s="209">
        <f t="shared" si="152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53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54"/>
        <v>yes</v>
      </c>
      <c r="BF154" s="35">
        <f t="shared" si="155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56"/>
        <v>yes</v>
      </c>
      <c r="BK154" s="35">
        <f t="shared" si="157"/>
        <v>-1.0692000000000021</v>
      </c>
      <c r="BL154" s="35" t="str">
        <f t="shared" si="157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6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45"/>
        <v>51.856200000000001</v>
      </c>
      <c r="K155" s="175">
        <f t="shared" si="146"/>
        <v>53.46</v>
      </c>
      <c r="L155" s="170">
        <f t="shared" si="147"/>
        <v>51.856200000000001</v>
      </c>
      <c r="M155" s="171">
        <f t="shared" si="148"/>
        <v>53.46</v>
      </c>
      <c r="N155" s="163">
        <f t="shared" si="14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50"/>
        <v/>
      </c>
      <c r="R155" s="208">
        <f t="shared" si="151"/>
        <v>1.6037999999999997</v>
      </c>
      <c r="S155" s="209">
        <f t="shared" si="152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53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54"/>
        <v>yes</v>
      </c>
      <c r="BF155" s="35">
        <f t="shared" si="155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56"/>
        <v>yes</v>
      </c>
      <c r="BK155" s="35">
        <f t="shared" si="157"/>
        <v>1.6037999999999997</v>
      </c>
      <c r="BL155" s="35" t="str">
        <f t="shared" si="157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6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45"/>
        <v>63.4392</v>
      </c>
      <c r="K156" s="175">
        <f t="shared" si="146"/>
        <v>62.37</v>
      </c>
      <c r="L156" s="170">
        <f t="shared" si="147"/>
        <v>63.4392</v>
      </c>
      <c r="M156" s="171">
        <f t="shared" si="148"/>
        <v>62.37</v>
      </c>
      <c r="N156" s="163">
        <f t="shared" si="14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50"/>
        <v/>
      </c>
      <c r="R156" s="208">
        <f t="shared" si="151"/>
        <v>-1.0692000000000021</v>
      </c>
      <c r="S156" s="209">
        <f t="shared" si="152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53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54"/>
        <v>yes</v>
      </c>
      <c r="BF156" s="35">
        <f t="shared" si="155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56"/>
        <v>yes</v>
      </c>
      <c r="BK156" s="35">
        <f t="shared" si="157"/>
        <v>-1.0692000000000021</v>
      </c>
      <c r="BL156" s="35" t="str">
        <f t="shared" si="157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6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45"/>
        <v>74.66579999999999</v>
      </c>
      <c r="K157" s="175">
        <f t="shared" si="146"/>
        <v>64.152000000000001</v>
      </c>
      <c r="L157" s="170">
        <f t="shared" si="147"/>
        <v>74.66579999999999</v>
      </c>
      <c r="M157" s="171">
        <f t="shared" si="148"/>
        <v>64.152000000000001</v>
      </c>
      <c r="N157" s="163">
        <f t="shared" si="14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50"/>
        <v/>
      </c>
      <c r="R157" s="208">
        <f t="shared" si="151"/>
        <v>-10.513799999999989</v>
      </c>
      <c r="S157" s="209">
        <f t="shared" si="152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53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54"/>
        <v>yes</v>
      </c>
      <c r="BF157" s="35">
        <f t="shared" si="155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56"/>
        <v>yes</v>
      </c>
      <c r="BK157" s="35">
        <f t="shared" si="157"/>
        <v>-10.513799999999989</v>
      </c>
      <c r="BL157" s="35" t="str">
        <f t="shared" si="157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ht="14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4" customHeigh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4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4" customHeight="1" x14ac:dyDescent="0.15">
      <c r="F165" s="71"/>
      <c r="H165" s="139"/>
      <c r="N165" s="132"/>
      <c r="Q165" s="132"/>
      <c r="S165" s="132"/>
    </row>
    <row r="166" spans="4:65" customFormat="1" ht="14" customHeight="1" x14ac:dyDescent="0.15">
      <c r="F166" s="71"/>
      <c r="H166" s="139"/>
      <c r="N166" s="132"/>
      <c r="Q166" s="132"/>
      <c r="S166" s="132"/>
    </row>
    <row r="167" spans="4:65" customFormat="1" ht="14" customHeigh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35:BO152">
    <sortCondition ref="E135:E152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phoneticPr fontId="2" type="noConversion"/>
  <dataValidations xWindow="275" yWindow="536" count="2">
    <dataValidation type="list" allowBlank="1" showInputMessage="1" showErrorMessage="1" prompt="=$E$37:$E$176" sqref="E22">
      <formula1>$E$42:$E$167</formula1>
    </dataValidation>
    <dataValidation type="list" allowBlank="1" showInputMessage="1" showErrorMessage="1" sqref="E21 E23:E29">
      <formula1>$E$42:$E$167</formula1>
    </dataValidation>
  </dataValidations>
  <pageMargins left="0.7" right="0.7" top="0.75" bottom="0.75" header="0.5" footer="0.5"/>
  <pageSetup scale="69" orientation="landscape" horizontalDpi="4294967292" verticalDpi="429496729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O167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3:67" s="121" customFormat="1" ht="14" hidden="1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3:67" s="121" customFormat="1" ht="14" hidden="1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3:67" s="121" customFormat="1" ht="14" hidden="1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3:67" s="121" customFormat="1" ht="9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3:67" s="4" customFormat="1" ht="9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3:67" s="1" customFormat="1" ht="15" customHeight="1" thickTop="1" thickBot="1" x14ac:dyDescent="0.2">
      <c r="C38" s="4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  <c r="T38" s="3"/>
      <c r="U38" s="4"/>
      <c r="V38" s="4"/>
      <c r="W38" s="3"/>
      <c r="X38" s="5"/>
      <c r="Y38" s="5"/>
      <c r="Z38" s="5"/>
      <c r="AA38" s="5"/>
      <c r="AB38" s="5"/>
      <c r="AC38" s="5"/>
      <c r="AD38" s="5"/>
      <c r="AE38" s="5"/>
      <c r="AF38" s="5"/>
      <c r="AG38" s="6"/>
      <c r="AH38" s="6"/>
      <c r="AI38" s="6"/>
      <c r="AJ38" s="5"/>
      <c r="AK38" s="5"/>
      <c r="AL38" s="5"/>
      <c r="AM38" s="5"/>
      <c r="AN38" s="5"/>
      <c r="AO38" s="5"/>
      <c r="AP38" s="48"/>
      <c r="AQ38" s="5"/>
      <c r="AR38" s="48"/>
      <c r="AS38" s="5"/>
      <c r="AT38" s="6"/>
      <c r="AU38" s="6"/>
      <c r="AV38" s="6"/>
      <c r="AW38" s="6"/>
      <c r="AX38" s="6"/>
      <c r="AY38" s="6"/>
      <c r="AZ38" s="6"/>
      <c r="BA38" s="5"/>
      <c r="BB38" s="5"/>
      <c r="BC38" s="5"/>
      <c r="BD38" s="5"/>
      <c r="BE38" s="5"/>
      <c r="BH38" s="5"/>
      <c r="BM38" s="7"/>
    </row>
    <row r="39" spans="3:67" s="1" customFormat="1" ht="15" customHeight="1" thickTop="1" x14ac:dyDescent="0.15">
      <c r="C39" s="4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U39" s="4"/>
      <c r="V39" s="4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  <c r="BM39" s="7"/>
    </row>
    <row r="40" spans="3:67" s="1" customFormat="1" ht="15" customHeight="1" thickBot="1" x14ac:dyDescent="0.2">
      <c r="C40" s="4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T40" s="3"/>
      <c r="U40" s="4"/>
      <c r="V40" s="4"/>
      <c r="W40" s="3"/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3:67" s="1" customFormat="1" ht="5" customHeight="1" thickBot="1" x14ac:dyDescent="0.2">
      <c r="C41" s="4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T41" s="3"/>
      <c r="U41" s="4"/>
      <c r="V41" s="4"/>
      <c r="W41" s="3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  <c r="BA41" s="5"/>
      <c r="BB41" s="5"/>
      <c r="BC41" s="5"/>
      <c r="BD41" s="5"/>
      <c r="BE41" s="5"/>
      <c r="BH41" s="5"/>
      <c r="BM41" s="7"/>
    </row>
    <row r="42" spans="3:67" s="1" customFormat="1" ht="17" hidden="1" customHeight="1" x14ac:dyDescent="0.15">
      <c r="C42" s="4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T42" s="3"/>
      <c r="U42" s="150" t="s">
        <v>30</v>
      </c>
      <c r="V42" s="4" t="s">
        <v>4</v>
      </c>
      <c r="W42" s="3"/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3:67" s="1" customFormat="1" ht="17" hidden="1" customHeight="1" x14ac:dyDescent="0.15">
      <c r="C43" s="4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T43" s="3"/>
      <c r="U43" s="150" t="s">
        <v>30</v>
      </c>
      <c r="V43" s="4" t="s">
        <v>4</v>
      </c>
      <c r="W43" s="3"/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3:67" s="1" customFormat="1" ht="17" hidden="1" customHeight="1" x14ac:dyDescent="0.15">
      <c r="C44" s="4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T44" s="3"/>
      <c r="U44" s="150" t="s">
        <v>105</v>
      </c>
      <c r="V44" s="4" t="s">
        <v>4</v>
      </c>
      <c r="W44" s="3"/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3:67" s="1" customFormat="1" ht="17" customHeight="1" x14ac:dyDescent="0.15"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T45" s="3"/>
      <c r="U45" s="149" t="s">
        <v>9</v>
      </c>
      <c r="V45" s="4" t="s">
        <v>4</v>
      </c>
      <c r="W45" s="3"/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3:67" s="1" customFormat="1" ht="17" hidden="1" customHeight="1" x14ac:dyDescent="0.15">
      <c r="C46" s="4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T46" s="3"/>
      <c r="U46" s="150" t="s">
        <v>31</v>
      </c>
      <c r="V46" s="4" t="s">
        <v>4</v>
      </c>
      <c r="W46" s="3"/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3:67" s="1" customFormat="1" ht="17" hidden="1" customHeight="1" x14ac:dyDescent="0.15">
      <c r="C47" s="4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T47" s="3"/>
      <c r="U47" s="150" t="s">
        <v>30</v>
      </c>
      <c r="V47" s="4" t="s">
        <v>4</v>
      </c>
      <c r="W47" s="3"/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3:67" s="1" customFormat="1" ht="17" hidden="1" customHeight="1" x14ac:dyDescent="0.15">
      <c r="C48" s="4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T48" s="3"/>
      <c r="U48" s="150" t="s">
        <v>30</v>
      </c>
      <c r="V48" s="4" t="s">
        <v>4</v>
      </c>
      <c r="W48" s="3"/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4:67" s="1" customFormat="1" ht="17" hidden="1" customHeight="1" x14ac:dyDescent="0.15"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T49" s="3"/>
      <c r="U49" s="150" t="s">
        <v>105</v>
      </c>
      <c r="V49" s="4" t="s">
        <v>4</v>
      </c>
      <c r="W49" s="3"/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4:67" s="1" customFormat="1" ht="17" hidden="1" customHeight="1" x14ac:dyDescent="0.15"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T50" s="3"/>
      <c r="U50" s="150" t="s">
        <v>30</v>
      </c>
      <c r="V50" s="4" t="s">
        <v>5</v>
      </c>
      <c r="W50" s="3"/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4:67" s="1" customFormat="1" ht="17" hidden="1" customHeight="1" x14ac:dyDescent="0.15"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T51" s="3"/>
      <c r="U51" s="150" t="s">
        <v>30</v>
      </c>
      <c r="V51" s="4" t="s">
        <v>5</v>
      </c>
      <c r="W51" s="3"/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4:67" s="1" customFormat="1" ht="17" hidden="1" customHeight="1" x14ac:dyDescent="0.15"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T52" s="3"/>
      <c r="U52" s="150" t="s">
        <v>30</v>
      </c>
      <c r="V52" s="4" t="s">
        <v>5</v>
      </c>
      <c r="W52" s="3"/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4:67" s="1" customFormat="1" ht="17" hidden="1" customHeight="1" x14ac:dyDescent="0.15"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T53" s="3"/>
      <c r="U53" s="150" t="s">
        <v>30</v>
      </c>
      <c r="V53" s="4" t="s">
        <v>5</v>
      </c>
      <c r="W53" s="3"/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4:67" s="1" customFormat="1" ht="17" hidden="1" customHeight="1" x14ac:dyDescent="0.15"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T54" s="3"/>
      <c r="U54" s="150" t="s">
        <v>30</v>
      </c>
      <c r="V54" s="4" t="s">
        <v>5</v>
      </c>
      <c r="W54" s="3"/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4:67" s="1" customFormat="1" ht="17" hidden="1" customHeight="1" x14ac:dyDescent="0.15"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T55" s="3"/>
      <c r="U55" s="150" t="s">
        <v>30</v>
      </c>
      <c r="V55" s="4" t="s">
        <v>5</v>
      </c>
      <c r="W55" s="3"/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4:67" s="1" customFormat="1" ht="17" hidden="1" customHeight="1" x14ac:dyDescent="0.15"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T56" s="3"/>
      <c r="U56" s="150" t="s">
        <v>105</v>
      </c>
      <c r="V56" s="4" t="s">
        <v>4</v>
      </c>
      <c r="W56" s="3"/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4:67" s="1" customFormat="1" ht="17" hidden="1" customHeight="1" x14ac:dyDescent="0.15"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T57" s="3"/>
      <c r="U57" s="150" t="s">
        <v>105</v>
      </c>
      <c r="V57" s="4" t="s">
        <v>4</v>
      </c>
      <c r="W57" s="3"/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4:67" s="1" customFormat="1" ht="17" hidden="1" customHeight="1" x14ac:dyDescent="0.15"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T58" s="3"/>
      <c r="U58" s="150" t="s">
        <v>105</v>
      </c>
      <c r="V58" s="4" t="s">
        <v>4</v>
      </c>
      <c r="W58" s="3"/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4:67" s="1" customFormat="1" ht="17" customHeight="1" x14ac:dyDescent="0.15"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T59" s="3"/>
      <c r="U59" s="150" t="s">
        <v>29</v>
      </c>
      <c r="V59" s="4" t="s">
        <v>4</v>
      </c>
      <c r="W59" s="3"/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4:67" s="1" customFormat="1" ht="17" hidden="1" customHeight="1" x14ac:dyDescent="0.15"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T60" s="3"/>
      <c r="U60" s="150" t="s">
        <v>105</v>
      </c>
      <c r="V60" s="4" t="s">
        <v>4</v>
      </c>
      <c r="W60" s="3"/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4:67" s="1" customFormat="1" ht="17" hidden="1" customHeight="1" x14ac:dyDescent="0.15"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T61" s="3"/>
      <c r="U61" s="150" t="s">
        <v>105</v>
      </c>
      <c r="V61" s="4" t="s">
        <v>4</v>
      </c>
      <c r="W61" s="3"/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4:67" s="1" customFormat="1" ht="17" hidden="1" customHeight="1" x14ac:dyDescent="0.15"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T62" s="3"/>
      <c r="U62" s="150" t="s">
        <v>105</v>
      </c>
      <c r="V62" s="4" t="s">
        <v>4</v>
      </c>
      <c r="W62" s="3"/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4:67" s="1" customFormat="1" ht="17" hidden="1" customHeight="1" x14ac:dyDescent="0.15"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T63" s="3"/>
      <c r="U63" s="150" t="s">
        <v>99</v>
      </c>
      <c r="V63" s="4" t="s">
        <v>4</v>
      </c>
      <c r="W63" s="3"/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4:67" s="1" customFormat="1" ht="17" hidden="1" customHeight="1" x14ac:dyDescent="0.15"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T64" s="3"/>
      <c r="U64" s="150" t="s">
        <v>99</v>
      </c>
      <c r="V64" s="4" t="s">
        <v>4</v>
      </c>
      <c r="W64" s="3"/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3:67" s="1" customFormat="1" ht="17" customHeight="1" x14ac:dyDescent="0.15">
      <c r="C65" s="4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T65" s="3"/>
      <c r="U65" s="150" t="s">
        <v>29</v>
      </c>
      <c r="V65" s="4" t="s">
        <v>4</v>
      </c>
      <c r="W65" s="3"/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3:67" s="1" customFormat="1" ht="17" customHeight="1" x14ac:dyDescent="0.15">
      <c r="C66" s="4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T66" s="3"/>
      <c r="U66" s="150" t="s">
        <v>29</v>
      </c>
      <c r="V66" s="4" t="s">
        <v>4</v>
      </c>
      <c r="W66" s="3"/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3:67" s="1" customFormat="1" ht="17" customHeight="1" x14ac:dyDescent="0.15">
      <c r="C67" s="4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T67" s="3"/>
      <c r="U67" s="150" t="s">
        <v>29</v>
      </c>
      <c r="V67" s="4" t="s">
        <v>4</v>
      </c>
      <c r="W67" s="3"/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3:67" s="1" customFormat="1" ht="17" hidden="1" customHeight="1" x14ac:dyDescent="0.15">
      <c r="C68" s="4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T68" s="3"/>
      <c r="U68" s="153" t="s">
        <v>105</v>
      </c>
      <c r="V68" s="4" t="s">
        <v>4</v>
      </c>
      <c r="W68" s="3"/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3:67" s="1" customFormat="1" ht="17" hidden="1" customHeight="1" x14ac:dyDescent="0.15">
      <c r="C69" s="4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T69" s="3"/>
      <c r="U69" s="153" t="s">
        <v>105</v>
      </c>
      <c r="V69" s="4" t="s">
        <v>4</v>
      </c>
      <c r="W69" s="3"/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3:67" s="1" customFormat="1" ht="17" hidden="1" customHeight="1" x14ac:dyDescent="0.15">
      <c r="C70" s="4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T70" s="3"/>
      <c r="U70" s="153" t="s">
        <v>105</v>
      </c>
      <c r="V70" s="4" t="s">
        <v>4</v>
      </c>
      <c r="W70" s="3"/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3:67" s="1" customFormat="1" ht="17" hidden="1" customHeight="1" x14ac:dyDescent="0.15">
      <c r="C71" s="4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T71" s="3"/>
      <c r="U71" s="153" t="s">
        <v>105</v>
      </c>
      <c r="V71" s="4" t="s">
        <v>4</v>
      </c>
      <c r="W71" s="3"/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3:67" s="1" customFormat="1" ht="17" hidden="1" customHeight="1" x14ac:dyDescent="0.15">
      <c r="C72" s="4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T72" s="3"/>
      <c r="U72" s="153" t="s">
        <v>105</v>
      </c>
      <c r="V72" s="4" t="s">
        <v>4</v>
      </c>
      <c r="W72" s="3"/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3:67" s="1" customFormat="1" ht="17" hidden="1" customHeight="1" x14ac:dyDescent="0.15">
      <c r="C73" s="4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T73" s="3"/>
      <c r="U73" s="153" t="s">
        <v>105</v>
      </c>
      <c r="V73" s="4" t="s">
        <v>4</v>
      </c>
      <c r="W73" s="3"/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3:67" s="1" customFormat="1" ht="17" hidden="1" customHeight="1" x14ac:dyDescent="0.15">
      <c r="C74" s="4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T74" s="3"/>
      <c r="U74" s="153" t="s">
        <v>105</v>
      </c>
      <c r="V74" s="4" t="s">
        <v>4</v>
      </c>
      <c r="W74" s="3"/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3:67" s="1" customFormat="1" ht="17" hidden="1" customHeight="1" x14ac:dyDescent="0.15">
      <c r="C75" s="4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T75" s="3"/>
      <c r="U75" s="153" t="s">
        <v>105</v>
      </c>
      <c r="V75" s="4" t="s">
        <v>4</v>
      </c>
      <c r="W75" s="3"/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3:67" s="1" customFormat="1" ht="17" hidden="1" customHeight="1" x14ac:dyDescent="0.15">
      <c r="C76" s="4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T76" s="3"/>
      <c r="U76" s="153" t="s">
        <v>105</v>
      </c>
      <c r="V76" s="4" t="s">
        <v>4</v>
      </c>
      <c r="W76" s="3"/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3:67" s="1" customFormat="1" ht="17" customHeight="1" x14ac:dyDescent="0.15">
      <c r="C77" s="4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T77" s="3"/>
      <c r="U77" s="150" t="s">
        <v>29</v>
      </c>
      <c r="V77" s="4" t="s">
        <v>4</v>
      </c>
      <c r="W77" s="3"/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3:67" s="1" customFormat="1" ht="17" customHeight="1" x14ac:dyDescent="0.15"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T78" s="3"/>
      <c r="U78" s="150" t="s">
        <v>29</v>
      </c>
      <c r="V78" s="4" t="s">
        <v>4</v>
      </c>
      <c r="W78" s="3"/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3:67" s="1" customFormat="1" ht="17" customHeight="1" x14ac:dyDescent="0.15">
      <c r="C79" s="4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T79" s="3"/>
      <c r="U79" s="150" t="s">
        <v>29</v>
      </c>
      <c r="V79" s="4" t="s">
        <v>4</v>
      </c>
      <c r="W79" s="3"/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3:67" s="1" customFormat="1" ht="17" customHeight="1" x14ac:dyDescent="0.15">
      <c r="C80" s="4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T80" s="3"/>
      <c r="U80" s="150" t="s">
        <v>29</v>
      </c>
      <c r="V80" s="4" t="s">
        <v>4</v>
      </c>
      <c r="W80" s="3"/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3:67" s="1" customFormat="1" ht="17" hidden="1" customHeight="1" x14ac:dyDescent="0.15">
      <c r="C81" s="4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T81" s="3"/>
      <c r="U81" s="150" t="s">
        <v>31</v>
      </c>
      <c r="V81" s="4" t="s">
        <v>4</v>
      </c>
      <c r="W81" s="3"/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3:67" s="1" customFormat="1" ht="17" hidden="1" customHeight="1" x14ac:dyDescent="0.15"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T82" s="3"/>
      <c r="U82" s="153" t="s">
        <v>105</v>
      </c>
      <c r="V82" s="4" t="s">
        <v>4</v>
      </c>
      <c r="W82" s="3"/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3:67" s="1" customFormat="1" ht="17" hidden="1" customHeight="1" x14ac:dyDescent="0.15"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T83" s="3"/>
      <c r="U83" s="153" t="s">
        <v>105</v>
      </c>
      <c r="V83" s="4" t="s">
        <v>4</v>
      </c>
      <c r="W83" s="3"/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3:67" s="1" customFormat="1" ht="17" hidden="1" customHeight="1" x14ac:dyDescent="0.15"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T84" s="3"/>
      <c r="U84" s="153" t="s">
        <v>105</v>
      </c>
      <c r="V84" s="4" t="s">
        <v>4</v>
      </c>
      <c r="W84" s="3"/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3:67" s="1" customFormat="1" ht="17" hidden="1" customHeight="1" x14ac:dyDescent="0.15"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T85" s="3"/>
      <c r="U85" s="153" t="s">
        <v>105</v>
      </c>
      <c r="V85" s="4" t="s">
        <v>4</v>
      </c>
      <c r="W85" s="3"/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3:67" s="1" customFormat="1" ht="17" hidden="1" customHeight="1" x14ac:dyDescent="0.15"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T86" s="3"/>
      <c r="U86" s="153" t="s">
        <v>105</v>
      </c>
      <c r="V86" s="4" t="s">
        <v>4</v>
      </c>
      <c r="W86" s="3"/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3:67" s="1" customFormat="1" ht="17" customHeight="1" x14ac:dyDescent="0.15"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T87" s="3"/>
      <c r="U87" s="153" t="s">
        <v>29</v>
      </c>
      <c r="V87" s="4" t="s">
        <v>4</v>
      </c>
      <c r="W87" s="3"/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3:67" s="1" customFormat="1" ht="17" customHeight="1" x14ac:dyDescent="0.15"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T88" s="3"/>
      <c r="U88" s="150" t="s">
        <v>29</v>
      </c>
      <c r="V88" s="4" t="s">
        <v>4</v>
      </c>
      <c r="W88" s="3"/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3:67" s="1" customFormat="1" ht="17" hidden="1" customHeight="1" x14ac:dyDescent="0.15"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T89" s="3"/>
      <c r="U89" s="153" t="s">
        <v>105</v>
      </c>
      <c r="V89" s="4" t="s">
        <v>4</v>
      </c>
      <c r="W89" s="3"/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3:67" s="1" customFormat="1" ht="17" hidden="1" customHeight="1" x14ac:dyDescent="0.15"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T90" s="3"/>
      <c r="U90" s="153" t="s">
        <v>105</v>
      </c>
      <c r="V90" s="4" t="s">
        <v>4</v>
      </c>
      <c r="W90" s="3"/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3:67" s="1" customFormat="1" ht="17" hidden="1" customHeight="1" x14ac:dyDescent="0.15"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T91" s="3"/>
      <c r="U91" s="153" t="s">
        <v>105</v>
      </c>
      <c r="V91" s="4" t="s">
        <v>4</v>
      </c>
      <c r="W91" s="3"/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50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3:67" s="1" customFormat="1" ht="17" hidden="1" customHeight="1" x14ac:dyDescent="0.15"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T92" s="3"/>
      <c r="U92" s="153" t="s">
        <v>105</v>
      </c>
      <c r="V92" s="4" t="s">
        <v>4</v>
      </c>
      <c r="W92" s="3"/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3:67" s="1" customFormat="1" ht="17" hidden="1" customHeight="1" x14ac:dyDescent="0.15"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T93" s="3"/>
      <c r="U93" s="153" t="s">
        <v>105</v>
      </c>
      <c r="V93" s="4" t="s">
        <v>4</v>
      </c>
      <c r="W93" s="3"/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3:67" s="1" customFormat="1" ht="17" hidden="1" customHeight="1" x14ac:dyDescent="0.15"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T94" s="3"/>
      <c r="U94" s="153" t="s">
        <v>105</v>
      </c>
      <c r="V94" s="4" t="s">
        <v>4</v>
      </c>
      <c r="W94" s="3"/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3:67" s="1" customFormat="1" ht="17" hidden="1" customHeight="1" x14ac:dyDescent="0.15"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T95" s="3"/>
      <c r="U95" s="153" t="s">
        <v>212</v>
      </c>
      <c r="V95" s="4" t="s">
        <v>4</v>
      </c>
      <c r="W95" s="3"/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3:67" s="1" customFormat="1" ht="17" hidden="1" customHeight="1" x14ac:dyDescent="0.15"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T96" s="3"/>
      <c r="U96" s="153" t="s">
        <v>140</v>
      </c>
      <c r="V96" s="4" t="s">
        <v>4</v>
      </c>
      <c r="W96" s="3"/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3:67" s="1" customFormat="1" ht="17" hidden="1" customHeight="1" x14ac:dyDescent="0.15"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T97" s="3"/>
      <c r="U97" s="153" t="s">
        <v>105</v>
      </c>
      <c r="V97" s="4" t="s">
        <v>4</v>
      </c>
      <c r="W97" s="3"/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3:67" s="1" customFormat="1" ht="17" hidden="1" customHeight="1" x14ac:dyDescent="0.15"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T98" s="3"/>
      <c r="U98" s="153" t="s">
        <v>212</v>
      </c>
      <c r="V98" s="4" t="s">
        <v>4</v>
      </c>
      <c r="W98" s="3"/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3:67" s="1" customFormat="1" ht="17" hidden="1" customHeight="1" x14ac:dyDescent="0.15"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T99" s="3"/>
      <c r="U99" s="153" t="s">
        <v>212</v>
      </c>
      <c r="V99" s="4" t="s">
        <v>4</v>
      </c>
      <c r="W99" s="3"/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3:67" s="1" customFormat="1" ht="17" hidden="1" customHeight="1" x14ac:dyDescent="0.15"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T100" s="3"/>
      <c r="U100" s="153" t="s">
        <v>212</v>
      </c>
      <c r="V100" s="4" t="s">
        <v>4</v>
      </c>
      <c r="W100" s="3"/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3:67" s="1" customFormat="1" ht="17" hidden="1" customHeight="1" x14ac:dyDescent="0.15"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T101" s="3"/>
      <c r="U101" s="153" t="s">
        <v>213</v>
      </c>
      <c r="V101" s="4" t="s">
        <v>4</v>
      </c>
      <c r="W101" s="3"/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3:67" s="1" customFormat="1" ht="17" hidden="1" customHeight="1" x14ac:dyDescent="0.15"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T102" s="3"/>
      <c r="U102" s="153" t="s">
        <v>30</v>
      </c>
      <c r="V102" s="4" t="s">
        <v>4</v>
      </c>
      <c r="W102" s="3"/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3:67" s="1" customFormat="1" ht="17" hidden="1" customHeight="1" x14ac:dyDescent="0.15"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T103" s="3"/>
      <c r="U103" s="153" t="s">
        <v>30</v>
      </c>
      <c r="V103" s="4" t="s">
        <v>4</v>
      </c>
      <c r="W103" s="3"/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3:67" s="1" customFormat="1" ht="17" hidden="1" customHeight="1" x14ac:dyDescent="0.15">
      <c r="C104" s="4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T104" s="3"/>
      <c r="U104" s="150" t="s">
        <v>81</v>
      </c>
      <c r="V104" s="4" t="s">
        <v>4</v>
      </c>
      <c r="W104" s="3"/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3:67" s="1" customFormat="1" ht="17" hidden="1" customHeight="1" x14ac:dyDescent="0.15">
      <c r="C105" s="4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T105" s="3"/>
      <c r="U105" s="150" t="s">
        <v>99</v>
      </c>
      <c r="V105" s="4" t="s">
        <v>4</v>
      </c>
      <c r="W105" s="3"/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3:67" s="1" customFormat="1" ht="17" hidden="1" customHeight="1" x14ac:dyDescent="0.15">
      <c r="C106" s="4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7" si="70">IF(J106="","New",IF(J106=0,"New",K106-J106))</f>
        <v>-21.740399999999994</v>
      </c>
      <c r="S106" s="209">
        <f t="shared" ref="S106:S137" si="71">IF(R106="New","",R106/J106)</f>
        <v>-0.32795698924731176</v>
      </c>
      <c r="T106" s="3"/>
      <c r="U106" s="150" t="s">
        <v>81</v>
      </c>
      <c r="V106" s="4" t="s">
        <v>4</v>
      </c>
      <c r="W106" s="3"/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7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7" si="79">IF(BD106=K106,"yes","no")</f>
        <v>yes</v>
      </c>
      <c r="BF106" s="35">
        <f t="shared" ref="BF106:BF137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7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3:67" s="1" customFormat="1" ht="17" hidden="1" customHeight="1" x14ac:dyDescent="0.15">
      <c r="C107" s="4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T107" s="3"/>
      <c r="U107" s="150" t="s">
        <v>99</v>
      </c>
      <c r="V107" s="4" t="s">
        <v>4</v>
      </c>
      <c r="W107" s="3"/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3:67" s="1" customFormat="1" ht="17" hidden="1" customHeight="1" x14ac:dyDescent="0.15">
      <c r="C108" s="4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T108" s="3"/>
      <c r="U108" s="150" t="s">
        <v>99</v>
      </c>
      <c r="V108" s="4" t="s">
        <v>4</v>
      </c>
      <c r="W108" s="3"/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3:67" s="1" customFormat="1" ht="17" hidden="1" customHeight="1" x14ac:dyDescent="0.15">
      <c r="C109" s="4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T109" s="3"/>
      <c r="U109" s="150" t="s">
        <v>82</v>
      </c>
      <c r="V109" s="4" t="s">
        <v>4</v>
      </c>
      <c r="W109" s="3"/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3:67" s="1" customFormat="1" ht="17" hidden="1" customHeight="1" x14ac:dyDescent="0.15">
      <c r="C110" s="4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T110" s="3"/>
      <c r="U110" s="150" t="s">
        <v>170</v>
      </c>
      <c r="V110" s="4" t="s">
        <v>4</v>
      </c>
      <c r="W110" s="3"/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3:67" s="1" customFormat="1" ht="17" hidden="1" customHeight="1" x14ac:dyDescent="0.15">
      <c r="C111" s="4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T111" s="3"/>
      <c r="U111" s="150" t="s">
        <v>99</v>
      </c>
      <c r="V111" s="4" t="s">
        <v>4</v>
      </c>
      <c r="W111" s="3"/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3:67" s="1" customFormat="1" ht="17" hidden="1" customHeight="1" x14ac:dyDescent="0.15">
      <c r="C112" s="4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T112" s="3"/>
      <c r="U112" s="150" t="s">
        <v>80</v>
      </c>
      <c r="V112" s="4" t="s">
        <v>4</v>
      </c>
      <c r="W112" s="3"/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3:67" s="1" customFormat="1" ht="17" hidden="1" customHeight="1" x14ac:dyDescent="0.15">
      <c r="C113" s="4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T113" s="3"/>
      <c r="U113" s="150" t="s">
        <v>81</v>
      </c>
      <c r="V113" s="4" t="s">
        <v>4</v>
      </c>
      <c r="W113" s="3"/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3:67" s="1" customFormat="1" ht="17" hidden="1" customHeight="1" x14ac:dyDescent="0.15">
      <c r="C114" s="4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T114" s="3"/>
      <c r="U114" s="150" t="s">
        <v>99</v>
      </c>
      <c r="V114" s="4" t="s">
        <v>4</v>
      </c>
      <c r="W114" s="3"/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3:67" s="1" customFormat="1" ht="17" customHeight="1" x14ac:dyDescent="0.15">
      <c r="C115" s="4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T115" s="3"/>
      <c r="U115" s="150" t="s">
        <v>29</v>
      </c>
      <c r="V115" s="4" t="s">
        <v>4</v>
      </c>
      <c r="W115" s="3"/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3:67" s="1" customFormat="1" ht="17" hidden="1" customHeight="1" x14ac:dyDescent="0.15">
      <c r="C116" s="4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T116" s="3"/>
      <c r="U116" s="150" t="s">
        <v>81</v>
      </c>
      <c r="V116" s="4" t="s">
        <v>4</v>
      </c>
      <c r="W116" s="3"/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3:67" s="1" customFormat="1" ht="17" customHeight="1" x14ac:dyDescent="0.15"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T117" s="3"/>
      <c r="U117" s="149" t="s">
        <v>29</v>
      </c>
      <c r="V117" s="4" t="s">
        <v>4</v>
      </c>
      <c r="W117" s="3"/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3:67" s="1" customFormat="1" ht="17" customHeight="1" x14ac:dyDescent="0.15">
      <c r="C118" s="4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T118" s="3"/>
      <c r="U118" s="150" t="s">
        <v>29</v>
      </c>
      <c r="V118" s="4" t="s">
        <v>4</v>
      </c>
      <c r="W118" s="3"/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3:67" s="1" customFormat="1" ht="17" hidden="1" customHeight="1" x14ac:dyDescent="0.15">
      <c r="C119" s="4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T119" s="3"/>
      <c r="U119" s="153" t="s">
        <v>105</v>
      </c>
      <c r="V119" s="4" t="s">
        <v>4</v>
      </c>
      <c r="W119" s="3"/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3:67" s="1" customFormat="1" ht="17" hidden="1" customHeight="1" x14ac:dyDescent="0.15">
      <c r="C120" s="4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T120" s="3"/>
      <c r="U120" s="153" t="s">
        <v>105</v>
      </c>
      <c r="V120" s="4" t="s">
        <v>4</v>
      </c>
      <c r="W120" s="3"/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3:67" s="1" customFormat="1" ht="17" hidden="1" customHeight="1" x14ac:dyDescent="0.15">
      <c r="C121" s="4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T121" s="3"/>
      <c r="U121" s="153" t="s">
        <v>140</v>
      </c>
      <c r="V121" s="4" t="s">
        <v>4</v>
      </c>
      <c r="W121" s="3"/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3:67" s="1" customFormat="1" ht="17" hidden="1" customHeight="1" x14ac:dyDescent="0.15">
      <c r="C122" s="4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T122" s="3"/>
      <c r="U122" s="153" t="s">
        <v>105</v>
      </c>
      <c r="V122" s="4" t="s">
        <v>4</v>
      </c>
      <c r="W122" s="3"/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3:67" s="1" customFormat="1" ht="17" hidden="1" customHeight="1" x14ac:dyDescent="0.15">
      <c r="C123" s="4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T123" s="3"/>
      <c r="U123" s="153" t="s">
        <v>105</v>
      </c>
      <c r="V123" s="4" t="s">
        <v>4</v>
      </c>
      <c r="W123" s="3"/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3:67" s="1" customFormat="1" ht="17" hidden="1" customHeight="1" x14ac:dyDescent="0.15">
      <c r="C124" s="4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T124" s="3"/>
      <c r="U124" s="153" t="s">
        <v>140</v>
      </c>
      <c r="V124" s="4" t="s">
        <v>4</v>
      </c>
      <c r="W124" s="3"/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3:67" s="1" customFormat="1" ht="17" hidden="1" customHeight="1" x14ac:dyDescent="0.15">
      <c r="C125" s="4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T125" s="3"/>
      <c r="U125" s="153" t="s">
        <v>105</v>
      </c>
      <c r="V125" s="4" t="s">
        <v>4</v>
      </c>
      <c r="W125" s="3"/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3:67" s="1" customFormat="1" ht="17" hidden="1" customHeight="1" x14ac:dyDescent="0.15">
      <c r="C126" s="4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T126" s="3"/>
      <c r="U126" s="153" t="s">
        <v>105</v>
      </c>
      <c r="V126" s="4" t="s">
        <v>4</v>
      </c>
      <c r="W126" s="3"/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3:67" s="1" customFormat="1" ht="17" customHeight="1" x14ac:dyDescent="0.15"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T127" s="3"/>
      <c r="U127" s="149" t="s">
        <v>9</v>
      </c>
      <c r="V127" s="4" t="s">
        <v>4</v>
      </c>
      <c r="W127" s="3"/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3:67" s="1" customFormat="1" ht="17" hidden="1" customHeight="1" x14ac:dyDescent="0.15"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T128" s="3"/>
      <c r="U128" s="153" t="s">
        <v>105</v>
      </c>
      <c r="V128" s="4" t="s">
        <v>4</v>
      </c>
      <c r="W128" s="3"/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7" hidden="1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7" hidden="1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7" hidden="1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7" hidden="1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7" hidden="1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7" hidden="1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>AK134</f>
        <v>230000</v>
      </c>
      <c r="AQ134" s="32">
        <f>IF(AO134&gt;0,AO134/AK134*100,"Not Avail.")</f>
        <v>100</v>
      </c>
      <c r="AR134" s="62">
        <f>AM134</f>
        <v>230000</v>
      </c>
      <c r="AS134" s="32">
        <f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>IF(AT134="","",SUM(AT134:AU134))</f>
        <v/>
      </c>
      <c r="AW134" s="24" t="str">
        <f t="shared" si="76"/>
        <v/>
      </c>
      <c r="AX134" s="24" t="str">
        <f>IF(AU134="","",(AE134+AF134)-AU134)</f>
        <v/>
      </c>
      <c r="AY134" s="24" t="str">
        <f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7" customHeight="1" x14ac:dyDescent="0.15">
      <c r="B135" s="1"/>
      <c r="C135" s="28"/>
      <c r="D135" s="117" t="s">
        <v>60</v>
      </c>
      <c r="E135" s="229" t="s">
        <v>151</v>
      </c>
      <c r="F135" s="73">
        <f t="shared" si="63"/>
        <v>39204</v>
      </c>
      <c r="G135" s="74">
        <f t="shared" si="86"/>
        <v>40</v>
      </c>
      <c r="H135" s="112">
        <f t="shared" si="87"/>
        <v>3</v>
      </c>
      <c r="I135" s="113"/>
      <c r="J135" s="174">
        <f t="shared" ref="J135:J141" si="103">BI135</f>
        <v>42.561907826086959</v>
      </c>
      <c r="K135" s="175">
        <f t="shared" ref="K135:K141" si="104">BD135</f>
        <v>39.178432173913045</v>
      </c>
      <c r="L135" s="170">
        <f t="shared" ref="L135:L141" si="105">BG135</f>
        <v>13.244133913043479</v>
      </c>
      <c r="M135" s="171">
        <f t="shared" ref="M135:M141" si="106">BB135</f>
        <v>39.178432173913045</v>
      </c>
      <c r="N135" s="163">
        <f t="shared" ref="N135:N141" si="107">IF(R135="New","New",(M135/L135)-1)</f>
        <v>1.958172458172458</v>
      </c>
      <c r="O135" s="227">
        <f t="shared" si="88"/>
        <v>1.0856521739130434</v>
      </c>
      <c r="P135" s="228">
        <f t="shared" si="89"/>
        <v>0.99934782608695649</v>
      </c>
      <c r="Q135" s="223">
        <f t="shared" ref="Q135:Q141" si="108">IF(R135="New","New",IF(AX135="","",(P135/O135)-1))</f>
        <v>-7.9495394473367953E-2</v>
      </c>
      <c r="R135" s="208">
        <f t="shared" si="70"/>
        <v>-3.3834756521739138</v>
      </c>
      <c r="S135" s="209">
        <f t="shared" si="71"/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si="72"/>
        <v>303.8</v>
      </c>
      <c r="AH135" s="30">
        <f t="shared" si="73"/>
        <v>249.7</v>
      </c>
      <c r="AI135" s="30">
        <f t="shared" si="74"/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90"/>
        <v>230000</v>
      </c>
      <c r="AQ135" s="32">
        <f t="shared" si="91"/>
        <v>100</v>
      </c>
      <c r="AR135" s="62">
        <f t="shared" si="92"/>
        <v>230000</v>
      </c>
      <c r="AS135" s="32">
        <f t="shared" si="93"/>
        <v>100</v>
      </c>
      <c r="AT135" s="27">
        <f t="shared" si="75"/>
        <v>77.7</v>
      </c>
      <c r="AU135" s="27">
        <f t="shared" si="94"/>
        <v>172</v>
      </c>
      <c r="AV135" s="27">
        <f t="shared" si="95"/>
        <v>249.7</v>
      </c>
      <c r="AW135" s="24">
        <f t="shared" si="76"/>
        <v>152.14999999999998</v>
      </c>
      <c r="AX135" s="24">
        <f t="shared" si="96"/>
        <v>-172</v>
      </c>
      <c r="AY135" s="24">
        <f t="shared" si="97"/>
        <v>-19.849999999999994</v>
      </c>
      <c r="AZ135" s="115">
        <f t="shared" si="102"/>
        <v>39204</v>
      </c>
      <c r="BA135" s="33">
        <f t="shared" si="77"/>
        <v>0.17045217391304349</v>
      </c>
      <c r="BB135" s="33">
        <f t="shared" si="78"/>
        <v>39.178432173913045</v>
      </c>
      <c r="BC135" s="34">
        <f t="shared" si="98"/>
        <v>0</v>
      </c>
      <c r="BD135" s="34">
        <f t="shared" si="99"/>
        <v>39.178432173913045</v>
      </c>
      <c r="BE135" s="34" t="str">
        <f t="shared" si="79"/>
        <v>yes</v>
      </c>
      <c r="BF135" s="35">
        <f t="shared" si="80"/>
        <v>0.17045217391304349</v>
      </c>
      <c r="BG135" s="35">
        <f t="shared" si="81"/>
        <v>13.244133913043479</v>
      </c>
      <c r="BH135" s="34">
        <f t="shared" si="100"/>
        <v>29.317773913043478</v>
      </c>
      <c r="BI135" s="36">
        <f t="shared" si="101"/>
        <v>42.561907826086959</v>
      </c>
      <c r="BJ135" s="1" t="str">
        <f t="shared" si="82"/>
        <v>yes</v>
      </c>
      <c r="BK135" s="35">
        <f t="shared" si="62"/>
        <v>25.934298260869568</v>
      </c>
      <c r="BL135" s="35">
        <f t="shared" si="62"/>
        <v>-29.317773913043478</v>
      </c>
      <c r="BM135" s="7">
        <f t="shared" si="83"/>
        <v>-3.3834756521739138</v>
      </c>
      <c r="BN135" s="7">
        <f t="shared" si="84"/>
        <v>0</v>
      </c>
      <c r="BO135" s="17">
        <f t="shared" si="85"/>
        <v>39.178432173913045</v>
      </c>
    </row>
    <row r="136" spans="2:67" ht="17" hidden="1" customHeight="1" x14ac:dyDescent="0.15">
      <c r="B136" s="1"/>
      <c r="C136" s="28"/>
      <c r="D136" s="117" t="s">
        <v>60</v>
      </c>
      <c r="E136" s="229" t="s">
        <v>210</v>
      </c>
      <c r="F136" s="73">
        <f t="shared" si="63"/>
        <v>39204</v>
      </c>
      <c r="G136" s="74">
        <f t="shared" si="86"/>
        <v>40</v>
      </c>
      <c r="H136" s="112">
        <f t="shared" si="87"/>
        <v>3</v>
      </c>
      <c r="I136" s="113"/>
      <c r="J136" s="174">
        <f>BI136</f>
        <v>0</v>
      </c>
      <c r="K136" s="175">
        <f>BD136</f>
        <v>66.28032782608696</v>
      </c>
      <c r="L136" s="170" t="str">
        <f>BG136</f>
        <v/>
      </c>
      <c r="M136" s="171">
        <f>BB136</f>
        <v>66.28032782608696</v>
      </c>
      <c r="N136" s="163" t="str">
        <f>IF(R136="New","New",(M136/L136)-1)</f>
        <v>New</v>
      </c>
      <c r="O136" s="227">
        <f t="shared" si="88"/>
        <v>0</v>
      </c>
      <c r="P136" s="228">
        <f t="shared" si="89"/>
        <v>1.6906521739130436</v>
      </c>
      <c r="Q136" s="223" t="str">
        <f>IF(R136="New","New",IF(AX136="","",(P136/O136)-1))</f>
        <v>New</v>
      </c>
      <c r="R136" s="208" t="str">
        <f t="shared" si="70"/>
        <v>New</v>
      </c>
      <c r="S136" s="209" t="str">
        <f t="shared" si="71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72"/>
        <v>0</v>
      </c>
      <c r="AH136" s="30">
        <f t="shared" si="73"/>
        <v>0</v>
      </c>
      <c r="AI136" s="30">
        <f t="shared" si="74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>AK136</f>
        <v>230000</v>
      </c>
      <c r="AQ136" s="32">
        <f>IF(AO136&gt;0,AO136/AK136*100,"Not Avail.")</f>
        <v>100</v>
      </c>
      <c r="AR136" s="62">
        <f>AM136</f>
        <v>230000</v>
      </c>
      <c r="AS136" s="32">
        <f>IF(AK136&gt;0,AO136/AM136*100,"Not Avail.")</f>
        <v>100</v>
      </c>
      <c r="AT136" s="27" t="str">
        <f t="shared" si="75"/>
        <v/>
      </c>
      <c r="AU136" s="27" t="str">
        <f t="shared" si="94"/>
        <v/>
      </c>
      <c r="AV136" s="27" t="str">
        <f>IF(AT136="","",SUM(AT136:AU136))</f>
        <v/>
      </c>
      <c r="AW136" s="24" t="str">
        <f t="shared" si="76"/>
        <v/>
      </c>
      <c r="AX136" s="24" t="str">
        <f>IF(AU136="","",(AE136+AF136)-AU136)</f>
        <v/>
      </c>
      <c r="AY136" s="24" t="str">
        <f>IF(AH136&gt;0,AI136-AV136,"New")</f>
        <v>New</v>
      </c>
      <c r="AZ136" s="115">
        <f t="shared" si="102"/>
        <v>39204</v>
      </c>
      <c r="BA136" s="33">
        <f t="shared" si="77"/>
        <v>0.17045217391304349</v>
      </c>
      <c r="BB136" s="33">
        <f t="shared" si="78"/>
        <v>66.28032782608696</v>
      </c>
      <c r="BC136" s="34">
        <f t="shared" si="98"/>
        <v>0</v>
      </c>
      <c r="BD136" s="34">
        <f>BB136+BC136</f>
        <v>66.28032782608696</v>
      </c>
      <c r="BE136" s="34" t="str">
        <f t="shared" si="79"/>
        <v>yes</v>
      </c>
      <c r="BF136" s="35">
        <f t="shared" si="80"/>
        <v>0.17045217391304349</v>
      </c>
      <c r="BG136" s="35" t="str">
        <f t="shared" si="81"/>
        <v/>
      </c>
      <c r="BH136" s="34">
        <f t="shared" si="100"/>
        <v>0</v>
      </c>
      <c r="BI136" s="36">
        <f>SUM(BG136:BH136)</f>
        <v>0</v>
      </c>
      <c r="BJ136" s="1" t="str">
        <f t="shared" si="82"/>
        <v>yes</v>
      </c>
      <c r="BK136" s="35" t="str">
        <f t="shared" si="62"/>
        <v/>
      </c>
      <c r="BL136" s="35" t="str">
        <f t="shared" si="62"/>
        <v/>
      </c>
      <c r="BM136" s="7" t="str">
        <f t="shared" si="83"/>
        <v/>
      </c>
      <c r="BN136" s="7" t="e">
        <f t="shared" si="84"/>
        <v>#VALUE!</v>
      </c>
      <c r="BO136" s="17">
        <f t="shared" si="85"/>
        <v>66.28032782608696</v>
      </c>
    </row>
    <row r="137" spans="2:67" ht="17" customHeight="1" x14ac:dyDescent="0.15">
      <c r="B137" s="1"/>
      <c r="C137" s="28"/>
      <c r="D137" s="117" t="s">
        <v>60</v>
      </c>
      <c r="E137" s="229" t="s">
        <v>152</v>
      </c>
      <c r="F137" s="73">
        <f t="shared" si="63"/>
        <v>39204</v>
      </c>
      <c r="G137" s="74">
        <f t="shared" si="86"/>
        <v>40</v>
      </c>
      <c r="H137" s="112">
        <f t="shared" si="87"/>
        <v>3</v>
      </c>
      <c r="I137" s="113"/>
      <c r="J137" s="174">
        <f t="shared" si="103"/>
        <v>42.561907826086959</v>
      </c>
      <c r="K137" s="175">
        <f t="shared" si="104"/>
        <v>39.178432173913045</v>
      </c>
      <c r="L137" s="170">
        <f t="shared" si="105"/>
        <v>13.244133913043479</v>
      </c>
      <c r="M137" s="171">
        <f t="shared" si="106"/>
        <v>39.178432173913045</v>
      </c>
      <c r="N137" s="163">
        <f t="shared" si="107"/>
        <v>1.958172458172458</v>
      </c>
      <c r="O137" s="227">
        <f t="shared" si="88"/>
        <v>1.0856521739130434</v>
      </c>
      <c r="P137" s="228">
        <f t="shared" si="89"/>
        <v>0.99934782608695649</v>
      </c>
      <c r="Q137" s="223">
        <f t="shared" si="108"/>
        <v>-7.9495394473367953E-2</v>
      </c>
      <c r="R137" s="208">
        <f t="shared" si="70"/>
        <v>-3.3834756521739138</v>
      </c>
      <c r="S137" s="209">
        <f t="shared" si="71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72"/>
        <v>303.8</v>
      </c>
      <c r="AH137" s="30">
        <f t="shared" si="73"/>
        <v>249.7</v>
      </c>
      <c r="AI137" s="30">
        <f t="shared" si="74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90"/>
        <v>230000</v>
      </c>
      <c r="AQ137" s="32">
        <f t="shared" si="91"/>
        <v>100</v>
      </c>
      <c r="AR137" s="62">
        <f t="shared" si="92"/>
        <v>230000</v>
      </c>
      <c r="AS137" s="32">
        <f t="shared" si="93"/>
        <v>100</v>
      </c>
      <c r="AT137" s="27">
        <f t="shared" si="75"/>
        <v>77.7</v>
      </c>
      <c r="AU137" s="27">
        <f t="shared" si="94"/>
        <v>172</v>
      </c>
      <c r="AV137" s="27">
        <f t="shared" si="95"/>
        <v>249.7</v>
      </c>
      <c r="AW137" s="24">
        <f t="shared" si="76"/>
        <v>152.14999999999998</v>
      </c>
      <c r="AX137" s="24">
        <f t="shared" si="96"/>
        <v>-172</v>
      </c>
      <c r="AY137" s="24">
        <f t="shared" si="97"/>
        <v>-19.849999999999994</v>
      </c>
      <c r="AZ137" s="115">
        <f t="shared" si="102"/>
        <v>39204</v>
      </c>
      <c r="BA137" s="33">
        <f t="shared" si="77"/>
        <v>0.17045217391304349</v>
      </c>
      <c r="BB137" s="33">
        <f t="shared" si="78"/>
        <v>39.178432173913045</v>
      </c>
      <c r="BC137" s="34">
        <f t="shared" si="98"/>
        <v>0</v>
      </c>
      <c r="BD137" s="34">
        <f t="shared" si="99"/>
        <v>39.178432173913045</v>
      </c>
      <c r="BE137" s="34" t="str">
        <f t="shared" si="79"/>
        <v>yes</v>
      </c>
      <c r="BF137" s="35">
        <f t="shared" si="80"/>
        <v>0.17045217391304349</v>
      </c>
      <c r="BG137" s="35">
        <f t="shared" si="81"/>
        <v>13.244133913043479</v>
      </c>
      <c r="BH137" s="34">
        <f t="shared" si="100"/>
        <v>29.317773913043478</v>
      </c>
      <c r="BI137" s="36">
        <f t="shared" si="101"/>
        <v>42.561907826086959</v>
      </c>
      <c r="BJ137" s="1" t="str">
        <f t="shared" si="82"/>
        <v>yes</v>
      </c>
      <c r="BK137" s="35">
        <f t="shared" si="62"/>
        <v>25.934298260869568</v>
      </c>
      <c r="BL137" s="35">
        <f t="shared" si="62"/>
        <v>-29.317773913043478</v>
      </c>
      <c r="BM137" s="7">
        <f t="shared" si="83"/>
        <v>-3.3834756521739138</v>
      </c>
      <c r="BN137" s="7">
        <f t="shared" si="84"/>
        <v>0</v>
      </c>
      <c r="BO137" s="17">
        <f t="shared" si="85"/>
        <v>39.178432173913045</v>
      </c>
    </row>
    <row r="138" spans="2:67" ht="17" hidden="1" customHeight="1" x14ac:dyDescent="0.15">
      <c r="B138" s="1"/>
      <c r="C138" s="28"/>
      <c r="D138" s="117" t="s">
        <v>60</v>
      </c>
      <c r="E138" s="229" t="s">
        <v>211</v>
      </c>
      <c r="F138" s="73">
        <f t="shared" si="63"/>
        <v>39204</v>
      </c>
      <c r="G138" s="74">
        <f t="shared" si="86"/>
        <v>40</v>
      </c>
      <c r="H138" s="112">
        <f t="shared" si="87"/>
        <v>3</v>
      </c>
      <c r="I138" s="113"/>
      <c r="J138" s="174">
        <f>BI138</f>
        <v>0</v>
      </c>
      <c r="K138" s="175">
        <f>BD138</f>
        <v>66.28032782608696</v>
      </c>
      <c r="L138" s="170" t="str">
        <f>BG138</f>
        <v/>
      </c>
      <c r="M138" s="171">
        <f>BB138</f>
        <v>66.28032782608696</v>
      </c>
      <c r="N138" s="163" t="str">
        <f>IF(R138="New","New",(M138/L138)-1)</f>
        <v>New</v>
      </c>
      <c r="O138" s="227">
        <f t="shared" si="88"/>
        <v>0</v>
      </c>
      <c r="P138" s="228">
        <f t="shared" si="89"/>
        <v>1.6906521739130436</v>
      </c>
      <c r="Q138" s="223" t="str">
        <f>IF(R138="New","New",IF(AX138="","",(P138/O138)-1))</f>
        <v>New</v>
      </c>
      <c r="R138" s="208" t="str">
        <f t="shared" ref="R138:R157" si="109">IF(J138="","New",IF(J138=0,"New",K138-J138))</f>
        <v>New</v>
      </c>
      <c r="S138" s="209" t="str">
        <f t="shared" ref="S138:S157" si="110">IF(R138="New","",R138/J138)</f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72"/>
        <v>0</v>
      </c>
      <c r="AH138" s="30">
        <f t="shared" si="73"/>
        <v>0</v>
      </c>
      <c r="AI138" s="30">
        <f t="shared" si="74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>AK138</f>
        <v>230000</v>
      </c>
      <c r="AQ138" s="32">
        <f>IF(AO138&gt;0,AO138/AK138*100,"Not Avail.")</f>
        <v>100</v>
      </c>
      <c r="AR138" s="62">
        <f>AM138</f>
        <v>230000</v>
      </c>
      <c r="AS138" s="32">
        <f>IF(AK138&gt;0,AO138/AM138*100,"Not Avail.")</f>
        <v>100</v>
      </c>
      <c r="AT138" s="27" t="str">
        <f t="shared" si="75"/>
        <v/>
      </c>
      <c r="AU138" s="27" t="str">
        <f t="shared" si="94"/>
        <v/>
      </c>
      <c r="AV138" s="27" t="str">
        <f>IF(AT138="","",SUM(AT138:AU138))</f>
        <v/>
      </c>
      <c r="AW138" s="24" t="str">
        <f t="shared" si="76"/>
        <v/>
      </c>
      <c r="AX138" s="24" t="str">
        <f>IF(AU138="","",(AE138+AF138)-AU138)</f>
        <v/>
      </c>
      <c r="AY138" s="24" t="str">
        <f>IF(AH138&gt;0,AI138-AV138,"New")</f>
        <v>New</v>
      </c>
      <c r="AZ138" s="115">
        <f t="shared" si="102"/>
        <v>39204</v>
      </c>
      <c r="BA138" s="33">
        <f t="shared" ref="BA138:BA157" si="111">IF($F138&gt;0,($F138/$AO138),IF($G138&gt;0,(((43560/($G138/12))*$H138)/$AO138),0))</f>
        <v>0.17045217391304349</v>
      </c>
      <c r="BB138" s="33">
        <f t="shared" si="78"/>
        <v>66.28032782608696</v>
      </c>
      <c r="BC138" s="34">
        <f t="shared" si="98"/>
        <v>0</v>
      </c>
      <c r="BD138" s="34">
        <f>BB138+BC138</f>
        <v>66.28032782608696</v>
      </c>
      <c r="BE138" s="34" t="str">
        <f t="shared" ref="BE138:BE157" si="112">IF(BD138=K138,"yes","no")</f>
        <v>yes</v>
      </c>
      <c r="BF138" s="35">
        <f t="shared" ref="BF138:BF157" si="113">IF(AM138="","",IF($F138&gt;0,($F138/AM138),IF($G138&gt;0,((((43560/($G138/12))*$H138)/$AM138)),0)))</f>
        <v>0.17045217391304349</v>
      </c>
      <c r="BG138" s="35" t="str">
        <f t="shared" si="81"/>
        <v/>
      </c>
      <c r="BH138" s="34">
        <f t="shared" si="100"/>
        <v>0</v>
      </c>
      <c r="BI138" s="36">
        <f>SUM(BG138:BH138)</f>
        <v>0</v>
      </c>
      <c r="BJ138" s="1" t="str">
        <f t="shared" ref="BJ138:BJ157" si="114">IF(J138=BI138,"yes","no")</f>
        <v>yes</v>
      </c>
      <c r="BK138" s="35" t="str">
        <f t="shared" si="62"/>
        <v/>
      </c>
      <c r="BL138" s="35" t="str">
        <f t="shared" si="62"/>
        <v/>
      </c>
      <c r="BM138" s="7" t="str">
        <f t="shared" si="83"/>
        <v/>
      </c>
      <c r="BN138" s="7" t="e">
        <f t="shared" si="84"/>
        <v>#VALUE!</v>
      </c>
      <c r="BO138" s="17">
        <f t="shared" si="85"/>
        <v>66.28032782608696</v>
      </c>
    </row>
    <row r="139" spans="2:67" ht="17" hidden="1" customHeight="1" x14ac:dyDescent="0.15">
      <c r="B139" s="1"/>
      <c r="C139" s="28"/>
      <c r="D139" s="117" t="s">
        <v>60</v>
      </c>
      <c r="E139" s="229" t="s">
        <v>157</v>
      </c>
      <c r="F139" s="73">
        <f t="shared" si="63"/>
        <v>39204</v>
      </c>
      <c r="G139" s="74">
        <f t="shared" si="86"/>
        <v>40</v>
      </c>
      <c r="H139" s="112">
        <f t="shared" si="87"/>
        <v>3</v>
      </c>
      <c r="I139" s="113"/>
      <c r="J139" s="174">
        <f t="shared" si="103"/>
        <v>65.419544347826076</v>
      </c>
      <c r="K139" s="175">
        <f t="shared" si="104"/>
        <v>65.598519130434781</v>
      </c>
      <c r="L139" s="170">
        <f t="shared" si="105"/>
        <v>30.101853913043477</v>
      </c>
      <c r="M139" s="171">
        <f t="shared" si="106"/>
        <v>65.598519130434781</v>
      </c>
      <c r="N139" s="163">
        <f t="shared" si="107"/>
        <v>1.1792185730464326</v>
      </c>
      <c r="O139" s="227">
        <f t="shared" si="88"/>
        <v>1.6686956521739129</v>
      </c>
      <c r="P139" s="228">
        <f t="shared" si="89"/>
        <v>1.6732608695652176</v>
      </c>
      <c r="Q139" s="223">
        <f t="shared" si="108"/>
        <v>2.7357998957793228E-3</v>
      </c>
      <c r="R139" s="208">
        <f t="shared" si="109"/>
        <v>0.17897478260870514</v>
      </c>
      <c r="S139" s="209">
        <f t="shared" si="110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72"/>
        <v>0</v>
      </c>
      <c r="AH139" s="30">
        <f t="shared" si="73"/>
        <v>383.79999999999995</v>
      </c>
      <c r="AI139" s="30">
        <f t="shared" si="74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90"/>
        <v>230000</v>
      </c>
      <c r="AQ139" s="32">
        <f t="shared" si="91"/>
        <v>100</v>
      </c>
      <c r="AR139" s="62">
        <f t="shared" si="92"/>
        <v>230000</v>
      </c>
      <c r="AS139" s="32">
        <f t="shared" si="93"/>
        <v>100</v>
      </c>
      <c r="AT139" s="27">
        <f t="shared" si="75"/>
        <v>176.6</v>
      </c>
      <c r="AU139" s="27">
        <f t="shared" si="94"/>
        <v>207.20000000000002</v>
      </c>
      <c r="AV139" s="27">
        <f t="shared" si="95"/>
        <v>383.8</v>
      </c>
      <c r="AW139" s="24">
        <f t="shared" si="76"/>
        <v>208.25000000000003</v>
      </c>
      <c r="AX139" s="24">
        <f t="shared" si="96"/>
        <v>-207.20000000000002</v>
      </c>
      <c r="AY139" s="24">
        <f t="shared" si="97"/>
        <v>1.0500000000000114</v>
      </c>
      <c r="AZ139" s="115">
        <f t="shared" si="102"/>
        <v>39204</v>
      </c>
      <c r="BA139" s="33">
        <f t="shared" si="111"/>
        <v>0.17045217391304349</v>
      </c>
      <c r="BB139" s="33">
        <f t="shared" si="78"/>
        <v>65.598519130434781</v>
      </c>
      <c r="BC139" s="34">
        <f t="shared" si="98"/>
        <v>0</v>
      </c>
      <c r="BD139" s="34">
        <f t="shared" si="99"/>
        <v>65.598519130434781</v>
      </c>
      <c r="BE139" s="34" t="str">
        <f t="shared" si="112"/>
        <v>yes</v>
      </c>
      <c r="BF139" s="35">
        <f t="shared" si="113"/>
        <v>0.17045217391304349</v>
      </c>
      <c r="BG139" s="35">
        <f t="shared" si="81"/>
        <v>30.101853913043477</v>
      </c>
      <c r="BH139" s="34">
        <f t="shared" si="100"/>
        <v>35.317690434782605</v>
      </c>
      <c r="BI139" s="36">
        <f t="shared" si="101"/>
        <v>65.419544347826076</v>
      </c>
      <c r="BJ139" s="1" t="str">
        <f t="shared" si="114"/>
        <v>yes</v>
      </c>
      <c r="BK139" s="35">
        <f t="shared" si="62"/>
        <v>35.496665217391303</v>
      </c>
      <c r="BL139" s="35">
        <f t="shared" si="62"/>
        <v>-35.317690434782605</v>
      </c>
      <c r="BM139" s="7">
        <f t="shared" si="83"/>
        <v>0.17897478260870514</v>
      </c>
      <c r="BN139" s="7">
        <f t="shared" si="84"/>
        <v>0</v>
      </c>
      <c r="BO139" s="17">
        <f t="shared" si="85"/>
        <v>65.598519130434795</v>
      </c>
    </row>
    <row r="140" spans="2:67" ht="17" customHeight="1" x14ac:dyDescent="0.15">
      <c r="B140" s="1"/>
      <c r="C140" s="28"/>
      <c r="D140" s="117" t="s">
        <v>60</v>
      </c>
      <c r="E140" s="229" t="s">
        <v>144</v>
      </c>
      <c r="F140" s="73">
        <f t="shared" si="63"/>
        <v>39204</v>
      </c>
      <c r="G140" s="74">
        <f t="shared" si="86"/>
        <v>40</v>
      </c>
      <c r="H140" s="112">
        <f t="shared" si="87"/>
        <v>3</v>
      </c>
      <c r="I140" s="113"/>
      <c r="J140" s="174">
        <f t="shared" si="103"/>
        <v>59.419627826086952</v>
      </c>
      <c r="K140" s="175">
        <f t="shared" si="104"/>
        <v>59.462240869565221</v>
      </c>
      <c r="L140" s="170">
        <f t="shared" si="105"/>
        <v>30.101853913043477</v>
      </c>
      <c r="M140" s="171">
        <f t="shared" si="106"/>
        <v>59.462240869565221</v>
      </c>
      <c r="N140" s="163">
        <f t="shared" si="107"/>
        <v>0.97536806342015869</v>
      </c>
      <c r="O140" s="227">
        <f t="shared" si="88"/>
        <v>1.5156521739130435</v>
      </c>
      <c r="P140" s="228">
        <f t="shared" si="89"/>
        <v>1.5167391304347828</v>
      </c>
      <c r="Q140" s="223">
        <f t="shared" si="108"/>
        <v>7.171543316122353E-4</v>
      </c>
      <c r="R140" s="208">
        <f t="shared" si="109"/>
        <v>4.2613043478269219E-2</v>
      </c>
      <c r="S140" s="209">
        <f t="shared" si="110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72"/>
        <v>343.8</v>
      </c>
      <c r="AH140" s="30">
        <f t="shared" si="73"/>
        <v>348.6</v>
      </c>
      <c r="AI140" s="30">
        <f t="shared" si="74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90"/>
        <v>230000</v>
      </c>
      <c r="AQ140" s="32">
        <f t="shared" si="91"/>
        <v>100</v>
      </c>
      <c r="AR140" s="62">
        <f t="shared" si="92"/>
        <v>230000</v>
      </c>
      <c r="AS140" s="32">
        <f t="shared" si="93"/>
        <v>100</v>
      </c>
      <c r="AT140" s="27">
        <f t="shared" si="75"/>
        <v>176.6</v>
      </c>
      <c r="AU140" s="27">
        <f t="shared" si="94"/>
        <v>172</v>
      </c>
      <c r="AV140" s="27">
        <f t="shared" si="95"/>
        <v>348.6</v>
      </c>
      <c r="AW140" s="24">
        <f t="shared" si="76"/>
        <v>172.25000000000003</v>
      </c>
      <c r="AX140" s="24">
        <f t="shared" si="96"/>
        <v>-172</v>
      </c>
      <c r="AY140" s="24">
        <f t="shared" si="97"/>
        <v>0.25</v>
      </c>
      <c r="AZ140" s="115">
        <f t="shared" si="102"/>
        <v>39204</v>
      </c>
      <c r="BA140" s="33">
        <f t="shared" si="111"/>
        <v>0.17045217391304349</v>
      </c>
      <c r="BB140" s="33">
        <f t="shared" si="78"/>
        <v>59.462240869565221</v>
      </c>
      <c r="BC140" s="34">
        <f t="shared" si="98"/>
        <v>0</v>
      </c>
      <c r="BD140" s="34">
        <f t="shared" si="99"/>
        <v>59.462240869565221</v>
      </c>
      <c r="BE140" s="34" t="str">
        <f t="shared" si="112"/>
        <v>yes</v>
      </c>
      <c r="BF140" s="35">
        <f t="shared" si="113"/>
        <v>0.17045217391304349</v>
      </c>
      <c r="BG140" s="35">
        <f t="shared" si="81"/>
        <v>30.101853913043477</v>
      </c>
      <c r="BH140" s="34">
        <f t="shared" si="100"/>
        <v>29.317773913043478</v>
      </c>
      <c r="BI140" s="36">
        <f t="shared" si="101"/>
        <v>59.419627826086952</v>
      </c>
      <c r="BJ140" s="1" t="str">
        <f t="shared" si="114"/>
        <v>yes</v>
      </c>
      <c r="BK140" s="35">
        <f t="shared" si="62"/>
        <v>29.360386956521744</v>
      </c>
      <c r="BL140" s="35">
        <f t="shared" si="62"/>
        <v>-29.317773913043478</v>
      </c>
      <c r="BM140" s="7">
        <f t="shared" si="83"/>
        <v>4.2613043478269219E-2</v>
      </c>
      <c r="BN140" s="7">
        <f t="shared" si="84"/>
        <v>0</v>
      </c>
      <c r="BO140" s="17">
        <f t="shared" si="85"/>
        <v>59.462240869565228</v>
      </c>
    </row>
    <row r="141" spans="2:67" ht="17" hidden="1" customHeight="1" x14ac:dyDescent="0.15">
      <c r="B141" s="1"/>
      <c r="C141" s="28"/>
      <c r="D141" s="117" t="s">
        <v>60</v>
      </c>
      <c r="E141" s="229" t="s">
        <v>156</v>
      </c>
      <c r="F141" s="73">
        <f t="shared" si="63"/>
        <v>39204</v>
      </c>
      <c r="G141" s="74">
        <f t="shared" si="86"/>
        <v>40</v>
      </c>
      <c r="H141" s="112">
        <f t="shared" si="87"/>
        <v>3</v>
      </c>
      <c r="I141" s="113"/>
      <c r="J141" s="174">
        <f t="shared" si="103"/>
        <v>65.436589565217389</v>
      </c>
      <c r="K141" s="175">
        <f t="shared" si="104"/>
        <v>65.598519130434781</v>
      </c>
      <c r="L141" s="170">
        <f t="shared" si="105"/>
        <v>30.11889913043478</v>
      </c>
      <c r="M141" s="171">
        <f t="shared" si="106"/>
        <v>65.598519130434781</v>
      </c>
      <c r="N141" s="163">
        <f t="shared" si="107"/>
        <v>1.177985285795133</v>
      </c>
      <c r="O141" s="227">
        <f t="shared" si="88"/>
        <v>1.6691304347826086</v>
      </c>
      <c r="P141" s="228">
        <f t="shared" si="89"/>
        <v>1.6732608695652176</v>
      </c>
      <c r="Q141" s="223">
        <f t="shared" si="108"/>
        <v>2.47460276113598E-3</v>
      </c>
      <c r="R141" s="208">
        <f t="shared" si="109"/>
        <v>0.16192956521739177</v>
      </c>
      <c r="S141" s="209">
        <f t="shared" si="110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72"/>
        <v>0</v>
      </c>
      <c r="AH141" s="30">
        <f t="shared" si="73"/>
        <v>383.9</v>
      </c>
      <c r="AI141" s="30">
        <f t="shared" si="74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90"/>
        <v>230000</v>
      </c>
      <c r="AQ141" s="32">
        <f t="shared" si="91"/>
        <v>100</v>
      </c>
      <c r="AR141" s="62">
        <f t="shared" si="92"/>
        <v>230000</v>
      </c>
      <c r="AS141" s="32">
        <f t="shared" si="93"/>
        <v>100</v>
      </c>
      <c r="AT141" s="27">
        <f t="shared" si="75"/>
        <v>176.7</v>
      </c>
      <c r="AU141" s="27">
        <f t="shared" si="94"/>
        <v>207.20000000000002</v>
      </c>
      <c r="AV141" s="27">
        <f t="shared" si="95"/>
        <v>383.9</v>
      </c>
      <c r="AW141" s="24">
        <f t="shared" si="76"/>
        <v>208.15000000000003</v>
      </c>
      <c r="AX141" s="24">
        <f t="shared" si="96"/>
        <v>-207.20000000000002</v>
      </c>
      <c r="AY141" s="24">
        <f t="shared" si="97"/>
        <v>0.95000000000004547</v>
      </c>
      <c r="AZ141" s="115">
        <f t="shared" si="102"/>
        <v>39204</v>
      </c>
      <c r="BA141" s="33">
        <f t="shared" si="111"/>
        <v>0.17045217391304349</v>
      </c>
      <c r="BB141" s="33">
        <f t="shared" si="78"/>
        <v>65.598519130434781</v>
      </c>
      <c r="BC141" s="34">
        <f t="shared" si="98"/>
        <v>0</v>
      </c>
      <c r="BD141" s="34">
        <f t="shared" si="99"/>
        <v>65.598519130434781</v>
      </c>
      <c r="BE141" s="34" t="str">
        <f t="shared" si="112"/>
        <v>yes</v>
      </c>
      <c r="BF141" s="35">
        <f t="shared" si="113"/>
        <v>0.17045217391304349</v>
      </c>
      <c r="BG141" s="35">
        <f t="shared" si="81"/>
        <v>30.11889913043478</v>
      </c>
      <c r="BH141" s="34">
        <f t="shared" si="100"/>
        <v>35.317690434782605</v>
      </c>
      <c r="BI141" s="36">
        <f t="shared" si="101"/>
        <v>65.436589565217389</v>
      </c>
      <c r="BJ141" s="1" t="str">
        <f t="shared" si="114"/>
        <v>yes</v>
      </c>
      <c r="BK141" s="35">
        <f t="shared" si="62"/>
        <v>35.479619999999997</v>
      </c>
      <c r="BL141" s="35">
        <f t="shared" si="62"/>
        <v>-35.317690434782605</v>
      </c>
      <c r="BM141" s="7">
        <f t="shared" si="83"/>
        <v>0.16192956521739177</v>
      </c>
      <c r="BN141" s="7">
        <f t="shared" si="84"/>
        <v>0</v>
      </c>
      <c r="BO141" s="17">
        <f t="shared" si="85"/>
        <v>65.598519130434795</v>
      </c>
    </row>
    <row r="142" spans="2:67" ht="17" customHeight="1" x14ac:dyDescent="0.15">
      <c r="B142" s="1"/>
      <c r="C142" s="28"/>
      <c r="D142" s="117" t="s">
        <v>60</v>
      </c>
      <c r="E142" s="229" t="s">
        <v>91</v>
      </c>
      <c r="F142" s="73">
        <f t="shared" si="63"/>
        <v>39204</v>
      </c>
      <c r="G142" s="74">
        <f t="shared" si="86"/>
        <v>40</v>
      </c>
      <c r="H142" s="112">
        <f t="shared" si="87"/>
        <v>3</v>
      </c>
      <c r="I142" s="113"/>
      <c r="J142" s="174">
        <f t="shared" ref="J142:J157" si="115">BI142</f>
        <v>59.419627826086952</v>
      </c>
      <c r="K142" s="175">
        <f t="shared" ref="K142:K157" si="116">BD142</f>
        <v>59.462240869565221</v>
      </c>
      <c r="L142" s="170">
        <f t="shared" ref="L142:L157" si="117">BG142</f>
        <v>30.101853913043477</v>
      </c>
      <c r="M142" s="171">
        <f t="shared" ref="M142:M157" si="118">BB142</f>
        <v>59.462240869565221</v>
      </c>
      <c r="N142" s="163">
        <f t="shared" ref="N142:N157" si="119">IF(R142="New","New",(M142/L142)-1)</f>
        <v>0.97536806342015869</v>
      </c>
      <c r="O142" s="227">
        <f t="shared" si="88"/>
        <v>1.5156521739130435</v>
      </c>
      <c r="P142" s="228">
        <f t="shared" si="89"/>
        <v>1.5167391304347828</v>
      </c>
      <c r="Q142" s="223">
        <f t="shared" ref="Q142:Q157" si="120">IF(R142="New","New",IF(AX142="","",(P142/O142)-1))</f>
        <v>7.171543316122353E-4</v>
      </c>
      <c r="R142" s="208">
        <f t="shared" si="109"/>
        <v>4.2613043478269219E-2</v>
      </c>
      <c r="S142" s="209">
        <f t="shared" si="110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72"/>
        <v>343.8</v>
      </c>
      <c r="AH142" s="30">
        <f t="shared" si="73"/>
        <v>348.6</v>
      </c>
      <c r="AI142" s="30">
        <f t="shared" si="74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90"/>
        <v>230000</v>
      </c>
      <c r="AQ142" s="32">
        <f t="shared" si="91"/>
        <v>100</v>
      </c>
      <c r="AR142" s="62">
        <f t="shared" si="92"/>
        <v>230000</v>
      </c>
      <c r="AS142" s="32">
        <f t="shared" si="93"/>
        <v>100</v>
      </c>
      <c r="AT142" s="27">
        <f t="shared" si="75"/>
        <v>176.6</v>
      </c>
      <c r="AU142" s="27">
        <f t="shared" si="94"/>
        <v>172</v>
      </c>
      <c r="AV142" s="27">
        <f t="shared" si="95"/>
        <v>348.6</v>
      </c>
      <c r="AW142" s="24">
        <f t="shared" si="76"/>
        <v>172.25000000000003</v>
      </c>
      <c r="AX142" s="24">
        <f t="shared" si="96"/>
        <v>-172</v>
      </c>
      <c r="AY142" s="24">
        <f t="shared" si="97"/>
        <v>0.25</v>
      </c>
      <c r="AZ142" s="115">
        <f t="shared" si="102"/>
        <v>39204</v>
      </c>
      <c r="BA142" s="33">
        <f t="shared" si="111"/>
        <v>0.17045217391304349</v>
      </c>
      <c r="BB142" s="33">
        <f t="shared" si="78"/>
        <v>59.462240869565221</v>
      </c>
      <c r="BC142" s="34">
        <f t="shared" si="98"/>
        <v>0</v>
      </c>
      <c r="BD142" s="34">
        <f t="shared" si="99"/>
        <v>59.462240869565221</v>
      </c>
      <c r="BE142" s="34" t="str">
        <f t="shared" si="112"/>
        <v>yes</v>
      </c>
      <c r="BF142" s="35">
        <f t="shared" si="113"/>
        <v>0.17045217391304349</v>
      </c>
      <c r="BG142" s="35">
        <f t="shared" si="81"/>
        <v>30.101853913043477</v>
      </c>
      <c r="BH142" s="34">
        <f t="shared" si="100"/>
        <v>29.317773913043478</v>
      </c>
      <c r="BI142" s="36">
        <f t="shared" si="101"/>
        <v>59.419627826086952</v>
      </c>
      <c r="BJ142" s="1" t="str">
        <f t="shared" si="114"/>
        <v>yes</v>
      </c>
      <c r="BK142" s="35">
        <f t="shared" si="62"/>
        <v>29.360386956521744</v>
      </c>
      <c r="BL142" s="35">
        <f t="shared" si="62"/>
        <v>-29.317773913043478</v>
      </c>
      <c r="BM142" s="7">
        <f t="shared" si="83"/>
        <v>4.2613043478269219E-2</v>
      </c>
      <c r="BN142" s="7">
        <f t="shared" si="84"/>
        <v>0</v>
      </c>
      <c r="BO142" s="17">
        <f t="shared" si="85"/>
        <v>59.462240869565228</v>
      </c>
    </row>
    <row r="143" spans="2:67" ht="17" hidden="1" customHeight="1" x14ac:dyDescent="0.15">
      <c r="B143" s="1"/>
      <c r="C143" s="28"/>
      <c r="D143" s="117" t="s">
        <v>60</v>
      </c>
      <c r="E143" s="229" t="s">
        <v>159</v>
      </c>
      <c r="F143" s="73">
        <f t="shared" si="63"/>
        <v>39204</v>
      </c>
      <c r="G143" s="74">
        <f t="shared" si="86"/>
        <v>40</v>
      </c>
      <c r="H143" s="112">
        <f t="shared" si="87"/>
        <v>3</v>
      </c>
      <c r="I143" s="113"/>
      <c r="J143" s="174">
        <f t="shared" si="115"/>
        <v>65.436589565217389</v>
      </c>
      <c r="K143" s="175">
        <f t="shared" si="116"/>
        <v>65.598519130434781</v>
      </c>
      <c r="L143" s="170">
        <f t="shared" si="117"/>
        <v>30.11889913043478</v>
      </c>
      <c r="M143" s="171">
        <f t="shared" si="118"/>
        <v>65.598519130434781</v>
      </c>
      <c r="N143" s="163">
        <f t="shared" si="119"/>
        <v>1.177985285795133</v>
      </c>
      <c r="O143" s="227">
        <f t="shared" si="88"/>
        <v>1.6691304347826086</v>
      </c>
      <c r="P143" s="228">
        <f t="shared" si="89"/>
        <v>1.6732608695652176</v>
      </c>
      <c r="Q143" s="223">
        <f t="shared" si="120"/>
        <v>2.47460276113598E-3</v>
      </c>
      <c r="R143" s="208">
        <f t="shared" si="109"/>
        <v>0.16192956521739177</v>
      </c>
      <c r="S143" s="209">
        <f t="shared" si="110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72"/>
        <v>0</v>
      </c>
      <c r="AH143" s="30">
        <f t="shared" si="73"/>
        <v>383.9</v>
      </c>
      <c r="AI143" s="30">
        <f t="shared" si="74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90"/>
        <v>230000</v>
      </c>
      <c r="AQ143" s="32">
        <f t="shared" si="91"/>
        <v>100</v>
      </c>
      <c r="AR143" s="62">
        <f t="shared" si="92"/>
        <v>230000</v>
      </c>
      <c r="AS143" s="32">
        <f t="shared" si="93"/>
        <v>100</v>
      </c>
      <c r="AT143" s="27">
        <f t="shared" si="75"/>
        <v>176.7</v>
      </c>
      <c r="AU143" s="27">
        <f t="shared" si="94"/>
        <v>207.20000000000002</v>
      </c>
      <c r="AV143" s="27">
        <f t="shared" si="95"/>
        <v>383.9</v>
      </c>
      <c r="AW143" s="24">
        <f t="shared" si="76"/>
        <v>208.15000000000003</v>
      </c>
      <c r="AX143" s="24">
        <f t="shared" si="96"/>
        <v>-207.20000000000002</v>
      </c>
      <c r="AY143" s="24">
        <f t="shared" si="97"/>
        <v>0.95000000000004547</v>
      </c>
      <c r="AZ143" s="115">
        <f t="shared" si="102"/>
        <v>39204</v>
      </c>
      <c r="BA143" s="33">
        <f t="shared" si="111"/>
        <v>0.17045217391304349</v>
      </c>
      <c r="BB143" s="33">
        <f t="shared" si="78"/>
        <v>65.598519130434781</v>
      </c>
      <c r="BC143" s="34">
        <f t="shared" si="98"/>
        <v>0</v>
      </c>
      <c r="BD143" s="34">
        <f t="shared" si="99"/>
        <v>65.598519130434781</v>
      </c>
      <c r="BE143" s="34" t="str">
        <f t="shared" si="112"/>
        <v>yes</v>
      </c>
      <c r="BF143" s="35">
        <f t="shared" si="113"/>
        <v>0.17045217391304349</v>
      </c>
      <c r="BG143" s="35">
        <f t="shared" si="81"/>
        <v>30.11889913043478</v>
      </c>
      <c r="BH143" s="34">
        <f t="shared" si="100"/>
        <v>35.317690434782605</v>
      </c>
      <c r="BI143" s="36">
        <f t="shared" si="101"/>
        <v>65.436589565217389</v>
      </c>
      <c r="BJ143" s="1" t="str">
        <f t="shared" si="114"/>
        <v>yes</v>
      </c>
      <c r="BK143" s="35">
        <f t="shared" si="62"/>
        <v>35.479619999999997</v>
      </c>
      <c r="BL143" s="35">
        <f t="shared" si="62"/>
        <v>-35.317690434782605</v>
      </c>
      <c r="BM143" s="7">
        <f t="shared" si="83"/>
        <v>0.16192956521739177</v>
      </c>
      <c r="BN143" s="7">
        <f t="shared" si="84"/>
        <v>0</v>
      </c>
      <c r="BO143" s="17">
        <f t="shared" si="85"/>
        <v>65.598519130434795</v>
      </c>
    </row>
    <row r="144" spans="2:67" ht="17" customHeight="1" x14ac:dyDescent="0.15">
      <c r="B144" s="1"/>
      <c r="C144" s="28"/>
      <c r="D144" s="117" t="s">
        <v>60</v>
      </c>
      <c r="E144" s="229" t="s">
        <v>92</v>
      </c>
      <c r="F144" s="73">
        <f>IF($J$9&gt;0,$J$9,$K$9)</f>
        <v>39204</v>
      </c>
      <c r="G144" s="74">
        <f>$J$12</f>
        <v>40</v>
      </c>
      <c r="H144" s="112">
        <f>$K$12</f>
        <v>3</v>
      </c>
      <c r="I144" s="113"/>
      <c r="J144" s="174">
        <f>BI144</f>
        <v>36.25517739130435</v>
      </c>
      <c r="K144" s="175">
        <f>BD144</f>
        <v>39.178432173913045</v>
      </c>
      <c r="L144" s="170">
        <f>BG144</f>
        <v>6.9374034782608698</v>
      </c>
      <c r="M144" s="171">
        <f>BB144</f>
        <v>39.178432173913045</v>
      </c>
      <c r="N144" s="163">
        <f>IF(R144="New","New",(M144/L144)-1)</f>
        <v>4.6474201474201475</v>
      </c>
      <c r="O144" s="227">
        <f>(AH144/AM144)*1000</f>
        <v>0.9247826086956521</v>
      </c>
      <c r="P144" s="228">
        <f>(AI144/AO144)*1000</f>
        <v>0.99934782608695649</v>
      </c>
      <c r="Q144" s="223">
        <f>IF(R144="New","New",IF(AX144="","",(P144/O144)-1))</f>
        <v>8.0629995298542534E-2</v>
      </c>
      <c r="R144" s="208">
        <f>IF(J144="","New",IF(J144=0,"New",K144-J144))</f>
        <v>2.9232547826086943</v>
      </c>
      <c r="S144" s="209">
        <f>IF(R144="New","",R144/J144)</f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>X144+(AA144+AB144)</f>
        <v>358.8</v>
      </c>
      <c r="AH144" s="30">
        <f>Y144+(AC144+AD144)</f>
        <v>212.7</v>
      </c>
      <c r="AI144" s="30">
        <f>Z144+(AE144+AF144)</f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>AK144</f>
        <v>230000</v>
      </c>
      <c r="AQ144" s="32">
        <f>IF(AO144&gt;0,AO144/AK144*100,"Not Avail.")</f>
        <v>100</v>
      </c>
      <c r="AR144" s="62">
        <f>AM144</f>
        <v>230000</v>
      </c>
      <c r="AS144" s="32">
        <f>IF(AK144&gt;0,AO144/AM144*100,"Not Avail.")</f>
        <v>100</v>
      </c>
      <c r="AT144" s="27">
        <f>IF($Y144="","",$Y144/$AS144*100)</f>
        <v>40.700000000000003</v>
      </c>
      <c r="AU144" s="27">
        <f>IF($AC144="",IF($AD144="","",($AC144+$AD144)),(($AC144+$AD144)/$AS144*100))</f>
        <v>172</v>
      </c>
      <c r="AV144" s="27">
        <f>IF(AT144="","",SUM(AT144:AU144))</f>
        <v>212.7</v>
      </c>
      <c r="AW144" s="24">
        <f>IF(AT144="","",Z144-AT144)</f>
        <v>189.14999999999998</v>
      </c>
      <c r="AX144" s="24">
        <f>IF(AU144="","",(AE144+AF144)-AU144)</f>
        <v>-172</v>
      </c>
      <c r="AY144" s="24">
        <f>IF(AH144&gt;0,AI144-AV144,"New")</f>
        <v>17.150000000000006</v>
      </c>
      <c r="AZ144" s="115">
        <f>F144</f>
        <v>39204</v>
      </c>
      <c r="BA144" s="33">
        <f>IF($F144&gt;0,($F144/$AO144),IF($G144&gt;0,(((43560/($G144/12))*$H144)/$AO144),0))</f>
        <v>0.17045217391304349</v>
      </c>
      <c r="BB144" s="33">
        <f>$Z144/(1/$BA144)</f>
        <v>39.178432173913045</v>
      </c>
      <c r="BC144" s="34">
        <f>(($AE144+$AF144)/(1/$BA144))</f>
        <v>0</v>
      </c>
      <c r="BD144" s="34">
        <f>BB144+BC144</f>
        <v>39.178432173913045</v>
      </c>
      <c r="BE144" s="34" t="str">
        <f>IF(BD144=K144,"yes","no")</f>
        <v>yes</v>
      </c>
      <c r="BF144" s="35">
        <f>IF(AM144="","",IF($F144&gt;0,($F144/AM144),IF($G144&gt;0,((((43560/($G144/12))*$H144)/$AM144)),0)))</f>
        <v>0.17045217391304349</v>
      </c>
      <c r="BG144" s="35">
        <f>IF($Y144="","",$Y144/(1/$BF144))</f>
        <v>6.9374034782608698</v>
      </c>
      <c r="BH144" s="34">
        <f>(($AC144+$AD144)/(1/$BF144))</f>
        <v>29.317773913043478</v>
      </c>
      <c r="BI144" s="36">
        <f>SUM(BG144:BH144)</f>
        <v>36.25517739130435</v>
      </c>
      <c r="BJ144" s="1" t="str">
        <f>IF(J144=BI144,"yes","no")</f>
        <v>yes</v>
      </c>
      <c r="BK144" s="35">
        <f t="shared" ref="BK144:BL147" si="121">IF(BG144="","",IF(BG144=0,"",BB144-BG144))</f>
        <v>32.241028695652176</v>
      </c>
      <c r="BL144" s="35">
        <f t="shared" si="121"/>
        <v>-29.317773913043478</v>
      </c>
      <c r="BM144" s="7">
        <f>IF(BK144="","",BD144-BI144)</f>
        <v>2.9232547826086943</v>
      </c>
      <c r="BN144" s="7">
        <f>R144-BM144</f>
        <v>0</v>
      </c>
      <c r="BO144" s="17">
        <f>P144*(AZ144/1000)</f>
        <v>39.178432173913045</v>
      </c>
    </row>
    <row r="145" spans="1:67" ht="17" hidden="1" customHeight="1" x14ac:dyDescent="0.15">
      <c r="B145" s="1"/>
      <c r="C145" s="28"/>
      <c r="D145" s="117" t="s">
        <v>60</v>
      </c>
      <c r="E145" s="229" t="s">
        <v>208</v>
      </c>
      <c r="F145" s="73">
        <f>IF($J$9&gt;0,$J$9,$K$9)</f>
        <v>39204</v>
      </c>
      <c r="G145" s="74">
        <f>$J$12</f>
        <v>40</v>
      </c>
      <c r="H145" s="112">
        <f>$K$12</f>
        <v>3</v>
      </c>
      <c r="I145" s="113"/>
      <c r="J145" s="174">
        <f>BI145</f>
        <v>0</v>
      </c>
      <c r="K145" s="175">
        <f>BD145</f>
        <v>66.28032782608696</v>
      </c>
      <c r="L145" s="170" t="str">
        <f>BG145</f>
        <v/>
      </c>
      <c r="M145" s="171">
        <f>BB145</f>
        <v>66.28032782608696</v>
      </c>
      <c r="N145" s="163" t="str">
        <f>IF(R145="New","New",(M145/L145)-1)</f>
        <v>New</v>
      </c>
      <c r="O145" s="227">
        <f>(AH145/AM145)*1000</f>
        <v>0</v>
      </c>
      <c r="P145" s="228">
        <f>(AI145/AO145)*1000</f>
        <v>1.6906521739130436</v>
      </c>
      <c r="Q145" s="223" t="str">
        <f>IF(R145="New","New",IF(AX145="","",(P145/O145)-1))</f>
        <v>New</v>
      </c>
      <c r="R145" s="208" t="str">
        <f>IF(J145="","New",IF(J145=0,"New",K145-J145))</f>
        <v>New</v>
      </c>
      <c r="S145" s="209" t="str">
        <f>IF(R145="New","",R145/J145)</f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>X145+(AA145+AB145)</f>
        <v>0</v>
      </c>
      <c r="AH145" s="30">
        <f>Y145+(AC145+AD145)</f>
        <v>0</v>
      </c>
      <c r="AI145" s="30">
        <f>Z145+(AE145+AF145)</f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>AK145</f>
        <v>230000</v>
      </c>
      <c r="AQ145" s="32">
        <f>IF(AO145&gt;0,AO145/AK145*100,"Not Avail.")</f>
        <v>100</v>
      </c>
      <c r="AR145" s="62">
        <f>AM145</f>
        <v>230000</v>
      </c>
      <c r="AS145" s="32">
        <f>IF(AK145&gt;0,AO145/AM145*100,"Not Avail.")</f>
        <v>100</v>
      </c>
      <c r="AT145" s="27" t="str">
        <f>IF($Y145="","",$Y145/$AS145*100)</f>
        <v/>
      </c>
      <c r="AU145" s="27" t="str">
        <f>IF($AC145="",IF($AD145="","",($AC145+$AD145)),(($AC145+$AD145)/$AS145*100))</f>
        <v/>
      </c>
      <c r="AV145" s="27" t="str">
        <f>IF(AT145="","",SUM(AT145:AU145))</f>
        <v/>
      </c>
      <c r="AW145" s="24" t="str">
        <f>IF(AT145="","",Z145-AT145)</f>
        <v/>
      </c>
      <c r="AX145" s="24" t="str">
        <f>IF(AU145="","",(AE145+AF145)-AU145)</f>
        <v/>
      </c>
      <c r="AY145" s="24" t="str">
        <f>IF(AH145&gt;0,AI145-AV145,"New")</f>
        <v>New</v>
      </c>
      <c r="AZ145" s="115">
        <f>F145</f>
        <v>39204</v>
      </c>
      <c r="BA145" s="33">
        <f>IF($F145&gt;0,($F145/$AO145),IF($G145&gt;0,(((43560/($G145/12))*$H145)/$AO145),0))</f>
        <v>0.17045217391304349</v>
      </c>
      <c r="BB145" s="33">
        <f>$Z145/(1/$BA145)</f>
        <v>66.28032782608696</v>
      </c>
      <c r="BC145" s="34">
        <f>(($AE145+$AF145)/(1/$BA145))</f>
        <v>0</v>
      </c>
      <c r="BD145" s="34">
        <f>BB145+BC145</f>
        <v>66.28032782608696</v>
      </c>
      <c r="BE145" s="34" t="str">
        <f>IF(BD145=K145,"yes","no")</f>
        <v>yes</v>
      </c>
      <c r="BF145" s="35">
        <f>IF(AM145="","",IF($F145&gt;0,($F145/AM145),IF($G145&gt;0,((((43560/($G145/12))*$H145)/$AM145)),0)))</f>
        <v>0.17045217391304349</v>
      </c>
      <c r="BG145" s="35" t="str">
        <f>IF($Y145="","",$Y145/(1/$BF145))</f>
        <v/>
      </c>
      <c r="BH145" s="34">
        <f>(($AC145+$AD145)/(1/$BF145))</f>
        <v>0</v>
      </c>
      <c r="BI145" s="36">
        <f>SUM(BG145:BH145)</f>
        <v>0</v>
      </c>
      <c r="BJ145" s="1" t="str">
        <f>IF(J145=BI145,"yes","no")</f>
        <v>yes</v>
      </c>
      <c r="BK145" s="35" t="str">
        <f t="shared" si="121"/>
        <v/>
      </c>
      <c r="BL145" s="35" t="str">
        <f t="shared" si="121"/>
        <v/>
      </c>
      <c r="BM145" s="7" t="str">
        <f>IF(BK145="","",BD145-BI145)</f>
        <v/>
      </c>
      <c r="BN145" s="7" t="e">
        <f>R145-BM145</f>
        <v>#VALUE!</v>
      </c>
      <c r="BO145" s="17">
        <f>P145*(AZ145/1000)</f>
        <v>66.28032782608696</v>
      </c>
    </row>
    <row r="146" spans="1:67" ht="17" hidden="1" customHeight="1" x14ac:dyDescent="0.15">
      <c r="B146" s="1"/>
      <c r="C146" s="28"/>
      <c r="D146" s="117" t="s">
        <v>60</v>
      </c>
      <c r="E146" s="229" t="s">
        <v>209</v>
      </c>
      <c r="F146" s="73">
        <f>IF($J$9&gt;0,$J$9,$K$9)</f>
        <v>39204</v>
      </c>
      <c r="G146" s="74">
        <f>$J$12</f>
        <v>40</v>
      </c>
      <c r="H146" s="112">
        <f>$K$12</f>
        <v>3</v>
      </c>
      <c r="I146" s="113"/>
      <c r="J146" s="174">
        <f>BI146</f>
        <v>0</v>
      </c>
      <c r="K146" s="175">
        <f>BD146</f>
        <v>66.28032782608696</v>
      </c>
      <c r="L146" s="170" t="str">
        <f>BG146</f>
        <v/>
      </c>
      <c r="M146" s="171">
        <f>BB146</f>
        <v>66.28032782608696</v>
      </c>
      <c r="N146" s="163" t="str">
        <f>IF(R146="New","New",(M146/L146)-1)</f>
        <v>New</v>
      </c>
      <c r="O146" s="227">
        <f>(AH146/AM146)*1000</f>
        <v>0</v>
      </c>
      <c r="P146" s="228">
        <f>(AI146/AO146)*1000</f>
        <v>1.6906521739130436</v>
      </c>
      <c r="Q146" s="223" t="str">
        <f>IF(R146="New","New",IF(AX146="","",(P146/O146)-1))</f>
        <v>New</v>
      </c>
      <c r="R146" s="208" t="str">
        <f>IF(J146="","New",IF(J146=0,"New",K146-J146))</f>
        <v>New</v>
      </c>
      <c r="S146" s="209" t="str">
        <f>IF(R146="New","",R146/J146)</f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>X146+(AA146+AB146)</f>
        <v>0</v>
      </c>
      <c r="AH146" s="30">
        <f>Y146+(AC146+AD146)</f>
        <v>0</v>
      </c>
      <c r="AI146" s="30">
        <f>Z146+(AE146+AF146)</f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>AK146</f>
        <v>230000</v>
      </c>
      <c r="AQ146" s="32">
        <f>IF(AO146&gt;0,AO146/AK146*100,"Not Avail.")</f>
        <v>100</v>
      </c>
      <c r="AR146" s="62">
        <f>AM146</f>
        <v>230000</v>
      </c>
      <c r="AS146" s="32">
        <f>IF(AK146&gt;0,AO146/AM146*100,"Not Avail.")</f>
        <v>100</v>
      </c>
      <c r="AT146" s="27" t="str">
        <f>IF($Y146="","",$Y146/$AS146*100)</f>
        <v/>
      </c>
      <c r="AU146" s="27" t="str">
        <f>IF($AC146="",IF($AD146="","",($AC146+$AD146)),(($AC146+$AD146)/$AS146*100))</f>
        <v/>
      </c>
      <c r="AV146" s="27" t="str">
        <f>IF(AT146="","",SUM(AT146:AU146))</f>
        <v/>
      </c>
      <c r="AW146" s="24" t="str">
        <f>IF(AT146="","",Z146-AT146)</f>
        <v/>
      </c>
      <c r="AX146" s="24" t="str">
        <f>IF(AU146="","",(AE146+AF146)-AU146)</f>
        <v/>
      </c>
      <c r="AY146" s="24" t="str">
        <f>IF(AH146&gt;0,AI146-AV146,"New")</f>
        <v>New</v>
      </c>
      <c r="AZ146" s="115">
        <f>F146</f>
        <v>39204</v>
      </c>
      <c r="BA146" s="33">
        <f>IF($F146&gt;0,($F146/$AO146),IF($G146&gt;0,(((43560/($G146/12))*$H146)/$AO146),0))</f>
        <v>0.17045217391304349</v>
      </c>
      <c r="BB146" s="33">
        <f>$Z146/(1/$BA146)</f>
        <v>66.28032782608696</v>
      </c>
      <c r="BC146" s="34">
        <f>(($AE146+$AF146)/(1/$BA146))</f>
        <v>0</v>
      </c>
      <c r="BD146" s="34">
        <f>BB146+BC146</f>
        <v>66.28032782608696</v>
      </c>
      <c r="BE146" s="34" t="str">
        <f>IF(BD146=K146,"yes","no")</f>
        <v>yes</v>
      </c>
      <c r="BF146" s="35">
        <f>IF(AM146="","",IF($F146&gt;0,($F146/AM146),IF($G146&gt;0,((((43560/($G146/12))*$H146)/$AM146)),0)))</f>
        <v>0.17045217391304349</v>
      </c>
      <c r="BG146" s="35" t="str">
        <f>IF($Y146="","",$Y146/(1/$BF146))</f>
        <v/>
      </c>
      <c r="BH146" s="34">
        <f>(($AC146+$AD146)/(1/$BF146))</f>
        <v>0</v>
      </c>
      <c r="BI146" s="36">
        <f>SUM(BG146:BH146)</f>
        <v>0</v>
      </c>
      <c r="BJ146" s="1" t="str">
        <f>IF(J146=BI146,"yes","no")</f>
        <v>yes</v>
      </c>
      <c r="BK146" s="35" t="str">
        <f t="shared" si="121"/>
        <v/>
      </c>
      <c r="BL146" s="35" t="str">
        <f t="shared" si="121"/>
        <v/>
      </c>
      <c r="BM146" s="7" t="str">
        <f>IF(BK146="","",BD146-BI146)</f>
        <v/>
      </c>
      <c r="BN146" s="7" t="e">
        <f>R146-BM146</f>
        <v>#VALUE!</v>
      </c>
      <c r="BO146" s="17">
        <f>P146*(AZ146/1000)</f>
        <v>66.28032782608696</v>
      </c>
    </row>
    <row r="147" spans="1:67" ht="17" customHeight="1" x14ac:dyDescent="0.15">
      <c r="B147" s="1"/>
      <c r="C147" s="28"/>
      <c r="D147" s="117" t="s">
        <v>60</v>
      </c>
      <c r="E147" s="229" t="s">
        <v>139</v>
      </c>
      <c r="F147" s="73">
        <f>IF($J$9&gt;0,$J$9,$K$9)</f>
        <v>39204</v>
      </c>
      <c r="G147" s="74">
        <f>$J$12</f>
        <v>40</v>
      </c>
      <c r="H147" s="112">
        <f>$K$12</f>
        <v>3</v>
      </c>
      <c r="I147" s="113"/>
      <c r="J147" s="174">
        <f>BI147</f>
        <v>59.419627826086952</v>
      </c>
      <c r="K147" s="175">
        <f>BD147</f>
        <v>59.462240869565221</v>
      </c>
      <c r="L147" s="170">
        <f>BG147</f>
        <v>30.101853913043477</v>
      </c>
      <c r="M147" s="171">
        <f>BB147</f>
        <v>59.462240869565221</v>
      </c>
      <c r="N147" s="163">
        <f>IF(R147="New","New",(M147/L147)-1)</f>
        <v>0.97536806342015869</v>
      </c>
      <c r="O147" s="227">
        <f>(AH147/AM147)*1000</f>
        <v>1.5156521739130435</v>
      </c>
      <c r="P147" s="228">
        <f>(AI147/AO147)*1000</f>
        <v>1.5167391304347828</v>
      </c>
      <c r="Q147" s="223">
        <f>IF(R147="New","New",IF(AX147="","",(P147/O147)-1))</f>
        <v>7.171543316122353E-4</v>
      </c>
      <c r="R147" s="208">
        <f>IF(J147="","New",IF(J147=0,"New",K147-J147))</f>
        <v>4.2613043478269219E-2</v>
      </c>
      <c r="S147" s="209">
        <f>IF(R147="New","",R147/J147)</f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>X147+(AA147+AB147)</f>
        <v>343.8</v>
      </c>
      <c r="AH147" s="30">
        <f>Y147+(AC147+AD147)</f>
        <v>348.6</v>
      </c>
      <c r="AI147" s="30">
        <f>Z147+(AE147+AF147)</f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>AK147</f>
        <v>230000</v>
      </c>
      <c r="AQ147" s="32">
        <f>IF(AO147&gt;0,AO147/AK147*100,"Not Avail.")</f>
        <v>100</v>
      </c>
      <c r="AR147" s="62">
        <f>AM147</f>
        <v>230000</v>
      </c>
      <c r="AS147" s="32">
        <f>IF(AK147&gt;0,AO147/AM147*100,"Not Avail.")</f>
        <v>100</v>
      </c>
      <c r="AT147" s="27">
        <f>IF($Y147="","",$Y147/$AS147*100)</f>
        <v>176.6</v>
      </c>
      <c r="AU147" s="27">
        <f>IF($AC147="",IF($AD147="","",($AC147+$AD147)),(($AC147+$AD147)/$AS147*100))</f>
        <v>172</v>
      </c>
      <c r="AV147" s="27">
        <f>IF(AT147="","",SUM(AT147:AU147))</f>
        <v>348.6</v>
      </c>
      <c r="AW147" s="24">
        <f>IF(AT147="","",Z147-AT147)</f>
        <v>172.25000000000003</v>
      </c>
      <c r="AX147" s="24">
        <f>IF(AU147="","",(AE147+AF147)-AU147)</f>
        <v>-172</v>
      </c>
      <c r="AY147" s="24">
        <f>IF(AH147&gt;0,AI147-AV147,"New")</f>
        <v>0.25</v>
      </c>
      <c r="AZ147" s="115">
        <f>F147</f>
        <v>39204</v>
      </c>
      <c r="BA147" s="33">
        <f>IF($F147&gt;0,($F147/$AO147),IF($G147&gt;0,(((43560/($G147/12))*$H147)/$AO147),0))</f>
        <v>0.17045217391304349</v>
      </c>
      <c r="BB147" s="33">
        <f>$Z147/(1/$BA147)</f>
        <v>59.462240869565221</v>
      </c>
      <c r="BC147" s="34">
        <f>(($AE147+$AF147)/(1/$BA147))</f>
        <v>0</v>
      </c>
      <c r="BD147" s="34">
        <f>BB147+BC147</f>
        <v>59.462240869565221</v>
      </c>
      <c r="BE147" s="34" t="str">
        <f>IF(BD147=K147,"yes","no")</f>
        <v>yes</v>
      </c>
      <c r="BF147" s="35">
        <f>IF(AM147="","",IF($F147&gt;0,($F147/AM147),IF($G147&gt;0,((((43560/($G147/12))*$H147)/$AM147)),0)))</f>
        <v>0.17045217391304349</v>
      </c>
      <c r="BG147" s="35">
        <f>IF($Y147="","",$Y147/(1/$BF147))</f>
        <v>30.101853913043477</v>
      </c>
      <c r="BH147" s="34">
        <f>(($AC147+$AD147)/(1/$BF147))</f>
        <v>29.317773913043478</v>
      </c>
      <c r="BI147" s="36">
        <f>SUM(BG147:BH147)</f>
        <v>59.419627826086952</v>
      </c>
      <c r="BJ147" s="1" t="str">
        <f>IF(J147=BI147,"yes","no")</f>
        <v>yes</v>
      </c>
      <c r="BK147" s="35">
        <f t="shared" si="121"/>
        <v>29.360386956521744</v>
      </c>
      <c r="BL147" s="35">
        <f t="shared" si="121"/>
        <v>-29.317773913043478</v>
      </c>
      <c r="BM147" s="7">
        <f>IF(BK147="","",BD147-BI147)</f>
        <v>4.2613043478269219E-2</v>
      </c>
      <c r="BN147" s="7">
        <f>R147-BM147</f>
        <v>0</v>
      </c>
      <c r="BO147" s="17">
        <f>P147*(AZ147/1000)</f>
        <v>59.462240869565228</v>
      </c>
    </row>
    <row r="148" spans="1:67" ht="17" hidden="1" customHeight="1" x14ac:dyDescent="0.15">
      <c r="B148" s="1"/>
      <c r="C148" s="28"/>
      <c r="D148" s="117" t="s">
        <v>60</v>
      </c>
      <c r="E148" s="229" t="s">
        <v>160</v>
      </c>
      <c r="F148" s="73">
        <f t="shared" si="63"/>
        <v>39204</v>
      </c>
      <c r="G148" s="74">
        <f t="shared" si="86"/>
        <v>40</v>
      </c>
      <c r="H148" s="112">
        <f t="shared" si="87"/>
        <v>3</v>
      </c>
      <c r="I148" s="113"/>
      <c r="J148" s="174">
        <f t="shared" si="115"/>
        <v>65.436589565217389</v>
      </c>
      <c r="K148" s="175">
        <f t="shared" si="116"/>
        <v>57.757719130434786</v>
      </c>
      <c r="L148" s="170">
        <f t="shared" si="117"/>
        <v>30.11889913043478</v>
      </c>
      <c r="M148" s="171">
        <f t="shared" si="118"/>
        <v>57.757719130434786</v>
      </c>
      <c r="N148" s="163">
        <f t="shared" si="119"/>
        <v>0.91765704584040786</v>
      </c>
      <c r="O148" s="227">
        <f t="shared" si="88"/>
        <v>1.6691304347826086</v>
      </c>
      <c r="P148" s="228">
        <f t="shared" si="89"/>
        <v>1.4732608695652174</v>
      </c>
      <c r="Q148" s="223">
        <f t="shared" si="120"/>
        <v>-0.11734826777806717</v>
      </c>
      <c r="R148" s="208">
        <f t="shared" si="109"/>
        <v>-7.6788704347826027</v>
      </c>
      <c r="S148" s="209">
        <f t="shared" si="110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72"/>
        <v>0</v>
      </c>
      <c r="AH148" s="30">
        <f t="shared" si="73"/>
        <v>383.9</v>
      </c>
      <c r="AI148" s="30">
        <f t="shared" si="74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90"/>
        <v>230000</v>
      </c>
      <c r="AQ148" s="32">
        <f t="shared" si="91"/>
        <v>100</v>
      </c>
      <c r="AR148" s="62">
        <f t="shared" si="92"/>
        <v>230000</v>
      </c>
      <c r="AS148" s="32">
        <f t="shared" si="93"/>
        <v>100</v>
      </c>
      <c r="AT148" s="27">
        <f t="shared" si="75"/>
        <v>176.7</v>
      </c>
      <c r="AU148" s="27">
        <f t="shared" si="94"/>
        <v>207.20000000000002</v>
      </c>
      <c r="AV148" s="27">
        <f t="shared" si="95"/>
        <v>383.9</v>
      </c>
      <c r="AW148" s="24">
        <f t="shared" si="76"/>
        <v>162.15000000000003</v>
      </c>
      <c r="AX148" s="24">
        <f t="shared" si="96"/>
        <v>-207.20000000000002</v>
      </c>
      <c r="AY148" s="24">
        <f t="shared" si="97"/>
        <v>-45.049999999999955</v>
      </c>
      <c r="AZ148" s="115">
        <f t="shared" si="102"/>
        <v>39204</v>
      </c>
      <c r="BA148" s="33">
        <f t="shared" si="111"/>
        <v>0.17045217391304349</v>
      </c>
      <c r="BB148" s="33">
        <f t="shared" si="78"/>
        <v>57.757719130434786</v>
      </c>
      <c r="BC148" s="34">
        <f t="shared" si="98"/>
        <v>0</v>
      </c>
      <c r="BD148" s="34">
        <f t="shared" si="99"/>
        <v>57.757719130434786</v>
      </c>
      <c r="BE148" s="34" t="str">
        <f t="shared" si="112"/>
        <v>yes</v>
      </c>
      <c r="BF148" s="35">
        <f t="shared" si="113"/>
        <v>0.17045217391304349</v>
      </c>
      <c r="BG148" s="35">
        <f t="shared" si="81"/>
        <v>30.11889913043478</v>
      </c>
      <c r="BH148" s="34">
        <f t="shared" si="100"/>
        <v>35.317690434782605</v>
      </c>
      <c r="BI148" s="36">
        <f t="shared" si="101"/>
        <v>65.436589565217389</v>
      </c>
      <c r="BJ148" s="1" t="str">
        <f t="shared" si="114"/>
        <v>yes</v>
      </c>
      <c r="BK148" s="35">
        <f t="shared" si="62"/>
        <v>27.638820000000006</v>
      </c>
      <c r="BL148" s="35">
        <f t="shared" si="62"/>
        <v>-35.317690434782605</v>
      </c>
      <c r="BM148" s="7">
        <f t="shared" si="83"/>
        <v>-7.6788704347826027</v>
      </c>
      <c r="BN148" s="7">
        <f t="shared" si="84"/>
        <v>0</v>
      </c>
      <c r="BO148" s="17">
        <f t="shared" si="85"/>
        <v>57.757719130434786</v>
      </c>
    </row>
    <row r="149" spans="1:67" ht="17" hidden="1" customHeight="1" x14ac:dyDescent="0.15">
      <c r="B149" s="1"/>
      <c r="C149" s="28"/>
      <c r="D149" s="117" t="s">
        <v>60</v>
      </c>
      <c r="E149" s="229" t="s">
        <v>161</v>
      </c>
      <c r="F149" s="73">
        <f t="shared" si="63"/>
        <v>39204</v>
      </c>
      <c r="G149" s="74">
        <f t="shared" si="86"/>
        <v>40</v>
      </c>
      <c r="H149" s="112">
        <f t="shared" si="87"/>
        <v>3</v>
      </c>
      <c r="I149" s="113"/>
      <c r="J149" s="174">
        <f t="shared" si="115"/>
        <v>65.436589565217389</v>
      </c>
      <c r="K149" s="175">
        <f t="shared" si="116"/>
        <v>50.939632173913047</v>
      </c>
      <c r="L149" s="170">
        <f t="shared" si="117"/>
        <v>30.11889913043478</v>
      </c>
      <c r="M149" s="171">
        <f t="shared" si="118"/>
        <v>50.939632173913047</v>
      </c>
      <c r="N149" s="163">
        <f t="shared" si="119"/>
        <v>0.69128466327108118</v>
      </c>
      <c r="O149" s="227">
        <f t="shared" si="88"/>
        <v>1.6691304347826086</v>
      </c>
      <c r="P149" s="228">
        <f t="shared" si="89"/>
        <v>1.2993478260869566</v>
      </c>
      <c r="Q149" s="223">
        <f t="shared" si="120"/>
        <v>-0.22154206824693923</v>
      </c>
      <c r="R149" s="208">
        <f t="shared" si="109"/>
        <v>-14.496957391304342</v>
      </c>
      <c r="S149" s="209">
        <f t="shared" si="110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72"/>
        <v>0</v>
      </c>
      <c r="AH149" s="30">
        <f t="shared" si="73"/>
        <v>383.9</v>
      </c>
      <c r="AI149" s="30">
        <f t="shared" si="74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90"/>
        <v>230000</v>
      </c>
      <c r="AQ149" s="32">
        <f t="shared" si="91"/>
        <v>100</v>
      </c>
      <c r="AR149" s="62">
        <f t="shared" si="92"/>
        <v>230000</v>
      </c>
      <c r="AS149" s="32">
        <f t="shared" si="93"/>
        <v>100</v>
      </c>
      <c r="AT149" s="27">
        <f t="shared" si="75"/>
        <v>176.7</v>
      </c>
      <c r="AU149" s="27">
        <f t="shared" si="94"/>
        <v>207.20000000000002</v>
      </c>
      <c r="AV149" s="27">
        <f t="shared" si="95"/>
        <v>383.9</v>
      </c>
      <c r="AW149" s="24">
        <f t="shared" si="76"/>
        <v>122.15000000000003</v>
      </c>
      <c r="AX149" s="24">
        <f t="shared" si="96"/>
        <v>-207.20000000000002</v>
      </c>
      <c r="AY149" s="24">
        <f t="shared" si="97"/>
        <v>-85.049999999999955</v>
      </c>
      <c r="AZ149" s="115">
        <f t="shared" si="102"/>
        <v>39204</v>
      </c>
      <c r="BA149" s="33">
        <f t="shared" si="111"/>
        <v>0.17045217391304349</v>
      </c>
      <c r="BB149" s="33">
        <f t="shared" si="78"/>
        <v>50.939632173913047</v>
      </c>
      <c r="BC149" s="34">
        <f t="shared" si="98"/>
        <v>0</v>
      </c>
      <c r="BD149" s="34">
        <f t="shared" si="99"/>
        <v>50.939632173913047</v>
      </c>
      <c r="BE149" s="34" t="str">
        <f t="shared" si="112"/>
        <v>yes</v>
      </c>
      <c r="BF149" s="35">
        <f t="shared" si="113"/>
        <v>0.17045217391304349</v>
      </c>
      <c r="BG149" s="35">
        <f t="shared" si="81"/>
        <v>30.11889913043478</v>
      </c>
      <c r="BH149" s="34">
        <f t="shared" si="100"/>
        <v>35.317690434782605</v>
      </c>
      <c r="BI149" s="36">
        <f t="shared" si="101"/>
        <v>65.436589565217389</v>
      </c>
      <c r="BJ149" s="1" t="str">
        <f t="shared" si="114"/>
        <v>yes</v>
      </c>
      <c r="BK149" s="35">
        <f t="shared" si="62"/>
        <v>20.820733043478267</v>
      </c>
      <c r="BL149" s="35">
        <f t="shared" si="62"/>
        <v>-35.317690434782605</v>
      </c>
      <c r="BM149" s="7">
        <f t="shared" si="83"/>
        <v>-14.496957391304342</v>
      </c>
      <c r="BN149" s="7">
        <f t="shared" si="84"/>
        <v>0</v>
      </c>
      <c r="BO149" s="17">
        <f t="shared" si="85"/>
        <v>50.939632173913047</v>
      </c>
    </row>
    <row r="150" spans="1:67" ht="17" hidden="1" customHeight="1" x14ac:dyDescent="0.15">
      <c r="B150" s="1"/>
      <c r="C150" s="28"/>
      <c r="D150" s="117" t="s">
        <v>60</v>
      </c>
      <c r="E150" s="229" t="s">
        <v>162</v>
      </c>
      <c r="F150" s="73">
        <f t="shared" si="63"/>
        <v>39204</v>
      </c>
      <c r="G150" s="74">
        <f t="shared" si="86"/>
        <v>40</v>
      </c>
      <c r="H150" s="112">
        <f t="shared" si="87"/>
        <v>3</v>
      </c>
      <c r="I150" s="113"/>
      <c r="J150" s="174">
        <f t="shared" si="115"/>
        <v>65.436589565217389</v>
      </c>
      <c r="K150" s="175">
        <f t="shared" si="116"/>
        <v>50.939632173913047</v>
      </c>
      <c r="L150" s="170">
        <f t="shared" si="117"/>
        <v>30.11889913043478</v>
      </c>
      <c r="M150" s="171">
        <f t="shared" si="118"/>
        <v>50.939632173913047</v>
      </c>
      <c r="N150" s="163">
        <f t="shared" si="119"/>
        <v>0.69128466327108118</v>
      </c>
      <c r="O150" s="227">
        <f t="shared" si="88"/>
        <v>1.6691304347826086</v>
      </c>
      <c r="P150" s="228">
        <f t="shared" si="89"/>
        <v>1.2993478260869566</v>
      </c>
      <c r="Q150" s="223">
        <f t="shared" si="120"/>
        <v>-0.22154206824693923</v>
      </c>
      <c r="R150" s="208">
        <f t="shared" si="109"/>
        <v>-14.496957391304342</v>
      </c>
      <c r="S150" s="209">
        <f t="shared" si="110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72"/>
        <v>0</v>
      </c>
      <c r="AH150" s="30">
        <f t="shared" si="73"/>
        <v>383.9</v>
      </c>
      <c r="AI150" s="30">
        <f t="shared" si="74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90"/>
        <v>230000</v>
      </c>
      <c r="AQ150" s="32">
        <f t="shared" si="91"/>
        <v>100</v>
      </c>
      <c r="AR150" s="62">
        <f t="shared" si="92"/>
        <v>230000</v>
      </c>
      <c r="AS150" s="32">
        <f t="shared" si="93"/>
        <v>100</v>
      </c>
      <c r="AT150" s="27">
        <f t="shared" si="75"/>
        <v>176.7</v>
      </c>
      <c r="AU150" s="27">
        <f t="shared" si="94"/>
        <v>207.20000000000002</v>
      </c>
      <c r="AV150" s="27">
        <f t="shared" si="95"/>
        <v>383.9</v>
      </c>
      <c r="AW150" s="24">
        <f t="shared" si="76"/>
        <v>122.15000000000003</v>
      </c>
      <c r="AX150" s="24">
        <f t="shared" si="96"/>
        <v>-207.20000000000002</v>
      </c>
      <c r="AY150" s="24">
        <f t="shared" si="97"/>
        <v>-85.049999999999955</v>
      </c>
      <c r="AZ150" s="115">
        <f t="shared" si="102"/>
        <v>39204</v>
      </c>
      <c r="BA150" s="33">
        <f t="shared" si="111"/>
        <v>0.17045217391304349</v>
      </c>
      <c r="BB150" s="33">
        <f t="shared" si="78"/>
        <v>50.939632173913047</v>
      </c>
      <c r="BC150" s="34">
        <f t="shared" si="98"/>
        <v>0</v>
      </c>
      <c r="BD150" s="34">
        <f t="shared" si="99"/>
        <v>50.939632173913047</v>
      </c>
      <c r="BE150" s="34" t="str">
        <f t="shared" si="112"/>
        <v>yes</v>
      </c>
      <c r="BF150" s="35">
        <f t="shared" si="113"/>
        <v>0.17045217391304349</v>
      </c>
      <c r="BG150" s="35">
        <f t="shared" si="81"/>
        <v>30.11889913043478</v>
      </c>
      <c r="BH150" s="34">
        <f t="shared" si="100"/>
        <v>35.317690434782605</v>
      </c>
      <c r="BI150" s="36">
        <f t="shared" si="101"/>
        <v>65.436589565217389</v>
      </c>
      <c r="BJ150" s="1" t="str">
        <f t="shared" si="114"/>
        <v>yes</v>
      </c>
      <c r="BK150" s="35">
        <f t="shared" si="62"/>
        <v>20.820733043478267</v>
      </c>
      <c r="BL150" s="35">
        <f t="shared" si="62"/>
        <v>-35.317690434782605</v>
      </c>
      <c r="BM150" s="7">
        <f t="shared" si="83"/>
        <v>-14.496957391304342</v>
      </c>
      <c r="BN150" s="7">
        <f t="shared" si="84"/>
        <v>0</v>
      </c>
      <c r="BO150" s="17">
        <f t="shared" si="85"/>
        <v>50.939632173913047</v>
      </c>
    </row>
    <row r="151" spans="1:67" ht="17" hidden="1" customHeight="1" x14ac:dyDescent="0.15">
      <c r="B151" s="1"/>
      <c r="C151" s="28"/>
      <c r="D151" s="117" t="s">
        <v>60</v>
      </c>
      <c r="E151" s="229" t="s">
        <v>207</v>
      </c>
      <c r="F151" s="73">
        <f t="shared" si="63"/>
        <v>39204</v>
      </c>
      <c r="G151" s="74">
        <f t="shared" si="86"/>
        <v>40</v>
      </c>
      <c r="H151" s="112">
        <f t="shared" si="87"/>
        <v>3</v>
      </c>
      <c r="I151" s="113"/>
      <c r="J151" s="174">
        <f t="shared" si="115"/>
        <v>0</v>
      </c>
      <c r="K151" s="175">
        <f t="shared" si="116"/>
        <v>66.28032782608696</v>
      </c>
      <c r="L151" s="170" t="str">
        <f t="shared" si="117"/>
        <v/>
      </c>
      <c r="M151" s="171">
        <f t="shared" si="118"/>
        <v>66.28032782608696</v>
      </c>
      <c r="N151" s="163" t="str">
        <f t="shared" si="119"/>
        <v>New</v>
      </c>
      <c r="O151" s="227">
        <f t="shared" si="88"/>
        <v>0</v>
      </c>
      <c r="P151" s="228">
        <f t="shared" si="89"/>
        <v>1.6906521739130436</v>
      </c>
      <c r="Q151" s="223" t="str">
        <f t="shared" si="120"/>
        <v>New</v>
      </c>
      <c r="R151" s="208" t="str">
        <f t="shared" si="109"/>
        <v>New</v>
      </c>
      <c r="S151" s="209" t="str">
        <f t="shared" si="110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72"/>
        <v>0</v>
      </c>
      <c r="AH151" s="30">
        <f t="shared" si="73"/>
        <v>0</v>
      </c>
      <c r="AI151" s="30">
        <f t="shared" si="74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>AK151</f>
        <v>230000</v>
      </c>
      <c r="AQ151" s="32">
        <f>IF(AO151&gt;0,AO151/AK151*100,"Not Avail.")</f>
        <v>100</v>
      </c>
      <c r="AR151" s="62">
        <f>AM151</f>
        <v>230000</v>
      </c>
      <c r="AS151" s="32">
        <f>IF(AK151&gt;0,AO151/AM151*100,"Not Avail.")</f>
        <v>100</v>
      </c>
      <c r="AT151" s="27" t="str">
        <f t="shared" si="75"/>
        <v/>
      </c>
      <c r="AU151" s="27" t="str">
        <f t="shared" si="94"/>
        <v/>
      </c>
      <c r="AV151" s="27" t="str">
        <f>IF(AT151="","",SUM(AT151:AU151))</f>
        <v/>
      </c>
      <c r="AW151" s="24" t="str">
        <f t="shared" si="76"/>
        <v/>
      </c>
      <c r="AX151" s="24" t="str">
        <f>IF(AU151="","",(AE151+AF151)-AU151)</f>
        <v/>
      </c>
      <c r="AY151" s="24" t="str">
        <f>IF(AH151&gt;0,AI151-AV151,"New")</f>
        <v>New</v>
      </c>
      <c r="AZ151" s="115">
        <f t="shared" si="102"/>
        <v>39204</v>
      </c>
      <c r="BA151" s="33">
        <f t="shared" si="111"/>
        <v>0.17045217391304349</v>
      </c>
      <c r="BB151" s="33">
        <f t="shared" si="78"/>
        <v>66.28032782608696</v>
      </c>
      <c r="BC151" s="34">
        <f t="shared" si="98"/>
        <v>0</v>
      </c>
      <c r="BD151" s="34">
        <f>BB151+BC151</f>
        <v>66.28032782608696</v>
      </c>
      <c r="BE151" s="34" t="str">
        <f t="shared" si="112"/>
        <v>yes</v>
      </c>
      <c r="BF151" s="35">
        <f t="shared" si="113"/>
        <v>0.17045217391304349</v>
      </c>
      <c r="BG151" s="35" t="str">
        <f t="shared" si="81"/>
        <v/>
      </c>
      <c r="BH151" s="34">
        <f t="shared" si="100"/>
        <v>0</v>
      </c>
      <c r="BI151" s="36">
        <f>SUM(BG151:BH151)</f>
        <v>0</v>
      </c>
      <c r="BJ151" s="1" t="str">
        <f t="shared" si="114"/>
        <v>yes</v>
      </c>
      <c r="BK151" s="35" t="str">
        <f t="shared" ref="BK151:BL157" si="122">IF(BG151="","",IF(BG151=0,"",BB151-BG151))</f>
        <v/>
      </c>
      <c r="BL151" s="35" t="str">
        <f t="shared" si="122"/>
        <v/>
      </c>
      <c r="BM151" s="7" t="str">
        <f t="shared" si="83"/>
        <v/>
      </c>
      <c r="BN151" s="7" t="e">
        <f t="shared" si="84"/>
        <v>#VALUE!</v>
      </c>
      <c r="BO151" s="17">
        <f t="shared" si="85"/>
        <v>66.28032782608696</v>
      </c>
    </row>
    <row r="152" spans="1:67" ht="17" hidden="1" customHeight="1" x14ac:dyDescent="0.15">
      <c r="B152" s="1"/>
      <c r="C152" s="28"/>
      <c r="D152" s="117" t="s">
        <v>60</v>
      </c>
      <c r="E152" s="229" t="s">
        <v>163</v>
      </c>
      <c r="F152" s="73">
        <f t="shared" si="63"/>
        <v>39204</v>
      </c>
      <c r="G152" s="74">
        <f t="shared" si="86"/>
        <v>40</v>
      </c>
      <c r="H152" s="112">
        <f t="shared" si="87"/>
        <v>3</v>
      </c>
      <c r="I152" s="113"/>
      <c r="J152" s="174">
        <f t="shared" si="115"/>
        <v>65.436589565217389</v>
      </c>
      <c r="K152" s="175">
        <f t="shared" si="116"/>
        <v>61.166762608695656</v>
      </c>
      <c r="L152" s="170">
        <f t="shared" si="117"/>
        <v>30.11889913043478</v>
      </c>
      <c r="M152" s="171">
        <f t="shared" si="118"/>
        <v>61.166762608695656</v>
      </c>
      <c r="N152" s="163">
        <f t="shared" si="119"/>
        <v>1.0308432371250711</v>
      </c>
      <c r="O152" s="227">
        <f t="shared" si="88"/>
        <v>1.6691304347826086</v>
      </c>
      <c r="P152" s="228">
        <f t="shared" si="89"/>
        <v>1.560217391304348</v>
      </c>
      <c r="Q152" s="223">
        <f t="shared" si="120"/>
        <v>-6.5251367543631034E-2</v>
      </c>
      <c r="R152" s="208">
        <f t="shared" si="109"/>
        <v>-4.2698269565217331</v>
      </c>
      <c r="S152" s="209">
        <f t="shared" si="110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72"/>
        <v>0</v>
      </c>
      <c r="AH152" s="30">
        <f t="shared" si="73"/>
        <v>383.9</v>
      </c>
      <c r="AI152" s="30">
        <f t="shared" si="74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90"/>
        <v>230000</v>
      </c>
      <c r="AQ152" s="32">
        <f t="shared" si="91"/>
        <v>100</v>
      </c>
      <c r="AR152" s="62">
        <f t="shared" si="92"/>
        <v>230000</v>
      </c>
      <c r="AS152" s="32">
        <f t="shared" si="93"/>
        <v>100</v>
      </c>
      <c r="AT152" s="27">
        <f t="shared" si="75"/>
        <v>176.7</v>
      </c>
      <c r="AU152" s="27">
        <f t="shared" si="94"/>
        <v>207.20000000000002</v>
      </c>
      <c r="AV152" s="27">
        <f t="shared" si="95"/>
        <v>383.9</v>
      </c>
      <c r="AW152" s="24">
        <f t="shared" si="76"/>
        <v>182.15000000000003</v>
      </c>
      <c r="AX152" s="24">
        <f t="shared" si="96"/>
        <v>-207.20000000000002</v>
      </c>
      <c r="AY152" s="24">
        <f t="shared" si="97"/>
        <v>-25.049999999999955</v>
      </c>
      <c r="AZ152" s="115">
        <f t="shared" si="102"/>
        <v>39204</v>
      </c>
      <c r="BA152" s="33">
        <f t="shared" si="111"/>
        <v>0.17045217391304349</v>
      </c>
      <c r="BB152" s="33">
        <f t="shared" si="78"/>
        <v>61.166762608695656</v>
      </c>
      <c r="BC152" s="34">
        <f t="shared" si="98"/>
        <v>0</v>
      </c>
      <c r="BD152" s="34">
        <f t="shared" si="99"/>
        <v>61.166762608695656</v>
      </c>
      <c r="BE152" s="34" t="str">
        <f t="shared" si="112"/>
        <v>yes</v>
      </c>
      <c r="BF152" s="35">
        <f t="shared" si="113"/>
        <v>0.17045217391304349</v>
      </c>
      <c r="BG152" s="35">
        <f t="shared" si="81"/>
        <v>30.11889913043478</v>
      </c>
      <c r="BH152" s="34">
        <f t="shared" si="100"/>
        <v>35.317690434782605</v>
      </c>
      <c r="BI152" s="36">
        <f t="shared" si="101"/>
        <v>65.436589565217389</v>
      </c>
      <c r="BJ152" s="1" t="str">
        <f t="shared" si="114"/>
        <v>yes</v>
      </c>
      <c r="BK152" s="35">
        <f t="shared" si="122"/>
        <v>31.047863478260876</v>
      </c>
      <c r="BL152" s="35">
        <f t="shared" si="122"/>
        <v>-35.317690434782605</v>
      </c>
      <c r="BM152" s="7">
        <f t="shared" si="83"/>
        <v>-4.2698269565217331</v>
      </c>
      <c r="BN152" s="7">
        <f t="shared" si="84"/>
        <v>0</v>
      </c>
      <c r="BO152" s="17">
        <f t="shared" si="85"/>
        <v>61.166762608695663</v>
      </c>
    </row>
    <row r="153" spans="1:67" ht="17" hidden="1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si="115"/>
        <v>51.856200000000001</v>
      </c>
      <c r="K153" s="175">
        <f t="shared" si="116"/>
        <v>53.46</v>
      </c>
      <c r="L153" s="170">
        <f t="shared" si="117"/>
        <v>51.856200000000001</v>
      </c>
      <c r="M153" s="171">
        <f t="shared" si="118"/>
        <v>53.46</v>
      </c>
      <c r="N153" s="163">
        <f t="shared" si="119"/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si="120"/>
        <v/>
      </c>
      <c r="R153" s="208">
        <f t="shared" si="109"/>
        <v>1.6037999999999997</v>
      </c>
      <c r="S153" s="209">
        <f t="shared" si="110"/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si="111"/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si="112"/>
        <v>yes</v>
      </c>
      <c r="BF153" s="35">
        <f t="shared" si="113"/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si="114"/>
        <v>yes</v>
      </c>
      <c r="BK153" s="35">
        <f t="shared" si="122"/>
        <v>1.6037999999999997</v>
      </c>
      <c r="BL153" s="35" t="str">
        <f t="shared" si="122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7" hidden="1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15"/>
        <v>63.4392</v>
      </c>
      <c r="K154" s="175">
        <f t="shared" si="116"/>
        <v>62.37</v>
      </c>
      <c r="L154" s="170">
        <f t="shared" si="117"/>
        <v>63.4392</v>
      </c>
      <c r="M154" s="171">
        <f t="shared" si="118"/>
        <v>62.37</v>
      </c>
      <c r="N154" s="163">
        <f t="shared" si="119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20"/>
        <v/>
      </c>
      <c r="R154" s="208">
        <f t="shared" si="109"/>
        <v>-1.0692000000000021</v>
      </c>
      <c r="S154" s="209">
        <f t="shared" si="110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11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12"/>
        <v>yes</v>
      </c>
      <c r="BF154" s="35">
        <f t="shared" si="113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14"/>
        <v>yes</v>
      </c>
      <c r="BK154" s="35">
        <f t="shared" si="122"/>
        <v>-1.0692000000000021</v>
      </c>
      <c r="BL154" s="35" t="str">
        <f t="shared" si="122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7" hidden="1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15"/>
        <v>51.856200000000001</v>
      </c>
      <c r="K155" s="175">
        <f t="shared" si="116"/>
        <v>53.46</v>
      </c>
      <c r="L155" s="170">
        <f t="shared" si="117"/>
        <v>51.856200000000001</v>
      </c>
      <c r="M155" s="171">
        <f t="shared" si="118"/>
        <v>53.46</v>
      </c>
      <c r="N155" s="163">
        <f t="shared" si="119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20"/>
        <v/>
      </c>
      <c r="R155" s="208">
        <f t="shared" si="109"/>
        <v>1.6037999999999997</v>
      </c>
      <c r="S155" s="209">
        <f t="shared" si="110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11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12"/>
        <v>yes</v>
      </c>
      <c r="BF155" s="35">
        <f t="shared" si="113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14"/>
        <v>yes</v>
      </c>
      <c r="BK155" s="35">
        <f t="shared" si="122"/>
        <v>1.6037999999999997</v>
      </c>
      <c r="BL155" s="35" t="str">
        <f t="shared" si="122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7" hidden="1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15"/>
        <v>63.4392</v>
      </c>
      <c r="K156" s="175">
        <f t="shared" si="116"/>
        <v>62.37</v>
      </c>
      <c r="L156" s="170">
        <f t="shared" si="117"/>
        <v>63.4392</v>
      </c>
      <c r="M156" s="171">
        <f t="shared" si="118"/>
        <v>62.37</v>
      </c>
      <c r="N156" s="163">
        <f t="shared" si="119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20"/>
        <v/>
      </c>
      <c r="R156" s="208">
        <f t="shared" si="109"/>
        <v>-1.0692000000000021</v>
      </c>
      <c r="S156" s="209">
        <f t="shared" si="110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11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12"/>
        <v>yes</v>
      </c>
      <c r="BF156" s="35">
        <f t="shared" si="113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14"/>
        <v>yes</v>
      </c>
      <c r="BK156" s="35">
        <f t="shared" si="122"/>
        <v>-1.0692000000000021</v>
      </c>
      <c r="BL156" s="35" t="str">
        <f t="shared" si="122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7" hidden="1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15"/>
        <v>74.66579999999999</v>
      </c>
      <c r="K157" s="175">
        <f t="shared" si="116"/>
        <v>64.152000000000001</v>
      </c>
      <c r="L157" s="170">
        <f t="shared" si="117"/>
        <v>74.66579999999999</v>
      </c>
      <c r="M157" s="171">
        <f t="shared" si="118"/>
        <v>64.152000000000001</v>
      </c>
      <c r="N157" s="163">
        <f t="shared" si="119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20"/>
        <v/>
      </c>
      <c r="R157" s="208">
        <f t="shared" si="109"/>
        <v>-10.513799999999989</v>
      </c>
      <c r="S157" s="209">
        <f t="shared" si="110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11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12"/>
        <v>yes</v>
      </c>
      <c r="BF157" s="35">
        <f t="shared" si="113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14"/>
        <v>yes</v>
      </c>
      <c r="BK157" s="35">
        <f t="shared" si="122"/>
        <v>-10.513799999999989</v>
      </c>
      <c r="BL157" s="35" t="str">
        <f t="shared" si="122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ht="14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4" customHeigh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4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4" customHeight="1" x14ac:dyDescent="0.15">
      <c r="F165" s="71"/>
      <c r="H165" s="139"/>
      <c r="N165" s="132"/>
      <c r="Q165" s="132"/>
      <c r="S165" s="132"/>
    </row>
    <row r="166" spans="4:65" customFormat="1" ht="14" customHeight="1" x14ac:dyDescent="0.15">
      <c r="F166" s="71"/>
      <c r="H166" s="139"/>
      <c r="N166" s="132"/>
      <c r="Q166" s="132"/>
      <c r="S166" s="132"/>
    </row>
    <row r="167" spans="4:65" customFormat="1" ht="14" customHeigh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144:BO147">
    <sortCondition ref="E144:E147"/>
  </sortState>
  <mergeCells count="31">
    <mergeCell ref="J39:K39"/>
    <mergeCell ref="L39:N39"/>
    <mergeCell ref="O39:Q39"/>
    <mergeCell ref="R39:S39"/>
    <mergeCell ref="D9:F9"/>
    <mergeCell ref="J9:J10"/>
    <mergeCell ref="K9:K10"/>
    <mergeCell ref="L9:L10"/>
    <mergeCell ref="O9:R9"/>
    <mergeCell ref="O10:R10"/>
    <mergeCell ref="D2:S2"/>
    <mergeCell ref="D4:S4"/>
    <mergeCell ref="D5:S5"/>
    <mergeCell ref="O7:R7"/>
    <mergeCell ref="O8:R8"/>
    <mergeCell ref="AT39:AV39"/>
    <mergeCell ref="AW39:AY39"/>
    <mergeCell ref="D160:S160"/>
    <mergeCell ref="D163:S163"/>
    <mergeCell ref="O12:R12"/>
    <mergeCell ref="D12:F13"/>
    <mergeCell ref="J12:J13"/>
    <mergeCell ref="K12:K13"/>
    <mergeCell ref="D16:E19"/>
    <mergeCell ref="O16:Q16"/>
    <mergeCell ref="J18:K18"/>
    <mergeCell ref="L18:N18"/>
    <mergeCell ref="O18:Q18"/>
    <mergeCell ref="R18:S18"/>
    <mergeCell ref="D32:S32"/>
    <mergeCell ref="D35:S35"/>
  </mergeCells>
  <phoneticPr fontId="2" type="noConversion"/>
  <dataValidations xWindow="248" yWindow="493" count="2">
    <dataValidation type="list" allowBlank="1" showInputMessage="1" showErrorMessage="1" prompt="=$E$37:$E$176" sqref="E22">
      <formula1>$E$42:$E$167</formula1>
    </dataValidation>
    <dataValidation type="list" allowBlank="1" showInputMessage="1" showErrorMessage="1" sqref="E21 E23:E29">
      <formula1>$E$42:$E$167</formula1>
    </dataValidation>
  </dataValidations>
  <pageMargins left="0.7" right="0.7" top="0.75" bottom="0.75" header="0.5" footer="0.5"/>
  <pageSetup scale="64" orientation="landscape" horizontalDpi="4294967292" verticalDpi="429496729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BO166"/>
  <sheetViews>
    <sheetView workbookViewId="0">
      <selection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230"/>
      <c r="P11" s="231"/>
      <c r="Q11" s="231"/>
      <c r="R11" s="231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x14ac:dyDescent="0.15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hidden="1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hidden="1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hidden="1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hidden="1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hidden="1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hidden="1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8"/>
      <c r="M20" s="59"/>
      <c r="N20" s="129"/>
      <c r="O20" s="215"/>
      <c r="P20" s="216"/>
      <c r="Q20" s="217"/>
      <c r="R20" s="204"/>
      <c r="S20" s="205"/>
    </row>
    <row r="21" spans="1:67" ht="21" hidden="1" customHeight="1" x14ac:dyDescent="0.15">
      <c r="D21" s="72" t="s">
        <v>62</v>
      </c>
      <c r="E21" s="142" t="s">
        <v>181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 t="shared" ref="J21:J29" si="3">VLOOKUP($E21,$E$42:$S$157,6)</f>
        <v>22.402285714285714</v>
      </c>
      <c r="K21" s="175">
        <f t="shared" ref="K21:K29" si="4">VLOOKUP($E21,$E$42:$S$157,7)</f>
        <v>21.602204081632653</v>
      </c>
      <c r="L21" s="161">
        <f t="shared" ref="L21:L29" si="5">VLOOKUP($E21,$E$42:$S$157,8)</f>
        <v>22.402285714285714</v>
      </c>
      <c r="M21" s="162">
        <f t="shared" ref="M21:M29" si="6">VLOOKUP($E21,$E$42:$S$157,9)</f>
        <v>21.602204081632653</v>
      </c>
      <c r="N21" s="163">
        <f t="shared" ref="N21:N29" si="7">VLOOKUP($E21,$E$42:$S$157,10)</f>
        <v>-3.5714285714285698E-2</v>
      </c>
      <c r="O21" s="218">
        <f t="shared" ref="O21:O29" si="8">VLOOKUP($E21,$E$42:$S$157,11)</f>
        <v>0.57142857142857151</v>
      </c>
      <c r="P21" s="219">
        <f t="shared" ref="P21:P29" si="9">VLOOKUP($E21,$E$42:$S$157,12)</f>
        <v>0.55102040816326525</v>
      </c>
      <c r="Q21" s="220" t="str">
        <f t="shared" ref="Q21:Q29" si="10">VLOOKUP($E21,$E$42:$S$157,13)</f>
        <v/>
      </c>
      <c r="R21" s="206">
        <f t="shared" ref="R21:R29" si="11">VLOOKUP($E21,$E$42:$S$157,14)</f>
        <v>-0.80008163265306109</v>
      </c>
      <c r="S21" s="207">
        <f t="shared" ref="S21:S29" si="12">VLOOKUP($E21,$E$42:$S$157,15)</f>
        <v>-3.5714285714285705E-2</v>
      </c>
    </row>
    <row r="22" spans="1:67" ht="21" hidden="1" customHeight="1" x14ac:dyDescent="0.15">
      <c r="D22" s="72" t="s">
        <v>63</v>
      </c>
      <c r="E22" s="143" t="s">
        <v>148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si="3"/>
        <v>11.079391304347826</v>
      </c>
      <c r="K22" s="177">
        <f t="shared" si="4"/>
        <v>11.079391304347826</v>
      </c>
      <c r="L22" s="164">
        <f t="shared" si="5"/>
        <v>11.079391304347826</v>
      </c>
      <c r="M22" s="165">
        <f t="shared" si="6"/>
        <v>11.079391304347826</v>
      </c>
      <c r="N22" s="166">
        <f t="shared" si="7"/>
        <v>0</v>
      </c>
      <c r="O22" s="221">
        <f t="shared" si="8"/>
        <v>0.28260869565217389</v>
      </c>
      <c r="P22" s="222">
        <f t="shared" si="9"/>
        <v>0.28260869565217389</v>
      </c>
      <c r="Q22" s="223" t="str">
        <f t="shared" si="10"/>
        <v/>
      </c>
      <c r="R22" s="208">
        <f t="shared" si="11"/>
        <v>0</v>
      </c>
      <c r="S22" s="209">
        <f t="shared" si="12"/>
        <v>0</v>
      </c>
    </row>
    <row r="23" spans="1:67" ht="21" hidden="1" customHeight="1" x14ac:dyDescent="0.15">
      <c r="D23" s="72" t="s">
        <v>42</v>
      </c>
      <c r="E23" s="143" t="s">
        <v>145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3"/>
        <v>65.392272000000006</v>
      </c>
      <c r="K23" s="177">
        <f t="shared" si="4"/>
        <v>65.392272000000006</v>
      </c>
      <c r="L23" s="164">
        <f t="shared" si="5"/>
        <v>65.392272000000006</v>
      </c>
      <c r="M23" s="165">
        <f t="shared" si="6"/>
        <v>65.392272000000006</v>
      </c>
      <c r="N23" s="166">
        <f t="shared" si="7"/>
        <v>0</v>
      </c>
      <c r="O23" s="221">
        <f t="shared" si="8"/>
        <v>1.6679999999999999</v>
      </c>
      <c r="P23" s="222">
        <f t="shared" si="9"/>
        <v>1.6679999999999999</v>
      </c>
      <c r="Q23" s="223" t="str">
        <f t="shared" si="10"/>
        <v/>
      </c>
      <c r="R23" s="208">
        <f t="shared" si="11"/>
        <v>0</v>
      </c>
      <c r="S23" s="209">
        <f t="shared" si="12"/>
        <v>0</v>
      </c>
    </row>
    <row r="24" spans="1:67" ht="21" hidden="1" customHeight="1" x14ac:dyDescent="0.15">
      <c r="D24" s="81" t="s">
        <v>43</v>
      </c>
      <c r="E24" s="141" t="s">
        <v>130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3"/>
        <v>0</v>
      </c>
      <c r="K24" s="177">
        <f t="shared" si="4"/>
        <v>53.46</v>
      </c>
      <c r="L24" s="164" t="str">
        <f t="shared" si="5"/>
        <v/>
      </c>
      <c r="M24" s="165">
        <f t="shared" si="6"/>
        <v>53.46</v>
      </c>
      <c r="N24" s="166" t="str">
        <f t="shared" si="7"/>
        <v>New</v>
      </c>
      <c r="O24" s="221">
        <f t="shared" si="8"/>
        <v>0</v>
      </c>
      <c r="P24" s="222">
        <f t="shared" si="9"/>
        <v>1.3636363636363638</v>
      </c>
      <c r="Q24" s="223" t="str">
        <f t="shared" si="10"/>
        <v>New</v>
      </c>
      <c r="R24" s="208" t="str">
        <f t="shared" si="11"/>
        <v>New</v>
      </c>
      <c r="S24" s="209" t="str">
        <f t="shared" si="12"/>
        <v/>
      </c>
    </row>
    <row r="25" spans="1:67" ht="21" hidden="1" customHeight="1" x14ac:dyDescent="0.15">
      <c r="D25" s="82" t="s">
        <v>64</v>
      </c>
      <c r="E25" s="83" t="s">
        <v>120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3"/>
        <v>68.428799999999995</v>
      </c>
      <c r="K25" s="177">
        <f t="shared" si="4"/>
        <v>68.428799999999995</v>
      </c>
      <c r="L25" s="164">
        <f t="shared" si="5"/>
        <v>68.428799999999995</v>
      </c>
      <c r="M25" s="165">
        <f t="shared" si="6"/>
        <v>68.428799999999995</v>
      </c>
      <c r="N25" s="166">
        <f t="shared" si="7"/>
        <v>0</v>
      </c>
      <c r="O25" s="221">
        <f t="shared" si="8"/>
        <v>1.7454545454545454</v>
      </c>
      <c r="P25" s="222">
        <f t="shared" si="9"/>
        <v>1.7454545454545454</v>
      </c>
      <c r="Q25" s="223" t="str">
        <f t="shared" si="10"/>
        <v/>
      </c>
      <c r="R25" s="208">
        <f t="shared" si="11"/>
        <v>0</v>
      </c>
      <c r="S25" s="209">
        <f t="shared" si="12"/>
        <v>0</v>
      </c>
    </row>
    <row r="26" spans="1:67" ht="21" hidden="1" customHeight="1" x14ac:dyDescent="0.15">
      <c r="D26" s="82" t="s">
        <v>28</v>
      </c>
      <c r="E26" s="83" t="s">
        <v>78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3"/>
        <v>41.876999999999995</v>
      </c>
      <c r="K26" s="177">
        <f t="shared" si="4"/>
        <v>44.55</v>
      </c>
      <c r="L26" s="164">
        <f t="shared" si="5"/>
        <v>41.876999999999995</v>
      </c>
      <c r="M26" s="165">
        <f t="shared" si="6"/>
        <v>44.55</v>
      </c>
      <c r="N26" s="166">
        <f t="shared" si="7"/>
        <v>6.3829787234042534E-2</v>
      </c>
      <c r="O26" s="221">
        <f t="shared" si="8"/>
        <v>1.0681818181818181</v>
      </c>
      <c r="P26" s="222">
        <f t="shared" si="9"/>
        <v>1.1363636363636362</v>
      </c>
      <c r="Q26" s="223" t="str">
        <f t="shared" si="10"/>
        <v/>
      </c>
      <c r="R26" s="208">
        <f t="shared" si="11"/>
        <v>2.6730000000000018</v>
      </c>
      <c r="S26" s="209">
        <f t="shared" si="12"/>
        <v>6.3829787234042604E-2</v>
      </c>
    </row>
    <row r="27" spans="1:67" ht="21" hidden="1" customHeight="1" x14ac:dyDescent="0.15">
      <c r="D27" s="82" t="s">
        <v>51</v>
      </c>
      <c r="E27" s="83" t="s">
        <v>112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3"/>
        <v>62.368450434782602</v>
      </c>
      <c r="K27" s="177">
        <f t="shared" si="4"/>
        <v>62.368450434782602</v>
      </c>
      <c r="L27" s="164">
        <f t="shared" si="5"/>
        <v>62.368450434782602</v>
      </c>
      <c r="M27" s="165">
        <f t="shared" si="6"/>
        <v>62.368450434782602</v>
      </c>
      <c r="N27" s="166">
        <f t="shared" si="7"/>
        <v>0</v>
      </c>
      <c r="O27" s="221">
        <f t="shared" si="8"/>
        <v>1.5908695652173912</v>
      </c>
      <c r="P27" s="222">
        <f t="shared" si="9"/>
        <v>1.5908695652173912</v>
      </c>
      <c r="Q27" s="223" t="str">
        <f t="shared" si="10"/>
        <v/>
      </c>
      <c r="R27" s="208">
        <f t="shared" si="11"/>
        <v>0</v>
      </c>
      <c r="S27" s="209">
        <f t="shared" si="12"/>
        <v>0</v>
      </c>
    </row>
    <row r="28" spans="1:67" ht="21" hidden="1" customHeight="1" x14ac:dyDescent="0.15">
      <c r="D28" s="82" t="s">
        <v>52</v>
      </c>
      <c r="E28" s="83" t="s">
        <v>92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3"/>
        <v>36.25517739130435</v>
      </c>
      <c r="K28" s="177">
        <f t="shared" si="4"/>
        <v>39.178432173913045</v>
      </c>
      <c r="L28" s="164">
        <f t="shared" si="5"/>
        <v>6.9374034782608698</v>
      </c>
      <c r="M28" s="165">
        <f t="shared" si="6"/>
        <v>39.178432173913045</v>
      </c>
      <c r="N28" s="166">
        <f t="shared" si="7"/>
        <v>4.6474201474201475</v>
      </c>
      <c r="O28" s="221">
        <f t="shared" si="8"/>
        <v>0.9247826086956521</v>
      </c>
      <c r="P28" s="222">
        <f t="shared" si="9"/>
        <v>0.99934782608695649</v>
      </c>
      <c r="Q28" s="223">
        <f t="shared" si="10"/>
        <v>8.0629995298542534E-2</v>
      </c>
      <c r="R28" s="208">
        <f t="shared" si="11"/>
        <v>2.9232547826086943</v>
      </c>
      <c r="S28" s="209">
        <f t="shared" si="12"/>
        <v>8.0629995298542506E-2</v>
      </c>
    </row>
    <row r="29" spans="1:67" ht="21" hidden="1" customHeight="1" thickBot="1" x14ac:dyDescent="0.2">
      <c r="D29" s="84" t="s">
        <v>53</v>
      </c>
      <c r="E29" s="85" t="s">
        <v>93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3"/>
        <v>74.66579999999999</v>
      </c>
      <c r="K29" s="179">
        <f t="shared" si="4"/>
        <v>64.152000000000001</v>
      </c>
      <c r="L29" s="167">
        <f t="shared" si="5"/>
        <v>74.66579999999999</v>
      </c>
      <c r="M29" s="168">
        <f t="shared" si="6"/>
        <v>64.152000000000001</v>
      </c>
      <c r="N29" s="169">
        <f t="shared" si="7"/>
        <v>-0.1408114558472553</v>
      </c>
      <c r="O29" s="224">
        <f t="shared" si="8"/>
        <v>1.9045454545454545</v>
      </c>
      <c r="P29" s="225">
        <f t="shared" si="9"/>
        <v>1.6363636363636362</v>
      </c>
      <c r="Q29" s="226" t="str">
        <f t="shared" si="10"/>
        <v/>
      </c>
      <c r="R29" s="210">
        <f t="shared" si="11"/>
        <v>-10.513799999999989</v>
      </c>
      <c r="S29" s="211">
        <f t="shared" si="12"/>
        <v>-0.14081145584725524</v>
      </c>
    </row>
    <row r="30" spans="1:67" s="4" customFormat="1" ht="7" hidden="1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hidden="1" customHeight="1" x14ac:dyDescent="0.15">
      <c r="D31" s="4" t="s">
        <v>3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hidden="1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2:67" s="121" customFormat="1" ht="16" hidden="1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2:67" s="121" customFormat="1" ht="16" hidden="1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2:67" s="121" customFormat="1" ht="31" hidden="1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2:67" s="121" customFormat="1" ht="9" hidden="1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2:67" s="4" customFormat="1" ht="9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2:67" ht="15" customHeight="1" thickTop="1" thickBot="1" x14ac:dyDescent="0.2">
      <c r="B38" s="1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</row>
    <row r="39" spans="2:67" ht="15" customHeight="1" thickTop="1" x14ac:dyDescent="0.15">
      <c r="B39" s="1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T39" s="1"/>
      <c r="W39" s="1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</row>
    <row r="40" spans="2:67" ht="15" customHeight="1" thickBot="1" x14ac:dyDescent="0.2">
      <c r="B40" s="1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2:67" ht="5" customHeight="1" thickBot="1" x14ac:dyDescent="0.2">
      <c r="B41" s="1"/>
      <c r="D41" s="51"/>
      <c r="E41" s="107"/>
      <c r="F41" s="68"/>
      <c r="G41" s="53"/>
      <c r="H41" s="54"/>
      <c r="I41" s="55"/>
      <c r="J41" s="56"/>
      <c r="K41" s="57"/>
      <c r="L41" s="58"/>
      <c r="M41" s="59"/>
      <c r="N41" s="129"/>
      <c r="O41" s="51"/>
      <c r="P41" s="57"/>
      <c r="Q41" s="235"/>
      <c r="R41" s="51"/>
      <c r="S41" s="57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</row>
    <row r="42" spans="2:67" ht="18" hidden="1" customHeight="1" x14ac:dyDescent="0.15">
      <c r="B42" s="1"/>
      <c r="D42" s="116" t="s">
        <v>67</v>
      </c>
      <c r="E42" s="229" t="s">
        <v>181</v>
      </c>
      <c r="F42" s="73">
        <f t="shared" ref="F42:F105" si="13">IF($J$9&gt;0,$J$9,$K$9)</f>
        <v>39204</v>
      </c>
      <c r="G42" s="74">
        <f>$J$12</f>
        <v>40</v>
      </c>
      <c r="H42" s="112">
        <f>$K$12</f>
        <v>3</v>
      </c>
      <c r="I42" s="113"/>
      <c r="J42" s="174">
        <f t="shared" ref="J42:J105" si="14">BI42</f>
        <v>22.402285714285714</v>
      </c>
      <c r="K42" s="175">
        <f t="shared" ref="K42:K105" si="15">BD42</f>
        <v>21.602204081632653</v>
      </c>
      <c r="L42" s="170">
        <f t="shared" ref="L42:L105" si="16">BG42</f>
        <v>22.402285714285714</v>
      </c>
      <c r="M42" s="171">
        <f t="shared" ref="M42:M105" si="17">BB42</f>
        <v>21.602204081632653</v>
      </c>
      <c r="N42" s="163">
        <f t="shared" ref="N42:N105" si="18">IF(R42="New","New",(M42/L42)-1)</f>
        <v>-3.5714285714285698E-2</v>
      </c>
      <c r="O42" s="227">
        <f>(AH42/AM42)*1000</f>
        <v>0.57142857142857151</v>
      </c>
      <c r="P42" s="228">
        <f>(AI42/AO42)*1000</f>
        <v>0.55102040816326525</v>
      </c>
      <c r="Q42" s="223" t="str">
        <f t="shared" ref="Q42:Q105" si="19">IF(R42="New","New",IF(AX42="","",(P42/O42)-1))</f>
        <v/>
      </c>
      <c r="R42" s="208">
        <f t="shared" ref="R42:R73" si="20">IF(J42="","New",IF(J42=0,"New",K42-J42))</f>
        <v>-0.80008163265306109</v>
      </c>
      <c r="S42" s="209">
        <f t="shared" ref="S42:S73" si="21">IF(R42="New","",R42/J42)</f>
        <v>-3.5714285714285705E-2</v>
      </c>
      <c r="U42" s="150" t="s">
        <v>30</v>
      </c>
      <c r="V42" s="4" t="s">
        <v>4</v>
      </c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105" si="22">X42+(AA42+AB42)</f>
        <v>0</v>
      </c>
      <c r="AH42" s="30">
        <f t="shared" ref="AH42:AH105" si="23">Y42+(AC42+AD42)</f>
        <v>140</v>
      </c>
      <c r="AI42" s="30">
        <f t="shared" ref="AI42:AI105" si="24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>AK42</f>
        <v>232500</v>
      </c>
      <c r="AQ42" s="32">
        <f>IF(AO42&gt;0,AO42/AK42*100,"Not Avail.")</f>
        <v>105.3763440860215</v>
      </c>
      <c r="AR42" s="62">
        <f>AM42</f>
        <v>245000</v>
      </c>
      <c r="AS42" s="32">
        <f>IF(AK42&gt;0,AO42/AM42*100,"Not Avail.")</f>
        <v>100</v>
      </c>
      <c r="AT42" s="27">
        <f t="shared" ref="AT42:AT105" si="25">IF($Y42="","",$Y42/$AS42*100)</f>
        <v>140</v>
      </c>
      <c r="AU42" s="27" t="str">
        <f>IF($AC42="",IF($AD42="","",($AC42+$AD42)),(($AC42+$AD42)/$AS42*100))</f>
        <v/>
      </c>
      <c r="AV42" s="27">
        <f>IF(AT42="","",SUM(AT42:AU42))</f>
        <v>140</v>
      </c>
      <c r="AW42" s="24">
        <f t="shared" ref="AW42:AW105" si="26">IF(AT42="","",Z42-AT42)</f>
        <v>-5</v>
      </c>
      <c r="AX42" s="24" t="str">
        <f>IF(AU42="","",(AE42+AF42)-AU42)</f>
        <v/>
      </c>
      <c r="AY42" s="24">
        <f>IF(AH42&gt;0,AI42-AV42,"New")</f>
        <v>-5</v>
      </c>
      <c r="AZ42" s="115">
        <f t="shared" ref="AZ42:AZ55" si="27">F42</f>
        <v>39204</v>
      </c>
      <c r="BA42" s="33">
        <f t="shared" ref="BA42:BA73" si="28">IF($F42&gt;0,($F42/$AO42),IF($G42&gt;0,(((43560/($G42/12))*$H42)/$AO42),0))</f>
        <v>0.16001632653061224</v>
      </c>
      <c r="BB42" s="33">
        <f t="shared" ref="BB42:BB105" si="29">$Z42/(1/$BA42)</f>
        <v>21.602204081632653</v>
      </c>
      <c r="BC42" s="34">
        <f>(($AE42+$AF42)/(1/$BA42))</f>
        <v>0</v>
      </c>
      <c r="BD42" s="34">
        <f>BB42+BC42</f>
        <v>21.602204081632653</v>
      </c>
      <c r="BE42" s="34" t="str">
        <f t="shared" ref="BE42:BE73" si="30">IF(BD42=K42,"yes","no")</f>
        <v>yes</v>
      </c>
      <c r="BF42" s="35">
        <f t="shared" ref="BF42:BF73" si="31">IF(AM42="","",IF($F42&gt;0,($F42/AM42),IF($G42&gt;0,((((43560/($G42/12))*$H42)/$AM42)),0)))</f>
        <v>0.16001632653061224</v>
      </c>
      <c r="BG42" s="35">
        <f t="shared" ref="BG42:BG105" si="32">IF($Y42="","",$Y42/(1/$BF42))</f>
        <v>22.402285714285714</v>
      </c>
      <c r="BH42" s="34">
        <f>(($AC42+$AD42)/(1/$BF42))</f>
        <v>0</v>
      </c>
      <c r="BI42" s="36">
        <f>SUM(BG42:BH42)</f>
        <v>22.402285714285714</v>
      </c>
      <c r="BJ42" s="1" t="str">
        <f t="shared" ref="BJ42:BJ73" si="33">IF(J42=BI42,"yes","no")</f>
        <v>yes</v>
      </c>
      <c r="BK42" s="35">
        <f>IF(BG42="","",IF(BG42=0,"",BB42-BG42))</f>
        <v>-0.80008163265306109</v>
      </c>
      <c r="BL42" s="35" t="str">
        <f>IF(BH42="","",IF(BH42=0,"",BC42-BH42))</f>
        <v/>
      </c>
      <c r="BM42" s="7">
        <f>IF(BK42="","",BD42-BI42)</f>
        <v>-0.80008163265306109</v>
      </c>
      <c r="BN42" s="7">
        <f>R42-BM42</f>
        <v>0</v>
      </c>
      <c r="BO42" s="17">
        <f>P42*(AZ42/1000)</f>
        <v>21.602204081632653</v>
      </c>
    </row>
    <row r="43" spans="2:67" ht="18" hidden="1" customHeight="1" x14ac:dyDescent="0.15">
      <c r="B43" s="1"/>
      <c r="D43" s="116" t="s">
        <v>67</v>
      </c>
      <c r="E43" s="229" t="s">
        <v>85</v>
      </c>
      <c r="F43" s="73">
        <f t="shared" si="13"/>
        <v>39204</v>
      </c>
      <c r="G43" s="74">
        <f>$J$12</f>
        <v>40</v>
      </c>
      <c r="H43" s="112">
        <f>$K$12</f>
        <v>3</v>
      </c>
      <c r="I43" s="113"/>
      <c r="J43" s="174">
        <f>BI43</f>
        <v>21.824907216494847</v>
      </c>
      <c r="K43" s="175">
        <f>BD43</f>
        <v>21.824907216494847</v>
      </c>
      <c r="L43" s="170">
        <f>BG43</f>
        <v>21.824907216494847</v>
      </c>
      <c r="M43" s="171">
        <f>BB43</f>
        <v>21.824907216494847</v>
      </c>
      <c r="N43" s="163">
        <f>IF(R43="New","New",(M43/L43)-1)</f>
        <v>0</v>
      </c>
      <c r="O43" s="227">
        <f>(AH43/AM43)*1000</f>
        <v>0.55670103092783507</v>
      </c>
      <c r="P43" s="228">
        <f>(AI43/AO43)*1000</f>
        <v>0.55670103092783507</v>
      </c>
      <c r="Q43" s="223" t="str">
        <f>IF(R43="New","New",IF(AX43="","",(P43/O43)-1))</f>
        <v/>
      </c>
      <c r="R43" s="208">
        <f t="shared" si="20"/>
        <v>0</v>
      </c>
      <c r="S43" s="209">
        <f t="shared" si="21"/>
        <v>0</v>
      </c>
      <c r="U43" s="150" t="s">
        <v>30</v>
      </c>
      <c r="V43" s="4" t="s">
        <v>4</v>
      </c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2"/>
        <v>105</v>
      </c>
      <c r="AH43" s="30">
        <f t="shared" si="23"/>
        <v>135</v>
      </c>
      <c r="AI43" s="30">
        <f t="shared" si="24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>AK43</f>
        <v>232500</v>
      </c>
      <c r="AQ43" s="32">
        <f>IF(AO43&gt;0,AO43/AK43*100,"Not Avail.")</f>
        <v>104.3010752688172</v>
      </c>
      <c r="AR43" s="62">
        <f>AM43</f>
        <v>242500</v>
      </c>
      <c r="AS43" s="32">
        <f>IF(AK43&gt;0,AO43/AM43*100,"Not Avail.")</f>
        <v>100</v>
      </c>
      <c r="AT43" s="27">
        <f t="shared" si="25"/>
        <v>135</v>
      </c>
      <c r="AU43" s="27" t="str">
        <f>IF($AC43="",IF($AD43="","",($AC43+$AD43)),(($AC43+$AD43)/$AS43*100))</f>
        <v/>
      </c>
      <c r="AV43" s="27">
        <f>IF(AT43="","",SUM(AT43:AU43))</f>
        <v>135</v>
      </c>
      <c r="AW43" s="24">
        <f t="shared" si="26"/>
        <v>0</v>
      </c>
      <c r="AX43" s="24" t="str">
        <f>IF(AU43="","",(AE43+AF43)-AU43)</f>
        <v/>
      </c>
      <c r="AY43" s="24">
        <f>IF(AH43&gt;0,AI43-AV43,"New")</f>
        <v>0</v>
      </c>
      <c r="AZ43" s="115">
        <f t="shared" si="27"/>
        <v>39204</v>
      </c>
      <c r="BA43" s="33">
        <f t="shared" si="28"/>
        <v>0.16166597938144331</v>
      </c>
      <c r="BB43" s="33">
        <f t="shared" si="29"/>
        <v>21.824907216494847</v>
      </c>
      <c r="BC43" s="34">
        <f>(($AE43+$AF43)/(1/$BA43))</f>
        <v>0</v>
      </c>
      <c r="BD43" s="34">
        <f>BB43+BC43</f>
        <v>21.824907216494847</v>
      </c>
      <c r="BE43" s="34" t="str">
        <f t="shared" si="30"/>
        <v>yes</v>
      </c>
      <c r="BF43" s="35">
        <f t="shared" si="31"/>
        <v>0.16166597938144331</v>
      </c>
      <c r="BG43" s="35">
        <f t="shared" si="32"/>
        <v>21.824907216494847</v>
      </c>
      <c r="BH43" s="34">
        <f>(($AC43+$AD43)/(1/$BF43))</f>
        <v>0</v>
      </c>
      <c r="BI43" s="36">
        <f>SUM(BG43:BH43)</f>
        <v>21.824907216494847</v>
      </c>
      <c r="BJ43" s="1" t="str">
        <f t="shared" si="33"/>
        <v>yes</v>
      </c>
      <c r="BK43" s="35">
        <f t="shared" ref="BK43:BL90" si="34">IF(BG43="","",IF(BG43=0,"",BB43-BG43))</f>
        <v>0</v>
      </c>
      <c r="BL43" s="35" t="str">
        <f t="shared" si="34"/>
        <v/>
      </c>
      <c r="BM43" s="7">
        <f t="shared" ref="BM43:BM106" si="35">IF(BK43="","",BD43-BI43)</f>
        <v>0</v>
      </c>
      <c r="BN43" s="7">
        <f t="shared" ref="BN43:BN106" si="36">R43-BM43</f>
        <v>0</v>
      </c>
      <c r="BO43" s="17">
        <f t="shared" ref="BO43:BO106" si="37">P43*(AZ43/1000)</f>
        <v>21.824907216494847</v>
      </c>
    </row>
    <row r="44" spans="2:67" ht="18" hidden="1" customHeight="1" x14ac:dyDescent="0.15">
      <c r="B44" s="1"/>
      <c r="D44" s="116" t="s">
        <v>67</v>
      </c>
      <c r="E44" s="229" t="s">
        <v>119</v>
      </c>
      <c r="F44" s="73">
        <f t="shared" si="13"/>
        <v>39204</v>
      </c>
      <c r="G44" s="74">
        <f t="shared" ref="G44:G107" si="38">$J$12</f>
        <v>40</v>
      </c>
      <c r="H44" s="112">
        <f t="shared" ref="H44:H107" si="39">$K$12</f>
        <v>3</v>
      </c>
      <c r="I44" s="113"/>
      <c r="J44" s="174">
        <f t="shared" si="14"/>
        <v>62.37</v>
      </c>
      <c r="K44" s="175">
        <f t="shared" si="15"/>
        <v>56.132999999999996</v>
      </c>
      <c r="L44" s="170">
        <f t="shared" si="16"/>
        <v>62.37</v>
      </c>
      <c r="M44" s="171">
        <f t="shared" si="17"/>
        <v>56.132999999999996</v>
      </c>
      <c r="N44" s="163">
        <f t="shared" si="18"/>
        <v>-0.10000000000000009</v>
      </c>
      <c r="O44" s="227">
        <f t="shared" ref="O44:O107" si="40">(AH44/AM44)*1000</f>
        <v>1.5909090909090911</v>
      </c>
      <c r="P44" s="228">
        <f t="shared" ref="P44:P107" si="41">(AI44/AO44)*1000</f>
        <v>1.4318181818181819</v>
      </c>
      <c r="Q44" s="223" t="str">
        <f t="shared" si="19"/>
        <v/>
      </c>
      <c r="R44" s="208">
        <f t="shared" si="20"/>
        <v>-6.2370000000000019</v>
      </c>
      <c r="S44" s="209">
        <f t="shared" si="21"/>
        <v>-0.10000000000000003</v>
      </c>
      <c r="U44" s="150" t="s">
        <v>105</v>
      </c>
      <c r="V44" s="4" t="s">
        <v>4</v>
      </c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2"/>
        <v>340.9</v>
      </c>
      <c r="AH44" s="30">
        <f t="shared" si="23"/>
        <v>350</v>
      </c>
      <c r="AI44" s="30">
        <f t="shared" si="24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ref="AP44:AP107" si="42">AK44</f>
        <v>220000</v>
      </c>
      <c r="AQ44" s="32">
        <f t="shared" ref="AQ44:AQ107" si="43">IF(AO44&gt;0,AO44/AK44*100,"Not Avail.")</f>
        <v>100</v>
      </c>
      <c r="AR44" s="62">
        <f t="shared" ref="AR44:AR107" si="44">AM44</f>
        <v>220000</v>
      </c>
      <c r="AS44" s="32">
        <f t="shared" ref="AS44:AS107" si="45">IF(AK44&gt;0,AO44/AM44*100,"Not Avail.")</f>
        <v>100</v>
      </c>
      <c r="AT44" s="27">
        <f t="shared" si="25"/>
        <v>350</v>
      </c>
      <c r="AU44" s="27" t="str">
        <f t="shared" ref="AU44:AU107" si="46">IF($AC44="",IF($AD44="","",($AC44+$AD44)),(($AC44+$AD44)/$AS44*100))</f>
        <v/>
      </c>
      <c r="AV44" s="27">
        <f t="shared" ref="AV44:AV107" si="47">IF(AT44="","",SUM(AT44:AU44))</f>
        <v>350</v>
      </c>
      <c r="AW44" s="24">
        <f t="shared" si="26"/>
        <v>-35</v>
      </c>
      <c r="AX44" s="24" t="str">
        <f t="shared" ref="AX44:AX107" si="48">IF(AU44="","",(AE44+AF44)-AU44)</f>
        <v/>
      </c>
      <c r="AY44" s="24">
        <f t="shared" ref="AY44:AY107" si="49">IF(AH44&gt;0,AI44-AV44,"New")</f>
        <v>-35</v>
      </c>
      <c r="AZ44" s="115">
        <f t="shared" si="27"/>
        <v>39204</v>
      </c>
      <c r="BA44" s="33">
        <f t="shared" si="28"/>
        <v>0.1782</v>
      </c>
      <c r="BB44" s="33">
        <f t="shared" si="29"/>
        <v>56.132999999999996</v>
      </c>
      <c r="BC44" s="34">
        <f t="shared" ref="BC44:BC107" si="50">(($AE44+$AF44)/(1/$BA44))</f>
        <v>0</v>
      </c>
      <c r="BD44" s="34">
        <f t="shared" ref="BD44:BD107" si="51">BB44+BC44</f>
        <v>56.132999999999996</v>
      </c>
      <c r="BE44" s="34" t="str">
        <f t="shared" si="30"/>
        <v>yes</v>
      </c>
      <c r="BF44" s="35">
        <f t="shared" si="31"/>
        <v>0.1782</v>
      </c>
      <c r="BG44" s="35">
        <f t="shared" si="32"/>
        <v>62.37</v>
      </c>
      <c r="BH44" s="34">
        <f t="shared" ref="BH44:BH107" si="52">(($AC44+$AD44)/(1/$BF44))</f>
        <v>0</v>
      </c>
      <c r="BI44" s="36">
        <f t="shared" ref="BI44:BI107" si="53">SUM(BG44:BH44)</f>
        <v>62.37</v>
      </c>
      <c r="BJ44" s="1" t="str">
        <f t="shared" si="33"/>
        <v>yes</v>
      </c>
      <c r="BK44" s="35">
        <f t="shared" si="34"/>
        <v>-6.2370000000000019</v>
      </c>
      <c r="BL44" s="35" t="str">
        <f t="shared" si="34"/>
        <v/>
      </c>
      <c r="BM44" s="7">
        <f t="shared" si="35"/>
        <v>-6.2370000000000019</v>
      </c>
      <c r="BN44" s="7">
        <f t="shared" si="36"/>
        <v>0</v>
      </c>
      <c r="BO44" s="17">
        <f t="shared" si="37"/>
        <v>56.133000000000003</v>
      </c>
    </row>
    <row r="45" spans="2:67" ht="18" hidden="1" customHeight="1" x14ac:dyDescent="0.15">
      <c r="B45" s="1"/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38"/>
        <v>40</v>
      </c>
      <c r="H45" s="112">
        <f t="shared" si="39"/>
        <v>3</v>
      </c>
      <c r="I45" s="113"/>
      <c r="J45" s="174">
        <f t="shared" si="14"/>
        <v>39.738599999999998</v>
      </c>
      <c r="K45" s="175">
        <f t="shared" si="15"/>
        <v>39.738599999999998</v>
      </c>
      <c r="L45" s="170">
        <f t="shared" si="16"/>
        <v>39.738599999999998</v>
      </c>
      <c r="M45" s="171">
        <f t="shared" si="17"/>
        <v>39.738599999999998</v>
      </c>
      <c r="N45" s="163">
        <f t="shared" si="18"/>
        <v>0</v>
      </c>
      <c r="O45" s="227">
        <f t="shared" si="40"/>
        <v>1.0136363636363637</v>
      </c>
      <c r="P45" s="228">
        <f t="shared" si="41"/>
        <v>1.0136363636363637</v>
      </c>
      <c r="Q45" s="223" t="str">
        <f t="shared" si="19"/>
        <v/>
      </c>
      <c r="R45" s="208">
        <f t="shared" si="20"/>
        <v>0</v>
      </c>
      <c r="S45" s="209">
        <f t="shared" si="21"/>
        <v>0</v>
      </c>
      <c r="U45" s="149" t="s">
        <v>9</v>
      </c>
      <c r="V45" s="4" t="s">
        <v>4</v>
      </c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2"/>
        <v>320.89999999999998</v>
      </c>
      <c r="AH45" s="30">
        <f t="shared" si="23"/>
        <v>223</v>
      </c>
      <c r="AI45" s="30">
        <f t="shared" si="24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42"/>
        <v>220000</v>
      </c>
      <c r="AQ45" s="32">
        <f t="shared" si="43"/>
        <v>100</v>
      </c>
      <c r="AR45" s="62">
        <f t="shared" si="44"/>
        <v>220000</v>
      </c>
      <c r="AS45" s="32">
        <f t="shared" si="45"/>
        <v>100</v>
      </c>
      <c r="AT45" s="27">
        <f t="shared" si="25"/>
        <v>223</v>
      </c>
      <c r="AU45" s="27" t="str">
        <f t="shared" si="46"/>
        <v/>
      </c>
      <c r="AV45" s="27">
        <f t="shared" si="47"/>
        <v>223</v>
      </c>
      <c r="AW45" s="24">
        <f t="shared" si="26"/>
        <v>0</v>
      </c>
      <c r="AX45" s="24" t="str">
        <f t="shared" si="48"/>
        <v/>
      </c>
      <c r="AY45" s="24">
        <f t="shared" si="49"/>
        <v>0</v>
      </c>
      <c r="AZ45" s="115">
        <f t="shared" si="27"/>
        <v>39204</v>
      </c>
      <c r="BA45" s="33">
        <f t="shared" si="28"/>
        <v>0.1782</v>
      </c>
      <c r="BB45" s="33">
        <f t="shared" si="29"/>
        <v>39.738599999999998</v>
      </c>
      <c r="BC45" s="34">
        <f t="shared" si="50"/>
        <v>0</v>
      </c>
      <c r="BD45" s="34">
        <f t="shared" si="51"/>
        <v>39.738599999999998</v>
      </c>
      <c r="BE45" s="34" t="str">
        <f t="shared" si="30"/>
        <v>yes</v>
      </c>
      <c r="BF45" s="35">
        <f t="shared" si="31"/>
        <v>0.1782</v>
      </c>
      <c r="BG45" s="35">
        <f t="shared" si="32"/>
        <v>39.738599999999998</v>
      </c>
      <c r="BH45" s="34">
        <f t="shared" si="52"/>
        <v>0</v>
      </c>
      <c r="BI45" s="36">
        <f t="shared" si="53"/>
        <v>39.738599999999998</v>
      </c>
      <c r="BJ45" s="1" t="str">
        <f t="shared" si="33"/>
        <v>yes</v>
      </c>
      <c r="BK45" s="35">
        <f t="shared" si="34"/>
        <v>0</v>
      </c>
      <c r="BL45" s="35" t="str">
        <f t="shared" si="34"/>
        <v/>
      </c>
      <c r="BM45" s="7">
        <f t="shared" si="35"/>
        <v>0</v>
      </c>
      <c r="BN45" s="7">
        <f t="shared" si="36"/>
        <v>0</v>
      </c>
      <c r="BO45" s="17">
        <f t="shared" si="37"/>
        <v>39.738600000000005</v>
      </c>
    </row>
    <row r="46" spans="2:67" ht="18" customHeight="1" x14ac:dyDescent="0.15">
      <c r="B46" s="1"/>
      <c r="D46" s="117" t="s">
        <v>67</v>
      </c>
      <c r="E46" s="229" t="s">
        <v>118</v>
      </c>
      <c r="F46" s="73">
        <f t="shared" si="13"/>
        <v>39204</v>
      </c>
      <c r="G46" s="74">
        <f t="shared" si="38"/>
        <v>40</v>
      </c>
      <c r="H46" s="112">
        <f t="shared" si="39"/>
        <v>3</v>
      </c>
      <c r="I46" s="113"/>
      <c r="J46" s="174">
        <f t="shared" si="14"/>
        <v>48.470399999999998</v>
      </c>
      <c r="K46" s="175">
        <f t="shared" si="15"/>
        <v>44.193599999999996</v>
      </c>
      <c r="L46" s="170">
        <f t="shared" si="16"/>
        <v>48.470399999999998</v>
      </c>
      <c r="M46" s="171">
        <f t="shared" si="17"/>
        <v>44.193599999999996</v>
      </c>
      <c r="N46" s="163">
        <f t="shared" si="18"/>
        <v>-8.8235294117647078E-2</v>
      </c>
      <c r="O46" s="227">
        <f t="shared" si="40"/>
        <v>1.2363636363636363</v>
      </c>
      <c r="P46" s="228">
        <f t="shared" si="41"/>
        <v>1.1272727272727272</v>
      </c>
      <c r="Q46" s="223" t="str">
        <f t="shared" si="19"/>
        <v/>
      </c>
      <c r="R46" s="208">
        <f t="shared" si="20"/>
        <v>-4.2768000000000015</v>
      </c>
      <c r="S46" s="209">
        <f t="shared" si="21"/>
        <v>-8.8235294117647092E-2</v>
      </c>
      <c r="U46" s="150" t="s">
        <v>31</v>
      </c>
      <c r="V46" s="4" t="s">
        <v>4</v>
      </c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2"/>
        <v>280.60000000000002</v>
      </c>
      <c r="AH46" s="30">
        <f t="shared" si="23"/>
        <v>272</v>
      </c>
      <c r="AI46" s="30">
        <f t="shared" si="24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42"/>
        <v>220000</v>
      </c>
      <c r="AQ46" s="32">
        <f t="shared" si="43"/>
        <v>100</v>
      </c>
      <c r="AR46" s="62">
        <f t="shared" si="44"/>
        <v>220000</v>
      </c>
      <c r="AS46" s="32">
        <f t="shared" si="45"/>
        <v>100</v>
      </c>
      <c r="AT46" s="27">
        <f t="shared" si="25"/>
        <v>272</v>
      </c>
      <c r="AU46" s="27" t="str">
        <f t="shared" si="46"/>
        <v/>
      </c>
      <c r="AV46" s="27">
        <f t="shared" si="47"/>
        <v>272</v>
      </c>
      <c r="AW46" s="24">
        <f t="shared" si="26"/>
        <v>-24</v>
      </c>
      <c r="AX46" s="24" t="str">
        <f t="shared" si="48"/>
        <v/>
      </c>
      <c r="AY46" s="24">
        <f t="shared" si="49"/>
        <v>-24</v>
      </c>
      <c r="AZ46" s="115">
        <f t="shared" si="27"/>
        <v>39204</v>
      </c>
      <c r="BA46" s="33">
        <f t="shared" si="28"/>
        <v>0.1782</v>
      </c>
      <c r="BB46" s="33">
        <f t="shared" si="29"/>
        <v>44.193599999999996</v>
      </c>
      <c r="BC46" s="34">
        <f t="shared" si="50"/>
        <v>0</v>
      </c>
      <c r="BD46" s="34">
        <f t="shared" si="51"/>
        <v>44.193599999999996</v>
      </c>
      <c r="BE46" s="34" t="str">
        <f t="shared" si="30"/>
        <v>yes</v>
      </c>
      <c r="BF46" s="35">
        <f t="shared" si="31"/>
        <v>0.1782</v>
      </c>
      <c r="BG46" s="35">
        <f t="shared" si="32"/>
        <v>48.470399999999998</v>
      </c>
      <c r="BH46" s="34">
        <f t="shared" si="52"/>
        <v>0</v>
      </c>
      <c r="BI46" s="36">
        <f t="shared" si="53"/>
        <v>48.470399999999998</v>
      </c>
      <c r="BJ46" s="1" t="str">
        <f t="shared" si="33"/>
        <v>yes</v>
      </c>
      <c r="BK46" s="35">
        <f t="shared" si="34"/>
        <v>-4.2768000000000015</v>
      </c>
      <c r="BL46" s="35" t="str">
        <f t="shared" si="34"/>
        <v/>
      </c>
      <c r="BM46" s="7">
        <f t="shared" si="35"/>
        <v>-4.2768000000000015</v>
      </c>
      <c r="BN46" s="7">
        <f t="shared" si="36"/>
        <v>0</v>
      </c>
      <c r="BO46" s="17">
        <f t="shared" si="37"/>
        <v>44.193599999999996</v>
      </c>
    </row>
    <row r="47" spans="2:67" ht="18" hidden="1" customHeight="1" x14ac:dyDescent="0.15">
      <c r="B47" s="1"/>
      <c r="D47" s="116" t="s">
        <v>67</v>
      </c>
      <c r="E47" s="229" t="s">
        <v>72</v>
      </c>
      <c r="F47" s="73">
        <f t="shared" si="13"/>
        <v>39204</v>
      </c>
      <c r="G47" s="74">
        <f t="shared" si="38"/>
        <v>40</v>
      </c>
      <c r="H47" s="112">
        <f t="shared" si="39"/>
        <v>3</v>
      </c>
      <c r="I47" s="113"/>
      <c r="J47" s="174">
        <f t="shared" si="14"/>
        <v>21.824907216494847</v>
      </c>
      <c r="K47" s="175">
        <f t="shared" si="15"/>
        <v>21.824907216494847</v>
      </c>
      <c r="L47" s="170">
        <f t="shared" si="16"/>
        <v>21.824907216494847</v>
      </c>
      <c r="M47" s="171">
        <f t="shared" si="17"/>
        <v>21.824907216494847</v>
      </c>
      <c r="N47" s="163">
        <f t="shared" si="18"/>
        <v>0</v>
      </c>
      <c r="O47" s="227">
        <f t="shared" si="40"/>
        <v>0.55670103092783507</v>
      </c>
      <c r="P47" s="228">
        <f t="shared" si="41"/>
        <v>0.55670103092783507</v>
      </c>
      <c r="Q47" s="223" t="str">
        <f t="shared" si="19"/>
        <v/>
      </c>
      <c r="R47" s="208">
        <f t="shared" si="20"/>
        <v>0</v>
      </c>
      <c r="S47" s="209">
        <f t="shared" si="21"/>
        <v>0</v>
      </c>
      <c r="U47" s="150" t="s">
        <v>30</v>
      </c>
      <c r="V47" s="4" t="s">
        <v>4</v>
      </c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2"/>
        <v>105</v>
      </c>
      <c r="AH47" s="30">
        <f t="shared" si="23"/>
        <v>135</v>
      </c>
      <c r="AI47" s="30">
        <f t="shared" si="24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42"/>
        <v>250000</v>
      </c>
      <c r="AQ47" s="32">
        <f t="shared" si="43"/>
        <v>97</v>
      </c>
      <c r="AR47" s="62">
        <f t="shared" si="44"/>
        <v>242500</v>
      </c>
      <c r="AS47" s="32">
        <f t="shared" si="45"/>
        <v>100</v>
      </c>
      <c r="AT47" s="27">
        <f t="shared" si="25"/>
        <v>135</v>
      </c>
      <c r="AU47" s="27" t="str">
        <f t="shared" si="46"/>
        <v/>
      </c>
      <c r="AV47" s="27">
        <f t="shared" si="47"/>
        <v>135</v>
      </c>
      <c r="AW47" s="24">
        <f t="shared" si="26"/>
        <v>0</v>
      </c>
      <c r="AX47" s="24" t="str">
        <f t="shared" si="48"/>
        <v/>
      </c>
      <c r="AY47" s="24">
        <f t="shared" si="49"/>
        <v>0</v>
      </c>
      <c r="AZ47" s="115">
        <f t="shared" si="27"/>
        <v>39204</v>
      </c>
      <c r="BA47" s="33">
        <f t="shared" si="28"/>
        <v>0.16166597938144331</v>
      </c>
      <c r="BB47" s="33">
        <f t="shared" si="29"/>
        <v>21.824907216494847</v>
      </c>
      <c r="BC47" s="34">
        <f t="shared" si="50"/>
        <v>0</v>
      </c>
      <c r="BD47" s="34">
        <f t="shared" si="51"/>
        <v>21.824907216494847</v>
      </c>
      <c r="BE47" s="34" t="str">
        <f t="shared" si="30"/>
        <v>yes</v>
      </c>
      <c r="BF47" s="35">
        <f t="shared" si="31"/>
        <v>0.16166597938144331</v>
      </c>
      <c r="BG47" s="35">
        <f t="shared" si="32"/>
        <v>21.824907216494847</v>
      </c>
      <c r="BH47" s="34">
        <f t="shared" si="52"/>
        <v>0</v>
      </c>
      <c r="BI47" s="36">
        <f t="shared" si="53"/>
        <v>21.824907216494847</v>
      </c>
      <c r="BJ47" s="1" t="str">
        <f t="shared" si="33"/>
        <v>yes</v>
      </c>
      <c r="BK47" s="35">
        <f t="shared" si="34"/>
        <v>0</v>
      </c>
      <c r="BL47" s="35" t="str">
        <f t="shared" si="34"/>
        <v/>
      </c>
      <c r="BM47" s="7">
        <f t="shared" si="35"/>
        <v>0</v>
      </c>
      <c r="BN47" s="7">
        <f t="shared" si="36"/>
        <v>0</v>
      </c>
      <c r="BO47" s="17">
        <f t="shared" si="37"/>
        <v>21.824907216494847</v>
      </c>
    </row>
    <row r="48" spans="2:67" ht="18" hidden="1" customHeight="1" x14ac:dyDescent="0.15">
      <c r="B48" s="1"/>
      <c r="D48" s="147" t="s">
        <v>67</v>
      </c>
      <c r="E48" s="229" t="s">
        <v>116</v>
      </c>
      <c r="F48" s="73">
        <f t="shared" si="13"/>
        <v>39204</v>
      </c>
      <c r="G48" s="74">
        <f t="shared" si="38"/>
        <v>40</v>
      </c>
      <c r="H48" s="112">
        <f t="shared" si="39"/>
        <v>3</v>
      </c>
      <c r="I48" s="113"/>
      <c r="J48" s="174">
        <f t="shared" si="14"/>
        <v>22.788116254036595</v>
      </c>
      <c r="K48" s="175">
        <f t="shared" si="15"/>
        <v>22.788116254036595</v>
      </c>
      <c r="L48" s="170">
        <f t="shared" si="16"/>
        <v>22.788116254036595</v>
      </c>
      <c r="M48" s="171">
        <f t="shared" si="17"/>
        <v>22.788116254036595</v>
      </c>
      <c r="N48" s="163">
        <f t="shared" si="18"/>
        <v>0</v>
      </c>
      <c r="O48" s="227">
        <f t="shared" si="40"/>
        <v>0.58127018299246502</v>
      </c>
      <c r="P48" s="228">
        <f t="shared" si="41"/>
        <v>0.58127018299246502</v>
      </c>
      <c r="Q48" s="223" t="str">
        <f t="shared" si="19"/>
        <v/>
      </c>
      <c r="R48" s="208">
        <f t="shared" si="20"/>
        <v>0</v>
      </c>
      <c r="S48" s="209">
        <f t="shared" si="21"/>
        <v>0</v>
      </c>
      <c r="U48" s="150" t="s">
        <v>30</v>
      </c>
      <c r="V48" s="4" t="s">
        <v>4</v>
      </c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2"/>
        <v>105</v>
      </c>
      <c r="AH48" s="30">
        <f t="shared" si="23"/>
        <v>135</v>
      </c>
      <c r="AI48" s="30">
        <f t="shared" si="24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42"/>
        <v>232250</v>
      </c>
      <c r="AQ48" s="32">
        <f t="shared" si="43"/>
        <v>100</v>
      </c>
      <c r="AR48" s="62">
        <f t="shared" si="44"/>
        <v>232250</v>
      </c>
      <c r="AS48" s="32">
        <f t="shared" si="45"/>
        <v>100</v>
      </c>
      <c r="AT48" s="27">
        <f t="shared" si="25"/>
        <v>135</v>
      </c>
      <c r="AU48" s="27" t="str">
        <f t="shared" si="46"/>
        <v/>
      </c>
      <c r="AV48" s="27">
        <f t="shared" si="47"/>
        <v>135</v>
      </c>
      <c r="AW48" s="24">
        <f t="shared" si="26"/>
        <v>0</v>
      </c>
      <c r="AX48" s="24" t="str">
        <f t="shared" si="48"/>
        <v/>
      </c>
      <c r="AY48" s="24">
        <f t="shared" si="49"/>
        <v>0</v>
      </c>
      <c r="AZ48" s="115">
        <f t="shared" si="27"/>
        <v>39204</v>
      </c>
      <c r="BA48" s="33">
        <f t="shared" si="28"/>
        <v>0.16880086114101184</v>
      </c>
      <c r="BB48" s="33">
        <f t="shared" si="29"/>
        <v>22.788116254036595</v>
      </c>
      <c r="BC48" s="34">
        <f t="shared" si="50"/>
        <v>0</v>
      </c>
      <c r="BD48" s="34">
        <f t="shared" si="51"/>
        <v>22.788116254036595</v>
      </c>
      <c r="BE48" s="34" t="str">
        <f t="shared" si="30"/>
        <v>yes</v>
      </c>
      <c r="BF48" s="35">
        <f t="shared" si="31"/>
        <v>0.16880086114101184</v>
      </c>
      <c r="BG48" s="35">
        <f t="shared" si="32"/>
        <v>22.788116254036595</v>
      </c>
      <c r="BH48" s="34">
        <f t="shared" si="52"/>
        <v>0</v>
      </c>
      <c r="BI48" s="36">
        <f t="shared" si="53"/>
        <v>22.788116254036595</v>
      </c>
      <c r="BJ48" s="1" t="str">
        <f t="shared" si="33"/>
        <v>yes</v>
      </c>
      <c r="BK48" s="35">
        <f t="shared" si="34"/>
        <v>0</v>
      </c>
      <c r="BL48" s="35" t="str">
        <f t="shared" si="34"/>
        <v/>
      </c>
      <c r="BM48" s="7">
        <f t="shared" si="35"/>
        <v>0</v>
      </c>
      <c r="BN48" s="7">
        <f t="shared" si="36"/>
        <v>0</v>
      </c>
      <c r="BO48" s="17">
        <f t="shared" si="37"/>
        <v>22.788116254036598</v>
      </c>
    </row>
    <row r="49" spans="2:67" ht="18" hidden="1" customHeight="1" x14ac:dyDescent="0.15">
      <c r="B49" s="1"/>
      <c r="C49" s="1"/>
      <c r="D49" s="116" t="s">
        <v>67</v>
      </c>
      <c r="E49" s="229" t="s">
        <v>191</v>
      </c>
      <c r="F49" s="73">
        <f t="shared" si="13"/>
        <v>39204</v>
      </c>
      <c r="G49" s="74">
        <f t="shared" si="38"/>
        <v>40</v>
      </c>
      <c r="H49" s="112">
        <f t="shared" si="39"/>
        <v>3</v>
      </c>
      <c r="I49" s="113"/>
      <c r="J49" s="174">
        <f t="shared" si="14"/>
        <v>62.37</v>
      </c>
      <c r="K49" s="175">
        <f t="shared" si="15"/>
        <v>56.132999999999996</v>
      </c>
      <c r="L49" s="170">
        <f t="shared" si="16"/>
        <v>62.37</v>
      </c>
      <c r="M49" s="171">
        <f t="shared" si="17"/>
        <v>56.132999999999996</v>
      </c>
      <c r="N49" s="163">
        <f t="shared" si="18"/>
        <v>-0.10000000000000009</v>
      </c>
      <c r="O49" s="227">
        <f t="shared" si="40"/>
        <v>1.5909090909090911</v>
      </c>
      <c r="P49" s="228">
        <f t="shared" si="41"/>
        <v>1.4318181818181819</v>
      </c>
      <c r="Q49" s="223" t="str">
        <f t="shared" si="19"/>
        <v/>
      </c>
      <c r="R49" s="208">
        <f t="shared" si="20"/>
        <v>-6.2370000000000019</v>
      </c>
      <c r="S49" s="209">
        <f t="shared" si="21"/>
        <v>-0.10000000000000003</v>
      </c>
      <c r="U49" s="150" t="s">
        <v>105</v>
      </c>
      <c r="V49" s="4" t="s">
        <v>4</v>
      </c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2"/>
        <v>357.99</v>
      </c>
      <c r="AH49" s="30">
        <f t="shared" si="23"/>
        <v>350</v>
      </c>
      <c r="AI49" s="30">
        <f t="shared" si="24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42"/>
        <v>220000</v>
      </c>
      <c r="AQ49" s="32">
        <f t="shared" si="43"/>
        <v>100</v>
      </c>
      <c r="AR49" s="62">
        <f t="shared" si="44"/>
        <v>220000</v>
      </c>
      <c r="AS49" s="32">
        <f t="shared" si="45"/>
        <v>100</v>
      </c>
      <c r="AT49" s="27">
        <f t="shared" si="25"/>
        <v>350</v>
      </c>
      <c r="AU49" s="27" t="str">
        <f t="shared" si="46"/>
        <v/>
      </c>
      <c r="AV49" s="27">
        <f t="shared" si="47"/>
        <v>350</v>
      </c>
      <c r="AW49" s="24">
        <f t="shared" si="26"/>
        <v>-35</v>
      </c>
      <c r="AX49" s="24" t="str">
        <f t="shared" si="48"/>
        <v/>
      </c>
      <c r="AY49" s="24">
        <f t="shared" si="49"/>
        <v>-35</v>
      </c>
      <c r="AZ49" s="115">
        <f t="shared" si="27"/>
        <v>39204</v>
      </c>
      <c r="BA49" s="33">
        <f t="shared" si="28"/>
        <v>0.1782</v>
      </c>
      <c r="BB49" s="33">
        <f t="shared" si="29"/>
        <v>56.132999999999996</v>
      </c>
      <c r="BC49" s="34">
        <f t="shared" si="50"/>
        <v>0</v>
      </c>
      <c r="BD49" s="34">
        <f t="shared" si="51"/>
        <v>56.132999999999996</v>
      </c>
      <c r="BE49" s="34" t="str">
        <f t="shared" si="30"/>
        <v>yes</v>
      </c>
      <c r="BF49" s="35">
        <f t="shared" si="31"/>
        <v>0.1782</v>
      </c>
      <c r="BG49" s="35">
        <f t="shared" si="32"/>
        <v>62.37</v>
      </c>
      <c r="BH49" s="34">
        <f t="shared" si="52"/>
        <v>0</v>
      </c>
      <c r="BI49" s="36">
        <f t="shared" si="53"/>
        <v>62.37</v>
      </c>
      <c r="BJ49" s="1" t="str">
        <f t="shared" si="33"/>
        <v>yes</v>
      </c>
      <c r="BK49" s="35">
        <f t="shared" si="34"/>
        <v>-6.2370000000000019</v>
      </c>
      <c r="BL49" s="35" t="str">
        <f t="shared" si="34"/>
        <v/>
      </c>
      <c r="BM49" s="7">
        <f t="shared" si="35"/>
        <v>-6.2370000000000019</v>
      </c>
      <c r="BN49" s="7">
        <f t="shared" si="36"/>
        <v>0</v>
      </c>
      <c r="BO49" s="17">
        <f t="shared" si="37"/>
        <v>56.133000000000003</v>
      </c>
    </row>
    <row r="50" spans="2:67" ht="18" hidden="1" customHeight="1" x14ac:dyDescent="0.15">
      <c r="B50" s="1"/>
      <c r="C50" s="1"/>
      <c r="D50" s="116" t="s">
        <v>22</v>
      </c>
      <c r="E50" s="229" t="s">
        <v>86</v>
      </c>
      <c r="F50" s="73">
        <f t="shared" si="13"/>
        <v>39204</v>
      </c>
      <c r="G50" s="74">
        <f t="shared" si="38"/>
        <v>40</v>
      </c>
      <c r="H50" s="112">
        <f t="shared" si="39"/>
        <v>3</v>
      </c>
      <c r="I50" s="113"/>
      <c r="J50" s="174">
        <f t="shared" si="14"/>
        <v>6.6476347826086952</v>
      </c>
      <c r="K50" s="175">
        <f t="shared" si="15"/>
        <v>7.4998956521739126</v>
      </c>
      <c r="L50" s="170">
        <f t="shared" si="16"/>
        <v>6.6476347826086952</v>
      </c>
      <c r="M50" s="171">
        <f t="shared" si="17"/>
        <v>7.4998956521739126</v>
      </c>
      <c r="N50" s="163">
        <f t="shared" si="18"/>
        <v>0.12820512820512819</v>
      </c>
      <c r="O50" s="227">
        <f t="shared" si="40"/>
        <v>0.16956521739130437</v>
      </c>
      <c r="P50" s="228">
        <f t="shared" si="41"/>
        <v>0.19130434782608696</v>
      </c>
      <c r="Q50" s="223" t="str">
        <f t="shared" si="19"/>
        <v/>
      </c>
      <c r="R50" s="208">
        <f t="shared" si="20"/>
        <v>0.8522608695652174</v>
      </c>
      <c r="S50" s="209">
        <f t="shared" si="21"/>
        <v>0.12820512820512822</v>
      </c>
      <c r="U50" s="150" t="s">
        <v>30</v>
      </c>
      <c r="V50" s="4" t="s">
        <v>5</v>
      </c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2"/>
        <v>69</v>
      </c>
      <c r="AH50" s="30">
        <f t="shared" si="23"/>
        <v>39</v>
      </c>
      <c r="AI50" s="30">
        <f t="shared" si="24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42"/>
        <v>230000</v>
      </c>
      <c r="AQ50" s="32">
        <f t="shared" si="43"/>
        <v>100</v>
      </c>
      <c r="AR50" s="62">
        <f t="shared" si="44"/>
        <v>230000</v>
      </c>
      <c r="AS50" s="32">
        <f t="shared" si="45"/>
        <v>100</v>
      </c>
      <c r="AT50" s="27">
        <f t="shared" si="25"/>
        <v>39</v>
      </c>
      <c r="AU50" s="27" t="str">
        <f t="shared" si="46"/>
        <v/>
      </c>
      <c r="AV50" s="27">
        <f t="shared" si="47"/>
        <v>39</v>
      </c>
      <c r="AW50" s="24">
        <f t="shared" si="26"/>
        <v>5</v>
      </c>
      <c r="AX50" s="24" t="str">
        <f t="shared" si="48"/>
        <v/>
      </c>
      <c r="AY50" s="24">
        <f t="shared" si="49"/>
        <v>5</v>
      </c>
      <c r="AZ50" s="115">
        <f t="shared" si="27"/>
        <v>39204</v>
      </c>
      <c r="BA50" s="33">
        <f t="shared" si="28"/>
        <v>0.17045217391304349</v>
      </c>
      <c r="BB50" s="33">
        <f t="shared" si="29"/>
        <v>7.4998956521739126</v>
      </c>
      <c r="BC50" s="34">
        <f t="shared" si="50"/>
        <v>0</v>
      </c>
      <c r="BD50" s="34">
        <f t="shared" si="51"/>
        <v>7.4998956521739126</v>
      </c>
      <c r="BE50" s="34" t="str">
        <f t="shared" si="30"/>
        <v>yes</v>
      </c>
      <c r="BF50" s="35">
        <f t="shared" si="31"/>
        <v>0.17045217391304349</v>
      </c>
      <c r="BG50" s="35">
        <f t="shared" si="32"/>
        <v>6.6476347826086952</v>
      </c>
      <c r="BH50" s="34">
        <f t="shared" si="52"/>
        <v>0</v>
      </c>
      <c r="BI50" s="36">
        <f t="shared" si="53"/>
        <v>6.6476347826086952</v>
      </c>
      <c r="BJ50" s="1" t="str">
        <f t="shared" si="33"/>
        <v>yes</v>
      </c>
      <c r="BK50" s="35">
        <f t="shared" si="34"/>
        <v>0.8522608695652174</v>
      </c>
      <c r="BL50" s="35" t="str">
        <f t="shared" si="34"/>
        <v/>
      </c>
      <c r="BM50" s="7">
        <f t="shared" si="35"/>
        <v>0.8522608695652174</v>
      </c>
      <c r="BN50" s="7">
        <f t="shared" si="36"/>
        <v>0</v>
      </c>
      <c r="BO50" s="17">
        <f t="shared" si="37"/>
        <v>7.4998956521739135</v>
      </c>
    </row>
    <row r="51" spans="2:67" ht="18" hidden="1" customHeight="1" x14ac:dyDescent="0.15">
      <c r="B51" s="1"/>
      <c r="C51" s="1"/>
      <c r="D51" s="116" t="s">
        <v>147</v>
      </c>
      <c r="E51" s="229" t="s">
        <v>148</v>
      </c>
      <c r="F51" s="73">
        <f t="shared" si="13"/>
        <v>39204</v>
      </c>
      <c r="G51" s="74">
        <f t="shared" si="38"/>
        <v>40</v>
      </c>
      <c r="H51" s="112">
        <f t="shared" si="39"/>
        <v>3</v>
      </c>
      <c r="I51" s="113"/>
      <c r="J51" s="174">
        <f t="shared" si="14"/>
        <v>11.079391304347826</v>
      </c>
      <c r="K51" s="175">
        <f t="shared" si="15"/>
        <v>11.079391304347826</v>
      </c>
      <c r="L51" s="170">
        <f t="shared" si="16"/>
        <v>11.079391304347826</v>
      </c>
      <c r="M51" s="171">
        <f t="shared" si="17"/>
        <v>11.079391304347826</v>
      </c>
      <c r="N51" s="163">
        <f t="shared" si="18"/>
        <v>0</v>
      </c>
      <c r="O51" s="227">
        <f t="shared" si="40"/>
        <v>0.28260869565217389</v>
      </c>
      <c r="P51" s="228">
        <f t="shared" si="41"/>
        <v>0.28260869565217389</v>
      </c>
      <c r="Q51" s="223" t="str">
        <f t="shared" si="19"/>
        <v/>
      </c>
      <c r="R51" s="208">
        <f t="shared" si="20"/>
        <v>0</v>
      </c>
      <c r="S51" s="209">
        <f t="shared" si="21"/>
        <v>0</v>
      </c>
      <c r="U51" s="150" t="s">
        <v>30</v>
      </c>
      <c r="V51" s="4" t="s">
        <v>5</v>
      </c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2"/>
        <v>57.5</v>
      </c>
      <c r="AH51" s="30">
        <f t="shared" si="23"/>
        <v>65</v>
      </c>
      <c r="AI51" s="30">
        <f t="shared" si="24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42"/>
        <v>220000</v>
      </c>
      <c r="AQ51" s="32">
        <f t="shared" si="43"/>
        <v>104.54545454545455</v>
      </c>
      <c r="AR51" s="62">
        <f t="shared" si="44"/>
        <v>230000</v>
      </c>
      <c r="AS51" s="32">
        <f t="shared" si="45"/>
        <v>100</v>
      </c>
      <c r="AT51" s="27">
        <f t="shared" si="25"/>
        <v>65</v>
      </c>
      <c r="AU51" s="27" t="str">
        <f t="shared" si="46"/>
        <v/>
      </c>
      <c r="AV51" s="27">
        <f t="shared" si="47"/>
        <v>65</v>
      </c>
      <c r="AW51" s="24">
        <f t="shared" si="26"/>
        <v>0</v>
      </c>
      <c r="AX51" s="24" t="str">
        <f t="shared" si="48"/>
        <v/>
      </c>
      <c r="AY51" s="24">
        <f t="shared" si="49"/>
        <v>0</v>
      </c>
      <c r="AZ51" s="115">
        <f t="shared" si="27"/>
        <v>39204</v>
      </c>
      <c r="BA51" s="33">
        <f t="shared" si="28"/>
        <v>0.17045217391304349</v>
      </c>
      <c r="BB51" s="33">
        <f t="shared" si="29"/>
        <v>11.079391304347826</v>
      </c>
      <c r="BC51" s="34">
        <f t="shared" si="50"/>
        <v>0</v>
      </c>
      <c r="BD51" s="34">
        <f t="shared" si="51"/>
        <v>11.079391304347826</v>
      </c>
      <c r="BE51" s="34" t="str">
        <f t="shared" si="30"/>
        <v>yes</v>
      </c>
      <c r="BF51" s="35">
        <f t="shared" si="31"/>
        <v>0.17045217391304349</v>
      </c>
      <c r="BG51" s="35">
        <f t="shared" si="32"/>
        <v>11.079391304347826</v>
      </c>
      <c r="BH51" s="34">
        <f t="shared" si="52"/>
        <v>0</v>
      </c>
      <c r="BI51" s="36">
        <f t="shared" si="53"/>
        <v>11.079391304347826</v>
      </c>
      <c r="BJ51" s="1" t="str">
        <f t="shared" si="33"/>
        <v>yes</v>
      </c>
      <c r="BK51" s="35">
        <f t="shared" si="34"/>
        <v>0</v>
      </c>
      <c r="BL51" s="35" t="str">
        <f t="shared" si="34"/>
        <v/>
      </c>
      <c r="BM51" s="7">
        <f t="shared" si="35"/>
        <v>0</v>
      </c>
      <c r="BN51" s="7">
        <f t="shared" si="36"/>
        <v>0</v>
      </c>
      <c r="BO51" s="17">
        <f t="shared" si="37"/>
        <v>11.079391304347826</v>
      </c>
    </row>
    <row r="52" spans="2:67" ht="18" hidden="1" customHeight="1" x14ac:dyDescent="0.15">
      <c r="B52" s="1"/>
      <c r="C52" s="1"/>
      <c r="D52" s="116" t="s">
        <v>147</v>
      </c>
      <c r="E52" s="229" t="s">
        <v>149</v>
      </c>
      <c r="F52" s="73">
        <f t="shared" si="13"/>
        <v>39204</v>
      </c>
      <c r="G52" s="74">
        <f t="shared" si="38"/>
        <v>40</v>
      </c>
      <c r="H52" s="112">
        <f t="shared" si="39"/>
        <v>3</v>
      </c>
      <c r="I52" s="113"/>
      <c r="J52" s="174">
        <f t="shared" si="14"/>
        <v>10.193040000000002</v>
      </c>
      <c r="K52" s="175">
        <f t="shared" si="15"/>
        <v>10.193040000000002</v>
      </c>
      <c r="L52" s="170">
        <f t="shared" si="16"/>
        <v>10.193040000000002</v>
      </c>
      <c r="M52" s="171">
        <f t="shared" si="17"/>
        <v>10.193040000000002</v>
      </c>
      <c r="N52" s="163">
        <f t="shared" si="18"/>
        <v>0</v>
      </c>
      <c r="O52" s="227">
        <f t="shared" si="40"/>
        <v>0.25999999999999995</v>
      </c>
      <c r="P52" s="228">
        <f t="shared" si="41"/>
        <v>0.25999999999999995</v>
      </c>
      <c r="Q52" s="223" t="str">
        <f t="shared" si="19"/>
        <v/>
      </c>
      <c r="R52" s="208">
        <f t="shared" si="20"/>
        <v>0</v>
      </c>
      <c r="S52" s="209">
        <f t="shared" si="21"/>
        <v>0</v>
      </c>
      <c r="U52" s="150" t="s">
        <v>30</v>
      </c>
      <c r="V52" s="4" t="s">
        <v>5</v>
      </c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2"/>
        <v>57.5</v>
      </c>
      <c r="AH52" s="30">
        <f t="shared" si="23"/>
        <v>65</v>
      </c>
      <c r="AI52" s="30">
        <f t="shared" si="24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42"/>
        <v>220000</v>
      </c>
      <c r="AQ52" s="32">
        <f t="shared" si="43"/>
        <v>113.63636363636364</v>
      </c>
      <c r="AR52" s="62">
        <f t="shared" si="44"/>
        <v>250000</v>
      </c>
      <c r="AS52" s="32">
        <f t="shared" si="45"/>
        <v>100</v>
      </c>
      <c r="AT52" s="27">
        <f t="shared" si="25"/>
        <v>65</v>
      </c>
      <c r="AU52" s="27" t="str">
        <f t="shared" si="46"/>
        <v/>
      </c>
      <c r="AV52" s="27">
        <f t="shared" si="47"/>
        <v>65</v>
      </c>
      <c r="AW52" s="24">
        <f t="shared" si="26"/>
        <v>0</v>
      </c>
      <c r="AX52" s="24" t="str">
        <f t="shared" si="48"/>
        <v/>
      </c>
      <c r="AY52" s="24">
        <f t="shared" si="49"/>
        <v>0</v>
      </c>
      <c r="AZ52" s="115">
        <f t="shared" si="27"/>
        <v>39204</v>
      </c>
      <c r="BA52" s="33">
        <f t="shared" si="28"/>
        <v>0.15681600000000001</v>
      </c>
      <c r="BB52" s="33">
        <f t="shared" si="29"/>
        <v>10.193040000000002</v>
      </c>
      <c r="BC52" s="34">
        <f t="shared" si="50"/>
        <v>0</v>
      </c>
      <c r="BD52" s="34">
        <f t="shared" si="51"/>
        <v>10.193040000000002</v>
      </c>
      <c r="BE52" s="34" t="str">
        <f t="shared" si="30"/>
        <v>yes</v>
      </c>
      <c r="BF52" s="35">
        <f t="shared" si="31"/>
        <v>0.15681600000000001</v>
      </c>
      <c r="BG52" s="35">
        <f t="shared" si="32"/>
        <v>10.193040000000002</v>
      </c>
      <c r="BH52" s="34">
        <f t="shared" si="52"/>
        <v>0</v>
      </c>
      <c r="BI52" s="36">
        <f t="shared" si="53"/>
        <v>10.193040000000002</v>
      </c>
      <c r="BJ52" s="1" t="str">
        <f t="shared" si="33"/>
        <v>yes</v>
      </c>
      <c r="BK52" s="35">
        <f t="shared" si="34"/>
        <v>0</v>
      </c>
      <c r="BL52" s="35" t="str">
        <f t="shared" si="34"/>
        <v/>
      </c>
      <c r="BM52" s="7">
        <f t="shared" si="35"/>
        <v>0</v>
      </c>
      <c r="BN52" s="7">
        <f t="shared" si="36"/>
        <v>0</v>
      </c>
      <c r="BO52" s="17">
        <f t="shared" si="37"/>
        <v>10.193039999999998</v>
      </c>
    </row>
    <row r="53" spans="2:67" ht="18" hidden="1" customHeight="1" x14ac:dyDescent="0.15">
      <c r="B53" s="1"/>
      <c r="C53" s="1"/>
      <c r="D53" s="116" t="s">
        <v>147</v>
      </c>
      <c r="E53" s="229" t="s">
        <v>150</v>
      </c>
      <c r="F53" s="73">
        <f t="shared" si="13"/>
        <v>39204</v>
      </c>
      <c r="G53" s="74">
        <f t="shared" si="38"/>
        <v>40</v>
      </c>
      <c r="H53" s="112">
        <f t="shared" si="39"/>
        <v>3</v>
      </c>
      <c r="I53" s="113"/>
      <c r="J53" s="174">
        <f t="shared" si="14"/>
        <v>10.617749999999999</v>
      </c>
      <c r="K53" s="175">
        <f t="shared" si="15"/>
        <v>10.617749999999999</v>
      </c>
      <c r="L53" s="170">
        <f t="shared" si="16"/>
        <v>10.617749999999999</v>
      </c>
      <c r="M53" s="171">
        <f t="shared" si="17"/>
        <v>10.617749999999999</v>
      </c>
      <c r="N53" s="163">
        <f t="shared" si="18"/>
        <v>0</v>
      </c>
      <c r="O53" s="227">
        <f t="shared" si="40"/>
        <v>0.27083333333333331</v>
      </c>
      <c r="P53" s="228">
        <f t="shared" si="41"/>
        <v>0.27083333333333331</v>
      </c>
      <c r="Q53" s="223" t="str">
        <f t="shared" si="19"/>
        <v/>
      </c>
      <c r="R53" s="208">
        <f t="shared" si="20"/>
        <v>0</v>
      </c>
      <c r="S53" s="209">
        <f t="shared" si="21"/>
        <v>0</v>
      </c>
      <c r="U53" s="150" t="s">
        <v>30</v>
      </c>
      <c r="V53" s="4" t="s">
        <v>5</v>
      </c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2"/>
        <v>57.5</v>
      </c>
      <c r="AH53" s="30">
        <f t="shared" si="23"/>
        <v>65</v>
      </c>
      <c r="AI53" s="30">
        <f t="shared" si="24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42"/>
        <v>220000</v>
      </c>
      <c r="AQ53" s="32">
        <f t="shared" si="43"/>
        <v>109.09090909090908</v>
      </c>
      <c r="AR53" s="62">
        <f t="shared" si="44"/>
        <v>240000</v>
      </c>
      <c r="AS53" s="32">
        <f t="shared" si="45"/>
        <v>100</v>
      </c>
      <c r="AT53" s="27">
        <f t="shared" si="25"/>
        <v>65</v>
      </c>
      <c r="AU53" s="27" t="str">
        <f t="shared" si="46"/>
        <v/>
      </c>
      <c r="AV53" s="27">
        <f t="shared" si="47"/>
        <v>65</v>
      </c>
      <c r="AW53" s="24">
        <f t="shared" si="26"/>
        <v>0</v>
      </c>
      <c r="AX53" s="24" t="str">
        <f t="shared" si="48"/>
        <v/>
      </c>
      <c r="AY53" s="24">
        <f t="shared" si="49"/>
        <v>0</v>
      </c>
      <c r="AZ53" s="115">
        <f t="shared" si="27"/>
        <v>39204</v>
      </c>
      <c r="BA53" s="33">
        <f t="shared" si="28"/>
        <v>0.16335</v>
      </c>
      <c r="BB53" s="33">
        <f t="shared" si="29"/>
        <v>10.617749999999999</v>
      </c>
      <c r="BC53" s="34">
        <f t="shared" si="50"/>
        <v>0</v>
      </c>
      <c r="BD53" s="34">
        <f t="shared" si="51"/>
        <v>10.617749999999999</v>
      </c>
      <c r="BE53" s="34" t="str">
        <f t="shared" si="30"/>
        <v>yes</v>
      </c>
      <c r="BF53" s="35">
        <f t="shared" si="31"/>
        <v>0.16335</v>
      </c>
      <c r="BG53" s="35">
        <f t="shared" si="32"/>
        <v>10.617749999999999</v>
      </c>
      <c r="BH53" s="34">
        <f t="shared" si="52"/>
        <v>0</v>
      </c>
      <c r="BI53" s="36">
        <f t="shared" si="53"/>
        <v>10.617749999999999</v>
      </c>
      <c r="BJ53" s="1" t="str">
        <f t="shared" si="33"/>
        <v>yes</v>
      </c>
      <c r="BK53" s="35">
        <f t="shared" si="34"/>
        <v>0</v>
      </c>
      <c r="BL53" s="35" t="str">
        <f t="shared" si="34"/>
        <v/>
      </c>
      <c r="BM53" s="7">
        <f t="shared" si="35"/>
        <v>0</v>
      </c>
      <c r="BN53" s="7">
        <f t="shared" si="36"/>
        <v>0</v>
      </c>
      <c r="BO53" s="17">
        <f t="shared" si="37"/>
        <v>10.617749999999999</v>
      </c>
    </row>
    <row r="54" spans="2:67" ht="18" hidden="1" customHeight="1" x14ac:dyDescent="0.15">
      <c r="B54" s="1"/>
      <c r="C54" s="1"/>
      <c r="D54" s="116" t="s">
        <v>147</v>
      </c>
      <c r="E54" s="229" t="s">
        <v>179</v>
      </c>
      <c r="F54" s="73">
        <f t="shared" si="13"/>
        <v>39204</v>
      </c>
      <c r="G54" s="74">
        <f t="shared" si="38"/>
        <v>40</v>
      </c>
      <c r="H54" s="112">
        <f t="shared" si="39"/>
        <v>3</v>
      </c>
      <c r="I54" s="113"/>
      <c r="J54" s="174">
        <f>BI54</f>
        <v>7.9937234042553182</v>
      </c>
      <c r="K54" s="175">
        <f>BD54</f>
        <v>7.9937234042553182</v>
      </c>
      <c r="L54" s="170">
        <f>BG54</f>
        <v>7.9937234042553182</v>
      </c>
      <c r="M54" s="171">
        <f>BB54</f>
        <v>7.9937234042553182</v>
      </c>
      <c r="N54" s="163">
        <f>IF(R54="New","New",(M54/L54)-1)</f>
        <v>0</v>
      </c>
      <c r="O54" s="227">
        <f t="shared" si="40"/>
        <v>0.20390070921985815</v>
      </c>
      <c r="P54" s="228">
        <f t="shared" si="41"/>
        <v>0.20390070921985815</v>
      </c>
      <c r="Q54" s="223" t="str">
        <f>IF(R54="New","New",IF(AX54="","",(P54/O54)-1))</f>
        <v/>
      </c>
      <c r="R54" s="208">
        <f t="shared" si="20"/>
        <v>0</v>
      </c>
      <c r="S54" s="209">
        <f t="shared" si="21"/>
        <v>0</v>
      </c>
      <c r="U54" s="150" t="s">
        <v>30</v>
      </c>
      <c r="V54" s="4" t="s">
        <v>5</v>
      </c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2"/>
        <v>0</v>
      </c>
      <c r="AH54" s="30">
        <f t="shared" si="23"/>
        <v>57.5</v>
      </c>
      <c r="AI54" s="30">
        <f t="shared" si="24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42"/>
        <v>282000</v>
      </c>
      <c r="AQ54" s="32">
        <f t="shared" si="43"/>
        <v>100</v>
      </c>
      <c r="AR54" s="62">
        <f t="shared" si="44"/>
        <v>282000</v>
      </c>
      <c r="AS54" s="32">
        <f t="shared" si="45"/>
        <v>100</v>
      </c>
      <c r="AT54" s="27">
        <f t="shared" si="25"/>
        <v>57.499999999999993</v>
      </c>
      <c r="AU54" s="27" t="str">
        <f t="shared" si="46"/>
        <v/>
      </c>
      <c r="AV54" s="27">
        <f t="shared" si="47"/>
        <v>57.499999999999993</v>
      </c>
      <c r="AW54" s="24">
        <f t="shared" si="26"/>
        <v>7.1054273576010019E-15</v>
      </c>
      <c r="AX54" s="24" t="str">
        <f t="shared" si="48"/>
        <v/>
      </c>
      <c r="AY54" s="24">
        <f t="shared" si="49"/>
        <v>7.1054273576010019E-15</v>
      </c>
      <c r="AZ54" s="115">
        <f t="shared" si="27"/>
        <v>39204</v>
      </c>
      <c r="BA54" s="33">
        <f t="shared" si="28"/>
        <v>0.13902127659574467</v>
      </c>
      <c r="BB54" s="33">
        <f t="shared" si="29"/>
        <v>7.9937234042553182</v>
      </c>
      <c r="BC54" s="34">
        <f t="shared" si="50"/>
        <v>0</v>
      </c>
      <c r="BD54" s="34">
        <f t="shared" si="51"/>
        <v>7.9937234042553182</v>
      </c>
      <c r="BE54" s="34" t="str">
        <f t="shared" si="30"/>
        <v>yes</v>
      </c>
      <c r="BF54" s="35">
        <f t="shared" si="31"/>
        <v>0.13902127659574467</v>
      </c>
      <c r="BG54" s="35">
        <f t="shared" si="32"/>
        <v>7.9937234042553182</v>
      </c>
      <c r="BH54" s="34">
        <f t="shared" si="52"/>
        <v>0</v>
      </c>
      <c r="BI54" s="36">
        <f t="shared" si="53"/>
        <v>7.9937234042553182</v>
      </c>
      <c r="BJ54" s="1" t="str">
        <f t="shared" si="33"/>
        <v>yes</v>
      </c>
      <c r="BK54" s="35">
        <f t="shared" si="34"/>
        <v>0</v>
      </c>
      <c r="BL54" s="35" t="str">
        <f t="shared" si="34"/>
        <v/>
      </c>
      <c r="BM54" s="7">
        <f t="shared" si="35"/>
        <v>0</v>
      </c>
      <c r="BN54" s="7">
        <f t="shared" si="36"/>
        <v>0</v>
      </c>
      <c r="BO54" s="17">
        <f t="shared" si="37"/>
        <v>7.9937234042553191</v>
      </c>
    </row>
    <row r="55" spans="2:67" ht="18" hidden="1" customHeight="1" x14ac:dyDescent="0.15">
      <c r="B55" s="1"/>
      <c r="C55" s="1"/>
      <c r="D55" s="116" t="s">
        <v>147</v>
      </c>
      <c r="E55" s="229" t="s">
        <v>180</v>
      </c>
      <c r="F55" s="73">
        <f t="shared" si="13"/>
        <v>39204</v>
      </c>
      <c r="G55" s="74">
        <f t="shared" si="38"/>
        <v>40</v>
      </c>
      <c r="H55" s="112">
        <f t="shared" si="39"/>
        <v>3</v>
      </c>
      <c r="I55" s="113"/>
      <c r="J55" s="174">
        <f>BI55</f>
        <v>13.88475</v>
      </c>
      <c r="K55" s="175">
        <f>BD55</f>
        <v>13.88475</v>
      </c>
      <c r="L55" s="170">
        <f>BG55</f>
        <v>13.88475</v>
      </c>
      <c r="M55" s="171">
        <f>BB55</f>
        <v>13.88475</v>
      </c>
      <c r="N55" s="163">
        <f>IF(R55="New","New",(M55/L55)-1)</f>
        <v>0</v>
      </c>
      <c r="O55" s="227">
        <f t="shared" si="40"/>
        <v>0.35416666666666669</v>
      </c>
      <c r="P55" s="228">
        <f t="shared" si="41"/>
        <v>0.35416666666666669</v>
      </c>
      <c r="Q55" s="223" t="str">
        <f>IF(R55="New","New",IF(AX55="","",(P55/O55)-1))</f>
        <v/>
      </c>
      <c r="R55" s="208">
        <f t="shared" si="20"/>
        <v>0</v>
      </c>
      <c r="S55" s="209">
        <f t="shared" si="21"/>
        <v>0</v>
      </c>
      <c r="U55" s="150" t="s">
        <v>30</v>
      </c>
      <c r="V55" s="4" t="s">
        <v>5</v>
      </c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2"/>
        <v>0</v>
      </c>
      <c r="AH55" s="30">
        <f t="shared" si="23"/>
        <v>85</v>
      </c>
      <c r="AI55" s="30">
        <f t="shared" si="24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42"/>
        <v>240000</v>
      </c>
      <c r="AQ55" s="32">
        <f t="shared" si="43"/>
        <v>100</v>
      </c>
      <c r="AR55" s="62">
        <f t="shared" si="44"/>
        <v>240000</v>
      </c>
      <c r="AS55" s="32">
        <f t="shared" si="45"/>
        <v>100</v>
      </c>
      <c r="AT55" s="27">
        <f t="shared" si="25"/>
        <v>85</v>
      </c>
      <c r="AU55" s="27" t="str">
        <f t="shared" si="46"/>
        <v/>
      </c>
      <c r="AV55" s="27">
        <f t="shared" si="47"/>
        <v>85</v>
      </c>
      <c r="AW55" s="24">
        <f t="shared" si="26"/>
        <v>0</v>
      </c>
      <c r="AX55" s="24" t="str">
        <f t="shared" si="48"/>
        <v/>
      </c>
      <c r="AY55" s="24">
        <f t="shared" si="49"/>
        <v>0</v>
      </c>
      <c r="AZ55" s="115">
        <f t="shared" si="27"/>
        <v>39204</v>
      </c>
      <c r="BA55" s="33">
        <f t="shared" si="28"/>
        <v>0.16335</v>
      </c>
      <c r="BB55" s="33">
        <f t="shared" si="29"/>
        <v>13.88475</v>
      </c>
      <c r="BC55" s="34">
        <f t="shared" si="50"/>
        <v>0</v>
      </c>
      <c r="BD55" s="34">
        <f t="shared" si="51"/>
        <v>13.88475</v>
      </c>
      <c r="BE55" s="34" t="str">
        <f t="shared" si="30"/>
        <v>yes</v>
      </c>
      <c r="BF55" s="35">
        <f t="shared" si="31"/>
        <v>0.16335</v>
      </c>
      <c r="BG55" s="35">
        <f t="shared" si="32"/>
        <v>13.88475</v>
      </c>
      <c r="BH55" s="34">
        <f t="shared" si="52"/>
        <v>0</v>
      </c>
      <c r="BI55" s="36">
        <f t="shared" si="53"/>
        <v>13.88475</v>
      </c>
      <c r="BJ55" s="1" t="str">
        <f t="shared" si="33"/>
        <v>yes</v>
      </c>
      <c r="BK55" s="35">
        <f t="shared" si="34"/>
        <v>0</v>
      </c>
      <c r="BL55" s="35" t="str">
        <f t="shared" si="34"/>
        <v/>
      </c>
      <c r="BM55" s="7">
        <f t="shared" si="35"/>
        <v>0</v>
      </c>
      <c r="BN55" s="7">
        <f t="shared" si="36"/>
        <v>0</v>
      </c>
      <c r="BO55" s="17">
        <f t="shared" si="37"/>
        <v>13.88475</v>
      </c>
    </row>
    <row r="56" spans="2:67" ht="18" hidden="1" customHeight="1" x14ac:dyDescent="0.15">
      <c r="B56" s="1"/>
      <c r="C56" s="1"/>
      <c r="D56" s="116" t="s">
        <v>23</v>
      </c>
      <c r="E56" s="229" t="s">
        <v>182</v>
      </c>
      <c r="F56" s="73">
        <f t="shared" si="13"/>
        <v>39204</v>
      </c>
      <c r="G56" s="74">
        <f t="shared" si="38"/>
        <v>40</v>
      </c>
      <c r="H56" s="112">
        <f t="shared" si="39"/>
        <v>3</v>
      </c>
      <c r="I56" s="113"/>
      <c r="J56" s="174">
        <f>BI56</f>
        <v>66.176352000000009</v>
      </c>
      <c r="K56" s="175">
        <f>BD56</f>
        <v>66.489984000000007</v>
      </c>
      <c r="L56" s="170">
        <f>BG56</f>
        <v>66.176352000000009</v>
      </c>
      <c r="M56" s="171">
        <f>BB56</f>
        <v>66.489984000000007</v>
      </c>
      <c r="N56" s="163">
        <f>IF(R56="New","New",(M56/L56)-1)</f>
        <v>4.7393364928909332E-3</v>
      </c>
      <c r="O56" s="227">
        <f t="shared" si="40"/>
        <v>1.6879999999999999</v>
      </c>
      <c r="P56" s="228">
        <f t="shared" si="41"/>
        <v>1.696</v>
      </c>
      <c r="Q56" s="223" t="str">
        <f>IF(R56="New","New",IF(AX56="","",(P56/O56)-1))</f>
        <v/>
      </c>
      <c r="R56" s="208">
        <f t="shared" si="20"/>
        <v>0.31363199999999836</v>
      </c>
      <c r="S56" s="209">
        <f t="shared" si="21"/>
        <v>4.7393364928909696E-3</v>
      </c>
      <c r="U56" s="150" t="s">
        <v>105</v>
      </c>
      <c r="V56" s="4" t="s">
        <v>4</v>
      </c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2"/>
        <v>0</v>
      </c>
      <c r="AH56" s="30">
        <f t="shared" si="23"/>
        <v>422</v>
      </c>
      <c r="AI56" s="30">
        <f t="shared" si="24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42"/>
        <v>250000</v>
      </c>
      <c r="AQ56" s="32">
        <f t="shared" si="43"/>
        <v>100</v>
      </c>
      <c r="AR56" s="62">
        <f t="shared" si="44"/>
        <v>250000</v>
      </c>
      <c r="AS56" s="32">
        <f t="shared" si="45"/>
        <v>100</v>
      </c>
      <c r="AT56" s="27">
        <f t="shared" si="25"/>
        <v>422</v>
      </c>
      <c r="AU56" s="27" t="str">
        <f t="shared" si="46"/>
        <v/>
      </c>
      <c r="AV56" s="27">
        <f t="shared" si="47"/>
        <v>422</v>
      </c>
      <c r="AW56" s="24">
        <f t="shared" si="26"/>
        <v>2</v>
      </c>
      <c r="AX56" s="24" t="str">
        <f t="shared" si="48"/>
        <v/>
      </c>
      <c r="AY56" s="24">
        <f t="shared" si="49"/>
        <v>2</v>
      </c>
      <c r="AZ56" s="115"/>
      <c r="BA56" s="33">
        <f t="shared" si="28"/>
        <v>0.15681600000000001</v>
      </c>
      <c r="BB56" s="33">
        <f t="shared" si="29"/>
        <v>66.489984000000007</v>
      </c>
      <c r="BC56" s="34">
        <f t="shared" si="50"/>
        <v>0</v>
      </c>
      <c r="BD56" s="34">
        <f t="shared" si="51"/>
        <v>66.489984000000007</v>
      </c>
      <c r="BE56" s="34" t="str">
        <f t="shared" si="30"/>
        <v>yes</v>
      </c>
      <c r="BF56" s="35">
        <f t="shared" si="31"/>
        <v>0.15681600000000001</v>
      </c>
      <c r="BG56" s="35">
        <f t="shared" si="32"/>
        <v>66.176352000000009</v>
      </c>
      <c r="BH56" s="34">
        <f t="shared" si="52"/>
        <v>0</v>
      </c>
      <c r="BI56" s="36">
        <f t="shared" si="53"/>
        <v>66.176352000000009</v>
      </c>
      <c r="BJ56" s="1" t="str">
        <f t="shared" si="33"/>
        <v>yes</v>
      </c>
      <c r="BK56" s="35">
        <f t="shared" si="34"/>
        <v>0.31363199999999836</v>
      </c>
      <c r="BL56" s="35" t="str">
        <f t="shared" si="34"/>
        <v/>
      </c>
      <c r="BM56" s="7">
        <f t="shared" si="35"/>
        <v>0.31363199999999836</v>
      </c>
      <c r="BN56" s="7">
        <f t="shared" si="36"/>
        <v>0</v>
      </c>
      <c r="BO56" s="17">
        <f t="shared" si="37"/>
        <v>0</v>
      </c>
    </row>
    <row r="57" spans="2:67" ht="18" hidden="1" customHeight="1" x14ac:dyDescent="0.15">
      <c r="B57" s="1"/>
      <c r="C57" s="1"/>
      <c r="D57" s="116" t="s">
        <v>23</v>
      </c>
      <c r="E57" s="229" t="s">
        <v>146</v>
      </c>
      <c r="F57" s="73">
        <f t="shared" si="13"/>
        <v>39204</v>
      </c>
      <c r="G57" s="74">
        <f t="shared" si="38"/>
        <v>40</v>
      </c>
      <c r="H57" s="112">
        <f t="shared" si="39"/>
        <v>3</v>
      </c>
      <c r="I57" s="113"/>
      <c r="J57" s="174">
        <f>BI57</f>
        <v>65.705904000000004</v>
      </c>
      <c r="K57" s="175">
        <f>BD57</f>
        <v>66.489984000000007</v>
      </c>
      <c r="L57" s="170">
        <f>BG57</f>
        <v>65.705904000000004</v>
      </c>
      <c r="M57" s="171">
        <f>BB57</f>
        <v>66.489984000000007</v>
      </c>
      <c r="N57" s="163">
        <f>IF(R57="New","New",(M57/L57)-1)</f>
        <v>1.1933174224343812E-2</v>
      </c>
      <c r="O57" s="227">
        <f t="shared" si="40"/>
        <v>1.6759999999999999</v>
      </c>
      <c r="P57" s="228">
        <f t="shared" si="41"/>
        <v>1.696</v>
      </c>
      <c r="Q57" s="223" t="str">
        <f>IF(R57="New","New",IF(AX57="","",(P57/O57)-1))</f>
        <v/>
      </c>
      <c r="R57" s="208">
        <f t="shared" si="20"/>
        <v>0.784080000000003</v>
      </c>
      <c r="S57" s="209">
        <f t="shared" si="21"/>
        <v>1.193317422434372E-2</v>
      </c>
      <c r="U57" s="150" t="s">
        <v>105</v>
      </c>
      <c r="V57" s="4" t="s">
        <v>4</v>
      </c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2"/>
        <v>364.8</v>
      </c>
      <c r="AH57" s="30">
        <f t="shared" si="23"/>
        <v>419</v>
      </c>
      <c r="AI57" s="30">
        <f t="shared" si="24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42"/>
        <v>250000</v>
      </c>
      <c r="AQ57" s="32">
        <f t="shared" si="43"/>
        <v>100</v>
      </c>
      <c r="AR57" s="62">
        <f t="shared" si="44"/>
        <v>250000</v>
      </c>
      <c r="AS57" s="32">
        <f t="shared" si="45"/>
        <v>100</v>
      </c>
      <c r="AT57" s="27">
        <f t="shared" si="25"/>
        <v>419.00000000000006</v>
      </c>
      <c r="AU57" s="27" t="str">
        <f t="shared" si="46"/>
        <v/>
      </c>
      <c r="AV57" s="27">
        <f t="shared" si="47"/>
        <v>419.00000000000006</v>
      </c>
      <c r="AW57" s="24">
        <f t="shared" si="26"/>
        <v>4.9999999999999432</v>
      </c>
      <c r="AX57" s="24" t="str">
        <f t="shared" si="48"/>
        <v/>
      </c>
      <c r="AY57" s="24">
        <f t="shared" si="49"/>
        <v>4.9999999999999432</v>
      </c>
      <c r="AZ57" s="115">
        <f>F57</f>
        <v>39204</v>
      </c>
      <c r="BA57" s="33">
        <f t="shared" si="28"/>
        <v>0.15681600000000001</v>
      </c>
      <c r="BB57" s="33">
        <f t="shared" si="29"/>
        <v>66.489984000000007</v>
      </c>
      <c r="BC57" s="34">
        <f t="shared" si="50"/>
        <v>0</v>
      </c>
      <c r="BD57" s="34">
        <f t="shared" si="51"/>
        <v>66.489984000000007</v>
      </c>
      <c r="BE57" s="34" t="str">
        <f t="shared" si="30"/>
        <v>yes</v>
      </c>
      <c r="BF57" s="35">
        <f t="shared" si="31"/>
        <v>0.15681600000000001</v>
      </c>
      <c r="BG57" s="35">
        <f t="shared" si="32"/>
        <v>65.705904000000004</v>
      </c>
      <c r="BH57" s="34">
        <f t="shared" si="52"/>
        <v>0</v>
      </c>
      <c r="BI57" s="36">
        <f t="shared" si="53"/>
        <v>65.705904000000004</v>
      </c>
      <c r="BJ57" s="1" t="str">
        <f t="shared" si="33"/>
        <v>yes</v>
      </c>
      <c r="BK57" s="35">
        <f t="shared" si="34"/>
        <v>0.784080000000003</v>
      </c>
      <c r="BL57" s="35" t="str">
        <f t="shared" si="34"/>
        <v/>
      </c>
      <c r="BM57" s="7">
        <f t="shared" si="35"/>
        <v>0.784080000000003</v>
      </c>
      <c r="BN57" s="7">
        <f t="shared" si="36"/>
        <v>0</v>
      </c>
      <c r="BO57" s="17">
        <f t="shared" si="37"/>
        <v>66.489983999999993</v>
      </c>
    </row>
    <row r="58" spans="2:67" ht="18" hidden="1" customHeight="1" x14ac:dyDescent="0.15">
      <c r="B58" s="1"/>
      <c r="C58" s="1"/>
      <c r="D58" s="116" t="s">
        <v>23</v>
      </c>
      <c r="E58" s="229" t="s">
        <v>183</v>
      </c>
      <c r="F58" s="73">
        <f t="shared" si="13"/>
        <v>39204</v>
      </c>
      <c r="G58" s="74">
        <f t="shared" si="38"/>
        <v>40</v>
      </c>
      <c r="H58" s="112">
        <f t="shared" si="39"/>
        <v>3</v>
      </c>
      <c r="I58" s="113"/>
      <c r="J58" s="174">
        <f>BI58</f>
        <v>65.705904000000004</v>
      </c>
      <c r="K58" s="175">
        <f>BD58</f>
        <v>66.489984000000007</v>
      </c>
      <c r="L58" s="170">
        <f>BG58</f>
        <v>65.705904000000004</v>
      </c>
      <c r="M58" s="171">
        <f>BB58</f>
        <v>66.489984000000007</v>
      </c>
      <c r="N58" s="163">
        <f>IF(R58="New","New",(M58/L58)-1)</f>
        <v>1.1933174224343812E-2</v>
      </c>
      <c r="O58" s="227">
        <f t="shared" si="40"/>
        <v>1.6759999999999999</v>
      </c>
      <c r="P58" s="228">
        <f t="shared" si="41"/>
        <v>1.696</v>
      </c>
      <c r="Q58" s="223" t="str">
        <f>IF(R58="New","New",IF(AX58="","",(P58/O58)-1))</f>
        <v/>
      </c>
      <c r="R58" s="208">
        <f t="shared" si="20"/>
        <v>0.784080000000003</v>
      </c>
      <c r="S58" s="209">
        <f t="shared" si="21"/>
        <v>1.193317422434372E-2</v>
      </c>
      <c r="U58" s="150" t="s">
        <v>105</v>
      </c>
      <c r="V58" s="4" t="s">
        <v>4</v>
      </c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2"/>
        <v>0</v>
      </c>
      <c r="AH58" s="30">
        <f t="shared" si="23"/>
        <v>419</v>
      </c>
      <c r="AI58" s="30">
        <f t="shared" si="24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42"/>
        <v>250000</v>
      </c>
      <c r="AQ58" s="32">
        <f t="shared" si="43"/>
        <v>100</v>
      </c>
      <c r="AR58" s="62">
        <f t="shared" si="44"/>
        <v>250000</v>
      </c>
      <c r="AS58" s="32">
        <f t="shared" si="45"/>
        <v>100</v>
      </c>
      <c r="AT58" s="27">
        <f t="shared" si="25"/>
        <v>419.00000000000006</v>
      </c>
      <c r="AU58" s="27" t="str">
        <f t="shared" si="46"/>
        <v/>
      </c>
      <c r="AV58" s="27">
        <f>IF(AT58="","",SUM(AT58:AU58))</f>
        <v>419.00000000000006</v>
      </c>
      <c r="AW58" s="24">
        <f t="shared" si="26"/>
        <v>4.9999999999999432</v>
      </c>
      <c r="AX58" s="24"/>
      <c r="AY58" s="24">
        <f t="shared" si="49"/>
        <v>4.9999999999999432</v>
      </c>
      <c r="AZ58" s="115"/>
      <c r="BA58" s="33">
        <f t="shared" si="28"/>
        <v>0.15681600000000001</v>
      </c>
      <c r="BB58" s="33">
        <f t="shared" si="29"/>
        <v>66.489984000000007</v>
      </c>
      <c r="BC58" s="34">
        <f t="shared" si="50"/>
        <v>0</v>
      </c>
      <c r="BD58" s="34">
        <f t="shared" si="51"/>
        <v>66.489984000000007</v>
      </c>
      <c r="BE58" s="34" t="str">
        <f t="shared" si="30"/>
        <v>yes</v>
      </c>
      <c r="BF58" s="35">
        <f t="shared" si="31"/>
        <v>0.15681600000000001</v>
      </c>
      <c r="BG58" s="35">
        <f t="shared" si="32"/>
        <v>65.705904000000004</v>
      </c>
      <c r="BH58" s="34">
        <f t="shared" si="52"/>
        <v>0</v>
      </c>
      <c r="BI58" s="36">
        <f t="shared" si="53"/>
        <v>65.705904000000004</v>
      </c>
      <c r="BJ58" s="1" t="str">
        <f t="shared" si="33"/>
        <v>yes</v>
      </c>
      <c r="BK58" s="35">
        <f t="shared" si="34"/>
        <v>0.784080000000003</v>
      </c>
      <c r="BL58" s="35" t="str">
        <f t="shared" si="34"/>
        <v/>
      </c>
      <c r="BM58" s="7">
        <f t="shared" si="35"/>
        <v>0.784080000000003</v>
      </c>
      <c r="BN58" s="7">
        <f t="shared" si="36"/>
        <v>0</v>
      </c>
      <c r="BO58" s="17">
        <f t="shared" si="37"/>
        <v>0</v>
      </c>
    </row>
    <row r="59" spans="2:67" ht="18" hidden="1" customHeight="1" x14ac:dyDescent="0.15">
      <c r="B59" s="1"/>
      <c r="C59" s="1"/>
      <c r="D59" s="116" t="s">
        <v>23</v>
      </c>
      <c r="E59" s="229" t="s">
        <v>84</v>
      </c>
      <c r="F59" s="73">
        <f t="shared" si="13"/>
        <v>39204</v>
      </c>
      <c r="G59" s="74">
        <f t="shared" si="38"/>
        <v>40</v>
      </c>
      <c r="H59" s="112">
        <f t="shared" si="39"/>
        <v>3</v>
      </c>
      <c r="I59" s="113"/>
      <c r="J59" s="174">
        <f t="shared" si="14"/>
        <v>54.258336000000007</v>
      </c>
      <c r="K59" s="175">
        <f t="shared" si="15"/>
        <v>37.792656000000008</v>
      </c>
      <c r="L59" s="170">
        <f t="shared" si="16"/>
        <v>54.258336000000007</v>
      </c>
      <c r="M59" s="171">
        <f t="shared" si="17"/>
        <v>37.792656000000008</v>
      </c>
      <c r="N59" s="163">
        <f t="shared" si="18"/>
        <v>-0.30346820809248554</v>
      </c>
      <c r="O59" s="227">
        <f t="shared" si="40"/>
        <v>1.3840000000000001</v>
      </c>
      <c r="P59" s="228">
        <f t="shared" si="41"/>
        <v>0.96399999999999997</v>
      </c>
      <c r="Q59" s="223" t="str">
        <f t="shared" si="19"/>
        <v/>
      </c>
      <c r="R59" s="208">
        <f t="shared" si="20"/>
        <v>-16.465679999999999</v>
      </c>
      <c r="S59" s="209">
        <f t="shared" si="21"/>
        <v>-0.30346820809248548</v>
      </c>
      <c r="U59" s="150" t="s">
        <v>29</v>
      </c>
      <c r="V59" s="4" t="s">
        <v>4</v>
      </c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2"/>
        <v>354.8</v>
      </c>
      <c r="AH59" s="30">
        <f t="shared" si="23"/>
        <v>346</v>
      </c>
      <c r="AI59" s="30">
        <f t="shared" si="24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42"/>
        <v>250000</v>
      </c>
      <c r="AQ59" s="32">
        <f t="shared" si="43"/>
        <v>100</v>
      </c>
      <c r="AR59" s="62">
        <f t="shared" si="44"/>
        <v>250000</v>
      </c>
      <c r="AS59" s="32">
        <f t="shared" si="45"/>
        <v>100</v>
      </c>
      <c r="AT59" s="27">
        <f t="shared" si="25"/>
        <v>346</v>
      </c>
      <c r="AU59" s="27" t="str">
        <f t="shared" si="46"/>
        <v/>
      </c>
      <c r="AV59" s="27">
        <f t="shared" si="47"/>
        <v>346</v>
      </c>
      <c r="AW59" s="24">
        <f t="shared" si="26"/>
        <v>-105</v>
      </c>
      <c r="AX59" s="24" t="str">
        <f t="shared" si="48"/>
        <v/>
      </c>
      <c r="AY59" s="24">
        <f t="shared" si="49"/>
        <v>-105</v>
      </c>
      <c r="AZ59" s="115">
        <f t="shared" ref="AZ59:AZ90" si="54">F59</f>
        <v>39204</v>
      </c>
      <c r="BA59" s="33">
        <f t="shared" si="28"/>
        <v>0.15681600000000001</v>
      </c>
      <c r="BB59" s="33">
        <f t="shared" si="29"/>
        <v>37.792656000000008</v>
      </c>
      <c r="BC59" s="34">
        <f t="shared" si="50"/>
        <v>0</v>
      </c>
      <c r="BD59" s="34">
        <f t="shared" si="51"/>
        <v>37.792656000000008</v>
      </c>
      <c r="BE59" s="34" t="str">
        <f t="shared" si="30"/>
        <v>yes</v>
      </c>
      <c r="BF59" s="35">
        <f t="shared" si="31"/>
        <v>0.15681600000000001</v>
      </c>
      <c r="BG59" s="35">
        <f t="shared" si="32"/>
        <v>54.258336000000007</v>
      </c>
      <c r="BH59" s="34">
        <f t="shared" si="52"/>
        <v>0</v>
      </c>
      <c r="BI59" s="36">
        <f t="shared" si="53"/>
        <v>54.258336000000007</v>
      </c>
      <c r="BJ59" s="1" t="str">
        <f t="shared" si="33"/>
        <v>yes</v>
      </c>
      <c r="BK59" s="35">
        <f t="shared" si="34"/>
        <v>-16.465679999999999</v>
      </c>
      <c r="BL59" s="35" t="str">
        <f t="shared" si="34"/>
        <v/>
      </c>
      <c r="BM59" s="7">
        <f t="shared" si="35"/>
        <v>-16.465679999999999</v>
      </c>
      <c r="BN59" s="7">
        <f t="shared" si="36"/>
        <v>0</v>
      </c>
      <c r="BO59" s="17">
        <f t="shared" si="37"/>
        <v>37.792656000000001</v>
      </c>
    </row>
    <row r="60" spans="2:67" ht="18" hidden="1" customHeight="1" x14ac:dyDescent="0.15">
      <c r="B60" s="1"/>
      <c r="C60" s="1"/>
      <c r="D60" s="116" t="s">
        <v>23</v>
      </c>
      <c r="E60" s="229" t="s">
        <v>145</v>
      </c>
      <c r="F60" s="73">
        <f t="shared" si="13"/>
        <v>39204</v>
      </c>
      <c r="G60" s="74">
        <f t="shared" si="38"/>
        <v>40</v>
      </c>
      <c r="H60" s="112">
        <f t="shared" si="39"/>
        <v>3</v>
      </c>
      <c r="I60" s="113"/>
      <c r="J60" s="174">
        <f>BI60</f>
        <v>65.392272000000006</v>
      </c>
      <c r="K60" s="175">
        <f>BD60</f>
        <v>65.392272000000006</v>
      </c>
      <c r="L60" s="170">
        <f>BG60</f>
        <v>65.392272000000006</v>
      </c>
      <c r="M60" s="171">
        <f>BB60</f>
        <v>65.392272000000006</v>
      </c>
      <c r="N60" s="163">
        <f>IF(R60="New","New",(M60/L60)-1)</f>
        <v>0</v>
      </c>
      <c r="O60" s="227">
        <f t="shared" si="40"/>
        <v>1.6679999999999999</v>
      </c>
      <c r="P60" s="228">
        <f t="shared" si="41"/>
        <v>1.6679999999999999</v>
      </c>
      <c r="Q60" s="223" t="str">
        <f>IF(R60="New","New",IF(AX60="","",(P60/O60)-1))</f>
        <v/>
      </c>
      <c r="R60" s="208">
        <f t="shared" si="20"/>
        <v>0</v>
      </c>
      <c r="S60" s="209">
        <f t="shared" si="21"/>
        <v>0</v>
      </c>
      <c r="U60" s="150" t="s">
        <v>105</v>
      </c>
      <c r="V60" s="4" t="s">
        <v>4</v>
      </c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2"/>
        <v>364.8</v>
      </c>
      <c r="AH60" s="30">
        <f t="shared" si="23"/>
        <v>417</v>
      </c>
      <c r="AI60" s="30">
        <f t="shared" si="24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42"/>
        <v>250000</v>
      </c>
      <c r="AQ60" s="32">
        <f t="shared" si="43"/>
        <v>100</v>
      </c>
      <c r="AR60" s="62">
        <f t="shared" si="44"/>
        <v>250000</v>
      </c>
      <c r="AS60" s="32">
        <f t="shared" si="45"/>
        <v>100</v>
      </c>
      <c r="AT60" s="27">
        <f t="shared" si="25"/>
        <v>417</v>
      </c>
      <c r="AU60" s="27" t="str">
        <f t="shared" si="46"/>
        <v/>
      </c>
      <c r="AV60" s="27">
        <f t="shared" si="47"/>
        <v>417</v>
      </c>
      <c r="AW60" s="24">
        <f t="shared" si="26"/>
        <v>0</v>
      </c>
      <c r="AX60" s="24" t="str">
        <f t="shared" si="48"/>
        <v/>
      </c>
      <c r="AY60" s="24">
        <f t="shared" si="49"/>
        <v>0</v>
      </c>
      <c r="AZ60" s="115">
        <f t="shared" si="54"/>
        <v>39204</v>
      </c>
      <c r="BA60" s="33">
        <f t="shared" si="28"/>
        <v>0.15681600000000001</v>
      </c>
      <c r="BB60" s="33">
        <f t="shared" si="29"/>
        <v>65.392272000000006</v>
      </c>
      <c r="BC60" s="34">
        <f t="shared" si="50"/>
        <v>0</v>
      </c>
      <c r="BD60" s="34">
        <f t="shared" si="51"/>
        <v>65.392272000000006</v>
      </c>
      <c r="BE60" s="34" t="str">
        <f t="shared" si="30"/>
        <v>yes</v>
      </c>
      <c r="BF60" s="35">
        <f t="shared" si="31"/>
        <v>0.15681600000000001</v>
      </c>
      <c r="BG60" s="35">
        <f t="shared" si="32"/>
        <v>65.392272000000006</v>
      </c>
      <c r="BH60" s="34">
        <f t="shared" si="52"/>
        <v>0</v>
      </c>
      <c r="BI60" s="36">
        <f t="shared" si="53"/>
        <v>65.392272000000006</v>
      </c>
      <c r="BJ60" s="1" t="str">
        <f t="shared" si="33"/>
        <v>yes</v>
      </c>
      <c r="BK60" s="35">
        <f t="shared" si="34"/>
        <v>0</v>
      </c>
      <c r="BL60" s="35" t="str">
        <f t="shared" si="34"/>
        <v/>
      </c>
      <c r="BM60" s="7">
        <f t="shared" si="35"/>
        <v>0</v>
      </c>
      <c r="BN60" s="7">
        <f t="shared" si="36"/>
        <v>0</v>
      </c>
      <c r="BO60" s="17">
        <f t="shared" si="37"/>
        <v>65.392271999999991</v>
      </c>
    </row>
    <row r="61" spans="2:67" ht="18" hidden="1" customHeight="1" x14ac:dyDescent="0.15">
      <c r="B61" s="1"/>
      <c r="C61" s="1"/>
      <c r="D61" s="116" t="s">
        <v>23</v>
      </c>
      <c r="E61" s="229" t="s">
        <v>216</v>
      </c>
      <c r="F61" s="73">
        <f t="shared" si="13"/>
        <v>39204</v>
      </c>
      <c r="G61" s="74">
        <f t="shared" si="38"/>
        <v>40</v>
      </c>
      <c r="H61" s="112">
        <f t="shared" si="39"/>
        <v>3</v>
      </c>
      <c r="I61" s="113"/>
      <c r="J61" s="174">
        <f>BI61</f>
        <v>0</v>
      </c>
      <c r="K61" s="175">
        <f>BD61</f>
        <v>67.587696000000008</v>
      </c>
      <c r="L61" s="170" t="str">
        <f>BG61</f>
        <v/>
      </c>
      <c r="M61" s="171">
        <f>BB61</f>
        <v>67.587696000000008</v>
      </c>
      <c r="N61" s="163" t="str">
        <f>IF(R61="New","New",(M61/L61)-1)</f>
        <v>New</v>
      </c>
      <c r="O61" s="227">
        <f>(AH61/AM61)*1000</f>
        <v>0</v>
      </c>
      <c r="P61" s="228">
        <f>(AI61/AO61)*1000</f>
        <v>1.724</v>
      </c>
      <c r="Q61" s="223" t="str">
        <f>IF(R61="New","New",IF(AX61="","",(P61/O61)-1))</f>
        <v>New</v>
      </c>
      <c r="R61" s="208" t="str">
        <f t="shared" si="20"/>
        <v>New</v>
      </c>
      <c r="S61" s="209" t="str">
        <f t="shared" si="21"/>
        <v/>
      </c>
      <c r="U61" s="150" t="s">
        <v>105</v>
      </c>
      <c r="V61" s="4" t="s">
        <v>4</v>
      </c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2"/>
        <v>180.8</v>
      </c>
      <c r="AH61" s="30">
        <f t="shared" si="23"/>
        <v>0</v>
      </c>
      <c r="AI61" s="30">
        <f t="shared" si="24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>AK61</f>
        <v>250000</v>
      </c>
      <c r="AQ61" s="32">
        <f>IF(AO61&gt;0,AO61/AK61*100,"Not Avail.")</f>
        <v>100</v>
      </c>
      <c r="AR61" s="62">
        <f>AM61</f>
        <v>250000</v>
      </c>
      <c r="AS61" s="32">
        <f>IF(AK61&gt;0,AO61/AM61*100,"Not Avail.")</f>
        <v>100</v>
      </c>
      <c r="AT61" s="27" t="str">
        <f t="shared" si="25"/>
        <v/>
      </c>
      <c r="AU61" s="27" t="str">
        <f t="shared" si="46"/>
        <v/>
      </c>
      <c r="AV61" s="27" t="str">
        <f>IF(AT61="","",SUM(AT61:AU61))</f>
        <v/>
      </c>
      <c r="AW61" s="24" t="str">
        <f t="shared" si="26"/>
        <v/>
      </c>
      <c r="AX61" s="24" t="str">
        <f>IF(AU61="","",(AE61+AF61)-AU61)</f>
        <v/>
      </c>
      <c r="AY61" s="24" t="str">
        <f>IF(AH61&gt;0,AI61-AV61,"New")</f>
        <v>New</v>
      </c>
      <c r="AZ61" s="115">
        <f t="shared" si="54"/>
        <v>39204</v>
      </c>
      <c r="BA61" s="33">
        <f t="shared" si="28"/>
        <v>0.15681600000000001</v>
      </c>
      <c r="BB61" s="33">
        <f t="shared" si="29"/>
        <v>67.587696000000008</v>
      </c>
      <c r="BC61" s="34">
        <f t="shared" si="50"/>
        <v>0</v>
      </c>
      <c r="BD61" s="34">
        <f>BB61+BC61</f>
        <v>67.587696000000008</v>
      </c>
      <c r="BE61" s="34" t="str">
        <f t="shared" si="30"/>
        <v>yes</v>
      </c>
      <c r="BF61" s="35">
        <f t="shared" si="31"/>
        <v>0.15681600000000001</v>
      </c>
      <c r="BG61" s="35" t="str">
        <f t="shared" si="32"/>
        <v/>
      </c>
      <c r="BH61" s="34">
        <f t="shared" si="52"/>
        <v>0</v>
      </c>
      <c r="BI61" s="36">
        <f t="shared" si="53"/>
        <v>0</v>
      </c>
      <c r="BJ61" s="1" t="str">
        <f t="shared" si="33"/>
        <v>yes</v>
      </c>
      <c r="BK61" s="35" t="str">
        <f>IF(BG61="","",IF(BG61=0,"",BB61-BG61))</f>
        <v/>
      </c>
      <c r="BL61" s="35" t="str">
        <f>IF(BH61="","",IF(BH61=0,"",BC61-BH61))</f>
        <v/>
      </c>
      <c r="BM61" s="7" t="str">
        <f>IF(BK61="","",BD61-BI61)</f>
        <v/>
      </c>
      <c r="BN61" s="7" t="e">
        <f>R61-BM61</f>
        <v>#VALUE!</v>
      </c>
      <c r="BO61" s="17">
        <f>P61*(AZ61/1000)</f>
        <v>67.587695999999994</v>
      </c>
    </row>
    <row r="62" spans="2:67" ht="18" hidden="1" customHeight="1" x14ac:dyDescent="0.15">
      <c r="B62" s="1"/>
      <c r="C62" s="1"/>
      <c r="D62" s="116" t="s">
        <v>23</v>
      </c>
      <c r="E62" s="229" t="s">
        <v>217</v>
      </c>
      <c r="F62" s="73">
        <f t="shared" si="13"/>
        <v>39204</v>
      </c>
      <c r="G62" s="74">
        <f t="shared" si="38"/>
        <v>40</v>
      </c>
      <c r="H62" s="112">
        <f t="shared" si="39"/>
        <v>3</v>
      </c>
      <c r="I62" s="113"/>
      <c r="J62" s="174">
        <f>BI62</f>
        <v>0</v>
      </c>
      <c r="K62" s="175">
        <f>BD62</f>
        <v>68.528592000000003</v>
      </c>
      <c r="L62" s="170" t="str">
        <f>BG62</f>
        <v/>
      </c>
      <c r="M62" s="171">
        <f>BB62</f>
        <v>68.528592000000003</v>
      </c>
      <c r="N62" s="163" t="str">
        <f>IF(R62="New","New",(M62/L62)-1)</f>
        <v>New</v>
      </c>
      <c r="O62" s="227">
        <f>(AH62/AM62)*1000</f>
        <v>0</v>
      </c>
      <c r="P62" s="228">
        <f>(AI62/AO62)*1000</f>
        <v>1.748</v>
      </c>
      <c r="Q62" s="223" t="str">
        <f>IF(R62="New","New",IF(AX62="","",(P62/O62)-1))</f>
        <v>New</v>
      </c>
      <c r="R62" s="208" t="str">
        <f t="shared" si="20"/>
        <v>New</v>
      </c>
      <c r="S62" s="209" t="str">
        <f t="shared" si="21"/>
        <v/>
      </c>
      <c r="U62" s="150" t="s">
        <v>105</v>
      </c>
      <c r="V62" s="4" t="s">
        <v>4</v>
      </c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2"/>
        <v>181.8</v>
      </c>
      <c r="AH62" s="30">
        <f t="shared" si="23"/>
        <v>0</v>
      </c>
      <c r="AI62" s="30">
        <f t="shared" si="24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>AK62</f>
        <v>250000</v>
      </c>
      <c r="AQ62" s="32">
        <f>IF(AO62&gt;0,AO62/AK62*100,"Not Avail.")</f>
        <v>100</v>
      </c>
      <c r="AR62" s="62">
        <f>AM62</f>
        <v>250000</v>
      </c>
      <c r="AS62" s="32">
        <f>IF(AK62&gt;0,AO62/AM62*100,"Not Avail.")</f>
        <v>100</v>
      </c>
      <c r="AT62" s="27" t="str">
        <f t="shared" si="25"/>
        <v/>
      </c>
      <c r="AU62" s="27" t="str">
        <f t="shared" si="46"/>
        <v/>
      </c>
      <c r="AV62" s="27" t="str">
        <f>IF(AT62="","",SUM(AT62:AU62))</f>
        <v/>
      </c>
      <c r="AW62" s="24" t="str">
        <f t="shared" si="26"/>
        <v/>
      </c>
      <c r="AX62" s="24" t="str">
        <f>IF(AU62="","",(AE62+AF62)-AU62)</f>
        <v/>
      </c>
      <c r="AY62" s="24" t="str">
        <f>IF(AH62&gt;0,AI62-AV62,"New")</f>
        <v>New</v>
      </c>
      <c r="AZ62" s="115">
        <f t="shared" si="54"/>
        <v>39204</v>
      </c>
      <c r="BA62" s="33">
        <f t="shared" si="28"/>
        <v>0.15681600000000001</v>
      </c>
      <c r="BB62" s="33">
        <f t="shared" si="29"/>
        <v>68.528592000000003</v>
      </c>
      <c r="BC62" s="34">
        <f t="shared" si="50"/>
        <v>0</v>
      </c>
      <c r="BD62" s="34">
        <f>BB62+BC62</f>
        <v>68.528592000000003</v>
      </c>
      <c r="BE62" s="34" t="str">
        <f t="shared" si="30"/>
        <v>yes</v>
      </c>
      <c r="BF62" s="35">
        <f t="shared" si="31"/>
        <v>0.15681600000000001</v>
      </c>
      <c r="BG62" s="35" t="str">
        <f t="shared" si="32"/>
        <v/>
      </c>
      <c r="BH62" s="34">
        <f t="shared" si="52"/>
        <v>0</v>
      </c>
      <c r="BI62" s="36">
        <f t="shared" si="53"/>
        <v>0</v>
      </c>
      <c r="BJ62" s="1" t="str">
        <f t="shared" si="33"/>
        <v>yes</v>
      </c>
      <c r="BK62" s="35" t="str">
        <f>IF(BG62="","",IF(BG62=0,"",BB62-BG62))</f>
        <v/>
      </c>
      <c r="BL62" s="35" t="str">
        <f>IF(BH62="","",IF(BH62=0,"",BC62-BH62))</f>
        <v/>
      </c>
      <c r="BM62" s="7" t="str">
        <f>IF(BK62="","",BD62-BI62)</f>
        <v/>
      </c>
      <c r="BN62" s="7" t="e">
        <f>R62-BM62</f>
        <v>#VALUE!</v>
      </c>
      <c r="BO62" s="17">
        <f>P62*(AZ62/1000)</f>
        <v>68.528592000000003</v>
      </c>
    </row>
    <row r="63" spans="2:67" ht="18" hidden="1" customHeight="1" x14ac:dyDescent="0.15">
      <c r="B63" s="1"/>
      <c r="C63" s="1"/>
      <c r="D63" s="116" t="s">
        <v>193</v>
      </c>
      <c r="E63" s="229" t="s">
        <v>194</v>
      </c>
      <c r="F63" s="73">
        <f t="shared" si="13"/>
        <v>39204</v>
      </c>
      <c r="G63" s="74">
        <f t="shared" si="38"/>
        <v>40</v>
      </c>
      <c r="H63" s="112">
        <f t="shared" si="39"/>
        <v>3</v>
      </c>
      <c r="I63" s="113"/>
      <c r="J63" s="174">
        <f>BI63</f>
        <v>0</v>
      </c>
      <c r="K63" s="175">
        <f>BD63</f>
        <v>47.044800000000009</v>
      </c>
      <c r="L63" s="170" t="str">
        <f>BG63</f>
        <v/>
      </c>
      <c r="M63" s="171">
        <f>BB63</f>
        <v>47.044800000000009</v>
      </c>
      <c r="N63" s="163" t="str">
        <f>IF(R63="New","New",(M63/L63)-1)</f>
        <v>New</v>
      </c>
      <c r="O63" s="227">
        <f t="shared" si="40"/>
        <v>0</v>
      </c>
      <c r="P63" s="228">
        <f t="shared" si="41"/>
        <v>1.2</v>
      </c>
      <c r="Q63" s="223" t="str">
        <f>IF(R63="New","New",IF(AX63="","",(P63/O63)-1))</f>
        <v>New</v>
      </c>
      <c r="R63" s="208" t="str">
        <f t="shared" si="20"/>
        <v>New</v>
      </c>
      <c r="S63" s="209" t="str">
        <f t="shared" si="21"/>
        <v/>
      </c>
      <c r="U63" s="150" t="s">
        <v>99</v>
      </c>
      <c r="V63" s="4" t="s">
        <v>4</v>
      </c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2"/>
        <v>180.8</v>
      </c>
      <c r="AH63" s="30">
        <f t="shared" si="23"/>
        <v>0</v>
      </c>
      <c r="AI63" s="30">
        <f t="shared" si="24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>AK63</f>
        <v>250000</v>
      </c>
      <c r="AQ63" s="32">
        <f>IF(AO63&gt;0,AO63/AK63*100,"Not Avail.")</f>
        <v>100</v>
      </c>
      <c r="AR63" s="62">
        <f>AM63</f>
        <v>250000</v>
      </c>
      <c r="AS63" s="32">
        <f>IF(AK63&gt;0,AO63/AM63*100,"Not Avail.")</f>
        <v>100</v>
      </c>
      <c r="AT63" s="27" t="str">
        <f t="shared" si="25"/>
        <v/>
      </c>
      <c r="AU63" s="27" t="str">
        <f t="shared" si="46"/>
        <v/>
      </c>
      <c r="AV63" s="27" t="str">
        <f>IF(AT63="","",SUM(AT63:AU63))</f>
        <v/>
      </c>
      <c r="AW63" s="24" t="str">
        <f t="shared" si="26"/>
        <v/>
      </c>
      <c r="AX63" s="24" t="str">
        <f>IF(AU63="","",(AE63+AF63)-AU63)</f>
        <v/>
      </c>
      <c r="AY63" s="24" t="str">
        <f>IF(AH63&gt;0,AI63-AV63,"New")</f>
        <v>New</v>
      </c>
      <c r="AZ63" s="115">
        <f t="shared" si="54"/>
        <v>39204</v>
      </c>
      <c r="BA63" s="33">
        <f t="shared" si="28"/>
        <v>0.15681600000000001</v>
      </c>
      <c r="BB63" s="33">
        <f t="shared" si="29"/>
        <v>47.044800000000009</v>
      </c>
      <c r="BC63" s="34">
        <f t="shared" si="50"/>
        <v>0</v>
      </c>
      <c r="BD63" s="34">
        <f>BB63+BC63</f>
        <v>47.044800000000009</v>
      </c>
      <c r="BE63" s="34" t="str">
        <f t="shared" si="30"/>
        <v>yes</v>
      </c>
      <c r="BF63" s="35">
        <f t="shared" si="31"/>
        <v>0.15681600000000001</v>
      </c>
      <c r="BG63" s="35" t="str">
        <f t="shared" si="32"/>
        <v/>
      </c>
      <c r="BH63" s="34">
        <f t="shared" si="52"/>
        <v>0</v>
      </c>
      <c r="BI63" s="36">
        <f t="shared" si="53"/>
        <v>0</v>
      </c>
      <c r="BJ63" s="1" t="str">
        <f t="shared" si="33"/>
        <v>yes</v>
      </c>
      <c r="BK63" s="35" t="str">
        <f t="shared" si="34"/>
        <v/>
      </c>
      <c r="BL63" s="35" t="str">
        <f t="shared" si="34"/>
        <v/>
      </c>
      <c r="BM63" s="7" t="str">
        <f t="shared" si="35"/>
        <v/>
      </c>
      <c r="BN63" s="7" t="e">
        <f t="shared" si="36"/>
        <v>#VALUE!</v>
      </c>
      <c r="BO63" s="17">
        <f t="shared" si="37"/>
        <v>47.044800000000002</v>
      </c>
    </row>
    <row r="64" spans="2:67" ht="18" hidden="1" customHeight="1" x14ac:dyDescent="0.15">
      <c r="B64" s="1"/>
      <c r="C64" s="1"/>
      <c r="D64" s="147" t="s">
        <v>24</v>
      </c>
      <c r="E64" s="229" t="s">
        <v>195</v>
      </c>
      <c r="F64" s="73">
        <f t="shared" si="13"/>
        <v>39204</v>
      </c>
      <c r="G64" s="74">
        <f t="shared" si="38"/>
        <v>40</v>
      </c>
      <c r="H64" s="112">
        <f t="shared" si="39"/>
        <v>3</v>
      </c>
      <c r="I64" s="113"/>
      <c r="J64" s="174">
        <f>BI64</f>
        <v>0</v>
      </c>
      <c r="K64" s="175">
        <f>BD64</f>
        <v>53.46</v>
      </c>
      <c r="L64" s="170" t="str">
        <f>BG64</f>
        <v/>
      </c>
      <c r="M64" s="171">
        <f>BB64</f>
        <v>53.46</v>
      </c>
      <c r="N64" s="163" t="str">
        <f>IF(R64="New","New",(M64/L64)-1)</f>
        <v>New</v>
      </c>
      <c r="O64" s="227">
        <f t="shared" si="40"/>
        <v>0</v>
      </c>
      <c r="P64" s="228">
        <f t="shared" si="41"/>
        <v>1.3636363636363638</v>
      </c>
      <c r="Q64" s="223" t="str">
        <f>IF(R64="New","New",IF(AX64="","",(P64/O64)-1))</f>
        <v>New</v>
      </c>
      <c r="R64" s="208" t="str">
        <f t="shared" si="20"/>
        <v>New</v>
      </c>
      <c r="S64" s="209" t="str">
        <f t="shared" si="21"/>
        <v/>
      </c>
      <c r="U64" s="150" t="s">
        <v>99</v>
      </c>
      <c r="V64" s="4" t="s">
        <v>4</v>
      </c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2"/>
        <v>170.9</v>
      </c>
      <c r="AH64" s="30">
        <f t="shared" si="23"/>
        <v>0</v>
      </c>
      <c r="AI64" s="30">
        <f t="shared" si="24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>AK64</f>
        <v>220000</v>
      </c>
      <c r="AQ64" s="32">
        <f>IF(AO64&gt;0,AO64/AK64*100,"Not Avail.")</f>
        <v>100</v>
      </c>
      <c r="AR64" s="62">
        <f>AM64</f>
        <v>220000</v>
      </c>
      <c r="AS64" s="32">
        <f>IF(AK64&gt;0,AO64/AM64*100,"Not Avail.")</f>
        <v>100</v>
      </c>
      <c r="AT64" s="27" t="str">
        <f t="shared" si="25"/>
        <v/>
      </c>
      <c r="AU64" s="27" t="str">
        <f t="shared" si="46"/>
        <v/>
      </c>
      <c r="AV64" s="27" t="str">
        <f>IF(AT64="","",SUM(AT64:AU64))</f>
        <v/>
      </c>
      <c r="AW64" s="24" t="str">
        <f t="shared" si="26"/>
        <v/>
      </c>
      <c r="AX64" s="24" t="str">
        <f>IF(AU64="","",(AE64+AF64)-AU64)</f>
        <v/>
      </c>
      <c r="AY64" s="24" t="str">
        <f>IF(AH64&gt;0,AI64-AV64,"New")</f>
        <v>New</v>
      </c>
      <c r="AZ64" s="115">
        <f t="shared" si="54"/>
        <v>39204</v>
      </c>
      <c r="BA64" s="33">
        <f t="shared" si="28"/>
        <v>0.1782</v>
      </c>
      <c r="BB64" s="33">
        <f t="shared" si="29"/>
        <v>53.46</v>
      </c>
      <c r="BC64" s="34">
        <f t="shared" si="50"/>
        <v>0</v>
      </c>
      <c r="BD64" s="34">
        <f>BB64+BC64</f>
        <v>53.46</v>
      </c>
      <c r="BE64" s="34" t="str">
        <f t="shared" si="30"/>
        <v>yes</v>
      </c>
      <c r="BF64" s="35">
        <f t="shared" si="31"/>
        <v>0.1782</v>
      </c>
      <c r="BG64" s="35" t="str">
        <f t="shared" si="32"/>
        <v/>
      </c>
      <c r="BH64" s="34">
        <f t="shared" si="52"/>
        <v>0</v>
      </c>
      <c r="BI64" s="36">
        <f t="shared" si="53"/>
        <v>0</v>
      </c>
      <c r="BJ64" s="1" t="str">
        <f t="shared" si="33"/>
        <v>yes</v>
      </c>
      <c r="BK64" s="35" t="str">
        <f t="shared" si="34"/>
        <v/>
      </c>
      <c r="BL64" s="35" t="str">
        <f t="shared" si="34"/>
        <v/>
      </c>
      <c r="BM64" s="7" t="str">
        <f t="shared" si="35"/>
        <v/>
      </c>
      <c r="BN64" s="7" t="e">
        <f t="shared" si="36"/>
        <v>#VALUE!</v>
      </c>
      <c r="BO64" s="17">
        <f t="shared" si="37"/>
        <v>53.460000000000008</v>
      </c>
    </row>
    <row r="65" spans="2:67" ht="18" hidden="1" customHeight="1" x14ac:dyDescent="0.15">
      <c r="B65" s="1"/>
      <c r="D65" s="116" t="s">
        <v>24</v>
      </c>
      <c r="E65" s="229" t="s">
        <v>6</v>
      </c>
      <c r="F65" s="73">
        <f t="shared" si="13"/>
        <v>39204</v>
      </c>
      <c r="G65" s="74">
        <f t="shared" si="38"/>
        <v>40</v>
      </c>
      <c r="H65" s="112">
        <f t="shared" si="39"/>
        <v>3</v>
      </c>
      <c r="I65" s="113"/>
      <c r="J65" s="174">
        <f t="shared" si="14"/>
        <v>54.7074</v>
      </c>
      <c r="K65" s="175">
        <f t="shared" si="15"/>
        <v>39.738599999999998</v>
      </c>
      <c r="L65" s="170">
        <f t="shared" si="16"/>
        <v>54.7074</v>
      </c>
      <c r="M65" s="171">
        <f t="shared" si="17"/>
        <v>39.738599999999998</v>
      </c>
      <c r="N65" s="163">
        <f t="shared" si="18"/>
        <v>-0.2736156351791531</v>
      </c>
      <c r="O65" s="227">
        <f t="shared" si="40"/>
        <v>1.3954545454545455</v>
      </c>
      <c r="P65" s="228">
        <f t="shared" si="41"/>
        <v>1.0136363636363637</v>
      </c>
      <c r="Q65" s="223" t="str">
        <f t="shared" si="19"/>
        <v/>
      </c>
      <c r="R65" s="208">
        <f t="shared" si="20"/>
        <v>-14.968800000000002</v>
      </c>
      <c r="S65" s="209">
        <f t="shared" si="21"/>
        <v>-0.2736156351791531</v>
      </c>
      <c r="U65" s="150" t="s">
        <v>29</v>
      </c>
      <c r="V65" s="4" t="s">
        <v>4</v>
      </c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2"/>
        <v>335.9</v>
      </c>
      <c r="AH65" s="30">
        <f t="shared" si="23"/>
        <v>307</v>
      </c>
      <c r="AI65" s="30">
        <f t="shared" si="24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42"/>
        <v>220000</v>
      </c>
      <c r="AQ65" s="32">
        <f t="shared" si="43"/>
        <v>100</v>
      </c>
      <c r="AR65" s="62">
        <f t="shared" si="44"/>
        <v>220000</v>
      </c>
      <c r="AS65" s="32">
        <f t="shared" si="45"/>
        <v>100</v>
      </c>
      <c r="AT65" s="27">
        <f t="shared" si="25"/>
        <v>307</v>
      </c>
      <c r="AU65" s="27" t="str">
        <f t="shared" si="46"/>
        <v/>
      </c>
      <c r="AV65" s="27">
        <f t="shared" si="47"/>
        <v>307</v>
      </c>
      <c r="AW65" s="24">
        <f t="shared" si="26"/>
        <v>-84</v>
      </c>
      <c r="AX65" s="24" t="str">
        <f t="shared" si="48"/>
        <v/>
      </c>
      <c r="AY65" s="24">
        <f t="shared" si="49"/>
        <v>-84</v>
      </c>
      <c r="AZ65" s="115">
        <f t="shared" si="54"/>
        <v>39204</v>
      </c>
      <c r="BA65" s="33">
        <f t="shared" si="28"/>
        <v>0.1782</v>
      </c>
      <c r="BB65" s="33">
        <f t="shared" si="29"/>
        <v>39.738599999999998</v>
      </c>
      <c r="BC65" s="34">
        <f t="shared" si="50"/>
        <v>0</v>
      </c>
      <c r="BD65" s="34">
        <f t="shared" si="51"/>
        <v>39.738599999999998</v>
      </c>
      <c r="BE65" s="34" t="str">
        <f t="shared" si="30"/>
        <v>yes</v>
      </c>
      <c r="BF65" s="35">
        <f t="shared" si="31"/>
        <v>0.1782</v>
      </c>
      <c r="BG65" s="35">
        <f t="shared" si="32"/>
        <v>54.7074</v>
      </c>
      <c r="BH65" s="34">
        <f t="shared" si="52"/>
        <v>0</v>
      </c>
      <c r="BI65" s="36">
        <f t="shared" si="53"/>
        <v>54.7074</v>
      </c>
      <c r="BJ65" s="1" t="str">
        <f t="shared" si="33"/>
        <v>yes</v>
      </c>
      <c r="BK65" s="35">
        <f t="shared" si="34"/>
        <v>-14.968800000000002</v>
      </c>
      <c r="BL65" s="35" t="str">
        <f t="shared" si="34"/>
        <v/>
      </c>
      <c r="BM65" s="7">
        <f t="shared" si="35"/>
        <v>-14.968800000000002</v>
      </c>
      <c r="BN65" s="7">
        <f t="shared" si="36"/>
        <v>0</v>
      </c>
      <c r="BO65" s="17">
        <f t="shared" si="37"/>
        <v>39.738600000000005</v>
      </c>
    </row>
    <row r="66" spans="2:67" ht="18" hidden="1" customHeight="1" x14ac:dyDescent="0.15">
      <c r="B66" s="1"/>
      <c r="D66" s="116" t="s">
        <v>24</v>
      </c>
      <c r="E66" s="229" t="s">
        <v>76</v>
      </c>
      <c r="F66" s="73">
        <f t="shared" si="13"/>
        <v>39204</v>
      </c>
      <c r="G66" s="74">
        <f t="shared" si="38"/>
        <v>40</v>
      </c>
      <c r="H66" s="112">
        <f t="shared" si="39"/>
        <v>3</v>
      </c>
      <c r="I66" s="113"/>
      <c r="J66" s="174">
        <f t="shared" si="14"/>
        <v>39.738599999999998</v>
      </c>
      <c r="K66" s="175">
        <f t="shared" si="15"/>
        <v>39.738599999999998</v>
      </c>
      <c r="L66" s="170">
        <f t="shared" si="16"/>
        <v>39.738599999999998</v>
      </c>
      <c r="M66" s="171">
        <f t="shared" si="17"/>
        <v>39.738599999999998</v>
      </c>
      <c r="N66" s="163">
        <f t="shared" si="18"/>
        <v>0</v>
      </c>
      <c r="O66" s="227">
        <f t="shared" si="40"/>
        <v>1.0136363636363637</v>
      </c>
      <c r="P66" s="228">
        <f t="shared" si="41"/>
        <v>1.0136363636363637</v>
      </c>
      <c r="Q66" s="223" t="str">
        <f t="shared" si="19"/>
        <v/>
      </c>
      <c r="R66" s="208">
        <f t="shared" si="20"/>
        <v>0</v>
      </c>
      <c r="S66" s="209">
        <f t="shared" si="21"/>
        <v>0</v>
      </c>
      <c r="U66" s="150" t="s">
        <v>29</v>
      </c>
      <c r="V66" s="4" t="s">
        <v>4</v>
      </c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2"/>
        <v>311.89999999999998</v>
      </c>
      <c r="AH66" s="30">
        <f t="shared" si="23"/>
        <v>223</v>
      </c>
      <c r="AI66" s="30">
        <f t="shared" si="24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42"/>
        <v>220000</v>
      </c>
      <c r="AQ66" s="32">
        <f t="shared" si="43"/>
        <v>100</v>
      </c>
      <c r="AR66" s="62">
        <f t="shared" si="44"/>
        <v>220000</v>
      </c>
      <c r="AS66" s="32">
        <f t="shared" si="45"/>
        <v>100</v>
      </c>
      <c r="AT66" s="27">
        <f t="shared" si="25"/>
        <v>223</v>
      </c>
      <c r="AU66" s="27" t="str">
        <f t="shared" si="46"/>
        <v/>
      </c>
      <c r="AV66" s="27">
        <f t="shared" si="47"/>
        <v>223</v>
      </c>
      <c r="AW66" s="24">
        <f t="shared" si="26"/>
        <v>0</v>
      </c>
      <c r="AX66" s="24" t="str">
        <f t="shared" si="48"/>
        <v/>
      </c>
      <c r="AY66" s="24">
        <f t="shared" si="49"/>
        <v>0</v>
      </c>
      <c r="AZ66" s="115">
        <f t="shared" si="54"/>
        <v>39204</v>
      </c>
      <c r="BA66" s="33">
        <f t="shared" si="28"/>
        <v>0.1782</v>
      </c>
      <c r="BB66" s="33">
        <f t="shared" si="29"/>
        <v>39.738599999999998</v>
      </c>
      <c r="BC66" s="34">
        <f t="shared" si="50"/>
        <v>0</v>
      </c>
      <c r="BD66" s="34">
        <f t="shared" si="51"/>
        <v>39.738599999999998</v>
      </c>
      <c r="BE66" s="34" t="str">
        <f t="shared" si="30"/>
        <v>yes</v>
      </c>
      <c r="BF66" s="35">
        <f t="shared" si="31"/>
        <v>0.1782</v>
      </c>
      <c r="BG66" s="35">
        <f t="shared" si="32"/>
        <v>39.738599999999998</v>
      </c>
      <c r="BH66" s="34">
        <f t="shared" si="52"/>
        <v>0</v>
      </c>
      <c r="BI66" s="36">
        <f t="shared" si="53"/>
        <v>39.738599999999998</v>
      </c>
      <c r="BJ66" s="1" t="str">
        <f t="shared" si="33"/>
        <v>yes</v>
      </c>
      <c r="BK66" s="35">
        <f t="shared" si="34"/>
        <v>0</v>
      </c>
      <c r="BL66" s="35" t="str">
        <f t="shared" si="34"/>
        <v/>
      </c>
      <c r="BM66" s="7">
        <f t="shared" si="35"/>
        <v>0</v>
      </c>
      <c r="BN66" s="7">
        <f t="shared" si="36"/>
        <v>0</v>
      </c>
      <c r="BO66" s="17">
        <f t="shared" si="37"/>
        <v>39.738600000000005</v>
      </c>
    </row>
    <row r="67" spans="2:67" ht="18" hidden="1" customHeight="1" x14ac:dyDescent="0.15">
      <c r="B67" s="1"/>
      <c r="D67" s="116" t="s">
        <v>24</v>
      </c>
      <c r="E67" s="229" t="s">
        <v>131</v>
      </c>
      <c r="F67" s="73">
        <f t="shared" si="13"/>
        <v>39204</v>
      </c>
      <c r="G67" s="74">
        <f t="shared" si="38"/>
        <v>40</v>
      </c>
      <c r="H67" s="112">
        <f t="shared" si="39"/>
        <v>3</v>
      </c>
      <c r="I67" s="113"/>
      <c r="J67" s="174">
        <f t="shared" si="14"/>
        <v>54.7074</v>
      </c>
      <c r="K67" s="175">
        <f t="shared" si="15"/>
        <v>39.738599999999998</v>
      </c>
      <c r="L67" s="170">
        <f t="shared" si="16"/>
        <v>54.7074</v>
      </c>
      <c r="M67" s="171">
        <f t="shared" si="17"/>
        <v>39.738599999999998</v>
      </c>
      <c r="N67" s="163">
        <f t="shared" si="18"/>
        <v>-0.2736156351791531</v>
      </c>
      <c r="O67" s="227">
        <f t="shared" si="40"/>
        <v>1.3954545454545455</v>
      </c>
      <c r="P67" s="228">
        <f t="shared" si="41"/>
        <v>1.0136363636363637</v>
      </c>
      <c r="Q67" s="223" t="str">
        <f t="shared" si="19"/>
        <v/>
      </c>
      <c r="R67" s="208">
        <f t="shared" si="20"/>
        <v>-14.968800000000002</v>
      </c>
      <c r="S67" s="209">
        <f t="shared" si="21"/>
        <v>-0.2736156351791531</v>
      </c>
      <c r="U67" s="150" t="s">
        <v>29</v>
      </c>
      <c r="V67" s="4" t="s">
        <v>4</v>
      </c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2"/>
        <v>335.9</v>
      </c>
      <c r="AH67" s="30">
        <f t="shared" si="23"/>
        <v>307</v>
      </c>
      <c r="AI67" s="30">
        <f t="shared" si="24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42"/>
        <v>220000</v>
      </c>
      <c r="AQ67" s="32">
        <f t="shared" si="43"/>
        <v>100</v>
      </c>
      <c r="AR67" s="62">
        <f t="shared" si="44"/>
        <v>220000</v>
      </c>
      <c r="AS67" s="32">
        <f t="shared" si="45"/>
        <v>100</v>
      </c>
      <c r="AT67" s="27">
        <f t="shared" si="25"/>
        <v>307</v>
      </c>
      <c r="AU67" s="27" t="str">
        <f t="shared" si="46"/>
        <v/>
      </c>
      <c r="AV67" s="27">
        <f t="shared" si="47"/>
        <v>307</v>
      </c>
      <c r="AW67" s="24">
        <f t="shared" si="26"/>
        <v>-84</v>
      </c>
      <c r="AX67" s="24" t="str">
        <f t="shared" si="48"/>
        <v/>
      </c>
      <c r="AY67" s="24">
        <f t="shared" si="49"/>
        <v>-84</v>
      </c>
      <c r="AZ67" s="115">
        <f t="shared" si="54"/>
        <v>39204</v>
      </c>
      <c r="BA67" s="33">
        <f t="shared" si="28"/>
        <v>0.1782</v>
      </c>
      <c r="BB67" s="33">
        <f t="shared" si="29"/>
        <v>39.738599999999998</v>
      </c>
      <c r="BC67" s="34">
        <f t="shared" si="50"/>
        <v>0</v>
      </c>
      <c r="BD67" s="34">
        <f t="shared" si="51"/>
        <v>39.738599999999998</v>
      </c>
      <c r="BE67" s="34" t="str">
        <f t="shared" si="30"/>
        <v>yes</v>
      </c>
      <c r="BF67" s="35">
        <f t="shared" si="31"/>
        <v>0.1782</v>
      </c>
      <c r="BG67" s="35">
        <f t="shared" si="32"/>
        <v>54.7074</v>
      </c>
      <c r="BH67" s="34">
        <f t="shared" si="52"/>
        <v>0</v>
      </c>
      <c r="BI67" s="36">
        <f t="shared" si="53"/>
        <v>54.7074</v>
      </c>
      <c r="BJ67" s="1" t="str">
        <f t="shared" si="33"/>
        <v>yes</v>
      </c>
      <c r="BK67" s="35">
        <f t="shared" si="34"/>
        <v>-14.968800000000002</v>
      </c>
      <c r="BL67" s="35" t="str">
        <f t="shared" si="34"/>
        <v/>
      </c>
      <c r="BM67" s="7">
        <f t="shared" si="35"/>
        <v>-14.968800000000002</v>
      </c>
      <c r="BN67" s="7">
        <f t="shared" si="36"/>
        <v>0</v>
      </c>
      <c r="BO67" s="17">
        <f t="shared" si="37"/>
        <v>39.738600000000005</v>
      </c>
    </row>
    <row r="68" spans="2:67" ht="18" hidden="1" customHeight="1" x14ac:dyDescent="0.15">
      <c r="B68" s="1"/>
      <c r="D68" s="116" t="s">
        <v>24</v>
      </c>
      <c r="E68" s="229" t="s">
        <v>132</v>
      </c>
      <c r="F68" s="73">
        <f t="shared" si="13"/>
        <v>39204</v>
      </c>
      <c r="G68" s="74">
        <f t="shared" si="38"/>
        <v>40</v>
      </c>
      <c r="H68" s="112">
        <f t="shared" si="39"/>
        <v>3</v>
      </c>
      <c r="I68" s="113"/>
      <c r="J68" s="174">
        <f t="shared" si="14"/>
        <v>68.428799999999995</v>
      </c>
      <c r="K68" s="175">
        <f t="shared" si="15"/>
        <v>68.428799999999995</v>
      </c>
      <c r="L68" s="170">
        <f t="shared" si="16"/>
        <v>68.428799999999995</v>
      </c>
      <c r="M68" s="171">
        <f t="shared" si="17"/>
        <v>68.428799999999995</v>
      </c>
      <c r="N68" s="163">
        <f t="shared" si="18"/>
        <v>0</v>
      </c>
      <c r="O68" s="227">
        <f t="shared" si="40"/>
        <v>1.7454545454545454</v>
      </c>
      <c r="P68" s="228">
        <f t="shared" si="41"/>
        <v>1.7454545454545454</v>
      </c>
      <c r="Q68" s="223" t="str">
        <f t="shared" si="19"/>
        <v/>
      </c>
      <c r="R68" s="208">
        <f t="shared" si="20"/>
        <v>0</v>
      </c>
      <c r="S68" s="209">
        <f t="shared" si="21"/>
        <v>0</v>
      </c>
      <c r="U68" s="153" t="s">
        <v>105</v>
      </c>
      <c r="V68" s="4" t="s">
        <v>4</v>
      </c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2"/>
        <v>340.9</v>
      </c>
      <c r="AH68" s="30">
        <f t="shared" si="23"/>
        <v>384</v>
      </c>
      <c r="AI68" s="30">
        <f t="shared" si="24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42"/>
        <v>220000</v>
      </c>
      <c r="AQ68" s="32">
        <f t="shared" si="43"/>
        <v>100</v>
      </c>
      <c r="AR68" s="62">
        <f t="shared" si="44"/>
        <v>220000</v>
      </c>
      <c r="AS68" s="32">
        <f t="shared" si="45"/>
        <v>100</v>
      </c>
      <c r="AT68" s="27">
        <f t="shared" si="25"/>
        <v>384</v>
      </c>
      <c r="AU68" s="27" t="str">
        <f t="shared" si="46"/>
        <v/>
      </c>
      <c r="AV68" s="27">
        <f t="shared" si="47"/>
        <v>384</v>
      </c>
      <c r="AW68" s="24">
        <f t="shared" si="26"/>
        <v>0</v>
      </c>
      <c r="AX68" s="24" t="str">
        <f t="shared" si="48"/>
        <v/>
      </c>
      <c r="AY68" s="24">
        <f t="shared" si="49"/>
        <v>0</v>
      </c>
      <c r="AZ68" s="115">
        <f t="shared" si="54"/>
        <v>39204</v>
      </c>
      <c r="BA68" s="33">
        <f t="shared" si="28"/>
        <v>0.1782</v>
      </c>
      <c r="BB68" s="33">
        <f t="shared" si="29"/>
        <v>68.428799999999995</v>
      </c>
      <c r="BC68" s="34">
        <f t="shared" si="50"/>
        <v>0</v>
      </c>
      <c r="BD68" s="34">
        <f t="shared" si="51"/>
        <v>68.428799999999995</v>
      </c>
      <c r="BE68" s="34" t="str">
        <f t="shared" si="30"/>
        <v>yes</v>
      </c>
      <c r="BF68" s="35">
        <f t="shared" si="31"/>
        <v>0.1782</v>
      </c>
      <c r="BG68" s="35">
        <f t="shared" si="32"/>
        <v>68.428799999999995</v>
      </c>
      <c r="BH68" s="34">
        <f t="shared" si="52"/>
        <v>0</v>
      </c>
      <c r="BI68" s="36">
        <f t="shared" si="53"/>
        <v>68.428799999999995</v>
      </c>
      <c r="BJ68" s="1" t="str">
        <f t="shared" si="33"/>
        <v>yes</v>
      </c>
      <c r="BK68" s="35">
        <f t="shared" si="34"/>
        <v>0</v>
      </c>
      <c r="BL68" s="35" t="str">
        <f t="shared" si="34"/>
        <v/>
      </c>
      <c r="BM68" s="7">
        <f t="shared" si="35"/>
        <v>0</v>
      </c>
      <c r="BN68" s="7">
        <f t="shared" si="36"/>
        <v>0</v>
      </c>
      <c r="BO68" s="17">
        <f t="shared" si="37"/>
        <v>68.428799999999995</v>
      </c>
    </row>
    <row r="69" spans="2:67" ht="18" hidden="1" customHeight="1" x14ac:dyDescent="0.15">
      <c r="B69" s="1"/>
      <c r="D69" s="116" t="s">
        <v>24</v>
      </c>
      <c r="E69" s="229" t="s">
        <v>104</v>
      </c>
      <c r="F69" s="73">
        <f t="shared" si="13"/>
        <v>39204</v>
      </c>
      <c r="G69" s="74">
        <f t="shared" si="38"/>
        <v>40</v>
      </c>
      <c r="H69" s="112">
        <f t="shared" si="39"/>
        <v>3</v>
      </c>
      <c r="I69" s="113"/>
      <c r="J69" s="174">
        <f t="shared" si="14"/>
        <v>68.428799999999995</v>
      </c>
      <c r="K69" s="175">
        <f t="shared" si="15"/>
        <v>68.428799999999995</v>
      </c>
      <c r="L69" s="170">
        <f t="shared" si="16"/>
        <v>68.428799999999995</v>
      </c>
      <c r="M69" s="171">
        <f t="shared" si="17"/>
        <v>68.428799999999995</v>
      </c>
      <c r="N69" s="163">
        <f t="shared" si="18"/>
        <v>0</v>
      </c>
      <c r="O69" s="227">
        <f t="shared" si="40"/>
        <v>1.7454545454545454</v>
      </c>
      <c r="P69" s="228">
        <f t="shared" si="41"/>
        <v>1.7454545454545454</v>
      </c>
      <c r="Q69" s="223" t="str">
        <f t="shared" si="19"/>
        <v/>
      </c>
      <c r="R69" s="208">
        <f t="shared" si="20"/>
        <v>0</v>
      </c>
      <c r="S69" s="209">
        <f t="shared" si="21"/>
        <v>0</v>
      </c>
      <c r="U69" s="153" t="s">
        <v>105</v>
      </c>
      <c r="V69" s="4" t="s">
        <v>4</v>
      </c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2"/>
        <v>340.9</v>
      </c>
      <c r="AH69" s="30">
        <f t="shared" si="23"/>
        <v>384</v>
      </c>
      <c r="AI69" s="30">
        <f t="shared" si="24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42"/>
        <v>220000</v>
      </c>
      <c r="AQ69" s="32">
        <f t="shared" si="43"/>
        <v>100</v>
      </c>
      <c r="AR69" s="62">
        <f t="shared" si="44"/>
        <v>220000</v>
      </c>
      <c r="AS69" s="32">
        <f t="shared" si="45"/>
        <v>100</v>
      </c>
      <c r="AT69" s="27">
        <f t="shared" si="25"/>
        <v>384</v>
      </c>
      <c r="AU69" s="27" t="str">
        <f t="shared" si="46"/>
        <v/>
      </c>
      <c r="AV69" s="27">
        <f t="shared" si="47"/>
        <v>384</v>
      </c>
      <c r="AW69" s="24">
        <f t="shared" si="26"/>
        <v>0</v>
      </c>
      <c r="AX69" s="24" t="str">
        <f t="shared" si="48"/>
        <v/>
      </c>
      <c r="AY69" s="24">
        <f t="shared" si="49"/>
        <v>0</v>
      </c>
      <c r="AZ69" s="115">
        <f t="shared" si="54"/>
        <v>39204</v>
      </c>
      <c r="BA69" s="33">
        <f t="shared" si="28"/>
        <v>0.1782</v>
      </c>
      <c r="BB69" s="33">
        <f t="shared" si="29"/>
        <v>68.428799999999995</v>
      </c>
      <c r="BC69" s="34">
        <f t="shared" si="50"/>
        <v>0</v>
      </c>
      <c r="BD69" s="34">
        <f t="shared" si="51"/>
        <v>68.428799999999995</v>
      </c>
      <c r="BE69" s="34" t="str">
        <f t="shared" si="30"/>
        <v>yes</v>
      </c>
      <c r="BF69" s="35">
        <f t="shared" si="31"/>
        <v>0.1782</v>
      </c>
      <c r="BG69" s="35">
        <f t="shared" si="32"/>
        <v>68.428799999999995</v>
      </c>
      <c r="BH69" s="34">
        <f t="shared" si="52"/>
        <v>0</v>
      </c>
      <c r="BI69" s="36">
        <f t="shared" si="53"/>
        <v>68.428799999999995</v>
      </c>
      <c r="BJ69" s="1" t="str">
        <f t="shared" si="33"/>
        <v>yes</v>
      </c>
      <c r="BK69" s="35">
        <f t="shared" si="34"/>
        <v>0</v>
      </c>
      <c r="BL69" s="35" t="str">
        <f t="shared" si="34"/>
        <v/>
      </c>
      <c r="BM69" s="7">
        <f t="shared" si="35"/>
        <v>0</v>
      </c>
      <c r="BN69" s="7">
        <f t="shared" si="36"/>
        <v>0</v>
      </c>
      <c r="BO69" s="17">
        <f t="shared" si="37"/>
        <v>68.428799999999995</v>
      </c>
    </row>
    <row r="70" spans="2:67" ht="18" hidden="1" customHeight="1" x14ac:dyDescent="0.15">
      <c r="B70" s="1"/>
      <c r="D70" s="116" t="s">
        <v>24</v>
      </c>
      <c r="E70" s="229" t="s">
        <v>133</v>
      </c>
      <c r="F70" s="73">
        <f t="shared" si="13"/>
        <v>39204</v>
      </c>
      <c r="G70" s="74">
        <f t="shared" si="38"/>
        <v>40</v>
      </c>
      <c r="H70" s="112">
        <f t="shared" si="39"/>
        <v>3</v>
      </c>
      <c r="I70" s="113"/>
      <c r="J70" s="174">
        <f t="shared" si="14"/>
        <v>68.428799999999995</v>
      </c>
      <c r="K70" s="175">
        <f t="shared" si="15"/>
        <v>68.428799999999995</v>
      </c>
      <c r="L70" s="170">
        <f t="shared" si="16"/>
        <v>68.428799999999995</v>
      </c>
      <c r="M70" s="171">
        <f t="shared" si="17"/>
        <v>68.428799999999995</v>
      </c>
      <c r="N70" s="163">
        <f t="shared" si="18"/>
        <v>0</v>
      </c>
      <c r="O70" s="227">
        <f t="shared" si="40"/>
        <v>1.7454545454545454</v>
      </c>
      <c r="P70" s="228">
        <f t="shared" si="41"/>
        <v>1.7454545454545454</v>
      </c>
      <c r="Q70" s="223" t="str">
        <f t="shared" si="19"/>
        <v/>
      </c>
      <c r="R70" s="208">
        <f t="shared" si="20"/>
        <v>0</v>
      </c>
      <c r="S70" s="209">
        <f t="shared" si="21"/>
        <v>0</v>
      </c>
      <c r="U70" s="153" t="s">
        <v>105</v>
      </c>
      <c r="V70" s="4" t="s">
        <v>4</v>
      </c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2"/>
        <v>340.9</v>
      </c>
      <c r="AH70" s="30">
        <f t="shared" si="23"/>
        <v>384</v>
      </c>
      <c r="AI70" s="30">
        <f t="shared" si="24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42"/>
        <v>220000</v>
      </c>
      <c r="AQ70" s="32">
        <f t="shared" si="43"/>
        <v>100</v>
      </c>
      <c r="AR70" s="62">
        <f t="shared" si="44"/>
        <v>220000</v>
      </c>
      <c r="AS70" s="32">
        <f t="shared" si="45"/>
        <v>100</v>
      </c>
      <c r="AT70" s="27">
        <f t="shared" si="25"/>
        <v>384</v>
      </c>
      <c r="AU70" s="27" t="str">
        <f t="shared" si="46"/>
        <v/>
      </c>
      <c r="AV70" s="27">
        <f t="shared" si="47"/>
        <v>384</v>
      </c>
      <c r="AW70" s="24">
        <f t="shared" si="26"/>
        <v>0</v>
      </c>
      <c r="AX70" s="24" t="str">
        <f t="shared" si="48"/>
        <v/>
      </c>
      <c r="AY70" s="24">
        <f t="shared" si="49"/>
        <v>0</v>
      </c>
      <c r="AZ70" s="115">
        <f t="shared" si="54"/>
        <v>39204</v>
      </c>
      <c r="BA70" s="33">
        <f t="shared" si="28"/>
        <v>0.1782</v>
      </c>
      <c r="BB70" s="33">
        <f t="shared" si="29"/>
        <v>68.428799999999995</v>
      </c>
      <c r="BC70" s="34">
        <f t="shared" si="50"/>
        <v>0</v>
      </c>
      <c r="BD70" s="34">
        <f t="shared" si="51"/>
        <v>68.428799999999995</v>
      </c>
      <c r="BE70" s="34" t="str">
        <f t="shared" si="30"/>
        <v>yes</v>
      </c>
      <c r="BF70" s="35">
        <f t="shared" si="31"/>
        <v>0.1782</v>
      </c>
      <c r="BG70" s="35">
        <f t="shared" si="32"/>
        <v>68.428799999999995</v>
      </c>
      <c r="BH70" s="34">
        <f t="shared" si="52"/>
        <v>0</v>
      </c>
      <c r="BI70" s="36">
        <f t="shared" si="53"/>
        <v>68.428799999999995</v>
      </c>
      <c r="BJ70" s="1" t="str">
        <f t="shared" si="33"/>
        <v>yes</v>
      </c>
      <c r="BK70" s="35">
        <f t="shared" si="34"/>
        <v>0</v>
      </c>
      <c r="BL70" s="35" t="str">
        <f t="shared" si="34"/>
        <v/>
      </c>
      <c r="BM70" s="7">
        <f t="shared" si="35"/>
        <v>0</v>
      </c>
      <c r="BN70" s="7">
        <f t="shared" si="36"/>
        <v>0</v>
      </c>
      <c r="BO70" s="17">
        <f t="shared" si="37"/>
        <v>68.428799999999995</v>
      </c>
    </row>
    <row r="71" spans="2:67" ht="18" hidden="1" customHeight="1" x14ac:dyDescent="0.15">
      <c r="B71" s="1"/>
      <c r="D71" s="116" t="s">
        <v>24</v>
      </c>
      <c r="E71" s="229" t="s">
        <v>134</v>
      </c>
      <c r="F71" s="73">
        <f t="shared" si="13"/>
        <v>39204</v>
      </c>
      <c r="G71" s="74">
        <f t="shared" si="38"/>
        <v>40</v>
      </c>
      <c r="H71" s="112">
        <f t="shared" si="39"/>
        <v>3</v>
      </c>
      <c r="I71" s="113"/>
      <c r="J71" s="174">
        <f t="shared" si="14"/>
        <v>67.003199999999993</v>
      </c>
      <c r="K71" s="175">
        <f t="shared" si="15"/>
        <v>67.003199999999993</v>
      </c>
      <c r="L71" s="170">
        <f t="shared" si="16"/>
        <v>67.003199999999993</v>
      </c>
      <c r="M71" s="171">
        <f t="shared" si="17"/>
        <v>67.003199999999993</v>
      </c>
      <c r="N71" s="163">
        <f t="shared" si="18"/>
        <v>0</v>
      </c>
      <c r="O71" s="227">
        <f t="shared" si="40"/>
        <v>1.709090909090909</v>
      </c>
      <c r="P71" s="228">
        <f t="shared" si="41"/>
        <v>1.709090909090909</v>
      </c>
      <c r="Q71" s="223" t="str">
        <f t="shared" si="19"/>
        <v/>
      </c>
      <c r="R71" s="208">
        <f t="shared" si="20"/>
        <v>0</v>
      </c>
      <c r="S71" s="209">
        <f t="shared" si="21"/>
        <v>0</v>
      </c>
      <c r="U71" s="153" t="s">
        <v>105</v>
      </c>
      <c r="V71" s="4" t="s">
        <v>4</v>
      </c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2"/>
        <v>329.9</v>
      </c>
      <c r="AH71" s="30">
        <f t="shared" si="23"/>
        <v>376</v>
      </c>
      <c r="AI71" s="30">
        <f t="shared" si="24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42"/>
        <v>220000</v>
      </c>
      <c r="AQ71" s="32">
        <f t="shared" si="43"/>
        <v>100</v>
      </c>
      <c r="AR71" s="62">
        <f t="shared" si="44"/>
        <v>220000</v>
      </c>
      <c r="AS71" s="32">
        <f t="shared" si="45"/>
        <v>100</v>
      </c>
      <c r="AT71" s="27">
        <f t="shared" si="25"/>
        <v>376</v>
      </c>
      <c r="AU71" s="27" t="str">
        <f t="shared" si="46"/>
        <v/>
      </c>
      <c r="AV71" s="27">
        <f t="shared" si="47"/>
        <v>376</v>
      </c>
      <c r="AW71" s="24">
        <f t="shared" si="26"/>
        <v>0</v>
      </c>
      <c r="AX71" s="24" t="str">
        <f t="shared" si="48"/>
        <v/>
      </c>
      <c r="AY71" s="24">
        <f t="shared" si="49"/>
        <v>0</v>
      </c>
      <c r="AZ71" s="115">
        <f t="shared" si="54"/>
        <v>39204</v>
      </c>
      <c r="BA71" s="33">
        <f t="shared" si="28"/>
        <v>0.1782</v>
      </c>
      <c r="BB71" s="33">
        <f t="shared" si="29"/>
        <v>67.003199999999993</v>
      </c>
      <c r="BC71" s="34">
        <f t="shared" si="50"/>
        <v>0</v>
      </c>
      <c r="BD71" s="34">
        <f t="shared" si="51"/>
        <v>67.003199999999993</v>
      </c>
      <c r="BE71" s="34" t="str">
        <f t="shared" si="30"/>
        <v>yes</v>
      </c>
      <c r="BF71" s="35">
        <f t="shared" si="31"/>
        <v>0.1782</v>
      </c>
      <c r="BG71" s="35">
        <f t="shared" si="32"/>
        <v>67.003199999999993</v>
      </c>
      <c r="BH71" s="34">
        <f t="shared" si="52"/>
        <v>0</v>
      </c>
      <c r="BI71" s="36">
        <f t="shared" si="53"/>
        <v>67.003199999999993</v>
      </c>
      <c r="BJ71" s="1" t="str">
        <f t="shared" si="33"/>
        <v>yes</v>
      </c>
      <c r="BK71" s="35">
        <f t="shared" si="34"/>
        <v>0</v>
      </c>
      <c r="BL71" s="35" t="str">
        <f t="shared" si="34"/>
        <v/>
      </c>
      <c r="BM71" s="7">
        <f t="shared" si="35"/>
        <v>0</v>
      </c>
      <c r="BN71" s="7">
        <f t="shared" si="36"/>
        <v>0</v>
      </c>
      <c r="BO71" s="17">
        <f t="shared" si="37"/>
        <v>67.003199999999993</v>
      </c>
    </row>
    <row r="72" spans="2:67" ht="18" hidden="1" customHeight="1" x14ac:dyDescent="0.15">
      <c r="B72" s="1"/>
      <c r="D72" s="116" t="s">
        <v>24</v>
      </c>
      <c r="E72" s="229" t="s">
        <v>135</v>
      </c>
      <c r="F72" s="73">
        <f t="shared" si="13"/>
        <v>39204</v>
      </c>
      <c r="G72" s="74">
        <f t="shared" si="38"/>
        <v>40</v>
      </c>
      <c r="H72" s="112">
        <f t="shared" si="39"/>
        <v>3</v>
      </c>
      <c r="I72" s="113"/>
      <c r="J72" s="174">
        <f t="shared" si="14"/>
        <v>68.428799999999995</v>
      </c>
      <c r="K72" s="175">
        <f t="shared" si="15"/>
        <v>68.428799999999995</v>
      </c>
      <c r="L72" s="170">
        <f t="shared" si="16"/>
        <v>68.428799999999995</v>
      </c>
      <c r="M72" s="171">
        <f t="shared" si="17"/>
        <v>68.428799999999995</v>
      </c>
      <c r="N72" s="163">
        <f t="shared" si="18"/>
        <v>0</v>
      </c>
      <c r="O72" s="227">
        <f t="shared" si="40"/>
        <v>1.7454545454545454</v>
      </c>
      <c r="P72" s="228">
        <f t="shared" si="41"/>
        <v>1.7454545454545454</v>
      </c>
      <c r="Q72" s="223" t="str">
        <f t="shared" si="19"/>
        <v/>
      </c>
      <c r="R72" s="208">
        <f t="shared" si="20"/>
        <v>0</v>
      </c>
      <c r="S72" s="209">
        <f t="shared" si="21"/>
        <v>0</v>
      </c>
      <c r="U72" s="153" t="s">
        <v>105</v>
      </c>
      <c r="V72" s="4" t="s">
        <v>4</v>
      </c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2"/>
        <v>340.9</v>
      </c>
      <c r="AH72" s="30">
        <f t="shared" si="23"/>
        <v>384</v>
      </c>
      <c r="AI72" s="30">
        <f t="shared" si="24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42"/>
        <v>220000</v>
      </c>
      <c r="AQ72" s="32">
        <f t="shared" si="43"/>
        <v>100</v>
      </c>
      <c r="AR72" s="62">
        <f t="shared" si="44"/>
        <v>220000</v>
      </c>
      <c r="AS72" s="32">
        <f t="shared" si="45"/>
        <v>100</v>
      </c>
      <c r="AT72" s="27">
        <f t="shared" si="25"/>
        <v>384</v>
      </c>
      <c r="AU72" s="27" t="str">
        <f t="shared" si="46"/>
        <v/>
      </c>
      <c r="AV72" s="27">
        <f t="shared" si="47"/>
        <v>384</v>
      </c>
      <c r="AW72" s="24">
        <f t="shared" si="26"/>
        <v>0</v>
      </c>
      <c r="AX72" s="24" t="str">
        <f t="shared" si="48"/>
        <v/>
      </c>
      <c r="AY72" s="24">
        <f t="shared" si="49"/>
        <v>0</v>
      </c>
      <c r="AZ72" s="115">
        <f t="shared" si="54"/>
        <v>39204</v>
      </c>
      <c r="BA72" s="33">
        <f t="shared" si="28"/>
        <v>0.1782</v>
      </c>
      <c r="BB72" s="33">
        <f t="shared" si="29"/>
        <v>68.428799999999995</v>
      </c>
      <c r="BC72" s="34">
        <f t="shared" si="50"/>
        <v>0</v>
      </c>
      <c r="BD72" s="34">
        <f t="shared" si="51"/>
        <v>68.428799999999995</v>
      </c>
      <c r="BE72" s="34" t="str">
        <f t="shared" si="30"/>
        <v>yes</v>
      </c>
      <c r="BF72" s="35">
        <f t="shared" si="31"/>
        <v>0.1782</v>
      </c>
      <c r="BG72" s="35">
        <f t="shared" si="32"/>
        <v>68.428799999999995</v>
      </c>
      <c r="BH72" s="34">
        <f t="shared" si="52"/>
        <v>0</v>
      </c>
      <c r="BI72" s="36">
        <f t="shared" si="53"/>
        <v>68.428799999999995</v>
      </c>
      <c r="BJ72" s="1" t="str">
        <f t="shared" si="33"/>
        <v>yes</v>
      </c>
      <c r="BK72" s="35">
        <f t="shared" si="34"/>
        <v>0</v>
      </c>
      <c r="BL72" s="35" t="str">
        <f t="shared" si="34"/>
        <v/>
      </c>
      <c r="BM72" s="7">
        <f t="shared" si="35"/>
        <v>0</v>
      </c>
      <c r="BN72" s="7">
        <f t="shared" si="36"/>
        <v>0</v>
      </c>
      <c r="BO72" s="17">
        <f t="shared" si="37"/>
        <v>68.428799999999995</v>
      </c>
    </row>
    <row r="73" spans="2:67" ht="18" hidden="1" customHeight="1" x14ac:dyDescent="0.15">
      <c r="B73" s="1"/>
      <c r="D73" s="116" t="s">
        <v>24</v>
      </c>
      <c r="E73" s="229" t="s">
        <v>192</v>
      </c>
      <c r="F73" s="73">
        <f t="shared" si="13"/>
        <v>39204</v>
      </c>
      <c r="G73" s="74">
        <f t="shared" si="38"/>
        <v>40</v>
      </c>
      <c r="H73" s="112">
        <f t="shared" si="39"/>
        <v>3</v>
      </c>
      <c r="I73" s="113"/>
      <c r="J73" s="174">
        <f>BI73</f>
        <v>0</v>
      </c>
      <c r="K73" s="175">
        <f>BD73</f>
        <v>65.042704351343858</v>
      </c>
      <c r="L73" s="170" t="str">
        <f>BG73</f>
        <v/>
      </c>
      <c r="M73" s="171">
        <f>BB73</f>
        <v>65.042704351343858</v>
      </c>
      <c r="N73" s="163" t="str">
        <f>IF(R73="New","New",(M73/L73)-1)</f>
        <v>New</v>
      </c>
      <c r="O73" s="227">
        <f t="shared" si="40"/>
        <v>0</v>
      </c>
      <c r="P73" s="228">
        <f t="shared" si="41"/>
        <v>1.6590833678028736</v>
      </c>
      <c r="Q73" s="223" t="str">
        <f>IF(R73="New","New",IF(AX73="","",(P73/O73)-1))</f>
        <v>New</v>
      </c>
      <c r="R73" s="208" t="str">
        <f t="shared" si="20"/>
        <v>New</v>
      </c>
      <c r="S73" s="209" t="str">
        <f t="shared" si="21"/>
        <v/>
      </c>
      <c r="U73" s="153" t="s">
        <v>105</v>
      </c>
      <c r="V73" s="4" t="s">
        <v>4</v>
      </c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2"/>
        <v>0</v>
      </c>
      <c r="AH73" s="30">
        <f t="shared" si="23"/>
        <v>0</v>
      </c>
      <c r="AI73" s="30">
        <f t="shared" si="24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>AK73</f>
        <v>220000</v>
      </c>
      <c r="AQ73" s="32">
        <f>IF(AO73&gt;0,AO73/AK73*100,"Not Avail.")</f>
        <v>100.00045454545455</v>
      </c>
      <c r="AR73" s="62">
        <f>AM73</f>
        <v>220001</v>
      </c>
      <c r="AS73" s="32">
        <f>IF(AK73&gt;0,AO73/AM73*100,"Not Avail.")</f>
        <v>100</v>
      </c>
      <c r="AT73" s="27" t="str">
        <f t="shared" si="25"/>
        <v/>
      </c>
      <c r="AU73" s="27" t="str">
        <f t="shared" si="46"/>
        <v/>
      </c>
      <c r="AV73" s="27" t="str">
        <f>IF(AT73="","",SUM(AT73:AU73))</f>
        <v/>
      </c>
      <c r="AW73" s="24" t="str">
        <f t="shared" si="26"/>
        <v/>
      </c>
      <c r="AX73" s="24" t="str">
        <f>IF(AU73="","",(AE73+AF73)-AU73)</f>
        <v/>
      </c>
      <c r="AY73" s="24" t="str">
        <f>IF(AH73&gt;0,AI73-AV73,"New")</f>
        <v>New</v>
      </c>
      <c r="AZ73" s="115">
        <f t="shared" si="54"/>
        <v>39204</v>
      </c>
      <c r="BA73" s="33">
        <f t="shared" si="28"/>
        <v>0.17819919000368181</v>
      </c>
      <c r="BB73" s="33">
        <f t="shared" si="29"/>
        <v>65.042704351343858</v>
      </c>
      <c r="BC73" s="34">
        <f t="shared" si="50"/>
        <v>0</v>
      </c>
      <c r="BD73" s="34">
        <f>BB73+BC73</f>
        <v>65.042704351343858</v>
      </c>
      <c r="BE73" s="34" t="str">
        <f t="shared" si="30"/>
        <v>yes</v>
      </c>
      <c r="BF73" s="35">
        <f t="shared" si="31"/>
        <v>0.17819919000368181</v>
      </c>
      <c r="BG73" s="35" t="str">
        <f t="shared" si="32"/>
        <v/>
      </c>
      <c r="BH73" s="34">
        <f t="shared" si="52"/>
        <v>0</v>
      </c>
      <c r="BI73" s="36">
        <f>SUM(BG73:BH73)</f>
        <v>0</v>
      </c>
      <c r="BJ73" s="1" t="str">
        <f t="shared" si="33"/>
        <v>yes</v>
      </c>
      <c r="BK73" s="35" t="str">
        <f t="shared" si="34"/>
        <v/>
      </c>
      <c r="BL73" s="35" t="str">
        <f t="shared" si="34"/>
        <v/>
      </c>
      <c r="BM73" s="7" t="str">
        <f t="shared" si="35"/>
        <v/>
      </c>
      <c r="BN73" s="7" t="e">
        <f t="shared" si="36"/>
        <v>#VALUE!</v>
      </c>
      <c r="BO73" s="17">
        <f t="shared" si="37"/>
        <v>65.042704351343858</v>
      </c>
    </row>
    <row r="74" spans="2:67" ht="18" hidden="1" customHeight="1" x14ac:dyDescent="0.15">
      <c r="B74" s="1"/>
      <c r="D74" s="116" t="s">
        <v>24</v>
      </c>
      <c r="E74" s="229" t="s">
        <v>136</v>
      </c>
      <c r="F74" s="73">
        <f t="shared" si="13"/>
        <v>39204</v>
      </c>
      <c r="G74" s="74">
        <f t="shared" si="38"/>
        <v>40</v>
      </c>
      <c r="H74" s="112">
        <f t="shared" si="39"/>
        <v>3</v>
      </c>
      <c r="I74" s="113"/>
      <c r="J74" s="174">
        <f t="shared" si="14"/>
        <v>67.003199999999993</v>
      </c>
      <c r="K74" s="175">
        <f t="shared" si="15"/>
        <v>67.003199999999993</v>
      </c>
      <c r="L74" s="170">
        <f t="shared" si="16"/>
        <v>67.003199999999993</v>
      </c>
      <c r="M74" s="171">
        <f t="shared" si="17"/>
        <v>67.003199999999993</v>
      </c>
      <c r="N74" s="163">
        <f t="shared" si="18"/>
        <v>0</v>
      </c>
      <c r="O74" s="227">
        <f t="shared" si="40"/>
        <v>1.709090909090909</v>
      </c>
      <c r="P74" s="228">
        <f t="shared" si="41"/>
        <v>1.709090909090909</v>
      </c>
      <c r="Q74" s="223" t="str">
        <f t="shared" si="19"/>
        <v/>
      </c>
      <c r="R74" s="208">
        <f t="shared" ref="R74:R105" si="55">IF(J74="","New",IF(J74=0,"New",K74-J74))</f>
        <v>0</v>
      </c>
      <c r="S74" s="209">
        <f t="shared" ref="S74:S105" si="56">IF(R74="New","",R74/J74)</f>
        <v>0</v>
      </c>
      <c r="U74" s="153" t="s">
        <v>105</v>
      </c>
      <c r="V74" s="4" t="s">
        <v>4</v>
      </c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si="22"/>
        <v>340.9</v>
      </c>
      <c r="AH74" s="30">
        <f t="shared" si="23"/>
        <v>376</v>
      </c>
      <c r="AI74" s="30">
        <f t="shared" si="24"/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si="42"/>
        <v>220000</v>
      </c>
      <c r="AQ74" s="32">
        <f t="shared" si="43"/>
        <v>100</v>
      </c>
      <c r="AR74" s="62">
        <f t="shared" si="44"/>
        <v>220000</v>
      </c>
      <c r="AS74" s="32">
        <f t="shared" si="45"/>
        <v>100</v>
      </c>
      <c r="AT74" s="27">
        <f t="shared" si="25"/>
        <v>376</v>
      </c>
      <c r="AU74" s="27" t="str">
        <f t="shared" si="46"/>
        <v/>
      </c>
      <c r="AV74" s="27">
        <f t="shared" si="47"/>
        <v>376</v>
      </c>
      <c r="AW74" s="24">
        <f t="shared" si="26"/>
        <v>0</v>
      </c>
      <c r="AX74" s="24" t="str">
        <f t="shared" si="48"/>
        <v/>
      </c>
      <c r="AY74" s="24">
        <f t="shared" si="49"/>
        <v>0</v>
      </c>
      <c r="AZ74" s="115">
        <f t="shared" si="54"/>
        <v>39204</v>
      </c>
      <c r="BA74" s="33">
        <f t="shared" ref="BA74:BA105" si="57">IF($F74&gt;0,($F74/$AO74),IF($G74&gt;0,(((43560/($G74/12))*$H74)/$AO74),0))</f>
        <v>0.1782</v>
      </c>
      <c r="BB74" s="33">
        <f t="shared" si="29"/>
        <v>67.003199999999993</v>
      </c>
      <c r="BC74" s="34">
        <f t="shared" si="50"/>
        <v>0</v>
      </c>
      <c r="BD74" s="34">
        <f t="shared" si="51"/>
        <v>67.003199999999993</v>
      </c>
      <c r="BE74" s="34" t="str">
        <f t="shared" ref="BE74:BE105" si="58">IF(BD74=K74,"yes","no")</f>
        <v>yes</v>
      </c>
      <c r="BF74" s="35">
        <f t="shared" ref="BF74:BF105" si="59">IF(AM74="","",IF($F74&gt;0,($F74/AM74),IF($G74&gt;0,((((43560/($G74/12))*$H74)/$AM74)),0)))</f>
        <v>0.1782</v>
      </c>
      <c r="BG74" s="35">
        <f t="shared" si="32"/>
        <v>67.003199999999993</v>
      </c>
      <c r="BH74" s="34">
        <f t="shared" si="52"/>
        <v>0</v>
      </c>
      <c r="BI74" s="36">
        <f t="shared" si="53"/>
        <v>67.003199999999993</v>
      </c>
      <c r="BJ74" s="1" t="str">
        <f t="shared" ref="BJ74:BJ105" si="60">IF(J74=BI74,"yes","no")</f>
        <v>yes</v>
      </c>
      <c r="BK74" s="35">
        <f t="shared" si="34"/>
        <v>0</v>
      </c>
      <c r="BL74" s="35" t="str">
        <f t="shared" si="34"/>
        <v/>
      </c>
      <c r="BM74" s="7">
        <f t="shared" si="35"/>
        <v>0</v>
      </c>
      <c r="BN74" s="7">
        <f t="shared" si="36"/>
        <v>0</v>
      </c>
      <c r="BO74" s="17">
        <f t="shared" si="37"/>
        <v>67.003199999999993</v>
      </c>
    </row>
    <row r="75" spans="2:67" ht="18" hidden="1" customHeight="1" x14ac:dyDescent="0.15">
      <c r="B75" s="1"/>
      <c r="D75" s="116" t="s">
        <v>24</v>
      </c>
      <c r="E75" s="229" t="s">
        <v>137</v>
      </c>
      <c r="F75" s="73">
        <f t="shared" si="13"/>
        <v>39204</v>
      </c>
      <c r="G75" s="74">
        <f t="shared" si="38"/>
        <v>40</v>
      </c>
      <c r="H75" s="112">
        <f t="shared" si="39"/>
        <v>3</v>
      </c>
      <c r="I75" s="113"/>
      <c r="J75" s="174">
        <f t="shared" si="14"/>
        <v>65.042999999999992</v>
      </c>
      <c r="K75" s="175">
        <f t="shared" si="15"/>
        <v>65.042999999999992</v>
      </c>
      <c r="L75" s="170">
        <f t="shared" si="16"/>
        <v>65.042999999999992</v>
      </c>
      <c r="M75" s="171">
        <f t="shared" si="17"/>
        <v>65.042999999999992</v>
      </c>
      <c r="N75" s="163">
        <f t="shared" si="18"/>
        <v>0</v>
      </c>
      <c r="O75" s="227">
        <f t="shared" si="40"/>
        <v>1.6590909090909092</v>
      </c>
      <c r="P75" s="228">
        <f t="shared" si="41"/>
        <v>1.6590909090909092</v>
      </c>
      <c r="Q75" s="223" t="str">
        <f t="shared" si="19"/>
        <v/>
      </c>
      <c r="R75" s="208">
        <f t="shared" si="55"/>
        <v>0</v>
      </c>
      <c r="S75" s="209">
        <f t="shared" si="56"/>
        <v>0</v>
      </c>
      <c r="U75" s="153" t="s">
        <v>105</v>
      </c>
      <c r="V75" s="4" t="s">
        <v>4</v>
      </c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22"/>
        <v>329.9</v>
      </c>
      <c r="AH75" s="30">
        <f t="shared" si="23"/>
        <v>365</v>
      </c>
      <c r="AI75" s="30">
        <f t="shared" si="24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42"/>
        <v>220000</v>
      </c>
      <c r="AQ75" s="32">
        <f t="shared" si="43"/>
        <v>100</v>
      </c>
      <c r="AR75" s="62">
        <f t="shared" si="44"/>
        <v>220000</v>
      </c>
      <c r="AS75" s="32">
        <f t="shared" si="45"/>
        <v>100</v>
      </c>
      <c r="AT75" s="27">
        <f t="shared" si="25"/>
        <v>365</v>
      </c>
      <c r="AU75" s="27" t="str">
        <f t="shared" si="46"/>
        <v/>
      </c>
      <c r="AV75" s="27">
        <f t="shared" si="47"/>
        <v>365</v>
      </c>
      <c r="AW75" s="24">
        <f t="shared" si="26"/>
        <v>0</v>
      </c>
      <c r="AX75" s="24" t="str">
        <f t="shared" si="48"/>
        <v/>
      </c>
      <c r="AY75" s="24">
        <f t="shared" si="49"/>
        <v>0</v>
      </c>
      <c r="AZ75" s="115">
        <f t="shared" si="54"/>
        <v>39204</v>
      </c>
      <c r="BA75" s="33">
        <f t="shared" si="57"/>
        <v>0.1782</v>
      </c>
      <c r="BB75" s="33">
        <f t="shared" si="29"/>
        <v>65.042999999999992</v>
      </c>
      <c r="BC75" s="34">
        <f t="shared" si="50"/>
        <v>0</v>
      </c>
      <c r="BD75" s="34">
        <f t="shared" si="51"/>
        <v>65.042999999999992</v>
      </c>
      <c r="BE75" s="34" t="str">
        <f t="shared" si="58"/>
        <v>yes</v>
      </c>
      <c r="BF75" s="35">
        <f t="shared" si="59"/>
        <v>0.1782</v>
      </c>
      <c r="BG75" s="35">
        <f t="shared" si="32"/>
        <v>65.042999999999992</v>
      </c>
      <c r="BH75" s="34">
        <f t="shared" si="52"/>
        <v>0</v>
      </c>
      <c r="BI75" s="36">
        <f t="shared" si="53"/>
        <v>65.042999999999992</v>
      </c>
      <c r="BJ75" s="1" t="str">
        <f t="shared" si="60"/>
        <v>yes</v>
      </c>
      <c r="BK75" s="35">
        <f t="shared" si="34"/>
        <v>0</v>
      </c>
      <c r="BL75" s="35" t="str">
        <f t="shared" si="34"/>
        <v/>
      </c>
      <c r="BM75" s="7">
        <f t="shared" si="35"/>
        <v>0</v>
      </c>
      <c r="BN75" s="7">
        <f t="shared" si="36"/>
        <v>0</v>
      </c>
      <c r="BO75" s="17">
        <f t="shared" si="37"/>
        <v>65.043000000000006</v>
      </c>
    </row>
    <row r="76" spans="2:67" ht="18" hidden="1" customHeight="1" x14ac:dyDescent="0.15">
      <c r="B76" s="1"/>
      <c r="D76" s="147" t="s">
        <v>24</v>
      </c>
      <c r="E76" s="229" t="s">
        <v>138</v>
      </c>
      <c r="F76" s="73">
        <f t="shared" si="13"/>
        <v>39204</v>
      </c>
      <c r="G76" s="74">
        <f t="shared" si="38"/>
        <v>40</v>
      </c>
      <c r="H76" s="112">
        <f t="shared" si="39"/>
        <v>3</v>
      </c>
      <c r="I76" s="113"/>
      <c r="J76" s="174">
        <f t="shared" si="14"/>
        <v>68.428799999999995</v>
      </c>
      <c r="K76" s="175">
        <f t="shared" si="15"/>
        <v>68.428799999999995</v>
      </c>
      <c r="L76" s="170">
        <f t="shared" si="16"/>
        <v>68.428799999999995</v>
      </c>
      <c r="M76" s="171">
        <f t="shared" si="17"/>
        <v>68.428799999999995</v>
      </c>
      <c r="N76" s="163">
        <f t="shared" si="18"/>
        <v>0</v>
      </c>
      <c r="O76" s="227">
        <f t="shared" si="40"/>
        <v>1.7454545454545454</v>
      </c>
      <c r="P76" s="228">
        <f t="shared" si="41"/>
        <v>1.7454545454545454</v>
      </c>
      <c r="Q76" s="223" t="str">
        <f t="shared" si="19"/>
        <v/>
      </c>
      <c r="R76" s="208">
        <f t="shared" si="55"/>
        <v>0</v>
      </c>
      <c r="S76" s="209">
        <f t="shared" si="56"/>
        <v>0</v>
      </c>
      <c r="U76" s="153" t="s">
        <v>105</v>
      </c>
      <c r="V76" s="4" t="s">
        <v>4</v>
      </c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22"/>
        <v>340.9</v>
      </c>
      <c r="AH76" s="30">
        <f t="shared" si="23"/>
        <v>384</v>
      </c>
      <c r="AI76" s="30">
        <f t="shared" si="24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42"/>
        <v>220000</v>
      </c>
      <c r="AQ76" s="32">
        <f t="shared" si="43"/>
        <v>100</v>
      </c>
      <c r="AR76" s="62">
        <f t="shared" si="44"/>
        <v>220000</v>
      </c>
      <c r="AS76" s="32">
        <f t="shared" si="45"/>
        <v>100</v>
      </c>
      <c r="AT76" s="27">
        <f t="shared" si="25"/>
        <v>384</v>
      </c>
      <c r="AU76" s="27" t="str">
        <f t="shared" si="46"/>
        <v/>
      </c>
      <c r="AV76" s="27">
        <f t="shared" si="47"/>
        <v>384</v>
      </c>
      <c r="AW76" s="24">
        <f t="shared" si="26"/>
        <v>0</v>
      </c>
      <c r="AX76" s="24" t="str">
        <f t="shared" si="48"/>
        <v/>
      </c>
      <c r="AY76" s="24">
        <f t="shared" si="49"/>
        <v>0</v>
      </c>
      <c r="AZ76" s="115">
        <f t="shared" si="54"/>
        <v>39204</v>
      </c>
      <c r="BA76" s="33">
        <f t="shared" si="57"/>
        <v>0.1782</v>
      </c>
      <c r="BB76" s="33">
        <f t="shared" si="29"/>
        <v>68.428799999999995</v>
      </c>
      <c r="BC76" s="34">
        <f t="shared" si="50"/>
        <v>0</v>
      </c>
      <c r="BD76" s="34">
        <f t="shared" si="51"/>
        <v>68.428799999999995</v>
      </c>
      <c r="BE76" s="34" t="str">
        <f t="shared" si="58"/>
        <v>yes</v>
      </c>
      <c r="BF76" s="35">
        <f t="shared" si="59"/>
        <v>0.1782</v>
      </c>
      <c r="BG76" s="35">
        <f t="shared" si="32"/>
        <v>68.428799999999995</v>
      </c>
      <c r="BH76" s="34">
        <f t="shared" si="52"/>
        <v>0</v>
      </c>
      <c r="BI76" s="36">
        <f t="shared" si="53"/>
        <v>68.428799999999995</v>
      </c>
      <c r="BJ76" s="1" t="str">
        <f t="shared" si="60"/>
        <v>yes</v>
      </c>
      <c r="BK76" s="35">
        <f t="shared" si="34"/>
        <v>0</v>
      </c>
      <c r="BL76" s="35" t="str">
        <f t="shared" si="34"/>
        <v/>
      </c>
      <c r="BM76" s="7">
        <f t="shared" si="35"/>
        <v>0</v>
      </c>
      <c r="BN76" s="7">
        <f t="shared" si="36"/>
        <v>0</v>
      </c>
      <c r="BO76" s="17">
        <f t="shared" si="37"/>
        <v>68.428799999999995</v>
      </c>
    </row>
    <row r="77" spans="2:67" ht="18" hidden="1" customHeight="1" x14ac:dyDescent="0.15">
      <c r="B77" s="1"/>
      <c r="D77" s="116" t="s">
        <v>66</v>
      </c>
      <c r="E77" s="229" t="s">
        <v>8</v>
      </c>
      <c r="F77" s="73">
        <f t="shared" si="13"/>
        <v>39204</v>
      </c>
      <c r="G77" s="74">
        <f t="shared" si="38"/>
        <v>40</v>
      </c>
      <c r="H77" s="112">
        <f t="shared" si="39"/>
        <v>3</v>
      </c>
      <c r="I77" s="113"/>
      <c r="J77" s="174">
        <f t="shared" si="14"/>
        <v>54.78366960000001</v>
      </c>
      <c r="K77" s="175">
        <f t="shared" si="15"/>
        <v>36.632217600000004</v>
      </c>
      <c r="L77" s="170">
        <f t="shared" si="16"/>
        <v>54.78366960000001</v>
      </c>
      <c r="M77" s="171">
        <f t="shared" si="17"/>
        <v>36.632217600000004</v>
      </c>
      <c r="N77" s="163">
        <f t="shared" si="18"/>
        <v>-0.33132961213682555</v>
      </c>
      <c r="O77" s="227">
        <f t="shared" si="40"/>
        <v>1.3974</v>
      </c>
      <c r="P77" s="228">
        <f t="shared" si="41"/>
        <v>0.9343999999999999</v>
      </c>
      <c r="Q77" s="223" t="str">
        <f t="shared" si="19"/>
        <v/>
      </c>
      <c r="R77" s="208">
        <f t="shared" si="55"/>
        <v>-18.151452000000006</v>
      </c>
      <c r="S77" s="209">
        <f t="shared" si="56"/>
        <v>-0.3313296121368256</v>
      </c>
      <c r="U77" s="150" t="s">
        <v>29</v>
      </c>
      <c r="V77" s="4" t="s">
        <v>4</v>
      </c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22"/>
        <v>351.35</v>
      </c>
      <c r="AH77" s="30">
        <f t="shared" si="23"/>
        <v>349.35</v>
      </c>
      <c r="AI77" s="30">
        <f t="shared" si="24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42"/>
        <v>250000</v>
      </c>
      <c r="AQ77" s="32">
        <f t="shared" si="43"/>
        <v>100</v>
      </c>
      <c r="AR77" s="62">
        <f t="shared" si="44"/>
        <v>250000</v>
      </c>
      <c r="AS77" s="32">
        <f t="shared" si="45"/>
        <v>100</v>
      </c>
      <c r="AT77" s="27">
        <f t="shared" si="25"/>
        <v>349.35</v>
      </c>
      <c r="AU77" s="27" t="str">
        <f t="shared" si="46"/>
        <v/>
      </c>
      <c r="AV77" s="27">
        <f t="shared" si="47"/>
        <v>349.35</v>
      </c>
      <c r="AW77" s="24">
        <f t="shared" si="26"/>
        <v>-115.75000000000003</v>
      </c>
      <c r="AX77" s="24" t="str">
        <f t="shared" si="48"/>
        <v/>
      </c>
      <c r="AY77" s="24">
        <f t="shared" si="49"/>
        <v>-115.75000000000003</v>
      </c>
      <c r="AZ77" s="115">
        <f t="shared" si="54"/>
        <v>39204</v>
      </c>
      <c r="BA77" s="33">
        <f t="shared" si="57"/>
        <v>0.15681600000000001</v>
      </c>
      <c r="BB77" s="33">
        <f t="shared" si="29"/>
        <v>36.632217600000004</v>
      </c>
      <c r="BC77" s="34">
        <f t="shared" si="50"/>
        <v>0</v>
      </c>
      <c r="BD77" s="34">
        <f t="shared" si="51"/>
        <v>36.632217600000004</v>
      </c>
      <c r="BE77" s="34" t="str">
        <f t="shared" si="58"/>
        <v>yes</v>
      </c>
      <c r="BF77" s="35">
        <f t="shared" si="59"/>
        <v>0.15681600000000001</v>
      </c>
      <c r="BG77" s="35">
        <f t="shared" si="32"/>
        <v>54.78366960000001</v>
      </c>
      <c r="BH77" s="34">
        <f t="shared" si="52"/>
        <v>0</v>
      </c>
      <c r="BI77" s="36">
        <f t="shared" si="53"/>
        <v>54.78366960000001</v>
      </c>
      <c r="BJ77" s="1" t="str">
        <f t="shared" si="60"/>
        <v>yes</v>
      </c>
      <c r="BK77" s="35">
        <f t="shared" si="34"/>
        <v>-18.151452000000006</v>
      </c>
      <c r="BL77" s="35" t="str">
        <f t="shared" si="34"/>
        <v/>
      </c>
      <c r="BM77" s="7">
        <f t="shared" si="35"/>
        <v>-18.151452000000006</v>
      </c>
      <c r="BN77" s="7">
        <f t="shared" si="36"/>
        <v>0</v>
      </c>
      <c r="BO77" s="17">
        <f t="shared" si="37"/>
        <v>36.632217599999997</v>
      </c>
    </row>
    <row r="78" spans="2:67" ht="18" hidden="1" customHeight="1" x14ac:dyDescent="0.15">
      <c r="B78" s="1"/>
      <c r="C78" s="28"/>
      <c r="D78" s="116" t="s">
        <v>66</v>
      </c>
      <c r="E78" s="229" t="s">
        <v>11</v>
      </c>
      <c r="F78" s="73">
        <f t="shared" si="13"/>
        <v>39204</v>
      </c>
      <c r="G78" s="74">
        <f t="shared" si="38"/>
        <v>40</v>
      </c>
      <c r="H78" s="112">
        <f t="shared" si="39"/>
        <v>3</v>
      </c>
      <c r="I78" s="113"/>
      <c r="J78" s="174">
        <f t="shared" si="14"/>
        <v>37.479024000000003</v>
      </c>
      <c r="K78" s="175">
        <f t="shared" si="15"/>
        <v>36.632217600000004</v>
      </c>
      <c r="L78" s="170">
        <f t="shared" si="16"/>
        <v>37.479024000000003</v>
      </c>
      <c r="M78" s="171">
        <f t="shared" si="17"/>
        <v>36.632217600000004</v>
      </c>
      <c r="N78" s="163">
        <f t="shared" si="18"/>
        <v>-2.2594142259414141E-2</v>
      </c>
      <c r="O78" s="227">
        <f t="shared" si="40"/>
        <v>0.95600000000000007</v>
      </c>
      <c r="P78" s="228">
        <f t="shared" si="41"/>
        <v>0.9343999999999999</v>
      </c>
      <c r="Q78" s="223" t="str">
        <f t="shared" si="19"/>
        <v/>
      </c>
      <c r="R78" s="208">
        <f t="shared" si="55"/>
        <v>-0.8468063999999984</v>
      </c>
      <c r="S78" s="209">
        <f t="shared" si="56"/>
        <v>-2.2594142259414182E-2</v>
      </c>
      <c r="U78" s="150" t="s">
        <v>29</v>
      </c>
      <c r="V78" s="4" t="s">
        <v>4</v>
      </c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22"/>
        <v>321.35000000000002</v>
      </c>
      <c r="AH78" s="30">
        <f t="shared" si="23"/>
        <v>239</v>
      </c>
      <c r="AI78" s="30">
        <f t="shared" si="24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42"/>
        <v>250000</v>
      </c>
      <c r="AQ78" s="32">
        <f t="shared" si="43"/>
        <v>100</v>
      </c>
      <c r="AR78" s="62">
        <f t="shared" si="44"/>
        <v>250000</v>
      </c>
      <c r="AS78" s="32">
        <f t="shared" si="45"/>
        <v>100</v>
      </c>
      <c r="AT78" s="27">
        <f t="shared" si="25"/>
        <v>239</v>
      </c>
      <c r="AU78" s="27" t="str">
        <f t="shared" si="46"/>
        <v/>
      </c>
      <c r="AV78" s="27">
        <f t="shared" si="47"/>
        <v>239</v>
      </c>
      <c r="AW78" s="24">
        <f t="shared" si="26"/>
        <v>-5.4000000000000057</v>
      </c>
      <c r="AX78" s="24" t="str">
        <f t="shared" si="48"/>
        <v/>
      </c>
      <c r="AY78" s="24">
        <f t="shared" si="49"/>
        <v>-5.4000000000000057</v>
      </c>
      <c r="AZ78" s="115">
        <f t="shared" si="54"/>
        <v>39204</v>
      </c>
      <c r="BA78" s="33">
        <f t="shared" si="57"/>
        <v>0.15681600000000001</v>
      </c>
      <c r="BB78" s="33">
        <f t="shared" si="29"/>
        <v>36.632217600000004</v>
      </c>
      <c r="BC78" s="34">
        <f t="shared" si="50"/>
        <v>0</v>
      </c>
      <c r="BD78" s="34">
        <f t="shared" si="51"/>
        <v>36.632217600000004</v>
      </c>
      <c r="BE78" s="34" t="str">
        <f t="shared" si="58"/>
        <v>yes</v>
      </c>
      <c r="BF78" s="35">
        <f t="shared" si="59"/>
        <v>0.15681600000000001</v>
      </c>
      <c r="BG78" s="35">
        <f t="shared" si="32"/>
        <v>37.479024000000003</v>
      </c>
      <c r="BH78" s="34">
        <f t="shared" si="52"/>
        <v>0</v>
      </c>
      <c r="BI78" s="36">
        <f t="shared" si="53"/>
        <v>37.479024000000003</v>
      </c>
      <c r="BJ78" s="1" t="str">
        <f t="shared" si="60"/>
        <v>yes</v>
      </c>
      <c r="BK78" s="35">
        <f t="shared" si="34"/>
        <v>-0.8468063999999984</v>
      </c>
      <c r="BL78" s="35" t="str">
        <f t="shared" si="34"/>
        <v/>
      </c>
      <c r="BM78" s="7">
        <f t="shared" si="35"/>
        <v>-0.8468063999999984</v>
      </c>
      <c r="BN78" s="7">
        <f t="shared" si="36"/>
        <v>0</v>
      </c>
      <c r="BO78" s="17">
        <f t="shared" si="37"/>
        <v>36.632217599999997</v>
      </c>
    </row>
    <row r="79" spans="2:67" ht="18" hidden="1" customHeight="1" x14ac:dyDescent="0.15">
      <c r="B79" s="1"/>
      <c r="D79" s="116" t="s">
        <v>66</v>
      </c>
      <c r="E79" s="229" t="s">
        <v>77</v>
      </c>
      <c r="F79" s="73">
        <f t="shared" si="13"/>
        <v>39204</v>
      </c>
      <c r="G79" s="74">
        <f t="shared" si="38"/>
        <v>40</v>
      </c>
      <c r="H79" s="112">
        <f t="shared" si="39"/>
        <v>3</v>
      </c>
      <c r="I79" s="113"/>
      <c r="J79" s="174">
        <f t="shared" si="14"/>
        <v>37.479024000000003</v>
      </c>
      <c r="K79" s="175">
        <f t="shared" si="15"/>
        <v>36.632217600000004</v>
      </c>
      <c r="L79" s="170">
        <f t="shared" si="16"/>
        <v>37.479024000000003</v>
      </c>
      <c r="M79" s="171">
        <f t="shared" si="17"/>
        <v>36.632217600000004</v>
      </c>
      <c r="N79" s="163">
        <f t="shared" si="18"/>
        <v>-2.2594142259414141E-2</v>
      </c>
      <c r="O79" s="227">
        <f t="shared" si="40"/>
        <v>0.95600000000000007</v>
      </c>
      <c r="P79" s="228">
        <f t="shared" si="41"/>
        <v>0.9343999999999999</v>
      </c>
      <c r="Q79" s="223" t="str">
        <f t="shared" si="19"/>
        <v/>
      </c>
      <c r="R79" s="208">
        <f t="shared" si="55"/>
        <v>-0.8468063999999984</v>
      </c>
      <c r="S79" s="209">
        <f t="shared" si="56"/>
        <v>-2.2594142259414182E-2</v>
      </c>
      <c r="U79" s="150" t="s">
        <v>29</v>
      </c>
      <c r="V79" s="4" t="s">
        <v>4</v>
      </c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22"/>
        <v>321.35000000000002</v>
      </c>
      <c r="AH79" s="30">
        <f t="shared" si="23"/>
        <v>239</v>
      </c>
      <c r="AI79" s="30">
        <f t="shared" si="24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42"/>
        <v>250000</v>
      </c>
      <c r="AQ79" s="32">
        <f t="shared" si="43"/>
        <v>100</v>
      </c>
      <c r="AR79" s="62">
        <f t="shared" si="44"/>
        <v>250000</v>
      </c>
      <c r="AS79" s="32">
        <f t="shared" si="45"/>
        <v>100</v>
      </c>
      <c r="AT79" s="27">
        <f t="shared" si="25"/>
        <v>239</v>
      </c>
      <c r="AU79" s="27" t="str">
        <f t="shared" si="46"/>
        <v/>
      </c>
      <c r="AV79" s="27">
        <f t="shared" si="47"/>
        <v>239</v>
      </c>
      <c r="AW79" s="24">
        <f t="shared" si="26"/>
        <v>-5.4000000000000057</v>
      </c>
      <c r="AX79" s="24" t="str">
        <f t="shared" si="48"/>
        <v/>
      </c>
      <c r="AY79" s="24">
        <f t="shared" si="49"/>
        <v>-5.4000000000000057</v>
      </c>
      <c r="AZ79" s="115">
        <f t="shared" si="54"/>
        <v>39204</v>
      </c>
      <c r="BA79" s="33">
        <f t="shared" si="57"/>
        <v>0.15681600000000001</v>
      </c>
      <c r="BB79" s="33">
        <f t="shared" si="29"/>
        <v>36.632217600000004</v>
      </c>
      <c r="BC79" s="34">
        <f t="shared" si="50"/>
        <v>0</v>
      </c>
      <c r="BD79" s="34">
        <f t="shared" si="51"/>
        <v>36.632217600000004</v>
      </c>
      <c r="BE79" s="34" t="str">
        <f t="shared" si="58"/>
        <v>yes</v>
      </c>
      <c r="BF79" s="35">
        <f t="shared" si="59"/>
        <v>0.15681600000000001</v>
      </c>
      <c r="BG79" s="35">
        <f t="shared" si="32"/>
        <v>37.479024000000003</v>
      </c>
      <c r="BH79" s="34">
        <f t="shared" si="52"/>
        <v>0</v>
      </c>
      <c r="BI79" s="36">
        <f t="shared" si="53"/>
        <v>37.479024000000003</v>
      </c>
      <c r="BJ79" s="1" t="str">
        <f t="shared" si="60"/>
        <v>yes</v>
      </c>
      <c r="BK79" s="35">
        <f t="shared" si="34"/>
        <v>-0.8468063999999984</v>
      </c>
      <c r="BL79" s="35" t="str">
        <f t="shared" si="34"/>
        <v/>
      </c>
      <c r="BM79" s="7">
        <f t="shared" si="35"/>
        <v>-0.8468063999999984</v>
      </c>
      <c r="BN79" s="7">
        <f t="shared" si="36"/>
        <v>0</v>
      </c>
      <c r="BO79" s="17">
        <f t="shared" si="37"/>
        <v>36.632217599999997</v>
      </c>
    </row>
    <row r="80" spans="2:67" ht="18" hidden="1" customHeight="1" x14ac:dyDescent="0.15">
      <c r="B80" s="1"/>
      <c r="D80" s="116" t="s">
        <v>66</v>
      </c>
      <c r="E80" s="229" t="s">
        <v>88</v>
      </c>
      <c r="F80" s="73">
        <f t="shared" si="13"/>
        <v>39204</v>
      </c>
      <c r="G80" s="74">
        <f t="shared" si="38"/>
        <v>40</v>
      </c>
      <c r="H80" s="112">
        <f t="shared" si="39"/>
        <v>3</v>
      </c>
      <c r="I80" s="113"/>
      <c r="J80" s="174">
        <f t="shared" si="14"/>
        <v>54.78366960000001</v>
      </c>
      <c r="K80" s="175">
        <f t="shared" si="15"/>
        <v>36.632217600000004</v>
      </c>
      <c r="L80" s="170">
        <f t="shared" si="16"/>
        <v>54.78366960000001</v>
      </c>
      <c r="M80" s="171">
        <f t="shared" si="17"/>
        <v>36.632217600000004</v>
      </c>
      <c r="N80" s="163">
        <f t="shared" si="18"/>
        <v>-0.33132961213682555</v>
      </c>
      <c r="O80" s="227">
        <f t="shared" si="40"/>
        <v>1.3974</v>
      </c>
      <c r="P80" s="228">
        <f t="shared" si="41"/>
        <v>0.9343999999999999</v>
      </c>
      <c r="Q80" s="223" t="str">
        <f t="shared" si="19"/>
        <v/>
      </c>
      <c r="R80" s="208">
        <f t="shared" si="55"/>
        <v>-18.151452000000006</v>
      </c>
      <c r="S80" s="209">
        <f t="shared" si="56"/>
        <v>-0.3313296121368256</v>
      </c>
      <c r="U80" s="150" t="s">
        <v>29</v>
      </c>
      <c r="V80" s="4" t="s">
        <v>4</v>
      </c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22"/>
        <v>351.35</v>
      </c>
      <c r="AH80" s="30">
        <f t="shared" si="23"/>
        <v>349.35</v>
      </c>
      <c r="AI80" s="30">
        <f t="shared" si="24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42"/>
        <v>250000</v>
      </c>
      <c r="AQ80" s="32">
        <f t="shared" si="43"/>
        <v>100</v>
      </c>
      <c r="AR80" s="62">
        <f t="shared" si="44"/>
        <v>250000</v>
      </c>
      <c r="AS80" s="32">
        <f t="shared" si="45"/>
        <v>100</v>
      </c>
      <c r="AT80" s="27">
        <f t="shared" si="25"/>
        <v>349.35</v>
      </c>
      <c r="AU80" s="27" t="str">
        <f t="shared" si="46"/>
        <v/>
      </c>
      <c r="AV80" s="27">
        <f t="shared" si="47"/>
        <v>349.35</v>
      </c>
      <c r="AW80" s="24">
        <f t="shared" si="26"/>
        <v>-115.75000000000003</v>
      </c>
      <c r="AX80" s="24" t="str">
        <f t="shared" si="48"/>
        <v/>
      </c>
      <c r="AY80" s="24">
        <f t="shared" si="49"/>
        <v>-115.75000000000003</v>
      </c>
      <c r="AZ80" s="115">
        <f t="shared" si="54"/>
        <v>39204</v>
      </c>
      <c r="BA80" s="33">
        <f t="shared" si="57"/>
        <v>0.15681600000000001</v>
      </c>
      <c r="BB80" s="33">
        <f t="shared" si="29"/>
        <v>36.632217600000004</v>
      </c>
      <c r="BC80" s="34">
        <f t="shared" si="50"/>
        <v>0</v>
      </c>
      <c r="BD80" s="34">
        <f t="shared" si="51"/>
        <v>36.632217600000004</v>
      </c>
      <c r="BE80" s="34" t="str">
        <f t="shared" si="58"/>
        <v>yes</v>
      </c>
      <c r="BF80" s="35">
        <f t="shared" si="59"/>
        <v>0.15681600000000001</v>
      </c>
      <c r="BG80" s="35">
        <f t="shared" si="32"/>
        <v>54.78366960000001</v>
      </c>
      <c r="BH80" s="34">
        <f t="shared" si="52"/>
        <v>0</v>
      </c>
      <c r="BI80" s="36">
        <f t="shared" si="53"/>
        <v>54.78366960000001</v>
      </c>
      <c r="BJ80" s="1" t="str">
        <f t="shared" si="60"/>
        <v>yes</v>
      </c>
      <c r="BK80" s="35">
        <f t="shared" si="34"/>
        <v>-18.151452000000006</v>
      </c>
      <c r="BL80" s="35" t="str">
        <f t="shared" si="34"/>
        <v/>
      </c>
      <c r="BM80" s="7">
        <f t="shared" si="35"/>
        <v>-18.151452000000006</v>
      </c>
      <c r="BN80" s="7">
        <f t="shared" si="36"/>
        <v>0</v>
      </c>
      <c r="BO80" s="17">
        <f t="shared" si="37"/>
        <v>36.632217599999997</v>
      </c>
    </row>
    <row r="81" spans="2:67" ht="18" customHeight="1" x14ac:dyDescent="0.15">
      <c r="B81" s="1"/>
      <c r="D81" s="147" t="s">
        <v>66</v>
      </c>
      <c r="E81" s="229" t="s">
        <v>95</v>
      </c>
      <c r="F81" s="73">
        <f t="shared" si="13"/>
        <v>39204</v>
      </c>
      <c r="G81" s="74">
        <f t="shared" si="38"/>
        <v>40</v>
      </c>
      <c r="H81" s="112">
        <f t="shared" si="39"/>
        <v>3</v>
      </c>
      <c r="I81" s="113"/>
      <c r="J81" s="174">
        <f t="shared" si="14"/>
        <v>48.307168800000007</v>
      </c>
      <c r="K81" s="175">
        <f t="shared" si="15"/>
        <v>48.307168800000007</v>
      </c>
      <c r="L81" s="170">
        <f t="shared" si="16"/>
        <v>48.307168800000007</v>
      </c>
      <c r="M81" s="171">
        <f t="shared" si="17"/>
        <v>48.307168800000007</v>
      </c>
      <c r="N81" s="163">
        <f t="shared" si="18"/>
        <v>0</v>
      </c>
      <c r="O81" s="227">
        <f t="shared" si="40"/>
        <v>1.2322000000000002</v>
      </c>
      <c r="P81" s="228">
        <f t="shared" si="41"/>
        <v>1.2322000000000002</v>
      </c>
      <c r="Q81" s="223" t="str">
        <f t="shared" si="19"/>
        <v/>
      </c>
      <c r="R81" s="208">
        <f t="shared" si="55"/>
        <v>0</v>
      </c>
      <c r="S81" s="209">
        <f t="shared" si="56"/>
        <v>0</v>
      </c>
      <c r="U81" s="150" t="s">
        <v>31</v>
      </c>
      <c r="V81" s="4" t="s">
        <v>4</v>
      </c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22"/>
        <v>310.04999999999995</v>
      </c>
      <c r="AH81" s="30">
        <f t="shared" si="23"/>
        <v>308.05</v>
      </c>
      <c r="AI81" s="30">
        <f t="shared" si="24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42"/>
        <v>250000</v>
      </c>
      <c r="AQ81" s="32">
        <f t="shared" si="43"/>
        <v>100</v>
      </c>
      <c r="AR81" s="62">
        <f t="shared" si="44"/>
        <v>250000</v>
      </c>
      <c r="AS81" s="32">
        <f t="shared" si="45"/>
        <v>100</v>
      </c>
      <c r="AT81" s="27">
        <f t="shared" si="25"/>
        <v>308.05</v>
      </c>
      <c r="AU81" s="27" t="str">
        <f t="shared" si="46"/>
        <v/>
      </c>
      <c r="AV81" s="27">
        <f t="shared" si="47"/>
        <v>308.05</v>
      </c>
      <c r="AW81" s="24">
        <f t="shared" si="26"/>
        <v>0</v>
      </c>
      <c r="AX81" s="24" t="str">
        <f t="shared" si="48"/>
        <v/>
      </c>
      <c r="AY81" s="24">
        <f t="shared" si="49"/>
        <v>0</v>
      </c>
      <c r="AZ81" s="115">
        <f t="shared" si="54"/>
        <v>39204</v>
      </c>
      <c r="BA81" s="33">
        <f t="shared" si="57"/>
        <v>0.15681600000000001</v>
      </c>
      <c r="BB81" s="33">
        <f t="shared" si="29"/>
        <v>48.307168800000007</v>
      </c>
      <c r="BC81" s="34">
        <f t="shared" si="50"/>
        <v>0</v>
      </c>
      <c r="BD81" s="34">
        <f t="shared" si="51"/>
        <v>48.307168800000007</v>
      </c>
      <c r="BE81" s="34" t="str">
        <f t="shared" si="58"/>
        <v>yes</v>
      </c>
      <c r="BF81" s="35">
        <f t="shared" si="59"/>
        <v>0.15681600000000001</v>
      </c>
      <c r="BG81" s="35">
        <f t="shared" si="32"/>
        <v>48.307168800000007</v>
      </c>
      <c r="BH81" s="34">
        <f t="shared" si="52"/>
        <v>0</v>
      </c>
      <c r="BI81" s="36">
        <f t="shared" si="53"/>
        <v>48.307168800000007</v>
      </c>
      <c r="BJ81" s="1" t="str">
        <f t="shared" si="60"/>
        <v>yes</v>
      </c>
      <c r="BK81" s="35">
        <f t="shared" si="34"/>
        <v>0</v>
      </c>
      <c r="BL81" s="35" t="str">
        <f t="shared" si="34"/>
        <v/>
      </c>
      <c r="BM81" s="7">
        <f t="shared" si="35"/>
        <v>0</v>
      </c>
      <c r="BN81" s="7">
        <f t="shared" si="36"/>
        <v>0</v>
      </c>
      <c r="BO81" s="17">
        <f t="shared" si="37"/>
        <v>48.307168800000007</v>
      </c>
    </row>
    <row r="82" spans="2:67" ht="18" hidden="1" customHeight="1" x14ac:dyDescent="0.15">
      <c r="B82" s="1"/>
      <c r="C82" s="28"/>
      <c r="D82" s="116" t="s">
        <v>66</v>
      </c>
      <c r="E82" s="229" t="s">
        <v>106</v>
      </c>
      <c r="F82" s="73">
        <f t="shared" si="13"/>
        <v>39204</v>
      </c>
      <c r="G82" s="74">
        <f t="shared" si="38"/>
        <v>40</v>
      </c>
      <c r="H82" s="112">
        <f t="shared" si="39"/>
        <v>3</v>
      </c>
      <c r="I82" s="113"/>
      <c r="J82" s="174">
        <f t="shared" si="14"/>
        <v>66.894569280000013</v>
      </c>
      <c r="K82" s="175">
        <f t="shared" si="15"/>
        <v>68.423525280000007</v>
      </c>
      <c r="L82" s="170">
        <f t="shared" si="16"/>
        <v>66.894569280000013</v>
      </c>
      <c r="M82" s="171">
        <f t="shared" si="17"/>
        <v>68.423525280000007</v>
      </c>
      <c r="N82" s="163">
        <f t="shared" si="18"/>
        <v>2.2856205166674304E-2</v>
      </c>
      <c r="O82" s="227">
        <f t="shared" si="40"/>
        <v>1.7063199999999998</v>
      </c>
      <c r="P82" s="228">
        <f t="shared" si="41"/>
        <v>1.7453199999999998</v>
      </c>
      <c r="Q82" s="223" t="str">
        <f t="shared" si="19"/>
        <v/>
      </c>
      <c r="R82" s="208">
        <f t="shared" si="55"/>
        <v>1.5289559999999938</v>
      </c>
      <c r="S82" s="209">
        <f t="shared" si="56"/>
        <v>2.2856205166674384E-2</v>
      </c>
      <c r="U82" s="153" t="s">
        <v>105</v>
      </c>
      <c r="V82" s="4" t="s">
        <v>4</v>
      </c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22"/>
        <v>385.35</v>
      </c>
      <c r="AH82" s="30">
        <f t="shared" si="23"/>
        <v>426.58</v>
      </c>
      <c r="AI82" s="30">
        <f t="shared" si="24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42"/>
        <v>250000</v>
      </c>
      <c r="AQ82" s="32">
        <f t="shared" si="43"/>
        <v>100</v>
      </c>
      <c r="AR82" s="62">
        <f t="shared" si="44"/>
        <v>250000</v>
      </c>
      <c r="AS82" s="32">
        <f t="shared" si="45"/>
        <v>100</v>
      </c>
      <c r="AT82" s="27">
        <f t="shared" si="25"/>
        <v>426.58</v>
      </c>
      <c r="AU82" s="27" t="str">
        <f t="shared" si="46"/>
        <v/>
      </c>
      <c r="AV82" s="27">
        <f t="shared" si="47"/>
        <v>426.58</v>
      </c>
      <c r="AW82" s="24">
        <f t="shared" si="26"/>
        <v>9.75</v>
      </c>
      <c r="AX82" s="24" t="str">
        <f t="shared" si="48"/>
        <v/>
      </c>
      <c r="AY82" s="24">
        <f t="shared" si="49"/>
        <v>9.75</v>
      </c>
      <c r="AZ82" s="115">
        <f t="shared" si="54"/>
        <v>39204</v>
      </c>
      <c r="BA82" s="33">
        <f t="shared" si="57"/>
        <v>0.15681600000000001</v>
      </c>
      <c r="BB82" s="33">
        <f t="shared" si="29"/>
        <v>68.423525280000007</v>
      </c>
      <c r="BC82" s="34">
        <f t="shared" si="50"/>
        <v>0</v>
      </c>
      <c r="BD82" s="34">
        <f t="shared" si="51"/>
        <v>68.423525280000007</v>
      </c>
      <c r="BE82" s="34" t="str">
        <f t="shared" si="58"/>
        <v>yes</v>
      </c>
      <c r="BF82" s="35">
        <f t="shared" si="59"/>
        <v>0.15681600000000001</v>
      </c>
      <c r="BG82" s="35">
        <f t="shared" si="32"/>
        <v>66.894569280000013</v>
      </c>
      <c r="BH82" s="34">
        <f t="shared" si="52"/>
        <v>0</v>
      </c>
      <c r="BI82" s="36">
        <f t="shared" si="53"/>
        <v>66.894569280000013</v>
      </c>
      <c r="BJ82" s="1" t="str">
        <f t="shared" si="60"/>
        <v>yes</v>
      </c>
      <c r="BK82" s="35">
        <f t="shared" si="34"/>
        <v>1.5289559999999938</v>
      </c>
      <c r="BL82" s="35" t="str">
        <f t="shared" si="34"/>
        <v/>
      </c>
      <c r="BM82" s="7">
        <f t="shared" si="35"/>
        <v>1.5289559999999938</v>
      </c>
      <c r="BN82" s="7">
        <f t="shared" si="36"/>
        <v>0</v>
      </c>
      <c r="BO82" s="17">
        <f t="shared" si="37"/>
        <v>68.423525279999993</v>
      </c>
    </row>
    <row r="83" spans="2:67" ht="18" hidden="1" customHeight="1" x14ac:dyDescent="0.15">
      <c r="B83" s="1"/>
      <c r="C83" s="28"/>
      <c r="D83" s="116" t="s">
        <v>66</v>
      </c>
      <c r="E83" s="229" t="s">
        <v>107</v>
      </c>
      <c r="F83" s="73">
        <f t="shared" si="13"/>
        <v>39204</v>
      </c>
      <c r="G83" s="74">
        <f t="shared" si="38"/>
        <v>40</v>
      </c>
      <c r="H83" s="112">
        <f t="shared" si="39"/>
        <v>3</v>
      </c>
      <c r="I83" s="113"/>
      <c r="J83" s="174">
        <f t="shared" si="14"/>
        <v>66.894569280000013</v>
      </c>
      <c r="K83" s="175">
        <f t="shared" si="15"/>
        <v>63.976223520000012</v>
      </c>
      <c r="L83" s="170">
        <f t="shared" si="16"/>
        <v>66.894569280000013</v>
      </c>
      <c r="M83" s="171">
        <f t="shared" si="17"/>
        <v>63.976223520000012</v>
      </c>
      <c r="N83" s="163">
        <f t="shared" si="18"/>
        <v>-4.3626049041211479E-2</v>
      </c>
      <c r="O83" s="227">
        <f t="shared" si="40"/>
        <v>1.7063199999999998</v>
      </c>
      <c r="P83" s="228">
        <f t="shared" si="41"/>
        <v>1.63188</v>
      </c>
      <c r="Q83" s="223" t="str">
        <f t="shared" si="19"/>
        <v/>
      </c>
      <c r="R83" s="208">
        <f t="shared" si="55"/>
        <v>-2.9183457600000011</v>
      </c>
      <c r="S83" s="209">
        <f t="shared" si="56"/>
        <v>-4.3626049041211507E-2</v>
      </c>
      <c r="U83" s="153" t="s">
        <v>105</v>
      </c>
      <c r="V83" s="4" t="s">
        <v>4</v>
      </c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22"/>
        <v>385.35</v>
      </c>
      <c r="AH83" s="30">
        <f t="shared" si="23"/>
        <v>426.58</v>
      </c>
      <c r="AI83" s="30">
        <f t="shared" si="24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42"/>
        <v>250000</v>
      </c>
      <c r="AQ83" s="32">
        <f t="shared" si="43"/>
        <v>100</v>
      </c>
      <c r="AR83" s="62">
        <f t="shared" si="44"/>
        <v>250000</v>
      </c>
      <c r="AS83" s="32">
        <f t="shared" si="45"/>
        <v>100</v>
      </c>
      <c r="AT83" s="27">
        <f t="shared" si="25"/>
        <v>426.58</v>
      </c>
      <c r="AU83" s="27" t="str">
        <f t="shared" si="46"/>
        <v/>
      </c>
      <c r="AV83" s="27">
        <f t="shared" si="47"/>
        <v>426.58</v>
      </c>
      <c r="AW83" s="24">
        <f t="shared" si="26"/>
        <v>-18.609999999999957</v>
      </c>
      <c r="AX83" s="24" t="str">
        <f t="shared" si="48"/>
        <v/>
      </c>
      <c r="AY83" s="24">
        <f t="shared" si="49"/>
        <v>-18.609999999999957</v>
      </c>
      <c r="AZ83" s="115">
        <f t="shared" si="54"/>
        <v>39204</v>
      </c>
      <c r="BA83" s="33">
        <f t="shared" si="57"/>
        <v>0.15681600000000001</v>
      </c>
      <c r="BB83" s="33">
        <f t="shared" si="29"/>
        <v>63.976223520000012</v>
      </c>
      <c r="BC83" s="34">
        <f t="shared" si="50"/>
        <v>0</v>
      </c>
      <c r="BD83" s="34">
        <f t="shared" si="51"/>
        <v>63.976223520000012</v>
      </c>
      <c r="BE83" s="34" t="str">
        <f t="shared" si="58"/>
        <v>yes</v>
      </c>
      <c r="BF83" s="35">
        <f t="shared" si="59"/>
        <v>0.15681600000000001</v>
      </c>
      <c r="BG83" s="35">
        <f t="shared" si="32"/>
        <v>66.894569280000013</v>
      </c>
      <c r="BH83" s="34">
        <f t="shared" si="52"/>
        <v>0</v>
      </c>
      <c r="BI83" s="36">
        <f t="shared" si="53"/>
        <v>66.894569280000013</v>
      </c>
      <c r="BJ83" s="1" t="str">
        <f t="shared" si="60"/>
        <v>yes</v>
      </c>
      <c r="BK83" s="35">
        <f t="shared" si="34"/>
        <v>-2.9183457600000011</v>
      </c>
      <c r="BL83" s="35" t="str">
        <f t="shared" si="34"/>
        <v/>
      </c>
      <c r="BM83" s="7">
        <f t="shared" si="35"/>
        <v>-2.9183457600000011</v>
      </c>
      <c r="BN83" s="7">
        <f t="shared" si="36"/>
        <v>0</v>
      </c>
      <c r="BO83" s="17">
        <f t="shared" si="37"/>
        <v>63.976223519999998</v>
      </c>
    </row>
    <row r="84" spans="2:67" ht="18" hidden="1" customHeight="1" x14ac:dyDescent="0.15">
      <c r="B84" s="1"/>
      <c r="C84" s="28"/>
      <c r="D84" s="116" t="s">
        <v>66</v>
      </c>
      <c r="E84" s="229" t="s">
        <v>108</v>
      </c>
      <c r="F84" s="73">
        <f t="shared" si="13"/>
        <v>39204</v>
      </c>
      <c r="G84" s="74">
        <f t="shared" si="38"/>
        <v>40</v>
      </c>
      <c r="H84" s="112">
        <f t="shared" si="39"/>
        <v>3</v>
      </c>
      <c r="I84" s="113"/>
      <c r="J84" s="174">
        <f t="shared" si="14"/>
        <v>66.894569280000013</v>
      </c>
      <c r="K84" s="175">
        <f t="shared" si="15"/>
        <v>63.976223520000012</v>
      </c>
      <c r="L84" s="170">
        <f t="shared" si="16"/>
        <v>66.894569280000013</v>
      </c>
      <c r="M84" s="171">
        <f t="shared" si="17"/>
        <v>63.976223520000012</v>
      </c>
      <c r="N84" s="163">
        <f t="shared" si="18"/>
        <v>-4.3626049041211479E-2</v>
      </c>
      <c r="O84" s="227">
        <f t="shared" si="40"/>
        <v>1.7063199999999998</v>
      </c>
      <c r="P84" s="228">
        <f t="shared" si="41"/>
        <v>1.63188</v>
      </c>
      <c r="Q84" s="223" t="str">
        <f t="shared" si="19"/>
        <v/>
      </c>
      <c r="R84" s="208">
        <f t="shared" si="55"/>
        <v>-2.9183457600000011</v>
      </c>
      <c r="S84" s="209">
        <f t="shared" si="56"/>
        <v>-4.3626049041211507E-2</v>
      </c>
      <c r="U84" s="153" t="s">
        <v>105</v>
      </c>
      <c r="V84" s="4" t="s">
        <v>4</v>
      </c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22"/>
        <v>385.35</v>
      </c>
      <c r="AH84" s="30">
        <f t="shared" si="23"/>
        <v>426.58</v>
      </c>
      <c r="AI84" s="30">
        <f t="shared" si="24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42"/>
        <v>250000</v>
      </c>
      <c r="AQ84" s="32">
        <f t="shared" si="43"/>
        <v>100</v>
      </c>
      <c r="AR84" s="62">
        <f t="shared" si="44"/>
        <v>250000</v>
      </c>
      <c r="AS84" s="32">
        <f t="shared" si="45"/>
        <v>100</v>
      </c>
      <c r="AT84" s="27">
        <f t="shared" si="25"/>
        <v>426.58</v>
      </c>
      <c r="AU84" s="27" t="str">
        <f t="shared" si="46"/>
        <v/>
      </c>
      <c r="AV84" s="27">
        <f t="shared" si="47"/>
        <v>426.58</v>
      </c>
      <c r="AW84" s="24">
        <f t="shared" si="26"/>
        <v>-18.609999999999957</v>
      </c>
      <c r="AX84" s="24" t="str">
        <f t="shared" si="48"/>
        <v/>
      </c>
      <c r="AY84" s="24">
        <f t="shared" si="49"/>
        <v>-18.609999999999957</v>
      </c>
      <c r="AZ84" s="115">
        <f t="shared" si="54"/>
        <v>39204</v>
      </c>
      <c r="BA84" s="33">
        <f t="shared" si="57"/>
        <v>0.15681600000000001</v>
      </c>
      <c r="BB84" s="33">
        <f t="shared" si="29"/>
        <v>63.976223520000012</v>
      </c>
      <c r="BC84" s="34">
        <f t="shared" si="50"/>
        <v>0</v>
      </c>
      <c r="BD84" s="34">
        <f t="shared" si="51"/>
        <v>63.976223520000012</v>
      </c>
      <c r="BE84" s="34" t="str">
        <f t="shared" si="58"/>
        <v>yes</v>
      </c>
      <c r="BF84" s="35">
        <f t="shared" si="59"/>
        <v>0.15681600000000001</v>
      </c>
      <c r="BG84" s="35">
        <f t="shared" si="32"/>
        <v>66.894569280000013</v>
      </c>
      <c r="BH84" s="34">
        <f t="shared" si="52"/>
        <v>0</v>
      </c>
      <c r="BI84" s="36">
        <f t="shared" si="53"/>
        <v>66.894569280000013</v>
      </c>
      <c r="BJ84" s="1" t="str">
        <f t="shared" si="60"/>
        <v>yes</v>
      </c>
      <c r="BK84" s="35">
        <f t="shared" si="34"/>
        <v>-2.9183457600000011</v>
      </c>
      <c r="BL84" s="35" t="str">
        <f t="shared" si="34"/>
        <v/>
      </c>
      <c r="BM84" s="7">
        <f t="shared" si="35"/>
        <v>-2.9183457600000011</v>
      </c>
      <c r="BN84" s="7">
        <f t="shared" si="36"/>
        <v>0</v>
      </c>
      <c r="BO84" s="17">
        <f t="shared" si="37"/>
        <v>63.976223519999998</v>
      </c>
    </row>
    <row r="85" spans="2:67" ht="18" hidden="1" customHeight="1" x14ac:dyDescent="0.15">
      <c r="B85" s="1"/>
      <c r="C85" s="28"/>
      <c r="D85" s="116" t="s">
        <v>66</v>
      </c>
      <c r="E85" s="229" t="s">
        <v>109</v>
      </c>
      <c r="F85" s="73">
        <f t="shared" si="13"/>
        <v>39204</v>
      </c>
      <c r="G85" s="74">
        <f t="shared" si="38"/>
        <v>40</v>
      </c>
      <c r="H85" s="112">
        <f t="shared" si="39"/>
        <v>3</v>
      </c>
      <c r="I85" s="113"/>
      <c r="J85" s="174">
        <f t="shared" si="14"/>
        <v>62.724831840000007</v>
      </c>
      <c r="K85" s="175">
        <f t="shared" si="15"/>
        <v>60.156185760000014</v>
      </c>
      <c r="L85" s="170">
        <f t="shared" si="16"/>
        <v>62.724831840000007</v>
      </c>
      <c r="M85" s="171">
        <f t="shared" si="17"/>
        <v>60.156185760000014</v>
      </c>
      <c r="N85" s="163">
        <f t="shared" si="18"/>
        <v>-4.0951023775594231E-2</v>
      </c>
      <c r="O85" s="227">
        <f t="shared" si="40"/>
        <v>1.59996</v>
      </c>
      <c r="P85" s="228">
        <f t="shared" si="41"/>
        <v>1.53444</v>
      </c>
      <c r="Q85" s="223" t="str">
        <f t="shared" si="19"/>
        <v/>
      </c>
      <c r="R85" s="208">
        <f t="shared" si="55"/>
        <v>-2.5686460799999935</v>
      </c>
      <c r="S85" s="209">
        <f t="shared" si="56"/>
        <v>-4.0951023775594279E-2</v>
      </c>
      <c r="U85" s="153" t="s">
        <v>105</v>
      </c>
      <c r="V85" s="4" t="s">
        <v>4</v>
      </c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22"/>
        <v>351.35</v>
      </c>
      <c r="AH85" s="30">
        <f t="shared" si="23"/>
        <v>399.99</v>
      </c>
      <c r="AI85" s="30">
        <f t="shared" si="24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42"/>
        <v>250000</v>
      </c>
      <c r="AQ85" s="32">
        <f t="shared" si="43"/>
        <v>100</v>
      </c>
      <c r="AR85" s="62">
        <f t="shared" si="44"/>
        <v>250000</v>
      </c>
      <c r="AS85" s="32">
        <f t="shared" si="45"/>
        <v>100</v>
      </c>
      <c r="AT85" s="27">
        <f t="shared" si="25"/>
        <v>399.99</v>
      </c>
      <c r="AU85" s="27" t="str">
        <f t="shared" si="46"/>
        <v/>
      </c>
      <c r="AV85" s="27">
        <f t="shared" si="47"/>
        <v>399.99</v>
      </c>
      <c r="AW85" s="24">
        <f t="shared" si="26"/>
        <v>-16.379999999999995</v>
      </c>
      <c r="AX85" s="24" t="str">
        <f t="shared" si="48"/>
        <v/>
      </c>
      <c r="AY85" s="24">
        <f t="shared" si="49"/>
        <v>-16.379999999999995</v>
      </c>
      <c r="AZ85" s="115">
        <f t="shared" si="54"/>
        <v>39204</v>
      </c>
      <c r="BA85" s="33">
        <f t="shared" si="57"/>
        <v>0.15681600000000001</v>
      </c>
      <c r="BB85" s="33">
        <f t="shared" si="29"/>
        <v>60.156185760000014</v>
      </c>
      <c r="BC85" s="34">
        <f t="shared" si="50"/>
        <v>0</v>
      </c>
      <c r="BD85" s="34">
        <f t="shared" si="51"/>
        <v>60.156185760000014</v>
      </c>
      <c r="BE85" s="34" t="str">
        <f t="shared" si="58"/>
        <v>yes</v>
      </c>
      <c r="BF85" s="35">
        <f t="shared" si="59"/>
        <v>0.15681600000000001</v>
      </c>
      <c r="BG85" s="35">
        <f t="shared" si="32"/>
        <v>62.724831840000007</v>
      </c>
      <c r="BH85" s="34">
        <f t="shared" si="52"/>
        <v>0</v>
      </c>
      <c r="BI85" s="36">
        <f t="shared" si="53"/>
        <v>62.724831840000007</v>
      </c>
      <c r="BJ85" s="1" t="str">
        <f t="shared" si="60"/>
        <v>yes</v>
      </c>
      <c r="BK85" s="35">
        <f t="shared" si="34"/>
        <v>-2.5686460799999935</v>
      </c>
      <c r="BL85" s="35" t="str">
        <f t="shared" si="34"/>
        <v/>
      </c>
      <c r="BM85" s="7">
        <f t="shared" si="35"/>
        <v>-2.5686460799999935</v>
      </c>
      <c r="BN85" s="7">
        <f t="shared" si="36"/>
        <v>0</v>
      </c>
      <c r="BO85" s="17">
        <f t="shared" si="37"/>
        <v>60.15618576</v>
      </c>
    </row>
    <row r="86" spans="2:67" ht="18" hidden="1" customHeight="1" x14ac:dyDescent="0.15">
      <c r="B86" s="1"/>
      <c r="C86" s="28"/>
      <c r="D86" s="116" t="s">
        <v>66</v>
      </c>
      <c r="E86" s="229" t="s">
        <v>110</v>
      </c>
      <c r="F86" s="73">
        <f t="shared" si="13"/>
        <v>39204</v>
      </c>
      <c r="G86" s="74">
        <f t="shared" si="38"/>
        <v>40</v>
      </c>
      <c r="H86" s="112">
        <f t="shared" si="39"/>
        <v>3</v>
      </c>
      <c r="I86" s="113"/>
      <c r="J86" s="174">
        <f t="shared" si="14"/>
        <v>66.894569280000013</v>
      </c>
      <c r="K86" s="175">
        <f t="shared" si="15"/>
        <v>63.976223520000012</v>
      </c>
      <c r="L86" s="170">
        <f t="shared" si="16"/>
        <v>66.894569280000013</v>
      </c>
      <c r="M86" s="171">
        <f t="shared" si="17"/>
        <v>63.976223520000012</v>
      </c>
      <c r="N86" s="163">
        <f t="shared" si="18"/>
        <v>-4.3626049041211479E-2</v>
      </c>
      <c r="O86" s="227">
        <f t="shared" si="40"/>
        <v>1.7063199999999998</v>
      </c>
      <c r="P86" s="228">
        <f t="shared" si="41"/>
        <v>1.63188</v>
      </c>
      <c r="Q86" s="223" t="str">
        <f t="shared" si="19"/>
        <v/>
      </c>
      <c r="R86" s="208">
        <f t="shared" si="55"/>
        <v>-2.9183457600000011</v>
      </c>
      <c r="S86" s="209">
        <f t="shared" si="56"/>
        <v>-4.3626049041211507E-2</v>
      </c>
      <c r="U86" s="153" t="s">
        <v>105</v>
      </c>
      <c r="V86" s="4" t="s">
        <v>4</v>
      </c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22"/>
        <v>385.35</v>
      </c>
      <c r="AH86" s="30">
        <f t="shared" si="23"/>
        <v>426.58</v>
      </c>
      <c r="AI86" s="30">
        <f t="shared" si="24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42"/>
        <v>250000</v>
      </c>
      <c r="AQ86" s="32">
        <f t="shared" si="43"/>
        <v>100</v>
      </c>
      <c r="AR86" s="62">
        <f t="shared" si="44"/>
        <v>250000</v>
      </c>
      <c r="AS86" s="32">
        <f t="shared" si="45"/>
        <v>100</v>
      </c>
      <c r="AT86" s="27">
        <f t="shared" si="25"/>
        <v>426.58</v>
      </c>
      <c r="AU86" s="27" t="str">
        <f t="shared" si="46"/>
        <v/>
      </c>
      <c r="AV86" s="27">
        <f t="shared" si="47"/>
        <v>426.58</v>
      </c>
      <c r="AW86" s="24">
        <f t="shared" si="26"/>
        <v>-18.609999999999957</v>
      </c>
      <c r="AX86" s="24" t="str">
        <f t="shared" si="48"/>
        <v/>
      </c>
      <c r="AY86" s="24">
        <f t="shared" si="49"/>
        <v>-18.609999999999957</v>
      </c>
      <c r="AZ86" s="115">
        <f t="shared" si="54"/>
        <v>39204</v>
      </c>
      <c r="BA86" s="33">
        <f t="shared" si="57"/>
        <v>0.15681600000000001</v>
      </c>
      <c r="BB86" s="33">
        <f t="shared" si="29"/>
        <v>63.976223520000012</v>
      </c>
      <c r="BC86" s="34">
        <f t="shared" si="50"/>
        <v>0</v>
      </c>
      <c r="BD86" s="34">
        <f t="shared" si="51"/>
        <v>63.976223520000012</v>
      </c>
      <c r="BE86" s="34" t="str">
        <f t="shared" si="58"/>
        <v>yes</v>
      </c>
      <c r="BF86" s="35">
        <f t="shared" si="59"/>
        <v>0.15681600000000001</v>
      </c>
      <c r="BG86" s="35">
        <f t="shared" si="32"/>
        <v>66.894569280000013</v>
      </c>
      <c r="BH86" s="34">
        <f t="shared" si="52"/>
        <v>0</v>
      </c>
      <c r="BI86" s="36">
        <f t="shared" si="53"/>
        <v>66.894569280000013</v>
      </c>
      <c r="BJ86" s="1" t="str">
        <f t="shared" si="60"/>
        <v>yes</v>
      </c>
      <c r="BK86" s="35">
        <f t="shared" si="34"/>
        <v>-2.9183457600000011</v>
      </c>
      <c r="BL86" s="35" t="str">
        <f t="shared" si="34"/>
        <v/>
      </c>
      <c r="BM86" s="7">
        <f t="shared" si="35"/>
        <v>-2.9183457600000011</v>
      </c>
      <c r="BN86" s="7">
        <f t="shared" si="36"/>
        <v>0</v>
      </c>
      <c r="BO86" s="17">
        <f t="shared" si="37"/>
        <v>63.976223519999998</v>
      </c>
    </row>
    <row r="87" spans="2:67" ht="18" hidden="1" customHeight="1" x14ac:dyDescent="0.15">
      <c r="B87" s="1"/>
      <c r="C87" s="28"/>
      <c r="D87" s="116" t="s">
        <v>66</v>
      </c>
      <c r="E87" s="229" t="s">
        <v>174</v>
      </c>
      <c r="F87" s="73">
        <f t="shared" si="13"/>
        <v>39204</v>
      </c>
      <c r="G87" s="74">
        <f t="shared" si="38"/>
        <v>40</v>
      </c>
      <c r="H87" s="112">
        <f t="shared" si="39"/>
        <v>3</v>
      </c>
      <c r="I87" s="113"/>
      <c r="J87" s="174">
        <f>BI87</f>
        <v>58.86088560000001</v>
      </c>
      <c r="K87" s="175">
        <f>BD87</f>
        <v>58.86088560000001</v>
      </c>
      <c r="L87" s="170">
        <f>BG87</f>
        <v>58.86088560000001</v>
      </c>
      <c r="M87" s="171">
        <f>BB87</f>
        <v>58.86088560000001</v>
      </c>
      <c r="N87" s="163">
        <f>IF(R87="New","New",(M87/L87)-1)</f>
        <v>0</v>
      </c>
      <c r="O87" s="227">
        <f t="shared" si="40"/>
        <v>1.5014000000000001</v>
      </c>
      <c r="P87" s="228">
        <f t="shared" si="41"/>
        <v>1.5014000000000001</v>
      </c>
      <c r="Q87" s="223" t="str">
        <f>IF(R87="New","New",IF(AX87="","",(P87/O87)-1))</f>
        <v/>
      </c>
      <c r="R87" s="208">
        <f t="shared" si="55"/>
        <v>0</v>
      </c>
      <c r="S87" s="209">
        <f t="shared" si="56"/>
        <v>0</v>
      </c>
      <c r="U87" s="153" t="s">
        <v>29</v>
      </c>
      <c r="V87" s="4" t="s">
        <v>4</v>
      </c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22"/>
        <v>0</v>
      </c>
      <c r="AH87" s="30">
        <f t="shared" si="23"/>
        <v>375.35</v>
      </c>
      <c r="AI87" s="30">
        <f t="shared" si="24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42"/>
        <v>250000</v>
      </c>
      <c r="AQ87" s="32">
        <f t="shared" si="43"/>
        <v>100</v>
      </c>
      <c r="AR87" s="62">
        <f t="shared" si="44"/>
        <v>250000</v>
      </c>
      <c r="AS87" s="32">
        <f t="shared" si="45"/>
        <v>100</v>
      </c>
      <c r="AT87" s="27">
        <f t="shared" si="25"/>
        <v>375.35</v>
      </c>
      <c r="AU87" s="27" t="str">
        <f t="shared" si="46"/>
        <v/>
      </c>
      <c r="AV87" s="27">
        <f t="shared" si="47"/>
        <v>375.35</v>
      </c>
      <c r="AW87" s="24">
        <f t="shared" si="26"/>
        <v>0</v>
      </c>
      <c r="AX87" s="24" t="str">
        <f t="shared" si="48"/>
        <v/>
      </c>
      <c r="AY87" s="24">
        <f t="shared" si="49"/>
        <v>0</v>
      </c>
      <c r="AZ87" s="115">
        <f t="shared" si="54"/>
        <v>39204</v>
      </c>
      <c r="BA87" s="33">
        <f t="shared" si="57"/>
        <v>0.15681600000000001</v>
      </c>
      <c r="BB87" s="33">
        <f t="shared" si="29"/>
        <v>58.86088560000001</v>
      </c>
      <c r="BC87" s="34">
        <f t="shared" si="50"/>
        <v>0</v>
      </c>
      <c r="BD87" s="34">
        <f t="shared" si="51"/>
        <v>58.86088560000001</v>
      </c>
      <c r="BE87" s="34" t="str">
        <f t="shared" si="58"/>
        <v>yes</v>
      </c>
      <c r="BF87" s="35">
        <f t="shared" si="59"/>
        <v>0.15681600000000001</v>
      </c>
      <c r="BG87" s="35">
        <f t="shared" si="32"/>
        <v>58.86088560000001</v>
      </c>
      <c r="BH87" s="34">
        <f t="shared" si="52"/>
        <v>0</v>
      </c>
      <c r="BI87" s="36">
        <f t="shared" si="53"/>
        <v>58.86088560000001</v>
      </c>
      <c r="BJ87" s="1" t="str">
        <f t="shared" si="60"/>
        <v>yes</v>
      </c>
      <c r="BK87" s="35">
        <f t="shared" si="34"/>
        <v>0</v>
      </c>
      <c r="BL87" s="35" t="str">
        <f t="shared" si="34"/>
        <v/>
      </c>
      <c r="BM87" s="7">
        <f t="shared" si="35"/>
        <v>0</v>
      </c>
      <c r="BN87" s="7">
        <f t="shared" si="36"/>
        <v>0</v>
      </c>
      <c r="BO87" s="17">
        <f t="shared" si="37"/>
        <v>58.860885600000003</v>
      </c>
    </row>
    <row r="88" spans="2:67" ht="18" hidden="1" customHeight="1" x14ac:dyDescent="0.15">
      <c r="B88" s="1"/>
      <c r="C88" s="28"/>
      <c r="D88" s="116" t="s">
        <v>66</v>
      </c>
      <c r="E88" s="229" t="s">
        <v>121</v>
      </c>
      <c r="F88" s="73">
        <f t="shared" si="13"/>
        <v>39204</v>
      </c>
      <c r="G88" s="74">
        <f t="shared" si="38"/>
        <v>40</v>
      </c>
      <c r="H88" s="112">
        <f t="shared" si="39"/>
        <v>3</v>
      </c>
      <c r="I88" s="113"/>
      <c r="J88" s="174">
        <f t="shared" si="14"/>
        <v>65.917605600000016</v>
      </c>
      <c r="K88" s="175">
        <f t="shared" si="15"/>
        <v>65.917605600000016</v>
      </c>
      <c r="L88" s="170">
        <f t="shared" si="16"/>
        <v>65.917605600000016</v>
      </c>
      <c r="M88" s="171">
        <f t="shared" si="17"/>
        <v>65.917605600000016</v>
      </c>
      <c r="N88" s="163">
        <f t="shared" si="18"/>
        <v>0</v>
      </c>
      <c r="O88" s="227">
        <f t="shared" si="40"/>
        <v>1.6814</v>
      </c>
      <c r="P88" s="228">
        <f t="shared" si="41"/>
        <v>1.6814</v>
      </c>
      <c r="Q88" s="223" t="str">
        <f t="shared" si="19"/>
        <v/>
      </c>
      <c r="R88" s="208">
        <f t="shared" si="55"/>
        <v>0</v>
      </c>
      <c r="S88" s="209">
        <f t="shared" si="56"/>
        <v>0</v>
      </c>
      <c r="U88" s="150" t="s">
        <v>29</v>
      </c>
      <c r="V88" s="4" t="s">
        <v>4</v>
      </c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22"/>
        <v>411.35</v>
      </c>
      <c r="AH88" s="30">
        <f t="shared" si="23"/>
        <v>420.35</v>
      </c>
      <c r="AI88" s="30">
        <f t="shared" si="24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42"/>
        <v>250000</v>
      </c>
      <c r="AQ88" s="32">
        <f t="shared" si="43"/>
        <v>100</v>
      </c>
      <c r="AR88" s="62">
        <f t="shared" si="44"/>
        <v>250000</v>
      </c>
      <c r="AS88" s="32">
        <f t="shared" si="45"/>
        <v>100</v>
      </c>
      <c r="AT88" s="27">
        <f t="shared" si="25"/>
        <v>420.35</v>
      </c>
      <c r="AU88" s="27" t="str">
        <f t="shared" si="46"/>
        <v/>
      </c>
      <c r="AV88" s="27">
        <f t="shared" si="47"/>
        <v>420.35</v>
      </c>
      <c r="AW88" s="24">
        <f t="shared" si="26"/>
        <v>0</v>
      </c>
      <c r="AX88" s="24" t="str">
        <f t="shared" si="48"/>
        <v/>
      </c>
      <c r="AY88" s="24">
        <f t="shared" si="49"/>
        <v>0</v>
      </c>
      <c r="AZ88" s="115">
        <f t="shared" si="54"/>
        <v>39204</v>
      </c>
      <c r="BA88" s="33">
        <f t="shared" si="57"/>
        <v>0.15681600000000001</v>
      </c>
      <c r="BB88" s="33">
        <f t="shared" si="29"/>
        <v>65.917605600000016</v>
      </c>
      <c r="BC88" s="34">
        <f t="shared" si="50"/>
        <v>0</v>
      </c>
      <c r="BD88" s="34">
        <f t="shared" si="51"/>
        <v>65.917605600000016</v>
      </c>
      <c r="BE88" s="34" t="str">
        <f t="shared" si="58"/>
        <v>yes</v>
      </c>
      <c r="BF88" s="35">
        <f t="shared" si="59"/>
        <v>0.15681600000000001</v>
      </c>
      <c r="BG88" s="35">
        <f t="shared" si="32"/>
        <v>65.917605600000016</v>
      </c>
      <c r="BH88" s="34">
        <f t="shared" si="52"/>
        <v>0</v>
      </c>
      <c r="BI88" s="36">
        <f t="shared" si="53"/>
        <v>65.917605600000016</v>
      </c>
      <c r="BJ88" s="1" t="str">
        <f t="shared" si="60"/>
        <v>yes</v>
      </c>
      <c r="BK88" s="35">
        <f t="shared" si="34"/>
        <v>0</v>
      </c>
      <c r="BL88" s="35" t="str">
        <f t="shared" si="34"/>
        <v/>
      </c>
      <c r="BM88" s="7">
        <f t="shared" si="35"/>
        <v>0</v>
      </c>
      <c r="BN88" s="7">
        <f t="shared" si="36"/>
        <v>0</v>
      </c>
      <c r="BO88" s="17">
        <f t="shared" si="37"/>
        <v>65.917605600000002</v>
      </c>
    </row>
    <row r="89" spans="2:67" ht="18" hidden="1" customHeight="1" x14ac:dyDescent="0.15">
      <c r="B89" s="1"/>
      <c r="C89" s="28"/>
      <c r="D89" s="116" t="s">
        <v>66</v>
      </c>
      <c r="E89" s="229" t="s">
        <v>122</v>
      </c>
      <c r="F89" s="73">
        <f t="shared" si="13"/>
        <v>39204</v>
      </c>
      <c r="G89" s="74">
        <f t="shared" si="38"/>
        <v>40</v>
      </c>
      <c r="H89" s="112">
        <f t="shared" si="39"/>
        <v>3</v>
      </c>
      <c r="I89" s="113"/>
      <c r="J89" s="174">
        <f t="shared" si="14"/>
        <v>62.724831840000007</v>
      </c>
      <c r="K89" s="175">
        <f t="shared" si="15"/>
        <v>63.976223520000012</v>
      </c>
      <c r="L89" s="170">
        <f t="shared" si="16"/>
        <v>62.724831840000007</v>
      </c>
      <c r="M89" s="171">
        <f t="shared" si="17"/>
        <v>63.976223520000012</v>
      </c>
      <c r="N89" s="163">
        <f t="shared" si="18"/>
        <v>1.9950498762469238E-2</v>
      </c>
      <c r="O89" s="227">
        <f t="shared" si="40"/>
        <v>1.59996</v>
      </c>
      <c r="P89" s="228">
        <f t="shared" si="41"/>
        <v>1.63188</v>
      </c>
      <c r="Q89" s="223" t="str">
        <f t="shared" si="19"/>
        <v/>
      </c>
      <c r="R89" s="208">
        <f t="shared" si="55"/>
        <v>1.2513916800000047</v>
      </c>
      <c r="S89" s="209">
        <f t="shared" si="56"/>
        <v>1.9950498762469134E-2</v>
      </c>
      <c r="U89" s="153" t="s">
        <v>105</v>
      </c>
      <c r="V89" s="4" t="s">
        <v>4</v>
      </c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22"/>
        <v>351.35</v>
      </c>
      <c r="AH89" s="30">
        <f t="shared" si="23"/>
        <v>399.99</v>
      </c>
      <c r="AI89" s="30">
        <f t="shared" si="24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42"/>
        <v>250000</v>
      </c>
      <c r="AQ89" s="32">
        <f t="shared" si="43"/>
        <v>100</v>
      </c>
      <c r="AR89" s="62">
        <f t="shared" si="44"/>
        <v>250000</v>
      </c>
      <c r="AS89" s="32">
        <f t="shared" si="45"/>
        <v>100</v>
      </c>
      <c r="AT89" s="27">
        <f t="shared" si="25"/>
        <v>399.99</v>
      </c>
      <c r="AU89" s="27" t="str">
        <f t="shared" si="46"/>
        <v/>
      </c>
      <c r="AV89" s="27">
        <f t="shared" si="47"/>
        <v>399.99</v>
      </c>
      <c r="AW89" s="24">
        <f t="shared" si="26"/>
        <v>7.9800000000000182</v>
      </c>
      <c r="AX89" s="24" t="str">
        <f t="shared" si="48"/>
        <v/>
      </c>
      <c r="AY89" s="24">
        <f t="shared" si="49"/>
        <v>7.9800000000000182</v>
      </c>
      <c r="AZ89" s="115">
        <f t="shared" si="54"/>
        <v>39204</v>
      </c>
      <c r="BA89" s="33">
        <f t="shared" si="57"/>
        <v>0.15681600000000001</v>
      </c>
      <c r="BB89" s="33">
        <f t="shared" si="29"/>
        <v>63.976223520000012</v>
      </c>
      <c r="BC89" s="34">
        <f t="shared" si="50"/>
        <v>0</v>
      </c>
      <c r="BD89" s="34">
        <f t="shared" si="51"/>
        <v>63.976223520000012</v>
      </c>
      <c r="BE89" s="34" t="str">
        <f t="shared" si="58"/>
        <v>yes</v>
      </c>
      <c r="BF89" s="35">
        <f t="shared" si="59"/>
        <v>0.15681600000000001</v>
      </c>
      <c r="BG89" s="35">
        <f t="shared" si="32"/>
        <v>62.724831840000007</v>
      </c>
      <c r="BH89" s="34">
        <f t="shared" si="52"/>
        <v>0</v>
      </c>
      <c r="BI89" s="36">
        <f t="shared" si="53"/>
        <v>62.724831840000007</v>
      </c>
      <c r="BJ89" s="1" t="str">
        <f t="shared" si="60"/>
        <v>yes</v>
      </c>
      <c r="BK89" s="35">
        <f t="shared" si="34"/>
        <v>1.2513916800000047</v>
      </c>
      <c r="BL89" s="35" t="str">
        <f t="shared" si="34"/>
        <v/>
      </c>
      <c r="BM89" s="7">
        <f t="shared" si="35"/>
        <v>1.2513916800000047</v>
      </c>
      <c r="BN89" s="7">
        <f t="shared" si="36"/>
        <v>0</v>
      </c>
      <c r="BO89" s="17">
        <f t="shared" si="37"/>
        <v>63.976223519999998</v>
      </c>
    </row>
    <row r="90" spans="2:67" ht="18" hidden="1" customHeight="1" x14ac:dyDescent="0.15">
      <c r="B90" s="1"/>
      <c r="C90" s="28"/>
      <c r="D90" s="116" t="s">
        <v>66</v>
      </c>
      <c r="E90" s="229" t="s">
        <v>123</v>
      </c>
      <c r="F90" s="73">
        <f t="shared" si="13"/>
        <v>39204</v>
      </c>
      <c r="G90" s="74">
        <f t="shared" si="38"/>
        <v>40</v>
      </c>
      <c r="H90" s="112">
        <f t="shared" si="39"/>
        <v>3</v>
      </c>
      <c r="I90" s="113"/>
      <c r="J90" s="174">
        <f t="shared" si="14"/>
        <v>66.894569280000013</v>
      </c>
      <c r="K90" s="175">
        <f t="shared" si="15"/>
        <v>68.423525280000007</v>
      </c>
      <c r="L90" s="170">
        <f t="shared" si="16"/>
        <v>66.894569280000013</v>
      </c>
      <c r="M90" s="171">
        <f t="shared" si="17"/>
        <v>68.423525280000007</v>
      </c>
      <c r="N90" s="163">
        <f t="shared" si="18"/>
        <v>2.2856205166674304E-2</v>
      </c>
      <c r="O90" s="227">
        <f t="shared" si="40"/>
        <v>1.7063199999999998</v>
      </c>
      <c r="P90" s="228">
        <f t="shared" si="41"/>
        <v>1.7453199999999998</v>
      </c>
      <c r="Q90" s="223" t="str">
        <f t="shared" si="19"/>
        <v/>
      </c>
      <c r="R90" s="208">
        <f t="shared" si="55"/>
        <v>1.5289559999999938</v>
      </c>
      <c r="S90" s="209">
        <f t="shared" si="56"/>
        <v>2.2856205166674384E-2</v>
      </c>
      <c r="U90" s="153" t="s">
        <v>105</v>
      </c>
      <c r="V90" s="4" t="s">
        <v>4</v>
      </c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22"/>
        <v>385.35</v>
      </c>
      <c r="AH90" s="30">
        <f t="shared" si="23"/>
        <v>426.58</v>
      </c>
      <c r="AI90" s="30">
        <f t="shared" si="24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42"/>
        <v>250000</v>
      </c>
      <c r="AQ90" s="32">
        <f t="shared" si="43"/>
        <v>100</v>
      </c>
      <c r="AR90" s="62">
        <f t="shared" si="44"/>
        <v>250000</v>
      </c>
      <c r="AS90" s="32">
        <f t="shared" si="45"/>
        <v>100</v>
      </c>
      <c r="AT90" s="27">
        <f t="shared" si="25"/>
        <v>426.58</v>
      </c>
      <c r="AU90" s="27" t="str">
        <f t="shared" si="46"/>
        <v/>
      </c>
      <c r="AV90" s="27">
        <f t="shared" si="47"/>
        <v>426.58</v>
      </c>
      <c r="AW90" s="24">
        <f t="shared" si="26"/>
        <v>9.75</v>
      </c>
      <c r="AX90" s="24" t="str">
        <f t="shared" si="48"/>
        <v/>
      </c>
      <c r="AY90" s="24">
        <f t="shared" si="49"/>
        <v>9.75</v>
      </c>
      <c r="AZ90" s="115">
        <f t="shared" si="54"/>
        <v>39204</v>
      </c>
      <c r="BA90" s="33">
        <f t="shared" si="57"/>
        <v>0.15681600000000001</v>
      </c>
      <c r="BB90" s="33">
        <f t="shared" si="29"/>
        <v>68.423525280000007</v>
      </c>
      <c r="BC90" s="34">
        <f t="shared" si="50"/>
        <v>0</v>
      </c>
      <c r="BD90" s="34">
        <f t="shared" si="51"/>
        <v>68.423525280000007</v>
      </c>
      <c r="BE90" s="34" t="str">
        <f t="shared" si="58"/>
        <v>yes</v>
      </c>
      <c r="BF90" s="35">
        <f t="shared" si="59"/>
        <v>0.15681600000000001</v>
      </c>
      <c r="BG90" s="35">
        <f t="shared" si="32"/>
        <v>66.894569280000013</v>
      </c>
      <c r="BH90" s="34">
        <f t="shared" si="52"/>
        <v>0</v>
      </c>
      <c r="BI90" s="36">
        <f t="shared" si="53"/>
        <v>66.894569280000013</v>
      </c>
      <c r="BJ90" s="1" t="str">
        <f t="shared" si="60"/>
        <v>yes</v>
      </c>
      <c r="BK90" s="35">
        <f t="shared" si="34"/>
        <v>1.5289559999999938</v>
      </c>
      <c r="BL90" s="35" t="str">
        <f t="shared" si="34"/>
        <v/>
      </c>
      <c r="BM90" s="7">
        <f t="shared" si="35"/>
        <v>1.5289559999999938</v>
      </c>
      <c r="BN90" s="7">
        <f t="shared" si="36"/>
        <v>0</v>
      </c>
      <c r="BO90" s="17">
        <f t="shared" si="37"/>
        <v>68.423525279999993</v>
      </c>
    </row>
    <row r="91" spans="2:67" ht="18" hidden="1" customHeight="1" x14ac:dyDescent="0.15">
      <c r="B91" s="1"/>
      <c r="C91" s="28"/>
      <c r="D91" s="116" t="s">
        <v>66</v>
      </c>
      <c r="E91" s="229" t="s">
        <v>124</v>
      </c>
      <c r="F91" s="73">
        <f t="shared" si="13"/>
        <v>39204</v>
      </c>
      <c r="G91" s="74">
        <f t="shared" si="38"/>
        <v>40</v>
      </c>
      <c r="H91" s="112">
        <f t="shared" si="39"/>
        <v>3</v>
      </c>
      <c r="I91" s="113"/>
      <c r="J91" s="174">
        <f t="shared" si="14"/>
        <v>65.012777280000009</v>
      </c>
      <c r="K91" s="175">
        <f t="shared" si="15"/>
        <v>65.842333920000016</v>
      </c>
      <c r="L91" s="170">
        <f t="shared" si="16"/>
        <v>65.012777280000009</v>
      </c>
      <c r="M91" s="171">
        <f t="shared" si="17"/>
        <v>65.842333920000016</v>
      </c>
      <c r="N91" s="163">
        <f t="shared" si="18"/>
        <v>1.2759901587148459E-2</v>
      </c>
      <c r="O91" s="227">
        <f t="shared" si="40"/>
        <v>1.65832</v>
      </c>
      <c r="P91" s="228">
        <f t="shared" si="41"/>
        <v>1.6794800000000001</v>
      </c>
      <c r="Q91" s="223" t="str">
        <f t="shared" si="19"/>
        <v/>
      </c>
      <c r="R91" s="208">
        <f t="shared" si="55"/>
        <v>0.82955664000000695</v>
      </c>
      <c r="S91" s="209">
        <f t="shared" si="56"/>
        <v>1.2759901587148544E-2</v>
      </c>
      <c r="U91" s="153" t="s">
        <v>105</v>
      </c>
      <c r="V91" s="4" t="s">
        <v>4</v>
      </c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22"/>
        <v>372.35</v>
      </c>
      <c r="AH91" s="30">
        <f t="shared" si="23"/>
        <v>414.58</v>
      </c>
      <c r="AI91" s="30">
        <f t="shared" si="24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42"/>
        <v>250000</v>
      </c>
      <c r="AQ91" s="32">
        <f t="shared" si="43"/>
        <v>100</v>
      </c>
      <c r="AR91" s="62">
        <f t="shared" si="44"/>
        <v>250000</v>
      </c>
      <c r="AS91" s="32">
        <f t="shared" si="45"/>
        <v>100</v>
      </c>
      <c r="AT91" s="27">
        <f t="shared" si="25"/>
        <v>414.57999999999993</v>
      </c>
      <c r="AU91" s="27" t="str">
        <f t="shared" si="46"/>
        <v/>
      </c>
      <c r="AV91" s="27">
        <f t="shared" si="47"/>
        <v>414.57999999999993</v>
      </c>
      <c r="AW91" s="24">
        <f t="shared" si="26"/>
        <v>5.2900000000000773</v>
      </c>
      <c r="AX91" s="24" t="str">
        <f t="shared" si="48"/>
        <v/>
      </c>
      <c r="AY91" s="24">
        <f t="shared" si="49"/>
        <v>5.2900000000000773</v>
      </c>
      <c r="AZ91" s="115">
        <f t="shared" ref="AZ91:AZ122" si="61">F91</f>
        <v>39204</v>
      </c>
      <c r="BA91" s="33">
        <f t="shared" si="57"/>
        <v>0.15681600000000001</v>
      </c>
      <c r="BB91" s="33">
        <f t="shared" si="29"/>
        <v>65.842333920000016</v>
      </c>
      <c r="BC91" s="34">
        <f t="shared" si="50"/>
        <v>0</v>
      </c>
      <c r="BD91" s="34">
        <f t="shared" si="51"/>
        <v>65.842333920000016</v>
      </c>
      <c r="BE91" s="34" t="str">
        <f t="shared" si="58"/>
        <v>yes</v>
      </c>
      <c r="BF91" s="35">
        <f t="shared" si="59"/>
        <v>0.15681600000000001</v>
      </c>
      <c r="BG91" s="35">
        <f t="shared" si="32"/>
        <v>65.012777280000009</v>
      </c>
      <c r="BH91" s="34">
        <f t="shared" si="52"/>
        <v>0</v>
      </c>
      <c r="BI91" s="36">
        <f t="shared" si="53"/>
        <v>65.012777280000009</v>
      </c>
      <c r="BJ91" s="1" t="str">
        <f t="shared" si="60"/>
        <v>yes</v>
      </c>
      <c r="BK91" s="35">
        <f t="shared" ref="BK91:BL135" si="62">IF(BG91="","",IF(BG91=0,"",BB91-BG91))</f>
        <v>0.82955664000000695</v>
      </c>
      <c r="BL91" s="35" t="str">
        <f t="shared" si="62"/>
        <v/>
      </c>
      <c r="BM91" s="7">
        <f t="shared" si="35"/>
        <v>0.82955664000000695</v>
      </c>
      <c r="BN91" s="7">
        <f t="shared" si="36"/>
        <v>0</v>
      </c>
      <c r="BO91" s="17">
        <f t="shared" si="37"/>
        <v>65.842333920000002</v>
      </c>
    </row>
    <row r="92" spans="2:67" ht="18" hidden="1" customHeight="1" x14ac:dyDescent="0.15">
      <c r="B92" s="1"/>
      <c r="C92" s="28"/>
      <c r="D92" s="116" t="s">
        <v>66</v>
      </c>
      <c r="E92" s="229" t="s">
        <v>125</v>
      </c>
      <c r="F92" s="73">
        <f t="shared" si="13"/>
        <v>39204</v>
      </c>
      <c r="G92" s="74">
        <f t="shared" si="38"/>
        <v>40</v>
      </c>
      <c r="H92" s="112">
        <f t="shared" si="39"/>
        <v>3</v>
      </c>
      <c r="I92" s="113"/>
      <c r="J92" s="174">
        <f t="shared" si="14"/>
        <v>69.246809280000008</v>
      </c>
      <c r="K92" s="175">
        <f t="shared" si="15"/>
        <v>69.246809280000008</v>
      </c>
      <c r="L92" s="170">
        <f t="shared" si="16"/>
        <v>69.246809280000008</v>
      </c>
      <c r="M92" s="171">
        <f t="shared" si="17"/>
        <v>69.246809280000008</v>
      </c>
      <c r="N92" s="163">
        <f t="shared" si="18"/>
        <v>0</v>
      </c>
      <c r="O92" s="227">
        <f t="shared" si="40"/>
        <v>1.7663200000000001</v>
      </c>
      <c r="P92" s="228">
        <f t="shared" si="41"/>
        <v>1.7663200000000001</v>
      </c>
      <c r="Q92" s="223" t="str">
        <f t="shared" si="19"/>
        <v/>
      </c>
      <c r="R92" s="208">
        <f t="shared" si="55"/>
        <v>0</v>
      </c>
      <c r="S92" s="209">
        <f t="shared" si="56"/>
        <v>0</v>
      </c>
      <c r="U92" s="153" t="s">
        <v>105</v>
      </c>
      <c r="V92" s="4" t="s">
        <v>4</v>
      </c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22"/>
        <v>385.35</v>
      </c>
      <c r="AH92" s="30">
        <f t="shared" si="23"/>
        <v>441.58</v>
      </c>
      <c r="AI92" s="30">
        <f t="shared" si="24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42"/>
        <v>250000</v>
      </c>
      <c r="AQ92" s="32">
        <f t="shared" si="43"/>
        <v>100</v>
      </c>
      <c r="AR92" s="62">
        <f t="shared" si="44"/>
        <v>250000</v>
      </c>
      <c r="AS92" s="32">
        <f t="shared" si="45"/>
        <v>100</v>
      </c>
      <c r="AT92" s="27">
        <f t="shared" si="25"/>
        <v>441.58</v>
      </c>
      <c r="AU92" s="27" t="str">
        <f t="shared" si="46"/>
        <v/>
      </c>
      <c r="AV92" s="27">
        <f t="shared" si="47"/>
        <v>441.58</v>
      </c>
      <c r="AW92" s="24">
        <f t="shared" si="26"/>
        <v>0</v>
      </c>
      <c r="AX92" s="24" t="str">
        <f t="shared" si="48"/>
        <v/>
      </c>
      <c r="AY92" s="24">
        <f t="shared" si="49"/>
        <v>0</v>
      </c>
      <c r="AZ92" s="115">
        <f t="shared" si="61"/>
        <v>39204</v>
      </c>
      <c r="BA92" s="33">
        <f t="shared" si="57"/>
        <v>0.15681600000000001</v>
      </c>
      <c r="BB92" s="33">
        <f t="shared" si="29"/>
        <v>69.246809280000008</v>
      </c>
      <c r="BC92" s="34">
        <f t="shared" si="50"/>
        <v>0</v>
      </c>
      <c r="BD92" s="34">
        <f t="shared" si="51"/>
        <v>69.246809280000008</v>
      </c>
      <c r="BE92" s="34" t="str">
        <f t="shared" si="58"/>
        <v>yes</v>
      </c>
      <c r="BF92" s="35">
        <f t="shared" si="59"/>
        <v>0.15681600000000001</v>
      </c>
      <c r="BG92" s="35">
        <f t="shared" si="32"/>
        <v>69.246809280000008</v>
      </c>
      <c r="BH92" s="34">
        <f t="shared" si="52"/>
        <v>0</v>
      </c>
      <c r="BI92" s="36">
        <f t="shared" si="53"/>
        <v>69.246809280000008</v>
      </c>
      <c r="BJ92" s="1" t="str">
        <f t="shared" si="60"/>
        <v>yes</v>
      </c>
      <c r="BK92" s="35">
        <f t="shared" si="62"/>
        <v>0</v>
      </c>
      <c r="BL92" s="35" t="str">
        <f t="shared" si="62"/>
        <v/>
      </c>
      <c r="BM92" s="7">
        <f t="shared" si="35"/>
        <v>0</v>
      </c>
      <c r="BN92" s="7">
        <f t="shared" si="36"/>
        <v>0</v>
      </c>
      <c r="BO92" s="17">
        <f t="shared" si="37"/>
        <v>69.246809280000008</v>
      </c>
    </row>
    <row r="93" spans="2:67" ht="18" hidden="1" customHeight="1" x14ac:dyDescent="0.15">
      <c r="B93" s="1"/>
      <c r="C93" s="28"/>
      <c r="D93" s="116" t="s">
        <v>66</v>
      </c>
      <c r="E93" s="229" t="s">
        <v>175</v>
      </c>
      <c r="F93" s="73">
        <f t="shared" si="13"/>
        <v>39204</v>
      </c>
      <c r="G93" s="74">
        <f t="shared" si="38"/>
        <v>40</v>
      </c>
      <c r="H93" s="112">
        <f t="shared" si="39"/>
        <v>3</v>
      </c>
      <c r="I93" s="113"/>
      <c r="J93" s="174">
        <f t="shared" si="14"/>
        <v>66.894569280000013</v>
      </c>
      <c r="K93" s="175">
        <f t="shared" si="15"/>
        <v>65.842333920000016</v>
      </c>
      <c r="L93" s="170">
        <f t="shared" si="16"/>
        <v>66.894569280000013</v>
      </c>
      <c r="M93" s="171">
        <f t="shared" si="17"/>
        <v>65.842333920000016</v>
      </c>
      <c r="N93" s="163">
        <f t="shared" si="18"/>
        <v>-1.5729757607013894E-2</v>
      </c>
      <c r="O93" s="227">
        <f t="shared" si="40"/>
        <v>1.7063199999999998</v>
      </c>
      <c r="P93" s="228">
        <f t="shared" si="41"/>
        <v>1.6794800000000001</v>
      </c>
      <c r="Q93" s="223" t="str">
        <f t="shared" si="19"/>
        <v/>
      </c>
      <c r="R93" s="208">
        <f t="shared" si="55"/>
        <v>-1.0522353599999974</v>
      </c>
      <c r="S93" s="209">
        <f t="shared" si="56"/>
        <v>-1.5729757607013884E-2</v>
      </c>
      <c r="U93" s="153" t="s">
        <v>105</v>
      </c>
      <c r="V93" s="4" t="s">
        <v>4</v>
      </c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22"/>
        <v>0</v>
      </c>
      <c r="AH93" s="30">
        <f t="shared" si="23"/>
        <v>426.58</v>
      </c>
      <c r="AI93" s="30">
        <f t="shared" si="24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42"/>
        <v>250000</v>
      </c>
      <c r="AQ93" s="32">
        <f t="shared" si="43"/>
        <v>100</v>
      </c>
      <c r="AR93" s="62">
        <f t="shared" si="44"/>
        <v>250000</v>
      </c>
      <c r="AS93" s="32">
        <f t="shared" si="45"/>
        <v>100</v>
      </c>
      <c r="AT93" s="27">
        <f t="shared" si="25"/>
        <v>426.58</v>
      </c>
      <c r="AU93" s="27" t="str">
        <f t="shared" si="46"/>
        <v/>
      </c>
      <c r="AV93" s="27">
        <f t="shared" si="47"/>
        <v>426.58</v>
      </c>
      <c r="AW93" s="24">
        <f t="shared" si="26"/>
        <v>-6.7099999999999795</v>
      </c>
      <c r="AX93" s="24" t="str">
        <f t="shared" si="48"/>
        <v/>
      </c>
      <c r="AY93" s="24">
        <f t="shared" si="49"/>
        <v>-6.7099999999999795</v>
      </c>
      <c r="AZ93" s="115">
        <f t="shared" si="61"/>
        <v>39204</v>
      </c>
      <c r="BA93" s="33">
        <f t="shared" si="57"/>
        <v>0.15681600000000001</v>
      </c>
      <c r="BB93" s="33">
        <f t="shared" si="29"/>
        <v>65.842333920000016</v>
      </c>
      <c r="BC93" s="34">
        <f t="shared" si="50"/>
        <v>0</v>
      </c>
      <c r="BD93" s="34">
        <f t="shared" si="51"/>
        <v>65.842333920000016</v>
      </c>
      <c r="BE93" s="34" t="str">
        <f t="shared" si="58"/>
        <v>yes</v>
      </c>
      <c r="BF93" s="35">
        <f t="shared" si="59"/>
        <v>0.15681600000000001</v>
      </c>
      <c r="BG93" s="35">
        <f t="shared" si="32"/>
        <v>66.894569280000013</v>
      </c>
      <c r="BH93" s="34">
        <f t="shared" si="52"/>
        <v>0</v>
      </c>
      <c r="BI93" s="36">
        <f t="shared" si="53"/>
        <v>66.894569280000013</v>
      </c>
      <c r="BJ93" s="1" t="str">
        <f t="shared" si="60"/>
        <v>yes</v>
      </c>
      <c r="BK93" s="35">
        <f t="shared" si="62"/>
        <v>-1.0522353599999974</v>
      </c>
      <c r="BL93" s="35" t="str">
        <f t="shared" si="62"/>
        <v/>
      </c>
      <c r="BM93" s="7">
        <f t="shared" si="35"/>
        <v>-1.0522353599999974</v>
      </c>
      <c r="BN93" s="7">
        <f t="shared" si="36"/>
        <v>0</v>
      </c>
      <c r="BO93" s="17">
        <f t="shared" si="37"/>
        <v>65.842333920000002</v>
      </c>
    </row>
    <row r="94" spans="2:67" ht="18" hidden="1" customHeight="1" x14ac:dyDescent="0.15">
      <c r="B94" s="1"/>
      <c r="C94" s="28"/>
      <c r="D94" s="116" t="s">
        <v>66</v>
      </c>
      <c r="E94" s="229" t="s">
        <v>176</v>
      </c>
      <c r="F94" s="73">
        <f t="shared" si="13"/>
        <v>39204</v>
      </c>
      <c r="G94" s="74">
        <f t="shared" si="38"/>
        <v>40</v>
      </c>
      <c r="H94" s="112">
        <f t="shared" si="39"/>
        <v>3</v>
      </c>
      <c r="I94" s="113"/>
      <c r="J94" s="174">
        <f t="shared" si="14"/>
        <v>73.951289280000012</v>
      </c>
      <c r="K94" s="175">
        <f t="shared" si="15"/>
        <v>71.128601280000012</v>
      </c>
      <c r="L94" s="170">
        <f t="shared" si="16"/>
        <v>73.951289280000012</v>
      </c>
      <c r="M94" s="171">
        <f t="shared" si="17"/>
        <v>71.128601280000012</v>
      </c>
      <c r="N94" s="163">
        <f t="shared" si="18"/>
        <v>-3.8169557657237396E-2</v>
      </c>
      <c r="O94" s="227">
        <f t="shared" si="40"/>
        <v>1.88632</v>
      </c>
      <c r="P94" s="228">
        <f t="shared" si="41"/>
        <v>1.8143199999999999</v>
      </c>
      <c r="Q94" s="223" t="str">
        <f t="shared" si="19"/>
        <v/>
      </c>
      <c r="R94" s="208">
        <f t="shared" si="55"/>
        <v>-2.8226879999999994</v>
      </c>
      <c r="S94" s="209">
        <f t="shared" si="56"/>
        <v>-3.8169557657237362E-2</v>
      </c>
      <c r="U94" s="153" t="s">
        <v>105</v>
      </c>
      <c r="V94" s="4" t="s">
        <v>4</v>
      </c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22"/>
        <v>0</v>
      </c>
      <c r="AH94" s="30">
        <f t="shared" si="23"/>
        <v>471.58</v>
      </c>
      <c r="AI94" s="30">
        <f t="shared" si="24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42"/>
        <v>250000</v>
      </c>
      <c r="AQ94" s="32">
        <f t="shared" si="43"/>
        <v>100</v>
      </c>
      <c r="AR94" s="62">
        <f t="shared" si="44"/>
        <v>250000</v>
      </c>
      <c r="AS94" s="32">
        <f t="shared" si="45"/>
        <v>100</v>
      </c>
      <c r="AT94" s="27">
        <f t="shared" si="25"/>
        <v>471.58</v>
      </c>
      <c r="AU94" s="27" t="str">
        <f t="shared" si="46"/>
        <v/>
      </c>
      <c r="AV94" s="27">
        <f t="shared" si="47"/>
        <v>471.58</v>
      </c>
      <c r="AW94" s="24">
        <f t="shared" si="26"/>
        <v>-18</v>
      </c>
      <c r="AX94" s="24" t="str">
        <f t="shared" si="48"/>
        <v/>
      </c>
      <c r="AY94" s="24">
        <f t="shared" si="49"/>
        <v>-18</v>
      </c>
      <c r="AZ94" s="115">
        <f t="shared" si="61"/>
        <v>39204</v>
      </c>
      <c r="BA94" s="33">
        <f t="shared" si="57"/>
        <v>0.15681600000000001</v>
      </c>
      <c r="BB94" s="33">
        <f t="shared" si="29"/>
        <v>71.128601280000012</v>
      </c>
      <c r="BC94" s="34">
        <f t="shared" si="50"/>
        <v>0</v>
      </c>
      <c r="BD94" s="34">
        <f t="shared" si="51"/>
        <v>71.128601280000012</v>
      </c>
      <c r="BE94" s="34" t="str">
        <f t="shared" si="58"/>
        <v>yes</v>
      </c>
      <c r="BF94" s="35">
        <f t="shared" si="59"/>
        <v>0.15681600000000001</v>
      </c>
      <c r="BG94" s="35">
        <f t="shared" si="32"/>
        <v>73.951289280000012</v>
      </c>
      <c r="BH94" s="34">
        <f t="shared" si="52"/>
        <v>0</v>
      </c>
      <c r="BI94" s="36">
        <f t="shared" si="53"/>
        <v>73.951289280000012</v>
      </c>
      <c r="BJ94" s="1" t="str">
        <f t="shared" si="60"/>
        <v>yes</v>
      </c>
      <c r="BK94" s="35">
        <f t="shared" si="62"/>
        <v>-2.8226879999999994</v>
      </c>
      <c r="BL94" s="35" t="str">
        <f t="shared" si="62"/>
        <v/>
      </c>
      <c r="BM94" s="7">
        <f t="shared" si="35"/>
        <v>-2.8226879999999994</v>
      </c>
      <c r="BN94" s="7">
        <f t="shared" si="36"/>
        <v>0</v>
      </c>
      <c r="BO94" s="17">
        <f t="shared" si="37"/>
        <v>71.128601279999998</v>
      </c>
    </row>
    <row r="95" spans="2:67" ht="18" hidden="1" customHeight="1" x14ac:dyDescent="0.15">
      <c r="B95" s="1"/>
      <c r="C95" s="28"/>
      <c r="D95" s="116" t="s">
        <v>66</v>
      </c>
      <c r="E95" s="229" t="s">
        <v>196</v>
      </c>
      <c r="F95" s="73">
        <f t="shared" si="13"/>
        <v>39204</v>
      </c>
      <c r="G95" s="74">
        <f t="shared" si="38"/>
        <v>40</v>
      </c>
      <c r="H95" s="112">
        <f t="shared" si="39"/>
        <v>3</v>
      </c>
      <c r="I95" s="113"/>
      <c r="J95" s="174">
        <f t="shared" si="14"/>
        <v>0</v>
      </c>
      <c r="K95" s="175">
        <f t="shared" si="15"/>
        <v>68.423525280000007</v>
      </c>
      <c r="L95" s="170" t="str">
        <f t="shared" si="16"/>
        <v/>
      </c>
      <c r="M95" s="171">
        <f t="shared" si="17"/>
        <v>68.423525280000007</v>
      </c>
      <c r="N95" s="163" t="str">
        <f t="shared" si="18"/>
        <v>New</v>
      </c>
      <c r="O95" s="227">
        <f t="shared" si="40"/>
        <v>0</v>
      </c>
      <c r="P95" s="228">
        <f t="shared" si="41"/>
        <v>1.7453199999999998</v>
      </c>
      <c r="Q95" s="223" t="str">
        <f t="shared" si="19"/>
        <v>New</v>
      </c>
      <c r="R95" s="208" t="str">
        <f t="shared" si="55"/>
        <v>New</v>
      </c>
      <c r="S95" s="209" t="str">
        <f t="shared" si="56"/>
        <v/>
      </c>
      <c r="U95" s="153" t="s">
        <v>212</v>
      </c>
      <c r="V95" s="4" t="s">
        <v>4</v>
      </c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22"/>
        <v>0</v>
      </c>
      <c r="AH95" s="30">
        <f t="shared" si="23"/>
        <v>0</v>
      </c>
      <c r="AI95" s="30">
        <f t="shared" si="24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42"/>
        <v>250000</v>
      </c>
      <c r="AQ95" s="32">
        <f t="shared" si="43"/>
        <v>100</v>
      </c>
      <c r="AR95" s="62">
        <f t="shared" si="44"/>
        <v>250000</v>
      </c>
      <c r="AS95" s="32">
        <f t="shared" si="45"/>
        <v>100</v>
      </c>
      <c r="AT95" s="27" t="str">
        <f t="shared" si="25"/>
        <v/>
      </c>
      <c r="AU95" s="27" t="str">
        <f t="shared" si="46"/>
        <v/>
      </c>
      <c r="AV95" s="27" t="str">
        <f t="shared" si="47"/>
        <v/>
      </c>
      <c r="AW95" s="24" t="str">
        <f t="shared" si="26"/>
        <v/>
      </c>
      <c r="AX95" s="24" t="str">
        <f t="shared" si="48"/>
        <v/>
      </c>
      <c r="AY95" s="24" t="str">
        <f t="shared" si="49"/>
        <v>New</v>
      </c>
      <c r="AZ95" s="115">
        <f t="shared" si="61"/>
        <v>39204</v>
      </c>
      <c r="BA95" s="33">
        <f t="shared" si="57"/>
        <v>0.15681600000000001</v>
      </c>
      <c r="BB95" s="33">
        <f t="shared" si="29"/>
        <v>68.423525280000007</v>
      </c>
      <c r="BC95" s="34">
        <f t="shared" si="50"/>
        <v>0</v>
      </c>
      <c r="BD95" s="34">
        <f t="shared" si="51"/>
        <v>68.423525280000007</v>
      </c>
      <c r="BE95" s="34" t="str">
        <f t="shared" si="58"/>
        <v>yes</v>
      </c>
      <c r="BF95" s="35">
        <f t="shared" si="59"/>
        <v>0.15681600000000001</v>
      </c>
      <c r="BG95" s="35" t="str">
        <f t="shared" si="32"/>
        <v/>
      </c>
      <c r="BH95" s="34">
        <f t="shared" si="52"/>
        <v>0</v>
      </c>
      <c r="BI95" s="36">
        <f t="shared" si="53"/>
        <v>0</v>
      </c>
      <c r="BJ95" s="1" t="str">
        <f t="shared" si="60"/>
        <v>yes</v>
      </c>
      <c r="BK95" s="35" t="str">
        <f t="shared" si="62"/>
        <v/>
      </c>
      <c r="BL95" s="35" t="str">
        <f t="shared" si="62"/>
        <v/>
      </c>
      <c r="BM95" s="7" t="str">
        <f t="shared" si="35"/>
        <v/>
      </c>
      <c r="BN95" s="7" t="e">
        <f t="shared" si="36"/>
        <v>#VALUE!</v>
      </c>
      <c r="BO95" s="17">
        <f t="shared" si="37"/>
        <v>68.423525279999993</v>
      </c>
    </row>
    <row r="96" spans="2:67" ht="18" customHeight="1" x14ac:dyDescent="0.15">
      <c r="B96" s="1"/>
      <c r="C96" s="28"/>
      <c r="D96" s="116" t="s">
        <v>66</v>
      </c>
      <c r="E96" s="229" t="s">
        <v>202</v>
      </c>
      <c r="F96" s="73">
        <f t="shared" si="13"/>
        <v>39204</v>
      </c>
      <c r="G96" s="74">
        <f t="shared" si="38"/>
        <v>40</v>
      </c>
      <c r="H96" s="112">
        <f t="shared" si="39"/>
        <v>3</v>
      </c>
      <c r="I96" s="113"/>
      <c r="J96" s="174">
        <f t="shared" si="14"/>
        <v>0</v>
      </c>
      <c r="K96" s="175">
        <f t="shared" si="15"/>
        <v>50.96520000000001</v>
      </c>
      <c r="L96" s="170" t="str">
        <f t="shared" si="16"/>
        <v/>
      </c>
      <c r="M96" s="171">
        <f t="shared" si="17"/>
        <v>50.96520000000001</v>
      </c>
      <c r="N96" s="163" t="str">
        <f t="shared" si="18"/>
        <v>New</v>
      </c>
      <c r="O96" s="227">
        <f t="shared" si="40"/>
        <v>0</v>
      </c>
      <c r="P96" s="228">
        <f t="shared" si="41"/>
        <v>1.3</v>
      </c>
      <c r="Q96" s="223" t="str">
        <f t="shared" si="19"/>
        <v>New</v>
      </c>
      <c r="R96" s="208" t="str">
        <f t="shared" si="55"/>
        <v>New</v>
      </c>
      <c r="S96" s="209" t="str">
        <f t="shared" si="56"/>
        <v/>
      </c>
      <c r="U96" s="153" t="s">
        <v>140</v>
      </c>
      <c r="V96" s="4" t="s">
        <v>4</v>
      </c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22"/>
        <v>0</v>
      </c>
      <c r="AH96" s="30">
        <f t="shared" si="23"/>
        <v>0</v>
      </c>
      <c r="AI96" s="30">
        <f t="shared" si="24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42"/>
        <v>250000</v>
      </c>
      <c r="AQ96" s="32">
        <f t="shared" si="43"/>
        <v>100</v>
      </c>
      <c r="AR96" s="62">
        <f t="shared" si="44"/>
        <v>250000</v>
      </c>
      <c r="AS96" s="32">
        <f t="shared" si="45"/>
        <v>100</v>
      </c>
      <c r="AT96" s="27" t="str">
        <f t="shared" si="25"/>
        <v/>
      </c>
      <c r="AU96" s="27" t="str">
        <f t="shared" si="46"/>
        <v/>
      </c>
      <c r="AV96" s="27" t="str">
        <f t="shared" si="47"/>
        <v/>
      </c>
      <c r="AW96" s="24" t="str">
        <f t="shared" si="26"/>
        <v/>
      </c>
      <c r="AX96" s="24" t="str">
        <f t="shared" si="48"/>
        <v/>
      </c>
      <c r="AY96" s="24" t="str">
        <f t="shared" si="49"/>
        <v>New</v>
      </c>
      <c r="AZ96" s="115">
        <f t="shared" si="61"/>
        <v>39204</v>
      </c>
      <c r="BA96" s="33">
        <f t="shared" si="57"/>
        <v>0.15681600000000001</v>
      </c>
      <c r="BB96" s="33">
        <f t="shared" si="29"/>
        <v>50.96520000000001</v>
      </c>
      <c r="BC96" s="34">
        <f t="shared" si="50"/>
        <v>0</v>
      </c>
      <c r="BD96" s="34">
        <f t="shared" si="51"/>
        <v>50.96520000000001</v>
      </c>
      <c r="BE96" s="34" t="str">
        <f t="shared" si="58"/>
        <v>yes</v>
      </c>
      <c r="BF96" s="35">
        <f t="shared" si="59"/>
        <v>0.15681600000000001</v>
      </c>
      <c r="BG96" s="35" t="str">
        <f t="shared" si="32"/>
        <v/>
      </c>
      <c r="BH96" s="34">
        <f t="shared" si="52"/>
        <v>0</v>
      </c>
      <c r="BI96" s="36">
        <f t="shared" si="53"/>
        <v>0</v>
      </c>
      <c r="BJ96" s="1" t="str">
        <f t="shared" si="60"/>
        <v>yes</v>
      </c>
      <c r="BK96" s="35" t="str">
        <f t="shared" si="62"/>
        <v/>
      </c>
      <c r="BL96" s="35" t="str">
        <f t="shared" si="62"/>
        <v/>
      </c>
      <c r="BM96" s="7" t="str">
        <f t="shared" si="35"/>
        <v/>
      </c>
      <c r="BN96" s="7" t="e">
        <f t="shared" si="36"/>
        <v>#VALUE!</v>
      </c>
      <c r="BO96" s="17">
        <f t="shared" si="37"/>
        <v>50.965200000000003</v>
      </c>
    </row>
    <row r="97" spans="2:67" ht="18" hidden="1" customHeight="1" x14ac:dyDescent="0.15">
      <c r="B97" s="1"/>
      <c r="C97" s="28"/>
      <c r="D97" s="116" t="s">
        <v>66</v>
      </c>
      <c r="E97" s="229" t="s">
        <v>197</v>
      </c>
      <c r="F97" s="73">
        <f t="shared" si="13"/>
        <v>39204</v>
      </c>
      <c r="G97" s="74">
        <f t="shared" si="38"/>
        <v>40</v>
      </c>
      <c r="H97" s="112">
        <f t="shared" si="39"/>
        <v>3</v>
      </c>
      <c r="I97" s="113"/>
      <c r="J97" s="174">
        <f t="shared" si="14"/>
        <v>0</v>
      </c>
      <c r="K97" s="175">
        <f t="shared" si="15"/>
        <v>71.128601280000012</v>
      </c>
      <c r="L97" s="170" t="str">
        <f t="shared" si="16"/>
        <v/>
      </c>
      <c r="M97" s="171">
        <f t="shared" si="17"/>
        <v>71.128601280000012</v>
      </c>
      <c r="N97" s="163" t="str">
        <f t="shared" si="18"/>
        <v>New</v>
      </c>
      <c r="O97" s="227">
        <f t="shared" si="40"/>
        <v>0</v>
      </c>
      <c r="P97" s="228">
        <f t="shared" si="41"/>
        <v>1.8143199999999999</v>
      </c>
      <c r="Q97" s="223" t="str">
        <f t="shared" si="19"/>
        <v>New</v>
      </c>
      <c r="R97" s="208" t="str">
        <f t="shared" si="55"/>
        <v>New</v>
      </c>
      <c r="S97" s="209" t="str">
        <f t="shared" si="56"/>
        <v/>
      </c>
      <c r="U97" s="153" t="s">
        <v>105</v>
      </c>
      <c r="V97" s="4" t="s">
        <v>4</v>
      </c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22"/>
        <v>0</v>
      </c>
      <c r="AH97" s="30">
        <f t="shared" si="23"/>
        <v>0</v>
      </c>
      <c r="AI97" s="30">
        <f t="shared" si="24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42"/>
        <v>250000</v>
      </c>
      <c r="AQ97" s="32">
        <f t="shared" si="43"/>
        <v>100</v>
      </c>
      <c r="AR97" s="62">
        <f t="shared" si="44"/>
        <v>250000</v>
      </c>
      <c r="AS97" s="32">
        <f t="shared" si="45"/>
        <v>100</v>
      </c>
      <c r="AT97" s="27" t="str">
        <f t="shared" si="25"/>
        <v/>
      </c>
      <c r="AU97" s="27" t="str">
        <f t="shared" si="46"/>
        <v/>
      </c>
      <c r="AV97" s="27" t="str">
        <f t="shared" si="47"/>
        <v/>
      </c>
      <c r="AW97" s="24" t="str">
        <f t="shared" si="26"/>
        <v/>
      </c>
      <c r="AX97" s="24" t="str">
        <f t="shared" si="48"/>
        <v/>
      </c>
      <c r="AY97" s="24" t="str">
        <f t="shared" si="49"/>
        <v>New</v>
      </c>
      <c r="AZ97" s="115">
        <f t="shared" si="61"/>
        <v>39204</v>
      </c>
      <c r="BA97" s="33">
        <f t="shared" si="57"/>
        <v>0.15681600000000001</v>
      </c>
      <c r="BB97" s="33">
        <f t="shared" si="29"/>
        <v>71.128601280000012</v>
      </c>
      <c r="BC97" s="34">
        <f t="shared" si="50"/>
        <v>0</v>
      </c>
      <c r="BD97" s="34">
        <f t="shared" si="51"/>
        <v>71.128601280000012</v>
      </c>
      <c r="BE97" s="34" t="str">
        <f t="shared" si="58"/>
        <v>yes</v>
      </c>
      <c r="BF97" s="35">
        <f t="shared" si="59"/>
        <v>0.15681600000000001</v>
      </c>
      <c r="BG97" s="35" t="str">
        <f t="shared" si="32"/>
        <v/>
      </c>
      <c r="BH97" s="34">
        <f t="shared" si="52"/>
        <v>0</v>
      </c>
      <c r="BI97" s="36">
        <f t="shared" si="53"/>
        <v>0</v>
      </c>
      <c r="BJ97" s="1" t="str">
        <f t="shared" si="60"/>
        <v>yes</v>
      </c>
      <c r="BK97" s="35" t="str">
        <f t="shared" si="62"/>
        <v/>
      </c>
      <c r="BL97" s="35" t="str">
        <f t="shared" si="62"/>
        <v/>
      </c>
      <c r="BM97" s="7" t="str">
        <f t="shared" si="35"/>
        <v/>
      </c>
      <c r="BN97" s="7" t="e">
        <f t="shared" si="36"/>
        <v>#VALUE!</v>
      </c>
      <c r="BO97" s="17">
        <f t="shared" si="37"/>
        <v>71.128601279999998</v>
      </c>
    </row>
    <row r="98" spans="2:67" ht="18" hidden="1" customHeight="1" x14ac:dyDescent="0.15">
      <c r="B98" s="1"/>
      <c r="C98" s="28"/>
      <c r="D98" s="116" t="s">
        <v>66</v>
      </c>
      <c r="E98" s="229" t="s">
        <v>198</v>
      </c>
      <c r="F98" s="73">
        <f t="shared" si="13"/>
        <v>39204</v>
      </c>
      <c r="G98" s="74">
        <f t="shared" si="38"/>
        <v>40</v>
      </c>
      <c r="H98" s="112">
        <f t="shared" si="39"/>
        <v>3</v>
      </c>
      <c r="I98" s="113"/>
      <c r="J98" s="174">
        <f t="shared" si="14"/>
        <v>0</v>
      </c>
      <c r="K98" s="175">
        <f t="shared" si="15"/>
        <v>68.423525280000007</v>
      </c>
      <c r="L98" s="170" t="str">
        <f t="shared" si="16"/>
        <v/>
      </c>
      <c r="M98" s="171">
        <f t="shared" si="17"/>
        <v>68.423525280000007</v>
      </c>
      <c r="N98" s="163" t="str">
        <f t="shared" si="18"/>
        <v>New</v>
      </c>
      <c r="O98" s="227">
        <f t="shared" si="40"/>
        <v>0</v>
      </c>
      <c r="P98" s="228">
        <f t="shared" si="41"/>
        <v>1.7453199999999998</v>
      </c>
      <c r="Q98" s="223" t="str">
        <f t="shared" si="19"/>
        <v>New</v>
      </c>
      <c r="R98" s="208" t="str">
        <f t="shared" si="55"/>
        <v>New</v>
      </c>
      <c r="S98" s="209" t="str">
        <f t="shared" si="56"/>
        <v/>
      </c>
      <c r="U98" s="153" t="s">
        <v>212</v>
      </c>
      <c r="V98" s="4" t="s">
        <v>4</v>
      </c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22"/>
        <v>0</v>
      </c>
      <c r="AH98" s="30">
        <f t="shared" si="23"/>
        <v>0</v>
      </c>
      <c r="AI98" s="30">
        <f t="shared" si="24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42"/>
        <v>250000</v>
      </c>
      <c r="AQ98" s="32">
        <f t="shared" si="43"/>
        <v>100</v>
      </c>
      <c r="AR98" s="62">
        <f t="shared" si="44"/>
        <v>250000</v>
      </c>
      <c r="AS98" s="32">
        <f t="shared" si="45"/>
        <v>100</v>
      </c>
      <c r="AT98" s="27" t="str">
        <f t="shared" si="25"/>
        <v/>
      </c>
      <c r="AU98" s="27" t="str">
        <f t="shared" si="46"/>
        <v/>
      </c>
      <c r="AV98" s="27" t="str">
        <f t="shared" si="47"/>
        <v/>
      </c>
      <c r="AW98" s="24" t="str">
        <f t="shared" si="26"/>
        <v/>
      </c>
      <c r="AX98" s="24" t="str">
        <f t="shared" si="48"/>
        <v/>
      </c>
      <c r="AY98" s="24" t="str">
        <f t="shared" si="49"/>
        <v>New</v>
      </c>
      <c r="AZ98" s="115">
        <f t="shared" si="61"/>
        <v>39204</v>
      </c>
      <c r="BA98" s="33">
        <f t="shared" si="57"/>
        <v>0.15681600000000001</v>
      </c>
      <c r="BB98" s="33">
        <f t="shared" si="29"/>
        <v>68.423525280000007</v>
      </c>
      <c r="BC98" s="34">
        <f t="shared" si="50"/>
        <v>0</v>
      </c>
      <c r="BD98" s="34">
        <f t="shared" si="51"/>
        <v>68.423525280000007</v>
      </c>
      <c r="BE98" s="34" t="str">
        <f t="shared" si="58"/>
        <v>yes</v>
      </c>
      <c r="BF98" s="35">
        <f t="shared" si="59"/>
        <v>0.15681600000000001</v>
      </c>
      <c r="BG98" s="35" t="str">
        <f t="shared" si="32"/>
        <v/>
      </c>
      <c r="BH98" s="34">
        <f t="shared" si="52"/>
        <v>0</v>
      </c>
      <c r="BI98" s="36">
        <f t="shared" si="53"/>
        <v>0</v>
      </c>
      <c r="BJ98" s="1" t="str">
        <f t="shared" si="60"/>
        <v>yes</v>
      </c>
      <c r="BK98" s="35" t="str">
        <f t="shared" si="62"/>
        <v/>
      </c>
      <c r="BL98" s="35" t="str">
        <f t="shared" si="62"/>
        <v/>
      </c>
      <c r="BM98" s="7" t="str">
        <f t="shared" si="35"/>
        <v/>
      </c>
      <c r="BN98" s="7" t="e">
        <f t="shared" si="36"/>
        <v>#VALUE!</v>
      </c>
      <c r="BO98" s="17">
        <f t="shared" si="37"/>
        <v>68.423525279999993</v>
      </c>
    </row>
    <row r="99" spans="2:67" ht="18" hidden="1" customHeight="1" x14ac:dyDescent="0.15">
      <c r="B99" s="1"/>
      <c r="C99" s="28"/>
      <c r="D99" s="116" t="s">
        <v>66</v>
      </c>
      <c r="E99" s="229" t="s">
        <v>199</v>
      </c>
      <c r="F99" s="73">
        <f t="shared" si="13"/>
        <v>39204</v>
      </c>
      <c r="G99" s="74">
        <f t="shared" si="38"/>
        <v>40</v>
      </c>
      <c r="H99" s="112">
        <f t="shared" si="39"/>
        <v>3</v>
      </c>
      <c r="I99" s="113"/>
      <c r="J99" s="174">
        <f t="shared" si="14"/>
        <v>0</v>
      </c>
      <c r="K99" s="175">
        <f t="shared" si="15"/>
        <v>63.976223520000012</v>
      </c>
      <c r="L99" s="170" t="str">
        <f t="shared" si="16"/>
        <v/>
      </c>
      <c r="M99" s="171">
        <f t="shared" si="17"/>
        <v>63.976223520000012</v>
      </c>
      <c r="N99" s="163" t="str">
        <f t="shared" si="18"/>
        <v>New</v>
      </c>
      <c r="O99" s="227">
        <f t="shared" si="40"/>
        <v>0</v>
      </c>
      <c r="P99" s="228">
        <f t="shared" si="41"/>
        <v>1.63188</v>
      </c>
      <c r="Q99" s="223" t="str">
        <f t="shared" si="19"/>
        <v>New</v>
      </c>
      <c r="R99" s="208" t="str">
        <f t="shared" si="55"/>
        <v>New</v>
      </c>
      <c r="S99" s="209" t="str">
        <f t="shared" si="56"/>
        <v/>
      </c>
      <c r="U99" s="153" t="s">
        <v>212</v>
      </c>
      <c r="V99" s="4" t="s">
        <v>4</v>
      </c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22"/>
        <v>0</v>
      </c>
      <c r="AH99" s="30">
        <f t="shared" si="23"/>
        <v>0</v>
      </c>
      <c r="AI99" s="30">
        <f t="shared" si="24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42"/>
        <v>250000</v>
      </c>
      <c r="AQ99" s="32">
        <f t="shared" si="43"/>
        <v>100</v>
      </c>
      <c r="AR99" s="62">
        <f t="shared" si="44"/>
        <v>250000</v>
      </c>
      <c r="AS99" s="32">
        <f t="shared" si="45"/>
        <v>100</v>
      </c>
      <c r="AT99" s="27" t="str">
        <f t="shared" si="25"/>
        <v/>
      </c>
      <c r="AU99" s="27" t="str">
        <f t="shared" si="46"/>
        <v/>
      </c>
      <c r="AV99" s="27" t="str">
        <f t="shared" si="47"/>
        <v/>
      </c>
      <c r="AW99" s="24" t="str">
        <f t="shared" si="26"/>
        <v/>
      </c>
      <c r="AX99" s="24" t="str">
        <f t="shared" si="48"/>
        <v/>
      </c>
      <c r="AY99" s="24" t="str">
        <f t="shared" si="49"/>
        <v>New</v>
      </c>
      <c r="AZ99" s="115">
        <f t="shared" si="61"/>
        <v>39204</v>
      </c>
      <c r="BA99" s="33">
        <f t="shared" si="57"/>
        <v>0.15681600000000001</v>
      </c>
      <c r="BB99" s="33">
        <f t="shared" si="29"/>
        <v>63.976223520000012</v>
      </c>
      <c r="BC99" s="34">
        <f t="shared" si="50"/>
        <v>0</v>
      </c>
      <c r="BD99" s="34">
        <f t="shared" si="51"/>
        <v>63.976223520000012</v>
      </c>
      <c r="BE99" s="34" t="str">
        <f t="shared" si="58"/>
        <v>yes</v>
      </c>
      <c r="BF99" s="35">
        <f t="shared" si="59"/>
        <v>0.15681600000000001</v>
      </c>
      <c r="BG99" s="35" t="str">
        <f t="shared" si="32"/>
        <v/>
      </c>
      <c r="BH99" s="34">
        <f t="shared" si="52"/>
        <v>0</v>
      </c>
      <c r="BI99" s="36">
        <f t="shared" si="53"/>
        <v>0</v>
      </c>
      <c r="BJ99" s="1" t="str">
        <f t="shared" si="60"/>
        <v>yes</v>
      </c>
      <c r="BK99" s="35" t="str">
        <f t="shared" si="62"/>
        <v/>
      </c>
      <c r="BL99" s="35" t="str">
        <f t="shared" si="62"/>
        <v/>
      </c>
      <c r="BM99" s="7" t="str">
        <f t="shared" si="35"/>
        <v/>
      </c>
      <c r="BN99" s="7" t="e">
        <f t="shared" si="36"/>
        <v>#VALUE!</v>
      </c>
      <c r="BO99" s="17">
        <f t="shared" si="37"/>
        <v>63.976223519999998</v>
      </c>
    </row>
    <row r="100" spans="2:67" ht="18" hidden="1" customHeight="1" x14ac:dyDescent="0.15">
      <c r="B100" s="1"/>
      <c r="C100" s="28"/>
      <c r="D100" s="116" t="s">
        <v>66</v>
      </c>
      <c r="E100" s="229" t="s">
        <v>200</v>
      </c>
      <c r="F100" s="73">
        <f t="shared" si="13"/>
        <v>39204</v>
      </c>
      <c r="G100" s="74">
        <f t="shared" si="38"/>
        <v>40</v>
      </c>
      <c r="H100" s="112">
        <f t="shared" si="39"/>
        <v>3</v>
      </c>
      <c r="I100" s="113"/>
      <c r="J100" s="174">
        <f t="shared" si="14"/>
        <v>0</v>
      </c>
      <c r="K100" s="175">
        <f t="shared" si="15"/>
        <v>68.423525280000007</v>
      </c>
      <c r="L100" s="170" t="str">
        <f t="shared" si="16"/>
        <v/>
      </c>
      <c r="M100" s="171">
        <f t="shared" si="17"/>
        <v>68.423525280000007</v>
      </c>
      <c r="N100" s="163" t="str">
        <f t="shared" si="18"/>
        <v>New</v>
      </c>
      <c r="O100" s="227">
        <f t="shared" si="40"/>
        <v>0</v>
      </c>
      <c r="P100" s="228">
        <f t="shared" si="41"/>
        <v>1.7453199999999998</v>
      </c>
      <c r="Q100" s="223" t="str">
        <f t="shared" si="19"/>
        <v>New</v>
      </c>
      <c r="R100" s="208" t="str">
        <f t="shared" si="55"/>
        <v>New</v>
      </c>
      <c r="S100" s="209" t="str">
        <f t="shared" si="56"/>
        <v/>
      </c>
      <c r="U100" s="153" t="s">
        <v>212</v>
      </c>
      <c r="V100" s="4" t="s">
        <v>4</v>
      </c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22"/>
        <v>0</v>
      </c>
      <c r="AH100" s="30">
        <f t="shared" si="23"/>
        <v>0</v>
      </c>
      <c r="AI100" s="30">
        <f t="shared" si="24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42"/>
        <v>250000</v>
      </c>
      <c r="AQ100" s="32">
        <f t="shared" si="43"/>
        <v>100</v>
      </c>
      <c r="AR100" s="62">
        <f t="shared" si="44"/>
        <v>250000</v>
      </c>
      <c r="AS100" s="32">
        <f t="shared" si="45"/>
        <v>100</v>
      </c>
      <c r="AT100" s="27" t="str">
        <f t="shared" si="25"/>
        <v/>
      </c>
      <c r="AU100" s="27" t="str">
        <f t="shared" si="46"/>
        <v/>
      </c>
      <c r="AV100" s="27" t="str">
        <f t="shared" si="47"/>
        <v/>
      </c>
      <c r="AW100" s="24" t="str">
        <f t="shared" si="26"/>
        <v/>
      </c>
      <c r="AX100" s="24" t="str">
        <f t="shared" si="48"/>
        <v/>
      </c>
      <c r="AY100" s="24" t="str">
        <f t="shared" si="49"/>
        <v>New</v>
      </c>
      <c r="AZ100" s="115">
        <f t="shared" si="61"/>
        <v>39204</v>
      </c>
      <c r="BA100" s="33">
        <f t="shared" si="57"/>
        <v>0.15681600000000001</v>
      </c>
      <c r="BB100" s="33">
        <f t="shared" si="29"/>
        <v>68.423525280000007</v>
      </c>
      <c r="BC100" s="34">
        <f t="shared" si="50"/>
        <v>0</v>
      </c>
      <c r="BD100" s="34">
        <f t="shared" si="51"/>
        <v>68.423525280000007</v>
      </c>
      <c r="BE100" s="34" t="str">
        <f t="shared" si="58"/>
        <v>yes</v>
      </c>
      <c r="BF100" s="35">
        <f t="shared" si="59"/>
        <v>0.15681600000000001</v>
      </c>
      <c r="BG100" s="35" t="str">
        <f t="shared" si="32"/>
        <v/>
      </c>
      <c r="BH100" s="34">
        <f t="shared" si="52"/>
        <v>0</v>
      </c>
      <c r="BI100" s="36">
        <f t="shared" si="53"/>
        <v>0</v>
      </c>
      <c r="BJ100" s="1" t="str">
        <f t="shared" si="60"/>
        <v>yes</v>
      </c>
      <c r="BK100" s="35" t="str">
        <f t="shared" si="62"/>
        <v/>
      </c>
      <c r="BL100" s="35" t="str">
        <f t="shared" si="62"/>
        <v/>
      </c>
      <c r="BM100" s="7" t="str">
        <f t="shared" si="35"/>
        <v/>
      </c>
      <c r="BN100" s="7" t="e">
        <f t="shared" si="36"/>
        <v>#VALUE!</v>
      </c>
      <c r="BO100" s="17">
        <f t="shared" si="37"/>
        <v>68.423525279999993</v>
      </c>
    </row>
    <row r="101" spans="2:67" ht="18" hidden="1" customHeight="1" x14ac:dyDescent="0.15">
      <c r="B101" s="1"/>
      <c r="C101" s="28"/>
      <c r="D101" s="116" t="s">
        <v>66</v>
      </c>
      <c r="E101" s="229" t="s">
        <v>201</v>
      </c>
      <c r="F101" s="73">
        <f t="shared" si="13"/>
        <v>39204</v>
      </c>
      <c r="G101" s="74">
        <f t="shared" si="38"/>
        <v>40</v>
      </c>
      <c r="H101" s="112">
        <f t="shared" si="39"/>
        <v>3</v>
      </c>
      <c r="I101" s="113"/>
      <c r="J101" s="174">
        <f t="shared" si="14"/>
        <v>0</v>
      </c>
      <c r="K101" s="175">
        <f t="shared" si="15"/>
        <v>68.423525280000007</v>
      </c>
      <c r="L101" s="170" t="str">
        <f t="shared" si="16"/>
        <v/>
      </c>
      <c r="M101" s="171">
        <f t="shared" si="17"/>
        <v>68.423525280000007</v>
      </c>
      <c r="N101" s="163" t="str">
        <f t="shared" si="18"/>
        <v>New</v>
      </c>
      <c r="O101" s="227">
        <f t="shared" si="40"/>
        <v>0</v>
      </c>
      <c r="P101" s="228">
        <f t="shared" si="41"/>
        <v>1.7453199999999998</v>
      </c>
      <c r="Q101" s="223" t="str">
        <f t="shared" si="19"/>
        <v>New</v>
      </c>
      <c r="R101" s="208" t="str">
        <f t="shared" si="55"/>
        <v>New</v>
      </c>
      <c r="S101" s="209" t="str">
        <f t="shared" si="56"/>
        <v/>
      </c>
      <c r="U101" s="153" t="s">
        <v>213</v>
      </c>
      <c r="V101" s="4" t="s">
        <v>4</v>
      </c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22"/>
        <v>0</v>
      </c>
      <c r="AH101" s="30">
        <f t="shared" si="23"/>
        <v>0</v>
      </c>
      <c r="AI101" s="30">
        <f t="shared" si="24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42"/>
        <v>250000</v>
      </c>
      <c r="AQ101" s="32">
        <f t="shared" si="43"/>
        <v>100</v>
      </c>
      <c r="AR101" s="62">
        <f t="shared" si="44"/>
        <v>250000</v>
      </c>
      <c r="AS101" s="32">
        <f t="shared" si="45"/>
        <v>100</v>
      </c>
      <c r="AT101" s="27" t="str">
        <f t="shared" si="25"/>
        <v/>
      </c>
      <c r="AU101" s="27" t="str">
        <f t="shared" si="46"/>
        <v/>
      </c>
      <c r="AV101" s="27" t="str">
        <f t="shared" si="47"/>
        <v/>
      </c>
      <c r="AW101" s="24" t="str">
        <f t="shared" si="26"/>
        <v/>
      </c>
      <c r="AX101" s="24" t="str">
        <f t="shared" si="48"/>
        <v/>
      </c>
      <c r="AY101" s="24" t="str">
        <f t="shared" si="49"/>
        <v>New</v>
      </c>
      <c r="AZ101" s="115">
        <f t="shared" si="61"/>
        <v>39204</v>
      </c>
      <c r="BA101" s="33">
        <f t="shared" si="57"/>
        <v>0.15681600000000001</v>
      </c>
      <c r="BB101" s="33">
        <f t="shared" si="29"/>
        <v>68.423525280000007</v>
      </c>
      <c r="BC101" s="34">
        <f t="shared" si="50"/>
        <v>0</v>
      </c>
      <c r="BD101" s="34">
        <f t="shared" si="51"/>
        <v>68.423525280000007</v>
      </c>
      <c r="BE101" s="34" t="str">
        <f t="shared" si="58"/>
        <v>yes</v>
      </c>
      <c r="BF101" s="35">
        <f t="shared" si="59"/>
        <v>0.15681600000000001</v>
      </c>
      <c r="BG101" s="35" t="str">
        <f t="shared" si="32"/>
        <v/>
      </c>
      <c r="BH101" s="34">
        <f t="shared" si="52"/>
        <v>0</v>
      </c>
      <c r="BI101" s="36">
        <f t="shared" si="53"/>
        <v>0</v>
      </c>
      <c r="BJ101" s="1" t="str">
        <f t="shared" si="60"/>
        <v>yes</v>
      </c>
      <c r="BK101" s="35" t="str">
        <f t="shared" si="62"/>
        <v/>
      </c>
      <c r="BL101" s="35" t="str">
        <f t="shared" si="62"/>
        <v/>
      </c>
      <c r="BM101" s="7" t="str">
        <f t="shared" si="35"/>
        <v/>
      </c>
      <c r="BN101" s="7" t="e">
        <f t="shared" si="36"/>
        <v>#VALUE!</v>
      </c>
      <c r="BO101" s="17">
        <f t="shared" si="37"/>
        <v>68.423525279999993</v>
      </c>
    </row>
    <row r="102" spans="2:67" ht="18" hidden="1" customHeight="1" x14ac:dyDescent="0.15">
      <c r="B102" s="1"/>
      <c r="C102" s="28"/>
      <c r="D102" s="116" t="s">
        <v>66</v>
      </c>
      <c r="E102" s="229" t="s">
        <v>177</v>
      </c>
      <c r="F102" s="73">
        <f t="shared" si="13"/>
        <v>39204</v>
      </c>
      <c r="G102" s="74">
        <f t="shared" si="38"/>
        <v>40</v>
      </c>
      <c r="H102" s="112">
        <f t="shared" si="39"/>
        <v>3</v>
      </c>
      <c r="I102" s="113"/>
      <c r="J102" s="174">
        <f t="shared" si="14"/>
        <v>24.141823200000001</v>
      </c>
      <c r="K102" s="175">
        <f t="shared" si="15"/>
        <v>24.9259032</v>
      </c>
      <c r="L102" s="170">
        <f t="shared" si="16"/>
        <v>24.141823200000001</v>
      </c>
      <c r="M102" s="171">
        <f t="shared" si="17"/>
        <v>24.9259032</v>
      </c>
      <c r="N102" s="163">
        <f t="shared" si="18"/>
        <v>3.2478077297823926E-2</v>
      </c>
      <c r="O102" s="227">
        <f t="shared" si="40"/>
        <v>0.61580000000000001</v>
      </c>
      <c r="P102" s="228">
        <f t="shared" si="41"/>
        <v>0.63579999999999992</v>
      </c>
      <c r="Q102" s="223" t="str">
        <f t="shared" si="19"/>
        <v/>
      </c>
      <c r="R102" s="208">
        <f t="shared" si="55"/>
        <v>0.78407999999999944</v>
      </c>
      <c r="S102" s="209">
        <f t="shared" si="56"/>
        <v>3.2478077297823947E-2</v>
      </c>
      <c r="U102" s="153" t="s">
        <v>30</v>
      </c>
      <c r="V102" s="4" t="s">
        <v>4</v>
      </c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22"/>
        <v>0</v>
      </c>
      <c r="AH102" s="30">
        <f t="shared" si="23"/>
        <v>153.94999999999999</v>
      </c>
      <c r="AI102" s="30">
        <f t="shared" si="24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42"/>
        <v>250000</v>
      </c>
      <c r="AQ102" s="32">
        <f t="shared" si="43"/>
        <v>100</v>
      </c>
      <c r="AR102" s="62">
        <f t="shared" si="44"/>
        <v>250000</v>
      </c>
      <c r="AS102" s="32">
        <f t="shared" si="45"/>
        <v>100</v>
      </c>
      <c r="AT102" s="27">
        <f t="shared" si="25"/>
        <v>153.94999999999999</v>
      </c>
      <c r="AU102" s="27" t="str">
        <f t="shared" si="46"/>
        <v/>
      </c>
      <c r="AV102" s="27">
        <f t="shared" si="47"/>
        <v>153.94999999999999</v>
      </c>
      <c r="AW102" s="24">
        <f t="shared" si="26"/>
        <v>5</v>
      </c>
      <c r="AX102" s="24" t="str">
        <f t="shared" si="48"/>
        <v/>
      </c>
      <c r="AY102" s="24">
        <f t="shared" si="49"/>
        <v>5</v>
      </c>
      <c r="AZ102" s="115">
        <f t="shared" si="61"/>
        <v>39204</v>
      </c>
      <c r="BA102" s="33">
        <f t="shared" si="57"/>
        <v>0.15681600000000001</v>
      </c>
      <c r="BB102" s="33">
        <f t="shared" si="29"/>
        <v>24.9259032</v>
      </c>
      <c r="BC102" s="34">
        <f t="shared" si="50"/>
        <v>0</v>
      </c>
      <c r="BD102" s="34">
        <f t="shared" si="51"/>
        <v>24.9259032</v>
      </c>
      <c r="BE102" s="34" t="str">
        <f t="shared" si="58"/>
        <v>yes</v>
      </c>
      <c r="BF102" s="35">
        <f t="shared" si="59"/>
        <v>0.15681600000000001</v>
      </c>
      <c r="BG102" s="35">
        <f t="shared" si="32"/>
        <v>24.141823200000001</v>
      </c>
      <c r="BH102" s="34">
        <f t="shared" si="52"/>
        <v>0</v>
      </c>
      <c r="BI102" s="36">
        <f t="shared" si="53"/>
        <v>24.141823200000001</v>
      </c>
      <c r="BJ102" s="1" t="str">
        <f t="shared" si="60"/>
        <v>yes</v>
      </c>
      <c r="BK102" s="35">
        <f t="shared" si="62"/>
        <v>0.78407999999999944</v>
      </c>
      <c r="BL102" s="35" t="str">
        <f t="shared" si="62"/>
        <v/>
      </c>
      <c r="BM102" s="7">
        <f t="shared" si="35"/>
        <v>0.78407999999999944</v>
      </c>
      <c r="BN102" s="7">
        <f t="shared" si="36"/>
        <v>0</v>
      </c>
      <c r="BO102" s="17">
        <f t="shared" si="37"/>
        <v>24.925903199999997</v>
      </c>
    </row>
    <row r="103" spans="2:67" ht="18" hidden="1" customHeight="1" x14ac:dyDescent="0.15">
      <c r="B103" s="1"/>
      <c r="C103" s="28"/>
      <c r="D103" s="116" t="s">
        <v>66</v>
      </c>
      <c r="E103" s="229" t="s">
        <v>178</v>
      </c>
      <c r="F103" s="73">
        <f t="shared" si="13"/>
        <v>39204</v>
      </c>
      <c r="G103" s="74">
        <f t="shared" si="38"/>
        <v>40</v>
      </c>
      <c r="H103" s="112">
        <f t="shared" si="39"/>
        <v>3</v>
      </c>
      <c r="I103" s="113"/>
      <c r="J103" s="174">
        <f t="shared" si="14"/>
        <v>24.141823200000001</v>
      </c>
      <c r="K103" s="175">
        <f t="shared" si="15"/>
        <v>24.9259032</v>
      </c>
      <c r="L103" s="170">
        <f t="shared" si="16"/>
        <v>24.141823200000001</v>
      </c>
      <c r="M103" s="171">
        <f t="shared" si="17"/>
        <v>24.9259032</v>
      </c>
      <c r="N103" s="163">
        <f t="shared" si="18"/>
        <v>3.2478077297823926E-2</v>
      </c>
      <c r="O103" s="227">
        <f t="shared" si="40"/>
        <v>0.61580000000000001</v>
      </c>
      <c r="P103" s="228">
        <f t="shared" si="41"/>
        <v>0.63579999999999992</v>
      </c>
      <c r="Q103" s="223" t="str">
        <f t="shared" si="19"/>
        <v/>
      </c>
      <c r="R103" s="208">
        <f t="shared" si="55"/>
        <v>0.78407999999999944</v>
      </c>
      <c r="S103" s="209">
        <f t="shared" si="56"/>
        <v>3.2478077297823947E-2</v>
      </c>
      <c r="U103" s="153" t="s">
        <v>30</v>
      </c>
      <c r="V103" s="4" t="s">
        <v>4</v>
      </c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22"/>
        <v>0</v>
      </c>
      <c r="AH103" s="30">
        <f t="shared" si="23"/>
        <v>153.94999999999999</v>
      </c>
      <c r="AI103" s="30">
        <f t="shared" si="24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42"/>
        <v>250000</v>
      </c>
      <c r="AQ103" s="32">
        <f t="shared" si="43"/>
        <v>100</v>
      </c>
      <c r="AR103" s="62">
        <f t="shared" si="44"/>
        <v>250000</v>
      </c>
      <c r="AS103" s="32">
        <f t="shared" si="45"/>
        <v>100</v>
      </c>
      <c r="AT103" s="27">
        <f t="shared" si="25"/>
        <v>153.94999999999999</v>
      </c>
      <c r="AU103" s="27" t="str">
        <f t="shared" si="46"/>
        <v/>
      </c>
      <c r="AV103" s="27">
        <f t="shared" si="47"/>
        <v>153.94999999999999</v>
      </c>
      <c r="AW103" s="24">
        <f t="shared" si="26"/>
        <v>5</v>
      </c>
      <c r="AX103" s="24" t="str">
        <f t="shared" si="48"/>
        <v/>
      </c>
      <c r="AY103" s="24">
        <f t="shared" si="49"/>
        <v>5</v>
      </c>
      <c r="AZ103" s="115">
        <f t="shared" si="61"/>
        <v>39204</v>
      </c>
      <c r="BA103" s="33">
        <f t="shared" si="57"/>
        <v>0.15681600000000001</v>
      </c>
      <c r="BB103" s="33">
        <f t="shared" si="29"/>
        <v>24.9259032</v>
      </c>
      <c r="BC103" s="34">
        <f t="shared" si="50"/>
        <v>0</v>
      </c>
      <c r="BD103" s="34">
        <f t="shared" si="51"/>
        <v>24.9259032</v>
      </c>
      <c r="BE103" s="34" t="str">
        <f t="shared" si="58"/>
        <v>yes</v>
      </c>
      <c r="BF103" s="35">
        <f t="shared" si="59"/>
        <v>0.15681600000000001</v>
      </c>
      <c r="BG103" s="35">
        <f t="shared" si="32"/>
        <v>24.141823200000001</v>
      </c>
      <c r="BH103" s="34">
        <f t="shared" si="52"/>
        <v>0</v>
      </c>
      <c r="BI103" s="36">
        <f t="shared" si="53"/>
        <v>24.141823200000001</v>
      </c>
      <c r="BJ103" s="1" t="str">
        <f t="shared" si="60"/>
        <v>yes</v>
      </c>
      <c r="BK103" s="35">
        <f t="shared" si="62"/>
        <v>0.78407999999999944</v>
      </c>
      <c r="BL103" s="35" t="str">
        <f t="shared" si="62"/>
        <v/>
      </c>
      <c r="BM103" s="7">
        <f t="shared" si="35"/>
        <v>0.78407999999999944</v>
      </c>
      <c r="BN103" s="7">
        <f t="shared" si="36"/>
        <v>0</v>
      </c>
      <c r="BO103" s="17">
        <f t="shared" si="37"/>
        <v>24.925903199999997</v>
      </c>
    </row>
    <row r="104" spans="2:67" ht="18" hidden="1" customHeight="1" x14ac:dyDescent="0.15">
      <c r="B104" s="1"/>
      <c r="D104" s="116" t="s">
        <v>50</v>
      </c>
      <c r="E104" s="229" t="s">
        <v>97</v>
      </c>
      <c r="F104" s="73">
        <f t="shared" si="13"/>
        <v>39204</v>
      </c>
      <c r="G104" s="74">
        <f t="shared" si="38"/>
        <v>40</v>
      </c>
      <c r="H104" s="112">
        <f t="shared" si="39"/>
        <v>3</v>
      </c>
      <c r="I104" s="113"/>
      <c r="J104" s="174">
        <f t="shared" si="14"/>
        <v>53.46</v>
      </c>
      <c r="K104" s="175">
        <f t="shared" si="15"/>
        <v>44.55</v>
      </c>
      <c r="L104" s="170">
        <f t="shared" si="16"/>
        <v>53.46</v>
      </c>
      <c r="M104" s="171">
        <f t="shared" si="17"/>
        <v>44.55</v>
      </c>
      <c r="N104" s="163">
        <f t="shared" si="18"/>
        <v>-0.16666666666666674</v>
      </c>
      <c r="O104" s="227">
        <f t="shared" si="40"/>
        <v>1.3636363636363638</v>
      </c>
      <c r="P104" s="228">
        <f t="shared" si="41"/>
        <v>1.1363636363636362</v>
      </c>
      <c r="Q104" s="223" t="str">
        <f t="shared" si="19"/>
        <v/>
      </c>
      <c r="R104" s="208">
        <f t="shared" si="55"/>
        <v>-8.9100000000000037</v>
      </c>
      <c r="S104" s="209">
        <f t="shared" si="56"/>
        <v>-0.16666666666666674</v>
      </c>
      <c r="U104" s="150" t="s">
        <v>81</v>
      </c>
      <c r="V104" s="4" t="s">
        <v>4</v>
      </c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22"/>
        <v>300</v>
      </c>
      <c r="AH104" s="30">
        <f t="shared" si="23"/>
        <v>300</v>
      </c>
      <c r="AI104" s="30">
        <f t="shared" si="24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42"/>
        <v>220000</v>
      </c>
      <c r="AQ104" s="32">
        <f t="shared" si="43"/>
        <v>100</v>
      </c>
      <c r="AR104" s="62">
        <f t="shared" si="44"/>
        <v>220000</v>
      </c>
      <c r="AS104" s="32">
        <f t="shared" si="45"/>
        <v>100</v>
      </c>
      <c r="AT104" s="27">
        <f t="shared" si="25"/>
        <v>300</v>
      </c>
      <c r="AU104" s="27" t="str">
        <f t="shared" si="46"/>
        <v/>
      </c>
      <c r="AV104" s="27">
        <f t="shared" si="47"/>
        <v>300</v>
      </c>
      <c r="AW104" s="24">
        <f t="shared" si="26"/>
        <v>-50</v>
      </c>
      <c r="AX104" s="24" t="str">
        <f t="shared" si="48"/>
        <v/>
      </c>
      <c r="AY104" s="24">
        <f t="shared" si="49"/>
        <v>-50</v>
      </c>
      <c r="AZ104" s="115">
        <f t="shared" si="61"/>
        <v>39204</v>
      </c>
      <c r="BA104" s="33">
        <f t="shared" si="57"/>
        <v>0.1782</v>
      </c>
      <c r="BB104" s="33">
        <f t="shared" si="29"/>
        <v>44.55</v>
      </c>
      <c r="BC104" s="34">
        <f t="shared" si="50"/>
        <v>0</v>
      </c>
      <c r="BD104" s="34">
        <f t="shared" si="51"/>
        <v>44.55</v>
      </c>
      <c r="BE104" s="34" t="str">
        <f t="shared" si="58"/>
        <v>yes</v>
      </c>
      <c r="BF104" s="35">
        <f t="shared" si="59"/>
        <v>0.1782</v>
      </c>
      <c r="BG104" s="35">
        <f t="shared" si="32"/>
        <v>53.46</v>
      </c>
      <c r="BH104" s="34">
        <f t="shared" si="52"/>
        <v>0</v>
      </c>
      <c r="BI104" s="36">
        <f t="shared" si="53"/>
        <v>53.46</v>
      </c>
      <c r="BJ104" s="1" t="str">
        <f t="shared" si="60"/>
        <v>yes</v>
      </c>
      <c r="BK104" s="35">
        <f t="shared" si="62"/>
        <v>-8.9100000000000037</v>
      </c>
      <c r="BL104" s="35" t="str">
        <f t="shared" si="62"/>
        <v/>
      </c>
      <c r="BM104" s="7">
        <f t="shared" si="35"/>
        <v>-8.9100000000000037</v>
      </c>
      <c r="BN104" s="7">
        <f t="shared" si="36"/>
        <v>0</v>
      </c>
      <c r="BO104" s="17">
        <f t="shared" si="37"/>
        <v>44.55</v>
      </c>
    </row>
    <row r="105" spans="2:67" ht="18" hidden="1" customHeight="1" x14ac:dyDescent="0.15">
      <c r="B105" s="1"/>
      <c r="D105" s="116" t="s">
        <v>50</v>
      </c>
      <c r="E105" s="229" t="s">
        <v>100</v>
      </c>
      <c r="F105" s="73">
        <f t="shared" si="13"/>
        <v>39204</v>
      </c>
      <c r="G105" s="74">
        <f t="shared" si="38"/>
        <v>40</v>
      </c>
      <c r="H105" s="112">
        <f t="shared" si="39"/>
        <v>3</v>
      </c>
      <c r="I105" s="113"/>
      <c r="J105" s="174">
        <f t="shared" si="14"/>
        <v>62.548199999999994</v>
      </c>
      <c r="K105" s="175">
        <f t="shared" si="15"/>
        <v>62.37</v>
      </c>
      <c r="L105" s="170">
        <f t="shared" si="16"/>
        <v>62.548199999999994</v>
      </c>
      <c r="M105" s="171">
        <f t="shared" si="17"/>
        <v>62.37</v>
      </c>
      <c r="N105" s="163">
        <f t="shared" si="18"/>
        <v>-2.8490028490028019E-3</v>
      </c>
      <c r="O105" s="227">
        <f t="shared" si="40"/>
        <v>1.5954545454545455</v>
      </c>
      <c r="P105" s="228">
        <f t="shared" si="41"/>
        <v>1.5909090909090911</v>
      </c>
      <c r="Q105" s="223" t="str">
        <f t="shared" si="19"/>
        <v/>
      </c>
      <c r="R105" s="208">
        <f t="shared" si="55"/>
        <v>-0.17819999999999681</v>
      </c>
      <c r="S105" s="209">
        <f t="shared" si="56"/>
        <v>-2.8490028490027984E-3</v>
      </c>
      <c r="U105" s="150" t="s">
        <v>99</v>
      </c>
      <c r="V105" s="4" t="s">
        <v>4</v>
      </c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22"/>
        <v>351</v>
      </c>
      <c r="AH105" s="30">
        <f t="shared" si="23"/>
        <v>351</v>
      </c>
      <c r="AI105" s="30">
        <f t="shared" si="24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42"/>
        <v>220000</v>
      </c>
      <c r="AQ105" s="32">
        <f t="shared" si="43"/>
        <v>100</v>
      </c>
      <c r="AR105" s="62">
        <f t="shared" si="44"/>
        <v>220000</v>
      </c>
      <c r="AS105" s="32">
        <f t="shared" si="45"/>
        <v>100</v>
      </c>
      <c r="AT105" s="27">
        <f t="shared" si="25"/>
        <v>351</v>
      </c>
      <c r="AU105" s="27" t="str">
        <f t="shared" si="46"/>
        <v/>
      </c>
      <c r="AV105" s="27">
        <f t="shared" si="47"/>
        <v>351</v>
      </c>
      <c r="AW105" s="24">
        <f t="shared" si="26"/>
        <v>-1</v>
      </c>
      <c r="AX105" s="24" t="str">
        <f t="shared" si="48"/>
        <v/>
      </c>
      <c r="AY105" s="24">
        <f t="shared" si="49"/>
        <v>-1</v>
      </c>
      <c r="AZ105" s="115">
        <f t="shared" si="61"/>
        <v>39204</v>
      </c>
      <c r="BA105" s="33">
        <f t="shared" si="57"/>
        <v>0.1782</v>
      </c>
      <c r="BB105" s="33">
        <f t="shared" si="29"/>
        <v>62.37</v>
      </c>
      <c r="BC105" s="34">
        <f t="shared" si="50"/>
        <v>0</v>
      </c>
      <c r="BD105" s="34">
        <f t="shared" si="51"/>
        <v>62.37</v>
      </c>
      <c r="BE105" s="34" t="str">
        <f t="shared" si="58"/>
        <v>yes</v>
      </c>
      <c r="BF105" s="35">
        <f t="shared" si="59"/>
        <v>0.1782</v>
      </c>
      <c r="BG105" s="35">
        <f t="shared" si="32"/>
        <v>62.548199999999994</v>
      </c>
      <c r="BH105" s="34">
        <f t="shared" si="52"/>
        <v>0</v>
      </c>
      <c r="BI105" s="36">
        <f t="shared" si="53"/>
        <v>62.548199999999994</v>
      </c>
      <c r="BJ105" s="1" t="str">
        <f t="shared" si="60"/>
        <v>yes</v>
      </c>
      <c r="BK105" s="35">
        <f t="shared" si="62"/>
        <v>-0.17819999999999681</v>
      </c>
      <c r="BL105" s="35" t="str">
        <f t="shared" si="62"/>
        <v/>
      </c>
      <c r="BM105" s="7">
        <f t="shared" si="35"/>
        <v>-0.17819999999999681</v>
      </c>
      <c r="BN105" s="7">
        <f t="shared" si="36"/>
        <v>0</v>
      </c>
      <c r="BO105" s="17">
        <f t="shared" si="37"/>
        <v>62.370000000000005</v>
      </c>
    </row>
    <row r="106" spans="2:67" ht="18" hidden="1" customHeight="1" x14ac:dyDescent="0.15">
      <c r="B106" s="1"/>
      <c r="D106" s="116" t="s">
        <v>50</v>
      </c>
      <c r="E106" s="229" t="s">
        <v>172</v>
      </c>
      <c r="F106" s="73">
        <f t="shared" ref="F106:F157" si="63">IF($J$9&gt;0,$J$9,$K$9)</f>
        <v>39204</v>
      </c>
      <c r="G106" s="74">
        <f t="shared" si="38"/>
        <v>40</v>
      </c>
      <c r="H106" s="112">
        <f t="shared" si="39"/>
        <v>3</v>
      </c>
      <c r="I106" s="113"/>
      <c r="J106" s="174">
        <f t="shared" ref="J106:J134" si="64">BI106</f>
        <v>66.290399999999991</v>
      </c>
      <c r="K106" s="175">
        <f t="shared" ref="K106:K134" si="65">BD106</f>
        <v>44.55</v>
      </c>
      <c r="L106" s="170">
        <f t="shared" ref="L106:L134" si="66">BG106</f>
        <v>66.290399999999991</v>
      </c>
      <c r="M106" s="171">
        <f t="shared" ref="M106:M134" si="67">BB106</f>
        <v>44.55</v>
      </c>
      <c r="N106" s="163">
        <f t="shared" ref="N106:N134" si="68">IF(R106="New","New",(M106/L106)-1)</f>
        <v>-0.32795698924731176</v>
      </c>
      <c r="O106" s="227">
        <f t="shared" si="40"/>
        <v>1.6909090909090909</v>
      </c>
      <c r="P106" s="228">
        <f t="shared" si="41"/>
        <v>1.1363636363636362</v>
      </c>
      <c r="Q106" s="223" t="str">
        <f t="shared" ref="Q106:Q134" si="69">IF(R106="New","New",IF(AX106="","",(P106/O106)-1))</f>
        <v/>
      </c>
      <c r="R106" s="208">
        <f t="shared" ref="R106:R135" si="70">IF(J106="","New",IF(J106=0,"New",K106-J106))</f>
        <v>-21.740399999999994</v>
      </c>
      <c r="S106" s="209">
        <f t="shared" ref="S106:S135" si="71">IF(R106="New","",R106/J106)</f>
        <v>-0.32795698924731176</v>
      </c>
      <c r="U106" s="150" t="s">
        <v>81</v>
      </c>
      <c r="V106" s="4" t="s">
        <v>4</v>
      </c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57" si="72">X106+(AA106+AB106)</f>
        <v>0</v>
      </c>
      <c r="AH106" s="30">
        <f t="shared" ref="AH106:AH157" si="73">Y106+(AC106+AD106)</f>
        <v>372</v>
      </c>
      <c r="AI106" s="30">
        <f t="shared" ref="AI106:AI157" si="7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si="42"/>
        <v>220000</v>
      </c>
      <c r="AQ106" s="32">
        <f t="shared" si="43"/>
        <v>100</v>
      </c>
      <c r="AR106" s="62">
        <f t="shared" si="44"/>
        <v>220000</v>
      </c>
      <c r="AS106" s="32">
        <f t="shared" si="45"/>
        <v>100</v>
      </c>
      <c r="AT106" s="27">
        <f t="shared" ref="AT106:AT157" si="75">IF($Y106="","",$Y106/$AS106*100)</f>
        <v>372</v>
      </c>
      <c r="AU106" s="27" t="str">
        <f t="shared" si="46"/>
        <v/>
      </c>
      <c r="AV106" s="27">
        <f t="shared" si="47"/>
        <v>372</v>
      </c>
      <c r="AW106" s="24">
        <f t="shared" ref="AW106:AW157" si="76">IF(AT106="","",Z106-AT106)</f>
        <v>-122</v>
      </c>
      <c r="AX106" s="24" t="str">
        <f t="shared" si="48"/>
        <v/>
      </c>
      <c r="AY106" s="24">
        <f t="shared" si="49"/>
        <v>-122</v>
      </c>
      <c r="AZ106" s="115">
        <f t="shared" si="61"/>
        <v>39204</v>
      </c>
      <c r="BA106" s="33">
        <f t="shared" ref="BA106:BA135" si="77">IF($F106&gt;0,($F106/$AO106),IF($G106&gt;0,(((43560/($G106/12))*$H106)/$AO106),0))</f>
        <v>0.1782</v>
      </c>
      <c r="BB106" s="33">
        <f t="shared" ref="BB106:BB157" si="78">$Z106/(1/$BA106)</f>
        <v>44.55</v>
      </c>
      <c r="BC106" s="34">
        <f t="shared" si="50"/>
        <v>0</v>
      </c>
      <c r="BD106" s="34">
        <f t="shared" si="51"/>
        <v>44.55</v>
      </c>
      <c r="BE106" s="34" t="str">
        <f t="shared" ref="BE106:BE135" si="79">IF(BD106=K106,"yes","no")</f>
        <v>yes</v>
      </c>
      <c r="BF106" s="35">
        <f t="shared" ref="BF106:BF135" si="80">IF(AM106="","",IF($F106&gt;0,($F106/AM106),IF($G106&gt;0,((((43560/($G106/12))*$H106)/$AM106)),0)))</f>
        <v>0.1782</v>
      </c>
      <c r="BG106" s="35">
        <f t="shared" ref="BG106:BG157" si="81">IF($Y106="","",$Y106/(1/$BF106))</f>
        <v>66.290399999999991</v>
      </c>
      <c r="BH106" s="34">
        <f t="shared" si="52"/>
        <v>0</v>
      </c>
      <c r="BI106" s="36">
        <f t="shared" si="53"/>
        <v>66.290399999999991</v>
      </c>
      <c r="BJ106" s="1" t="str">
        <f t="shared" ref="BJ106:BJ135" si="82">IF(J106=BI106,"yes","no")</f>
        <v>yes</v>
      </c>
      <c r="BK106" s="35">
        <f t="shared" si="62"/>
        <v>-21.740399999999994</v>
      </c>
      <c r="BL106" s="35" t="str">
        <f t="shared" si="62"/>
        <v/>
      </c>
      <c r="BM106" s="7">
        <f t="shared" si="35"/>
        <v>-21.740399999999994</v>
      </c>
      <c r="BN106" s="7">
        <f t="shared" si="36"/>
        <v>0</v>
      </c>
      <c r="BO106" s="17">
        <f t="shared" si="37"/>
        <v>44.55</v>
      </c>
    </row>
    <row r="107" spans="2:67" ht="18" hidden="1" customHeight="1" x14ac:dyDescent="0.15">
      <c r="B107" s="1"/>
      <c r="D107" s="116" t="s">
        <v>50</v>
      </c>
      <c r="E107" s="229" t="s">
        <v>101</v>
      </c>
      <c r="F107" s="73">
        <f t="shared" si="63"/>
        <v>39204</v>
      </c>
      <c r="G107" s="74">
        <f t="shared" si="38"/>
        <v>40</v>
      </c>
      <c r="H107" s="112">
        <f t="shared" si="39"/>
        <v>3</v>
      </c>
      <c r="I107" s="113"/>
      <c r="J107" s="174">
        <f t="shared" si="64"/>
        <v>55.420200000000001</v>
      </c>
      <c r="K107" s="175">
        <f t="shared" si="65"/>
        <v>53.46</v>
      </c>
      <c r="L107" s="170">
        <f t="shared" si="66"/>
        <v>55.420200000000001</v>
      </c>
      <c r="M107" s="171">
        <f t="shared" si="67"/>
        <v>53.46</v>
      </c>
      <c r="N107" s="163">
        <f t="shared" si="68"/>
        <v>-3.5369774919614128E-2</v>
      </c>
      <c r="O107" s="227">
        <f t="shared" si="40"/>
        <v>1.4136363636363636</v>
      </c>
      <c r="P107" s="228">
        <f t="shared" si="41"/>
        <v>1.3636363636363638</v>
      </c>
      <c r="Q107" s="223" t="str">
        <f t="shared" si="69"/>
        <v/>
      </c>
      <c r="R107" s="208">
        <f t="shared" si="70"/>
        <v>-1.9602000000000004</v>
      </c>
      <c r="S107" s="209">
        <f t="shared" si="71"/>
        <v>-3.5369774919614155E-2</v>
      </c>
      <c r="U107" s="150" t="s">
        <v>99</v>
      </c>
      <c r="V107" s="4" t="s">
        <v>4</v>
      </c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72"/>
        <v>311</v>
      </c>
      <c r="AH107" s="30">
        <f t="shared" si="73"/>
        <v>311</v>
      </c>
      <c r="AI107" s="30">
        <f t="shared" si="7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42"/>
        <v>220000</v>
      </c>
      <c r="AQ107" s="32">
        <f t="shared" si="43"/>
        <v>100</v>
      </c>
      <c r="AR107" s="62">
        <f t="shared" si="44"/>
        <v>220000</v>
      </c>
      <c r="AS107" s="32">
        <f t="shared" si="45"/>
        <v>100</v>
      </c>
      <c r="AT107" s="27">
        <f t="shared" si="75"/>
        <v>311</v>
      </c>
      <c r="AU107" s="27" t="str">
        <f t="shared" si="46"/>
        <v/>
      </c>
      <c r="AV107" s="27">
        <f t="shared" si="47"/>
        <v>311</v>
      </c>
      <c r="AW107" s="24">
        <f t="shared" si="76"/>
        <v>-11</v>
      </c>
      <c r="AX107" s="24" t="str">
        <f t="shared" si="48"/>
        <v/>
      </c>
      <c r="AY107" s="24">
        <f t="shared" si="49"/>
        <v>-11</v>
      </c>
      <c r="AZ107" s="115">
        <f t="shared" si="61"/>
        <v>39204</v>
      </c>
      <c r="BA107" s="33">
        <f t="shared" si="77"/>
        <v>0.1782</v>
      </c>
      <c r="BB107" s="33">
        <f t="shared" si="78"/>
        <v>53.46</v>
      </c>
      <c r="BC107" s="34">
        <f t="shared" si="50"/>
        <v>0</v>
      </c>
      <c r="BD107" s="34">
        <f t="shared" si="51"/>
        <v>53.46</v>
      </c>
      <c r="BE107" s="34" t="str">
        <f t="shared" si="79"/>
        <v>yes</v>
      </c>
      <c r="BF107" s="35">
        <f t="shared" si="80"/>
        <v>0.1782</v>
      </c>
      <c r="BG107" s="35">
        <f t="shared" si="81"/>
        <v>55.420200000000001</v>
      </c>
      <c r="BH107" s="34">
        <f t="shared" si="52"/>
        <v>0</v>
      </c>
      <c r="BI107" s="36">
        <f t="shared" si="53"/>
        <v>55.420200000000001</v>
      </c>
      <c r="BJ107" s="1" t="str">
        <f t="shared" si="82"/>
        <v>yes</v>
      </c>
      <c r="BK107" s="35">
        <f t="shared" si="62"/>
        <v>-1.9602000000000004</v>
      </c>
      <c r="BL107" s="35" t="str">
        <f t="shared" si="62"/>
        <v/>
      </c>
      <c r="BM107" s="7">
        <f t="shared" ref="BM107:BM157" si="83">IF(BK107="","",BD107-BI107)</f>
        <v>-1.9602000000000004</v>
      </c>
      <c r="BN107" s="7">
        <f t="shared" ref="BN107:BN157" si="84">R107-BM107</f>
        <v>0</v>
      </c>
      <c r="BO107" s="17">
        <f t="shared" ref="BO107:BO157" si="85">P107*(AZ107/1000)</f>
        <v>53.460000000000008</v>
      </c>
    </row>
    <row r="108" spans="2:67" ht="18" hidden="1" customHeight="1" x14ac:dyDescent="0.15">
      <c r="B108" s="1"/>
      <c r="D108" s="116" t="s">
        <v>50</v>
      </c>
      <c r="E108" s="229" t="s">
        <v>171</v>
      </c>
      <c r="F108" s="73">
        <f t="shared" si="63"/>
        <v>39204</v>
      </c>
      <c r="G108" s="74">
        <f t="shared" ref="G108:G157" si="86">$J$12</f>
        <v>40</v>
      </c>
      <c r="H108" s="112">
        <f t="shared" ref="H108:H157" si="87">$K$12</f>
        <v>3</v>
      </c>
      <c r="I108" s="113"/>
      <c r="J108" s="174">
        <f t="shared" si="64"/>
        <v>63.41823529411765</v>
      </c>
      <c r="K108" s="175">
        <f t="shared" si="65"/>
        <v>62.265176470588237</v>
      </c>
      <c r="L108" s="170">
        <f t="shared" si="66"/>
        <v>63.41823529411765</v>
      </c>
      <c r="M108" s="171">
        <f t="shared" si="67"/>
        <v>62.265176470588237</v>
      </c>
      <c r="N108" s="163">
        <f t="shared" si="68"/>
        <v>-1.8181818181818188E-2</v>
      </c>
      <c r="O108" s="227">
        <f t="shared" ref="O108:O157" si="88">(AH108/AM108)*1000</f>
        <v>1.6176470588235294</v>
      </c>
      <c r="P108" s="228">
        <f t="shared" ref="P108:P157" si="89">(AI108/AO108)*1000</f>
        <v>1.588235294117647</v>
      </c>
      <c r="Q108" s="223" t="str">
        <f t="shared" si="69"/>
        <v/>
      </c>
      <c r="R108" s="208">
        <f t="shared" si="70"/>
        <v>-1.1530588235294132</v>
      </c>
      <c r="S108" s="209">
        <f t="shared" si="71"/>
        <v>-1.8181818181818205E-2</v>
      </c>
      <c r="U108" s="150" t="s">
        <v>99</v>
      </c>
      <c r="V108" s="4" t="s">
        <v>4</v>
      </c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72"/>
        <v>0</v>
      </c>
      <c r="AH108" s="30">
        <f t="shared" si="73"/>
        <v>275</v>
      </c>
      <c r="AI108" s="30">
        <f t="shared" si="7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ref="AP108:AP157" si="90">AK108</f>
        <v>220000</v>
      </c>
      <c r="AQ108" s="32">
        <f t="shared" ref="AQ108:AQ157" si="91">IF(AO108&gt;0,AO108/AK108*100,"Not Avail.")</f>
        <v>77.272727272727266</v>
      </c>
      <c r="AR108" s="62">
        <f t="shared" ref="AR108:AR157" si="92">AM108</f>
        <v>170000</v>
      </c>
      <c r="AS108" s="32">
        <f t="shared" ref="AS108:AS157" si="93">IF(AK108&gt;0,AO108/AM108*100,"Not Avail.")</f>
        <v>100</v>
      </c>
      <c r="AT108" s="27">
        <f t="shared" si="75"/>
        <v>275</v>
      </c>
      <c r="AU108" s="27" t="str">
        <f t="shared" ref="AU108:AU157" si="94">IF($AC108="",IF($AD108="","",($AC108+$AD108)),(($AC108+$AD108)/$AS108*100))</f>
        <v/>
      </c>
      <c r="AV108" s="27">
        <f t="shared" ref="AV108:AV157" si="95">IF(AT108="","",SUM(AT108:AU108))</f>
        <v>275</v>
      </c>
      <c r="AW108" s="24">
        <f t="shared" si="76"/>
        <v>-5</v>
      </c>
      <c r="AX108" s="24" t="str">
        <f t="shared" ref="AX108:AX157" si="96">IF(AU108="","",(AE108+AF108)-AU108)</f>
        <v/>
      </c>
      <c r="AY108" s="24">
        <f t="shared" ref="AY108:AY157" si="97">IF(AH108&gt;0,AI108-AV108,"New")</f>
        <v>-5</v>
      </c>
      <c r="AZ108" s="115">
        <f t="shared" si="61"/>
        <v>39204</v>
      </c>
      <c r="BA108" s="33">
        <f t="shared" si="77"/>
        <v>0.23061176470588235</v>
      </c>
      <c r="BB108" s="33">
        <f t="shared" si="78"/>
        <v>62.265176470588237</v>
      </c>
      <c r="BC108" s="34">
        <f t="shared" ref="BC108:BC157" si="98">(($AE108+$AF108)/(1/$BA108))</f>
        <v>0</v>
      </c>
      <c r="BD108" s="34">
        <f t="shared" ref="BD108:BD157" si="99">BB108+BC108</f>
        <v>62.265176470588237</v>
      </c>
      <c r="BE108" s="34" t="str">
        <f t="shared" si="79"/>
        <v>yes</v>
      </c>
      <c r="BF108" s="35">
        <f t="shared" si="80"/>
        <v>0.23061176470588235</v>
      </c>
      <c r="BG108" s="35">
        <f t="shared" si="81"/>
        <v>63.41823529411765</v>
      </c>
      <c r="BH108" s="34">
        <f t="shared" ref="BH108:BH157" si="100">(($AC108+$AD108)/(1/$BF108))</f>
        <v>0</v>
      </c>
      <c r="BI108" s="36">
        <f t="shared" ref="BI108:BI157" si="101">SUM(BG108:BH108)</f>
        <v>63.41823529411765</v>
      </c>
      <c r="BJ108" s="1" t="str">
        <f t="shared" si="82"/>
        <v>yes</v>
      </c>
      <c r="BK108" s="35">
        <f t="shared" si="62"/>
        <v>-1.1530588235294132</v>
      </c>
      <c r="BL108" s="35" t="str">
        <f t="shared" si="62"/>
        <v/>
      </c>
      <c r="BM108" s="7">
        <f t="shared" si="83"/>
        <v>-1.1530588235294132</v>
      </c>
      <c r="BN108" s="7">
        <f t="shared" si="84"/>
        <v>0</v>
      </c>
      <c r="BO108" s="17">
        <f t="shared" si="85"/>
        <v>62.26517647058823</v>
      </c>
    </row>
    <row r="109" spans="2:67" ht="18" hidden="1" customHeight="1" x14ac:dyDescent="0.15">
      <c r="B109" s="1"/>
      <c r="D109" s="116" t="s">
        <v>50</v>
      </c>
      <c r="E109" s="229" t="s">
        <v>87</v>
      </c>
      <c r="F109" s="73">
        <f t="shared" si="63"/>
        <v>39204</v>
      </c>
      <c r="G109" s="74">
        <f t="shared" si="86"/>
        <v>40</v>
      </c>
      <c r="H109" s="112">
        <f t="shared" si="87"/>
        <v>3</v>
      </c>
      <c r="I109" s="113"/>
      <c r="J109" s="174">
        <f t="shared" si="64"/>
        <v>62.548199999999994</v>
      </c>
      <c r="K109" s="175">
        <f t="shared" si="65"/>
        <v>62.37</v>
      </c>
      <c r="L109" s="170">
        <f t="shared" si="66"/>
        <v>62.548199999999994</v>
      </c>
      <c r="M109" s="171">
        <f t="shared" si="67"/>
        <v>62.37</v>
      </c>
      <c r="N109" s="163">
        <f t="shared" si="68"/>
        <v>-2.8490028490028019E-3</v>
      </c>
      <c r="O109" s="227">
        <f t="shared" si="88"/>
        <v>1.5954545454545455</v>
      </c>
      <c r="P109" s="228">
        <f t="shared" si="89"/>
        <v>1.5909090909090911</v>
      </c>
      <c r="Q109" s="223" t="str">
        <f t="shared" si="69"/>
        <v/>
      </c>
      <c r="R109" s="208">
        <f t="shared" si="70"/>
        <v>-0.17819999999999681</v>
      </c>
      <c r="S109" s="209">
        <f t="shared" si="71"/>
        <v>-2.8490028490027984E-3</v>
      </c>
      <c r="U109" s="150" t="s">
        <v>82</v>
      </c>
      <c r="V109" s="4" t="s">
        <v>4</v>
      </c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72"/>
        <v>343.7</v>
      </c>
      <c r="AH109" s="30">
        <f t="shared" si="73"/>
        <v>351</v>
      </c>
      <c r="AI109" s="30">
        <f t="shared" si="7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90"/>
        <v>220000</v>
      </c>
      <c r="AQ109" s="32">
        <f t="shared" si="91"/>
        <v>100</v>
      </c>
      <c r="AR109" s="62">
        <f t="shared" si="92"/>
        <v>220000</v>
      </c>
      <c r="AS109" s="32">
        <f t="shared" si="93"/>
        <v>100</v>
      </c>
      <c r="AT109" s="27">
        <f t="shared" si="75"/>
        <v>351</v>
      </c>
      <c r="AU109" s="27" t="str">
        <f t="shared" si="94"/>
        <v/>
      </c>
      <c r="AV109" s="27">
        <f t="shared" si="95"/>
        <v>351</v>
      </c>
      <c r="AW109" s="24">
        <f t="shared" si="76"/>
        <v>-1</v>
      </c>
      <c r="AX109" s="24" t="str">
        <f t="shared" si="96"/>
        <v/>
      </c>
      <c r="AY109" s="24">
        <f t="shared" si="97"/>
        <v>-1</v>
      </c>
      <c r="AZ109" s="115">
        <f t="shared" si="61"/>
        <v>39204</v>
      </c>
      <c r="BA109" s="33">
        <f t="shared" si="77"/>
        <v>0.1782</v>
      </c>
      <c r="BB109" s="33">
        <f t="shared" si="78"/>
        <v>62.37</v>
      </c>
      <c r="BC109" s="34">
        <f t="shared" si="98"/>
        <v>0</v>
      </c>
      <c r="BD109" s="34">
        <f t="shared" si="99"/>
        <v>62.37</v>
      </c>
      <c r="BE109" s="34" t="str">
        <f t="shared" si="79"/>
        <v>yes</v>
      </c>
      <c r="BF109" s="35">
        <f t="shared" si="80"/>
        <v>0.1782</v>
      </c>
      <c r="BG109" s="35">
        <f t="shared" si="81"/>
        <v>62.548199999999994</v>
      </c>
      <c r="BH109" s="34">
        <f t="shared" si="100"/>
        <v>0</v>
      </c>
      <c r="BI109" s="36">
        <f t="shared" si="101"/>
        <v>62.548199999999994</v>
      </c>
      <c r="BJ109" s="1" t="str">
        <f t="shared" si="82"/>
        <v>yes</v>
      </c>
      <c r="BK109" s="35">
        <f t="shared" si="62"/>
        <v>-0.17819999999999681</v>
      </c>
      <c r="BL109" s="35" t="str">
        <f t="shared" si="62"/>
        <v/>
      </c>
      <c r="BM109" s="7">
        <f t="shared" si="83"/>
        <v>-0.17819999999999681</v>
      </c>
      <c r="BN109" s="7">
        <f t="shared" si="84"/>
        <v>0</v>
      </c>
      <c r="BO109" s="17">
        <f t="shared" si="85"/>
        <v>62.370000000000005</v>
      </c>
    </row>
    <row r="110" spans="2:67" ht="18" hidden="1" customHeight="1" x14ac:dyDescent="0.15">
      <c r="B110" s="1"/>
      <c r="D110" s="116" t="s">
        <v>50</v>
      </c>
      <c r="E110" s="229" t="s">
        <v>173</v>
      </c>
      <c r="F110" s="73">
        <f t="shared" si="63"/>
        <v>39204</v>
      </c>
      <c r="G110" s="74">
        <f t="shared" si="86"/>
        <v>40</v>
      </c>
      <c r="H110" s="112">
        <f t="shared" si="87"/>
        <v>3</v>
      </c>
      <c r="I110" s="113"/>
      <c r="J110" s="174">
        <f t="shared" si="64"/>
        <v>65.221199999999996</v>
      </c>
      <c r="K110" s="175">
        <f t="shared" si="65"/>
        <v>64.152000000000001</v>
      </c>
      <c r="L110" s="170">
        <f t="shared" si="66"/>
        <v>65.221199999999996</v>
      </c>
      <c r="M110" s="171">
        <f t="shared" si="67"/>
        <v>64.152000000000001</v>
      </c>
      <c r="N110" s="163">
        <f t="shared" si="68"/>
        <v>-1.6393442622950727E-2</v>
      </c>
      <c r="O110" s="227">
        <f t="shared" si="88"/>
        <v>1.6636363636363636</v>
      </c>
      <c r="P110" s="228">
        <f t="shared" si="89"/>
        <v>1.6363636363636362</v>
      </c>
      <c r="Q110" s="223" t="str">
        <f t="shared" si="69"/>
        <v/>
      </c>
      <c r="R110" s="208">
        <f t="shared" si="70"/>
        <v>-1.069199999999995</v>
      </c>
      <c r="S110" s="209">
        <f t="shared" si="71"/>
        <v>-1.6393442622950744E-2</v>
      </c>
      <c r="U110" s="150" t="s">
        <v>170</v>
      </c>
      <c r="V110" s="4" t="s">
        <v>4</v>
      </c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72"/>
        <v>0</v>
      </c>
      <c r="AH110" s="30">
        <f t="shared" si="73"/>
        <v>366</v>
      </c>
      <c r="AI110" s="30">
        <f t="shared" si="7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90"/>
        <v>220000</v>
      </c>
      <c r="AQ110" s="32">
        <f t="shared" si="91"/>
        <v>100</v>
      </c>
      <c r="AR110" s="62">
        <f t="shared" si="92"/>
        <v>220000</v>
      </c>
      <c r="AS110" s="32">
        <f t="shared" si="93"/>
        <v>100</v>
      </c>
      <c r="AT110" s="27">
        <f t="shared" si="75"/>
        <v>366</v>
      </c>
      <c r="AU110" s="27" t="str">
        <f t="shared" si="94"/>
        <v/>
      </c>
      <c r="AV110" s="27">
        <f t="shared" si="95"/>
        <v>366</v>
      </c>
      <c r="AW110" s="24">
        <f t="shared" si="76"/>
        <v>-6</v>
      </c>
      <c r="AX110" s="24" t="str">
        <f t="shared" si="96"/>
        <v/>
      </c>
      <c r="AY110" s="24">
        <f t="shared" si="97"/>
        <v>-6</v>
      </c>
      <c r="AZ110" s="115">
        <f t="shared" si="61"/>
        <v>39204</v>
      </c>
      <c r="BA110" s="33">
        <f t="shared" si="77"/>
        <v>0.1782</v>
      </c>
      <c r="BB110" s="33">
        <f t="shared" si="78"/>
        <v>64.152000000000001</v>
      </c>
      <c r="BC110" s="34">
        <f t="shared" si="98"/>
        <v>0</v>
      </c>
      <c r="BD110" s="34">
        <f t="shared" si="99"/>
        <v>64.152000000000001</v>
      </c>
      <c r="BE110" s="34" t="str">
        <f t="shared" si="79"/>
        <v>yes</v>
      </c>
      <c r="BF110" s="35">
        <f t="shared" si="80"/>
        <v>0.1782</v>
      </c>
      <c r="BG110" s="35">
        <f t="shared" si="81"/>
        <v>65.221199999999996</v>
      </c>
      <c r="BH110" s="34">
        <f t="shared" si="100"/>
        <v>0</v>
      </c>
      <c r="BI110" s="36">
        <f t="shared" si="101"/>
        <v>65.221199999999996</v>
      </c>
      <c r="BJ110" s="1" t="str">
        <f t="shared" si="82"/>
        <v>yes</v>
      </c>
      <c r="BK110" s="35">
        <f t="shared" si="62"/>
        <v>-1.069199999999995</v>
      </c>
      <c r="BL110" s="35" t="str">
        <f t="shared" si="62"/>
        <v/>
      </c>
      <c r="BM110" s="7">
        <f t="shared" si="83"/>
        <v>-1.069199999999995</v>
      </c>
      <c r="BN110" s="7">
        <f t="shared" si="84"/>
        <v>0</v>
      </c>
      <c r="BO110" s="17">
        <f t="shared" si="85"/>
        <v>64.152000000000001</v>
      </c>
    </row>
    <row r="111" spans="2:67" ht="18" hidden="1" customHeight="1" x14ac:dyDescent="0.15">
      <c r="B111" s="1"/>
      <c r="D111" s="116" t="s">
        <v>50</v>
      </c>
      <c r="E111" s="229" t="s">
        <v>103</v>
      </c>
      <c r="F111" s="73">
        <f t="shared" si="63"/>
        <v>39204</v>
      </c>
      <c r="G111" s="74">
        <f t="shared" si="86"/>
        <v>40</v>
      </c>
      <c r="H111" s="112">
        <f t="shared" si="87"/>
        <v>3</v>
      </c>
      <c r="I111" s="113"/>
      <c r="J111" s="174">
        <f t="shared" si="64"/>
        <v>51.856200000000001</v>
      </c>
      <c r="K111" s="175">
        <f t="shared" si="65"/>
        <v>53.46</v>
      </c>
      <c r="L111" s="170">
        <f t="shared" si="66"/>
        <v>51.856200000000001</v>
      </c>
      <c r="M111" s="171">
        <f t="shared" si="67"/>
        <v>53.46</v>
      </c>
      <c r="N111" s="163">
        <f t="shared" si="68"/>
        <v>3.0927835051546282E-2</v>
      </c>
      <c r="O111" s="227">
        <f t="shared" si="88"/>
        <v>1.3227272727272728</v>
      </c>
      <c r="P111" s="228">
        <f t="shared" si="89"/>
        <v>1.3636363636363638</v>
      </c>
      <c r="Q111" s="223" t="str">
        <f t="shared" si="69"/>
        <v/>
      </c>
      <c r="R111" s="208">
        <f t="shared" si="70"/>
        <v>1.6037999999999997</v>
      </c>
      <c r="S111" s="209">
        <f t="shared" si="71"/>
        <v>3.0927835051546386E-2</v>
      </c>
      <c r="U111" s="150" t="s">
        <v>99</v>
      </c>
      <c r="V111" s="4" t="s">
        <v>4</v>
      </c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72"/>
        <v>331</v>
      </c>
      <c r="AH111" s="30">
        <f t="shared" si="73"/>
        <v>291</v>
      </c>
      <c r="AI111" s="30">
        <f t="shared" si="7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90"/>
        <v>220000</v>
      </c>
      <c r="AQ111" s="32">
        <f t="shared" si="91"/>
        <v>100</v>
      </c>
      <c r="AR111" s="62">
        <f t="shared" si="92"/>
        <v>220000</v>
      </c>
      <c r="AS111" s="32">
        <f t="shared" si="93"/>
        <v>100</v>
      </c>
      <c r="AT111" s="27">
        <f t="shared" si="75"/>
        <v>291</v>
      </c>
      <c r="AU111" s="27" t="str">
        <f t="shared" si="94"/>
        <v/>
      </c>
      <c r="AV111" s="27">
        <f t="shared" si="95"/>
        <v>291</v>
      </c>
      <c r="AW111" s="24">
        <f t="shared" si="76"/>
        <v>9</v>
      </c>
      <c r="AX111" s="24" t="str">
        <f t="shared" si="96"/>
        <v/>
      </c>
      <c r="AY111" s="24">
        <f t="shared" si="97"/>
        <v>9</v>
      </c>
      <c r="AZ111" s="115">
        <f t="shared" si="61"/>
        <v>39204</v>
      </c>
      <c r="BA111" s="33">
        <f t="shared" si="77"/>
        <v>0.1782</v>
      </c>
      <c r="BB111" s="33">
        <f t="shared" si="78"/>
        <v>53.46</v>
      </c>
      <c r="BC111" s="34">
        <f t="shared" si="98"/>
        <v>0</v>
      </c>
      <c r="BD111" s="34">
        <f t="shared" si="99"/>
        <v>53.46</v>
      </c>
      <c r="BE111" s="34" t="str">
        <f t="shared" si="79"/>
        <v>yes</v>
      </c>
      <c r="BF111" s="35">
        <f t="shared" si="80"/>
        <v>0.1782</v>
      </c>
      <c r="BG111" s="35">
        <f t="shared" si="81"/>
        <v>51.856200000000001</v>
      </c>
      <c r="BH111" s="34">
        <f t="shared" si="100"/>
        <v>0</v>
      </c>
      <c r="BI111" s="36">
        <f t="shared" si="101"/>
        <v>51.856200000000001</v>
      </c>
      <c r="BJ111" s="1" t="str">
        <f t="shared" si="82"/>
        <v>yes</v>
      </c>
      <c r="BK111" s="35">
        <f t="shared" si="62"/>
        <v>1.6037999999999997</v>
      </c>
      <c r="BL111" s="35" t="str">
        <f t="shared" si="62"/>
        <v/>
      </c>
      <c r="BM111" s="7">
        <f t="shared" si="83"/>
        <v>1.6037999999999997</v>
      </c>
      <c r="BN111" s="7">
        <f t="shared" si="84"/>
        <v>0</v>
      </c>
      <c r="BO111" s="17">
        <f t="shared" si="85"/>
        <v>53.460000000000008</v>
      </c>
    </row>
    <row r="112" spans="2:67" ht="18" hidden="1" customHeight="1" x14ac:dyDescent="0.15">
      <c r="B112" s="1"/>
      <c r="D112" s="116" t="s">
        <v>50</v>
      </c>
      <c r="E112" s="229" t="s">
        <v>78</v>
      </c>
      <c r="F112" s="73">
        <f t="shared" si="63"/>
        <v>39204</v>
      </c>
      <c r="G112" s="74">
        <f t="shared" si="86"/>
        <v>40</v>
      </c>
      <c r="H112" s="112">
        <f t="shared" si="87"/>
        <v>3</v>
      </c>
      <c r="I112" s="113"/>
      <c r="J112" s="174">
        <f t="shared" si="64"/>
        <v>41.876999999999995</v>
      </c>
      <c r="K112" s="175">
        <f t="shared" si="65"/>
        <v>44.55</v>
      </c>
      <c r="L112" s="170">
        <f t="shared" si="66"/>
        <v>41.876999999999995</v>
      </c>
      <c r="M112" s="171">
        <f t="shared" si="67"/>
        <v>44.55</v>
      </c>
      <c r="N112" s="163">
        <f t="shared" si="68"/>
        <v>6.3829787234042534E-2</v>
      </c>
      <c r="O112" s="227">
        <f t="shared" si="88"/>
        <v>1.0681818181818181</v>
      </c>
      <c r="P112" s="228">
        <f t="shared" si="89"/>
        <v>1.1363636363636362</v>
      </c>
      <c r="Q112" s="223" t="str">
        <f t="shared" si="69"/>
        <v/>
      </c>
      <c r="R112" s="208">
        <f t="shared" si="70"/>
        <v>2.6730000000000018</v>
      </c>
      <c r="S112" s="209">
        <f t="shared" si="71"/>
        <v>6.3829787234042604E-2</v>
      </c>
      <c r="U112" s="150" t="s">
        <v>80</v>
      </c>
      <c r="V112" s="4" t="s">
        <v>4</v>
      </c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72"/>
        <v>235</v>
      </c>
      <c r="AH112" s="30">
        <f t="shared" si="73"/>
        <v>235</v>
      </c>
      <c r="AI112" s="30">
        <f t="shared" si="7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90"/>
        <v>220000</v>
      </c>
      <c r="AQ112" s="32">
        <f t="shared" si="91"/>
        <v>100</v>
      </c>
      <c r="AR112" s="62">
        <f t="shared" si="92"/>
        <v>220000</v>
      </c>
      <c r="AS112" s="32">
        <f t="shared" si="93"/>
        <v>100</v>
      </c>
      <c r="AT112" s="27">
        <f t="shared" si="75"/>
        <v>235</v>
      </c>
      <c r="AU112" s="27" t="str">
        <f t="shared" si="94"/>
        <v/>
      </c>
      <c r="AV112" s="27">
        <f t="shared" si="95"/>
        <v>235</v>
      </c>
      <c r="AW112" s="24">
        <f t="shared" si="76"/>
        <v>15</v>
      </c>
      <c r="AX112" s="24" t="str">
        <f t="shared" si="96"/>
        <v/>
      </c>
      <c r="AY112" s="24">
        <f t="shared" si="97"/>
        <v>15</v>
      </c>
      <c r="AZ112" s="115">
        <f t="shared" si="61"/>
        <v>39204</v>
      </c>
      <c r="BA112" s="33">
        <f t="shared" si="77"/>
        <v>0.1782</v>
      </c>
      <c r="BB112" s="33">
        <f t="shared" si="78"/>
        <v>44.55</v>
      </c>
      <c r="BC112" s="34">
        <f t="shared" si="98"/>
        <v>0</v>
      </c>
      <c r="BD112" s="34">
        <f t="shared" si="99"/>
        <v>44.55</v>
      </c>
      <c r="BE112" s="34" t="str">
        <f t="shared" si="79"/>
        <v>yes</v>
      </c>
      <c r="BF112" s="35">
        <f t="shared" si="80"/>
        <v>0.1782</v>
      </c>
      <c r="BG112" s="35">
        <f t="shared" si="81"/>
        <v>41.876999999999995</v>
      </c>
      <c r="BH112" s="34">
        <f t="shared" si="100"/>
        <v>0</v>
      </c>
      <c r="BI112" s="36">
        <f t="shared" si="101"/>
        <v>41.876999999999995</v>
      </c>
      <c r="BJ112" s="1" t="str">
        <f t="shared" si="82"/>
        <v>yes</v>
      </c>
      <c r="BK112" s="35">
        <f t="shared" si="62"/>
        <v>2.6730000000000018</v>
      </c>
      <c r="BL112" s="35" t="str">
        <f t="shared" si="62"/>
        <v/>
      </c>
      <c r="BM112" s="7">
        <f t="shared" si="83"/>
        <v>2.6730000000000018</v>
      </c>
      <c r="BN112" s="7">
        <f t="shared" si="84"/>
        <v>0</v>
      </c>
      <c r="BO112" s="17">
        <f t="shared" si="85"/>
        <v>44.55</v>
      </c>
    </row>
    <row r="113" spans="2:67" ht="18" hidden="1" customHeight="1" x14ac:dyDescent="0.15">
      <c r="B113" s="1"/>
      <c r="D113" s="116" t="s">
        <v>50</v>
      </c>
      <c r="E113" s="229" t="s">
        <v>98</v>
      </c>
      <c r="F113" s="73">
        <f t="shared" si="63"/>
        <v>39204</v>
      </c>
      <c r="G113" s="74">
        <f t="shared" si="86"/>
        <v>40</v>
      </c>
      <c r="H113" s="112">
        <f t="shared" si="87"/>
        <v>3</v>
      </c>
      <c r="I113" s="113"/>
      <c r="J113" s="174">
        <f t="shared" si="64"/>
        <v>53.46</v>
      </c>
      <c r="K113" s="175">
        <f t="shared" si="65"/>
        <v>44.55</v>
      </c>
      <c r="L113" s="170">
        <f t="shared" si="66"/>
        <v>53.46</v>
      </c>
      <c r="M113" s="171">
        <f t="shared" si="67"/>
        <v>44.55</v>
      </c>
      <c r="N113" s="163">
        <f t="shared" si="68"/>
        <v>-0.16666666666666674</v>
      </c>
      <c r="O113" s="227">
        <f t="shared" si="88"/>
        <v>1.3636363636363638</v>
      </c>
      <c r="P113" s="228">
        <f t="shared" si="89"/>
        <v>1.1363636363636362</v>
      </c>
      <c r="Q113" s="223" t="str">
        <f t="shared" si="69"/>
        <v/>
      </c>
      <c r="R113" s="208">
        <f t="shared" si="70"/>
        <v>-8.9100000000000037</v>
      </c>
      <c r="S113" s="209">
        <f t="shared" si="71"/>
        <v>-0.16666666666666674</v>
      </c>
      <c r="U113" s="150" t="s">
        <v>81</v>
      </c>
      <c r="V113" s="4" t="s">
        <v>4</v>
      </c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72"/>
        <v>300</v>
      </c>
      <c r="AH113" s="30">
        <f t="shared" si="73"/>
        <v>300</v>
      </c>
      <c r="AI113" s="30">
        <f t="shared" si="7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90"/>
        <v>220000</v>
      </c>
      <c r="AQ113" s="32">
        <f t="shared" si="91"/>
        <v>100</v>
      </c>
      <c r="AR113" s="62">
        <f t="shared" si="92"/>
        <v>220000</v>
      </c>
      <c r="AS113" s="32">
        <f t="shared" si="93"/>
        <v>100</v>
      </c>
      <c r="AT113" s="27">
        <f t="shared" si="75"/>
        <v>300</v>
      </c>
      <c r="AU113" s="27" t="str">
        <f t="shared" si="94"/>
        <v/>
      </c>
      <c r="AV113" s="27">
        <f t="shared" si="95"/>
        <v>300</v>
      </c>
      <c r="AW113" s="24">
        <f t="shared" si="76"/>
        <v>-50</v>
      </c>
      <c r="AX113" s="24" t="str">
        <f t="shared" si="96"/>
        <v/>
      </c>
      <c r="AY113" s="24">
        <f t="shared" si="97"/>
        <v>-50</v>
      </c>
      <c r="AZ113" s="115">
        <f t="shared" si="61"/>
        <v>39204</v>
      </c>
      <c r="BA113" s="33">
        <f t="shared" si="77"/>
        <v>0.1782</v>
      </c>
      <c r="BB113" s="33">
        <f t="shared" si="78"/>
        <v>44.55</v>
      </c>
      <c r="BC113" s="34">
        <f t="shared" si="98"/>
        <v>0</v>
      </c>
      <c r="BD113" s="34">
        <f t="shared" si="99"/>
        <v>44.55</v>
      </c>
      <c r="BE113" s="34" t="str">
        <f t="shared" si="79"/>
        <v>yes</v>
      </c>
      <c r="BF113" s="35">
        <f t="shared" si="80"/>
        <v>0.1782</v>
      </c>
      <c r="BG113" s="35">
        <f t="shared" si="81"/>
        <v>53.46</v>
      </c>
      <c r="BH113" s="34">
        <f t="shared" si="100"/>
        <v>0</v>
      </c>
      <c r="BI113" s="36">
        <f t="shared" si="101"/>
        <v>53.46</v>
      </c>
      <c r="BJ113" s="1" t="str">
        <f t="shared" si="82"/>
        <v>yes</v>
      </c>
      <c r="BK113" s="35">
        <f t="shared" si="62"/>
        <v>-8.9100000000000037</v>
      </c>
      <c r="BL113" s="35" t="str">
        <f t="shared" si="62"/>
        <v/>
      </c>
      <c r="BM113" s="7">
        <f t="shared" si="83"/>
        <v>-8.9100000000000037</v>
      </c>
      <c r="BN113" s="7">
        <f t="shared" si="84"/>
        <v>0</v>
      </c>
      <c r="BO113" s="17">
        <f t="shared" si="85"/>
        <v>44.55</v>
      </c>
    </row>
    <row r="114" spans="2:67" ht="18" hidden="1" customHeight="1" x14ac:dyDescent="0.15">
      <c r="B114" s="1"/>
      <c r="D114" s="116" t="s">
        <v>50</v>
      </c>
      <c r="E114" s="229" t="s">
        <v>102</v>
      </c>
      <c r="F114" s="73">
        <f t="shared" si="63"/>
        <v>39204</v>
      </c>
      <c r="G114" s="74">
        <f t="shared" si="86"/>
        <v>40</v>
      </c>
      <c r="H114" s="112">
        <f t="shared" si="87"/>
        <v>3</v>
      </c>
      <c r="I114" s="113"/>
      <c r="J114" s="174">
        <f t="shared" si="64"/>
        <v>58.984200000000001</v>
      </c>
      <c r="K114" s="175">
        <f t="shared" si="65"/>
        <v>53.46</v>
      </c>
      <c r="L114" s="170">
        <f t="shared" si="66"/>
        <v>58.984200000000001</v>
      </c>
      <c r="M114" s="171">
        <f t="shared" si="67"/>
        <v>53.46</v>
      </c>
      <c r="N114" s="163">
        <f t="shared" si="68"/>
        <v>-9.3655589123867067E-2</v>
      </c>
      <c r="O114" s="227">
        <f t="shared" si="88"/>
        <v>1.5045454545454546</v>
      </c>
      <c r="P114" s="228">
        <f t="shared" si="89"/>
        <v>1.3636363636363638</v>
      </c>
      <c r="Q114" s="223" t="str">
        <f t="shared" si="69"/>
        <v/>
      </c>
      <c r="R114" s="208">
        <f t="shared" si="70"/>
        <v>-5.5242000000000004</v>
      </c>
      <c r="S114" s="209">
        <f t="shared" si="71"/>
        <v>-9.3655589123867081E-2</v>
      </c>
      <c r="U114" s="150" t="s">
        <v>99</v>
      </c>
      <c r="V114" s="4" t="s">
        <v>4</v>
      </c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72"/>
        <v>331</v>
      </c>
      <c r="AH114" s="30">
        <f t="shared" si="73"/>
        <v>331</v>
      </c>
      <c r="AI114" s="30">
        <f t="shared" si="7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90"/>
        <v>220000</v>
      </c>
      <c r="AQ114" s="32">
        <f t="shared" si="91"/>
        <v>100</v>
      </c>
      <c r="AR114" s="62">
        <f t="shared" si="92"/>
        <v>220000</v>
      </c>
      <c r="AS114" s="32">
        <f t="shared" si="93"/>
        <v>100</v>
      </c>
      <c r="AT114" s="27">
        <f t="shared" si="75"/>
        <v>331</v>
      </c>
      <c r="AU114" s="27" t="str">
        <f t="shared" si="94"/>
        <v/>
      </c>
      <c r="AV114" s="27">
        <f t="shared" si="95"/>
        <v>331</v>
      </c>
      <c r="AW114" s="24">
        <f t="shared" si="76"/>
        <v>-31</v>
      </c>
      <c r="AX114" s="24" t="str">
        <f t="shared" si="96"/>
        <v/>
      </c>
      <c r="AY114" s="24">
        <f t="shared" si="97"/>
        <v>-31</v>
      </c>
      <c r="AZ114" s="115">
        <f t="shared" si="61"/>
        <v>39204</v>
      </c>
      <c r="BA114" s="33">
        <f t="shared" si="77"/>
        <v>0.1782</v>
      </c>
      <c r="BB114" s="33">
        <f t="shared" si="78"/>
        <v>53.46</v>
      </c>
      <c r="BC114" s="34">
        <f t="shared" si="98"/>
        <v>0</v>
      </c>
      <c r="BD114" s="34">
        <f t="shared" si="99"/>
        <v>53.46</v>
      </c>
      <c r="BE114" s="34" t="str">
        <f t="shared" si="79"/>
        <v>yes</v>
      </c>
      <c r="BF114" s="35">
        <f t="shared" si="80"/>
        <v>0.1782</v>
      </c>
      <c r="BG114" s="35">
        <f t="shared" si="81"/>
        <v>58.984200000000001</v>
      </c>
      <c r="BH114" s="34">
        <f t="shared" si="100"/>
        <v>0</v>
      </c>
      <c r="BI114" s="36">
        <f t="shared" si="101"/>
        <v>58.984200000000001</v>
      </c>
      <c r="BJ114" s="1" t="str">
        <f t="shared" si="82"/>
        <v>yes</v>
      </c>
      <c r="BK114" s="35">
        <f t="shared" si="62"/>
        <v>-5.5242000000000004</v>
      </c>
      <c r="BL114" s="35" t="str">
        <f t="shared" si="62"/>
        <v/>
      </c>
      <c r="BM114" s="7">
        <f t="shared" si="83"/>
        <v>-5.5242000000000004</v>
      </c>
      <c r="BN114" s="7">
        <f t="shared" si="84"/>
        <v>0</v>
      </c>
      <c r="BO114" s="17">
        <f t="shared" si="85"/>
        <v>53.460000000000008</v>
      </c>
    </row>
    <row r="115" spans="2:67" ht="18" hidden="1" customHeight="1" x14ac:dyDescent="0.15">
      <c r="B115" s="1"/>
      <c r="D115" s="116" t="s">
        <v>50</v>
      </c>
      <c r="E115" s="229" t="s">
        <v>79</v>
      </c>
      <c r="F115" s="73">
        <f t="shared" si="63"/>
        <v>39204</v>
      </c>
      <c r="G115" s="74">
        <f t="shared" si="86"/>
        <v>40</v>
      </c>
      <c r="H115" s="112">
        <f t="shared" si="87"/>
        <v>3</v>
      </c>
      <c r="I115" s="113"/>
      <c r="J115" s="174">
        <f t="shared" si="64"/>
        <v>60.944399999999995</v>
      </c>
      <c r="K115" s="175">
        <f t="shared" si="65"/>
        <v>62.37</v>
      </c>
      <c r="L115" s="170">
        <f t="shared" si="66"/>
        <v>60.944399999999995</v>
      </c>
      <c r="M115" s="171">
        <f t="shared" si="67"/>
        <v>62.37</v>
      </c>
      <c r="N115" s="163">
        <f t="shared" si="68"/>
        <v>2.3391812865497075E-2</v>
      </c>
      <c r="O115" s="227">
        <f t="shared" si="88"/>
        <v>1.5545454545454545</v>
      </c>
      <c r="P115" s="228">
        <f t="shared" si="89"/>
        <v>1.5909090909090911</v>
      </c>
      <c r="Q115" s="223" t="str">
        <f t="shared" si="69"/>
        <v/>
      </c>
      <c r="R115" s="208">
        <f t="shared" si="70"/>
        <v>1.4256000000000029</v>
      </c>
      <c r="S115" s="209">
        <f t="shared" si="71"/>
        <v>2.3391812865497127E-2</v>
      </c>
      <c r="U115" s="150" t="s">
        <v>29</v>
      </c>
      <c r="V115" s="4" t="s">
        <v>4</v>
      </c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72"/>
        <v>341.9</v>
      </c>
      <c r="AH115" s="30">
        <f t="shared" si="73"/>
        <v>342</v>
      </c>
      <c r="AI115" s="30">
        <f t="shared" si="7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90"/>
        <v>220000</v>
      </c>
      <c r="AQ115" s="32">
        <f t="shared" si="91"/>
        <v>100</v>
      </c>
      <c r="AR115" s="62">
        <f t="shared" si="92"/>
        <v>220000</v>
      </c>
      <c r="AS115" s="32">
        <f t="shared" si="93"/>
        <v>100</v>
      </c>
      <c r="AT115" s="27">
        <f t="shared" si="75"/>
        <v>342</v>
      </c>
      <c r="AU115" s="27" t="str">
        <f t="shared" si="94"/>
        <v/>
      </c>
      <c r="AV115" s="27">
        <f t="shared" si="95"/>
        <v>342</v>
      </c>
      <c r="AW115" s="24">
        <f t="shared" si="76"/>
        <v>8</v>
      </c>
      <c r="AX115" s="24" t="str">
        <f t="shared" si="96"/>
        <v/>
      </c>
      <c r="AY115" s="24">
        <f t="shared" si="97"/>
        <v>8</v>
      </c>
      <c r="AZ115" s="115">
        <f t="shared" si="61"/>
        <v>39204</v>
      </c>
      <c r="BA115" s="33">
        <f t="shared" si="77"/>
        <v>0.1782</v>
      </c>
      <c r="BB115" s="33">
        <f t="shared" si="78"/>
        <v>62.37</v>
      </c>
      <c r="BC115" s="34">
        <f t="shared" si="98"/>
        <v>0</v>
      </c>
      <c r="BD115" s="34">
        <f t="shared" si="99"/>
        <v>62.37</v>
      </c>
      <c r="BE115" s="34" t="str">
        <f t="shared" si="79"/>
        <v>yes</v>
      </c>
      <c r="BF115" s="35">
        <f t="shared" si="80"/>
        <v>0.1782</v>
      </c>
      <c r="BG115" s="35">
        <f t="shared" si="81"/>
        <v>60.944399999999995</v>
      </c>
      <c r="BH115" s="34">
        <f t="shared" si="100"/>
        <v>0</v>
      </c>
      <c r="BI115" s="36">
        <f t="shared" si="101"/>
        <v>60.944399999999995</v>
      </c>
      <c r="BJ115" s="1" t="str">
        <f t="shared" si="82"/>
        <v>yes</v>
      </c>
      <c r="BK115" s="35">
        <f t="shared" si="62"/>
        <v>1.4256000000000029</v>
      </c>
      <c r="BL115" s="35" t="str">
        <f t="shared" si="62"/>
        <v/>
      </c>
      <c r="BM115" s="7">
        <f t="shared" si="83"/>
        <v>1.4256000000000029</v>
      </c>
      <c r="BN115" s="7">
        <f t="shared" si="84"/>
        <v>0</v>
      </c>
      <c r="BO115" s="17">
        <f t="shared" si="85"/>
        <v>62.370000000000005</v>
      </c>
    </row>
    <row r="116" spans="2:67" ht="18" hidden="1" customHeight="1" x14ac:dyDescent="0.15">
      <c r="B116" s="1"/>
      <c r="D116" s="116" t="s">
        <v>50</v>
      </c>
      <c r="E116" s="229" t="s">
        <v>12</v>
      </c>
      <c r="F116" s="73">
        <f t="shared" si="63"/>
        <v>39204</v>
      </c>
      <c r="G116" s="74">
        <f t="shared" si="86"/>
        <v>40</v>
      </c>
      <c r="H116" s="112">
        <f t="shared" si="87"/>
        <v>3</v>
      </c>
      <c r="I116" s="113"/>
      <c r="J116" s="174">
        <f t="shared" si="64"/>
        <v>53.46</v>
      </c>
      <c r="K116" s="175">
        <f t="shared" si="65"/>
        <v>44.55</v>
      </c>
      <c r="L116" s="170">
        <f t="shared" si="66"/>
        <v>53.46</v>
      </c>
      <c r="M116" s="171">
        <f t="shared" si="67"/>
        <v>44.55</v>
      </c>
      <c r="N116" s="163">
        <f t="shared" si="68"/>
        <v>-0.16666666666666674</v>
      </c>
      <c r="O116" s="227">
        <f t="shared" si="88"/>
        <v>1.3636363636363638</v>
      </c>
      <c r="P116" s="228">
        <f t="shared" si="89"/>
        <v>1.1363636363636362</v>
      </c>
      <c r="Q116" s="223" t="str">
        <f t="shared" si="69"/>
        <v/>
      </c>
      <c r="R116" s="208">
        <f t="shared" si="70"/>
        <v>-8.9100000000000037</v>
      </c>
      <c r="S116" s="209">
        <f t="shared" si="71"/>
        <v>-0.16666666666666674</v>
      </c>
      <c r="U116" s="150" t="s">
        <v>81</v>
      </c>
      <c r="V116" s="4" t="s">
        <v>4</v>
      </c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72"/>
        <v>300</v>
      </c>
      <c r="AH116" s="30">
        <f t="shared" si="73"/>
        <v>300</v>
      </c>
      <c r="AI116" s="30">
        <f t="shared" si="7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90"/>
        <v>220000</v>
      </c>
      <c r="AQ116" s="32">
        <f t="shared" si="91"/>
        <v>100</v>
      </c>
      <c r="AR116" s="62">
        <f t="shared" si="92"/>
        <v>220000</v>
      </c>
      <c r="AS116" s="32">
        <f t="shared" si="93"/>
        <v>100</v>
      </c>
      <c r="AT116" s="27">
        <f t="shared" si="75"/>
        <v>300</v>
      </c>
      <c r="AU116" s="27" t="str">
        <f t="shared" si="94"/>
        <v/>
      </c>
      <c r="AV116" s="27">
        <f t="shared" si="95"/>
        <v>300</v>
      </c>
      <c r="AW116" s="24">
        <f t="shared" si="76"/>
        <v>-50</v>
      </c>
      <c r="AX116" s="24" t="str">
        <f t="shared" si="96"/>
        <v/>
      </c>
      <c r="AY116" s="24">
        <f t="shared" si="97"/>
        <v>-50</v>
      </c>
      <c r="AZ116" s="115">
        <f t="shared" si="61"/>
        <v>39204</v>
      </c>
      <c r="BA116" s="33">
        <f t="shared" si="77"/>
        <v>0.1782</v>
      </c>
      <c r="BB116" s="33">
        <f t="shared" si="78"/>
        <v>44.55</v>
      </c>
      <c r="BC116" s="34">
        <f t="shared" si="98"/>
        <v>0</v>
      </c>
      <c r="BD116" s="34">
        <f t="shared" si="99"/>
        <v>44.55</v>
      </c>
      <c r="BE116" s="34" t="str">
        <f t="shared" si="79"/>
        <v>yes</v>
      </c>
      <c r="BF116" s="35">
        <f t="shared" si="80"/>
        <v>0.1782</v>
      </c>
      <c r="BG116" s="35">
        <f t="shared" si="81"/>
        <v>53.46</v>
      </c>
      <c r="BH116" s="34">
        <f t="shared" si="100"/>
        <v>0</v>
      </c>
      <c r="BI116" s="36">
        <f t="shared" si="101"/>
        <v>53.46</v>
      </c>
      <c r="BJ116" s="1" t="str">
        <f t="shared" si="82"/>
        <v>yes</v>
      </c>
      <c r="BK116" s="35">
        <f t="shared" si="62"/>
        <v>-8.9100000000000037</v>
      </c>
      <c r="BL116" s="35" t="str">
        <f t="shared" si="62"/>
        <v/>
      </c>
      <c r="BM116" s="7">
        <f t="shared" si="83"/>
        <v>-8.9100000000000037</v>
      </c>
      <c r="BN116" s="7">
        <f t="shared" si="84"/>
        <v>0</v>
      </c>
      <c r="BO116" s="17">
        <f t="shared" si="85"/>
        <v>44.55</v>
      </c>
    </row>
    <row r="117" spans="2:67" ht="18" hidden="1" customHeight="1" x14ac:dyDescent="0.15">
      <c r="B117" s="1"/>
      <c r="C117" s="28"/>
      <c r="D117" s="116" t="s">
        <v>34</v>
      </c>
      <c r="E117" s="229" t="s">
        <v>89</v>
      </c>
      <c r="F117" s="73">
        <f t="shared" si="63"/>
        <v>39204</v>
      </c>
      <c r="G117" s="74">
        <f t="shared" si="86"/>
        <v>40</v>
      </c>
      <c r="H117" s="112">
        <f t="shared" si="87"/>
        <v>3</v>
      </c>
      <c r="I117" s="113"/>
      <c r="J117" s="174">
        <f t="shared" si="64"/>
        <v>39.676152521739134</v>
      </c>
      <c r="K117" s="175">
        <f t="shared" si="65"/>
        <v>39.676152521739134</v>
      </c>
      <c r="L117" s="170">
        <f t="shared" si="66"/>
        <v>39.676152521739134</v>
      </c>
      <c r="M117" s="171">
        <f t="shared" si="67"/>
        <v>39.676152521739134</v>
      </c>
      <c r="N117" s="163">
        <f t="shared" si="68"/>
        <v>0</v>
      </c>
      <c r="O117" s="227">
        <f t="shared" si="88"/>
        <v>1.0120434782608696</v>
      </c>
      <c r="P117" s="228">
        <f t="shared" si="89"/>
        <v>1.0120434782608696</v>
      </c>
      <c r="Q117" s="223" t="str">
        <f t="shared" si="69"/>
        <v/>
      </c>
      <c r="R117" s="208">
        <f t="shared" si="70"/>
        <v>0</v>
      </c>
      <c r="S117" s="209">
        <f t="shared" si="71"/>
        <v>0</v>
      </c>
      <c r="U117" s="149" t="s">
        <v>29</v>
      </c>
      <c r="V117" s="4" t="s">
        <v>4</v>
      </c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72"/>
        <v>298.8</v>
      </c>
      <c r="AH117" s="30">
        <f t="shared" si="73"/>
        <v>232.77</v>
      </c>
      <c r="AI117" s="30">
        <f t="shared" si="7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90"/>
        <v>230000</v>
      </c>
      <c r="AQ117" s="32">
        <f t="shared" si="91"/>
        <v>100</v>
      </c>
      <c r="AR117" s="62">
        <f t="shared" si="92"/>
        <v>230000</v>
      </c>
      <c r="AS117" s="32">
        <f t="shared" si="93"/>
        <v>100</v>
      </c>
      <c r="AT117" s="27">
        <f t="shared" si="75"/>
        <v>232.77</v>
      </c>
      <c r="AU117" s="27" t="str">
        <f t="shared" si="94"/>
        <v/>
      </c>
      <c r="AV117" s="27">
        <f t="shared" si="95"/>
        <v>232.77</v>
      </c>
      <c r="AW117" s="24">
        <f t="shared" si="76"/>
        <v>0</v>
      </c>
      <c r="AX117" s="24" t="str">
        <f t="shared" si="96"/>
        <v/>
      </c>
      <c r="AY117" s="24">
        <f t="shared" si="97"/>
        <v>0</v>
      </c>
      <c r="AZ117" s="115">
        <f t="shared" si="61"/>
        <v>39204</v>
      </c>
      <c r="BA117" s="33">
        <f t="shared" si="77"/>
        <v>0.17045217391304349</v>
      </c>
      <c r="BB117" s="33">
        <f t="shared" si="78"/>
        <v>39.676152521739134</v>
      </c>
      <c r="BC117" s="34">
        <f t="shared" si="98"/>
        <v>0</v>
      </c>
      <c r="BD117" s="34">
        <f t="shared" si="99"/>
        <v>39.676152521739134</v>
      </c>
      <c r="BE117" s="34" t="str">
        <f t="shared" si="79"/>
        <v>yes</v>
      </c>
      <c r="BF117" s="35">
        <f t="shared" si="80"/>
        <v>0.17045217391304349</v>
      </c>
      <c r="BG117" s="35">
        <f t="shared" si="81"/>
        <v>39.676152521739134</v>
      </c>
      <c r="BH117" s="34">
        <f t="shared" si="100"/>
        <v>0</v>
      </c>
      <c r="BI117" s="36">
        <f t="shared" si="101"/>
        <v>39.676152521739134</v>
      </c>
      <c r="BJ117" s="1" t="str">
        <f t="shared" si="82"/>
        <v>yes</v>
      </c>
      <c r="BK117" s="35">
        <f t="shared" si="62"/>
        <v>0</v>
      </c>
      <c r="BL117" s="35" t="str">
        <f t="shared" si="62"/>
        <v/>
      </c>
      <c r="BM117" s="7">
        <f t="shared" si="83"/>
        <v>0</v>
      </c>
      <c r="BN117" s="7">
        <f t="shared" si="84"/>
        <v>0</v>
      </c>
      <c r="BO117" s="17">
        <f t="shared" si="85"/>
        <v>39.676152521739134</v>
      </c>
    </row>
    <row r="118" spans="2:67" ht="18" hidden="1" customHeight="1" x14ac:dyDescent="0.15">
      <c r="B118" s="1"/>
      <c r="D118" s="147" t="s">
        <v>34</v>
      </c>
      <c r="E118" s="229" t="s">
        <v>90</v>
      </c>
      <c r="F118" s="73">
        <f t="shared" si="63"/>
        <v>39204</v>
      </c>
      <c r="G118" s="74">
        <f t="shared" si="86"/>
        <v>40</v>
      </c>
      <c r="H118" s="112">
        <f t="shared" si="87"/>
        <v>3</v>
      </c>
      <c r="I118" s="113"/>
      <c r="J118" s="174">
        <f t="shared" si="64"/>
        <v>39.676152521739134</v>
      </c>
      <c r="K118" s="175">
        <f t="shared" si="65"/>
        <v>39.676152521739134</v>
      </c>
      <c r="L118" s="170">
        <f t="shared" si="66"/>
        <v>39.676152521739134</v>
      </c>
      <c r="M118" s="171">
        <f t="shared" si="67"/>
        <v>39.676152521739134</v>
      </c>
      <c r="N118" s="163">
        <f t="shared" si="68"/>
        <v>0</v>
      </c>
      <c r="O118" s="227">
        <f t="shared" si="88"/>
        <v>1.0120434782608696</v>
      </c>
      <c r="P118" s="228">
        <f t="shared" si="89"/>
        <v>1.0120434782608696</v>
      </c>
      <c r="Q118" s="223" t="str">
        <f t="shared" si="69"/>
        <v/>
      </c>
      <c r="R118" s="208">
        <f t="shared" si="70"/>
        <v>0</v>
      </c>
      <c r="S118" s="209">
        <f t="shared" si="71"/>
        <v>0</v>
      </c>
      <c r="U118" s="150" t="s">
        <v>29</v>
      </c>
      <c r="V118" s="4" t="s">
        <v>4</v>
      </c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72"/>
        <v>298.8</v>
      </c>
      <c r="AH118" s="30">
        <f t="shared" si="73"/>
        <v>232.77</v>
      </c>
      <c r="AI118" s="30">
        <f t="shared" si="7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90"/>
        <v>230000</v>
      </c>
      <c r="AQ118" s="32">
        <f t="shared" si="91"/>
        <v>100</v>
      </c>
      <c r="AR118" s="62">
        <f t="shared" si="92"/>
        <v>230000</v>
      </c>
      <c r="AS118" s="32">
        <f t="shared" si="93"/>
        <v>100</v>
      </c>
      <c r="AT118" s="27">
        <f t="shared" si="75"/>
        <v>232.77</v>
      </c>
      <c r="AU118" s="27" t="str">
        <f t="shared" si="94"/>
        <v/>
      </c>
      <c r="AV118" s="27">
        <f t="shared" si="95"/>
        <v>232.77</v>
      </c>
      <c r="AW118" s="24">
        <f t="shared" si="76"/>
        <v>0</v>
      </c>
      <c r="AX118" s="24" t="str">
        <f t="shared" si="96"/>
        <v/>
      </c>
      <c r="AY118" s="24">
        <f t="shared" si="97"/>
        <v>0</v>
      </c>
      <c r="AZ118" s="115">
        <f t="shared" si="61"/>
        <v>39204</v>
      </c>
      <c r="BA118" s="33">
        <f t="shared" si="77"/>
        <v>0.17045217391304349</v>
      </c>
      <c r="BB118" s="33">
        <f t="shared" si="78"/>
        <v>39.676152521739134</v>
      </c>
      <c r="BC118" s="34">
        <f t="shared" si="98"/>
        <v>0</v>
      </c>
      <c r="BD118" s="34">
        <f t="shared" si="99"/>
        <v>39.676152521739134</v>
      </c>
      <c r="BE118" s="34" t="str">
        <f t="shared" si="79"/>
        <v>yes</v>
      </c>
      <c r="BF118" s="35">
        <f t="shared" si="80"/>
        <v>0.17045217391304349</v>
      </c>
      <c r="BG118" s="35">
        <f t="shared" si="81"/>
        <v>39.676152521739134</v>
      </c>
      <c r="BH118" s="34">
        <f t="shared" si="100"/>
        <v>0</v>
      </c>
      <c r="BI118" s="36">
        <f t="shared" si="101"/>
        <v>39.676152521739134</v>
      </c>
      <c r="BJ118" s="1" t="str">
        <f t="shared" si="82"/>
        <v>yes</v>
      </c>
      <c r="BK118" s="35">
        <f t="shared" si="62"/>
        <v>0</v>
      </c>
      <c r="BL118" s="35" t="str">
        <f t="shared" si="62"/>
        <v/>
      </c>
      <c r="BM118" s="7">
        <f t="shared" si="83"/>
        <v>0</v>
      </c>
      <c r="BN118" s="7">
        <f t="shared" si="84"/>
        <v>0</v>
      </c>
      <c r="BO118" s="17">
        <f t="shared" si="85"/>
        <v>39.676152521739134</v>
      </c>
    </row>
    <row r="119" spans="2:67" ht="18" hidden="1" customHeight="1" x14ac:dyDescent="0.15">
      <c r="B119" s="1"/>
      <c r="D119" s="147" t="s">
        <v>34</v>
      </c>
      <c r="E119" s="229" t="s">
        <v>111</v>
      </c>
      <c r="F119" s="73">
        <f t="shared" si="63"/>
        <v>39204</v>
      </c>
      <c r="G119" s="74">
        <f t="shared" si="86"/>
        <v>40</v>
      </c>
      <c r="H119" s="112">
        <f t="shared" si="87"/>
        <v>3</v>
      </c>
      <c r="I119" s="113"/>
      <c r="J119" s="174">
        <f t="shared" si="64"/>
        <v>58.959406956521732</v>
      </c>
      <c r="K119" s="175">
        <f t="shared" si="65"/>
        <v>58.959406956521732</v>
      </c>
      <c r="L119" s="170">
        <f t="shared" si="66"/>
        <v>58.959406956521732</v>
      </c>
      <c r="M119" s="171">
        <f t="shared" si="67"/>
        <v>58.959406956521732</v>
      </c>
      <c r="N119" s="163">
        <f t="shared" si="68"/>
        <v>0</v>
      </c>
      <c r="O119" s="227">
        <f t="shared" si="88"/>
        <v>1.5039130434782608</v>
      </c>
      <c r="P119" s="228">
        <f t="shared" si="89"/>
        <v>1.5039130434782608</v>
      </c>
      <c r="Q119" s="223" t="str">
        <f t="shared" si="69"/>
        <v/>
      </c>
      <c r="R119" s="208">
        <f t="shared" si="70"/>
        <v>0</v>
      </c>
      <c r="S119" s="209">
        <f t="shared" si="71"/>
        <v>0</v>
      </c>
      <c r="U119" s="153" t="s">
        <v>105</v>
      </c>
      <c r="V119" s="4" t="s">
        <v>4</v>
      </c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72"/>
        <v>328.8</v>
      </c>
      <c r="AH119" s="30">
        <f t="shared" si="73"/>
        <v>345.9</v>
      </c>
      <c r="AI119" s="30">
        <f t="shared" si="7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90"/>
        <v>230000</v>
      </c>
      <c r="AQ119" s="32">
        <f t="shared" si="91"/>
        <v>100</v>
      </c>
      <c r="AR119" s="62">
        <f t="shared" si="92"/>
        <v>230000</v>
      </c>
      <c r="AS119" s="32">
        <f t="shared" si="93"/>
        <v>100</v>
      </c>
      <c r="AT119" s="27">
        <f t="shared" si="75"/>
        <v>345.9</v>
      </c>
      <c r="AU119" s="27" t="str">
        <f t="shared" si="94"/>
        <v/>
      </c>
      <c r="AV119" s="27">
        <f t="shared" si="95"/>
        <v>345.9</v>
      </c>
      <c r="AW119" s="24">
        <f t="shared" si="76"/>
        <v>0</v>
      </c>
      <c r="AX119" s="24" t="str">
        <f t="shared" si="96"/>
        <v/>
      </c>
      <c r="AY119" s="24">
        <f t="shared" si="97"/>
        <v>0</v>
      </c>
      <c r="AZ119" s="115">
        <f t="shared" si="61"/>
        <v>39204</v>
      </c>
      <c r="BA119" s="33">
        <f t="shared" si="77"/>
        <v>0.17045217391304349</v>
      </c>
      <c r="BB119" s="33">
        <f t="shared" si="78"/>
        <v>58.959406956521732</v>
      </c>
      <c r="BC119" s="34">
        <f t="shared" si="98"/>
        <v>0</v>
      </c>
      <c r="BD119" s="34">
        <f t="shared" si="99"/>
        <v>58.959406956521732</v>
      </c>
      <c r="BE119" s="34" t="str">
        <f t="shared" si="79"/>
        <v>yes</v>
      </c>
      <c r="BF119" s="35">
        <f t="shared" si="80"/>
        <v>0.17045217391304349</v>
      </c>
      <c r="BG119" s="35">
        <f t="shared" si="81"/>
        <v>58.959406956521732</v>
      </c>
      <c r="BH119" s="34">
        <f t="shared" si="100"/>
        <v>0</v>
      </c>
      <c r="BI119" s="36">
        <f t="shared" si="101"/>
        <v>58.959406956521732</v>
      </c>
      <c r="BJ119" s="1" t="str">
        <f t="shared" si="82"/>
        <v>yes</v>
      </c>
      <c r="BK119" s="35">
        <f t="shared" si="62"/>
        <v>0</v>
      </c>
      <c r="BL119" s="35" t="str">
        <f t="shared" si="62"/>
        <v/>
      </c>
      <c r="BM119" s="7">
        <f t="shared" si="83"/>
        <v>0</v>
      </c>
      <c r="BN119" s="7">
        <f t="shared" si="84"/>
        <v>0</v>
      </c>
      <c r="BO119" s="17">
        <f t="shared" si="85"/>
        <v>58.95940695652174</v>
      </c>
    </row>
    <row r="120" spans="2:67" ht="18" hidden="1" customHeight="1" x14ac:dyDescent="0.15">
      <c r="B120" s="1"/>
      <c r="D120" s="116" t="s">
        <v>34</v>
      </c>
      <c r="E120" s="229" t="s">
        <v>112</v>
      </c>
      <c r="F120" s="73">
        <f t="shared" si="63"/>
        <v>39204</v>
      </c>
      <c r="G120" s="74">
        <f t="shared" si="86"/>
        <v>40</v>
      </c>
      <c r="H120" s="112">
        <f t="shared" si="87"/>
        <v>3</v>
      </c>
      <c r="I120" s="113"/>
      <c r="J120" s="174">
        <f t="shared" si="64"/>
        <v>62.368450434782602</v>
      </c>
      <c r="K120" s="175">
        <f t="shared" si="65"/>
        <v>62.368450434782602</v>
      </c>
      <c r="L120" s="170">
        <f t="shared" si="66"/>
        <v>62.368450434782602</v>
      </c>
      <c r="M120" s="171">
        <f t="shared" si="67"/>
        <v>62.368450434782602</v>
      </c>
      <c r="N120" s="163">
        <f t="shared" si="68"/>
        <v>0</v>
      </c>
      <c r="O120" s="227">
        <f t="shared" si="88"/>
        <v>1.5908695652173912</v>
      </c>
      <c r="P120" s="228">
        <f t="shared" si="89"/>
        <v>1.5908695652173912</v>
      </c>
      <c r="Q120" s="223" t="str">
        <f t="shared" si="69"/>
        <v/>
      </c>
      <c r="R120" s="208">
        <f t="shared" si="70"/>
        <v>0</v>
      </c>
      <c r="S120" s="209">
        <f t="shared" si="71"/>
        <v>0</v>
      </c>
      <c r="U120" s="153" t="s">
        <v>105</v>
      </c>
      <c r="V120" s="4" t="s">
        <v>4</v>
      </c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72"/>
        <v>328.8</v>
      </c>
      <c r="AH120" s="30">
        <f t="shared" si="73"/>
        <v>365.9</v>
      </c>
      <c r="AI120" s="30">
        <f t="shared" si="7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90"/>
        <v>230000</v>
      </c>
      <c r="AQ120" s="32">
        <f t="shared" si="91"/>
        <v>100</v>
      </c>
      <c r="AR120" s="62">
        <f t="shared" si="92"/>
        <v>230000</v>
      </c>
      <c r="AS120" s="32">
        <f t="shared" si="93"/>
        <v>100</v>
      </c>
      <c r="AT120" s="27">
        <f t="shared" si="75"/>
        <v>365.9</v>
      </c>
      <c r="AU120" s="27" t="str">
        <f t="shared" si="94"/>
        <v/>
      </c>
      <c r="AV120" s="27">
        <f t="shared" si="95"/>
        <v>365.9</v>
      </c>
      <c r="AW120" s="24">
        <f t="shared" si="76"/>
        <v>0</v>
      </c>
      <c r="AX120" s="24" t="str">
        <f t="shared" si="96"/>
        <v/>
      </c>
      <c r="AY120" s="24">
        <f t="shared" si="97"/>
        <v>0</v>
      </c>
      <c r="AZ120" s="115">
        <f t="shared" si="61"/>
        <v>39204</v>
      </c>
      <c r="BA120" s="33">
        <f t="shared" si="77"/>
        <v>0.17045217391304349</v>
      </c>
      <c r="BB120" s="33">
        <f t="shared" si="78"/>
        <v>62.368450434782602</v>
      </c>
      <c r="BC120" s="34">
        <f t="shared" si="98"/>
        <v>0</v>
      </c>
      <c r="BD120" s="34">
        <f t="shared" si="99"/>
        <v>62.368450434782602</v>
      </c>
      <c r="BE120" s="34" t="str">
        <f t="shared" si="79"/>
        <v>yes</v>
      </c>
      <c r="BF120" s="35">
        <f t="shared" si="80"/>
        <v>0.17045217391304349</v>
      </c>
      <c r="BG120" s="35">
        <f t="shared" si="81"/>
        <v>62.368450434782602</v>
      </c>
      <c r="BH120" s="34">
        <f t="shared" si="100"/>
        <v>0</v>
      </c>
      <c r="BI120" s="36">
        <f t="shared" si="101"/>
        <v>62.368450434782602</v>
      </c>
      <c r="BJ120" s="1" t="str">
        <f t="shared" si="82"/>
        <v>yes</v>
      </c>
      <c r="BK120" s="35">
        <f t="shared" si="62"/>
        <v>0</v>
      </c>
      <c r="BL120" s="35" t="str">
        <f t="shared" si="62"/>
        <v/>
      </c>
      <c r="BM120" s="7">
        <f t="shared" si="83"/>
        <v>0</v>
      </c>
      <c r="BN120" s="7">
        <f t="shared" si="84"/>
        <v>0</v>
      </c>
      <c r="BO120" s="17">
        <f t="shared" si="85"/>
        <v>62.368450434782609</v>
      </c>
    </row>
    <row r="121" spans="2:67" ht="18" customHeight="1" x14ac:dyDescent="0.15">
      <c r="B121" s="1"/>
      <c r="D121" s="116" t="s">
        <v>34</v>
      </c>
      <c r="E121" s="229" t="s">
        <v>126</v>
      </c>
      <c r="F121" s="73">
        <f t="shared" si="63"/>
        <v>39204</v>
      </c>
      <c r="G121" s="74">
        <f t="shared" si="86"/>
        <v>40</v>
      </c>
      <c r="H121" s="112">
        <f t="shared" si="87"/>
        <v>3</v>
      </c>
      <c r="I121" s="113"/>
      <c r="J121" s="174">
        <f t="shared" si="64"/>
        <v>51.120311478260874</v>
      </c>
      <c r="K121" s="175">
        <f t="shared" si="65"/>
        <v>51.120311478260874</v>
      </c>
      <c r="L121" s="170">
        <f t="shared" si="66"/>
        <v>51.120311478260874</v>
      </c>
      <c r="M121" s="171">
        <f t="shared" si="67"/>
        <v>51.120311478260874</v>
      </c>
      <c r="N121" s="163">
        <f t="shared" si="68"/>
        <v>0</v>
      </c>
      <c r="O121" s="227">
        <f t="shared" si="88"/>
        <v>1.3039565217391307</v>
      </c>
      <c r="P121" s="228">
        <f t="shared" si="89"/>
        <v>1.3039565217391307</v>
      </c>
      <c r="Q121" s="223" t="str">
        <f t="shared" si="69"/>
        <v/>
      </c>
      <c r="R121" s="208">
        <f t="shared" si="70"/>
        <v>0</v>
      </c>
      <c r="S121" s="209">
        <f t="shared" si="71"/>
        <v>0</v>
      </c>
      <c r="U121" s="153" t="s">
        <v>140</v>
      </c>
      <c r="V121" s="4" t="s">
        <v>4</v>
      </c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72"/>
        <v>290.8</v>
      </c>
      <c r="AH121" s="30">
        <f t="shared" si="73"/>
        <v>299.91000000000003</v>
      </c>
      <c r="AI121" s="30">
        <f t="shared" si="7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90"/>
        <v>230000</v>
      </c>
      <c r="AQ121" s="32">
        <f t="shared" si="91"/>
        <v>100</v>
      </c>
      <c r="AR121" s="62">
        <f t="shared" si="92"/>
        <v>230000</v>
      </c>
      <c r="AS121" s="32">
        <f t="shared" si="93"/>
        <v>100</v>
      </c>
      <c r="AT121" s="27">
        <f t="shared" si="75"/>
        <v>299.91000000000003</v>
      </c>
      <c r="AU121" s="27" t="str">
        <f t="shared" si="94"/>
        <v/>
      </c>
      <c r="AV121" s="27">
        <f t="shared" si="95"/>
        <v>299.91000000000003</v>
      </c>
      <c r="AW121" s="24">
        <f t="shared" si="76"/>
        <v>0</v>
      </c>
      <c r="AX121" s="24" t="str">
        <f t="shared" si="96"/>
        <v/>
      </c>
      <c r="AY121" s="24">
        <f t="shared" si="97"/>
        <v>0</v>
      </c>
      <c r="AZ121" s="115">
        <f t="shared" si="61"/>
        <v>39204</v>
      </c>
      <c r="BA121" s="33">
        <f t="shared" si="77"/>
        <v>0.17045217391304349</v>
      </c>
      <c r="BB121" s="33">
        <f t="shared" si="78"/>
        <v>51.120311478260874</v>
      </c>
      <c r="BC121" s="34">
        <f t="shared" si="98"/>
        <v>0</v>
      </c>
      <c r="BD121" s="34">
        <f t="shared" si="99"/>
        <v>51.120311478260874</v>
      </c>
      <c r="BE121" s="34" t="str">
        <f t="shared" si="79"/>
        <v>yes</v>
      </c>
      <c r="BF121" s="35">
        <f t="shared" si="80"/>
        <v>0.17045217391304349</v>
      </c>
      <c r="BG121" s="35">
        <f t="shared" si="81"/>
        <v>51.120311478260874</v>
      </c>
      <c r="BH121" s="34">
        <f t="shared" si="100"/>
        <v>0</v>
      </c>
      <c r="BI121" s="36">
        <f t="shared" si="101"/>
        <v>51.120311478260874</v>
      </c>
      <c r="BJ121" s="1" t="str">
        <f t="shared" si="82"/>
        <v>yes</v>
      </c>
      <c r="BK121" s="35">
        <f t="shared" si="62"/>
        <v>0</v>
      </c>
      <c r="BL121" s="35" t="str">
        <f t="shared" si="62"/>
        <v/>
      </c>
      <c r="BM121" s="7">
        <f t="shared" si="83"/>
        <v>0</v>
      </c>
      <c r="BN121" s="7">
        <f t="shared" si="84"/>
        <v>0</v>
      </c>
      <c r="BO121" s="17">
        <f t="shared" si="85"/>
        <v>51.120311478260881</v>
      </c>
    </row>
    <row r="122" spans="2:67" ht="18" hidden="1" customHeight="1" x14ac:dyDescent="0.15">
      <c r="B122" s="1"/>
      <c r="D122" s="116" t="s">
        <v>34</v>
      </c>
      <c r="E122" s="229" t="s">
        <v>128</v>
      </c>
      <c r="F122" s="73">
        <f t="shared" si="63"/>
        <v>39204</v>
      </c>
      <c r="G122" s="74">
        <f t="shared" si="86"/>
        <v>40</v>
      </c>
      <c r="H122" s="112">
        <f t="shared" si="87"/>
        <v>3</v>
      </c>
      <c r="I122" s="113"/>
      <c r="J122" s="174">
        <f t="shared" si="64"/>
        <v>62.368450434782602</v>
      </c>
      <c r="K122" s="175">
        <f t="shared" si="65"/>
        <v>58.959406956521732</v>
      </c>
      <c r="L122" s="170">
        <f t="shared" si="66"/>
        <v>62.368450434782602</v>
      </c>
      <c r="M122" s="171">
        <f t="shared" si="67"/>
        <v>58.959406956521732</v>
      </c>
      <c r="N122" s="163">
        <f t="shared" si="68"/>
        <v>-5.4659743099207403E-2</v>
      </c>
      <c r="O122" s="227">
        <f t="shared" si="88"/>
        <v>1.5908695652173912</v>
      </c>
      <c r="P122" s="228">
        <f t="shared" si="89"/>
        <v>1.5039130434782608</v>
      </c>
      <c r="Q122" s="223" t="str">
        <f t="shared" si="69"/>
        <v/>
      </c>
      <c r="R122" s="208">
        <f t="shared" si="70"/>
        <v>-3.4090434782608696</v>
      </c>
      <c r="S122" s="209">
        <f t="shared" si="71"/>
        <v>-5.4659743099207438E-2</v>
      </c>
      <c r="U122" s="153" t="s">
        <v>105</v>
      </c>
      <c r="V122" s="4" t="s">
        <v>4</v>
      </c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72"/>
        <v>328.8</v>
      </c>
      <c r="AH122" s="30">
        <f t="shared" si="73"/>
        <v>365.9</v>
      </c>
      <c r="AI122" s="30">
        <f t="shared" si="7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90"/>
        <v>230000</v>
      </c>
      <c r="AQ122" s="32">
        <f t="shared" si="91"/>
        <v>100</v>
      </c>
      <c r="AR122" s="62">
        <f t="shared" si="92"/>
        <v>230000</v>
      </c>
      <c r="AS122" s="32">
        <f t="shared" si="93"/>
        <v>100</v>
      </c>
      <c r="AT122" s="27">
        <f t="shared" si="75"/>
        <v>365.9</v>
      </c>
      <c r="AU122" s="27" t="str">
        <f t="shared" si="94"/>
        <v/>
      </c>
      <c r="AV122" s="27">
        <f t="shared" si="95"/>
        <v>365.9</v>
      </c>
      <c r="AW122" s="24">
        <f t="shared" si="76"/>
        <v>-20</v>
      </c>
      <c r="AX122" s="24" t="str">
        <f t="shared" si="96"/>
        <v/>
      </c>
      <c r="AY122" s="24">
        <f t="shared" si="97"/>
        <v>-20</v>
      </c>
      <c r="AZ122" s="115">
        <f t="shared" si="61"/>
        <v>39204</v>
      </c>
      <c r="BA122" s="33">
        <f t="shared" si="77"/>
        <v>0.17045217391304349</v>
      </c>
      <c r="BB122" s="33">
        <f t="shared" si="78"/>
        <v>58.959406956521732</v>
      </c>
      <c r="BC122" s="34">
        <f t="shared" si="98"/>
        <v>0</v>
      </c>
      <c r="BD122" s="34">
        <f t="shared" si="99"/>
        <v>58.959406956521732</v>
      </c>
      <c r="BE122" s="34" t="str">
        <f t="shared" si="79"/>
        <v>yes</v>
      </c>
      <c r="BF122" s="35">
        <f t="shared" si="80"/>
        <v>0.17045217391304349</v>
      </c>
      <c r="BG122" s="35">
        <f t="shared" si="81"/>
        <v>62.368450434782602</v>
      </c>
      <c r="BH122" s="34">
        <f t="shared" si="100"/>
        <v>0</v>
      </c>
      <c r="BI122" s="36">
        <f t="shared" si="101"/>
        <v>62.368450434782602</v>
      </c>
      <c r="BJ122" s="1" t="str">
        <f t="shared" si="82"/>
        <v>yes</v>
      </c>
      <c r="BK122" s="35">
        <f t="shared" si="62"/>
        <v>-3.4090434782608696</v>
      </c>
      <c r="BL122" s="35" t="str">
        <f t="shared" si="62"/>
        <v/>
      </c>
      <c r="BM122" s="7">
        <f t="shared" si="83"/>
        <v>-3.4090434782608696</v>
      </c>
      <c r="BN122" s="7">
        <f t="shared" si="84"/>
        <v>0</v>
      </c>
      <c r="BO122" s="17">
        <f t="shared" si="85"/>
        <v>58.95940695652174</v>
      </c>
    </row>
    <row r="123" spans="2:67" ht="18" hidden="1" customHeight="1" x14ac:dyDescent="0.15">
      <c r="B123" s="1"/>
      <c r="D123" s="116" t="s">
        <v>34</v>
      </c>
      <c r="E123" s="229" t="s">
        <v>129</v>
      </c>
      <c r="F123" s="73">
        <f t="shared" si="63"/>
        <v>39204</v>
      </c>
      <c r="G123" s="74">
        <f t="shared" si="86"/>
        <v>40</v>
      </c>
      <c r="H123" s="112">
        <f t="shared" si="87"/>
        <v>3</v>
      </c>
      <c r="I123" s="113"/>
      <c r="J123" s="174">
        <f t="shared" si="64"/>
        <v>62.368450434782602</v>
      </c>
      <c r="K123" s="175">
        <f t="shared" si="65"/>
        <v>62.368450434782602</v>
      </c>
      <c r="L123" s="170">
        <f t="shared" si="66"/>
        <v>62.368450434782602</v>
      </c>
      <c r="M123" s="171">
        <f t="shared" si="67"/>
        <v>62.368450434782602</v>
      </c>
      <c r="N123" s="163">
        <f t="shared" si="68"/>
        <v>0</v>
      </c>
      <c r="O123" s="227">
        <f t="shared" si="88"/>
        <v>1.5908695652173912</v>
      </c>
      <c r="P123" s="228">
        <f t="shared" si="89"/>
        <v>1.5908695652173912</v>
      </c>
      <c r="Q123" s="223" t="str">
        <f t="shared" si="69"/>
        <v/>
      </c>
      <c r="R123" s="208">
        <f t="shared" si="70"/>
        <v>0</v>
      </c>
      <c r="S123" s="209">
        <f t="shared" si="71"/>
        <v>0</v>
      </c>
      <c r="U123" s="153" t="s">
        <v>105</v>
      </c>
      <c r="V123" s="4" t="s">
        <v>4</v>
      </c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72"/>
        <v>328.8</v>
      </c>
      <c r="AH123" s="30">
        <f t="shared" si="73"/>
        <v>365.9</v>
      </c>
      <c r="AI123" s="30">
        <f t="shared" si="7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90"/>
        <v>230000</v>
      </c>
      <c r="AQ123" s="32">
        <f t="shared" si="91"/>
        <v>100</v>
      </c>
      <c r="AR123" s="62">
        <f t="shared" si="92"/>
        <v>230000</v>
      </c>
      <c r="AS123" s="32">
        <f t="shared" si="93"/>
        <v>100</v>
      </c>
      <c r="AT123" s="27">
        <f t="shared" si="75"/>
        <v>365.9</v>
      </c>
      <c r="AU123" s="27" t="str">
        <f t="shared" si="94"/>
        <v/>
      </c>
      <c r="AV123" s="27">
        <f t="shared" si="95"/>
        <v>365.9</v>
      </c>
      <c r="AW123" s="24">
        <f t="shared" si="76"/>
        <v>0</v>
      </c>
      <c r="AX123" s="24" t="str">
        <f t="shared" si="96"/>
        <v/>
      </c>
      <c r="AY123" s="24">
        <f t="shared" si="97"/>
        <v>0</v>
      </c>
      <c r="AZ123" s="115">
        <f t="shared" ref="AZ123:AZ157" si="102">F123</f>
        <v>39204</v>
      </c>
      <c r="BA123" s="33">
        <f t="shared" si="77"/>
        <v>0.17045217391304349</v>
      </c>
      <c r="BB123" s="33">
        <f t="shared" si="78"/>
        <v>62.368450434782602</v>
      </c>
      <c r="BC123" s="34">
        <f t="shared" si="98"/>
        <v>0</v>
      </c>
      <c r="BD123" s="34">
        <f t="shared" si="99"/>
        <v>62.368450434782602</v>
      </c>
      <c r="BE123" s="34" t="str">
        <f t="shared" si="79"/>
        <v>yes</v>
      </c>
      <c r="BF123" s="35">
        <f t="shared" si="80"/>
        <v>0.17045217391304349</v>
      </c>
      <c r="BG123" s="35">
        <f t="shared" si="81"/>
        <v>62.368450434782602</v>
      </c>
      <c r="BH123" s="34">
        <f t="shared" si="100"/>
        <v>0</v>
      </c>
      <c r="BI123" s="36">
        <f t="shared" si="101"/>
        <v>62.368450434782602</v>
      </c>
      <c r="BJ123" s="1" t="str">
        <f t="shared" si="82"/>
        <v>yes</v>
      </c>
      <c r="BK123" s="35">
        <f t="shared" si="62"/>
        <v>0</v>
      </c>
      <c r="BL123" s="35" t="str">
        <f t="shared" si="62"/>
        <v/>
      </c>
      <c r="BM123" s="7">
        <f t="shared" si="83"/>
        <v>0</v>
      </c>
      <c r="BN123" s="7">
        <f t="shared" si="84"/>
        <v>0</v>
      </c>
      <c r="BO123" s="17">
        <f t="shared" si="85"/>
        <v>62.368450434782609</v>
      </c>
    </row>
    <row r="124" spans="2:67" ht="18" customHeight="1" x14ac:dyDescent="0.15">
      <c r="B124" s="1"/>
      <c r="D124" s="116" t="s">
        <v>34</v>
      </c>
      <c r="E124" s="229" t="s">
        <v>220</v>
      </c>
      <c r="F124" s="73">
        <f t="shared" si="63"/>
        <v>39204</v>
      </c>
      <c r="G124" s="74">
        <f t="shared" si="86"/>
        <v>40</v>
      </c>
      <c r="H124" s="112">
        <f t="shared" si="87"/>
        <v>3</v>
      </c>
      <c r="I124" s="113"/>
      <c r="J124" s="174">
        <f t="shared" si="64"/>
        <v>0</v>
      </c>
      <c r="K124" s="175">
        <f t="shared" si="65"/>
        <v>51.120311478260874</v>
      </c>
      <c r="L124" s="170" t="str">
        <f t="shared" si="66"/>
        <v/>
      </c>
      <c r="M124" s="171">
        <f t="shared" si="67"/>
        <v>51.120311478260874</v>
      </c>
      <c r="N124" s="163" t="str">
        <f t="shared" si="68"/>
        <v>New</v>
      </c>
      <c r="O124" s="227">
        <f>(AH124/AM124)*1000</f>
        <v>0</v>
      </c>
      <c r="P124" s="228">
        <f>(AI124/AO124)*1000</f>
        <v>1.3039565217391307</v>
      </c>
      <c r="Q124" s="223" t="str">
        <f t="shared" si="69"/>
        <v>New</v>
      </c>
      <c r="R124" s="208" t="str">
        <f t="shared" si="70"/>
        <v>New</v>
      </c>
      <c r="S124" s="209" t="str">
        <f t="shared" si="71"/>
        <v/>
      </c>
      <c r="U124" s="153" t="s">
        <v>140</v>
      </c>
      <c r="V124" s="4" t="s">
        <v>4</v>
      </c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72"/>
        <v>180.8</v>
      </c>
      <c r="AH124" s="30">
        <f t="shared" si="73"/>
        <v>0</v>
      </c>
      <c r="AI124" s="30">
        <f t="shared" si="7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>AK124</f>
        <v>230000</v>
      </c>
      <c r="AQ124" s="32">
        <f>IF(AO124&gt;0,AO124/AK124*100,"Not Avail.")</f>
        <v>100</v>
      </c>
      <c r="AR124" s="62">
        <f>AM124</f>
        <v>230000</v>
      </c>
      <c r="AS124" s="32">
        <f>IF(AK124&gt;0,AO124/AM124*100,"Not Avail.")</f>
        <v>100</v>
      </c>
      <c r="AT124" s="27" t="str">
        <f t="shared" si="75"/>
        <v/>
      </c>
      <c r="AU124" s="27" t="str">
        <f t="shared" si="94"/>
        <v/>
      </c>
      <c r="AV124" s="27" t="str">
        <f>IF(AT124="","",SUM(AT124:AU124))</f>
        <v/>
      </c>
      <c r="AW124" s="24" t="str">
        <f t="shared" si="76"/>
        <v/>
      </c>
      <c r="AX124" s="24" t="str">
        <f>IF(AU124="","",(AE124+AF124)-AU124)</f>
        <v/>
      </c>
      <c r="AY124" s="24" t="str">
        <f>IF(AH124&gt;0,AI124-AV124,"New")</f>
        <v>New</v>
      </c>
      <c r="AZ124" s="115">
        <f t="shared" si="102"/>
        <v>39204</v>
      </c>
      <c r="BA124" s="33">
        <f t="shared" si="77"/>
        <v>0.17045217391304349</v>
      </c>
      <c r="BB124" s="33">
        <f t="shared" si="78"/>
        <v>51.120311478260874</v>
      </c>
      <c r="BC124" s="34">
        <f t="shared" si="98"/>
        <v>0</v>
      </c>
      <c r="BD124" s="34">
        <f>BB124+BC124</f>
        <v>51.120311478260874</v>
      </c>
      <c r="BE124" s="34" t="str">
        <f t="shared" si="79"/>
        <v>yes</v>
      </c>
      <c r="BF124" s="35">
        <f t="shared" si="80"/>
        <v>0.17045217391304349</v>
      </c>
      <c r="BG124" s="35" t="str">
        <f t="shared" si="81"/>
        <v/>
      </c>
      <c r="BH124" s="34">
        <f t="shared" si="100"/>
        <v>0</v>
      </c>
      <c r="BI124" s="36">
        <f>SUM(BG124:BH124)</f>
        <v>0</v>
      </c>
      <c r="BJ124" s="1" t="str">
        <f t="shared" si="82"/>
        <v>yes</v>
      </c>
      <c r="BK124" s="35" t="str">
        <f>IF(BG124="","",IF(BG124=0,"",BB124-BG124))</f>
        <v/>
      </c>
      <c r="BL124" s="35" t="str">
        <f>IF(BH124="","",IF(BH124=0,"",BC124-BH124))</f>
        <v/>
      </c>
      <c r="BM124" s="7" t="str">
        <f>IF(BK124="","",BD124-BI124)</f>
        <v/>
      </c>
      <c r="BN124" s="7" t="e">
        <f>R124-BM124</f>
        <v>#VALUE!</v>
      </c>
      <c r="BO124" s="17">
        <f>P124*(AZ124/1000)</f>
        <v>51.120311478260881</v>
      </c>
    </row>
    <row r="125" spans="2:67" ht="18" hidden="1" customHeight="1" x14ac:dyDescent="0.15">
      <c r="B125" s="1"/>
      <c r="D125" s="116" t="s">
        <v>34</v>
      </c>
      <c r="E125" s="229" t="s">
        <v>168</v>
      </c>
      <c r="F125" s="73">
        <f t="shared" si="63"/>
        <v>39204</v>
      </c>
      <c r="G125" s="74">
        <f t="shared" si="86"/>
        <v>40</v>
      </c>
      <c r="H125" s="112">
        <f t="shared" si="87"/>
        <v>3</v>
      </c>
      <c r="I125" s="113"/>
      <c r="J125" s="174">
        <f t="shared" si="64"/>
        <v>62.368450434782602</v>
      </c>
      <c r="K125" s="175">
        <f t="shared" si="65"/>
        <v>62.368450434782602</v>
      </c>
      <c r="L125" s="170">
        <f t="shared" si="66"/>
        <v>62.368450434782602</v>
      </c>
      <c r="M125" s="171">
        <f t="shared" si="67"/>
        <v>62.368450434782602</v>
      </c>
      <c r="N125" s="163">
        <f t="shared" si="68"/>
        <v>0</v>
      </c>
      <c r="O125" s="227">
        <f t="shared" si="88"/>
        <v>1.5908695652173912</v>
      </c>
      <c r="P125" s="228">
        <f t="shared" si="89"/>
        <v>1.5908695652173912</v>
      </c>
      <c r="Q125" s="223" t="str">
        <f t="shared" si="69"/>
        <v/>
      </c>
      <c r="R125" s="208">
        <f t="shared" si="70"/>
        <v>0</v>
      </c>
      <c r="S125" s="209">
        <f t="shared" si="71"/>
        <v>0</v>
      </c>
      <c r="U125" s="153" t="s">
        <v>105</v>
      </c>
      <c r="V125" s="4" t="s">
        <v>4</v>
      </c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72"/>
        <v>0</v>
      </c>
      <c r="AH125" s="30">
        <f t="shared" si="73"/>
        <v>365.9</v>
      </c>
      <c r="AI125" s="30">
        <f t="shared" si="7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90"/>
        <v>230000</v>
      </c>
      <c r="AQ125" s="32">
        <f t="shared" si="91"/>
        <v>100</v>
      </c>
      <c r="AR125" s="62">
        <f t="shared" si="92"/>
        <v>230000</v>
      </c>
      <c r="AS125" s="32">
        <f t="shared" si="93"/>
        <v>100</v>
      </c>
      <c r="AT125" s="27">
        <f t="shared" si="75"/>
        <v>365.9</v>
      </c>
      <c r="AU125" s="27" t="str">
        <f t="shared" si="94"/>
        <v/>
      </c>
      <c r="AV125" s="27">
        <f t="shared" si="95"/>
        <v>365.9</v>
      </c>
      <c r="AW125" s="24">
        <f t="shared" si="76"/>
        <v>0</v>
      </c>
      <c r="AX125" s="24" t="str">
        <f t="shared" si="96"/>
        <v/>
      </c>
      <c r="AY125" s="24">
        <f t="shared" si="97"/>
        <v>0</v>
      </c>
      <c r="AZ125" s="115">
        <f t="shared" si="102"/>
        <v>39204</v>
      </c>
      <c r="BA125" s="33">
        <f t="shared" si="77"/>
        <v>0.17045217391304349</v>
      </c>
      <c r="BB125" s="33">
        <f t="shared" si="78"/>
        <v>62.368450434782602</v>
      </c>
      <c r="BC125" s="34">
        <f t="shared" si="98"/>
        <v>0</v>
      </c>
      <c r="BD125" s="34">
        <f t="shared" si="99"/>
        <v>62.368450434782602</v>
      </c>
      <c r="BE125" s="34" t="str">
        <f t="shared" si="79"/>
        <v>yes</v>
      </c>
      <c r="BF125" s="35">
        <f t="shared" si="80"/>
        <v>0.17045217391304349</v>
      </c>
      <c r="BG125" s="35">
        <f t="shared" si="81"/>
        <v>62.368450434782602</v>
      </c>
      <c r="BH125" s="34">
        <f t="shared" si="100"/>
        <v>0</v>
      </c>
      <c r="BI125" s="36">
        <f t="shared" si="101"/>
        <v>62.368450434782602</v>
      </c>
      <c r="BJ125" s="1" t="str">
        <f t="shared" si="82"/>
        <v>yes</v>
      </c>
      <c r="BK125" s="35">
        <f t="shared" si="62"/>
        <v>0</v>
      </c>
      <c r="BL125" s="35" t="str">
        <f t="shared" si="62"/>
        <v/>
      </c>
      <c r="BM125" s="7">
        <f t="shared" si="83"/>
        <v>0</v>
      </c>
      <c r="BN125" s="7">
        <f t="shared" si="84"/>
        <v>0</v>
      </c>
      <c r="BO125" s="17">
        <f t="shared" si="85"/>
        <v>62.368450434782609</v>
      </c>
    </row>
    <row r="126" spans="2:67" ht="18" hidden="1" customHeight="1" x14ac:dyDescent="0.15">
      <c r="B126" s="1"/>
      <c r="D126" s="116" t="s">
        <v>34</v>
      </c>
      <c r="E126" s="229" t="s">
        <v>204</v>
      </c>
      <c r="F126" s="73">
        <f t="shared" si="63"/>
        <v>39204</v>
      </c>
      <c r="G126" s="74">
        <f t="shared" si="86"/>
        <v>40</v>
      </c>
      <c r="H126" s="112">
        <f t="shared" si="87"/>
        <v>3</v>
      </c>
      <c r="I126" s="113"/>
      <c r="J126" s="174">
        <f t="shared" si="64"/>
        <v>0</v>
      </c>
      <c r="K126" s="175">
        <f t="shared" si="65"/>
        <v>67.482015652173914</v>
      </c>
      <c r="L126" s="170" t="str">
        <f t="shared" si="66"/>
        <v/>
      </c>
      <c r="M126" s="171">
        <f t="shared" si="67"/>
        <v>67.482015652173914</v>
      </c>
      <c r="N126" s="163" t="str">
        <f t="shared" si="68"/>
        <v>New</v>
      </c>
      <c r="O126" s="227">
        <f t="shared" si="88"/>
        <v>0</v>
      </c>
      <c r="P126" s="228">
        <f t="shared" si="89"/>
        <v>1.7213043478260868</v>
      </c>
      <c r="Q126" s="223" t="str">
        <f t="shared" si="69"/>
        <v>New</v>
      </c>
      <c r="R126" s="208" t="str">
        <f t="shared" si="70"/>
        <v>New</v>
      </c>
      <c r="S126" s="209" t="str">
        <f t="shared" si="71"/>
        <v/>
      </c>
      <c r="U126" s="153" t="s">
        <v>105</v>
      </c>
      <c r="V126" s="4" t="s">
        <v>4</v>
      </c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72"/>
        <v>0</v>
      </c>
      <c r="AH126" s="30">
        <f t="shared" si="73"/>
        <v>0</v>
      </c>
      <c r="AI126" s="30">
        <f t="shared" si="7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>AK126</f>
        <v>230000</v>
      </c>
      <c r="AQ126" s="32">
        <f>IF(AO126&gt;0,AO126/AK126*100,"Not Avail.")</f>
        <v>100</v>
      </c>
      <c r="AR126" s="62">
        <f>AM126</f>
        <v>230000</v>
      </c>
      <c r="AS126" s="32">
        <f>IF(AK126&gt;0,AO126/AM126*100,"Not Avail.")</f>
        <v>100</v>
      </c>
      <c r="AT126" s="27" t="str">
        <f t="shared" si="75"/>
        <v/>
      </c>
      <c r="AU126" s="27" t="str">
        <f t="shared" si="94"/>
        <v/>
      </c>
      <c r="AV126" s="27" t="str">
        <f>IF(AT126="","",SUM(AT126:AU126))</f>
        <v/>
      </c>
      <c r="AW126" s="24" t="str">
        <f t="shared" si="76"/>
        <v/>
      </c>
      <c r="AX126" s="24" t="str">
        <f>IF(AU126="","",(AE126+AF126)-AU126)</f>
        <v/>
      </c>
      <c r="AY126" s="24" t="str">
        <f>IF(AH126&gt;0,AI126-AV126,"New")</f>
        <v>New</v>
      </c>
      <c r="AZ126" s="115">
        <f t="shared" si="102"/>
        <v>39204</v>
      </c>
      <c r="BA126" s="33">
        <f t="shared" si="77"/>
        <v>0.17045217391304349</v>
      </c>
      <c r="BB126" s="33">
        <f t="shared" si="78"/>
        <v>67.482015652173914</v>
      </c>
      <c r="BC126" s="34">
        <f t="shared" si="98"/>
        <v>0</v>
      </c>
      <c r="BD126" s="34">
        <f>BB126+BC126</f>
        <v>67.482015652173914</v>
      </c>
      <c r="BE126" s="34" t="str">
        <f t="shared" si="79"/>
        <v>yes</v>
      </c>
      <c r="BF126" s="35">
        <f t="shared" si="80"/>
        <v>0.17045217391304349</v>
      </c>
      <c r="BG126" s="35" t="str">
        <f t="shared" si="81"/>
        <v/>
      </c>
      <c r="BH126" s="34">
        <f t="shared" si="100"/>
        <v>0</v>
      </c>
      <c r="BI126" s="36">
        <f>SUM(BG126:BH126)</f>
        <v>0</v>
      </c>
      <c r="BJ126" s="1" t="str">
        <f t="shared" si="82"/>
        <v>yes</v>
      </c>
      <c r="BK126" s="35" t="str">
        <f t="shared" si="62"/>
        <v/>
      </c>
      <c r="BL126" s="35" t="str">
        <f t="shared" si="62"/>
        <v/>
      </c>
      <c r="BM126" s="7" t="str">
        <f t="shared" si="83"/>
        <v/>
      </c>
      <c r="BN126" s="7" t="e">
        <f t="shared" si="84"/>
        <v>#VALUE!</v>
      </c>
      <c r="BO126" s="17">
        <f t="shared" si="85"/>
        <v>67.482015652173914</v>
      </c>
    </row>
    <row r="127" spans="2:67" ht="18" hidden="1" customHeight="1" x14ac:dyDescent="0.15">
      <c r="B127" s="1"/>
      <c r="C127" s="28"/>
      <c r="D127" s="116" t="s">
        <v>34</v>
      </c>
      <c r="E127" s="229" t="s">
        <v>10</v>
      </c>
      <c r="F127" s="73">
        <f t="shared" si="63"/>
        <v>39204</v>
      </c>
      <c r="G127" s="74">
        <f t="shared" si="86"/>
        <v>40</v>
      </c>
      <c r="H127" s="112">
        <f t="shared" si="87"/>
        <v>3</v>
      </c>
      <c r="I127" s="113"/>
      <c r="J127" s="174">
        <f t="shared" si="64"/>
        <v>36.267109043478264</v>
      </c>
      <c r="K127" s="175">
        <f t="shared" si="65"/>
        <v>39.676152521739134</v>
      </c>
      <c r="L127" s="170">
        <f t="shared" si="66"/>
        <v>36.267109043478264</v>
      </c>
      <c r="M127" s="171">
        <f t="shared" si="67"/>
        <v>39.676152521739134</v>
      </c>
      <c r="N127" s="163">
        <f t="shared" si="68"/>
        <v>9.3998214033933269E-2</v>
      </c>
      <c r="O127" s="227">
        <f t="shared" si="88"/>
        <v>0.92508695652173922</v>
      </c>
      <c r="P127" s="228">
        <f t="shared" si="89"/>
        <v>1.0120434782608696</v>
      </c>
      <c r="Q127" s="223" t="str">
        <f t="shared" si="69"/>
        <v/>
      </c>
      <c r="R127" s="208">
        <f t="shared" si="70"/>
        <v>3.4090434782608696</v>
      </c>
      <c r="S127" s="209">
        <f t="shared" si="71"/>
        <v>9.3998214033933353E-2</v>
      </c>
      <c r="U127" s="149" t="s">
        <v>9</v>
      </c>
      <c r="V127" s="4" t="s">
        <v>4</v>
      </c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72"/>
        <v>228.8</v>
      </c>
      <c r="AH127" s="30">
        <f t="shared" si="73"/>
        <v>212.77</v>
      </c>
      <c r="AI127" s="30">
        <f t="shared" si="7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90"/>
        <v>230000</v>
      </c>
      <c r="AQ127" s="32">
        <f t="shared" si="91"/>
        <v>100</v>
      </c>
      <c r="AR127" s="62">
        <f t="shared" si="92"/>
        <v>230000</v>
      </c>
      <c r="AS127" s="32">
        <f t="shared" si="93"/>
        <v>100</v>
      </c>
      <c r="AT127" s="27">
        <f t="shared" si="75"/>
        <v>212.76999999999998</v>
      </c>
      <c r="AU127" s="27" t="str">
        <f t="shared" si="94"/>
        <v/>
      </c>
      <c r="AV127" s="27">
        <f t="shared" si="95"/>
        <v>212.76999999999998</v>
      </c>
      <c r="AW127" s="24">
        <f t="shared" si="76"/>
        <v>20.000000000000028</v>
      </c>
      <c r="AX127" s="24" t="str">
        <f t="shared" si="96"/>
        <v/>
      </c>
      <c r="AY127" s="24">
        <f t="shared" si="97"/>
        <v>20.000000000000028</v>
      </c>
      <c r="AZ127" s="115">
        <f t="shared" si="102"/>
        <v>39204</v>
      </c>
      <c r="BA127" s="33">
        <f t="shared" si="77"/>
        <v>0.17045217391304349</v>
      </c>
      <c r="BB127" s="33">
        <f t="shared" si="78"/>
        <v>39.676152521739134</v>
      </c>
      <c r="BC127" s="34">
        <f t="shared" si="98"/>
        <v>0</v>
      </c>
      <c r="BD127" s="34">
        <f t="shared" si="99"/>
        <v>39.676152521739134</v>
      </c>
      <c r="BE127" s="34" t="str">
        <f t="shared" si="79"/>
        <v>yes</v>
      </c>
      <c r="BF127" s="35">
        <f t="shared" si="80"/>
        <v>0.17045217391304349</v>
      </c>
      <c r="BG127" s="35">
        <f t="shared" si="81"/>
        <v>36.267109043478264</v>
      </c>
      <c r="BH127" s="34">
        <f t="shared" si="100"/>
        <v>0</v>
      </c>
      <c r="BI127" s="36">
        <f t="shared" si="101"/>
        <v>36.267109043478264</v>
      </c>
      <c r="BJ127" s="1" t="str">
        <f t="shared" si="82"/>
        <v>yes</v>
      </c>
      <c r="BK127" s="35">
        <f t="shared" si="62"/>
        <v>3.4090434782608696</v>
      </c>
      <c r="BL127" s="35" t="str">
        <f t="shared" si="62"/>
        <v/>
      </c>
      <c r="BM127" s="7">
        <f t="shared" si="83"/>
        <v>3.4090434782608696</v>
      </c>
      <c r="BN127" s="7">
        <f t="shared" si="84"/>
        <v>0</v>
      </c>
      <c r="BO127" s="17">
        <f t="shared" si="85"/>
        <v>39.676152521739134</v>
      </c>
    </row>
    <row r="128" spans="2:67" ht="18" hidden="1" customHeight="1" x14ac:dyDescent="0.15">
      <c r="B128" s="1"/>
      <c r="C128" s="28"/>
      <c r="D128" s="147" t="s">
        <v>34</v>
      </c>
      <c r="E128" s="229" t="s">
        <v>127</v>
      </c>
      <c r="F128" s="73">
        <f t="shared" si="63"/>
        <v>39204</v>
      </c>
      <c r="G128" s="74">
        <f t="shared" si="86"/>
        <v>40</v>
      </c>
      <c r="H128" s="112">
        <f t="shared" si="87"/>
        <v>3</v>
      </c>
      <c r="I128" s="113"/>
      <c r="J128" s="174">
        <f t="shared" si="64"/>
        <v>58.959406956521732</v>
      </c>
      <c r="K128" s="175">
        <f t="shared" si="65"/>
        <v>58.959406956521732</v>
      </c>
      <c r="L128" s="170">
        <f t="shared" si="66"/>
        <v>58.959406956521732</v>
      </c>
      <c r="M128" s="171">
        <f t="shared" si="67"/>
        <v>58.959406956521732</v>
      </c>
      <c r="N128" s="163">
        <f t="shared" si="68"/>
        <v>0</v>
      </c>
      <c r="O128" s="227">
        <f t="shared" si="88"/>
        <v>1.5039130434782608</v>
      </c>
      <c r="P128" s="228">
        <f t="shared" si="89"/>
        <v>1.5039130434782608</v>
      </c>
      <c r="Q128" s="223" t="str">
        <f t="shared" si="69"/>
        <v/>
      </c>
      <c r="R128" s="208">
        <f t="shared" si="70"/>
        <v>0</v>
      </c>
      <c r="S128" s="209">
        <f t="shared" si="71"/>
        <v>0</v>
      </c>
      <c r="U128" s="153" t="s">
        <v>105</v>
      </c>
      <c r="V128" s="4" t="s">
        <v>4</v>
      </c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72"/>
        <v>328.8</v>
      </c>
      <c r="AH128" s="30">
        <f t="shared" si="73"/>
        <v>345.9</v>
      </c>
      <c r="AI128" s="30">
        <f t="shared" si="7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90"/>
        <v>230000</v>
      </c>
      <c r="AQ128" s="32">
        <f t="shared" si="91"/>
        <v>100</v>
      </c>
      <c r="AR128" s="62">
        <f t="shared" si="92"/>
        <v>230000</v>
      </c>
      <c r="AS128" s="32">
        <f t="shared" si="93"/>
        <v>100</v>
      </c>
      <c r="AT128" s="27">
        <f t="shared" si="75"/>
        <v>345.9</v>
      </c>
      <c r="AU128" s="27" t="str">
        <f t="shared" si="94"/>
        <v/>
      </c>
      <c r="AV128" s="27">
        <f t="shared" si="95"/>
        <v>345.9</v>
      </c>
      <c r="AW128" s="24">
        <f t="shared" si="76"/>
        <v>0</v>
      </c>
      <c r="AX128" s="24" t="str">
        <f t="shared" si="96"/>
        <v/>
      </c>
      <c r="AY128" s="24">
        <f t="shared" si="97"/>
        <v>0</v>
      </c>
      <c r="AZ128" s="115">
        <f t="shared" si="102"/>
        <v>39204</v>
      </c>
      <c r="BA128" s="33">
        <f t="shared" si="77"/>
        <v>0.17045217391304349</v>
      </c>
      <c r="BB128" s="33">
        <f t="shared" si="78"/>
        <v>58.959406956521732</v>
      </c>
      <c r="BC128" s="34">
        <f t="shared" si="98"/>
        <v>0</v>
      </c>
      <c r="BD128" s="34">
        <f t="shared" si="99"/>
        <v>58.959406956521732</v>
      </c>
      <c r="BE128" s="34" t="str">
        <f t="shared" si="79"/>
        <v>yes</v>
      </c>
      <c r="BF128" s="35">
        <f t="shared" si="80"/>
        <v>0.17045217391304349</v>
      </c>
      <c r="BG128" s="35">
        <f t="shared" si="81"/>
        <v>58.959406956521732</v>
      </c>
      <c r="BH128" s="34">
        <f t="shared" si="100"/>
        <v>0</v>
      </c>
      <c r="BI128" s="36">
        <f t="shared" si="101"/>
        <v>58.959406956521732</v>
      </c>
      <c r="BJ128" s="1" t="str">
        <f t="shared" si="82"/>
        <v>yes</v>
      </c>
      <c r="BK128" s="35">
        <f t="shared" si="62"/>
        <v>0</v>
      </c>
      <c r="BL128" s="35" t="str">
        <f t="shared" si="62"/>
        <v/>
      </c>
      <c r="BM128" s="7">
        <f t="shared" si="83"/>
        <v>0</v>
      </c>
      <c r="BN128" s="7">
        <f t="shared" si="84"/>
        <v>0</v>
      </c>
      <c r="BO128" s="17">
        <f t="shared" si="85"/>
        <v>58.95940695652174</v>
      </c>
    </row>
    <row r="129" spans="2:67" ht="18" hidden="1" customHeight="1" x14ac:dyDescent="0.15">
      <c r="B129" s="1"/>
      <c r="C129" s="28"/>
      <c r="D129" s="147" t="s">
        <v>34</v>
      </c>
      <c r="E129" s="229" t="s">
        <v>167</v>
      </c>
      <c r="F129" s="73">
        <f t="shared" si="63"/>
        <v>39204</v>
      </c>
      <c r="G129" s="74">
        <f t="shared" si="86"/>
        <v>40</v>
      </c>
      <c r="H129" s="112">
        <f t="shared" si="87"/>
        <v>3</v>
      </c>
      <c r="I129" s="113"/>
      <c r="J129" s="174">
        <f t="shared" si="64"/>
        <v>62.368450434782602</v>
      </c>
      <c r="K129" s="175">
        <f t="shared" si="65"/>
        <v>62.368450434782602</v>
      </c>
      <c r="L129" s="170">
        <f t="shared" si="66"/>
        <v>62.368450434782602</v>
      </c>
      <c r="M129" s="171">
        <f t="shared" si="67"/>
        <v>62.368450434782602</v>
      </c>
      <c r="N129" s="163">
        <f t="shared" si="68"/>
        <v>0</v>
      </c>
      <c r="O129" s="227">
        <f t="shared" si="88"/>
        <v>1.5908695652173912</v>
      </c>
      <c r="P129" s="228">
        <f t="shared" si="89"/>
        <v>1.5908695652173912</v>
      </c>
      <c r="Q129" s="223" t="str">
        <f t="shared" si="69"/>
        <v/>
      </c>
      <c r="R129" s="208">
        <f t="shared" si="70"/>
        <v>0</v>
      </c>
      <c r="S129" s="209">
        <f t="shared" si="7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72"/>
        <v>0</v>
      </c>
      <c r="AH129" s="30">
        <f t="shared" si="73"/>
        <v>365.9</v>
      </c>
      <c r="AI129" s="30">
        <f t="shared" si="7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90"/>
        <v>230000</v>
      </c>
      <c r="AQ129" s="32">
        <f t="shared" si="91"/>
        <v>100</v>
      </c>
      <c r="AR129" s="62">
        <f t="shared" si="92"/>
        <v>230000</v>
      </c>
      <c r="AS129" s="32">
        <f t="shared" si="93"/>
        <v>100</v>
      </c>
      <c r="AT129" s="27">
        <f t="shared" si="75"/>
        <v>365.9</v>
      </c>
      <c r="AU129" s="27" t="str">
        <f t="shared" si="94"/>
        <v/>
      </c>
      <c r="AV129" s="27">
        <f t="shared" si="95"/>
        <v>365.9</v>
      </c>
      <c r="AW129" s="24">
        <f t="shared" si="76"/>
        <v>0</v>
      </c>
      <c r="AX129" s="24" t="str">
        <f t="shared" si="96"/>
        <v/>
      </c>
      <c r="AY129" s="24">
        <f t="shared" si="97"/>
        <v>0</v>
      </c>
      <c r="AZ129" s="115">
        <f t="shared" si="102"/>
        <v>39204</v>
      </c>
      <c r="BA129" s="33">
        <f t="shared" si="77"/>
        <v>0.17045217391304349</v>
      </c>
      <c r="BB129" s="33">
        <f t="shared" si="78"/>
        <v>62.368450434782602</v>
      </c>
      <c r="BC129" s="34">
        <f t="shared" si="98"/>
        <v>0</v>
      </c>
      <c r="BD129" s="34">
        <f t="shared" si="99"/>
        <v>62.368450434782602</v>
      </c>
      <c r="BE129" s="34" t="str">
        <f t="shared" si="79"/>
        <v>yes</v>
      </c>
      <c r="BF129" s="35">
        <f t="shared" si="80"/>
        <v>0.17045217391304349</v>
      </c>
      <c r="BG129" s="35">
        <f t="shared" si="81"/>
        <v>62.368450434782602</v>
      </c>
      <c r="BH129" s="34">
        <f t="shared" si="100"/>
        <v>0</v>
      </c>
      <c r="BI129" s="36">
        <f t="shared" si="101"/>
        <v>62.368450434782602</v>
      </c>
      <c r="BJ129" s="1" t="str">
        <f t="shared" si="82"/>
        <v>yes</v>
      </c>
      <c r="BK129" s="35">
        <f t="shared" si="62"/>
        <v>0</v>
      </c>
      <c r="BL129" s="35" t="str">
        <f t="shared" si="62"/>
        <v/>
      </c>
      <c r="BM129" s="7">
        <f t="shared" si="83"/>
        <v>0</v>
      </c>
      <c r="BN129" s="7">
        <f t="shared" si="84"/>
        <v>0</v>
      </c>
      <c r="BO129" s="17">
        <f t="shared" si="85"/>
        <v>62.368450434782609</v>
      </c>
    </row>
    <row r="130" spans="2:67" ht="18" hidden="1" customHeight="1" x14ac:dyDescent="0.15">
      <c r="B130" s="1"/>
      <c r="C130" s="28"/>
      <c r="D130" s="147" t="s">
        <v>34</v>
      </c>
      <c r="E130" s="229" t="s">
        <v>166</v>
      </c>
      <c r="F130" s="73">
        <f t="shared" si="63"/>
        <v>39204</v>
      </c>
      <c r="G130" s="74">
        <f t="shared" si="86"/>
        <v>40</v>
      </c>
      <c r="H130" s="112">
        <f t="shared" si="87"/>
        <v>3</v>
      </c>
      <c r="I130" s="113"/>
      <c r="J130" s="174">
        <f t="shared" si="64"/>
        <v>62.368450434782602</v>
      </c>
      <c r="K130" s="175">
        <f t="shared" si="65"/>
        <v>62.368450434782602</v>
      </c>
      <c r="L130" s="170">
        <f t="shared" si="66"/>
        <v>62.368450434782602</v>
      </c>
      <c r="M130" s="171">
        <f t="shared" si="67"/>
        <v>62.368450434782602</v>
      </c>
      <c r="N130" s="163">
        <f t="shared" si="68"/>
        <v>0</v>
      </c>
      <c r="O130" s="227">
        <f t="shared" si="88"/>
        <v>1.5908695652173912</v>
      </c>
      <c r="P130" s="228">
        <f t="shared" si="89"/>
        <v>1.5908695652173912</v>
      </c>
      <c r="Q130" s="223" t="str">
        <f t="shared" si="69"/>
        <v/>
      </c>
      <c r="R130" s="208">
        <f t="shared" si="70"/>
        <v>0</v>
      </c>
      <c r="S130" s="209">
        <f t="shared" si="7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72"/>
        <v>0</v>
      </c>
      <c r="AH130" s="30">
        <f t="shared" si="73"/>
        <v>365.9</v>
      </c>
      <c r="AI130" s="30">
        <f t="shared" si="7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90"/>
        <v>230000</v>
      </c>
      <c r="AQ130" s="32">
        <f t="shared" si="91"/>
        <v>100</v>
      </c>
      <c r="AR130" s="62">
        <f t="shared" si="92"/>
        <v>230000</v>
      </c>
      <c r="AS130" s="32">
        <f t="shared" si="93"/>
        <v>100</v>
      </c>
      <c r="AT130" s="27">
        <f t="shared" si="75"/>
        <v>365.9</v>
      </c>
      <c r="AU130" s="27" t="str">
        <f t="shared" si="94"/>
        <v/>
      </c>
      <c r="AV130" s="27">
        <f t="shared" si="95"/>
        <v>365.9</v>
      </c>
      <c r="AW130" s="24">
        <f t="shared" si="76"/>
        <v>0</v>
      </c>
      <c r="AX130" s="24" t="str">
        <f t="shared" si="96"/>
        <v/>
      </c>
      <c r="AY130" s="24">
        <f t="shared" si="97"/>
        <v>0</v>
      </c>
      <c r="AZ130" s="115">
        <f t="shared" si="102"/>
        <v>39204</v>
      </c>
      <c r="BA130" s="33">
        <f t="shared" si="77"/>
        <v>0.17045217391304349</v>
      </c>
      <c r="BB130" s="33">
        <f t="shared" si="78"/>
        <v>62.368450434782602</v>
      </c>
      <c r="BC130" s="34">
        <f t="shared" si="98"/>
        <v>0</v>
      </c>
      <c r="BD130" s="34">
        <f t="shared" si="99"/>
        <v>62.368450434782602</v>
      </c>
      <c r="BE130" s="34" t="str">
        <f t="shared" si="79"/>
        <v>yes</v>
      </c>
      <c r="BF130" s="35">
        <f t="shared" si="80"/>
        <v>0.17045217391304349</v>
      </c>
      <c r="BG130" s="35">
        <f t="shared" si="81"/>
        <v>62.368450434782602</v>
      </c>
      <c r="BH130" s="34">
        <f t="shared" si="100"/>
        <v>0</v>
      </c>
      <c r="BI130" s="36">
        <f t="shared" si="101"/>
        <v>62.368450434782602</v>
      </c>
      <c r="BJ130" s="1" t="str">
        <f t="shared" si="82"/>
        <v>yes</v>
      </c>
      <c r="BK130" s="35">
        <f t="shared" si="62"/>
        <v>0</v>
      </c>
      <c r="BL130" s="35" t="str">
        <f t="shared" si="62"/>
        <v/>
      </c>
      <c r="BM130" s="7">
        <f t="shared" si="83"/>
        <v>0</v>
      </c>
      <c r="BN130" s="7">
        <f t="shared" si="84"/>
        <v>0</v>
      </c>
      <c r="BO130" s="17">
        <f t="shared" si="85"/>
        <v>62.368450434782609</v>
      </c>
    </row>
    <row r="131" spans="2:67" ht="18" hidden="1" customHeight="1" x14ac:dyDescent="0.15">
      <c r="B131" s="1"/>
      <c r="C131" s="28"/>
      <c r="D131" s="147" t="s">
        <v>34</v>
      </c>
      <c r="E131" s="229" t="s">
        <v>205</v>
      </c>
      <c r="F131" s="73">
        <f t="shared" si="63"/>
        <v>39204</v>
      </c>
      <c r="G131" s="74">
        <f t="shared" si="86"/>
        <v>40</v>
      </c>
      <c r="H131" s="112">
        <f t="shared" si="87"/>
        <v>3</v>
      </c>
      <c r="I131" s="113"/>
      <c r="J131" s="174">
        <f t="shared" si="64"/>
        <v>0</v>
      </c>
      <c r="K131" s="175">
        <f t="shared" si="65"/>
        <v>67.482015652173914</v>
      </c>
      <c r="L131" s="170" t="str">
        <f t="shared" si="66"/>
        <v/>
      </c>
      <c r="M131" s="171">
        <f t="shared" si="67"/>
        <v>67.482015652173914</v>
      </c>
      <c r="N131" s="163" t="str">
        <f t="shared" si="68"/>
        <v>New</v>
      </c>
      <c r="O131" s="227">
        <f t="shared" si="88"/>
        <v>0</v>
      </c>
      <c r="P131" s="228">
        <f t="shared" si="89"/>
        <v>1.7213043478260868</v>
      </c>
      <c r="Q131" s="223" t="str">
        <f t="shared" si="69"/>
        <v>New</v>
      </c>
      <c r="R131" s="208" t="str">
        <f t="shared" si="70"/>
        <v>New</v>
      </c>
      <c r="S131" s="209" t="str">
        <f t="shared" si="7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72"/>
        <v>0</v>
      </c>
      <c r="AH131" s="30">
        <f t="shared" si="73"/>
        <v>0</v>
      </c>
      <c r="AI131" s="30">
        <f t="shared" si="7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>AK131</f>
        <v>230000</v>
      </c>
      <c r="AQ131" s="32">
        <f>IF(AO131&gt;0,AO131/AK131*100,"Not Avail.")</f>
        <v>100</v>
      </c>
      <c r="AR131" s="62">
        <f>AM131</f>
        <v>230000</v>
      </c>
      <c r="AS131" s="32">
        <f>IF(AK131&gt;0,AO131/AM131*100,"Not Avail.")</f>
        <v>100</v>
      </c>
      <c r="AT131" s="27" t="str">
        <f t="shared" si="75"/>
        <v/>
      </c>
      <c r="AU131" s="27" t="str">
        <f t="shared" si="94"/>
        <v/>
      </c>
      <c r="AV131" s="27" t="str">
        <f>IF(AT131="","",SUM(AT131:AU131))</f>
        <v/>
      </c>
      <c r="AW131" s="24" t="str">
        <f t="shared" si="76"/>
        <v/>
      </c>
      <c r="AX131" s="24" t="str">
        <f>IF(AU131="","",(AE131+AF131)-AU131)</f>
        <v/>
      </c>
      <c r="AY131" s="24" t="str">
        <f>IF(AH131&gt;0,AI131-AV131,"New")</f>
        <v>New</v>
      </c>
      <c r="AZ131" s="115">
        <f t="shared" si="102"/>
        <v>39204</v>
      </c>
      <c r="BA131" s="33">
        <f t="shared" si="77"/>
        <v>0.17045217391304349</v>
      </c>
      <c r="BB131" s="33">
        <f t="shared" si="78"/>
        <v>67.482015652173914</v>
      </c>
      <c r="BC131" s="34">
        <f t="shared" si="98"/>
        <v>0</v>
      </c>
      <c r="BD131" s="34">
        <f>BB131+BC131</f>
        <v>67.482015652173914</v>
      </c>
      <c r="BE131" s="34" t="str">
        <f t="shared" si="79"/>
        <v>yes</v>
      </c>
      <c r="BF131" s="35">
        <f t="shared" si="80"/>
        <v>0.17045217391304349</v>
      </c>
      <c r="BG131" s="35" t="str">
        <f t="shared" si="81"/>
        <v/>
      </c>
      <c r="BH131" s="34">
        <f t="shared" si="100"/>
        <v>0</v>
      </c>
      <c r="BI131" s="36">
        <f>SUM(BG131:BH131)</f>
        <v>0</v>
      </c>
      <c r="BJ131" s="1" t="str">
        <f t="shared" si="82"/>
        <v>yes</v>
      </c>
      <c r="BK131" s="35" t="str">
        <f t="shared" si="62"/>
        <v/>
      </c>
      <c r="BL131" s="35" t="str">
        <f t="shared" si="62"/>
        <v/>
      </c>
      <c r="BM131" s="7" t="str">
        <f t="shared" si="83"/>
        <v/>
      </c>
      <c r="BN131" s="7" t="e">
        <f t="shared" si="84"/>
        <v>#VALUE!</v>
      </c>
      <c r="BO131" s="17">
        <f t="shared" si="85"/>
        <v>67.482015652173914</v>
      </c>
    </row>
    <row r="132" spans="2:67" ht="18" hidden="1" customHeight="1" x14ac:dyDescent="0.15">
      <c r="B132" s="1"/>
      <c r="C132" s="28"/>
      <c r="D132" s="147" t="s">
        <v>34</v>
      </c>
      <c r="E132" s="229" t="s">
        <v>206</v>
      </c>
      <c r="F132" s="73">
        <f t="shared" si="63"/>
        <v>39204</v>
      </c>
      <c r="G132" s="74">
        <f t="shared" si="86"/>
        <v>40</v>
      </c>
      <c r="H132" s="112">
        <f t="shared" si="87"/>
        <v>3</v>
      </c>
      <c r="I132" s="113"/>
      <c r="J132" s="174">
        <f t="shared" si="64"/>
        <v>0</v>
      </c>
      <c r="K132" s="175">
        <f t="shared" si="65"/>
        <v>56.233876695652178</v>
      </c>
      <c r="L132" s="170" t="str">
        <f t="shared" si="66"/>
        <v/>
      </c>
      <c r="M132" s="171">
        <f t="shared" si="67"/>
        <v>56.233876695652178</v>
      </c>
      <c r="N132" s="163" t="str">
        <f t="shared" si="68"/>
        <v>New</v>
      </c>
      <c r="O132" s="227">
        <f t="shared" si="88"/>
        <v>0</v>
      </c>
      <c r="P132" s="228">
        <f t="shared" si="89"/>
        <v>1.4343913043478262</v>
      </c>
      <c r="Q132" s="223" t="str">
        <f t="shared" si="69"/>
        <v>New</v>
      </c>
      <c r="R132" s="208" t="str">
        <f t="shared" si="70"/>
        <v>New</v>
      </c>
      <c r="S132" s="209" t="str">
        <f t="shared" si="7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72"/>
        <v>0</v>
      </c>
      <c r="AH132" s="30">
        <f t="shared" si="73"/>
        <v>0</v>
      </c>
      <c r="AI132" s="30">
        <f t="shared" si="7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>AK132</f>
        <v>230000</v>
      </c>
      <c r="AQ132" s="32">
        <f>IF(AO132&gt;0,AO132/AK132*100,"Not Avail.")</f>
        <v>100</v>
      </c>
      <c r="AR132" s="62">
        <f>AM132</f>
        <v>230000</v>
      </c>
      <c r="AS132" s="32">
        <f>IF(AK132&gt;0,AO132/AM132*100,"Not Avail.")</f>
        <v>100</v>
      </c>
      <c r="AT132" s="27" t="str">
        <f t="shared" si="75"/>
        <v/>
      </c>
      <c r="AU132" s="27" t="str">
        <f t="shared" si="94"/>
        <v/>
      </c>
      <c r="AV132" s="27" t="str">
        <f>IF(AT132="","",SUM(AT132:AU132))</f>
        <v/>
      </c>
      <c r="AW132" s="24" t="str">
        <f t="shared" si="76"/>
        <v/>
      </c>
      <c r="AX132" s="24" t="str">
        <f>IF(AU132="","",(AE132+AF132)-AU132)</f>
        <v/>
      </c>
      <c r="AY132" s="24" t="str">
        <f>IF(AH132&gt;0,AI132-AV132,"New")</f>
        <v>New</v>
      </c>
      <c r="AZ132" s="115">
        <f t="shared" si="102"/>
        <v>39204</v>
      </c>
      <c r="BA132" s="33">
        <f t="shared" si="77"/>
        <v>0.17045217391304349</v>
      </c>
      <c r="BB132" s="33">
        <f t="shared" si="78"/>
        <v>56.233876695652178</v>
      </c>
      <c r="BC132" s="34">
        <f t="shared" si="98"/>
        <v>0</v>
      </c>
      <c r="BD132" s="34">
        <f>BB132+BC132</f>
        <v>56.233876695652178</v>
      </c>
      <c r="BE132" s="34" t="str">
        <f t="shared" si="79"/>
        <v>yes</v>
      </c>
      <c r="BF132" s="35">
        <f t="shared" si="80"/>
        <v>0.17045217391304349</v>
      </c>
      <c r="BG132" s="35" t="str">
        <f t="shared" si="81"/>
        <v/>
      </c>
      <c r="BH132" s="34">
        <f t="shared" si="100"/>
        <v>0</v>
      </c>
      <c r="BI132" s="36">
        <f>SUM(BG132:BH132)</f>
        <v>0</v>
      </c>
      <c r="BJ132" s="1" t="str">
        <f t="shared" si="82"/>
        <v>yes</v>
      </c>
      <c r="BK132" s="35" t="str">
        <f t="shared" si="62"/>
        <v/>
      </c>
      <c r="BL132" s="35" t="str">
        <f t="shared" si="62"/>
        <v/>
      </c>
      <c r="BM132" s="7" t="str">
        <f t="shared" si="83"/>
        <v/>
      </c>
      <c r="BN132" s="7" t="e">
        <f t="shared" si="84"/>
        <v>#VALUE!</v>
      </c>
      <c r="BO132" s="17">
        <f t="shared" si="85"/>
        <v>56.233876695652178</v>
      </c>
    </row>
    <row r="133" spans="2:67" ht="18" hidden="1" customHeight="1" x14ac:dyDescent="0.15">
      <c r="B133" s="1"/>
      <c r="D133" s="116" t="s">
        <v>34</v>
      </c>
      <c r="E133" s="229" t="s">
        <v>113</v>
      </c>
      <c r="F133" s="73">
        <f t="shared" si="63"/>
        <v>39204</v>
      </c>
      <c r="G133" s="74">
        <f t="shared" si="86"/>
        <v>40</v>
      </c>
      <c r="H133" s="112">
        <f t="shared" si="87"/>
        <v>3</v>
      </c>
      <c r="I133" s="113"/>
      <c r="J133" s="174">
        <f t="shared" si="64"/>
        <v>62.368450434782602</v>
      </c>
      <c r="K133" s="175">
        <f t="shared" si="65"/>
        <v>58.959406956521732</v>
      </c>
      <c r="L133" s="170">
        <f t="shared" si="66"/>
        <v>62.368450434782602</v>
      </c>
      <c r="M133" s="171">
        <f t="shared" si="67"/>
        <v>58.959406956521732</v>
      </c>
      <c r="N133" s="163">
        <f t="shared" si="68"/>
        <v>-5.4659743099207403E-2</v>
      </c>
      <c r="O133" s="227">
        <f t="shared" si="88"/>
        <v>1.5908695652173912</v>
      </c>
      <c r="P133" s="228">
        <f t="shared" si="89"/>
        <v>1.5039130434782608</v>
      </c>
      <c r="Q133" s="223" t="str">
        <f t="shared" si="69"/>
        <v/>
      </c>
      <c r="R133" s="208">
        <f t="shared" si="70"/>
        <v>-3.4090434782608696</v>
      </c>
      <c r="S133" s="209">
        <f t="shared" si="7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72"/>
        <v>328.8</v>
      </c>
      <c r="AH133" s="30">
        <f t="shared" si="73"/>
        <v>365.9</v>
      </c>
      <c r="AI133" s="30">
        <f t="shared" si="7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90"/>
        <v>230000</v>
      </c>
      <c r="AQ133" s="32">
        <f t="shared" si="91"/>
        <v>100</v>
      </c>
      <c r="AR133" s="62">
        <f t="shared" si="92"/>
        <v>230000</v>
      </c>
      <c r="AS133" s="32">
        <f t="shared" si="93"/>
        <v>100</v>
      </c>
      <c r="AT133" s="27">
        <f t="shared" si="75"/>
        <v>365.9</v>
      </c>
      <c r="AU133" s="27" t="str">
        <f t="shared" si="94"/>
        <v/>
      </c>
      <c r="AV133" s="27">
        <f t="shared" si="95"/>
        <v>365.9</v>
      </c>
      <c r="AW133" s="24">
        <f t="shared" si="76"/>
        <v>-20</v>
      </c>
      <c r="AX133" s="24" t="str">
        <f t="shared" si="96"/>
        <v/>
      </c>
      <c r="AY133" s="24">
        <f t="shared" si="97"/>
        <v>-20</v>
      </c>
      <c r="AZ133" s="115">
        <f t="shared" si="102"/>
        <v>39204</v>
      </c>
      <c r="BA133" s="33">
        <f t="shared" si="77"/>
        <v>0.17045217391304349</v>
      </c>
      <c r="BB133" s="33">
        <f t="shared" si="78"/>
        <v>58.959406956521732</v>
      </c>
      <c r="BC133" s="34">
        <f t="shared" si="98"/>
        <v>0</v>
      </c>
      <c r="BD133" s="34">
        <f t="shared" si="99"/>
        <v>58.959406956521732</v>
      </c>
      <c r="BE133" s="34" t="str">
        <f t="shared" si="79"/>
        <v>yes</v>
      </c>
      <c r="BF133" s="35">
        <f t="shared" si="80"/>
        <v>0.17045217391304349</v>
      </c>
      <c r="BG133" s="35">
        <f t="shared" si="81"/>
        <v>62.368450434782602</v>
      </c>
      <c r="BH133" s="34">
        <f t="shared" si="100"/>
        <v>0</v>
      </c>
      <c r="BI133" s="36">
        <f t="shared" si="101"/>
        <v>62.368450434782602</v>
      </c>
      <c r="BJ133" s="1" t="str">
        <f t="shared" si="82"/>
        <v>yes</v>
      </c>
      <c r="BK133" s="35">
        <f t="shared" si="62"/>
        <v>-3.4090434782608696</v>
      </c>
      <c r="BL133" s="35" t="str">
        <f t="shared" si="62"/>
        <v/>
      </c>
      <c r="BM133" s="7">
        <f t="shared" si="83"/>
        <v>-3.4090434782608696</v>
      </c>
      <c r="BN133" s="7">
        <f t="shared" si="84"/>
        <v>0</v>
      </c>
      <c r="BO133" s="17">
        <f t="shared" si="85"/>
        <v>58.95940695652174</v>
      </c>
    </row>
    <row r="134" spans="2:67" ht="18" hidden="1" customHeight="1" x14ac:dyDescent="0.15">
      <c r="B134" s="1"/>
      <c r="D134" s="116" t="s">
        <v>34</v>
      </c>
      <c r="E134" s="229" t="s">
        <v>203</v>
      </c>
      <c r="F134" s="73">
        <f t="shared" si="63"/>
        <v>39204</v>
      </c>
      <c r="G134" s="74">
        <f t="shared" si="86"/>
        <v>40</v>
      </c>
      <c r="H134" s="112">
        <f t="shared" si="87"/>
        <v>3</v>
      </c>
      <c r="I134" s="113"/>
      <c r="J134" s="174">
        <f t="shared" si="64"/>
        <v>0</v>
      </c>
      <c r="K134" s="175">
        <f t="shared" si="65"/>
        <v>65.777493913043472</v>
      </c>
      <c r="L134" s="170" t="str">
        <f t="shared" si="66"/>
        <v/>
      </c>
      <c r="M134" s="171">
        <f t="shared" si="67"/>
        <v>65.777493913043472</v>
      </c>
      <c r="N134" s="163" t="str">
        <f t="shared" si="68"/>
        <v>New</v>
      </c>
      <c r="O134" s="227">
        <f t="shared" si="88"/>
        <v>0</v>
      </c>
      <c r="P134" s="228">
        <f t="shared" si="89"/>
        <v>1.6778260869565218</v>
      </c>
      <c r="Q134" s="223" t="str">
        <f t="shared" si="69"/>
        <v>New</v>
      </c>
      <c r="R134" s="208" t="str">
        <f t="shared" si="70"/>
        <v>New</v>
      </c>
      <c r="S134" s="209" t="str">
        <f t="shared" si="7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72"/>
        <v>180.8</v>
      </c>
      <c r="AH134" s="30">
        <f t="shared" si="73"/>
        <v>0</v>
      </c>
      <c r="AI134" s="30">
        <f t="shared" si="7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>AK134</f>
        <v>230000</v>
      </c>
      <c r="AQ134" s="32">
        <f>IF(AO134&gt;0,AO134/AK134*100,"Not Avail.")</f>
        <v>100</v>
      </c>
      <c r="AR134" s="62">
        <f>AM134</f>
        <v>230000</v>
      </c>
      <c r="AS134" s="32">
        <f>IF(AK134&gt;0,AO134/AM134*100,"Not Avail.")</f>
        <v>100</v>
      </c>
      <c r="AT134" s="27" t="str">
        <f t="shared" si="75"/>
        <v/>
      </c>
      <c r="AU134" s="27" t="str">
        <f t="shared" si="94"/>
        <v/>
      </c>
      <c r="AV134" s="27" t="str">
        <f>IF(AT134="","",SUM(AT134:AU134))</f>
        <v/>
      </c>
      <c r="AW134" s="24" t="str">
        <f t="shared" si="76"/>
        <v/>
      </c>
      <c r="AX134" s="24" t="str">
        <f>IF(AU134="","",(AE134+AF134)-AU134)</f>
        <v/>
      </c>
      <c r="AY134" s="24" t="str">
        <f>IF(AH134&gt;0,AI134-AV134,"New")</f>
        <v>New</v>
      </c>
      <c r="AZ134" s="115">
        <f t="shared" si="102"/>
        <v>39204</v>
      </c>
      <c r="BA134" s="33">
        <f t="shared" si="77"/>
        <v>0.17045217391304349</v>
      </c>
      <c r="BB134" s="33">
        <f t="shared" si="78"/>
        <v>65.777493913043472</v>
      </c>
      <c r="BC134" s="34">
        <f t="shared" si="98"/>
        <v>0</v>
      </c>
      <c r="BD134" s="34">
        <f>BB134+BC134</f>
        <v>65.777493913043472</v>
      </c>
      <c r="BE134" s="34" t="str">
        <f t="shared" si="79"/>
        <v>yes</v>
      </c>
      <c r="BF134" s="35">
        <f t="shared" si="80"/>
        <v>0.17045217391304349</v>
      </c>
      <c r="BG134" s="35" t="str">
        <f t="shared" si="81"/>
        <v/>
      </c>
      <c r="BH134" s="34">
        <f t="shared" si="100"/>
        <v>0</v>
      </c>
      <c r="BI134" s="36">
        <f>SUM(BG134:BH134)</f>
        <v>0</v>
      </c>
      <c r="BJ134" s="1" t="str">
        <f t="shared" si="82"/>
        <v>yes</v>
      </c>
      <c r="BK134" s="35" t="str">
        <f t="shared" si="62"/>
        <v/>
      </c>
      <c r="BL134" s="35" t="str">
        <f t="shared" si="62"/>
        <v/>
      </c>
      <c r="BM134" s="7" t="str">
        <f t="shared" si="83"/>
        <v/>
      </c>
      <c r="BN134" s="7" t="e">
        <f t="shared" si="84"/>
        <v>#VALUE!</v>
      </c>
      <c r="BO134" s="17">
        <f t="shared" si="85"/>
        <v>65.777493913043486</v>
      </c>
    </row>
    <row r="135" spans="2:67" ht="17" hidden="1" customHeight="1" x14ac:dyDescent="0.15">
      <c r="B135" s="1"/>
      <c r="C135" s="28"/>
      <c r="D135" s="117" t="s">
        <v>60</v>
      </c>
      <c r="E135" s="229" t="s">
        <v>151</v>
      </c>
      <c r="F135" s="73">
        <f t="shared" si="63"/>
        <v>39204</v>
      </c>
      <c r="G135" s="74">
        <f t="shared" si="86"/>
        <v>40</v>
      </c>
      <c r="H135" s="112">
        <f t="shared" si="87"/>
        <v>3</v>
      </c>
      <c r="I135" s="113"/>
      <c r="J135" s="174">
        <f t="shared" ref="J135" si="103">BI135</f>
        <v>42.561907826086959</v>
      </c>
      <c r="K135" s="175">
        <f t="shared" ref="K135" si="104">BD135</f>
        <v>39.178432173913045</v>
      </c>
      <c r="L135" s="170">
        <f t="shared" ref="L135" si="105">BG135</f>
        <v>13.244133913043479</v>
      </c>
      <c r="M135" s="171">
        <f t="shared" ref="M135" si="106">BB135</f>
        <v>39.178432173913045</v>
      </c>
      <c r="N135" s="163">
        <f t="shared" ref="N135" si="107">IF(R135="New","New",(M135/L135)-1)</f>
        <v>1.958172458172458</v>
      </c>
      <c r="O135" s="227">
        <f t="shared" si="88"/>
        <v>1.0856521739130434</v>
      </c>
      <c r="P135" s="228">
        <f t="shared" si="89"/>
        <v>0.99934782608695649</v>
      </c>
      <c r="Q135" s="223">
        <f t="shared" ref="Q135" si="108">IF(R135="New","New",IF(AX135="","",(P135/O135)-1))</f>
        <v>-7.9495394473367953E-2</v>
      </c>
      <c r="R135" s="208">
        <f t="shared" si="70"/>
        <v>-3.3834756521739138</v>
      </c>
      <c r="S135" s="209">
        <f t="shared" si="71"/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si="72"/>
        <v>303.8</v>
      </c>
      <c r="AH135" s="30">
        <f t="shared" si="73"/>
        <v>249.7</v>
      </c>
      <c r="AI135" s="30">
        <f t="shared" si="74"/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90"/>
        <v>230000</v>
      </c>
      <c r="AQ135" s="32">
        <f t="shared" si="91"/>
        <v>100</v>
      </c>
      <c r="AR135" s="62">
        <f t="shared" si="92"/>
        <v>230000</v>
      </c>
      <c r="AS135" s="32">
        <f t="shared" si="93"/>
        <v>100</v>
      </c>
      <c r="AT135" s="27">
        <f t="shared" si="75"/>
        <v>77.7</v>
      </c>
      <c r="AU135" s="27">
        <f t="shared" si="94"/>
        <v>172</v>
      </c>
      <c r="AV135" s="27">
        <f t="shared" si="95"/>
        <v>249.7</v>
      </c>
      <c r="AW135" s="24">
        <f t="shared" si="76"/>
        <v>152.14999999999998</v>
      </c>
      <c r="AX135" s="24">
        <f t="shared" si="96"/>
        <v>-172</v>
      </c>
      <c r="AY135" s="24">
        <f t="shared" si="97"/>
        <v>-19.849999999999994</v>
      </c>
      <c r="AZ135" s="115">
        <f t="shared" si="102"/>
        <v>39204</v>
      </c>
      <c r="BA135" s="33">
        <f t="shared" si="77"/>
        <v>0.17045217391304349</v>
      </c>
      <c r="BB135" s="33">
        <f t="shared" si="78"/>
        <v>39.178432173913045</v>
      </c>
      <c r="BC135" s="34">
        <f t="shared" si="98"/>
        <v>0</v>
      </c>
      <c r="BD135" s="34">
        <f t="shared" si="99"/>
        <v>39.178432173913045</v>
      </c>
      <c r="BE135" s="34" t="str">
        <f t="shared" si="79"/>
        <v>yes</v>
      </c>
      <c r="BF135" s="35">
        <f t="shared" si="80"/>
        <v>0.17045217391304349</v>
      </c>
      <c r="BG135" s="35">
        <f t="shared" si="81"/>
        <v>13.244133913043479</v>
      </c>
      <c r="BH135" s="34">
        <f t="shared" si="100"/>
        <v>29.317773913043478</v>
      </c>
      <c r="BI135" s="36">
        <f t="shared" si="101"/>
        <v>42.561907826086959</v>
      </c>
      <c r="BJ135" s="1" t="str">
        <f t="shared" si="82"/>
        <v>yes</v>
      </c>
      <c r="BK135" s="35">
        <f t="shared" si="62"/>
        <v>25.934298260869568</v>
      </c>
      <c r="BL135" s="35">
        <f t="shared" si="62"/>
        <v>-29.317773913043478</v>
      </c>
      <c r="BM135" s="7">
        <f t="shared" si="83"/>
        <v>-3.3834756521739138</v>
      </c>
      <c r="BN135" s="7">
        <f t="shared" si="84"/>
        <v>0</v>
      </c>
      <c r="BO135" s="17">
        <f t="shared" si="85"/>
        <v>39.178432173913045</v>
      </c>
    </row>
    <row r="136" spans="2:67" ht="17" hidden="1" customHeight="1" x14ac:dyDescent="0.15">
      <c r="B136" s="1"/>
      <c r="C136" s="28"/>
      <c r="D136" s="117" t="s">
        <v>60</v>
      </c>
      <c r="E136" s="229" t="s">
        <v>210</v>
      </c>
      <c r="F136" s="73">
        <f t="shared" ref="F136:F152" si="109">IF($J$9&gt;0,$J$9,$K$9)</f>
        <v>39204</v>
      </c>
      <c r="G136" s="74">
        <f t="shared" ref="G136:G152" si="110">$J$12</f>
        <v>40</v>
      </c>
      <c r="H136" s="112">
        <f t="shared" ref="H136:H152" si="111">$K$12</f>
        <v>3</v>
      </c>
      <c r="I136" s="113"/>
      <c r="J136" s="174">
        <f t="shared" ref="J136:J152" si="112">BI136</f>
        <v>0</v>
      </c>
      <c r="K136" s="175">
        <f t="shared" ref="K136:K152" si="113">BD136</f>
        <v>66.28032782608696</v>
      </c>
      <c r="L136" s="170" t="str">
        <f t="shared" ref="L136:L152" si="114">BG136</f>
        <v/>
      </c>
      <c r="M136" s="171">
        <f t="shared" ref="M136:M152" si="115">BB136</f>
        <v>66.28032782608696</v>
      </c>
      <c r="N136" s="163" t="str">
        <f t="shared" ref="N136:N152" si="116">IF(R136="New","New",(M136/L136)-1)</f>
        <v>New</v>
      </c>
      <c r="O136" s="227">
        <f t="shared" ref="O136:O152" si="117">(AH136/AM136)*1000</f>
        <v>0</v>
      </c>
      <c r="P136" s="228">
        <f t="shared" ref="P136:P152" si="118">(AI136/AO136)*1000</f>
        <v>1.6906521739130436</v>
      </c>
      <c r="Q136" s="223" t="str">
        <f t="shared" ref="Q136:Q152" si="119">IF(R136="New","New",IF(AX136="","",(P136/O136)-1))</f>
        <v>New</v>
      </c>
      <c r="R136" s="208" t="str">
        <f t="shared" ref="R136:R152" si="120">IF(J136="","New",IF(J136=0,"New",K136-J136))</f>
        <v>New</v>
      </c>
      <c r="S136" s="209" t="str">
        <f t="shared" ref="S136:S152" si="121">IF(R136="New","",R136/J136)</f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ref="AG136:AG152" si="122">X136+(AA136+AB136)</f>
        <v>0</v>
      </c>
      <c r="AH136" s="30">
        <f t="shared" ref="AH136:AH152" si="123">Y136+(AC136+AD136)</f>
        <v>0</v>
      </c>
      <c r="AI136" s="30">
        <f t="shared" ref="AI136:AI152" si="124">Z136+(AE136+AF136)</f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ref="AP136:AP152" si="125">AK136</f>
        <v>230000</v>
      </c>
      <c r="AQ136" s="32">
        <f t="shared" ref="AQ136:AQ152" si="126">IF(AO136&gt;0,AO136/AK136*100,"Not Avail.")</f>
        <v>100</v>
      </c>
      <c r="AR136" s="62">
        <f t="shared" ref="AR136:AR152" si="127">AM136</f>
        <v>230000</v>
      </c>
      <c r="AS136" s="32">
        <f t="shared" ref="AS136:AS152" si="128">IF(AK136&gt;0,AO136/AM136*100,"Not Avail.")</f>
        <v>100</v>
      </c>
      <c r="AT136" s="27" t="str">
        <f t="shared" ref="AT136:AT152" si="129">IF($Y136="","",$Y136/$AS136*100)</f>
        <v/>
      </c>
      <c r="AU136" s="27" t="str">
        <f t="shared" ref="AU136:AU152" si="130">IF($AC136="",IF($AD136="","",($AC136+$AD136)),(($AC136+$AD136)/$AS136*100))</f>
        <v/>
      </c>
      <c r="AV136" s="27" t="str">
        <f t="shared" ref="AV136:AV152" si="131">IF(AT136="","",SUM(AT136:AU136))</f>
        <v/>
      </c>
      <c r="AW136" s="24" t="str">
        <f t="shared" ref="AW136:AW152" si="132">IF(AT136="","",Z136-AT136)</f>
        <v/>
      </c>
      <c r="AX136" s="24" t="str">
        <f t="shared" ref="AX136:AX152" si="133">IF(AU136="","",(AE136+AF136)-AU136)</f>
        <v/>
      </c>
      <c r="AY136" s="24" t="str">
        <f t="shared" ref="AY136:AY152" si="134">IF(AH136&gt;0,AI136-AV136,"New")</f>
        <v>New</v>
      </c>
      <c r="AZ136" s="115">
        <f t="shared" ref="AZ136:AZ152" si="135">F136</f>
        <v>39204</v>
      </c>
      <c r="BA136" s="33">
        <f t="shared" ref="BA136:BA152" si="136">IF($F136&gt;0,($F136/$AO136),IF($G136&gt;0,(((43560/($G136/12))*$H136)/$AO136),0))</f>
        <v>0.17045217391304349</v>
      </c>
      <c r="BB136" s="33">
        <f t="shared" ref="BB136:BB152" si="137">$Z136/(1/$BA136)</f>
        <v>66.28032782608696</v>
      </c>
      <c r="BC136" s="34">
        <f t="shared" ref="BC136:BC152" si="138">(($AE136+$AF136)/(1/$BA136))</f>
        <v>0</v>
      </c>
      <c r="BD136" s="34">
        <f t="shared" ref="BD136:BD152" si="139">BB136+BC136</f>
        <v>66.28032782608696</v>
      </c>
      <c r="BE136" s="34" t="str">
        <f t="shared" ref="BE136:BE152" si="140">IF(BD136=K136,"yes","no")</f>
        <v>yes</v>
      </c>
      <c r="BF136" s="35">
        <f t="shared" ref="BF136:BF152" si="141">IF(AM136="","",IF($F136&gt;0,($F136/AM136),IF($G136&gt;0,((((43560/($G136/12))*$H136)/$AM136)),0)))</f>
        <v>0.17045217391304349</v>
      </c>
      <c r="BG136" s="35" t="str">
        <f t="shared" ref="BG136:BG152" si="142">IF($Y136="","",$Y136/(1/$BF136))</f>
        <v/>
      </c>
      <c r="BH136" s="34">
        <f t="shared" ref="BH136:BH152" si="143">(($AC136+$AD136)/(1/$BF136))</f>
        <v>0</v>
      </c>
      <c r="BI136" s="36">
        <f t="shared" ref="BI136:BI152" si="144">SUM(BG136:BH136)</f>
        <v>0</v>
      </c>
      <c r="BJ136" s="1" t="str">
        <f t="shared" ref="BJ136:BJ152" si="145">IF(J136=BI136,"yes","no")</f>
        <v>yes</v>
      </c>
      <c r="BK136" s="35" t="str">
        <f t="shared" ref="BK136:BK152" si="146">IF(BG136="","",IF(BG136=0,"",BB136-BG136))</f>
        <v/>
      </c>
      <c r="BL136" s="35" t="str">
        <f t="shared" ref="BL136:BL152" si="147">IF(BH136="","",IF(BH136=0,"",BC136-BH136))</f>
        <v/>
      </c>
      <c r="BM136" s="7" t="str">
        <f t="shared" ref="BM136:BM152" si="148">IF(BK136="","",BD136-BI136)</f>
        <v/>
      </c>
      <c r="BN136" s="7" t="e">
        <f t="shared" ref="BN136:BN152" si="149">R136-BM136</f>
        <v>#VALUE!</v>
      </c>
      <c r="BO136" s="17">
        <f t="shared" ref="BO136:BO152" si="150">P136*(AZ136/1000)</f>
        <v>66.28032782608696</v>
      </c>
    </row>
    <row r="137" spans="2:67" ht="17" hidden="1" customHeight="1" x14ac:dyDescent="0.15">
      <c r="B137" s="1"/>
      <c r="C137" s="28"/>
      <c r="D137" s="117" t="s">
        <v>60</v>
      </c>
      <c r="E137" s="229" t="s">
        <v>152</v>
      </c>
      <c r="F137" s="73">
        <f t="shared" si="109"/>
        <v>39204</v>
      </c>
      <c r="G137" s="74">
        <f t="shared" si="110"/>
        <v>40</v>
      </c>
      <c r="H137" s="112">
        <f t="shared" si="111"/>
        <v>3</v>
      </c>
      <c r="I137" s="113"/>
      <c r="J137" s="174">
        <f t="shared" si="112"/>
        <v>42.561907826086959</v>
      </c>
      <c r="K137" s="175">
        <f t="shared" si="113"/>
        <v>39.178432173913045</v>
      </c>
      <c r="L137" s="170">
        <f t="shared" si="114"/>
        <v>13.244133913043479</v>
      </c>
      <c r="M137" s="171">
        <f t="shared" si="115"/>
        <v>39.178432173913045</v>
      </c>
      <c r="N137" s="163">
        <f t="shared" si="116"/>
        <v>1.958172458172458</v>
      </c>
      <c r="O137" s="227">
        <f t="shared" si="117"/>
        <v>1.0856521739130434</v>
      </c>
      <c r="P137" s="228">
        <f t="shared" si="118"/>
        <v>0.99934782608695649</v>
      </c>
      <c r="Q137" s="223">
        <f t="shared" si="119"/>
        <v>-7.9495394473367953E-2</v>
      </c>
      <c r="R137" s="208">
        <f t="shared" si="120"/>
        <v>-3.3834756521739138</v>
      </c>
      <c r="S137" s="209">
        <f t="shared" si="121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22"/>
        <v>303.8</v>
      </c>
      <c r="AH137" s="30">
        <f t="shared" si="123"/>
        <v>249.7</v>
      </c>
      <c r="AI137" s="30">
        <f t="shared" si="124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25"/>
        <v>230000</v>
      </c>
      <c r="AQ137" s="32">
        <f t="shared" si="126"/>
        <v>100</v>
      </c>
      <c r="AR137" s="62">
        <f t="shared" si="127"/>
        <v>230000</v>
      </c>
      <c r="AS137" s="32">
        <f t="shared" si="128"/>
        <v>100</v>
      </c>
      <c r="AT137" s="27">
        <f t="shared" si="129"/>
        <v>77.7</v>
      </c>
      <c r="AU137" s="27">
        <f t="shared" si="130"/>
        <v>172</v>
      </c>
      <c r="AV137" s="27">
        <f t="shared" si="131"/>
        <v>249.7</v>
      </c>
      <c r="AW137" s="24">
        <f t="shared" si="132"/>
        <v>152.14999999999998</v>
      </c>
      <c r="AX137" s="24">
        <f t="shared" si="133"/>
        <v>-172</v>
      </c>
      <c r="AY137" s="24">
        <f t="shared" si="134"/>
        <v>-19.849999999999994</v>
      </c>
      <c r="AZ137" s="115">
        <f t="shared" si="135"/>
        <v>39204</v>
      </c>
      <c r="BA137" s="33">
        <f t="shared" si="136"/>
        <v>0.17045217391304349</v>
      </c>
      <c r="BB137" s="33">
        <f t="shared" si="137"/>
        <v>39.178432173913045</v>
      </c>
      <c r="BC137" s="34">
        <f t="shared" si="138"/>
        <v>0</v>
      </c>
      <c r="BD137" s="34">
        <f t="shared" si="139"/>
        <v>39.178432173913045</v>
      </c>
      <c r="BE137" s="34" t="str">
        <f t="shared" si="140"/>
        <v>yes</v>
      </c>
      <c r="BF137" s="35">
        <f t="shared" si="141"/>
        <v>0.17045217391304349</v>
      </c>
      <c r="BG137" s="35">
        <f t="shared" si="142"/>
        <v>13.244133913043479</v>
      </c>
      <c r="BH137" s="34">
        <f t="shared" si="143"/>
        <v>29.317773913043478</v>
      </c>
      <c r="BI137" s="36">
        <f t="shared" si="144"/>
        <v>42.561907826086959</v>
      </c>
      <c r="BJ137" s="1" t="str">
        <f t="shared" si="145"/>
        <v>yes</v>
      </c>
      <c r="BK137" s="35">
        <f t="shared" si="146"/>
        <v>25.934298260869568</v>
      </c>
      <c r="BL137" s="35">
        <f t="shared" si="147"/>
        <v>-29.317773913043478</v>
      </c>
      <c r="BM137" s="7">
        <f t="shared" si="148"/>
        <v>-3.3834756521739138</v>
      </c>
      <c r="BN137" s="7">
        <f t="shared" si="149"/>
        <v>0</v>
      </c>
      <c r="BO137" s="17">
        <f t="shared" si="150"/>
        <v>39.178432173913045</v>
      </c>
    </row>
    <row r="138" spans="2:67" ht="17" hidden="1" customHeight="1" x14ac:dyDescent="0.15">
      <c r="B138" s="1"/>
      <c r="C138" s="28"/>
      <c r="D138" s="117" t="s">
        <v>60</v>
      </c>
      <c r="E138" s="229" t="s">
        <v>211</v>
      </c>
      <c r="F138" s="73">
        <f t="shared" si="109"/>
        <v>39204</v>
      </c>
      <c r="G138" s="74">
        <f t="shared" si="110"/>
        <v>40</v>
      </c>
      <c r="H138" s="112">
        <f t="shared" si="111"/>
        <v>3</v>
      </c>
      <c r="I138" s="113"/>
      <c r="J138" s="174">
        <f t="shared" si="112"/>
        <v>0</v>
      </c>
      <c r="K138" s="175">
        <f t="shared" si="113"/>
        <v>66.28032782608696</v>
      </c>
      <c r="L138" s="170" t="str">
        <f t="shared" si="114"/>
        <v/>
      </c>
      <c r="M138" s="171">
        <f t="shared" si="115"/>
        <v>66.28032782608696</v>
      </c>
      <c r="N138" s="163" t="str">
        <f t="shared" si="116"/>
        <v>New</v>
      </c>
      <c r="O138" s="227">
        <f t="shared" si="117"/>
        <v>0</v>
      </c>
      <c r="P138" s="228">
        <f t="shared" si="118"/>
        <v>1.6906521739130436</v>
      </c>
      <c r="Q138" s="223" t="str">
        <f t="shared" si="119"/>
        <v>New</v>
      </c>
      <c r="R138" s="208" t="str">
        <f t="shared" si="120"/>
        <v>New</v>
      </c>
      <c r="S138" s="209" t="str">
        <f t="shared" si="121"/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si="122"/>
        <v>0</v>
      </c>
      <c r="AH138" s="30">
        <f t="shared" si="123"/>
        <v>0</v>
      </c>
      <c r="AI138" s="30">
        <f t="shared" si="124"/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si="125"/>
        <v>230000</v>
      </c>
      <c r="AQ138" s="32">
        <f t="shared" si="126"/>
        <v>100</v>
      </c>
      <c r="AR138" s="62">
        <f t="shared" si="127"/>
        <v>230000</v>
      </c>
      <c r="AS138" s="32">
        <f t="shared" si="128"/>
        <v>100</v>
      </c>
      <c r="AT138" s="27" t="str">
        <f t="shared" si="129"/>
        <v/>
      </c>
      <c r="AU138" s="27" t="str">
        <f t="shared" si="130"/>
        <v/>
      </c>
      <c r="AV138" s="27" t="str">
        <f t="shared" si="131"/>
        <v/>
      </c>
      <c r="AW138" s="24" t="str">
        <f t="shared" si="132"/>
        <v/>
      </c>
      <c r="AX138" s="24" t="str">
        <f t="shared" si="133"/>
        <v/>
      </c>
      <c r="AY138" s="24" t="str">
        <f t="shared" si="134"/>
        <v>New</v>
      </c>
      <c r="AZ138" s="115">
        <f t="shared" si="135"/>
        <v>39204</v>
      </c>
      <c r="BA138" s="33">
        <f t="shared" si="136"/>
        <v>0.17045217391304349</v>
      </c>
      <c r="BB138" s="33">
        <f t="shared" si="137"/>
        <v>66.28032782608696</v>
      </c>
      <c r="BC138" s="34">
        <f t="shared" si="138"/>
        <v>0</v>
      </c>
      <c r="BD138" s="34">
        <f t="shared" si="139"/>
        <v>66.28032782608696</v>
      </c>
      <c r="BE138" s="34" t="str">
        <f t="shared" si="140"/>
        <v>yes</v>
      </c>
      <c r="BF138" s="35">
        <f t="shared" si="141"/>
        <v>0.17045217391304349</v>
      </c>
      <c r="BG138" s="35" t="str">
        <f t="shared" si="142"/>
        <v/>
      </c>
      <c r="BH138" s="34">
        <f t="shared" si="143"/>
        <v>0</v>
      </c>
      <c r="BI138" s="36">
        <f t="shared" si="144"/>
        <v>0</v>
      </c>
      <c r="BJ138" s="1" t="str">
        <f t="shared" si="145"/>
        <v>yes</v>
      </c>
      <c r="BK138" s="35" t="str">
        <f t="shared" si="146"/>
        <v/>
      </c>
      <c r="BL138" s="35" t="str">
        <f t="shared" si="147"/>
        <v/>
      </c>
      <c r="BM138" s="7" t="str">
        <f t="shared" si="148"/>
        <v/>
      </c>
      <c r="BN138" s="7" t="e">
        <f t="shared" si="149"/>
        <v>#VALUE!</v>
      </c>
      <c r="BO138" s="17">
        <f t="shared" si="150"/>
        <v>66.28032782608696</v>
      </c>
    </row>
    <row r="139" spans="2:67" ht="17" hidden="1" customHeight="1" x14ac:dyDescent="0.15">
      <c r="B139" s="1"/>
      <c r="C139" s="28"/>
      <c r="D139" s="117" t="s">
        <v>60</v>
      </c>
      <c r="E139" s="229" t="s">
        <v>157</v>
      </c>
      <c r="F139" s="73">
        <f t="shared" si="109"/>
        <v>39204</v>
      </c>
      <c r="G139" s="74">
        <f t="shared" si="110"/>
        <v>40</v>
      </c>
      <c r="H139" s="112">
        <f t="shared" si="111"/>
        <v>3</v>
      </c>
      <c r="I139" s="113"/>
      <c r="J139" s="174">
        <f t="shared" si="112"/>
        <v>65.419544347826076</v>
      </c>
      <c r="K139" s="175">
        <f t="shared" si="113"/>
        <v>65.598519130434781</v>
      </c>
      <c r="L139" s="170">
        <f t="shared" si="114"/>
        <v>30.101853913043477</v>
      </c>
      <c r="M139" s="171">
        <f t="shared" si="115"/>
        <v>65.598519130434781</v>
      </c>
      <c r="N139" s="163">
        <f t="shared" si="116"/>
        <v>1.1792185730464326</v>
      </c>
      <c r="O139" s="227">
        <f t="shared" si="117"/>
        <v>1.6686956521739129</v>
      </c>
      <c r="P139" s="228">
        <f t="shared" si="118"/>
        <v>1.6732608695652176</v>
      </c>
      <c r="Q139" s="223">
        <f t="shared" si="119"/>
        <v>2.7357998957793228E-3</v>
      </c>
      <c r="R139" s="208">
        <f t="shared" si="120"/>
        <v>0.17897478260870514</v>
      </c>
      <c r="S139" s="209">
        <f t="shared" si="121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22"/>
        <v>0</v>
      </c>
      <c r="AH139" s="30">
        <f t="shared" si="123"/>
        <v>383.79999999999995</v>
      </c>
      <c r="AI139" s="30">
        <f t="shared" si="124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25"/>
        <v>230000</v>
      </c>
      <c r="AQ139" s="32">
        <f t="shared" si="126"/>
        <v>100</v>
      </c>
      <c r="AR139" s="62">
        <f t="shared" si="127"/>
        <v>230000</v>
      </c>
      <c r="AS139" s="32">
        <f t="shared" si="128"/>
        <v>100</v>
      </c>
      <c r="AT139" s="27">
        <f t="shared" si="129"/>
        <v>176.6</v>
      </c>
      <c r="AU139" s="27">
        <f t="shared" si="130"/>
        <v>207.20000000000002</v>
      </c>
      <c r="AV139" s="27">
        <f t="shared" si="131"/>
        <v>383.8</v>
      </c>
      <c r="AW139" s="24">
        <f t="shared" si="132"/>
        <v>208.25000000000003</v>
      </c>
      <c r="AX139" s="24">
        <f t="shared" si="133"/>
        <v>-207.20000000000002</v>
      </c>
      <c r="AY139" s="24">
        <f t="shared" si="134"/>
        <v>1.0500000000000114</v>
      </c>
      <c r="AZ139" s="115">
        <f t="shared" si="135"/>
        <v>39204</v>
      </c>
      <c r="BA139" s="33">
        <f t="shared" si="136"/>
        <v>0.17045217391304349</v>
      </c>
      <c r="BB139" s="33">
        <f t="shared" si="137"/>
        <v>65.598519130434781</v>
      </c>
      <c r="BC139" s="34">
        <f t="shared" si="138"/>
        <v>0</v>
      </c>
      <c r="BD139" s="34">
        <f t="shared" si="139"/>
        <v>65.598519130434781</v>
      </c>
      <c r="BE139" s="34" t="str">
        <f t="shared" si="140"/>
        <v>yes</v>
      </c>
      <c r="BF139" s="35">
        <f t="shared" si="141"/>
        <v>0.17045217391304349</v>
      </c>
      <c r="BG139" s="35">
        <f t="shared" si="142"/>
        <v>30.101853913043477</v>
      </c>
      <c r="BH139" s="34">
        <f t="shared" si="143"/>
        <v>35.317690434782605</v>
      </c>
      <c r="BI139" s="36">
        <f t="shared" si="144"/>
        <v>65.419544347826076</v>
      </c>
      <c r="BJ139" s="1" t="str">
        <f t="shared" si="145"/>
        <v>yes</v>
      </c>
      <c r="BK139" s="35">
        <f t="shared" si="146"/>
        <v>35.496665217391303</v>
      </c>
      <c r="BL139" s="35">
        <f t="shared" si="147"/>
        <v>-35.317690434782605</v>
      </c>
      <c r="BM139" s="7">
        <f t="shared" si="148"/>
        <v>0.17897478260870514</v>
      </c>
      <c r="BN139" s="7">
        <f t="shared" si="149"/>
        <v>0</v>
      </c>
      <c r="BO139" s="17">
        <f t="shared" si="150"/>
        <v>65.598519130434795</v>
      </c>
    </row>
    <row r="140" spans="2:67" ht="17" hidden="1" customHeight="1" x14ac:dyDescent="0.15">
      <c r="B140" s="1"/>
      <c r="C140" s="28"/>
      <c r="D140" s="117" t="s">
        <v>60</v>
      </c>
      <c r="E140" s="229" t="s">
        <v>144</v>
      </c>
      <c r="F140" s="73">
        <f t="shared" si="109"/>
        <v>39204</v>
      </c>
      <c r="G140" s="74">
        <f t="shared" si="110"/>
        <v>40</v>
      </c>
      <c r="H140" s="112">
        <f t="shared" si="111"/>
        <v>3</v>
      </c>
      <c r="I140" s="113"/>
      <c r="J140" s="174">
        <f t="shared" si="112"/>
        <v>59.419627826086952</v>
      </c>
      <c r="K140" s="175">
        <f t="shared" si="113"/>
        <v>59.462240869565221</v>
      </c>
      <c r="L140" s="170">
        <f t="shared" si="114"/>
        <v>30.101853913043477</v>
      </c>
      <c r="M140" s="171">
        <f t="shared" si="115"/>
        <v>59.462240869565221</v>
      </c>
      <c r="N140" s="163">
        <f t="shared" si="116"/>
        <v>0.97536806342015869</v>
      </c>
      <c r="O140" s="227">
        <f t="shared" si="117"/>
        <v>1.5156521739130435</v>
      </c>
      <c r="P140" s="228">
        <f t="shared" si="118"/>
        <v>1.5167391304347828</v>
      </c>
      <c r="Q140" s="223">
        <f t="shared" si="119"/>
        <v>7.171543316122353E-4</v>
      </c>
      <c r="R140" s="208">
        <f t="shared" si="120"/>
        <v>4.2613043478269219E-2</v>
      </c>
      <c r="S140" s="209">
        <f t="shared" si="121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22"/>
        <v>343.8</v>
      </c>
      <c r="AH140" s="30">
        <f t="shared" si="123"/>
        <v>348.6</v>
      </c>
      <c r="AI140" s="30">
        <f t="shared" si="124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25"/>
        <v>230000</v>
      </c>
      <c r="AQ140" s="32">
        <f t="shared" si="126"/>
        <v>100</v>
      </c>
      <c r="AR140" s="62">
        <f t="shared" si="127"/>
        <v>230000</v>
      </c>
      <c r="AS140" s="32">
        <f t="shared" si="128"/>
        <v>100</v>
      </c>
      <c r="AT140" s="27">
        <f t="shared" si="129"/>
        <v>176.6</v>
      </c>
      <c r="AU140" s="27">
        <f t="shared" si="130"/>
        <v>172</v>
      </c>
      <c r="AV140" s="27">
        <f t="shared" si="131"/>
        <v>348.6</v>
      </c>
      <c r="AW140" s="24">
        <f t="shared" si="132"/>
        <v>172.25000000000003</v>
      </c>
      <c r="AX140" s="24">
        <f t="shared" si="133"/>
        <v>-172</v>
      </c>
      <c r="AY140" s="24">
        <f t="shared" si="134"/>
        <v>0.25</v>
      </c>
      <c r="AZ140" s="115">
        <f t="shared" si="135"/>
        <v>39204</v>
      </c>
      <c r="BA140" s="33">
        <f t="shared" si="136"/>
        <v>0.17045217391304349</v>
      </c>
      <c r="BB140" s="33">
        <f t="shared" si="137"/>
        <v>59.462240869565221</v>
      </c>
      <c r="BC140" s="34">
        <f t="shared" si="138"/>
        <v>0</v>
      </c>
      <c r="BD140" s="34">
        <f t="shared" si="139"/>
        <v>59.462240869565221</v>
      </c>
      <c r="BE140" s="34" t="str">
        <f t="shared" si="140"/>
        <v>yes</v>
      </c>
      <c r="BF140" s="35">
        <f t="shared" si="141"/>
        <v>0.17045217391304349</v>
      </c>
      <c r="BG140" s="35">
        <f t="shared" si="142"/>
        <v>30.101853913043477</v>
      </c>
      <c r="BH140" s="34">
        <f t="shared" si="143"/>
        <v>29.317773913043478</v>
      </c>
      <c r="BI140" s="36">
        <f t="shared" si="144"/>
        <v>59.419627826086952</v>
      </c>
      <c r="BJ140" s="1" t="str">
        <f t="shared" si="145"/>
        <v>yes</v>
      </c>
      <c r="BK140" s="35">
        <f t="shared" si="146"/>
        <v>29.360386956521744</v>
      </c>
      <c r="BL140" s="35">
        <f t="shared" si="147"/>
        <v>-29.317773913043478</v>
      </c>
      <c r="BM140" s="7">
        <f t="shared" si="148"/>
        <v>4.2613043478269219E-2</v>
      </c>
      <c r="BN140" s="7">
        <f t="shared" si="149"/>
        <v>0</v>
      </c>
      <c r="BO140" s="17">
        <f t="shared" si="150"/>
        <v>59.462240869565228</v>
      </c>
    </row>
    <row r="141" spans="2:67" ht="17" hidden="1" customHeight="1" x14ac:dyDescent="0.15">
      <c r="B141" s="1"/>
      <c r="C141" s="28"/>
      <c r="D141" s="117" t="s">
        <v>60</v>
      </c>
      <c r="E141" s="229" t="s">
        <v>156</v>
      </c>
      <c r="F141" s="73">
        <f t="shared" si="109"/>
        <v>39204</v>
      </c>
      <c r="G141" s="74">
        <f t="shared" si="110"/>
        <v>40</v>
      </c>
      <c r="H141" s="112">
        <f t="shared" si="111"/>
        <v>3</v>
      </c>
      <c r="I141" s="113"/>
      <c r="J141" s="174">
        <f t="shared" si="112"/>
        <v>65.436589565217389</v>
      </c>
      <c r="K141" s="175">
        <f t="shared" si="113"/>
        <v>65.598519130434781</v>
      </c>
      <c r="L141" s="170">
        <f t="shared" si="114"/>
        <v>30.11889913043478</v>
      </c>
      <c r="M141" s="171">
        <f t="shared" si="115"/>
        <v>65.598519130434781</v>
      </c>
      <c r="N141" s="163">
        <f t="shared" si="116"/>
        <v>1.177985285795133</v>
      </c>
      <c r="O141" s="227">
        <f t="shared" si="117"/>
        <v>1.6691304347826086</v>
      </c>
      <c r="P141" s="228">
        <f t="shared" si="118"/>
        <v>1.6732608695652176</v>
      </c>
      <c r="Q141" s="223">
        <f t="shared" si="119"/>
        <v>2.47460276113598E-3</v>
      </c>
      <c r="R141" s="208">
        <f t="shared" si="120"/>
        <v>0.16192956521739177</v>
      </c>
      <c r="S141" s="209">
        <f t="shared" si="121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22"/>
        <v>0</v>
      </c>
      <c r="AH141" s="30">
        <f t="shared" si="123"/>
        <v>383.9</v>
      </c>
      <c r="AI141" s="30">
        <f t="shared" si="124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25"/>
        <v>230000</v>
      </c>
      <c r="AQ141" s="32">
        <f t="shared" si="126"/>
        <v>100</v>
      </c>
      <c r="AR141" s="62">
        <f t="shared" si="127"/>
        <v>230000</v>
      </c>
      <c r="AS141" s="32">
        <f t="shared" si="128"/>
        <v>100</v>
      </c>
      <c r="AT141" s="27">
        <f t="shared" si="129"/>
        <v>176.7</v>
      </c>
      <c r="AU141" s="27">
        <f t="shared" si="130"/>
        <v>207.20000000000002</v>
      </c>
      <c r="AV141" s="27">
        <f t="shared" si="131"/>
        <v>383.9</v>
      </c>
      <c r="AW141" s="24">
        <f t="shared" si="132"/>
        <v>208.15000000000003</v>
      </c>
      <c r="AX141" s="24">
        <f t="shared" si="133"/>
        <v>-207.20000000000002</v>
      </c>
      <c r="AY141" s="24">
        <f t="shared" si="134"/>
        <v>0.95000000000004547</v>
      </c>
      <c r="AZ141" s="115">
        <f t="shared" si="135"/>
        <v>39204</v>
      </c>
      <c r="BA141" s="33">
        <f t="shared" si="136"/>
        <v>0.17045217391304349</v>
      </c>
      <c r="BB141" s="33">
        <f t="shared" si="137"/>
        <v>65.598519130434781</v>
      </c>
      <c r="BC141" s="34">
        <f t="shared" si="138"/>
        <v>0</v>
      </c>
      <c r="BD141" s="34">
        <f t="shared" si="139"/>
        <v>65.598519130434781</v>
      </c>
      <c r="BE141" s="34" t="str">
        <f t="shared" si="140"/>
        <v>yes</v>
      </c>
      <c r="BF141" s="35">
        <f t="shared" si="141"/>
        <v>0.17045217391304349</v>
      </c>
      <c r="BG141" s="35">
        <f t="shared" si="142"/>
        <v>30.11889913043478</v>
      </c>
      <c r="BH141" s="34">
        <f t="shared" si="143"/>
        <v>35.317690434782605</v>
      </c>
      <c r="BI141" s="36">
        <f t="shared" si="144"/>
        <v>65.436589565217389</v>
      </c>
      <c r="BJ141" s="1" t="str">
        <f t="shared" si="145"/>
        <v>yes</v>
      </c>
      <c r="BK141" s="35">
        <f t="shared" si="146"/>
        <v>35.479619999999997</v>
      </c>
      <c r="BL141" s="35">
        <f t="shared" si="147"/>
        <v>-35.317690434782605</v>
      </c>
      <c r="BM141" s="7">
        <f t="shared" si="148"/>
        <v>0.16192956521739177</v>
      </c>
      <c r="BN141" s="7">
        <f t="shared" si="149"/>
        <v>0</v>
      </c>
      <c r="BO141" s="17">
        <f t="shared" si="150"/>
        <v>65.598519130434795</v>
      </c>
    </row>
    <row r="142" spans="2:67" ht="17" hidden="1" customHeight="1" x14ac:dyDescent="0.15">
      <c r="B142" s="1"/>
      <c r="C142" s="28"/>
      <c r="D142" s="117" t="s">
        <v>60</v>
      </c>
      <c r="E142" s="229" t="s">
        <v>91</v>
      </c>
      <c r="F142" s="73">
        <f t="shared" si="109"/>
        <v>39204</v>
      </c>
      <c r="G142" s="74">
        <f t="shared" si="110"/>
        <v>40</v>
      </c>
      <c r="H142" s="112">
        <f t="shared" si="111"/>
        <v>3</v>
      </c>
      <c r="I142" s="113"/>
      <c r="J142" s="174">
        <f t="shared" si="112"/>
        <v>59.419627826086952</v>
      </c>
      <c r="K142" s="175">
        <f t="shared" si="113"/>
        <v>59.462240869565221</v>
      </c>
      <c r="L142" s="170">
        <f t="shared" si="114"/>
        <v>30.101853913043477</v>
      </c>
      <c r="M142" s="171">
        <f t="shared" si="115"/>
        <v>59.462240869565221</v>
      </c>
      <c r="N142" s="163">
        <f t="shared" si="116"/>
        <v>0.97536806342015869</v>
      </c>
      <c r="O142" s="227">
        <f t="shared" si="117"/>
        <v>1.5156521739130435</v>
      </c>
      <c r="P142" s="228">
        <f t="shared" si="118"/>
        <v>1.5167391304347828</v>
      </c>
      <c r="Q142" s="223">
        <f t="shared" si="119"/>
        <v>7.171543316122353E-4</v>
      </c>
      <c r="R142" s="208">
        <f t="shared" si="120"/>
        <v>4.2613043478269219E-2</v>
      </c>
      <c r="S142" s="209">
        <f t="shared" si="121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22"/>
        <v>343.8</v>
      </c>
      <c r="AH142" s="30">
        <f t="shared" si="123"/>
        <v>348.6</v>
      </c>
      <c r="AI142" s="30">
        <f t="shared" si="124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25"/>
        <v>230000</v>
      </c>
      <c r="AQ142" s="32">
        <f t="shared" si="126"/>
        <v>100</v>
      </c>
      <c r="AR142" s="62">
        <f t="shared" si="127"/>
        <v>230000</v>
      </c>
      <c r="AS142" s="32">
        <f t="shared" si="128"/>
        <v>100</v>
      </c>
      <c r="AT142" s="27">
        <f t="shared" si="129"/>
        <v>176.6</v>
      </c>
      <c r="AU142" s="27">
        <f t="shared" si="130"/>
        <v>172</v>
      </c>
      <c r="AV142" s="27">
        <f t="shared" si="131"/>
        <v>348.6</v>
      </c>
      <c r="AW142" s="24">
        <f t="shared" si="132"/>
        <v>172.25000000000003</v>
      </c>
      <c r="AX142" s="24">
        <f t="shared" si="133"/>
        <v>-172</v>
      </c>
      <c r="AY142" s="24">
        <f t="shared" si="134"/>
        <v>0.25</v>
      </c>
      <c r="AZ142" s="115">
        <f t="shared" si="135"/>
        <v>39204</v>
      </c>
      <c r="BA142" s="33">
        <f t="shared" si="136"/>
        <v>0.17045217391304349</v>
      </c>
      <c r="BB142" s="33">
        <f t="shared" si="137"/>
        <v>59.462240869565221</v>
      </c>
      <c r="BC142" s="34">
        <f t="shared" si="138"/>
        <v>0</v>
      </c>
      <c r="BD142" s="34">
        <f t="shared" si="139"/>
        <v>59.462240869565221</v>
      </c>
      <c r="BE142" s="34" t="str">
        <f t="shared" si="140"/>
        <v>yes</v>
      </c>
      <c r="BF142" s="35">
        <f t="shared" si="141"/>
        <v>0.17045217391304349</v>
      </c>
      <c r="BG142" s="35">
        <f t="shared" si="142"/>
        <v>30.101853913043477</v>
      </c>
      <c r="BH142" s="34">
        <f t="shared" si="143"/>
        <v>29.317773913043478</v>
      </c>
      <c r="BI142" s="36">
        <f t="shared" si="144"/>
        <v>59.419627826086952</v>
      </c>
      <c r="BJ142" s="1" t="str">
        <f t="shared" si="145"/>
        <v>yes</v>
      </c>
      <c r="BK142" s="35">
        <f t="shared" si="146"/>
        <v>29.360386956521744</v>
      </c>
      <c r="BL142" s="35">
        <f t="shared" si="147"/>
        <v>-29.317773913043478</v>
      </c>
      <c r="BM142" s="7">
        <f t="shared" si="148"/>
        <v>4.2613043478269219E-2</v>
      </c>
      <c r="BN142" s="7">
        <f t="shared" si="149"/>
        <v>0</v>
      </c>
      <c r="BO142" s="17">
        <f t="shared" si="150"/>
        <v>59.462240869565228</v>
      </c>
    </row>
    <row r="143" spans="2:67" ht="17" hidden="1" customHeight="1" x14ac:dyDescent="0.15">
      <c r="B143" s="1"/>
      <c r="C143" s="28"/>
      <c r="D143" s="117" t="s">
        <v>60</v>
      </c>
      <c r="E143" s="229" t="s">
        <v>159</v>
      </c>
      <c r="F143" s="73">
        <f t="shared" si="109"/>
        <v>39204</v>
      </c>
      <c r="G143" s="74">
        <f t="shared" si="110"/>
        <v>40</v>
      </c>
      <c r="H143" s="112">
        <f t="shared" si="111"/>
        <v>3</v>
      </c>
      <c r="I143" s="113"/>
      <c r="J143" s="174">
        <f t="shared" si="112"/>
        <v>65.436589565217389</v>
      </c>
      <c r="K143" s="175">
        <f t="shared" si="113"/>
        <v>65.598519130434781</v>
      </c>
      <c r="L143" s="170">
        <f t="shared" si="114"/>
        <v>30.11889913043478</v>
      </c>
      <c r="M143" s="171">
        <f t="shared" si="115"/>
        <v>65.598519130434781</v>
      </c>
      <c r="N143" s="163">
        <f t="shared" si="116"/>
        <v>1.177985285795133</v>
      </c>
      <c r="O143" s="227">
        <f t="shared" si="117"/>
        <v>1.6691304347826086</v>
      </c>
      <c r="P143" s="228">
        <f t="shared" si="118"/>
        <v>1.6732608695652176</v>
      </c>
      <c r="Q143" s="223">
        <f t="shared" si="119"/>
        <v>2.47460276113598E-3</v>
      </c>
      <c r="R143" s="208">
        <f t="shared" si="120"/>
        <v>0.16192956521739177</v>
      </c>
      <c r="S143" s="209">
        <f t="shared" si="121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22"/>
        <v>0</v>
      </c>
      <c r="AH143" s="30">
        <f t="shared" si="123"/>
        <v>383.9</v>
      </c>
      <c r="AI143" s="30">
        <f t="shared" si="124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25"/>
        <v>230000</v>
      </c>
      <c r="AQ143" s="32">
        <f t="shared" si="126"/>
        <v>100</v>
      </c>
      <c r="AR143" s="62">
        <f t="shared" si="127"/>
        <v>230000</v>
      </c>
      <c r="AS143" s="32">
        <f t="shared" si="128"/>
        <v>100</v>
      </c>
      <c r="AT143" s="27">
        <f t="shared" si="129"/>
        <v>176.7</v>
      </c>
      <c r="AU143" s="27">
        <f t="shared" si="130"/>
        <v>207.20000000000002</v>
      </c>
      <c r="AV143" s="27">
        <f t="shared" si="131"/>
        <v>383.9</v>
      </c>
      <c r="AW143" s="24">
        <f t="shared" si="132"/>
        <v>208.15000000000003</v>
      </c>
      <c r="AX143" s="24">
        <f t="shared" si="133"/>
        <v>-207.20000000000002</v>
      </c>
      <c r="AY143" s="24">
        <f t="shared" si="134"/>
        <v>0.95000000000004547</v>
      </c>
      <c r="AZ143" s="115">
        <f t="shared" si="135"/>
        <v>39204</v>
      </c>
      <c r="BA143" s="33">
        <f t="shared" si="136"/>
        <v>0.17045217391304349</v>
      </c>
      <c r="BB143" s="33">
        <f t="shared" si="137"/>
        <v>65.598519130434781</v>
      </c>
      <c r="BC143" s="34">
        <f t="shared" si="138"/>
        <v>0</v>
      </c>
      <c r="BD143" s="34">
        <f t="shared" si="139"/>
        <v>65.598519130434781</v>
      </c>
      <c r="BE143" s="34" t="str">
        <f t="shared" si="140"/>
        <v>yes</v>
      </c>
      <c r="BF143" s="35">
        <f t="shared" si="141"/>
        <v>0.17045217391304349</v>
      </c>
      <c r="BG143" s="35">
        <f t="shared" si="142"/>
        <v>30.11889913043478</v>
      </c>
      <c r="BH143" s="34">
        <f t="shared" si="143"/>
        <v>35.317690434782605</v>
      </c>
      <c r="BI143" s="36">
        <f t="shared" si="144"/>
        <v>65.436589565217389</v>
      </c>
      <c r="BJ143" s="1" t="str">
        <f t="shared" si="145"/>
        <v>yes</v>
      </c>
      <c r="BK143" s="35">
        <f t="shared" si="146"/>
        <v>35.479619999999997</v>
      </c>
      <c r="BL143" s="35">
        <f t="shared" si="147"/>
        <v>-35.317690434782605</v>
      </c>
      <c r="BM143" s="7">
        <f t="shared" si="148"/>
        <v>0.16192956521739177</v>
      </c>
      <c r="BN143" s="7">
        <f t="shared" si="149"/>
        <v>0</v>
      </c>
      <c r="BO143" s="17">
        <f t="shared" si="150"/>
        <v>65.598519130434795</v>
      </c>
    </row>
    <row r="144" spans="2:67" ht="17" hidden="1" customHeight="1" x14ac:dyDescent="0.15">
      <c r="B144" s="1"/>
      <c r="C144" s="28"/>
      <c r="D144" s="117" t="s">
        <v>60</v>
      </c>
      <c r="E144" s="229" t="s">
        <v>92</v>
      </c>
      <c r="F144" s="73">
        <f t="shared" si="109"/>
        <v>39204</v>
      </c>
      <c r="G144" s="74">
        <f t="shared" si="110"/>
        <v>40</v>
      </c>
      <c r="H144" s="112">
        <f t="shared" si="111"/>
        <v>3</v>
      </c>
      <c r="I144" s="113"/>
      <c r="J144" s="174">
        <f t="shared" si="112"/>
        <v>36.25517739130435</v>
      </c>
      <c r="K144" s="175">
        <f t="shared" si="113"/>
        <v>39.178432173913045</v>
      </c>
      <c r="L144" s="170">
        <f t="shared" si="114"/>
        <v>6.9374034782608698</v>
      </c>
      <c r="M144" s="171">
        <f t="shared" si="115"/>
        <v>39.178432173913045</v>
      </c>
      <c r="N144" s="163">
        <f t="shared" si="116"/>
        <v>4.6474201474201475</v>
      </c>
      <c r="O144" s="227">
        <f t="shared" si="117"/>
        <v>0.9247826086956521</v>
      </c>
      <c r="P144" s="228">
        <f t="shared" si="118"/>
        <v>0.99934782608695649</v>
      </c>
      <c r="Q144" s="223">
        <f t="shared" si="119"/>
        <v>8.0629995298542534E-2</v>
      </c>
      <c r="R144" s="208">
        <f t="shared" si="120"/>
        <v>2.9232547826086943</v>
      </c>
      <c r="S144" s="209">
        <f t="shared" si="121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22"/>
        <v>358.8</v>
      </c>
      <c r="AH144" s="30">
        <f t="shared" si="123"/>
        <v>212.7</v>
      </c>
      <c r="AI144" s="30">
        <f t="shared" si="124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25"/>
        <v>230000</v>
      </c>
      <c r="AQ144" s="32">
        <f t="shared" si="126"/>
        <v>100</v>
      </c>
      <c r="AR144" s="62">
        <f t="shared" si="127"/>
        <v>230000</v>
      </c>
      <c r="AS144" s="32">
        <f t="shared" si="128"/>
        <v>100</v>
      </c>
      <c r="AT144" s="27">
        <f t="shared" si="129"/>
        <v>40.700000000000003</v>
      </c>
      <c r="AU144" s="27">
        <f t="shared" si="130"/>
        <v>172</v>
      </c>
      <c r="AV144" s="27">
        <f t="shared" si="131"/>
        <v>212.7</v>
      </c>
      <c r="AW144" s="24">
        <f t="shared" si="132"/>
        <v>189.14999999999998</v>
      </c>
      <c r="AX144" s="24">
        <f t="shared" si="133"/>
        <v>-172</v>
      </c>
      <c r="AY144" s="24">
        <f t="shared" si="134"/>
        <v>17.150000000000006</v>
      </c>
      <c r="AZ144" s="115">
        <f t="shared" si="135"/>
        <v>39204</v>
      </c>
      <c r="BA144" s="33">
        <f t="shared" si="136"/>
        <v>0.17045217391304349</v>
      </c>
      <c r="BB144" s="33">
        <f t="shared" si="137"/>
        <v>39.178432173913045</v>
      </c>
      <c r="BC144" s="34">
        <f t="shared" si="138"/>
        <v>0</v>
      </c>
      <c r="BD144" s="34">
        <f t="shared" si="139"/>
        <v>39.178432173913045</v>
      </c>
      <c r="BE144" s="34" t="str">
        <f t="shared" si="140"/>
        <v>yes</v>
      </c>
      <c r="BF144" s="35">
        <f t="shared" si="141"/>
        <v>0.17045217391304349</v>
      </c>
      <c r="BG144" s="35">
        <f t="shared" si="142"/>
        <v>6.9374034782608698</v>
      </c>
      <c r="BH144" s="34">
        <f t="shared" si="143"/>
        <v>29.317773913043478</v>
      </c>
      <c r="BI144" s="36">
        <f t="shared" si="144"/>
        <v>36.25517739130435</v>
      </c>
      <c r="BJ144" s="1" t="str">
        <f t="shared" si="145"/>
        <v>yes</v>
      </c>
      <c r="BK144" s="35">
        <f t="shared" si="146"/>
        <v>32.241028695652176</v>
      </c>
      <c r="BL144" s="35">
        <f t="shared" si="147"/>
        <v>-29.317773913043478</v>
      </c>
      <c r="BM144" s="7">
        <f t="shared" si="148"/>
        <v>2.9232547826086943</v>
      </c>
      <c r="BN144" s="7">
        <f t="shared" si="149"/>
        <v>0</v>
      </c>
      <c r="BO144" s="17">
        <f t="shared" si="150"/>
        <v>39.178432173913045</v>
      </c>
    </row>
    <row r="145" spans="1:67" ht="17" hidden="1" customHeight="1" x14ac:dyDescent="0.15">
      <c r="B145" s="1"/>
      <c r="C145" s="28"/>
      <c r="D145" s="117" t="s">
        <v>60</v>
      </c>
      <c r="E145" s="229" t="s">
        <v>208</v>
      </c>
      <c r="F145" s="73">
        <f t="shared" si="109"/>
        <v>39204</v>
      </c>
      <c r="G145" s="74">
        <f t="shared" si="110"/>
        <v>40</v>
      </c>
      <c r="H145" s="112">
        <f t="shared" si="111"/>
        <v>3</v>
      </c>
      <c r="I145" s="113"/>
      <c r="J145" s="174">
        <f t="shared" si="112"/>
        <v>0</v>
      </c>
      <c r="K145" s="175">
        <f t="shared" si="113"/>
        <v>66.28032782608696</v>
      </c>
      <c r="L145" s="170" t="str">
        <f t="shared" si="114"/>
        <v/>
      </c>
      <c r="M145" s="171">
        <f t="shared" si="115"/>
        <v>66.28032782608696</v>
      </c>
      <c r="N145" s="163" t="str">
        <f t="shared" si="116"/>
        <v>New</v>
      </c>
      <c r="O145" s="227">
        <f t="shared" si="117"/>
        <v>0</v>
      </c>
      <c r="P145" s="228">
        <f t="shared" si="118"/>
        <v>1.6906521739130436</v>
      </c>
      <c r="Q145" s="223" t="str">
        <f t="shared" si="119"/>
        <v>New</v>
      </c>
      <c r="R145" s="208" t="str">
        <f t="shared" si="120"/>
        <v>New</v>
      </c>
      <c r="S145" s="209" t="str">
        <f t="shared" si="121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22"/>
        <v>0</v>
      </c>
      <c r="AH145" s="30">
        <f t="shared" si="123"/>
        <v>0</v>
      </c>
      <c r="AI145" s="30">
        <f t="shared" si="124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25"/>
        <v>230000</v>
      </c>
      <c r="AQ145" s="32">
        <f t="shared" si="126"/>
        <v>100</v>
      </c>
      <c r="AR145" s="62">
        <f t="shared" si="127"/>
        <v>230000</v>
      </c>
      <c r="AS145" s="32">
        <f t="shared" si="128"/>
        <v>100</v>
      </c>
      <c r="AT145" s="27" t="str">
        <f t="shared" si="129"/>
        <v/>
      </c>
      <c r="AU145" s="27" t="str">
        <f t="shared" si="130"/>
        <v/>
      </c>
      <c r="AV145" s="27" t="str">
        <f t="shared" si="131"/>
        <v/>
      </c>
      <c r="AW145" s="24" t="str">
        <f t="shared" si="132"/>
        <v/>
      </c>
      <c r="AX145" s="24" t="str">
        <f t="shared" si="133"/>
        <v/>
      </c>
      <c r="AY145" s="24" t="str">
        <f t="shared" si="134"/>
        <v>New</v>
      </c>
      <c r="AZ145" s="115">
        <f t="shared" si="135"/>
        <v>39204</v>
      </c>
      <c r="BA145" s="33">
        <f t="shared" si="136"/>
        <v>0.17045217391304349</v>
      </c>
      <c r="BB145" s="33">
        <f t="shared" si="137"/>
        <v>66.28032782608696</v>
      </c>
      <c r="BC145" s="34">
        <f t="shared" si="138"/>
        <v>0</v>
      </c>
      <c r="BD145" s="34">
        <f t="shared" si="139"/>
        <v>66.28032782608696</v>
      </c>
      <c r="BE145" s="34" t="str">
        <f t="shared" si="140"/>
        <v>yes</v>
      </c>
      <c r="BF145" s="35">
        <f t="shared" si="141"/>
        <v>0.17045217391304349</v>
      </c>
      <c r="BG145" s="35" t="str">
        <f t="shared" si="142"/>
        <v/>
      </c>
      <c r="BH145" s="34">
        <f t="shared" si="143"/>
        <v>0</v>
      </c>
      <c r="BI145" s="36">
        <f t="shared" si="144"/>
        <v>0</v>
      </c>
      <c r="BJ145" s="1" t="str">
        <f t="shared" si="145"/>
        <v>yes</v>
      </c>
      <c r="BK145" s="35" t="str">
        <f t="shared" si="146"/>
        <v/>
      </c>
      <c r="BL145" s="35" t="str">
        <f t="shared" si="147"/>
        <v/>
      </c>
      <c r="BM145" s="7" t="str">
        <f t="shared" si="148"/>
        <v/>
      </c>
      <c r="BN145" s="7" t="e">
        <f t="shared" si="149"/>
        <v>#VALUE!</v>
      </c>
      <c r="BO145" s="17">
        <f t="shared" si="150"/>
        <v>66.28032782608696</v>
      </c>
    </row>
    <row r="146" spans="1:67" ht="17" hidden="1" customHeight="1" x14ac:dyDescent="0.15">
      <c r="B146" s="1"/>
      <c r="C146" s="28"/>
      <c r="D146" s="117" t="s">
        <v>60</v>
      </c>
      <c r="E146" s="229" t="s">
        <v>209</v>
      </c>
      <c r="F146" s="73">
        <f t="shared" si="109"/>
        <v>39204</v>
      </c>
      <c r="G146" s="74">
        <f t="shared" si="110"/>
        <v>40</v>
      </c>
      <c r="H146" s="112">
        <f t="shared" si="111"/>
        <v>3</v>
      </c>
      <c r="I146" s="113"/>
      <c r="J146" s="174">
        <f t="shared" si="112"/>
        <v>0</v>
      </c>
      <c r="K146" s="175">
        <f t="shared" si="113"/>
        <v>66.28032782608696</v>
      </c>
      <c r="L146" s="170" t="str">
        <f t="shared" si="114"/>
        <v/>
      </c>
      <c r="M146" s="171">
        <f t="shared" si="115"/>
        <v>66.28032782608696</v>
      </c>
      <c r="N146" s="163" t="str">
        <f t="shared" si="116"/>
        <v>New</v>
      </c>
      <c r="O146" s="227">
        <f t="shared" si="117"/>
        <v>0</v>
      </c>
      <c r="P146" s="228">
        <f t="shared" si="118"/>
        <v>1.6906521739130436</v>
      </c>
      <c r="Q146" s="223" t="str">
        <f t="shared" si="119"/>
        <v>New</v>
      </c>
      <c r="R146" s="208" t="str">
        <f t="shared" si="120"/>
        <v>New</v>
      </c>
      <c r="S146" s="209" t="str">
        <f t="shared" si="121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22"/>
        <v>0</v>
      </c>
      <c r="AH146" s="30">
        <f t="shared" si="123"/>
        <v>0</v>
      </c>
      <c r="AI146" s="30">
        <f t="shared" si="124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25"/>
        <v>230000</v>
      </c>
      <c r="AQ146" s="32">
        <f t="shared" si="126"/>
        <v>100</v>
      </c>
      <c r="AR146" s="62">
        <f t="shared" si="127"/>
        <v>230000</v>
      </c>
      <c r="AS146" s="32">
        <f t="shared" si="128"/>
        <v>100</v>
      </c>
      <c r="AT146" s="27" t="str">
        <f t="shared" si="129"/>
        <v/>
      </c>
      <c r="AU146" s="27" t="str">
        <f t="shared" si="130"/>
        <v/>
      </c>
      <c r="AV146" s="27" t="str">
        <f t="shared" si="131"/>
        <v/>
      </c>
      <c r="AW146" s="24" t="str">
        <f t="shared" si="132"/>
        <v/>
      </c>
      <c r="AX146" s="24" t="str">
        <f t="shared" si="133"/>
        <v/>
      </c>
      <c r="AY146" s="24" t="str">
        <f t="shared" si="134"/>
        <v>New</v>
      </c>
      <c r="AZ146" s="115">
        <f t="shared" si="135"/>
        <v>39204</v>
      </c>
      <c r="BA146" s="33">
        <f t="shared" si="136"/>
        <v>0.17045217391304349</v>
      </c>
      <c r="BB146" s="33">
        <f t="shared" si="137"/>
        <v>66.28032782608696</v>
      </c>
      <c r="BC146" s="34">
        <f t="shared" si="138"/>
        <v>0</v>
      </c>
      <c r="BD146" s="34">
        <f t="shared" si="139"/>
        <v>66.28032782608696</v>
      </c>
      <c r="BE146" s="34" t="str">
        <f t="shared" si="140"/>
        <v>yes</v>
      </c>
      <c r="BF146" s="35">
        <f t="shared" si="141"/>
        <v>0.17045217391304349</v>
      </c>
      <c r="BG146" s="35" t="str">
        <f t="shared" si="142"/>
        <v/>
      </c>
      <c r="BH146" s="34">
        <f t="shared" si="143"/>
        <v>0</v>
      </c>
      <c r="BI146" s="36">
        <f t="shared" si="144"/>
        <v>0</v>
      </c>
      <c r="BJ146" s="1" t="str">
        <f t="shared" si="145"/>
        <v>yes</v>
      </c>
      <c r="BK146" s="35" t="str">
        <f t="shared" si="146"/>
        <v/>
      </c>
      <c r="BL146" s="35" t="str">
        <f t="shared" si="147"/>
        <v/>
      </c>
      <c r="BM146" s="7" t="str">
        <f t="shared" si="148"/>
        <v/>
      </c>
      <c r="BN146" s="7" t="e">
        <f t="shared" si="149"/>
        <v>#VALUE!</v>
      </c>
      <c r="BO146" s="17">
        <f t="shared" si="150"/>
        <v>66.28032782608696</v>
      </c>
    </row>
    <row r="147" spans="1:67" ht="17" hidden="1" customHeight="1" x14ac:dyDescent="0.15">
      <c r="B147" s="1"/>
      <c r="C147" s="28"/>
      <c r="D147" s="117" t="s">
        <v>60</v>
      </c>
      <c r="E147" s="229" t="s">
        <v>139</v>
      </c>
      <c r="F147" s="73">
        <f t="shared" si="109"/>
        <v>39204</v>
      </c>
      <c r="G147" s="74">
        <f t="shared" si="110"/>
        <v>40</v>
      </c>
      <c r="H147" s="112">
        <f t="shared" si="111"/>
        <v>3</v>
      </c>
      <c r="I147" s="113"/>
      <c r="J147" s="174">
        <f t="shared" si="112"/>
        <v>59.419627826086952</v>
      </c>
      <c r="K147" s="175">
        <f t="shared" si="113"/>
        <v>59.462240869565221</v>
      </c>
      <c r="L147" s="170">
        <f t="shared" si="114"/>
        <v>30.101853913043477</v>
      </c>
      <c r="M147" s="171">
        <f t="shared" si="115"/>
        <v>59.462240869565221</v>
      </c>
      <c r="N147" s="163">
        <f t="shared" si="116"/>
        <v>0.97536806342015869</v>
      </c>
      <c r="O147" s="227">
        <f t="shared" si="117"/>
        <v>1.5156521739130435</v>
      </c>
      <c r="P147" s="228">
        <f t="shared" si="118"/>
        <v>1.5167391304347828</v>
      </c>
      <c r="Q147" s="223">
        <f t="shared" si="119"/>
        <v>7.171543316122353E-4</v>
      </c>
      <c r="R147" s="208">
        <f t="shared" si="120"/>
        <v>4.2613043478269219E-2</v>
      </c>
      <c r="S147" s="209">
        <f t="shared" si="121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22"/>
        <v>343.8</v>
      </c>
      <c r="AH147" s="30">
        <f t="shared" si="123"/>
        <v>348.6</v>
      </c>
      <c r="AI147" s="30">
        <f t="shared" si="124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25"/>
        <v>230000</v>
      </c>
      <c r="AQ147" s="32">
        <f t="shared" si="126"/>
        <v>100</v>
      </c>
      <c r="AR147" s="62">
        <f t="shared" si="127"/>
        <v>230000</v>
      </c>
      <c r="AS147" s="32">
        <f t="shared" si="128"/>
        <v>100</v>
      </c>
      <c r="AT147" s="27">
        <f t="shared" si="129"/>
        <v>176.6</v>
      </c>
      <c r="AU147" s="27">
        <f t="shared" si="130"/>
        <v>172</v>
      </c>
      <c r="AV147" s="27">
        <f t="shared" si="131"/>
        <v>348.6</v>
      </c>
      <c r="AW147" s="24">
        <f t="shared" si="132"/>
        <v>172.25000000000003</v>
      </c>
      <c r="AX147" s="24">
        <f t="shared" si="133"/>
        <v>-172</v>
      </c>
      <c r="AY147" s="24">
        <f t="shared" si="134"/>
        <v>0.25</v>
      </c>
      <c r="AZ147" s="115">
        <f t="shared" si="135"/>
        <v>39204</v>
      </c>
      <c r="BA147" s="33">
        <f t="shared" si="136"/>
        <v>0.17045217391304349</v>
      </c>
      <c r="BB147" s="33">
        <f t="shared" si="137"/>
        <v>59.462240869565221</v>
      </c>
      <c r="BC147" s="34">
        <f t="shared" si="138"/>
        <v>0</v>
      </c>
      <c r="BD147" s="34">
        <f t="shared" si="139"/>
        <v>59.462240869565221</v>
      </c>
      <c r="BE147" s="34" t="str">
        <f t="shared" si="140"/>
        <v>yes</v>
      </c>
      <c r="BF147" s="35">
        <f t="shared" si="141"/>
        <v>0.17045217391304349</v>
      </c>
      <c r="BG147" s="35">
        <f t="shared" si="142"/>
        <v>30.101853913043477</v>
      </c>
      <c r="BH147" s="34">
        <f t="shared" si="143"/>
        <v>29.317773913043478</v>
      </c>
      <c r="BI147" s="36">
        <f t="shared" si="144"/>
        <v>59.419627826086952</v>
      </c>
      <c r="BJ147" s="1" t="str">
        <f t="shared" si="145"/>
        <v>yes</v>
      </c>
      <c r="BK147" s="35">
        <f t="shared" si="146"/>
        <v>29.360386956521744</v>
      </c>
      <c r="BL147" s="35">
        <f t="shared" si="147"/>
        <v>-29.317773913043478</v>
      </c>
      <c r="BM147" s="7">
        <f t="shared" si="148"/>
        <v>4.2613043478269219E-2</v>
      </c>
      <c r="BN147" s="7">
        <f t="shared" si="149"/>
        <v>0</v>
      </c>
      <c r="BO147" s="17">
        <f t="shared" si="150"/>
        <v>59.462240869565228</v>
      </c>
    </row>
    <row r="148" spans="1:67" ht="17" hidden="1" customHeight="1" x14ac:dyDescent="0.15">
      <c r="B148" s="1"/>
      <c r="C148" s="28"/>
      <c r="D148" s="117" t="s">
        <v>60</v>
      </c>
      <c r="E148" s="229" t="s">
        <v>160</v>
      </c>
      <c r="F148" s="73">
        <f t="shared" si="109"/>
        <v>39204</v>
      </c>
      <c r="G148" s="74">
        <f t="shared" si="110"/>
        <v>40</v>
      </c>
      <c r="H148" s="112">
        <f t="shared" si="111"/>
        <v>3</v>
      </c>
      <c r="I148" s="113"/>
      <c r="J148" s="174">
        <f t="shared" si="112"/>
        <v>65.436589565217389</v>
      </c>
      <c r="K148" s="175">
        <f t="shared" si="113"/>
        <v>57.757719130434786</v>
      </c>
      <c r="L148" s="170">
        <f t="shared" si="114"/>
        <v>30.11889913043478</v>
      </c>
      <c r="M148" s="171">
        <f t="shared" si="115"/>
        <v>57.757719130434786</v>
      </c>
      <c r="N148" s="163">
        <f t="shared" si="116"/>
        <v>0.91765704584040786</v>
      </c>
      <c r="O148" s="227">
        <f t="shared" si="117"/>
        <v>1.6691304347826086</v>
      </c>
      <c r="P148" s="228">
        <f t="shared" si="118"/>
        <v>1.4732608695652174</v>
      </c>
      <c r="Q148" s="223">
        <f t="shared" si="119"/>
        <v>-0.11734826777806717</v>
      </c>
      <c r="R148" s="208">
        <f t="shared" si="120"/>
        <v>-7.6788704347826027</v>
      </c>
      <c r="S148" s="209">
        <f t="shared" si="121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22"/>
        <v>0</v>
      </c>
      <c r="AH148" s="30">
        <f t="shared" si="123"/>
        <v>383.9</v>
      </c>
      <c r="AI148" s="30">
        <f t="shared" si="124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25"/>
        <v>230000</v>
      </c>
      <c r="AQ148" s="32">
        <f t="shared" si="126"/>
        <v>100</v>
      </c>
      <c r="AR148" s="62">
        <f t="shared" si="127"/>
        <v>230000</v>
      </c>
      <c r="AS148" s="32">
        <f t="shared" si="128"/>
        <v>100</v>
      </c>
      <c r="AT148" s="27">
        <f t="shared" si="129"/>
        <v>176.7</v>
      </c>
      <c r="AU148" s="27">
        <f t="shared" si="130"/>
        <v>207.20000000000002</v>
      </c>
      <c r="AV148" s="27">
        <f t="shared" si="131"/>
        <v>383.9</v>
      </c>
      <c r="AW148" s="24">
        <f t="shared" si="132"/>
        <v>162.15000000000003</v>
      </c>
      <c r="AX148" s="24">
        <f t="shared" si="133"/>
        <v>-207.20000000000002</v>
      </c>
      <c r="AY148" s="24">
        <f t="shared" si="134"/>
        <v>-45.049999999999955</v>
      </c>
      <c r="AZ148" s="115">
        <f t="shared" si="135"/>
        <v>39204</v>
      </c>
      <c r="BA148" s="33">
        <f t="shared" si="136"/>
        <v>0.17045217391304349</v>
      </c>
      <c r="BB148" s="33">
        <f t="shared" si="137"/>
        <v>57.757719130434786</v>
      </c>
      <c r="BC148" s="34">
        <f t="shared" si="138"/>
        <v>0</v>
      </c>
      <c r="BD148" s="34">
        <f t="shared" si="139"/>
        <v>57.757719130434786</v>
      </c>
      <c r="BE148" s="34" t="str">
        <f t="shared" si="140"/>
        <v>yes</v>
      </c>
      <c r="BF148" s="35">
        <f t="shared" si="141"/>
        <v>0.17045217391304349</v>
      </c>
      <c r="BG148" s="35">
        <f t="shared" si="142"/>
        <v>30.11889913043478</v>
      </c>
      <c r="BH148" s="34">
        <f t="shared" si="143"/>
        <v>35.317690434782605</v>
      </c>
      <c r="BI148" s="36">
        <f t="shared" si="144"/>
        <v>65.436589565217389</v>
      </c>
      <c r="BJ148" s="1" t="str">
        <f t="shared" si="145"/>
        <v>yes</v>
      </c>
      <c r="BK148" s="35">
        <f t="shared" si="146"/>
        <v>27.638820000000006</v>
      </c>
      <c r="BL148" s="35">
        <f t="shared" si="147"/>
        <v>-35.317690434782605</v>
      </c>
      <c r="BM148" s="7">
        <f t="shared" si="148"/>
        <v>-7.6788704347826027</v>
      </c>
      <c r="BN148" s="7">
        <f t="shared" si="149"/>
        <v>0</v>
      </c>
      <c r="BO148" s="17">
        <f t="shared" si="150"/>
        <v>57.757719130434786</v>
      </c>
    </row>
    <row r="149" spans="1:67" ht="17" hidden="1" customHeight="1" x14ac:dyDescent="0.15">
      <c r="B149" s="1"/>
      <c r="C149" s="28"/>
      <c r="D149" s="117" t="s">
        <v>60</v>
      </c>
      <c r="E149" s="229" t="s">
        <v>161</v>
      </c>
      <c r="F149" s="73">
        <f t="shared" si="109"/>
        <v>39204</v>
      </c>
      <c r="G149" s="74">
        <f t="shared" si="110"/>
        <v>40</v>
      </c>
      <c r="H149" s="112">
        <f t="shared" si="111"/>
        <v>3</v>
      </c>
      <c r="I149" s="113"/>
      <c r="J149" s="174">
        <f t="shared" si="112"/>
        <v>65.436589565217389</v>
      </c>
      <c r="K149" s="175">
        <f t="shared" si="113"/>
        <v>50.939632173913047</v>
      </c>
      <c r="L149" s="170">
        <f t="shared" si="114"/>
        <v>30.11889913043478</v>
      </c>
      <c r="M149" s="171">
        <f t="shared" si="115"/>
        <v>50.939632173913047</v>
      </c>
      <c r="N149" s="163">
        <f t="shared" si="116"/>
        <v>0.69128466327108118</v>
      </c>
      <c r="O149" s="227">
        <f t="shared" si="117"/>
        <v>1.6691304347826086</v>
      </c>
      <c r="P149" s="228">
        <f t="shared" si="118"/>
        <v>1.2993478260869566</v>
      </c>
      <c r="Q149" s="223">
        <f t="shared" si="119"/>
        <v>-0.22154206824693923</v>
      </c>
      <c r="R149" s="208">
        <f t="shared" si="120"/>
        <v>-14.496957391304342</v>
      </c>
      <c r="S149" s="209">
        <f t="shared" si="121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22"/>
        <v>0</v>
      </c>
      <c r="AH149" s="30">
        <f t="shared" si="123"/>
        <v>383.9</v>
      </c>
      <c r="AI149" s="30">
        <f t="shared" si="124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25"/>
        <v>230000</v>
      </c>
      <c r="AQ149" s="32">
        <f t="shared" si="126"/>
        <v>100</v>
      </c>
      <c r="AR149" s="62">
        <f t="shared" si="127"/>
        <v>230000</v>
      </c>
      <c r="AS149" s="32">
        <f t="shared" si="128"/>
        <v>100</v>
      </c>
      <c r="AT149" s="27">
        <f t="shared" si="129"/>
        <v>176.7</v>
      </c>
      <c r="AU149" s="27">
        <f t="shared" si="130"/>
        <v>207.20000000000002</v>
      </c>
      <c r="AV149" s="27">
        <f t="shared" si="131"/>
        <v>383.9</v>
      </c>
      <c r="AW149" s="24">
        <f t="shared" si="132"/>
        <v>122.15000000000003</v>
      </c>
      <c r="AX149" s="24">
        <f t="shared" si="133"/>
        <v>-207.20000000000002</v>
      </c>
      <c r="AY149" s="24">
        <f t="shared" si="134"/>
        <v>-85.049999999999955</v>
      </c>
      <c r="AZ149" s="115">
        <f t="shared" si="135"/>
        <v>39204</v>
      </c>
      <c r="BA149" s="33">
        <f t="shared" si="136"/>
        <v>0.17045217391304349</v>
      </c>
      <c r="BB149" s="33">
        <f t="shared" si="137"/>
        <v>50.939632173913047</v>
      </c>
      <c r="BC149" s="34">
        <f t="shared" si="138"/>
        <v>0</v>
      </c>
      <c r="BD149" s="34">
        <f t="shared" si="139"/>
        <v>50.939632173913047</v>
      </c>
      <c r="BE149" s="34" t="str">
        <f t="shared" si="140"/>
        <v>yes</v>
      </c>
      <c r="BF149" s="35">
        <f t="shared" si="141"/>
        <v>0.17045217391304349</v>
      </c>
      <c r="BG149" s="35">
        <f t="shared" si="142"/>
        <v>30.11889913043478</v>
      </c>
      <c r="BH149" s="34">
        <f t="shared" si="143"/>
        <v>35.317690434782605</v>
      </c>
      <c r="BI149" s="36">
        <f t="shared" si="144"/>
        <v>65.436589565217389</v>
      </c>
      <c r="BJ149" s="1" t="str">
        <f t="shared" si="145"/>
        <v>yes</v>
      </c>
      <c r="BK149" s="35">
        <f t="shared" si="146"/>
        <v>20.820733043478267</v>
      </c>
      <c r="BL149" s="35">
        <f t="shared" si="147"/>
        <v>-35.317690434782605</v>
      </c>
      <c r="BM149" s="7">
        <f t="shared" si="148"/>
        <v>-14.496957391304342</v>
      </c>
      <c r="BN149" s="7">
        <f t="shared" si="149"/>
        <v>0</v>
      </c>
      <c r="BO149" s="17">
        <f t="shared" si="150"/>
        <v>50.939632173913047</v>
      </c>
    </row>
    <row r="150" spans="1:67" ht="17" hidden="1" customHeight="1" x14ac:dyDescent="0.15">
      <c r="B150" s="1"/>
      <c r="C150" s="28"/>
      <c r="D150" s="117" t="s">
        <v>60</v>
      </c>
      <c r="E150" s="229" t="s">
        <v>162</v>
      </c>
      <c r="F150" s="73">
        <f t="shared" si="109"/>
        <v>39204</v>
      </c>
      <c r="G150" s="74">
        <f t="shared" si="110"/>
        <v>40</v>
      </c>
      <c r="H150" s="112">
        <f t="shared" si="111"/>
        <v>3</v>
      </c>
      <c r="I150" s="113"/>
      <c r="J150" s="174">
        <f t="shared" si="112"/>
        <v>65.436589565217389</v>
      </c>
      <c r="K150" s="175">
        <f t="shared" si="113"/>
        <v>50.939632173913047</v>
      </c>
      <c r="L150" s="170">
        <f t="shared" si="114"/>
        <v>30.11889913043478</v>
      </c>
      <c r="M150" s="171">
        <f t="shared" si="115"/>
        <v>50.939632173913047</v>
      </c>
      <c r="N150" s="163">
        <f t="shared" si="116"/>
        <v>0.69128466327108118</v>
      </c>
      <c r="O150" s="227">
        <f t="shared" si="117"/>
        <v>1.6691304347826086</v>
      </c>
      <c r="P150" s="228">
        <f t="shared" si="118"/>
        <v>1.2993478260869566</v>
      </c>
      <c r="Q150" s="223">
        <f t="shared" si="119"/>
        <v>-0.22154206824693923</v>
      </c>
      <c r="R150" s="208">
        <f t="shared" si="120"/>
        <v>-14.496957391304342</v>
      </c>
      <c r="S150" s="209">
        <f t="shared" si="121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22"/>
        <v>0</v>
      </c>
      <c r="AH150" s="30">
        <f t="shared" si="123"/>
        <v>383.9</v>
      </c>
      <c r="AI150" s="30">
        <f t="shared" si="124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25"/>
        <v>230000</v>
      </c>
      <c r="AQ150" s="32">
        <f t="shared" si="126"/>
        <v>100</v>
      </c>
      <c r="AR150" s="62">
        <f t="shared" si="127"/>
        <v>230000</v>
      </c>
      <c r="AS150" s="32">
        <f t="shared" si="128"/>
        <v>100</v>
      </c>
      <c r="AT150" s="27">
        <f t="shared" si="129"/>
        <v>176.7</v>
      </c>
      <c r="AU150" s="27">
        <f t="shared" si="130"/>
        <v>207.20000000000002</v>
      </c>
      <c r="AV150" s="27">
        <f t="shared" si="131"/>
        <v>383.9</v>
      </c>
      <c r="AW150" s="24">
        <f t="shared" si="132"/>
        <v>122.15000000000003</v>
      </c>
      <c r="AX150" s="24">
        <f t="shared" si="133"/>
        <v>-207.20000000000002</v>
      </c>
      <c r="AY150" s="24">
        <f t="shared" si="134"/>
        <v>-85.049999999999955</v>
      </c>
      <c r="AZ150" s="115">
        <f t="shared" si="135"/>
        <v>39204</v>
      </c>
      <c r="BA150" s="33">
        <f t="shared" si="136"/>
        <v>0.17045217391304349</v>
      </c>
      <c r="BB150" s="33">
        <f t="shared" si="137"/>
        <v>50.939632173913047</v>
      </c>
      <c r="BC150" s="34">
        <f t="shared" si="138"/>
        <v>0</v>
      </c>
      <c r="BD150" s="34">
        <f t="shared" si="139"/>
        <v>50.939632173913047</v>
      </c>
      <c r="BE150" s="34" t="str">
        <f t="shared" si="140"/>
        <v>yes</v>
      </c>
      <c r="BF150" s="35">
        <f t="shared" si="141"/>
        <v>0.17045217391304349</v>
      </c>
      <c r="BG150" s="35">
        <f t="shared" si="142"/>
        <v>30.11889913043478</v>
      </c>
      <c r="BH150" s="34">
        <f t="shared" si="143"/>
        <v>35.317690434782605</v>
      </c>
      <c r="BI150" s="36">
        <f t="shared" si="144"/>
        <v>65.436589565217389</v>
      </c>
      <c r="BJ150" s="1" t="str">
        <f t="shared" si="145"/>
        <v>yes</v>
      </c>
      <c r="BK150" s="35">
        <f t="shared" si="146"/>
        <v>20.820733043478267</v>
      </c>
      <c r="BL150" s="35">
        <f t="shared" si="147"/>
        <v>-35.317690434782605</v>
      </c>
      <c r="BM150" s="7">
        <f t="shared" si="148"/>
        <v>-14.496957391304342</v>
      </c>
      <c r="BN150" s="7">
        <f t="shared" si="149"/>
        <v>0</v>
      </c>
      <c r="BO150" s="17">
        <f t="shared" si="150"/>
        <v>50.939632173913047</v>
      </c>
    </row>
    <row r="151" spans="1:67" ht="17" hidden="1" customHeight="1" x14ac:dyDescent="0.15">
      <c r="B151" s="1"/>
      <c r="C151" s="28"/>
      <c r="D151" s="117" t="s">
        <v>60</v>
      </c>
      <c r="E151" s="229" t="s">
        <v>207</v>
      </c>
      <c r="F151" s="73">
        <f t="shared" si="109"/>
        <v>39204</v>
      </c>
      <c r="G151" s="74">
        <f t="shared" si="110"/>
        <v>40</v>
      </c>
      <c r="H151" s="112">
        <f t="shared" si="111"/>
        <v>3</v>
      </c>
      <c r="I151" s="113"/>
      <c r="J151" s="174">
        <f t="shared" si="112"/>
        <v>0</v>
      </c>
      <c r="K151" s="175">
        <f t="shared" si="113"/>
        <v>66.28032782608696</v>
      </c>
      <c r="L151" s="170" t="str">
        <f t="shared" si="114"/>
        <v/>
      </c>
      <c r="M151" s="171">
        <f t="shared" si="115"/>
        <v>66.28032782608696</v>
      </c>
      <c r="N151" s="163" t="str">
        <f t="shared" si="116"/>
        <v>New</v>
      </c>
      <c r="O151" s="227">
        <f t="shared" si="117"/>
        <v>0</v>
      </c>
      <c r="P151" s="228">
        <f t="shared" si="118"/>
        <v>1.6906521739130436</v>
      </c>
      <c r="Q151" s="223" t="str">
        <f t="shared" si="119"/>
        <v>New</v>
      </c>
      <c r="R151" s="208" t="str">
        <f t="shared" si="120"/>
        <v>New</v>
      </c>
      <c r="S151" s="209" t="str">
        <f t="shared" si="121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22"/>
        <v>0</v>
      </c>
      <c r="AH151" s="30">
        <f t="shared" si="123"/>
        <v>0</v>
      </c>
      <c r="AI151" s="30">
        <f t="shared" si="124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25"/>
        <v>230000</v>
      </c>
      <c r="AQ151" s="32">
        <f t="shared" si="126"/>
        <v>100</v>
      </c>
      <c r="AR151" s="62">
        <f t="shared" si="127"/>
        <v>230000</v>
      </c>
      <c r="AS151" s="32">
        <f t="shared" si="128"/>
        <v>100</v>
      </c>
      <c r="AT151" s="27" t="str">
        <f t="shared" si="129"/>
        <v/>
      </c>
      <c r="AU151" s="27" t="str">
        <f t="shared" si="130"/>
        <v/>
      </c>
      <c r="AV151" s="27" t="str">
        <f t="shared" si="131"/>
        <v/>
      </c>
      <c r="AW151" s="24" t="str">
        <f t="shared" si="132"/>
        <v/>
      </c>
      <c r="AX151" s="24" t="str">
        <f t="shared" si="133"/>
        <v/>
      </c>
      <c r="AY151" s="24" t="str">
        <f t="shared" si="134"/>
        <v>New</v>
      </c>
      <c r="AZ151" s="115">
        <f t="shared" si="135"/>
        <v>39204</v>
      </c>
      <c r="BA151" s="33">
        <f t="shared" si="136"/>
        <v>0.17045217391304349</v>
      </c>
      <c r="BB151" s="33">
        <f t="shared" si="137"/>
        <v>66.28032782608696</v>
      </c>
      <c r="BC151" s="34">
        <f t="shared" si="138"/>
        <v>0</v>
      </c>
      <c r="BD151" s="34">
        <f t="shared" si="139"/>
        <v>66.28032782608696</v>
      </c>
      <c r="BE151" s="34" t="str">
        <f t="shared" si="140"/>
        <v>yes</v>
      </c>
      <c r="BF151" s="35">
        <f t="shared" si="141"/>
        <v>0.17045217391304349</v>
      </c>
      <c r="BG151" s="35" t="str">
        <f t="shared" si="142"/>
        <v/>
      </c>
      <c r="BH151" s="34">
        <f t="shared" si="143"/>
        <v>0</v>
      </c>
      <c r="BI151" s="36">
        <f t="shared" si="144"/>
        <v>0</v>
      </c>
      <c r="BJ151" s="1" t="str">
        <f t="shared" si="145"/>
        <v>yes</v>
      </c>
      <c r="BK151" s="35" t="str">
        <f t="shared" si="146"/>
        <v/>
      </c>
      <c r="BL151" s="35" t="str">
        <f t="shared" si="147"/>
        <v/>
      </c>
      <c r="BM151" s="7" t="str">
        <f t="shared" si="148"/>
        <v/>
      </c>
      <c r="BN151" s="7" t="e">
        <f t="shared" si="149"/>
        <v>#VALUE!</v>
      </c>
      <c r="BO151" s="17">
        <f t="shared" si="150"/>
        <v>66.28032782608696</v>
      </c>
    </row>
    <row r="152" spans="1:67" ht="17" hidden="1" customHeight="1" x14ac:dyDescent="0.15">
      <c r="B152" s="1"/>
      <c r="C152" s="28"/>
      <c r="D152" s="117" t="s">
        <v>60</v>
      </c>
      <c r="E152" s="229" t="s">
        <v>163</v>
      </c>
      <c r="F152" s="73">
        <f t="shared" si="109"/>
        <v>39204</v>
      </c>
      <c r="G152" s="74">
        <f t="shared" si="110"/>
        <v>40</v>
      </c>
      <c r="H152" s="112">
        <f t="shared" si="111"/>
        <v>3</v>
      </c>
      <c r="I152" s="113"/>
      <c r="J152" s="174">
        <f t="shared" si="112"/>
        <v>65.436589565217389</v>
      </c>
      <c r="K152" s="175">
        <f t="shared" si="113"/>
        <v>61.166762608695656</v>
      </c>
      <c r="L152" s="170">
        <f t="shared" si="114"/>
        <v>30.11889913043478</v>
      </c>
      <c r="M152" s="171">
        <f t="shared" si="115"/>
        <v>61.166762608695656</v>
      </c>
      <c r="N152" s="163">
        <f t="shared" si="116"/>
        <v>1.0308432371250711</v>
      </c>
      <c r="O152" s="227">
        <f t="shared" si="117"/>
        <v>1.6691304347826086</v>
      </c>
      <c r="P152" s="228">
        <f t="shared" si="118"/>
        <v>1.560217391304348</v>
      </c>
      <c r="Q152" s="223">
        <f t="shared" si="119"/>
        <v>-6.5251367543631034E-2</v>
      </c>
      <c r="R152" s="208">
        <f t="shared" si="120"/>
        <v>-4.2698269565217331</v>
      </c>
      <c r="S152" s="209">
        <f t="shared" si="121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122"/>
        <v>0</v>
      </c>
      <c r="AH152" s="30">
        <f t="shared" si="123"/>
        <v>383.9</v>
      </c>
      <c r="AI152" s="30">
        <f t="shared" si="124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125"/>
        <v>230000</v>
      </c>
      <c r="AQ152" s="32">
        <f t="shared" si="126"/>
        <v>100</v>
      </c>
      <c r="AR152" s="62">
        <f t="shared" si="127"/>
        <v>230000</v>
      </c>
      <c r="AS152" s="32">
        <f t="shared" si="128"/>
        <v>100</v>
      </c>
      <c r="AT152" s="27">
        <f t="shared" si="129"/>
        <v>176.7</v>
      </c>
      <c r="AU152" s="27">
        <f t="shared" si="130"/>
        <v>207.20000000000002</v>
      </c>
      <c r="AV152" s="27">
        <f t="shared" si="131"/>
        <v>383.9</v>
      </c>
      <c r="AW152" s="24">
        <f t="shared" si="132"/>
        <v>182.15000000000003</v>
      </c>
      <c r="AX152" s="24">
        <f t="shared" si="133"/>
        <v>-207.20000000000002</v>
      </c>
      <c r="AY152" s="24">
        <f t="shared" si="134"/>
        <v>-25.049999999999955</v>
      </c>
      <c r="AZ152" s="115">
        <f t="shared" si="135"/>
        <v>39204</v>
      </c>
      <c r="BA152" s="33">
        <f t="shared" si="136"/>
        <v>0.17045217391304349</v>
      </c>
      <c r="BB152" s="33">
        <f t="shared" si="137"/>
        <v>61.166762608695656</v>
      </c>
      <c r="BC152" s="34">
        <f t="shared" si="138"/>
        <v>0</v>
      </c>
      <c r="BD152" s="34">
        <f t="shared" si="139"/>
        <v>61.166762608695656</v>
      </c>
      <c r="BE152" s="34" t="str">
        <f t="shared" si="140"/>
        <v>yes</v>
      </c>
      <c r="BF152" s="35">
        <f t="shared" si="141"/>
        <v>0.17045217391304349</v>
      </c>
      <c r="BG152" s="35">
        <f t="shared" si="142"/>
        <v>30.11889913043478</v>
      </c>
      <c r="BH152" s="34">
        <f t="shared" si="143"/>
        <v>35.317690434782605</v>
      </c>
      <c r="BI152" s="36">
        <f t="shared" si="144"/>
        <v>65.436589565217389</v>
      </c>
      <c r="BJ152" s="1" t="str">
        <f t="shared" si="145"/>
        <v>yes</v>
      </c>
      <c r="BK152" s="35">
        <f t="shared" si="146"/>
        <v>31.047863478260876</v>
      </c>
      <c r="BL152" s="35">
        <f t="shared" si="147"/>
        <v>-35.317690434782605</v>
      </c>
      <c r="BM152" s="7">
        <f t="shared" si="148"/>
        <v>-4.2698269565217331</v>
      </c>
      <c r="BN152" s="7">
        <f t="shared" si="149"/>
        <v>0</v>
      </c>
      <c r="BO152" s="17">
        <f t="shared" si="150"/>
        <v>61.166762608695663</v>
      </c>
    </row>
    <row r="153" spans="1:67" ht="17" hidden="1" customHeight="1" x14ac:dyDescent="0.15">
      <c r="B153" s="1"/>
      <c r="C153" s="28"/>
      <c r="D153" s="116" t="s">
        <v>26</v>
      </c>
      <c r="E153" s="229" t="s">
        <v>96</v>
      </c>
      <c r="F153" s="73">
        <f t="shared" si="63"/>
        <v>39204</v>
      </c>
      <c r="G153" s="74">
        <f t="shared" si="86"/>
        <v>40</v>
      </c>
      <c r="H153" s="112">
        <f t="shared" si="87"/>
        <v>3</v>
      </c>
      <c r="I153" s="113"/>
      <c r="J153" s="174">
        <f t="shared" ref="J153:J157" si="151">BI153</f>
        <v>51.856200000000001</v>
      </c>
      <c r="K153" s="175">
        <f t="shared" ref="K153:K157" si="152">BD153</f>
        <v>53.46</v>
      </c>
      <c r="L153" s="170">
        <f t="shared" ref="L153:L157" si="153">BG153</f>
        <v>51.856200000000001</v>
      </c>
      <c r="M153" s="171">
        <f t="shared" ref="M153:M157" si="154">BB153</f>
        <v>53.46</v>
      </c>
      <c r="N153" s="163">
        <f t="shared" ref="N153:N157" si="155">IF(R153="New","New",(M153/L153)-1)</f>
        <v>3.0927835051546282E-2</v>
      </c>
      <c r="O153" s="227">
        <f t="shared" si="88"/>
        <v>1.3227272727272728</v>
      </c>
      <c r="P153" s="228">
        <f t="shared" si="89"/>
        <v>1.3636363636363638</v>
      </c>
      <c r="Q153" s="223" t="str">
        <f t="shared" ref="Q153:Q157" si="156">IF(R153="New","New",IF(AX153="","",(P153/O153)-1))</f>
        <v/>
      </c>
      <c r="R153" s="208">
        <f t="shared" ref="R153:R157" si="157">IF(J153="","New",IF(J153=0,"New",K153-J153))</f>
        <v>1.6037999999999997</v>
      </c>
      <c r="S153" s="209">
        <f t="shared" ref="S153:S157" si="158">IF(R153="New","",R153/J153)</f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72"/>
        <v>350.7</v>
      </c>
      <c r="AH153" s="30">
        <f t="shared" si="73"/>
        <v>291</v>
      </c>
      <c r="AI153" s="30">
        <f t="shared" si="74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90"/>
        <v>220000</v>
      </c>
      <c r="AQ153" s="32">
        <f t="shared" si="91"/>
        <v>100</v>
      </c>
      <c r="AR153" s="62">
        <f t="shared" si="92"/>
        <v>220000</v>
      </c>
      <c r="AS153" s="32">
        <f t="shared" si="93"/>
        <v>100</v>
      </c>
      <c r="AT153" s="27">
        <f t="shared" si="75"/>
        <v>291</v>
      </c>
      <c r="AU153" s="27" t="str">
        <f t="shared" si="94"/>
        <v/>
      </c>
      <c r="AV153" s="27">
        <f t="shared" si="95"/>
        <v>291</v>
      </c>
      <c r="AW153" s="24">
        <f t="shared" si="76"/>
        <v>9</v>
      </c>
      <c r="AX153" s="24" t="str">
        <f t="shared" si="96"/>
        <v/>
      </c>
      <c r="AY153" s="24">
        <f t="shared" si="97"/>
        <v>9</v>
      </c>
      <c r="AZ153" s="115">
        <f t="shared" si="102"/>
        <v>39204</v>
      </c>
      <c r="BA153" s="33">
        <f t="shared" ref="BA153:BA157" si="159">IF($F153&gt;0,($F153/$AO153),IF($G153&gt;0,(((43560/($G153/12))*$H153)/$AO153),0))</f>
        <v>0.1782</v>
      </c>
      <c r="BB153" s="33">
        <f t="shared" si="78"/>
        <v>53.46</v>
      </c>
      <c r="BC153" s="34">
        <f t="shared" si="98"/>
        <v>0</v>
      </c>
      <c r="BD153" s="34">
        <f t="shared" si="99"/>
        <v>53.46</v>
      </c>
      <c r="BE153" s="34" t="str">
        <f t="shared" ref="BE153:BE157" si="160">IF(BD153=K153,"yes","no")</f>
        <v>yes</v>
      </c>
      <c r="BF153" s="35">
        <f t="shared" ref="BF153:BF157" si="161">IF(AM153="","",IF($F153&gt;0,($F153/AM153),IF($G153&gt;0,((((43560/($G153/12))*$H153)/$AM153)),0)))</f>
        <v>0.1782</v>
      </c>
      <c r="BG153" s="35">
        <f t="shared" si="81"/>
        <v>51.856200000000001</v>
      </c>
      <c r="BH153" s="34">
        <f t="shared" si="100"/>
        <v>0</v>
      </c>
      <c r="BI153" s="36">
        <f t="shared" si="101"/>
        <v>51.856200000000001</v>
      </c>
      <c r="BJ153" s="1" t="str">
        <f t="shared" ref="BJ153:BJ157" si="162">IF(J153=BI153,"yes","no")</f>
        <v>yes</v>
      </c>
      <c r="BK153" s="35">
        <f t="shared" ref="BK153:BL157" si="163">IF(BG153="","",IF(BG153=0,"",BB153-BG153))</f>
        <v>1.6037999999999997</v>
      </c>
      <c r="BL153" s="35" t="str">
        <f t="shared" si="163"/>
        <v/>
      </c>
      <c r="BM153" s="7">
        <f t="shared" si="83"/>
        <v>1.6037999999999997</v>
      </c>
      <c r="BN153" s="7">
        <f t="shared" si="84"/>
        <v>0</v>
      </c>
      <c r="BO153" s="17">
        <f t="shared" si="85"/>
        <v>53.460000000000008</v>
      </c>
    </row>
    <row r="154" spans="1:67" ht="17" hidden="1" customHeight="1" x14ac:dyDescent="0.15">
      <c r="B154" s="1"/>
      <c r="C154" s="28"/>
      <c r="D154" s="147" t="s">
        <v>26</v>
      </c>
      <c r="E154" s="229" t="s">
        <v>141</v>
      </c>
      <c r="F154" s="73">
        <f t="shared" si="63"/>
        <v>39204</v>
      </c>
      <c r="G154" s="74">
        <f t="shared" si="86"/>
        <v>40</v>
      </c>
      <c r="H154" s="112">
        <f t="shared" si="87"/>
        <v>3</v>
      </c>
      <c r="I154" s="113"/>
      <c r="J154" s="174">
        <f t="shared" si="151"/>
        <v>63.4392</v>
      </c>
      <c r="K154" s="175">
        <f t="shared" si="152"/>
        <v>62.37</v>
      </c>
      <c r="L154" s="170">
        <f t="shared" si="153"/>
        <v>63.4392</v>
      </c>
      <c r="M154" s="171">
        <f t="shared" si="154"/>
        <v>62.37</v>
      </c>
      <c r="N154" s="163">
        <f t="shared" si="155"/>
        <v>-1.6853932584269704E-2</v>
      </c>
      <c r="O154" s="227">
        <f t="shared" si="88"/>
        <v>1.6181818181818182</v>
      </c>
      <c r="P154" s="228">
        <f t="shared" si="89"/>
        <v>1.5909090909090911</v>
      </c>
      <c r="Q154" s="223" t="str">
        <f t="shared" si="156"/>
        <v/>
      </c>
      <c r="R154" s="208">
        <f t="shared" si="157"/>
        <v>-1.0692000000000021</v>
      </c>
      <c r="S154" s="209">
        <f t="shared" si="158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72"/>
        <v>405</v>
      </c>
      <c r="AH154" s="30">
        <f t="shared" si="73"/>
        <v>356</v>
      </c>
      <c r="AI154" s="30">
        <f t="shared" si="74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90"/>
        <v>220000</v>
      </c>
      <c r="AQ154" s="32">
        <f t="shared" si="91"/>
        <v>100</v>
      </c>
      <c r="AR154" s="62">
        <f t="shared" si="92"/>
        <v>220000</v>
      </c>
      <c r="AS154" s="32">
        <f t="shared" si="93"/>
        <v>100</v>
      </c>
      <c r="AT154" s="27">
        <f t="shared" si="75"/>
        <v>356</v>
      </c>
      <c r="AU154" s="27" t="str">
        <f t="shared" si="94"/>
        <v/>
      </c>
      <c r="AV154" s="27">
        <f t="shared" si="95"/>
        <v>356</v>
      </c>
      <c r="AW154" s="24">
        <f t="shared" si="76"/>
        <v>-6</v>
      </c>
      <c r="AX154" s="24" t="str">
        <f t="shared" si="96"/>
        <v/>
      </c>
      <c r="AY154" s="24">
        <f t="shared" si="97"/>
        <v>-6</v>
      </c>
      <c r="AZ154" s="115">
        <f t="shared" si="102"/>
        <v>39204</v>
      </c>
      <c r="BA154" s="33">
        <f t="shared" si="159"/>
        <v>0.1782</v>
      </c>
      <c r="BB154" s="33">
        <f t="shared" si="78"/>
        <v>62.37</v>
      </c>
      <c r="BC154" s="34">
        <f t="shared" si="98"/>
        <v>0</v>
      </c>
      <c r="BD154" s="34">
        <f t="shared" si="99"/>
        <v>62.37</v>
      </c>
      <c r="BE154" s="34" t="str">
        <f t="shared" si="160"/>
        <v>yes</v>
      </c>
      <c r="BF154" s="35">
        <f t="shared" si="161"/>
        <v>0.1782</v>
      </c>
      <c r="BG154" s="35">
        <f t="shared" si="81"/>
        <v>63.4392</v>
      </c>
      <c r="BH154" s="34">
        <f t="shared" si="100"/>
        <v>0</v>
      </c>
      <c r="BI154" s="36">
        <f t="shared" si="101"/>
        <v>63.4392</v>
      </c>
      <c r="BJ154" s="1" t="str">
        <f t="shared" si="162"/>
        <v>yes</v>
      </c>
      <c r="BK154" s="35">
        <f t="shared" si="163"/>
        <v>-1.0692000000000021</v>
      </c>
      <c r="BL154" s="35" t="str">
        <f t="shared" si="163"/>
        <v/>
      </c>
      <c r="BM154" s="7">
        <f t="shared" si="83"/>
        <v>-1.0692000000000021</v>
      </c>
      <c r="BN154" s="7">
        <f t="shared" si="84"/>
        <v>0</v>
      </c>
      <c r="BO154" s="17">
        <f t="shared" si="85"/>
        <v>62.370000000000005</v>
      </c>
    </row>
    <row r="155" spans="1:67" ht="18" hidden="1" customHeight="1" x14ac:dyDescent="0.15">
      <c r="B155" s="1"/>
      <c r="C155" s="28"/>
      <c r="D155" s="116" t="s">
        <v>26</v>
      </c>
      <c r="E155" s="229" t="s">
        <v>94</v>
      </c>
      <c r="F155" s="73">
        <f t="shared" si="63"/>
        <v>39204</v>
      </c>
      <c r="G155" s="74">
        <f t="shared" si="86"/>
        <v>40</v>
      </c>
      <c r="H155" s="112">
        <f t="shared" si="87"/>
        <v>3</v>
      </c>
      <c r="I155" s="113"/>
      <c r="J155" s="174">
        <f t="shared" si="151"/>
        <v>51.856200000000001</v>
      </c>
      <c r="K155" s="175">
        <f t="shared" si="152"/>
        <v>53.46</v>
      </c>
      <c r="L155" s="170">
        <f t="shared" si="153"/>
        <v>51.856200000000001</v>
      </c>
      <c r="M155" s="171">
        <f t="shared" si="154"/>
        <v>53.46</v>
      </c>
      <c r="N155" s="163">
        <f t="shared" si="155"/>
        <v>3.0927835051546282E-2</v>
      </c>
      <c r="O155" s="227">
        <f t="shared" si="88"/>
        <v>1.3227272727272728</v>
      </c>
      <c r="P155" s="228">
        <f t="shared" si="89"/>
        <v>1.3636363636363638</v>
      </c>
      <c r="Q155" s="223" t="str">
        <f t="shared" si="156"/>
        <v/>
      </c>
      <c r="R155" s="208">
        <f t="shared" si="157"/>
        <v>1.6037999999999997</v>
      </c>
      <c r="S155" s="209">
        <f t="shared" si="158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72"/>
        <v>350.7</v>
      </c>
      <c r="AH155" s="30">
        <f t="shared" si="73"/>
        <v>291</v>
      </c>
      <c r="AI155" s="30">
        <f t="shared" si="74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90"/>
        <v>220000</v>
      </c>
      <c r="AQ155" s="32">
        <f t="shared" si="91"/>
        <v>100</v>
      </c>
      <c r="AR155" s="62">
        <f t="shared" si="92"/>
        <v>220000</v>
      </c>
      <c r="AS155" s="32">
        <f t="shared" si="93"/>
        <v>100</v>
      </c>
      <c r="AT155" s="27">
        <f t="shared" si="75"/>
        <v>291</v>
      </c>
      <c r="AU155" s="27" t="str">
        <f t="shared" si="94"/>
        <v/>
      </c>
      <c r="AV155" s="27">
        <f t="shared" si="95"/>
        <v>291</v>
      </c>
      <c r="AW155" s="24">
        <f t="shared" si="76"/>
        <v>9</v>
      </c>
      <c r="AX155" s="24" t="str">
        <f t="shared" si="96"/>
        <v/>
      </c>
      <c r="AY155" s="24">
        <f t="shared" si="97"/>
        <v>9</v>
      </c>
      <c r="AZ155" s="115">
        <f t="shared" si="102"/>
        <v>39204</v>
      </c>
      <c r="BA155" s="33">
        <f t="shared" si="159"/>
        <v>0.1782</v>
      </c>
      <c r="BB155" s="33">
        <f t="shared" si="78"/>
        <v>53.46</v>
      </c>
      <c r="BC155" s="34">
        <f t="shared" si="98"/>
        <v>0</v>
      </c>
      <c r="BD155" s="34">
        <f t="shared" si="99"/>
        <v>53.46</v>
      </c>
      <c r="BE155" s="34" t="str">
        <f t="shared" si="160"/>
        <v>yes</v>
      </c>
      <c r="BF155" s="35">
        <f t="shared" si="161"/>
        <v>0.1782</v>
      </c>
      <c r="BG155" s="35">
        <f t="shared" si="81"/>
        <v>51.856200000000001</v>
      </c>
      <c r="BH155" s="34">
        <f t="shared" si="100"/>
        <v>0</v>
      </c>
      <c r="BI155" s="36">
        <f t="shared" si="101"/>
        <v>51.856200000000001</v>
      </c>
      <c r="BJ155" s="1" t="str">
        <f t="shared" si="162"/>
        <v>yes</v>
      </c>
      <c r="BK155" s="35">
        <f t="shared" si="163"/>
        <v>1.6037999999999997</v>
      </c>
      <c r="BL155" s="35" t="str">
        <f t="shared" si="163"/>
        <v/>
      </c>
      <c r="BM155" s="7">
        <f t="shared" si="83"/>
        <v>1.6037999999999997</v>
      </c>
      <c r="BN155" s="7">
        <f t="shared" si="84"/>
        <v>0</v>
      </c>
      <c r="BO155" s="17">
        <f t="shared" si="85"/>
        <v>53.460000000000008</v>
      </c>
    </row>
    <row r="156" spans="1:67" ht="18" hidden="1" customHeight="1" x14ac:dyDescent="0.15">
      <c r="B156" s="1"/>
      <c r="C156" s="28"/>
      <c r="D156" s="116" t="s">
        <v>26</v>
      </c>
      <c r="E156" s="229" t="s">
        <v>142</v>
      </c>
      <c r="F156" s="73">
        <f t="shared" si="63"/>
        <v>39204</v>
      </c>
      <c r="G156" s="74">
        <f t="shared" si="86"/>
        <v>40</v>
      </c>
      <c r="H156" s="112">
        <f t="shared" si="87"/>
        <v>3</v>
      </c>
      <c r="I156" s="113"/>
      <c r="J156" s="174">
        <f t="shared" si="151"/>
        <v>63.4392</v>
      </c>
      <c r="K156" s="175">
        <f t="shared" si="152"/>
        <v>62.37</v>
      </c>
      <c r="L156" s="170">
        <f t="shared" si="153"/>
        <v>63.4392</v>
      </c>
      <c r="M156" s="171">
        <f t="shared" si="154"/>
        <v>62.37</v>
      </c>
      <c r="N156" s="163">
        <f t="shared" si="155"/>
        <v>-1.6853932584269704E-2</v>
      </c>
      <c r="O156" s="227">
        <f t="shared" si="88"/>
        <v>1.6181818181818182</v>
      </c>
      <c r="P156" s="228">
        <f t="shared" si="89"/>
        <v>1.5909090909090911</v>
      </c>
      <c r="Q156" s="223" t="str">
        <f t="shared" si="156"/>
        <v/>
      </c>
      <c r="R156" s="208">
        <f t="shared" si="157"/>
        <v>-1.0692000000000021</v>
      </c>
      <c r="S156" s="209">
        <f t="shared" si="158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72"/>
        <v>356</v>
      </c>
      <c r="AH156" s="30">
        <f t="shared" si="73"/>
        <v>356</v>
      </c>
      <c r="AI156" s="30">
        <f t="shared" si="74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90"/>
        <v>220000</v>
      </c>
      <c r="AQ156" s="32">
        <f t="shared" si="91"/>
        <v>100</v>
      </c>
      <c r="AR156" s="62">
        <f t="shared" si="92"/>
        <v>220000</v>
      </c>
      <c r="AS156" s="32">
        <f t="shared" si="93"/>
        <v>100</v>
      </c>
      <c r="AT156" s="27">
        <f t="shared" si="75"/>
        <v>356</v>
      </c>
      <c r="AU156" s="27" t="str">
        <f t="shared" si="94"/>
        <v/>
      </c>
      <c r="AV156" s="27">
        <f t="shared" si="95"/>
        <v>356</v>
      </c>
      <c r="AW156" s="24">
        <f t="shared" si="76"/>
        <v>-6</v>
      </c>
      <c r="AX156" s="24" t="str">
        <f t="shared" si="96"/>
        <v/>
      </c>
      <c r="AY156" s="24">
        <f t="shared" si="97"/>
        <v>-6</v>
      </c>
      <c r="AZ156" s="115">
        <f t="shared" si="102"/>
        <v>39204</v>
      </c>
      <c r="BA156" s="33">
        <f t="shared" si="159"/>
        <v>0.1782</v>
      </c>
      <c r="BB156" s="33">
        <f t="shared" si="78"/>
        <v>62.37</v>
      </c>
      <c r="BC156" s="34">
        <f t="shared" si="98"/>
        <v>0</v>
      </c>
      <c r="BD156" s="34">
        <f t="shared" si="99"/>
        <v>62.37</v>
      </c>
      <c r="BE156" s="34" t="str">
        <f t="shared" si="160"/>
        <v>yes</v>
      </c>
      <c r="BF156" s="35">
        <f t="shared" si="161"/>
        <v>0.1782</v>
      </c>
      <c r="BG156" s="35">
        <f t="shared" si="81"/>
        <v>63.4392</v>
      </c>
      <c r="BH156" s="34">
        <f t="shared" si="100"/>
        <v>0</v>
      </c>
      <c r="BI156" s="36">
        <f t="shared" si="101"/>
        <v>63.4392</v>
      </c>
      <c r="BJ156" s="1" t="str">
        <f t="shared" si="162"/>
        <v>yes</v>
      </c>
      <c r="BK156" s="35">
        <f t="shared" si="163"/>
        <v>-1.0692000000000021</v>
      </c>
      <c r="BL156" s="35" t="str">
        <f t="shared" si="163"/>
        <v/>
      </c>
      <c r="BM156" s="7">
        <f t="shared" si="83"/>
        <v>-1.0692000000000021</v>
      </c>
      <c r="BN156" s="7">
        <f t="shared" si="84"/>
        <v>0</v>
      </c>
      <c r="BO156" s="17">
        <f t="shared" si="85"/>
        <v>62.370000000000005</v>
      </c>
    </row>
    <row r="157" spans="1:67" ht="18" hidden="1" customHeight="1" x14ac:dyDescent="0.15">
      <c r="B157" s="1"/>
      <c r="C157" s="28"/>
      <c r="D157" s="116" t="s">
        <v>26</v>
      </c>
      <c r="E157" s="229" t="s">
        <v>169</v>
      </c>
      <c r="F157" s="73">
        <f t="shared" si="63"/>
        <v>39204</v>
      </c>
      <c r="G157" s="74">
        <f t="shared" si="86"/>
        <v>40</v>
      </c>
      <c r="H157" s="112">
        <f t="shared" si="87"/>
        <v>3</v>
      </c>
      <c r="I157" s="113"/>
      <c r="J157" s="174">
        <f t="shared" si="151"/>
        <v>74.66579999999999</v>
      </c>
      <c r="K157" s="175">
        <f t="shared" si="152"/>
        <v>64.152000000000001</v>
      </c>
      <c r="L157" s="170">
        <f t="shared" si="153"/>
        <v>74.66579999999999</v>
      </c>
      <c r="M157" s="171">
        <f t="shared" si="154"/>
        <v>64.152000000000001</v>
      </c>
      <c r="N157" s="163">
        <f t="shared" si="155"/>
        <v>-0.1408114558472553</v>
      </c>
      <c r="O157" s="227">
        <f t="shared" si="88"/>
        <v>1.9045454545454545</v>
      </c>
      <c r="P157" s="228">
        <f t="shared" si="89"/>
        <v>1.6363636363636362</v>
      </c>
      <c r="Q157" s="223" t="str">
        <f t="shared" si="156"/>
        <v/>
      </c>
      <c r="R157" s="208">
        <f t="shared" si="157"/>
        <v>-10.513799999999989</v>
      </c>
      <c r="S157" s="209">
        <f t="shared" si="158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72"/>
        <v>0</v>
      </c>
      <c r="AH157" s="30">
        <f t="shared" si="73"/>
        <v>419</v>
      </c>
      <c r="AI157" s="30">
        <f t="shared" si="74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90"/>
        <v>220000</v>
      </c>
      <c r="AQ157" s="32">
        <f t="shared" si="91"/>
        <v>100</v>
      </c>
      <c r="AR157" s="62">
        <f t="shared" si="92"/>
        <v>220000</v>
      </c>
      <c r="AS157" s="32">
        <f t="shared" si="93"/>
        <v>100</v>
      </c>
      <c r="AT157" s="27">
        <f t="shared" si="75"/>
        <v>419.00000000000006</v>
      </c>
      <c r="AU157" s="27" t="str">
        <f t="shared" si="94"/>
        <v/>
      </c>
      <c r="AV157" s="27">
        <f t="shared" si="95"/>
        <v>419.00000000000006</v>
      </c>
      <c r="AW157" s="24">
        <f t="shared" si="76"/>
        <v>-59.000000000000057</v>
      </c>
      <c r="AX157" s="24" t="str">
        <f t="shared" si="96"/>
        <v/>
      </c>
      <c r="AY157" s="24">
        <f t="shared" si="97"/>
        <v>-59.000000000000057</v>
      </c>
      <c r="AZ157" s="115">
        <f t="shared" si="102"/>
        <v>39204</v>
      </c>
      <c r="BA157" s="33">
        <f t="shared" si="159"/>
        <v>0.1782</v>
      </c>
      <c r="BB157" s="33">
        <f t="shared" si="78"/>
        <v>64.152000000000001</v>
      </c>
      <c r="BC157" s="34">
        <f t="shared" si="98"/>
        <v>0</v>
      </c>
      <c r="BD157" s="34">
        <f t="shared" si="99"/>
        <v>64.152000000000001</v>
      </c>
      <c r="BE157" s="34" t="str">
        <f t="shared" si="160"/>
        <v>yes</v>
      </c>
      <c r="BF157" s="35">
        <f t="shared" si="161"/>
        <v>0.1782</v>
      </c>
      <c r="BG157" s="35">
        <f t="shared" si="81"/>
        <v>74.66579999999999</v>
      </c>
      <c r="BH157" s="34">
        <f t="shared" si="100"/>
        <v>0</v>
      </c>
      <c r="BI157" s="36">
        <f t="shared" si="101"/>
        <v>74.66579999999999</v>
      </c>
      <c r="BJ157" s="1" t="str">
        <f t="shared" si="162"/>
        <v>yes</v>
      </c>
      <c r="BK157" s="35">
        <f t="shared" si="163"/>
        <v>-10.513799999999989</v>
      </c>
      <c r="BL157" s="35" t="str">
        <f t="shared" si="163"/>
        <v/>
      </c>
      <c r="BM157" s="7">
        <f t="shared" si="83"/>
        <v>-10.513799999999989</v>
      </c>
      <c r="BN157" s="7">
        <f t="shared" si="84"/>
        <v>0</v>
      </c>
      <c r="BO157" s="17">
        <f t="shared" si="85"/>
        <v>64.152000000000001</v>
      </c>
    </row>
    <row r="158" spans="1:67" s="4" customFormat="1" ht="18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8" customHeigh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8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8" customHeight="1" x14ac:dyDescent="0.15">
      <c r="F165" s="71"/>
      <c r="H165" s="139"/>
      <c r="N165" s="132"/>
      <c r="Q165" s="132"/>
      <c r="S165" s="132"/>
    </row>
    <row r="166" spans="4:65" customFormat="1" ht="18" customHeight="1" x14ac:dyDescent="0.15">
      <c r="F166" s="71"/>
      <c r="H166" s="139"/>
      <c r="N166" s="132"/>
      <c r="Q166" s="132"/>
      <c r="S166" s="132"/>
    </row>
  </sheetData>
  <sheetProtection password="ECC8" sheet="1" objects="1" scenarios="1"/>
  <sortState ref="A136:BO152">
    <sortCondition ref="E136:E152"/>
  </sortState>
  <mergeCells count="31">
    <mergeCell ref="D2:S2"/>
    <mergeCell ref="AW39:AY39"/>
    <mergeCell ref="AT39:AV39"/>
    <mergeCell ref="R39:S39"/>
    <mergeCell ref="O39:Q39"/>
    <mergeCell ref="L39:N39"/>
    <mergeCell ref="J39:K39"/>
    <mergeCell ref="D35:S35"/>
    <mergeCell ref="D32:S32"/>
    <mergeCell ref="O9:R9"/>
    <mergeCell ref="D9:F9"/>
    <mergeCell ref="O8:R8"/>
    <mergeCell ref="O7:R7"/>
    <mergeCell ref="D5:S5"/>
    <mergeCell ref="L18:N18"/>
    <mergeCell ref="J18:K18"/>
    <mergeCell ref="D4:S4"/>
    <mergeCell ref="J9:J10"/>
    <mergeCell ref="K9:K10"/>
    <mergeCell ref="L9:L10"/>
    <mergeCell ref="J12:J13"/>
    <mergeCell ref="K12:K13"/>
    <mergeCell ref="O10:R10"/>
    <mergeCell ref="D12:F13"/>
    <mergeCell ref="O18:Q18"/>
    <mergeCell ref="R18:S18"/>
    <mergeCell ref="D160:S160"/>
    <mergeCell ref="D163:S163"/>
    <mergeCell ref="O12:R12"/>
    <mergeCell ref="O16:Q16"/>
    <mergeCell ref="D16:E19"/>
  </mergeCells>
  <phoneticPr fontId="2" type="noConversion"/>
  <dataValidations xWindow="248" yWindow="269" count="2">
    <dataValidation type="list" allowBlank="1" showInputMessage="1" showErrorMessage="1" prompt="=$E$37:$E$176" sqref="E22">
      <formula1>$E$42:$E$166</formula1>
    </dataValidation>
    <dataValidation type="list" allowBlank="1" showInputMessage="1" showErrorMessage="1" sqref="E21 E23:E29">
      <formula1>$E$42:$E$166</formula1>
    </dataValidation>
  </dataValidations>
  <pageMargins left="0.7" right="0.7" top="0.75" bottom="0.75" header="0.5" footer="0.5"/>
  <pageSetup scale="96" orientation="landscape" horizontalDpi="4294967292" verticalDpi="429496729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67"/>
  <sheetViews>
    <sheetView workbookViewId="0">
      <pane xSplit="380" activePane="topRight"/>
      <selection activeCell="A64" sqref="A64:XFD76"/>
      <selection pane="topRight" activeCell="J9" sqref="J9:J10"/>
    </sheetView>
  </sheetViews>
  <sheetFormatPr baseColWidth="10" defaultColWidth="11.5" defaultRowHeight="13" x14ac:dyDescent="0.15"/>
  <cols>
    <col min="1" max="1" width="1.6640625" style="1" customWidth="1"/>
    <col min="2" max="3" width="11.5" style="4" hidden="1" customWidth="1"/>
    <col min="4" max="4" width="12.6640625" style="1" customWidth="1"/>
    <col min="5" max="5" width="20.5" style="1" customWidth="1"/>
    <col min="6" max="6" width="12.5" style="67" hidden="1" customWidth="1"/>
    <col min="7" max="7" width="11.5" style="15" hidden="1" customWidth="1"/>
    <col min="8" max="8" width="11.5" style="16" hidden="1" customWidth="1"/>
    <col min="9" max="9" width="11.5" style="17" hidden="1" customWidth="1"/>
    <col min="10" max="11" width="11.6640625" style="6" customWidth="1"/>
    <col min="12" max="13" width="11.6640625" style="19" hidden="1" customWidth="1"/>
    <col min="14" max="14" width="11.6640625" style="128" hidden="1" customWidth="1"/>
    <col min="15" max="15" width="11.6640625" style="20" customWidth="1"/>
    <col min="16" max="16" width="11.6640625" style="21" customWidth="1"/>
    <col min="17" max="17" width="11.6640625" style="128" hidden="1" customWidth="1"/>
    <col min="18" max="18" width="11.6640625" style="18" customWidth="1"/>
    <col min="19" max="19" width="11.6640625" style="128" customWidth="1"/>
    <col min="20" max="20" width="3" style="3" customWidth="1"/>
    <col min="21" max="22" width="11.5" style="4" hidden="1" customWidth="1"/>
    <col min="23" max="23" width="2.33203125" style="3" hidden="1" customWidth="1"/>
    <col min="24" max="27" width="11.5" style="5" hidden="1" customWidth="1"/>
    <col min="28" max="28" width="17.5" style="5" hidden="1" customWidth="1"/>
    <col min="29" max="29" width="11.5" style="5" hidden="1" customWidth="1"/>
    <col min="30" max="30" width="17.5" style="5" hidden="1" customWidth="1"/>
    <col min="31" max="31" width="11.5" style="5" hidden="1" customWidth="1"/>
    <col min="32" max="32" width="17.5" style="5" hidden="1" customWidth="1"/>
    <col min="33" max="35" width="11.5" style="6" hidden="1" customWidth="1"/>
    <col min="36" max="41" width="10" style="5" hidden="1" customWidth="1"/>
    <col min="42" max="42" width="11.5" style="48" hidden="1" customWidth="1"/>
    <col min="43" max="43" width="11.5" style="5" hidden="1" customWidth="1"/>
    <col min="44" max="44" width="11.5" style="48" hidden="1" customWidth="1"/>
    <col min="45" max="45" width="11.5" style="5" hidden="1" customWidth="1"/>
    <col min="46" max="52" width="11.5" style="6" hidden="1" customWidth="1"/>
    <col min="53" max="57" width="11.5" style="5" hidden="1" customWidth="1"/>
    <col min="58" max="59" width="11.5" style="1" hidden="1" customWidth="1"/>
    <col min="60" max="60" width="11.5" style="5" hidden="1" customWidth="1"/>
    <col min="61" max="64" width="11.5" style="1" hidden="1" customWidth="1"/>
    <col min="65" max="65" width="11.5" style="7" hidden="1" customWidth="1"/>
    <col min="66" max="67" width="11.5" style="1" hidden="1" customWidth="1"/>
    <col min="68" max="16384" width="11.5" style="1"/>
  </cols>
  <sheetData>
    <row r="1" spans="1:67" ht="9" customHeight="1" x14ac:dyDescent="0.15">
      <c r="A1" s="151"/>
      <c r="B1" s="1"/>
      <c r="C1" s="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1"/>
      <c r="S1" s="151"/>
      <c r="T1" s="1"/>
      <c r="U1" s="1"/>
      <c r="V1" s="1"/>
    </row>
    <row r="2" spans="1:67" ht="31" customHeight="1" x14ac:dyDescent="0.15">
      <c r="B2" s="1"/>
      <c r="C2" s="1"/>
      <c r="D2" s="275" t="s">
        <v>214</v>
      </c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5"/>
      <c r="P2" s="275"/>
      <c r="Q2" s="275"/>
      <c r="R2" s="275"/>
      <c r="S2" s="275"/>
      <c r="T2" s="1"/>
      <c r="U2" s="1"/>
      <c r="V2" s="1"/>
    </row>
    <row r="3" spans="1:67" ht="9" customHeight="1" thickBot="1" x14ac:dyDescent="0.2">
      <c r="B3" s="22"/>
      <c r="C3" s="22"/>
      <c r="D3" s="2"/>
      <c r="E3" s="2"/>
      <c r="F3" s="64"/>
      <c r="G3" s="2"/>
      <c r="H3" s="2"/>
      <c r="I3" s="8"/>
      <c r="J3" s="9"/>
      <c r="K3" s="10"/>
      <c r="L3" s="152" t="s">
        <v>185</v>
      </c>
      <c r="M3" s="1"/>
      <c r="N3" s="127"/>
      <c r="O3" s="1"/>
      <c r="P3" s="1"/>
      <c r="Q3" s="127"/>
      <c r="R3" s="9"/>
      <c r="S3" s="133"/>
      <c r="T3" s="22"/>
      <c r="U3" s="22"/>
      <c r="V3" s="22"/>
    </row>
    <row r="4" spans="1:67" s="4" customFormat="1" ht="21" customHeight="1" thickTop="1" x14ac:dyDescent="0.15">
      <c r="D4" s="276" t="s">
        <v>59</v>
      </c>
      <c r="E4" s="277"/>
      <c r="F4" s="277"/>
      <c r="G4" s="277"/>
      <c r="H4" s="277"/>
      <c r="I4" s="277"/>
      <c r="J4" s="277"/>
      <c r="K4" s="277"/>
      <c r="L4" s="277"/>
      <c r="M4" s="277"/>
      <c r="N4" s="277"/>
      <c r="O4" s="277"/>
      <c r="P4" s="277"/>
      <c r="Q4" s="277"/>
      <c r="R4" s="277"/>
      <c r="S4" s="278"/>
      <c r="W4" s="11"/>
      <c r="X4" s="12"/>
      <c r="Y4" s="12"/>
      <c r="Z4" s="12"/>
      <c r="AA4" s="12"/>
      <c r="AB4" s="12"/>
      <c r="AC4" s="12"/>
      <c r="AD4" s="12"/>
      <c r="AE4" s="12"/>
      <c r="AF4" s="12"/>
      <c r="AG4" s="13"/>
      <c r="AH4" s="13"/>
      <c r="AI4" s="13"/>
      <c r="AJ4" s="12"/>
      <c r="AK4" s="12"/>
      <c r="AL4" s="12"/>
      <c r="AM4" s="12"/>
      <c r="AN4" s="12"/>
      <c r="AO4" s="12"/>
      <c r="AP4" s="60"/>
      <c r="AQ4" s="12"/>
      <c r="AR4" s="60"/>
      <c r="AS4" s="12"/>
      <c r="AT4" s="13"/>
      <c r="AU4" s="13"/>
      <c r="AV4" s="13"/>
      <c r="AW4" s="13"/>
      <c r="AX4" s="13"/>
      <c r="AY4" s="13"/>
      <c r="AZ4" s="13"/>
      <c r="BA4" s="12"/>
      <c r="BB4" s="12"/>
      <c r="BC4" s="12"/>
      <c r="BD4" s="12"/>
      <c r="BE4" s="12"/>
      <c r="BH4" s="12"/>
      <c r="BM4" s="14"/>
    </row>
    <row r="5" spans="1:67" s="4" customFormat="1" ht="21" customHeight="1" thickBot="1" x14ac:dyDescent="0.2">
      <c r="D5" s="279" t="s">
        <v>222</v>
      </c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  <c r="R5" s="280"/>
      <c r="S5" s="281"/>
      <c r="W5" s="11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3"/>
      <c r="AI5" s="13"/>
      <c r="AJ5" s="12"/>
      <c r="AK5" s="12"/>
      <c r="AL5" s="12"/>
      <c r="AM5" s="12"/>
      <c r="AN5" s="12"/>
      <c r="AO5" s="12"/>
      <c r="AP5" s="60"/>
      <c r="AQ5" s="12"/>
      <c r="AR5" s="60"/>
      <c r="AS5" s="12"/>
      <c r="AT5" s="13"/>
      <c r="AU5" s="13"/>
      <c r="AV5" s="13"/>
      <c r="AW5" s="13"/>
      <c r="AX5" s="13"/>
      <c r="AY5" s="13"/>
      <c r="AZ5" s="13"/>
      <c r="BA5" s="12"/>
      <c r="BB5" s="12"/>
      <c r="BC5" s="12"/>
      <c r="BD5" s="12"/>
      <c r="BE5" s="12"/>
      <c r="BH5" s="12"/>
      <c r="BM5" s="14"/>
    </row>
    <row r="6" spans="1:67" s="4" customFormat="1" ht="9" customHeight="1" thickTop="1" thickBot="1" x14ac:dyDescent="0.2">
      <c r="A6" s="1"/>
      <c r="B6" s="22"/>
      <c r="C6" s="22"/>
      <c r="D6" s="48"/>
      <c r="E6" s="49"/>
      <c r="F6" s="65"/>
      <c r="G6" s="34"/>
      <c r="H6" s="34"/>
      <c r="I6" s="21"/>
      <c r="J6" s="19"/>
      <c r="K6" s="20"/>
      <c r="L6" s="3"/>
      <c r="M6" s="1"/>
      <c r="N6" s="127"/>
      <c r="O6" s="1"/>
      <c r="P6" s="1"/>
      <c r="Q6" s="127"/>
      <c r="R6" s="19"/>
      <c r="S6" s="133"/>
      <c r="T6" s="22"/>
      <c r="U6" s="22"/>
      <c r="V6" s="22"/>
      <c r="W6" s="11"/>
      <c r="X6" s="12"/>
      <c r="Y6" s="12"/>
      <c r="Z6" s="12"/>
      <c r="AA6" s="12"/>
      <c r="AB6" s="12"/>
      <c r="AC6" s="12"/>
      <c r="AD6" s="12"/>
      <c r="AE6" s="12"/>
      <c r="AF6" s="12"/>
      <c r="AG6" s="13"/>
      <c r="AH6" s="13"/>
      <c r="AI6" s="13"/>
      <c r="AJ6" s="12"/>
      <c r="AK6" s="12"/>
      <c r="AL6" s="12"/>
      <c r="AM6" s="12"/>
      <c r="AN6" s="12"/>
      <c r="AO6" s="12"/>
      <c r="AP6" s="60"/>
      <c r="AQ6" s="12"/>
      <c r="AR6" s="60"/>
      <c r="AS6" s="12"/>
      <c r="AT6" s="13"/>
      <c r="AU6" s="13"/>
      <c r="AV6" s="13"/>
      <c r="AW6" s="13"/>
      <c r="AX6" s="13"/>
      <c r="AY6" s="13"/>
      <c r="AZ6" s="13"/>
      <c r="BA6" s="12"/>
      <c r="BB6" s="12"/>
      <c r="BC6" s="12"/>
      <c r="BD6" s="12"/>
      <c r="BE6" s="12"/>
      <c r="BH6" s="12"/>
      <c r="BM6" s="14"/>
    </row>
    <row r="7" spans="1:67" s="4" customFormat="1" ht="17" thickBot="1" x14ac:dyDescent="0.2">
      <c r="A7" s="1"/>
      <c r="B7" s="22"/>
      <c r="C7" s="22"/>
      <c r="D7" s="22"/>
      <c r="E7" s="22"/>
      <c r="F7" s="66"/>
      <c r="G7" s="22"/>
      <c r="H7" s="138"/>
      <c r="I7" s="22"/>
      <c r="J7" s="22"/>
      <c r="K7" s="22"/>
      <c r="L7" s="3"/>
      <c r="M7" s="1"/>
      <c r="N7" s="127"/>
      <c r="O7" s="282" t="s">
        <v>154</v>
      </c>
      <c r="P7" s="283"/>
      <c r="Q7" s="283"/>
      <c r="R7" s="283"/>
      <c r="S7" s="155"/>
      <c r="T7" s="22"/>
      <c r="U7" s="22"/>
      <c r="V7" s="22"/>
      <c r="W7" s="11"/>
      <c r="X7" s="12"/>
      <c r="Y7" s="12"/>
      <c r="Z7" s="12"/>
      <c r="AA7" s="12"/>
      <c r="AB7" s="12"/>
      <c r="AC7" s="12"/>
      <c r="AD7" s="12"/>
      <c r="AE7" s="12"/>
      <c r="AF7" s="12"/>
      <c r="AG7" s="13"/>
      <c r="AH7" s="13"/>
      <c r="AI7" s="13"/>
      <c r="AJ7" s="12"/>
      <c r="AK7" s="12"/>
      <c r="AL7" s="12"/>
      <c r="AM7" s="12"/>
      <c r="AN7" s="12"/>
      <c r="AO7" s="12"/>
      <c r="AP7" s="60"/>
      <c r="AQ7" s="12"/>
      <c r="AR7" s="60"/>
      <c r="AS7" s="12"/>
      <c r="AT7" s="13"/>
      <c r="AU7" s="13"/>
      <c r="AV7" s="13"/>
      <c r="AW7" s="13"/>
      <c r="AX7" s="13"/>
      <c r="AY7" s="13"/>
      <c r="AZ7" s="13"/>
      <c r="BA7" s="12"/>
      <c r="BB7" s="12"/>
      <c r="BC7" s="12"/>
      <c r="BD7" s="12"/>
      <c r="BE7" s="12"/>
      <c r="BH7" s="12"/>
      <c r="BM7" s="14"/>
    </row>
    <row r="8" spans="1:67" ht="29" customHeight="1" thickBot="1" x14ac:dyDescent="0.2">
      <c r="D8" s="194" t="s">
        <v>13</v>
      </c>
      <c r="E8" s="195"/>
      <c r="F8" s="70"/>
      <c r="J8" s="88" t="s">
        <v>2</v>
      </c>
      <c r="K8" s="89" t="s">
        <v>65</v>
      </c>
      <c r="L8" s="187"/>
      <c r="M8" s="42"/>
      <c r="O8" s="284" t="s">
        <v>155</v>
      </c>
      <c r="P8" s="285"/>
      <c r="Q8" s="285"/>
      <c r="R8" s="285"/>
      <c r="S8" s="156"/>
    </row>
    <row r="9" spans="1:67" ht="19" customHeight="1" thickBot="1" x14ac:dyDescent="0.2">
      <c r="D9" s="289" t="s">
        <v>21</v>
      </c>
      <c r="E9" s="290"/>
      <c r="F9" s="291"/>
      <c r="J9" s="292"/>
      <c r="K9" s="294">
        <f>(43560/($J12/12)*K12)</f>
        <v>39204</v>
      </c>
      <c r="L9" s="296"/>
      <c r="M9" s="42"/>
      <c r="O9" s="297" t="s">
        <v>153</v>
      </c>
      <c r="P9" s="298"/>
      <c r="Q9" s="298"/>
      <c r="R9" s="298"/>
      <c r="S9" s="157"/>
    </row>
    <row r="10" spans="1:67" ht="14" customHeight="1" thickBot="1" x14ac:dyDescent="0.2">
      <c r="J10" s="293"/>
      <c r="K10" s="295"/>
      <c r="L10" s="296"/>
      <c r="M10" s="42"/>
      <c r="O10" s="299" t="s">
        <v>71</v>
      </c>
      <c r="P10" s="300"/>
      <c r="Q10" s="300"/>
      <c r="R10" s="300"/>
      <c r="S10" s="157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22"/>
      <c r="AL10" s="22"/>
      <c r="AM10" s="22"/>
      <c r="AN10" s="22"/>
      <c r="AO10" s="22"/>
      <c r="AP10" s="61"/>
      <c r="AQ10" s="22"/>
      <c r="AR10" s="61"/>
      <c r="AS10" s="22"/>
      <c r="AT10" s="22"/>
      <c r="AU10" s="22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22"/>
      <c r="BM10" s="22"/>
      <c r="BN10" s="22"/>
      <c r="BO10" s="22"/>
    </row>
    <row r="11" spans="1:67" ht="29" customHeight="1" thickBot="1" x14ac:dyDescent="0.2">
      <c r="D11" s="188"/>
      <c r="E11" s="180"/>
      <c r="F11" s="181"/>
      <c r="J11" s="184" t="s">
        <v>1</v>
      </c>
      <c r="K11" s="184" t="s">
        <v>7</v>
      </c>
      <c r="L11" s="185"/>
      <c r="M11" s="186"/>
      <c r="O11" s="182"/>
      <c r="P11" s="183"/>
      <c r="Q11" s="183"/>
      <c r="R11" s="183"/>
      <c r="S11" s="157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2"/>
      <c r="AL11" s="22"/>
      <c r="AM11" s="22"/>
      <c r="AN11" s="22"/>
      <c r="AO11" s="22"/>
      <c r="AP11" s="61"/>
      <c r="AQ11" s="22"/>
      <c r="AR11" s="61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22"/>
      <c r="BM11" s="22"/>
      <c r="BN11" s="22"/>
      <c r="BO11" s="22"/>
    </row>
    <row r="12" spans="1:67" ht="18" customHeight="1" x14ac:dyDescent="0.2">
      <c r="D12" s="249" t="s">
        <v>57</v>
      </c>
      <c r="E12" s="250"/>
      <c r="F12" s="251"/>
      <c r="J12" s="255">
        <v>40</v>
      </c>
      <c r="K12" s="257">
        <v>3</v>
      </c>
      <c r="L12" s="185"/>
      <c r="M12" s="186"/>
      <c r="O12" s="247" t="s">
        <v>68</v>
      </c>
      <c r="P12" s="248"/>
      <c r="Q12" s="248"/>
      <c r="R12" s="248"/>
      <c r="S12" s="23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61"/>
      <c r="AQ12" s="22"/>
      <c r="AR12" s="61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</row>
    <row r="13" spans="1:67" ht="18" customHeight="1" thickBot="1" x14ac:dyDescent="0.2">
      <c r="D13" s="252"/>
      <c r="E13" s="253"/>
      <c r="F13" s="254"/>
      <c r="J13" s="256"/>
      <c r="K13" s="258"/>
      <c r="L13" s="185"/>
      <c r="M13" s="186"/>
      <c r="O13" s="199"/>
      <c r="P13" s="200"/>
      <c r="Q13" s="200"/>
      <c r="R13" s="200"/>
      <c r="S13" s="201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61"/>
      <c r="AQ13" s="22"/>
      <c r="AR13" s="61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</row>
    <row r="14" spans="1:67" ht="9" customHeight="1" thickBot="1" x14ac:dyDescent="0.2">
      <c r="D14" s="188"/>
      <c r="E14" s="188"/>
      <c r="F14" s="188"/>
      <c r="G14" s="189"/>
      <c r="H14" s="190"/>
      <c r="I14" s="191"/>
      <c r="J14" s="192"/>
      <c r="K14" s="193"/>
      <c r="L14" s="185"/>
      <c r="M14" s="186"/>
      <c r="O14" s="196"/>
      <c r="P14" s="196"/>
      <c r="Q14" s="196"/>
      <c r="R14" s="196"/>
      <c r="S14" s="131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61"/>
      <c r="AQ14" s="22"/>
      <c r="AR14" s="61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</row>
    <row r="15" spans="1:67" ht="29" customHeight="1" thickBot="1" x14ac:dyDescent="0.2">
      <c r="D15" s="87" t="s">
        <v>14</v>
      </c>
      <c r="E15" s="63"/>
      <c r="F15" s="233"/>
      <c r="G15" s="4"/>
      <c r="H15" s="4"/>
      <c r="I15" s="4"/>
      <c r="J15" s="4"/>
      <c r="K15" s="1"/>
      <c r="L15" s="22"/>
      <c r="M15" s="22"/>
      <c r="N15" s="134"/>
      <c r="O15" s="197"/>
      <c r="P15" s="197"/>
      <c r="Q15" s="197"/>
      <c r="R15" s="197"/>
      <c r="S15" s="198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61"/>
      <c r="AQ15" s="22"/>
      <c r="AR15" s="61"/>
      <c r="AS15" s="22"/>
      <c r="AT15" s="22"/>
      <c r="AU15" s="22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22"/>
      <c r="BM15" s="22"/>
      <c r="BN15" s="22"/>
      <c r="BO15" s="22"/>
    </row>
    <row r="16" spans="1:67" ht="6" customHeight="1" x14ac:dyDescent="0.15">
      <c r="D16" s="259" t="s">
        <v>61</v>
      </c>
      <c r="E16" s="260"/>
      <c r="O16" s="264"/>
      <c r="P16" s="264"/>
      <c r="Q16" s="264"/>
      <c r="R16" s="197"/>
      <c r="S16" s="198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  <c r="AO16" s="22"/>
      <c r="AP16" s="61"/>
      <c r="AQ16" s="22"/>
      <c r="AR16" s="61"/>
      <c r="AS16" s="22"/>
      <c r="AT16" s="22"/>
      <c r="AU16" s="22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</row>
    <row r="17" spans="1:67" ht="5" customHeight="1" thickBot="1" x14ac:dyDescent="0.2">
      <c r="D17" s="261"/>
      <c r="E17" s="260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61"/>
      <c r="AQ17" s="22"/>
      <c r="AR17" s="61"/>
      <c r="AS17" s="22"/>
      <c r="AT17" s="22"/>
      <c r="AU17" s="22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22"/>
      <c r="BM17" s="22"/>
      <c r="BN17" s="22"/>
      <c r="BO17" s="22"/>
    </row>
    <row r="18" spans="1:67" ht="13" customHeight="1" x14ac:dyDescent="0.15">
      <c r="D18" s="261"/>
      <c r="E18" s="260"/>
      <c r="F18" s="90" t="s">
        <v>39</v>
      </c>
      <c r="G18" s="91" t="s">
        <v>40</v>
      </c>
      <c r="H18" s="92" t="s">
        <v>19</v>
      </c>
      <c r="J18" s="265" t="s">
        <v>41</v>
      </c>
      <c r="K18" s="266"/>
      <c r="L18" s="267" t="s">
        <v>0</v>
      </c>
      <c r="M18" s="268"/>
      <c r="N18" s="269"/>
      <c r="O18" s="270" t="s">
        <v>215</v>
      </c>
      <c r="P18" s="271"/>
      <c r="Q18" s="272"/>
      <c r="R18" s="273" t="s">
        <v>83</v>
      </c>
      <c r="S18" s="274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61"/>
      <c r="AQ18" s="22"/>
      <c r="AR18" s="61"/>
      <c r="AS18" s="22"/>
      <c r="AT18" s="22"/>
      <c r="AU18" s="22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</row>
    <row r="19" spans="1:67" ht="18" customHeight="1" thickBot="1" x14ac:dyDescent="0.2">
      <c r="D19" s="262"/>
      <c r="E19" s="263"/>
      <c r="F19" s="93" t="s">
        <v>46</v>
      </c>
      <c r="G19" s="94" t="s">
        <v>47</v>
      </c>
      <c r="H19" s="95" t="s">
        <v>48</v>
      </c>
      <c r="I19" s="50"/>
      <c r="J19" s="172">
        <v>2017</v>
      </c>
      <c r="K19" s="173">
        <v>2018</v>
      </c>
      <c r="L19" s="158">
        <v>2017</v>
      </c>
      <c r="M19" s="159">
        <v>2018</v>
      </c>
      <c r="N19" s="160" t="s">
        <v>54</v>
      </c>
      <c r="O19" s="212">
        <v>2017</v>
      </c>
      <c r="P19" s="213">
        <v>2018</v>
      </c>
      <c r="Q19" s="214" t="s">
        <v>54</v>
      </c>
      <c r="R19" s="202" t="s">
        <v>49</v>
      </c>
      <c r="S19" s="203" t="s">
        <v>54</v>
      </c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</row>
    <row r="20" spans="1:67" ht="5" customHeight="1" thickBot="1" x14ac:dyDescent="0.2">
      <c r="D20" s="51"/>
      <c r="E20" s="52"/>
      <c r="F20" s="68"/>
      <c r="G20" s="53"/>
      <c r="H20" s="54"/>
      <c r="I20" s="55"/>
      <c r="J20" s="56"/>
      <c r="K20" s="57"/>
      <c r="L20" s="57"/>
      <c r="M20" s="57"/>
      <c r="N20" s="57"/>
      <c r="O20" s="57"/>
      <c r="P20" s="57"/>
      <c r="Q20" s="57"/>
      <c r="R20" s="57"/>
      <c r="S20" s="57"/>
    </row>
    <row r="21" spans="1:67" ht="21" customHeight="1" x14ac:dyDescent="0.15">
      <c r="D21" s="72" t="s">
        <v>62</v>
      </c>
      <c r="E21" s="236" t="s">
        <v>209</v>
      </c>
      <c r="F21" s="73">
        <f t="shared" ref="F21:F29" si="0">VLOOKUP($E21,$E$42:$Q$157,2)</f>
        <v>39204</v>
      </c>
      <c r="G21" s="74">
        <f t="shared" ref="G21:G29" si="1">VLOOKUP($E21,$E$42:$Q$157,3)</f>
        <v>40</v>
      </c>
      <c r="H21" s="75">
        <f t="shared" ref="H21:H29" si="2">VLOOKUP($E21,$E$42:$Q$157,4)</f>
        <v>3</v>
      </c>
      <c r="I21" s="76"/>
      <c r="J21" s="174">
        <f>VLOOKUP($E21,$E$42:$S$157,6)</f>
        <v>0</v>
      </c>
      <c r="K21" s="175">
        <f t="shared" ref="K21:K29" si="3">VLOOKUP($E21,$E$42:$S$157,7)</f>
        <v>66.28032782608696</v>
      </c>
      <c r="L21" s="161" t="str">
        <f t="shared" ref="L21:L29" si="4">VLOOKUP($E21,$E$42:$S$157,8)</f>
        <v/>
      </c>
      <c r="M21" s="162">
        <f t="shared" ref="M21:M29" si="5">VLOOKUP($E21,$E$42:$S$157,9)</f>
        <v>66.28032782608696</v>
      </c>
      <c r="N21" s="163" t="str">
        <f t="shared" ref="N21:N29" si="6">VLOOKUP($E21,$E$42:$S$157,10)</f>
        <v>New</v>
      </c>
      <c r="O21" s="218">
        <f t="shared" ref="O21:O29" si="7">VLOOKUP($E21,$E$42:$S$157,11)</f>
        <v>0</v>
      </c>
      <c r="P21" s="219">
        <f t="shared" ref="P21:P29" si="8">VLOOKUP($E21,$E$42:$S$157,12)</f>
        <v>1.6906521739130436</v>
      </c>
      <c r="Q21" s="220" t="str">
        <f t="shared" ref="Q21:Q29" si="9">VLOOKUP($E21,$E$42:$S$157,13)</f>
        <v>New</v>
      </c>
      <c r="R21" s="206" t="str">
        <f t="shared" ref="R21:R29" si="10">VLOOKUP($E21,$E$42:$S$157,14)</f>
        <v>New</v>
      </c>
      <c r="S21" s="207" t="str">
        <f t="shared" ref="S21:S29" si="11">VLOOKUP($E21,$E$42:$S$157,15)</f>
        <v/>
      </c>
    </row>
    <row r="22" spans="1:67" ht="21" customHeight="1" x14ac:dyDescent="0.15">
      <c r="D22" s="72" t="s">
        <v>63</v>
      </c>
      <c r="E22" s="237" t="s">
        <v>149</v>
      </c>
      <c r="F22" s="77">
        <f t="shared" si="0"/>
        <v>39204</v>
      </c>
      <c r="G22" s="78">
        <f t="shared" si="1"/>
        <v>40</v>
      </c>
      <c r="H22" s="79">
        <f t="shared" si="2"/>
        <v>3</v>
      </c>
      <c r="I22" s="80"/>
      <c r="J22" s="176">
        <f t="shared" ref="J22:J29" si="12">VLOOKUP($E22,$E$42:$S$157,6)</f>
        <v>10.193040000000002</v>
      </c>
      <c r="K22" s="177">
        <f t="shared" si="3"/>
        <v>10.193040000000002</v>
      </c>
      <c r="L22" s="164">
        <f t="shared" si="4"/>
        <v>10.193040000000002</v>
      </c>
      <c r="M22" s="165">
        <f t="shared" si="5"/>
        <v>10.193040000000002</v>
      </c>
      <c r="N22" s="166">
        <f t="shared" si="6"/>
        <v>0</v>
      </c>
      <c r="O22" s="221">
        <f t="shared" si="7"/>
        <v>0.25999999999999995</v>
      </c>
      <c r="P22" s="222">
        <f t="shared" si="8"/>
        <v>0.25999999999999995</v>
      </c>
      <c r="Q22" s="223" t="str">
        <f t="shared" si="9"/>
        <v/>
      </c>
      <c r="R22" s="208">
        <f t="shared" si="10"/>
        <v>0</v>
      </c>
      <c r="S22" s="209">
        <f t="shared" si="11"/>
        <v>0</v>
      </c>
    </row>
    <row r="23" spans="1:67" ht="21" customHeight="1" x14ac:dyDescent="0.15">
      <c r="D23" s="72" t="s">
        <v>42</v>
      </c>
      <c r="E23" s="237" t="s">
        <v>183</v>
      </c>
      <c r="F23" s="77">
        <f t="shared" si="0"/>
        <v>39204</v>
      </c>
      <c r="G23" s="78">
        <f t="shared" si="1"/>
        <v>40</v>
      </c>
      <c r="H23" s="79">
        <f t="shared" si="2"/>
        <v>3</v>
      </c>
      <c r="I23" s="80"/>
      <c r="J23" s="176">
        <f t="shared" si="12"/>
        <v>65.705904000000004</v>
      </c>
      <c r="K23" s="177">
        <f t="shared" si="3"/>
        <v>66.489984000000007</v>
      </c>
      <c r="L23" s="164">
        <f t="shared" si="4"/>
        <v>65.705904000000004</v>
      </c>
      <c r="M23" s="165">
        <f t="shared" si="5"/>
        <v>66.489984000000007</v>
      </c>
      <c r="N23" s="166">
        <f t="shared" si="6"/>
        <v>1.1933174224343812E-2</v>
      </c>
      <c r="O23" s="221">
        <f t="shared" si="7"/>
        <v>1.6759999999999999</v>
      </c>
      <c r="P23" s="222">
        <f t="shared" si="8"/>
        <v>1.696</v>
      </c>
      <c r="Q23" s="223" t="str">
        <f t="shared" si="9"/>
        <v/>
      </c>
      <c r="R23" s="208">
        <f t="shared" si="10"/>
        <v>0.784080000000003</v>
      </c>
      <c r="S23" s="209">
        <f t="shared" si="11"/>
        <v>1.193317422434372E-2</v>
      </c>
    </row>
    <row r="24" spans="1:67" ht="21" customHeight="1" x14ac:dyDescent="0.15">
      <c r="D24" s="81" t="s">
        <v>43</v>
      </c>
      <c r="E24" s="237" t="s">
        <v>135</v>
      </c>
      <c r="F24" s="77">
        <f t="shared" si="0"/>
        <v>39204</v>
      </c>
      <c r="G24" s="78">
        <f t="shared" si="1"/>
        <v>40</v>
      </c>
      <c r="H24" s="79">
        <f t="shared" si="2"/>
        <v>3</v>
      </c>
      <c r="I24" s="80"/>
      <c r="J24" s="176">
        <f t="shared" si="12"/>
        <v>68.428799999999995</v>
      </c>
      <c r="K24" s="177">
        <f t="shared" si="3"/>
        <v>68.428799999999995</v>
      </c>
      <c r="L24" s="164">
        <f t="shared" si="4"/>
        <v>68.428799999999995</v>
      </c>
      <c r="M24" s="165">
        <f t="shared" si="5"/>
        <v>68.428799999999995</v>
      </c>
      <c r="N24" s="166">
        <f t="shared" si="6"/>
        <v>0</v>
      </c>
      <c r="O24" s="221">
        <f t="shared" si="7"/>
        <v>1.7454545454545454</v>
      </c>
      <c r="P24" s="222">
        <f t="shared" si="8"/>
        <v>1.7454545454545454</v>
      </c>
      <c r="Q24" s="223" t="str">
        <f t="shared" si="9"/>
        <v/>
      </c>
      <c r="R24" s="208">
        <f t="shared" si="10"/>
        <v>0</v>
      </c>
      <c r="S24" s="209">
        <f t="shared" si="11"/>
        <v>0</v>
      </c>
    </row>
    <row r="25" spans="1:67" ht="21" customHeight="1" x14ac:dyDescent="0.15">
      <c r="D25" s="82" t="s">
        <v>64</v>
      </c>
      <c r="E25" s="237" t="s">
        <v>199</v>
      </c>
      <c r="F25" s="77">
        <f t="shared" si="0"/>
        <v>39204</v>
      </c>
      <c r="G25" s="78">
        <f t="shared" si="1"/>
        <v>40</v>
      </c>
      <c r="H25" s="79">
        <f t="shared" si="2"/>
        <v>3</v>
      </c>
      <c r="I25" s="80"/>
      <c r="J25" s="176">
        <f t="shared" si="12"/>
        <v>0</v>
      </c>
      <c r="K25" s="177">
        <f t="shared" si="3"/>
        <v>63.976223520000012</v>
      </c>
      <c r="L25" s="164" t="str">
        <f t="shared" si="4"/>
        <v/>
      </c>
      <c r="M25" s="165">
        <f t="shared" si="5"/>
        <v>63.976223520000012</v>
      </c>
      <c r="N25" s="166" t="str">
        <f t="shared" si="6"/>
        <v>New</v>
      </c>
      <c r="O25" s="221">
        <f t="shared" si="7"/>
        <v>0</v>
      </c>
      <c r="P25" s="222">
        <f t="shared" si="8"/>
        <v>1.63188</v>
      </c>
      <c r="Q25" s="223" t="str">
        <f t="shared" si="9"/>
        <v>New</v>
      </c>
      <c r="R25" s="208" t="str">
        <f t="shared" si="10"/>
        <v>New</v>
      </c>
      <c r="S25" s="209" t="str">
        <f t="shared" si="11"/>
        <v/>
      </c>
    </row>
    <row r="26" spans="1:67" ht="21" customHeight="1" x14ac:dyDescent="0.15">
      <c r="D26" s="82" t="s">
        <v>28</v>
      </c>
      <c r="E26" s="237" t="s">
        <v>172</v>
      </c>
      <c r="F26" s="77">
        <f t="shared" si="0"/>
        <v>39204</v>
      </c>
      <c r="G26" s="78">
        <f t="shared" si="1"/>
        <v>40</v>
      </c>
      <c r="H26" s="79">
        <f t="shared" si="2"/>
        <v>3</v>
      </c>
      <c r="I26" s="80"/>
      <c r="J26" s="176">
        <f t="shared" si="12"/>
        <v>66.290399999999991</v>
      </c>
      <c r="K26" s="177">
        <f t="shared" si="3"/>
        <v>44.55</v>
      </c>
      <c r="L26" s="164">
        <f t="shared" si="4"/>
        <v>66.290399999999991</v>
      </c>
      <c r="M26" s="165">
        <f t="shared" si="5"/>
        <v>44.55</v>
      </c>
      <c r="N26" s="166">
        <f t="shared" si="6"/>
        <v>-0.32795698924731176</v>
      </c>
      <c r="O26" s="221">
        <f t="shared" si="7"/>
        <v>1.6909090909090909</v>
      </c>
      <c r="P26" s="222">
        <f t="shared" si="8"/>
        <v>1.1363636363636362</v>
      </c>
      <c r="Q26" s="223" t="str">
        <f t="shared" si="9"/>
        <v/>
      </c>
      <c r="R26" s="208">
        <f t="shared" si="10"/>
        <v>-21.740399999999994</v>
      </c>
      <c r="S26" s="209">
        <f t="shared" si="11"/>
        <v>-0.32795698924731176</v>
      </c>
    </row>
    <row r="27" spans="1:67" ht="21" customHeight="1" x14ac:dyDescent="0.15">
      <c r="D27" s="82" t="s">
        <v>51</v>
      </c>
      <c r="E27" s="237" t="s">
        <v>111</v>
      </c>
      <c r="F27" s="77">
        <f t="shared" si="0"/>
        <v>39204</v>
      </c>
      <c r="G27" s="78">
        <f t="shared" si="1"/>
        <v>40</v>
      </c>
      <c r="H27" s="79">
        <f t="shared" si="2"/>
        <v>3</v>
      </c>
      <c r="I27" s="80"/>
      <c r="J27" s="176">
        <f t="shared" si="12"/>
        <v>58.959406956521732</v>
      </c>
      <c r="K27" s="177">
        <f t="shared" si="3"/>
        <v>58.959406956521732</v>
      </c>
      <c r="L27" s="164">
        <f t="shared" si="4"/>
        <v>58.959406956521732</v>
      </c>
      <c r="M27" s="165">
        <f t="shared" si="5"/>
        <v>58.959406956521732</v>
      </c>
      <c r="N27" s="166">
        <f t="shared" si="6"/>
        <v>0</v>
      </c>
      <c r="O27" s="221">
        <f t="shared" si="7"/>
        <v>1.5039130434782608</v>
      </c>
      <c r="P27" s="222">
        <f t="shared" si="8"/>
        <v>1.5039130434782608</v>
      </c>
      <c r="Q27" s="223" t="str">
        <f t="shared" si="9"/>
        <v/>
      </c>
      <c r="R27" s="208">
        <f t="shared" si="10"/>
        <v>0</v>
      </c>
      <c r="S27" s="209">
        <f t="shared" si="11"/>
        <v>0</v>
      </c>
    </row>
    <row r="28" spans="1:67" ht="21" customHeight="1" x14ac:dyDescent="0.15">
      <c r="D28" s="82" t="s">
        <v>52</v>
      </c>
      <c r="E28" s="237" t="s">
        <v>152</v>
      </c>
      <c r="F28" s="77">
        <f t="shared" si="0"/>
        <v>39204</v>
      </c>
      <c r="G28" s="78">
        <f t="shared" si="1"/>
        <v>40</v>
      </c>
      <c r="H28" s="79">
        <f t="shared" si="2"/>
        <v>3</v>
      </c>
      <c r="I28" s="80"/>
      <c r="J28" s="176">
        <f t="shared" si="12"/>
        <v>42.561907826086959</v>
      </c>
      <c r="K28" s="177">
        <f t="shared" si="3"/>
        <v>39.178432173913045</v>
      </c>
      <c r="L28" s="164">
        <f t="shared" si="4"/>
        <v>13.244133913043479</v>
      </c>
      <c r="M28" s="165">
        <f t="shared" si="5"/>
        <v>39.178432173913045</v>
      </c>
      <c r="N28" s="166">
        <f t="shared" si="6"/>
        <v>1.958172458172458</v>
      </c>
      <c r="O28" s="221">
        <f t="shared" si="7"/>
        <v>1.0856521739130434</v>
      </c>
      <c r="P28" s="222">
        <f t="shared" si="8"/>
        <v>0.99934782608695649</v>
      </c>
      <c r="Q28" s="223">
        <f t="shared" si="9"/>
        <v>-7.9495394473367953E-2</v>
      </c>
      <c r="R28" s="208">
        <f t="shared" si="10"/>
        <v>-3.3834756521739138</v>
      </c>
      <c r="S28" s="209">
        <f t="shared" si="11"/>
        <v>-7.949539447336805E-2</v>
      </c>
    </row>
    <row r="29" spans="1:67" ht="21" customHeight="1" thickBot="1" x14ac:dyDescent="0.2">
      <c r="D29" s="84" t="s">
        <v>53</v>
      </c>
      <c r="E29" s="238" t="s">
        <v>142</v>
      </c>
      <c r="F29" s="86">
        <f t="shared" si="0"/>
        <v>39204</v>
      </c>
      <c r="G29" s="78">
        <f t="shared" si="1"/>
        <v>40</v>
      </c>
      <c r="H29" s="79">
        <f t="shared" si="2"/>
        <v>3</v>
      </c>
      <c r="I29" s="80"/>
      <c r="J29" s="178">
        <f t="shared" si="12"/>
        <v>63.4392</v>
      </c>
      <c r="K29" s="179">
        <f t="shared" si="3"/>
        <v>62.37</v>
      </c>
      <c r="L29" s="167">
        <f t="shared" si="4"/>
        <v>63.4392</v>
      </c>
      <c r="M29" s="168">
        <f t="shared" si="5"/>
        <v>62.37</v>
      </c>
      <c r="N29" s="169">
        <f t="shared" si="6"/>
        <v>-1.6853932584269704E-2</v>
      </c>
      <c r="O29" s="224">
        <f t="shared" si="7"/>
        <v>1.6181818181818182</v>
      </c>
      <c r="P29" s="225">
        <f t="shared" si="8"/>
        <v>1.5909090909090911</v>
      </c>
      <c r="Q29" s="226" t="str">
        <f t="shared" si="9"/>
        <v/>
      </c>
      <c r="R29" s="210">
        <f t="shared" si="10"/>
        <v>-1.0692000000000021</v>
      </c>
      <c r="S29" s="211">
        <f t="shared" si="11"/>
        <v>-1.6853932584269697E-2</v>
      </c>
    </row>
    <row r="30" spans="1:67" s="4" customFormat="1" ht="7" customHeight="1" x14ac:dyDescent="0.15">
      <c r="C30" s="39"/>
      <c r="D30" s="39"/>
      <c r="E30" s="39"/>
      <c r="F30" s="69"/>
      <c r="G30" s="39"/>
      <c r="H30" s="39"/>
      <c r="I30" s="40"/>
      <c r="J30" s="13"/>
      <c r="K30" s="13"/>
      <c r="L30" s="42"/>
      <c r="M30" s="42"/>
      <c r="N30" s="131"/>
      <c r="O30" s="43"/>
      <c r="P30" s="44"/>
      <c r="Q30" s="130"/>
      <c r="R30" s="41"/>
      <c r="S30" s="131"/>
      <c r="T30" s="3"/>
      <c r="U30" s="39"/>
      <c r="W30" s="3"/>
      <c r="X30" s="12"/>
      <c r="Y30" s="12"/>
      <c r="Z30" s="12"/>
      <c r="AA30" s="12"/>
      <c r="AB30" s="12"/>
      <c r="AC30" s="12"/>
      <c r="AD30" s="12"/>
      <c r="AE30" s="12"/>
      <c r="AF30" s="12"/>
      <c r="AG30" s="13"/>
      <c r="AH30" s="13"/>
      <c r="AI30" s="13"/>
      <c r="AJ30" s="12"/>
      <c r="AK30" s="12"/>
      <c r="AL30" s="12"/>
      <c r="AM30" s="12"/>
      <c r="AN30" s="12"/>
      <c r="AO30" s="12"/>
      <c r="AP30" s="60"/>
      <c r="AQ30" s="12"/>
      <c r="AR30" s="60"/>
      <c r="AS30" s="12"/>
      <c r="AT30" s="13"/>
      <c r="AU30" s="13"/>
      <c r="AV30" s="13"/>
      <c r="AW30" s="13"/>
      <c r="AX30" s="13"/>
      <c r="AY30" s="3"/>
      <c r="AZ30" s="3"/>
      <c r="BA30" s="12"/>
      <c r="BB30" s="12"/>
      <c r="BC30" s="12"/>
      <c r="BD30" s="12"/>
      <c r="BE30" s="12"/>
      <c r="BH30" s="12"/>
      <c r="BM30" s="14"/>
    </row>
    <row r="31" spans="1:67" s="4" customFormat="1" ht="14" customHeight="1" x14ac:dyDescent="0.15">
      <c r="D31" s="4" t="s">
        <v>221</v>
      </c>
      <c r="F31" s="70"/>
      <c r="G31" s="46"/>
      <c r="H31" s="47"/>
      <c r="I31" s="40"/>
      <c r="J31" s="13"/>
      <c r="K31" s="13"/>
      <c r="L31" s="42"/>
      <c r="M31" s="42"/>
      <c r="N31" s="131"/>
      <c r="O31" s="43"/>
      <c r="P31" s="44"/>
      <c r="Q31" s="130"/>
      <c r="R31" s="41"/>
      <c r="S31" s="131"/>
      <c r="T31" s="3"/>
      <c r="W31" s="3"/>
      <c r="X31" s="12"/>
      <c r="Y31" s="12"/>
      <c r="Z31" s="12"/>
      <c r="AA31" s="12"/>
      <c r="AB31" s="12"/>
      <c r="AC31" s="12"/>
      <c r="AD31" s="12"/>
      <c r="AE31" s="12"/>
      <c r="AF31" s="12"/>
      <c r="AG31" s="13"/>
      <c r="AH31" s="13"/>
      <c r="AI31" s="13"/>
      <c r="AJ31" s="12"/>
      <c r="AK31" s="12"/>
      <c r="AL31" s="12"/>
      <c r="AM31" s="12"/>
      <c r="AN31" s="12"/>
      <c r="AO31" s="12"/>
      <c r="AP31" s="60"/>
      <c r="AQ31" s="12"/>
      <c r="AR31" s="60"/>
      <c r="AS31" s="12"/>
      <c r="AT31" s="13"/>
      <c r="AU31" s="13"/>
      <c r="AV31" s="13"/>
      <c r="AW31" s="13"/>
      <c r="AX31" s="13"/>
      <c r="AY31" s="3"/>
      <c r="AZ31" s="3"/>
      <c r="BA31" s="12"/>
      <c r="BB31" s="12"/>
      <c r="BC31" s="12"/>
      <c r="BD31" s="12"/>
      <c r="BE31" s="12"/>
      <c r="BH31" s="12"/>
      <c r="BM31" s="14"/>
    </row>
    <row r="32" spans="1:67" s="121" customFormat="1" ht="16" customHeight="1" x14ac:dyDescent="0.15">
      <c r="A32" s="140"/>
      <c r="B32" s="140"/>
      <c r="C32" s="140"/>
      <c r="D32" s="245" t="s">
        <v>219</v>
      </c>
      <c r="E32" s="245"/>
      <c r="F32" s="245"/>
      <c r="G32" s="245"/>
      <c r="H32" s="245"/>
      <c r="I32" s="245"/>
      <c r="J32" s="245"/>
      <c r="K32" s="245"/>
      <c r="L32" s="245"/>
      <c r="M32" s="245"/>
      <c r="N32" s="245"/>
      <c r="O32" s="245"/>
      <c r="P32" s="245"/>
      <c r="Q32" s="245"/>
      <c r="R32" s="245"/>
      <c r="S32" s="245"/>
      <c r="T32" s="140"/>
      <c r="U32" s="140"/>
      <c r="V32" s="140"/>
      <c r="W32" s="140"/>
      <c r="X32" s="123"/>
      <c r="Y32" s="123"/>
      <c r="Z32" s="123"/>
      <c r="AA32" s="123"/>
      <c r="AB32" s="123"/>
      <c r="AC32" s="123"/>
      <c r="AD32" s="123"/>
      <c r="AE32" s="123"/>
      <c r="AF32" s="123"/>
      <c r="AG32" s="124"/>
      <c r="AH32" s="124"/>
      <c r="AI32" s="124"/>
      <c r="AJ32" s="123"/>
      <c r="AK32" s="123"/>
      <c r="AL32" s="123"/>
      <c r="AM32" s="123"/>
      <c r="AN32" s="123"/>
      <c r="AO32" s="123"/>
      <c r="AP32" s="125"/>
      <c r="AQ32" s="123"/>
      <c r="AR32" s="125"/>
      <c r="AS32" s="123"/>
      <c r="AT32" s="124"/>
      <c r="AU32" s="124"/>
      <c r="AV32" s="124"/>
      <c r="AW32" s="124"/>
      <c r="AX32" s="124"/>
      <c r="AY32" s="122"/>
      <c r="AZ32" s="122"/>
      <c r="BA32" s="123"/>
      <c r="BB32" s="123"/>
      <c r="BC32" s="123"/>
      <c r="BD32" s="123"/>
      <c r="BE32" s="123"/>
      <c r="BH32" s="123"/>
      <c r="BM32" s="126"/>
    </row>
    <row r="33" spans="2:67" s="121" customFormat="1" ht="16" customHeight="1" x14ac:dyDescent="0.15">
      <c r="D33" s="4" t="s">
        <v>27</v>
      </c>
      <c r="E33" s="4"/>
      <c r="F33" s="70"/>
      <c r="G33" s="46"/>
      <c r="H33" s="47"/>
      <c r="I33" s="40"/>
      <c r="J33" s="13"/>
      <c r="K33" s="13"/>
      <c r="L33" s="42"/>
      <c r="M33" s="42"/>
      <c r="N33" s="131"/>
      <c r="O33" s="43"/>
      <c r="P33" s="44"/>
      <c r="Q33" s="131"/>
      <c r="R33" s="41"/>
      <c r="S33" s="131"/>
      <c r="T33" s="122"/>
      <c r="W33" s="122"/>
      <c r="X33" s="123"/>
      <c r="Y33" s="123"/>
      <c r="Z33" s="123"/>
      <c r="AA33" s="123"/>
      <c r="AB33" s="123"/>
      <c r="AC33" s="123"/>
      <c r="AD33" s="123"/>
      <c r="AE33" s="123"/>
      <c r="AF33" s="123"/>
      <c r="AG33" s="124"/>
      <c r="AH33" s="124"/>
      <c r="AI33" s="124"/>
      <c r="AJ33" s="123"/>
      <c r="AK33" s="123"/>
      <c r="AL33" s="123"/>
      <c r="AM33" s="123"/>
      <c r="AN33" s="123"/>
      <c r="AO33" s="123"/>
      <c r="AP33" s="125"/>
      <c r="AQ33" s="123"/>
      <c r="AR33" s="125"/>
      <c r="AS33" s="123"/>
      <c r="AT33" s="124"/>
      <c r="AU33" s="124"/>
      <c r="AV33" s="124"/>
      <c r="AW33" s="124"/>
      <c r="AX33" s="124"/>
      <c r="AY33" s="122"/>
      <c r="AZ33" s="122"/>
      <c r="BA33" s="123"/>
      <c r="BB33" s="123"/>
      <c r="BC33" s="123"/>
      <c r="BD33" s="123"/>
      <c r="BE33" s="123"/>
      <c r="BH33" s="123"/>
      <c r="BM33" s="126"/>
    </row>
    <row r="34" spans="2:67" s="121" customFormat="1" ht="16" customHeight="1" x14ac:dyDescent="0.15">
      <c r="D34" s="4" t="s">
        <v>33</v>
      </c>
      <c r="E34" s="4"/>
      <c r="F34" s="70"/>
      <c r="G34" s="46"/>
      <c r="H34" s="47"/>
      <c r="I34" s="40"/>
      <c r="J34" s="13"/>
      <c r="K34" s="13"/>
      <c r="L34" s="42"/>
      <c r="M34" s="42"/>
      <c r="N34" s="131"/>
      <c r="O34" s="43"/>
      <c r="P34" s="44"/>
      <c r="Q34" s="131"/>
      <c r="R34" s="41"/>
      <c r="S34" s="131"/>
      <c r="T34" s="122"/>
      <c r="W34" s="122"/>
      <c r="X34" s="123"/>
      <c r="Y34" s="123"/>
      <c r="Z34" s="123"/>
      <c r="AA34" s="123"/>
      <c r="AB34" s="123"/>
      <c r="AC34" s="123"/>
      <c r="AD34" s="123"/>
      <c r="AE34" s="123"/>
      <c r="AF34" s="123"/>
      <c r="AG34" s="124"/>
      <c r="AH34" s="124"/>
      <c r="AI34" s="124"/>
      <c r="AJ34" s="123"/>
      <c r="AK34" s="123"/>
      <c r="AL34" s="123"/>
      <c r="AM34" s="123"/>
      <c r="AN34" s="123"/>
      <c r="AO34" s="123"/>
      <c r="AP34" s="125"/>
      <c r="AQ34" s="123"/>
      <c r="AR34" s="125"/>
      <c r="AS34" s="123"/>
      <c r="AT34" s="124"/>
      <c r="AU34" s="124"/>
      <c r="AV34" s="124"/>
      <c r="AW34" s="124"/>
      <c r="AX34" s="124"/>
      <c r="AY34" s="122"/>
      <c r="AZ34" s="122"/>
      <c r="BA34" s="123"/>
      <c r="BB34" s="123"/>
      <c r="BC34" s="123"/>
      <c r="BD34" s="123"/>
      <c r="BE34" s="123"/>
      <c r="BH34" s="123"/>
      <c r="BM34" s="126"/>
    </row>
    <row r="35" spans="2:67" s="121" customFormat="1" ht="31" customHeight="1" x14ac:dyDescent="0.15">
      <c r="D35" s="246" t="s">
        <v>218</v>
      </c>
      <c r="E35" s="246"/>
      <c r="F35" s="246"/>
      <c r="G35" s="246"/>
      <c r="H35" s="246"/>
      <c r="I35" s="246"/>
      <c r="J35" s="246"/>
      <c r="K35" s="246"/>
      <c r="L35" s="246"/>
      <c r="M35" s="246"/>
      <c r="N35" s="246"/>
      <c r="O35" s="246"/>
      <c r="P35" s="246"/>
      <c r="Q35" s="246"/>
      <c r="R35" s="246"/>
      <c r="S35" s="246"/>
      <c r="T35" s="122"/>
      <c r="W35" s="122"/>
      <c r="X35" s="123"/>
      <c r="Y35" s="123"/>
      <c r="Z35" s="123"/>
      <c r="AA35" s="123"/>
      <c r="AB35" s="123"/>
      <c r="AC35" s="123"/>
      <c r="AD35" s="123"/>
      <c r="AE35" s="123"/>
      <c r="AF35" s="123"/>
      <c r="AG35" s="124"/>
      <c r="AH35" s="124"/>
      <c r="AI35" s="124"/>
      <c r="AJ35" s="123"/>
      <c r="AK35" s="123"/>
      <c r="AL35" s="123"/>
      <c r="AM35" s="123"/>
      <c r="AN35" s="123"/>
      <c r="AO35" s="123"/>
      <c r="AP35" s="125"/>
      <c r="AQ35" s="123"/>
      <c r="AR35" s="125"/>
      <c r="AS35" s="123"/>
      <c r="AT35" s="124"/>
      <c r="AU35" s="124"/>
      <c r="AV35" s="124"/>
      <c r="AW35" s="124"/>
      <c r="AX35" s="124"/>
      <c r="AY35" s="122"/>
      <c r="AZ35" s="122"/>
      <c r="BA35" s="123"/>
      <c r="BB35" s="123"/>
      <c r="BC35" s="123"/>
      <c r="BD35" s="123"/>
      <c r="BE35" s="123"/>
      <c r="BH35" s="123"/>
      <c r="BM35" s="126"/>
    </row>
    <row r="36" spans="2:67" s="121" customFormat="1" ht="9" customHeight="1" x14ac:dyDescent="0.15">
      <c r="D36" s="144"/>
      <c r="E36" s="144"/>
      <c r="F36" s="144"/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/>
      <c r="S36" s="144"/>
      <c r="T36" s="122"/>
      <c r="W36" s="122"/>
      <c r="X36" s="123"/>
      <c r="Y36" s="123"/>
      <c r="Z36" s="123"/>
      <c r="AA36" s="123"/>
      <c r="AB36" s="123"/>
      <c r="AC36" s="123"/>
      <c r="AD36" s="123"/>
      <c r="AE36" s="123"/>
      <c r="AF36" s="123"/>
      <c r="AG36" s="124"/>
      <c r="AH36" s="124"/>
      <c r="AI36" s="124"/>
      <c r="AJ36" s="123"/>
      <c r="AK36" s="123"/>
      <c r="AL36" s="123"/>
      <c r="AM36" s="123"/>
      <c r="AN36" s="123"/>
      <c r="AO36" s="123"/>
      <c r="AP36" s="125"/>
      <c r="AQ36" s="123"/>
      <c r="AR36" s="125"/>
      <c r="AS36" s="123"/>
      <c r="AT36" s="124"/>
      <c r="AU36" s="124"/>
      <c r="AV36" s="124"/>
      <c r="AW36" s="124"/>
      <c r="AX36" s="124"/>
      <c r="AY36" s="122"/>
      <c r="AZ36" s="122"/>
      <c r="BA36" s="123"/>
      <c r="BB36" s="123"/>
      <c r="BC36" s="123"/>
      <c r="BD36" s="123"/>
      <c r="BE36" s="123"/>
      <c r="BH36" s="123"/>
      <c r="BM36" s="126"/>
    </row>
    <row r="37" spans="2:67" s="4" customFormat="1" ht="9" customHeight="1" thickBot="1" x14ac:dyDescent="0.2">
      <c r="D37" s="145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5"/>
      <c r="P37" s="145"/>
      <c r="Q37" s="145"/>
      <c r="R37" s="145"/>
      <c r="S37" s="145"/>
      <c r="T37" s="3"/>
      <c r="W37" s="3"/>
      <c r="X37" s="12"/>
      <c r="Y37" s="12"/>
      <c r="Z37" s="12"/>
      <c r="AA37" s="12"/>
      <c r="AB37" s="12"/>
      <c r="AC37" s="12"/>
      <c r="AD37" s="12"/>
      <c r="AE37" s="12"/>
      <c r="AF37" s="12"/>
      <c r="AG37" s="13"/>
      <c r="AH37" s="13"/>
      <c r="AI37" s="13"/>
      <c r="AJ37" s="12"/>
      <c r="AK37" s="12"/>
      <c r="AL37" s="12"/>
      <c r="AM37" s="12"/>
      <c r="AN37" s="12"/>
      <c r="AO37" s="12"/>
      <c r="AP37" s="60"/>
      <c r="AQ37" s="12"/>
      <c r="AR37" s="60"/>
      <c r="AS37" s="12"/>
      <c r="AT37" s="13"/>
      <c r="AU37" s="13"/>
      <c r="AV37" s="13"/>
      <c r="AW37" s="13"/>
      <c r="AX37" s="13"/>
      <c r="AY37" s="3"/>
      <c r="AZ37" s="3"/>
      <c r="BA37" s="12"/>
      <c r="BB37" s="12"/>
      <c r="BC37" s="12"/>
      <c r="BD37" s="12"/>
      <c r="BE37" s="12"/>
      <c r="BH37" s="12"/>
      <c r="BM37" s="14"/>
    </row>
    <row r="38" spans="2:67" ht="15" customHeight="1" thickTop="1" thickBot="1" x14ac:dyDescent="0.2">
      <c r="B38" s="1"/>
      <c r="D38" s="135" t="s">
        <v>25</v>
      </c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7"/>
    </row>
    <row r="39" spans="2:67" ht="15" customHeight="1" thickTop="1" x14ac:dyDescent="0.15">
      <c r="B39" s="1"/>
      <c r="D39" s="96"/>
      <c r="E39" s="97"/>
      <c r="F39" s="90" t="s">
        <v>39</v>
      </c>
      <c r="G39" s="91" t="s">
        <v>40</v>
      </c>
      <c r="H39" s="98" t="s">
        <v>19</v>
      </c>
      <c r="I39" s="99"/>
      <c r="J39" s="265" t="s">
        <v>41</v>
      </c>
      <c r="K39" s="266"/>
      <c r="L39" s="286" t="s">
        <v>0</v>
      </c>
      <c r="M39" s="287"/>
      <c r="N39" s="288"/>
      <c r="O39" s="270" t="s">
        <v>215</v>
      </c>
      <c r="P39" s="271"/>
      <c r="Q39" s="272"/>
      <c r="R39" s="273" t="s">
        <v>83</v>
      </c>
      <c r="S39" s="274"/>
      <c r="T39" s="1"/>
      <c r="W39" s="1"/>
      <c r="X39" s="23" t="s">
        <v>15</v>
      </c>
      <c r="Y39" s="23" t="s">
        <v>15</v>
      </c>
      <c r="Z39" s="23" t="s">
        <v>15</v>
      </c>
      <c r="AA39" s="23" t="s">
        <v>16</v>
      </c>
      <c r="AB39" s="23"/>
      <c r="AC39" s="23" t="s">
        <v>16</v>
      </c>
      <c r="AD39" s="23"/>
      <c r="AE39" s="23" t="s">
        <v>16</v>
      </c>
      <c r="AF39" s="23"/>
      <c r="AG39" s="24" t="s">
        <v>17</v>
      </c>
      <c r="AH39" s="24" t="s">
        <v>17</v>
      </c>
      <c r="AI39" s="24" t="s">
        <v>17</v>
      </c>
      <c r="AJ39" s="100" t="s">
        <v>115</v>
      </c>
      <c r="AK39" s="25"/>
      <c r="AL39" s="100" t="s">
        <v>165</v>
      </c>
      <c r="AM39" s="25"/>
      <c r="AN39" s="100" t="s">
        <v>187</v>
      </c>
      <c r="AO39" s="25"/>
      <c r="AP39" s="62">
        <v>2016</v>
      </c>
      <c r="AQ39" s="23" t="s">
        <v>143</v>
      </c>
      <c r="AR39" s="62">
        <v>2017</v>
      </c>
      <c r="AS39" s="23" t="s">
        <v>190</v>
      </c>
      <c r="AT39" s="239" t="s">
        <v>189</v>
      </c>
      <c r="AU39" s="240"/>
      <c r="AV39" s="241"/>
      <c r="AW39" s="242" t="s">
        <v>188</v>
      </c>
      <c r="AX39" s="243"/>
      <c r="AY39" s="244"/>
      <c r="AZ39" s="13" t="s">
        <v>69</v>
      </c>
      <c r="BA39" s="101">
        <v>2018</v>
      </c>
      <c r="BB39" s="101">
        <v>2018</v>
      </c>
      <c r="BC39" s="101">
        <v>2018</v>
      </c>
      <c r="BD39" s="101">
        <v>2018</v>
      </c>
      <c r="BE39" s="101">
        <v>2018</v>
      </c>
      <c r="BF39" s="101">
        <v>2017</v>
      </c>
      <c r="BG39" s="101">
        <v>2017</v>
      </c>
      <c r="BH39" s="101">
        <v>2017</v>
      </c>
      <c r="BI39" s="101">
        <v>2017</v>
      </c>
      <c r="BJ39" s="101">
        <v>2017</v>
      </c>
    </row>
    <row r="40" spans="2:67" ht="15" customHeight="1" thickBot="1" x14ac:dyDescent="0.2">
      <c r="B40" s="1"/>
      <c r="D40" s="102" t="s">
        <v>44</v>
      </c>
      <c r="E40" s="103" t="s">
        <v>45</v>
      </c>
      <c r="F40" s="93" t="s">
        <v>46</v>
      </c>
      <c r="G40" s="94" t="s">
        <v>47</v>
      </c>
      <c r="H40" s="104" t="s">
        <v>48</v>
      </c>
      <c r="I40" s="105"/>
      <c r="J40" s="172">
        <v>2017</v>
      </c>
      <c r="K40" s="173">
        <v>2018</v>
      </c>
      <c r="L40" s="158">
        <v>2017</v>
      </c>
      <c r="M40" s="159">
        <v>2018</v>
      </c>
      <c r="N40" s="160" t="s">
        <v>54</v>
      </c>
      <c r="O40" s="212">
        <v>2017</v>
      </c>
      <c r="P40" s="213">
        <v>2018</v>
      </c>
      <c r="Q40" s="214" t="s">
        <v>54</v>
      </c>
      <c r="R40" s="202" t="s">
        <v>49</v>
      </c>
      <c r="S40" s="203" t="s">
        <v>54</v>
      </c>
      <c r="X40" s="106">
        <v>2016</v>
      </c>
      <c r="Y40" s="106">
        <v>2017</v>
      </c>
      <c r="Z40" s="106">
        <v>2018</v>
      </c>
      <c r="AA40" s="25">
        <v>2016</v>
      </c>
      <c r="AB40" s="25" t="s">
        <v>114</v>
      </c>
      <c r="AC40" s="25">
        <v>2017</v>
      </c>
      <c r="AD40" s="25" t="s">
        <v>164</v>
      </c>
      <c r="AE40" s="25">
        <v>2018</v>
      </c>
      <c r="AF40" s="25" t="s">
        <v>186</v>
      </c>
      <c r="AG40" s="106">
        <v>2016</v>
      </c>
      <c r="AH40" s="106">
        <v>2017</v>
      </c>
      <c r="AI40" s="106">
        <v>2018</v>
      </c>
      <c r="AJ40" s="25" t="s">
        <v>58</v>
      </c>
      <c r="AK40" s="25" t="s">
        <v>18</v>
      </c>
      <c r="AL40" s="25" t="s">
        <v>58</v>
      </c>
      <c r="AM40" s="25" t="s">
        <v>18</v>
      </c>
      <c r="AN40" s="25" t="s">
        <v>58</v>
      </c>
      <c r="AO40" s="25" t="s">
        <v>18</v>
      </c>
      <c r="AP40" s="62" t="s">
        <v>18</v>
      </c>
      <c r="AQ40" s="23" t="s">
        <v>184</v>
      </c>
      <c r="AR40" s="62" t="s">
        <v>18</v>
      </c>
      <c r="AS40" s="23" t="s">
        <v>184</v>
      </c>
      <c r="AT40" s="27" t="s">
        <v>19</v>
      </c>
      <c r="AU40" s="27" t="s">
        <v>16</v>
      </c>
      <c r="AV40" s="27" t="s">
        <v>17</v>
      </c>
      <c r="AW40" s="24" t="s">
        <v>19</v>
      </c>
      <c r="AX40" s="24" t="s">
        <v>16</v>
      </c>
      <c r="AY40" s="24" t="s">
        <v>20</v>
      </c>
      <c r="AZ40" s="13" t="s">
        <v>70</v>
      </c>
      <c r="BA40" s="5" t="s">
        <v>55</v>
      </c>
      <c r="BB40" s="5" t="s">
        <v>46</v>
      </c>
      <c r="BC40" s="5" t="s">
        <v>56</v>
      </c>
      <c r="BD40" s="5" t="s">
        <v>73</v>
      </c>
      <c r="BE40" s="5" t="s">
        <v>35</v>
      </c>
      <c r="BF40" s="5" t="s">
        <v>55</v>
      </c>
      <c r="BG40" s="5" t="s">
        <v>74</v>
      </c>
      <c r="BH40" s="5" t="s">
        <v>56</v>
      </c>
      <c r="BI40" s="1" t="s">
        <v>75</v>
      </c>
      <c r="BK40" s="1" t="s">
        <v>36</v>
      </c>
      <c r="BL40" s="1" t="s">
        <v>37</v>
      </c>
      <c r="BM40" s="7" t="s">
        <v>38</v>
      </c>
    </row>
    <row r="41" spans="2:67" ht="5" customHeight="1" thickBot="1" x14ac:dyDescent="0.2">
      <c r="B41" s="1"/>
      <c r="D41" s="51"/>
      <c r="E41" s="107"/>
      <c r="F41" s="68"/>
      <c r="G41" s="53"/>
      <c r="H41" s="54"/>
      <c r="I41" s="55"/>
      <c r="J41" s="56"/>
      <c r="K41" s="57"/>
      <c r="L41" s="57"/>
      <c r="M41" s="57"/>
      <c r="N41" s="57"/>
      <c r="O41" s="57"/>
      <c r="P41" s="57"/>
      <c r="Q41" s="57"/>
      <c r="R41" s="57"/>
      <c r="S41" s="57"/>
      <c r="X41" s="108"/>
      <c r="Y41" s="108"/>
      <c r="Z41" s="108"/>
      <c r="AA41" s="108"/>
      <c r="AB41" s="108"/>
      <c r="AC41" s="108"/>
      <c r="AD41" s="108"/>
      <c r="AE41" s="108"/>
      <c r="AF41" s="108"/>
      <c r="AG41" s="109"/>
      <c r="AH41" s="109"/>
      <c r="AI41" s="109"/>
      <c r="AJ41" s="108"/>
      <c r="AK41" s="108"/>
      <c r="AL41" s="108"/>
      <c r="AM41" s="108"/>
      <c r="AN41" s="108"/>
      <c r="AO41" s="108"/>
      <c r="AP41" s="110"/>
      <c r="AQ41" s="108"/>
      <c r="AR41" s="110"/>
      <c r="AS41" s="108"/>
      <c r="AT41" s="109"/>
      <c r="AU41" s="109"/>
      <c r="AV41" s="109"/>
      <c r="AW41" s="109"/>
      <c r="AX41" s="109"/>
      <c r="AY41" s="109"/>
      <c r="AZ41" s="111"/>
    </row>
    <row r="42" spans="2:67" ht="18" customHeight="1" x14ac:dyDescent="0.15">
      <c r="B42" s="1"/>
      <c r="D42" s="116" t="s">
        <v>67</v>
      </c>
      <c r="E42" s="229" t="s">
        <v>181</v>
      </c>
      <c r="F42" s="73">
        <f t="shared" ref="F42:F73" si="13">IF($J$9&gt;0,$J$9,$K$9)</f>
        <v>39204</v>
      </c>
      <c r="G42" s="74">
        <f t="shared" ref="G42:G73" si="14">$J$12</f>
        <v>40</v>
      </c>
      <c r="H42" s="112">
        <f t="shared" ref="H42:H73" si="15">$K$12</f>
        <v>3</v>
      </c>
      <c r="I42" s="113"/>
      <c r="J42" s="174">
        <f t="shared" ref="J42:J73" si="16">BI42</f>
        <v>22.402285714285714</v>
      </c>
      <c r="K42" s="175">
        <f t="shared" ref="K42:K73" si="17">BD42</f>
        <v>21.602204081632653</v>
      </c>
      <c r="L42" s="170">
        <f t="shared" ref="L42:L73" si="18">BG42</f>
        <v>22.402285714285714</v>
      </c>
      <c r="M42" s="171">
        <f t="shared" ref="M42:M73" si="19">BB42</f>
        <v>21.602204081632653</v>
      </c>
      <c r="N42" s="163">
        <f t="shared" ref="N42:N73" si="20">IF(R42="New","New",(M42/L42)-1)</f>
        <v>-3.5714285714285698E-2</v>
      </c>
      <c r="O42" s="227">
        <f t="shared" ref="O42:O73" si="21">(AH42/AM42)*1000</f>
        <v>0.57142857142857151</v>
      </c>
      <c r="P42" s="228">
        <f t="shared" ref="P42:P73" si="22">(AI42/AO42)*1000</f>
        <v>0.55102040816326525</v>
      </c>
      <c r="Q42" s="223" t="str">
        <f t="shared" ref="Q42:Q73" si="23">IF(R42="New","New",IF(AX42="","",(P42/O42)-1))</f>
        <v/>
      </c>
      <c r="R42" s="208">
        <f t="shared" ref="R42:R73" si="24">IF(J42="","New",IF(J42=0,"New",K42-J42))</f>
        <v>-0.80008163265306109</v>
      </c>
      <c r="S42" s="209">
        <f t="shared" ref="S42:S73" si="25">IF(R42="New","",R42/J42)</f>
        <v>-3.5714285714285705E-2</v>
      </c>
      <c r="U42" s="150" t="s">
        <v>30</v>
      </c>
      <c r="V42" s="4" t="s">
        <v>4</v>
      </c>
      <c r="X42" s="114"/>
      <c r="Y42" s="114">
        <v>140</v>
      </c>
      <c r="Z42" s="114">
        <v>135</v>
      </c>
      <c r="AA42" s="114"/>
      <c r="AB42" s="114"/>
      <c r="AC42" s="114"/>
      <c r="AD42" s="114"/>
      <c r="AE42" s="114"/>
      <c r="AF42" s="114"/>
      <c r="AG42" s="30">
        <f t="shared" ref="AG42:AG73" si="26">X42+(AA42+AB42)</f>
        <v>0</v>
      </c>
      <c r="AH42" s="30">
        <f t="shared" ref="AH42:AH73" si="27">Y42+(AC42+AD42)</f>
        <v>140</v>
      </c>
      <c r="AI42" s="30">
        <f t="shared" ref="AI42:AI73" si="28">Z42+(AE42+AF42)</f>
        <v>135</v>
      </c>
      <c r="AJ42" s="31"/>
      <c r="AK42" s="146">
        <v>232500</v>
      </c>
      <c r="AL42" s="31"/>
      <c r="AM42" s="146">
        <v>245000</v>
      </c>
      <c r="AN42" s="31"/>
      <c r="AO42" s="146">
        <v>245000</v>
      </c>
      <c r="AP42" s="62">
        <f t="shared" ref="AP42:AP73" si="29">AK42</f>
        <v>232500</v>
      </c>
      <c r="AQ42" s="32">
        <f t="shared" ref="AQ42:AQ73" si="30">IF(AO42&gt;0,AO42/AK42*100,"Not Avail.")</f>
        <v>105.3763440860215</v>
      </c>
      <c r="AR42" s="62">
        <f t="shared" ref="AR42:AR73" si="31">AM42</f>
        <v>245000</v>
      </c>
      <c r="AS42" s="32">
        <f t="shared" ref="AS42:AS73" si="32">IF(AK42&gt;0,AO42/AM42*100,"Not Avail.")</f>
        <v>100</v>
      </c>
      <c r="AT42" s="27">
        <f t="shared" ref="AT42:AT73" si="33">IF($Y42="","",$Y42/$AS42*100)</f>
        <v>140</v>
      </c>
      <c r="AU42" s="27" t="str">
        <f t="shared" ref="AU42:AU73" si="34">IF($AC42="",IF($AD42="","",($AC42+$AD42)),(($AC42+$AD42)/$AS42*100))</f>
        <v/>
      </c>
      <c r="AV42" s="27">
        <f t="shared" ref="AV42:AV73" si="35">IF(AT42="","",SUM(AT42:AU42))</f>
        <v>140</v>
      </c>
      <c r="AW42" s="24">
        <f t="shared" ref="AW42:AW73" si="36">IF(AT42="","",Z42-AT42)</f>
        <v>-5</v>
      </c>
      <c r="AX42" s="24" t="str">
        <f t="shared" ref="AX42:AX57" si="37">IF(AU42="","",(AE42+AF42)-AU42)</f>
        <v/>
      </c>
      <c r="AY42" s="24">
        <f t="shared" ref="AY42:AY73" si="38">IF(AH42&gt;0,AI42-AV42,"New")</f>
        <v>-5</v>
      </c>
      <c r="AZ42" s="115">
        <f t="shared" ref="AZ42:AZ55" si="39">F42</f>
        <v>39204</v>
      </c>
      <c r="BA42" s="33">
        <f t="shared" ref="BA42:BA73" si="40">IF($F42&gt;0,($F42/$AO42),IF($G42&gt;0,(((43560/($G42/12))*$H42)/$AO42),0))</f>
        <v>0.16001632653061224</v>
      </c>
      <c r="BB42" s="33">
        <f t="shared" ref="BB42:BB73" si="41">$Z42/(1/$BA42)</f>
        <v>21.602204081632653</v>
      </c>
      <c r="BC42" s="34">
        <f t="shared" ref="BC42:BC73" si="42">(($AE42+$AF42)/(1/$BA42))</f>
        <v>0</v>
      </c>
      <c r="BD42" s="34">
        <f t="shared" ref="BD42:BD73" si="43">BB42+BC42</f>
        <v>21.602204081632653</v>
      </c>
      <c r="BE42" s="34" t="str">
        <f t="shared" ref="BE42:BE73" si="44">IF(BD42=K42,"yes","no")</f>
        <v>yes</v>
      </c>
      <c r="BF42" s="35">
        <f t="shared" ref="BF42:BF73" si="45">IF(AM42="","",IF($F42&gt;0,($F42/AM42),IF($G42&gt;0,((((43560/($G42/12))*$H42)/$AM42)),0)))</f>
        <v>0.16001632653061224</v>
      </c>
      <c r="BG42" s="35">
        <f t="shared" ref="BG42:BG73" si="46">IF($Y42="","",$Y42/(1/$BF42))</f>
        <v>22.402285714285714</v>
      </c>
      <c r="BH42" s="34">
        <f t="shared" ref="BH42:BH73" si="47">(($AC42+$AD42)/(1/$BF42))</f>
        <v>0</v>
      </c>
      <c r="BI42" s="36">
        <f t="shared" ref="BI42:BI73" si="48">SUM(BG42:BH42)</f>
        <v>22.402285714285714</v>
      </c>
      <c r="BJ42" s="1" t="str">
        <f t="shared" ref="BJ42:BJ73" si="49">IF(J42=BI42,"yes","no")</f>
        <v>yes</v>
      </c>
      <c r="BK42" s="35">
        <f t="shared" ref="BK42:BK73" si="50">IF(BG42="","",IF(BG42=0,"",BB42-BG42))</f>
        <v>-0.80008163265306109</v>
      </c>
      <c r="BL42" s="35" t="str">
        <f t="shared" ref="BL42:BL73" si="51">IF(BH42="","",IF(BH42=0,"",BC42-BH42))</f>
        <v/>
      </c>
      <c r="BM42" s="7">
        <f t="shared" ref="BM42:BM73" si="52">IF(BK42="","",BD42-BI42)</f>
        <v>-0.80008163265306109</v>
      </c>
      <c r="BN42" s="7">
        <f t="shared" ref="BN42:BN73" si="53">R42-BM42</f>
        <v>0</v>
      </c>
      <c r="BO42" s="17">
        <f t="shared" ref="BO42:BO73" si="54">P42*(AZ42/1000)</f>
        <v>21.602204081632653</v>
      </c>
    </row>
    <row r="43" spans="2:67" ht="18" customHeight="1" x14ac:dyDescent="0.15">
      <c r="B43" s="1"/>
      <c r="D43" s="116" t="s">
        <v>67</v>
      </c>
      <c r="E43" s="229" t="s">
        <v>85</v>
      </c>
      <c r="F43" s="73">
        <f t="shared" si="13"/>
        <v>39204</v>
      </c>
      <c r="G43" s="74">
        <f t="shared" si="14"/>
        <v>40</v>
      </c>
      <c r="H43" s="112">
        <f t="shared" si="15"/>
        <v>3</v>
      </c>
      <c r="I43" s="113"/>
      <c r="J43" s="174">
        <f t="shared" si="16"/>
        <v>21.824907216494847</v>
      </c>
      <c r="K43" s="175">
        <f t="shared" si="17"/>
        <v>21.824907216494847</v>
      </c>
      <c r="L43" s="170">
        <f t="shared" si="18"/>
        <v>21.824907216494847</v>
      </c>
      <c r="M43" s="171">
        <f t="shared" si="19"/>
        <v>21.824907216494847</v>
      </c>
      <c r="N43" s="163">
        <f t="shared" si="20"/>
        <v>0</v>
      </c>
      <c r="O43" s="227">
        <f t="shared" si="21"/>
        <v>0.55670103092783507</v>
      </c>
      <c r="P43" s="228">
        <f t="shared" si="22"/>
        <v>0.55670103092783507</v>
      </c>
      <c r="Q43" s="223" t="str">
        <f t="shared" si="23"/>
        <v/>
      </c>
      <c r="R43" s="208">
        <f t="shared" si="24"/>
        <v>0</v>
      </c>
      <c r="S43" s="209">
        <f t="shared" si="25"/>
        <v>0</v>
      </c>
      <c r="U43" s="150" t="s">
        <v>30</v>
      </c>
      <c r="V43" s="4" t="s">
        <v>4</v>
      </c>
      <c r="X43" s="114">
        <v>105</v>
      </c>
      <c r="Y43" s="114">
        <v>135</v>
      </c>
      <c r="Z43" s="114">
        <v>135</v>
      </c>
      <c r="AA43" s="114"/>
      <c r="AB43" s="114"/>
      <c r="AC43" s="114"/>
      <c r="AD43" s="114"/>
      <c r="AE43" s="114"/>
      <c r="AF43" s="114"/>
      <c r="AG43" s="30">
        <f t="shared" si="26"/>
        <v>105</v>
      </c>
      <c r="AH43" s="30">
        <f t="shared" si="27"/>
        <v>135</v>
      </c>
      <c r="AI43" s="30">
        <f t="shared" si="28"/>
        <v>135</v>
      </c>
      <c r="AJ43" s="31"/>
      <c r="AK43" s="146">
        <v>232500</v>
      </c>
      <c r="AL43" s="31"/>
      <c r="AM43" s="146">
        <v>242500</v>
      </c>
      <c r="AN43" s="31"/>
      <c r="AO43" s="146">
        <v>242500</v>
      </c>
      <c r="AP43" s="62">
        <f t="shared" si="29"/>
        <v>232500</v>
      </c>
      <c r="AQ43" s="32">
        <f t="shared" si="30"/>
        <v>104.3010752688172</v>
      </c>
      <c r="AR43" s="62">
        <f t="shared" si="31"/>
        <v>242500</v>
      </c>
      <c r="AS43" s="32">
        <f t="shared" si="32"/>
        <v>100</v>
      </c>
      <c r="AT43" s="27">
        <f t="shared" si="33"/>
        <v>135</v>
      </c>
      <c r="AU43" s="27" t="str">
        <f t="shared" si="34"/>
        <v/>
      </c>
      <c r="AV43" s="27">
        <f t="shared" si="35"/>
        <v>135</v>
      </c>
      <c r="AW43" s="24">
        <f t="shared" si="36"/>
        <v>0</v>
      </c>
      <c r="AX43" s="24" t="str">
        <f t="shared" si="37"/>
        <v/>
      </c>
      <c r="AY43" s="24">
        <f t="shared" si="38"/>
        <v>0</v>
      </c>
      <c r="AZ43" s="115">
        <f t="shared" si="39"/>
        <v>39204</v>
      </c>
      <c r="BA43" s="33">
        <f t="shared" si="40"/>
        <v>0.16166597938144331</v>
      </c>
      <c r="BB43" s="33">
        <f t="shared" si="41"/>
        <v>21.824907216494847</v>
      </c>
      <c r="BC43" s="34">
        <f t="shared" si="42"/>
        <v>0</v>
      </c>
      <c r="BD43" s="34">
        <f t="shared" si="43"/>
        <v>21.824907216494847</v>
      </c>
      <c r="BE43" s="34" t="str">
        <f t="shared" si="44"/>
        <v>yes</v>
      </c>
      <c r="BF43" s="35">
        <f t="shared" si="45"/>
        <v>0.16166597938144331</v>
      </c>
      <c r="BG43" s="35">
        <f t="shared" si="46"/>
        <v>21.824907216494847</v>
      </c>
      <c r="BH43" s="34">
        <f t="shared" si="47"/>
        <v>0</v>
      </c>
      <c r="BI43" s="36">
        <f t="shared" si="48"/>
        <v>21.824907216494847</v>
      </c>
      <c r="BJ43" s="1" t="str">
        <f t="shared" si="49"/>
        <v>yes</v>
      </c>
      <c r="BK43" s="35">
        <f t="shared" si="50"/>
        <v>0</v>
      </c>
      <c r="BL43" s="35" t="str">
        <f t="shared" si="51"/>
        <v/>
      </c>
      <c r="BM43" s="7">
        <f t="shared" si="52"/>
        <v>0</v>
      </c>
      <c r="BN43" s="7">
        <f t="shared" si="53"/>
        <v>0</v>
      </c>
      <c r="BO43" s="17">
        <f t="shared" si="54"/>
        <v>21.824907216494847</v>
      </c>
    </row>
    <row r="44" spans="2:67" ht="18" customHeight="1" x14ac:dyDescent="0.15">
      <c r="B44" s="1"/>
      <c r="D44" s="116" t="s">
        <v>67</v>
      </c>
      <c r="E44" s="229" t="s">
        <v>119</v>
      </c>
      <c r="F44" s="73">
        <f t="shared" si="13"/>
        <v>39204</v>
      </c>
      <c r="G44" s="74">
        <f t="shared" si="14"/>
        <v>40</v>
      </c>
      <c r="H44" s="112">
        <f t="shared" si="15"/>
        <v>3</v>
      </c>
      <c r="I44" s="113"/>
      <c r="J44" s="174">
        <f t="shared" si="16"/>
        <v>62.37</v>
      </c>
      <c r="K44" s="175">
        <f t="shared" si="17"/>
        <v>56.132999999999996</v>
      </c>
      <c r="L44" s="170">
        <f t="shared" si="18"/>
        <v>62.37</v>
      </c>
      <c r="M44" s="171">
        <f t="shared" si="19"/>
        <v>56.132999999999996</v>
      </c>
      <c r="N44" s="163">
        <f t="shared" si="20"/>
        <v>-0.10000000000000009</v>
      </c>
      <c r="O44" s="227">
        <f t="shared" si="21"/>
        <v>1.5909090909090911</v>
      </c>
      <c r="P44" s="228">
        <f t="shared" si="22"/>
        <v>1.4318181818181819</v>
      </c>
      <c r="Q44" s="223" t="str">
        <f t="shared" si="23"/>
        <v/>
      </c>
      <c r="R44" s="208">
        <f t="shared" si="24"/>
        <v>-6.2370000000000019</v>
      </c>
      <c r="S44" s="209">
        <f t="shared" si="25"/>
        <v>-0.10000000000000003</v>
      </c>
      <c r="U44" s="150" t="s">
        <v>105</v>
      </c>
      <c r="V44" s="4" t="s">
        <v>4</v>
      </c>
      <c r="X44" s="114">
        <v>169</v>
      </c>
      <c r="Y44" s="114">
        <v>350</v>
      </c>
      <c r="Z44" s="114">
        <v>315</v>
      </c>
      <c r="AA44" s="118">
        <v>171.9</v>
      </c>
      <c r="AB44" s="114"/>
      <c r="AC44" s="118"/>
      <c r="AD44" s="114"/>
      <c r="AE44" s="118"/>
      <c r="AF44" s="114"/>
      <c r="AG44" s="30">
        <f t="shared" si="26"/>
        <v>340.9</v>
      </c>
      <c r="AH44" s="30">
        <f t="shared" si="27"/>
        <v>350</v>
      </c>
      <c r="AI44" s="30">
        <f t="shared" si="28"/>
        <v>315</v>
      </c>
      <c r="AJ44" s="31"/>
      <c r="AK44" s="31">
        <v>220000</v>
      </c>
      <c r="AL44" s="31"/>
      <c r="AM44" s="31">
        <v>220000</v>
      </c>
      <c r="AN44" s="31"/>
      <c r="AO44" s="31">
        <v>220000</v>
      </c>
      <c r="AP44" s="62">
        <f t="shared" si="29"/>
        <v>220000</v>
      </c>
      <c r="AQ44" s="32">
        <f t="shared" si="30"/>
        <v>100</v>
      </c>
      <c r="AR44" s="62">
        <f t="shared" si="31"/>
        <v>220000</v>
      </c>
      <c r="AS44" s="32">
        <f t="shared" si="32"/>
        <v>100</v>
      </c>
      <c r="AT44" s="27">
        <f t="shared" si="33"/>
        <v>350</v>
      </c>
      <c r="AU44" s="27" t="str">
        <f t="shared" si="34"/>
        <v/>
      </c>
      <c r="AV44" s="27">
        <f t="shared" si="35"/>
        <v>350</v>
      </c>
      <c r="AW44" s="24">
        <f t="shared" si="36"/>
        <v>-35</v>
      </c>
      <c r="AX44" s="24" t="str">
        <f t="shared" si="37"/>
        <v/>
      </c>
      <c r="AY44" s="24">
        <f t="shared" si="38"/>
        <v>-35</v>
      </c>
      <c r="AZ44" s="115">
        <f t="shared" si="39"/>
        <v>39204</v>
      </c>
      <c r="BA44" s="33">
        <f t="shared" si="40"/>
        <v>0.1782</v>
      </c>
      <c r="BB44" s="33">
        <f t="shared" si="41"/>
        <v>56.132999999999996</v>
      </c>
      <c r="BC44" s="34">
        <f t="shared" si="42"/>
        <v>0</v>
      </c>
      <c r="BD44" s="34">
        <f t="shared" si="43"/>
        <v>56.132999999999996</v>
      </c>
      <c r="BE44" s="34" t="str">
        <f t="shared" si="44"/>
        <v>yes</v>
      </c>
      <c r="BF44" s="35">
        <f t="shared" si="45"/>
        <v>0.1782</v>
      </c>
      <c r="BG44" s="35">
        <f t="shared" si="46"/>
        <v>62.37</v>
      </c>
      <c r="BH44" s="34">
        <f t="shared" si="47"/>
        <v>0</v>
      </c>
      <c r="BI44" s="36">
        <f t="shared" si="48"/>
        <v>62.37</v>
      </c>
      <c r="BJ44" s="1" t="str">
        <f t="shared" si="49"/>
        <v>yes</v>
      </c>
      <c r="BK44" s="35">
        <f t="shared" si="50"/>
        <v>-6.2370000000000019</v>
      </c>
      <c r="BL44" s="35" t="str">
        <f t="shared" si="51"/>
        <v/>
      </c>
      <c r="BM44" s="7">
        <f t="shared" si="52"/>
        <v>-6.2370000000000019</v>
      </c>
      <c r="BN44" s="7">
        <f t="shared" si="53"/>
        <v>0</v>
      </c>
      <c r="BO44" s="17">
        <f t="shared" si="54"/>
        <v>56.133000000000003</v>
      </c>
    </row>
    <row r="45" spans="2:67" ht="18" customHeight="1" x14ac:dyDescent="0.15">
      <c r="B45" s="1"/>
      <c r="C45" s="28"/>
      <c r="D45" s="117" t="s">
        <v>67</v>
      </c>
      <c r="E45" s="229" t="s">
        <v>117</v>
      </c>
      <c r="F45" s="73">
        <f t="shared" si="13"/>
        <v>39204</v>
      </c>
      <c r="G45" s="74">
        <f t="shared" si="14"/>
        <v>40</v>
      </c>
      <c r="H45" s="112">
        <f t="shared" si="15"/>
        <v>3</v>
      </c>
      <c r="I45" s="113"/>
      <c r="J45" s="174">
        <f t="shared" si="16"/>
        <v>39.738599999999998</v>
      </c>
      <c r="K45" s="175">
        <f t="shared" si="17"/>
        <v>39.738599999999998</v>
      </c>
      <c r="L45" s="170">
        <f t="shared" si="18"/>
        <v>39.738599999999998</v>
      </c>
      <c r="M45" s="171">
        <f t="shared" si="19"/>
        <v>39.738599999999998</v>
      </c>
      <c r="N45" s="163">
        <f t="shared" si="20"/>
        <v>0</v>
      </c>
      <c r="O45" s="227">
        <f t="shared" si="21"/>
        <v>1.0136363636363637</v>
      </c>
      <c r="P45" s="228">
        <f t="shared" si="22"/>
        <v>1.0136363636363637</v>
      </c>
      <c r="Q45" s="223" t="str">
        <f t="shared" si="23"/>
        <v/>
      </c>
      <c r="R45" s="208">
        <f t="shared" si="24"/>
        <v>0</v>
      </c>
      <c r="S45" s="209">
        <f t="shared" si="25"/>
        <v>0</v>
      </c>
      <c r="U45" s="149" t="s">
        <v>9</v>
      </c>
      <c r="V45" s="4" t="s">
        <v>4</v>
      </c>
      <c r="X45" s="118">
        <v>149</v>
      </c>
      <c r="Y45" s="118">
        <v>223</v>
      </c>
      <c r="Z45" s="118">
        <v>223</v>
      </c>
      <c r="AA45" s="118">
        <v>171.9</v>
      </c>
      <c r="AB45" s="118"/>
      <c r="AC45" s="118"/>
      <c r="AD45" s="118"/>
      <c r="AE45" s="118"/>
      <c r="AF45" s="118"/>
      <c r="AG45" s="30">
        <f t="shared" si="26"/>
        <v>320.89999999999998</v>
      </c>
      <c r="AH45" s="30">
        <f t="shared" si="27"/>
        <v>223</v>
      </c>
      <c r="AI45" s="30">
        <f t="shared" si="28"/>
        <v>223</v>
      </c>
      <c r="AJ45" s="31"/>
      <c r="AK45" s="31">
        <v>220000</v>
      </c>
      <c r="AL45" s="31"/>
      <c r="AM45" s="31">
        <v>220000</v>
      </c>
      <c r="AN45" s="31"/>
      <c r="AO45" s="31">
        <v>220000</v>
      </c>
      <c r="AP45" s="62">
        <f t="shared" si="29"/>
        <v>220000</v>
      </c>
      <c r="AQ45" s="32">
        <f t="shared" si="30"/>
        <v>100</v>
      </c>
      <c r="AR45" s="62">
        <f t="shared" si="31"/>
        <v>220000</v>
      </c>
      <c r="AS45" s="32">
        <f t="shared" si="32"/>
        <v>100</v>
      </c>
      <c r="AT45" s="27">
        <f t="shared" si="33"/>
        <v>223</v>
      </c>
      <c r="AU45" s="27" t="str">
        <f t="shared" si="34"/>
        <v/>
      </c>
      <c r="AV45" s="27">
        <f t="shared" si="35"/>
        <v>223</v>
      </c>
      <c r="AW45" s="24">
        <f t="shared" si="36"/>
        <v>0</v>
      </c>
      <c r="AX45" s="24" t="str">
        <f t="shared" si="37"/>
        <v/>
      </c>
      <c r="AY45" s="24">
        <f t="shared" si="38"/>
        <v>0</v>
      </c>
      <c r="AZ45" s="115">
        <f t="shared" si="39"/>
        <v>39204</v>
      </c>
      <c r="BA45" s="33">
        <f t="shared" si="40"/>
        <v>0.1782</v>
      </c>
      <c r="BB45" s="33">
        <f t="shared" si="41"/>
        <v>39.738599999999998</v>
      </c>
      <c r="BC45" s="34">
        <f t="shared" si="42"/>
        <v>0</v>
      </c>
      <c r="BD45" s="34">
        <f t="shared" si="43"/>
        <v>39.738599999999998</v>
      </c>
      <c r="BE45" s="34" t="str">
        <f t="shared" si="44"/>
        <v>yes</v>
      </c>
      <c r="BF45" s="35">
        <f t="shared" si="45"/>
        <v>0.1782</v>
      </c>
      <c r="BG45" s="35">
        <f t="shared" si="46"/>
        <v>39.738599999999998</v>
      </c>
      <c r="BH45" s="34">
        <f t="shared" si="47"/>
        <v>0</v>
      </c>
      <c r="BI45" s="36">
        <f t="shared" si="48"/>
        <v>39.738599999999998</v>
      </c>
      <c r="BJ45" s="1" t="str">
        <f t="shared" si="49"/>
        <v>yes</v>
      </c>
      <c r="BK45" s="35">
        <f t="shared" si="50"/>
        <v>0</v>
      </c>
      <c r="BL45" s="35" t="str">
        <f t="shared" si="51"/>
        <v/>
      </c>
      <c r="BM45" s="7">
        <f t="shared" si="52"/>
        <v>0</v>
      </c>
      <c r="BN45" s="7">
        <f t="shared" si="53"/>
        <v>0</v>
      </c>
      <c r="BO45" s="17">
        <f t="shared" si="54"/>
        <v>39.738600000000005</v>
      </c>
    </row>
    <row r="46" spans="2:67" ht="18" customHeight="1" x14ac:dyDescent="0.15">
      <c r="B46" s="1"/>
      <c r="D46" s="117" t="s">
        <v>67</v>
      </c>
      <c r="E46" s="229" t="s">
        <v>118</v>
      </c>
      <c r="F46" s="73">
        <f t="shared" si="13"/>
        <v>39204</v>
      </c>
      <c r="G46" s="74">
        <f t="shared" si="14"/>
        <v>40</v>
      </c>
      <c r="H46" s="112">
        <f t="shared" si="15"/>
        <v>3</v>
      </c>
      <c r="I46" s="113"/>
      <c r="J46" s="174">
        <f t="shared" si="16"/>
        <v>48.470399999999998</v>
      </c>
      <c r="K46" s="175">
        <f t="shared" si="17"/>
        <v>44.193599999999996</v>
      </c>
      <c r="L46" s="170">
        <f t="shared" si="18"/>
        <v>48.470399999999998</v>
      </c>
      <c r="M46" s="171">
        <f t="shared" si="19"/>
        <v>44.193599999999996</v>
      </c>
      <c r="N46" s="163">
        <f t="shared" si="20"/>
        <v>-8.8235294117647078E-2</v>
      </c>
      <c r="O46" s="227">
        <f t="shared" si="21"/>
        <v>1.2363636363636363</v>
      </c>
      <c r="P46" s="228">
        <f t="shared" si="22"/>
        <v>1.1272727272727272</v>
      </c>
      <c r="Q46" s="223" t="str">
        <f t="shared" si="23"/>
        <v/>
      </c>
      <c r="R46" s="208">
        <f t="shared" si="24"/>
        <v>-4.2768000000000015</v>
      </c>
      <c r="S46" s="209">
        <f t="shared" si="25"/>
        <v>-8.8235294117647092E-2</v>
      </c>
      <c r="U46" s="150" t="s">
        <v>31</v>
      </c>
      <c r="V46" s="4" t="s">
        <v>4</v>
      </c>
      <c r="X46" s="119">
        <v>145</v>
      </c>
      <c r="Y46" s="119">
        <v>272</v>
      </c>
      <c r="Z46" s="119">
        <v>248</v>
      </c>
      <c r="AA46" s="29">
        <v>135.6</v>
      </c>
      <c r="AB46" s="29"/>
      <c r="AC46" s="29"/>
      <c r="AD46" s="29"/>
      <c r="AE46" s="29"/>
      <c r="AF46" s="29"/>
      <c r="AG46" s="30">
        <f t="shared" si="26"/>
        <v>280.60000000000002</v>
      </c>
      <c r="AH46" s="30">
        <f t="shared" si="27"/>
        <v>272</v>
      </c>
      <c r="AI46" s="30">
        <f t="shared" si="28"/>
        <v>248</v>
      </c>
      <c r="AJ46" s="31"/>
      <c r="AK46" s="31">
        <v>220000</v>
      </c>
      <c r="AL46" s="31"/>
      <c r="AM46" s="31">
        <v>220000</v>
      </c>
      <c r="AN46" s="31"/>
      <c r="AO46" s="31">
        <v>220000</v>
      </c>
      <c r="AP46" s="62">
        <f t="shared" si="29"/>
        <v>220000</v>
      </c>
      <c r="AQ46" s="32">
        <f t="shared" si="30"/>
        <v>100</v>
      </c>
      <c r="AR46" s="62">
        <f t="shared" si="31"/>
        <v>220000</v>
      </c>
      <c r="AS46" s="32">
        <f t="shared" si="32"/>
        <v>100</v>
      </c>
      <c r="AT46" s="27">
        <f t="shared" si="33"/>
        <v>272</v>
      </c>
      <c r="AU46" s="27" t="str">
        <f t="shared" si="34"/>
        <v/>
      </c>
      <c r="AV46" s="27">
        <f t="shared" si="35"/>
        <v>272</v>
      </c>
      <c r="AW46" s="24">
        <f t="shared" si="36"/>
        <v>-24</v>
      </c>
      <c r="AX46" s="24" t="str">
        <f t="shared" si="37"/>
        <v/>
      </c>
      <c r="AY46" s="24">
        <f t="shared" si="38"/>
        <v>-24</v>
      </c>
      <c r="AZ46" s="115">
        <f t="shared" si="39"/>
        <v>39204</v>
      </c>
      <c r="BA46" s="33">
        <f t="shared" si="40"/>
        <v>0.1782</v>
      </c>
      <c r="BB46" s="33">
        <f t="shared" si="41"/>
        <v>44.193599999999996</v>
      </c>
      <c r="BC46" s="34">
        <f t="shared" si="42"/>
        <v>0</v>
      </c>
      <c r="BD46" s="34">
        <f t="shared" si="43"/>
        <v>44.193599999999996</v>
      </c>
      <c r="BE46" s="34" t="str">
        <f t="shared" si="44"/>
        <v>yes</v>
      </c>
      <c r="BF46" s="35">
        <f t="shared" si="45"/>
        <v>0.1782</v>
      </c>
      <c r="BG46" s="35">
        <f t="shared" si="46"/>
        <v>48.470399999999998</v>
      </c>
      <c r="BH46" s="34">
        <f t="shared" si="47"/>
        <v>0</v>
      </c>
      <c r="BI46" s="36">
        <f t="shared" si="48"/>
        <v>48.470399999999998</v>
      </c>
      <c r="BJ46" s="1" t="str">
        <f t="shared" si="49"/>
        <v>yes</v>
      </c>
      <c r="BK46" s="35">
        <f t="shared" si="50"/>
        <v>-4.2768000000000015</v>
      </c>
      <c r="BL46" s="35" t="str">
        <f t="shared" si="51"/>
        <v/>
      </c>
      <c r="BM46" s="7">
        <f t="shared" si="52"/>
        <v>-4.2768000000000015</v>
      </c>
      <c r="BN46" s="7">
        <f t="shared" si="53"/>
        <v>0</v>
      </c>
      <c r="BO46" s="17">
        <f t="shared" si="54"/>
        <v>44.193599999999996</v>
      </c>
    </row>
    <row r="47" spans="2:67" ht="18" customHeight="1" x14ac:dyDescent="0.15">
      <c r="B47" s="1"/>
      <c r="D47" s="116" t="s">
        <v>67</v>
      </c>
      <c r="E47" s="229" t="s">
        <v>72</v>
      </c>
      <c r="F47" s="73">
        <f t="shared" si="13"/>
        <v>39204</v>
      </c>
      <c r="G47" s="74">
        <f t="shared" si="14"/>
        <v>40</v>
      </c>
      <c r="H47" s="112">
        <f t="shared" si="15"/>
        <v>3</v>
      </c>
      <c r="I47" s="113"/>
      <c r="J47" s="174">
        <f t="shared" si="16"/>
        <v>21.824907216494847</v>
      </c>
      <c r="K47" s="175">
        <f t="shared" si="17"/>
        <v>21.824907216494847</v>
      </c>
      <c r="L47" s="170">
        <f t="shared" si="18"/>
        <v>21.824907216494847</v>
      </c>
      <c r="M47" s="171">
        <f t="shared" si="19"/>
        <v>21.824907216494847</v>
      </c>
      <c r="N47" s="163">
        <f t="shared" si="20"/>
        <v>0</v>
      </c>
      <c r="O47" s="227">
        <f t="shared" si="21"/>
        <v>0.55670103092783507</v>
      </c>
      <c r="P47" s="228">
        <f t="shared" si="22"/>
        <v>0.55670103092783507</v>
      </c>
      <c r="Q47" s="223" t="str">
        <f t="shared" si="23"/>
        <v/>
      </c>
      <c r="R47" s="208">
        <f t="shared" si="24"/>
        <v>0</v>
      </c>
      <c r="S47" s="209">
        <f t="shared" si="25"/>
        <v>0</v>
      </c>
      <c r="U47" s="150" t="s">
        <v>30</v>
      </c>
      <c r="V47" s="4" t="s">
        <v>4</v>
      </c>
      <c r="X47" s="114">
        <v>105</v>
      </c>
      <c r="Y47" s="114">
        <v>135</v>
      </c>
      <c r="Z47" s="114">
        <v>135</v>
      </c>
      <c r="AA47" s="114"/>
      <c r="AB47" s="114"/>
      <c r="AC47" s="114"/>
      <c r="AD47" s="114"/>
      <c r="AE47" s="114"/>
      <c r="AF47" s="114"/>
      <c r="AG47" s="30">
        <f t="shared" si="26"/>
        <v>105</v>
      </c>
      <c r="AH47" s="30">
        <f t="shared" si="27"/>
        <v>135</v>
      </c>
      <c r="AI47" s="30">
        <f t="shared" si="28"/>
        <v>135</v>
      </c>
      <c r="AJ47" s="31"/>
      <c r="AK47" s="146">
        <v>250000</v>
      </c>
      <c r="AL47" s="31"/>
      <c r="AM47" s="146">
        <v>242500</v>
      </c>
      <c r="AN47" s="31"/>
      <c r="AO47" s="146">
        <v>242500</v>
      </c>
      <c r="AP47" s="62">
        <f t="shared" si="29"/>
        <v>250000</v>
      </c>
      <c r="AQ47" s="32">
        <f t="shared" si="30"/>
        <v>97</v>
      </c>
      <c r="AR47" s="62">
        <f t="shared" si="31"/>
        <v>242500</v>
      </c>
      <c r="AS47" s="32">
        <f t="shared" si="32"/>
        <v>100</v>
      </c>
      <c r="AT47" s="27">
        <f t="shared" si="33"/>
        <v>135</v>
      </c>
      <c r="AU47" s="27" t="str">
        <f t="shared" si="34"/>
        <v/>
      </c>
      <c r="AV47" s="27">
        <f t="shared" si="35"/>
        <v>135</v>
      </c>
      <c r="AW47" s="24">
        <f t="shared" si="36"/>
        <v>0</v>
      </c>
      <c r="AX47" s="24" t="str">
        <f t="shared" si="37"/>
        <v/>
      </c>
      <c r="AY47" s="24">
        <f t="shared" si="38"/>
        <v>0</v>
      </c>
      <c r="AZ47" s="115">
        <f t="shared" si="39"/>
        <v>39204</v>
      </c>
      <c r="BA47" s="33">
        <f t="shared" si="40"/>
        <v>0.16166597938144331</v>
      </c>
      <c r="BB47" s="33">
        <f t="shared" si="41"/>
        <v>21.824907216494847</v>
      </c>
      <c r="BC47" s="34">
        <f t="shared" si="42"/>
        <v>0</v>
      </c>
      <c r="BD47" s="34">
        <f t="shared" si="43"/>
        <v>21.824907216494847</v>
      </c>
      <c r="BE47" s="34" t="str">
        <f t="shared" si="44"/>
        <v>yes</v>
      </c>
      <c r="BF47" s="35">
        <f t="shared" si="45"/>
        <v>0.16166597938144331</v>
      </c>
      <c r="BG47" s="35">
        <f t="shared" si="46"/>
        <v>21.824907216494847</v>
      </c>
      <c r="BH47" s="34">
        <f t="shared" si="47"/>
        <v>0</v>
      </c>
      <c r="BI47" s="36">
        <f t="shared" si="48"/>
        <v>21.824907216494847</v>
      </c>
      <c r="BJ47" s="1" t="str">
        <f t="shared" si="49"/>
        <v>yes</v>
      </c>
      <c r="BK47" s="35">
        <f t="shared" si="50"/>
        <v>0</v>
      </c>
      <c r="BL47" s="35" t="str">
        <f t="shared" si="51"/>
        <v/>
      </c>
      <c r="BM47" s="7">
        <f t="shared" si="52"/>
        <v>0</v>
      </c>
      <c r="BN47" s="7">
        <f t="shared" si="53"/>
        <v>0</v>
      </c>
      <c r="BO47" s="17">
        <f t="shared" si="54"/>
        <v>21.824907216494847</v>
      </c>
    </row>
    <row r="48" spans="2:67" ht="18" customHeight="1" x14ac:dyDescent="0.15">
      <c r="B48" s="1"/>
      <c r="D48" s="147" t="s">
        <v>67</v>
      </c>
      <c r="E48" s="229" t="s">
        <v>116</v>
      </c>
      <c r="F48" s="73">
        <f t="shared" si="13"/>
        <v>39204</v>
      </c>
      <c r="G48" s="74">
        <f t="shared" si="14"/>
        <v>40</v>
      </c>
      <c r="H48" s="112">
        <f t="shared" si="15"/>
        <v>3</v>
      </c>
      <c r="I48" s="113"/>
      <c r="J48" s="174">
        <f t="shared" si="16"/>
        <v>22.788116254036595</v>
      </c>
      <c r="K48" s="175">
        <f t="shared" si="17"/>
        <v>22.788116254036595</v>
      </c>
      <c r="L48" s="170">
        <f t="shared" si="18"/>
        <v>22.788116254036595</v>
      </c>
      <c r="M48" s="171">
        <f t="shared" si="19"/>
        <v>22.788116254036595</v>
      </c>
      <c r="N48" s="163">
        <f t="shared" si="20"/>
        <v>0</v>
      </c>
      <c r="O48" s="227">
        <f t="shared" si="21"/>
        <v>0.58127018299246502</v>
      </c>
      <c r="P48" s="228">
        <f t="shared" si="22"/>
        <v>0.58127018299246502</v>
      </c>
      <c r="Q48" s="223" t="str">
        <f t="shared" si="23"/>
        <v/>
      </c>
      <c r="R48" s="208">
        <f t="shared" si="24"/>
        <v>0</v>
      </c>
      <c r="S48" s="209">
        <f t="shared" si="25"/>
        <v>0</v>
      </c>
      <c r="U48" s="150" t="s">
        <v>30</v>
      </c>
      <c r="V48" s="4" t="s">
        <v>4</v>
      </c>
      <c r="X48" s="114">
        <v>105</v>
      </c>
      <c r="Y48" s="114">
        <v>135</v>
      </c>
      <c r="Z48" s="114">
        <v>135</v>
      </c>
      <c r="AA48" s="114"/>
      <c r="AB48" s="114"/>
      <c r="AC48" s="114"/>
      <c r="AD48" s="114"/>
      <c r="AE48" s="114"/>
      <c r="AF48" s="114"/>
      <c r="AG48" s="30">
        <f t="shared" si="26"/>
        <v>105</v>
      </c>
      <c r="AH48" s="30">
        <f t="shared" si="27"/>
        <v>135</v>
      </c>
      <c r="AI48" s="30">
        <f t="shared" si="28"/>
        <v>135</v>
      </c>
      <c r="AJ48" s="31"/>
      <c r="AK48" s="146">
        <v>232250</v>
      </c>
      <c r="AL48" s="31"/>
      <c r="AM48" s="146">
        <v>232250</v>
      </c>
      <c r="AN48" s="31"/>
      <c r="AO48" s="146">
        <v>232250</v>
      </c>
      <c r="AP48" s="62">
        <f t="shared" si="29"/>
        <v>232250</v>
      </c>
      <c r="AQ48" s="32">
        <f t="shared" si="30"/>
        <v>100</v>
      </c>
      <c r="AR48" s="62">
        <f t="shared" si="31"/>
        <v>232250</v>
      </c>
      <c r="AS48" s="32">
        <f t="shared" si="32"/>
        <v>100</v>
      </c>
      <c r="AT48" s="27">
        <f t="shared" si="33"/>
        <v>135</v>
      </c>
      <c r="AU48" s="27" t="str">
        <f t="shared" si="34"/>
        <v/>
      </c>
      <c r="AV48" s="27">
        <f t="shared" si="35"/>
        <v>135</v>
      </c>
      <c r="AW48" s="24">
        <f t="shared" si="36"/>
        <v>0</v>
      </c>
      <c r="AX48" s="24" t="str">
        <f t="shared" si="37"/>
        <v/>
      </c>
      <c r="AY48" s="24">
        <f t="shared" si="38"/>
        <v>0</v>
      </c>
      <c r="AZ48" s="115">
        <f t="shared" si="39"/>
        <v>39204</v>
      </c>
      <c r="BA48" s="33">
        <f t="shared" si="40"/>
        <v>0.16880086114101184</v>
      </c>
      <c r="BB48" s="33">
        <f t="shared" si="41"/>
        <v>22.788116254036595</v>
      </c>
      <c r="BC48" s="34">
        <f t="shared" si="42"/>
        <v>0</v>
      </c>
      <c r="BD48" s="34">
        <f t="shared" si="43"/>
        <v>22.788116254036595</v>
      </c>
      <c r="BE48" s="34" t="str">
        <f t="shared" si="44"/>
        <v>yes</v>
      </c>
      <c r="BF48" s="35">
        <f t="shared" si="45"/>
        <v>0.16880086114101184</v>
      </c>
      <c r="BG48" s="35">
        <f t="shared" si="46"/>
        <v>22.788116254036595</v>
      </c>
      <c r="BH48" s="34">
        <f t="shared" si="47"/>
        <v>0</v>
      </c>
      <c r="BI48" s="36">
        <f t="shared" si="48"/>
        <v>22.788116254036595</v>
      </c>
      <c r="BJ48" s="1" t="str">
        <f t="shared" si="49"/>
        <v>yes</v>
      </c>
      <c r="BK48" s="35">
        <f t="shared" si="50"/>
        <v>0</v>
      </c>
      <c r="BL48" s="35" t="str">
        <f t="shared" si="51"/>
        <v/>
      </c>
      <c r="BM48" s="7">
        <f t="shared" si="52"/>
        <v>0</v>
      </c>
      <c r="BN48" s="7">
        <f t="shared" si="53"/>
        <v>0</v>
      </c>
      <c r="BO48" s="17">
        <f t="shared" si="54"/>
        <v>22.788116254036598</v>
      </c>
    </row>
    <row r="49" spans="2:67" ht="18" customHeight="1" x14ac:dyDescent="0.15">
      <c r="B49" s="1"/>
      <c r="C49" s="1"/>
      <c r="D49" s="116" t="s">
        <v>67</v>
      </c>
      <c r="E49" s="229" t="s">
        <v>191</v>
      </c>
      <c r="F49" s="73">
        <f t="shared" si="13"/>
        <v>39204</v>
      </c>
      <c r="G49" s="74">
        <f t="shared" si="14"/>
        <v>40</v>
      </c>
      <c r="H49" s="112">
        <f t="shared" si="15"/>
        <v>3</v>
      </c>
      <c r="I49" s="113"/>
      <c r="J49" s="174">
        <f t="shared" si="16"/>
        <v>62.37</v>
      </c>
      <c r="K49" s="175">
        <f t="shared" si="17"/>
        <v>56.132999999999996</v>
      </c>
      <c r="L49" s="170">
        <f t="shared" si="18"/>
        <v>62.37</v>
      </c>
      <c r="M49" s="171">
        <f t="shared" si="19"/>
        <v>56.132999999999996</v>
      </c>
      <c r="N49" s="163">
        <f t="shared" si="20"/>
        <v>-0.10000000000000009</v>
      </c>
      <c r="O49" s="227">
        <f t="shared" si="21"/>
        <v>1.5909090909090911</v>
      </c>
      <c r="P49" s="228">
        <f t="shared" si="22"/>
        <v>1.4318181818181819</v>
      </c>
      <c r="Q49" s="223" t="str">
        <f t="shared" si="23"/>
        <v/>
      </c>
      <c r="R49" s="208">
        <f t="shared" si="24"/>
        <v>-6.2370000000000019</v>
      </c>
      <c r="S49" s="209">
        <f t="shared" si="25"/>
        <v>-0.10000000000000003</v>
      </c>
      <c r="U49" s="150" t="s">
        <v>105</v>
      </c>
      <c r="V49" s="4" t="s">
        <v>4</v>
      </c>
      <c r="X49" s="114">
        <v>158</v>
      </c>
      <c r="Y49" s="114">
        <v>350</v>
      </c>
      <c r="Z49" s="114">
        <v>315</v>
      </c>
      <c r="AA49" s="114">
        <v>199.99</v>
      </c>
      <c r="AB49" s="114"/>
      <c r="AC49" s="114"/>
      <c r="AD49" s="114"/>
      <c r="AE49" s="114"/>
      <c r="AF49" s="114"/>
      <c r="AG49" s="30">
        <f t="shared" si="26"/>
        <v>357.99</v>
      </c>
      <c r="AH49" s="30">
        <f t="shared" si="27"/>
        <v>350</v>
      </c>
      <c r="AI49" s="30">
        <f t="shared" si="28"/>
        <v>315</v>
      </c>
      <c r="AJ49" s="31"/>
      <c r="AK49" s="31">
        <v>220000</v>
      </c>
      <c r="AL49" s="31"/>
      <c r="AM49" s="31">
        <v>220000</v>
      </c>
      <c r="AN49" s="31"/>
      <c r="AO49" s="31">
        <v>220000</v>
      </c>
      <c r="AP49" s="62">
        <f t="shared" si="29"/>
        <v>220000</v>
      </c>
      <c r="AQ49" s="32">
        <f t="shared" si="30"/>
        <v>100</v>
      </c>
      <c r="AR49" s="62">
        <f t="shared" si="31"/>
        <v>220000</v>
      </c>
      <c r="AS49" s="32">
        <f t="shared" si="32"/>
        <v>100</v>
      </c>
      <c r="AT49" s="27">
        <f t="shared" si="33"/>
        <v>350</v>
      </c>
      <c r="AU49" s="27" t="str">
        <f t="shared" si="34"/>
        <v/>
      </c>
      <c r="AV49" s="27">
        <f t="shared" si="35"/>
        <v>350</v>
      </c>
      <c r="AW49" s="24">
        <f t="shared" si="36"/>
        <v>-35</v>
      </c>
      <c r="AX49" s="24" t="str">
        <f t="shared" si="37"/>
        <v/>
      </c>
      <c r="AY49" s="24">
        <f t="shared" si="38"/>
        <v>-35</v>
      </c>
      <c r="AZ49" s="115">
        <f t="shared" si="39"/>
        <v>39204</v>
      </c>
      <c r="BA49" s="33">
        <f t="shared" si="40"/>
        <v>0.1782</v>
      </c>
      <c r="BB49" s="33">
        <f t="shared" si="41"/>
        <v>56.132999999999996</v>
      </c>
      <c r="BC49" s="34">
        <f t="shared" si="42"/>
        <v>0</v>
      </c>
      <c r="BD49" s="34">
        <f t="shared" si="43"/>
        <v>56.132999999999996</v>
      </c>
      <c r="BE49" s="34" t="str">
        <f t="shared" si="44"/>
        <v>yes</v>
      </c>
      <c r="BF49" s="35">
        <f t="shared" si="45"/>
        <v>0.1782</v>
      </c>
      <c r="BG49" s="35">
        <f t="shared" si="46"/>
        <v>62.37</v>
      </c>
      <c r="BH49" s="34">
        <f t="shared" si="47"/>
        <v>0</v>
      </c>
      <c r="BI49" s="36">
        <f t="shared" si="48"/>
        <v>62.37</v>
      </c>
      <c r="BJ49" s="1" t="str">
        <f t="shared" si="49"/>
        <v>yes</v>
      </c>
      <c r="BK49" s="35">
        <f t="shared" si="50"/>
        <v>-6.2370000000000019</v>
      </c>
      <c r="BL49" s="35" t="str">
        <f t="shared" si="51"/>
        <v/>
      </c>
      <c r="BM49" s="7">
        <f t="shared" si="52"/>
        <v>-6.2370000000000019</v>
      </c>
      <c r="BN49" s="7">
        <f t="shared" si="53"/>
        <v>0</v>
      </c>
      <c r="BO49" s="17">
        <f t="shared" si="54"/>
        <v>56.133000000000003</v>
      </c>
    </row>
    <row r="50" spans="2:67" ht="18" customHeight="1" x14ac:dyDescent="0.15">
      <c r="B50" s="1"/>
      <c r="C50" s="1"/>
      <c r="D50" s="116" t="s">
        <v>22</v>
      </c>
      <c r="E50" s="229" t="s">
        <v>86</v>
      </c>
      <c r="F50" s="73">
        <f t="shared" si="13"/>
        <v>39204</v>
      </c>
      <c r="G50" s="74">
        <f t="shared" si="14"/>
        <v>40</v>
      </c>
      <c r="H50" s="112">
        <f t="shared" si="15"/>
        <v>3</v>
      </c>
      <c r="I50" s="113"/>
      <c r="J50" s="174">
        <f t="shared" si="16"/>
        <v>6.6476347826086952</v>
      </c>
      <c r="K50" s="175">
        <f t="shared" si="17"/>
        <v>7.4998956521739126</v>
      </c>
      <c r="L50" s="170">
        <f t="shared" si="18"/>
        <v>6.6476347826086952</v>
      </c>
      <c r="M50" s="171">
        <f t="shared" si="19"/>
        <v>7.4998956521739126</v>
      </c>
      <c r="N50" s="163">
        <f t="shared" si="20"/>
        <v>0.12820512820512819</v>
      </c>
      <c r="O50" s="227">
        <f t="shared" si="21"/>
        <v>0.16956521739130437</v>
      </c>
      <c r="P50" s="228">
        <f t="shared" si="22"/>
        <v>0.19130434782608696</v>
      </c>
      <c r="Q50" s="223" t="str">
        <f t="shared" si="23"/>
        <v/>
      </c>
      <c r="R50" s="208">
        <f t="shared" si="24"/>
        <v>0.8522608695652174</v>
      </c>
      <c r="S50" s="209">
        <f t="shared" si="25"/>
        <v>0.12820512820512822</v>
      </c>
      <c r="U50" s="150" t="s">
        <v>30</v>
      </c>
      <c r="V50" s="4" t="s">
        <v>5</v>
      </c>
      <c r="X50" s="114">
        <v>69</v>
      </c>
      <c r="Y50" s="114">
        <v>39</v>
      </c>
      <c r="Z50" s="114">
        <v>44</v>
      </c>
      <c r="AA50" s="114"/>
      <c r="AB50" s="114"/>
      <c r="AC50" s="114"/>
      <c r="AD50" s="114"/>
      <c r="AE50" s="114"/>
      <c r="AF50" s="114"/>
      <c r="AG50" s="30">
        <f t="shared" si="26"/>
        <v>69</v>
      </c>
      <c r="AH50" s="30">
        <f t="shared" si="27"/>
        <v>39</v>
      </c>
      <c r="AI50" s="30">
        <f t="shared" si="28"/>
        <v>44</v>
      </c>
      <c r="AJ50" s="31"/>
      <c r="AK50" s="146">
        <v>230000</v>
      </c>
      <c r="AL50" s="31"/>
      <c r="AM50" s="146">
        <v>230000</v>
      </c>
      <c r="AN50" s="31"/>
      <c r="AO50" s="146">
        <v>230000</v>
      </c>
      <c r="AP50" s="62">
        <f t="shared" si="29"/>
        <v>230000</v>
      </c>
      <c r="AQ50" s="32">
        <f t="shared" si="30"/>
        <v>100</v>
      </c>
      <c r="AR50" s="62">
        <f t="shared" si="31"/>
        <v>230000</v>
      </c>
      <c r="AS50" s="32">
        <f t="shared" si="32"/>
        <v>100</v>
      </c>
      <c r="AT50" s="27">
        <f t="shared" si="33"/>
        <v>39</v>
      </c>
      <c r="AU50" s="27" t="str">
        <f t="shared" si="34"/>
        <v/>
      </c>
      <c r="AV50" s="27">
        <f t="shared" si="35"/>
        <v>39</v>
      </c>
      <c r="AW50" s="24">
        <f t="shared" si="36"/>
        <v>5</v>
      </c>
      <c r="AX50" s="24" t="str">
        <f t="shared" si="37"/>
        <v/>
      </c>
      <c r="AY50" s="24">
        <f t="shared" si="38"/>
        <v>5</v>
      </c>
      <c r="AZ50" s="115">
        <f t="shared" si="39"/>
        <v>39204</v>
      </c>
      <c r="BA50" s="33">
        <f t="shared" si="40"/>
        <v>0.17045217391304349</v>
      </c>
      <c r="BB50" s="33">
        <f t="shared" si="41"/>
        <v>7.4998956521739126</v>
      </c>
      <c r="BC50" s="34">
        <f t="shared" si="42"/>
        <v>0</v>
      </c>
      <c r="BD50" s="34">
        <f t="shared" si="43"/>
        <v>7.4998956521739126</v>
      </c>
      <c r="BE50" s="34" t="str">
        <f t="shared" si="44"/>
        <v>yes</v>
      </c>
      <c r="BF50" s="35">
        <f t="shared" si="45"/>
        <v>0.17045217391304349</v>
      </c>
      <c r="BG50" s="35">
        <f t="shared" si="46"/>
        <v>6.6476347826086952</v>
      </c>
      <c r="BH50" s="34">
        <f t="shared" si="47"/>
        <v>0</v>
      </c>
      <c r="BI50" s="36">
        <f t="shared" si="48"/>
        <v>6.6476347826086952</v>
      </c>
      <c r="BJ50" s="1" t="str">
        <f t="shared" si="49"/>
        <v>yes</v>
      </c>
      <c r="BK50" s="35">
        <f t="shared" si="50"/>
        <v>0.8522608695652174</v>
      </c>
      <c r="BL50" s="35" t="str">
        <f t="shared" si="51"/>
        <v/>
      </c>
      <c r="BM50" s="7">
        <f t="shared" si="52"/>
        <v>0.8522608695652174</v>
      </c>
      <c r="BN50" s="7">
        <f t="shared" si="53"/>
        <v>0</v>
      </c>
      <c r="BO50" s="17">
        <f t="shared" si="54"/>
        <v>7.4998956521739135</v>
      </c>
    </row>
    <row r="51" spans="2:67" ht="18" customHeight="1" x14ac:dyDescent="0.15">
      <c r="B51" s="1"/>
      <c r="C51" s="1"/>
      <c r="D51" s="116" t="s">
        <v>147</v>
      </c>
      <c r="E51" s="229" t="s">
        <v>148</v>
      </c>
      <c r="F51" s="73">
        <f t="shared" si="13"/>
        <v>39204</v>
      </c>
      <c r="G51" s="74">
        <f t="shared" si="14"/>
        <v>40</v>
      </c>
      <c r="H51" s="112">
        <f t="shared" si="15"/>
        <v>3</v>
      </c>
      <c r="I51" s="113"/>
      <c r="J51" s="174">
        <f t="shared" si="16"/>
        <v>11.079391304347826</v>
      </c>
      <c r="K51" s="175">
        <f t="shared" si="17"/>
        <v>11.079391304347826</v>
      </c>
      <c r="L51" s="170">
        <f t="shared" si="18"/>
        <v>11.079391304347826</v>
      </c>
      <c r="M51" s="171">
        <f t="shared" si="19"/>
        <v>11.079391304347826</v>
      </c>
      <c r="N51" s="163">
        <f t="shared" si="20"/>
        <v>0</v>
      </c>
      <c r="O51" s="227">
        <f t="shared" si="21"/>
        <v>0.28260869565217389</v>
      </c>
      <c r="P51" s="228">
        <f t="shared" si="22"/>
        <v>0.28260869565217389</v>
      </c>
      <c r="Q51" s="223" t="str">
        <f t="shared" si="23"/>
        <v/>
      </c>
      <c r="R51" s="208">
        <f t="shared" si="24"/>
        <v>0</v>
      </c>
      <c r="S51" s="209">
        <f t="shared" si="25"/>
        <v>0</v>
      </c>
      <c r="U51" s="150" t="s">
        <v>30</v>
      </c>
      <c r="V51" s="4" t="s">
        <v>5</v>
      </c>
      <c r="X51" s="114">
        <v>57.5</v>
      </c>
      <c r="Y51" s="114">
        <v>65</v>
      </c>
      <c r="Z51" s="114">
        <v>65</v>
      </c>
      <c r="AA51" s="114"/>
      <c r="AB51" s="114"/>
      <c r="AC51" s="114"/>
      <c r="AD51" s="114"/>
      <c r="AE51" s="114"/>
      <c r="AF51" s="114"/>
      <c r="AG51" s="30">
        <f t="shared" si="26"/>
        <v>57.5</v>
      </c>
      <c r="AH51" s="30">
        <f t="shared" si="27"/>
        <v>65</v>
      </c>
      <c r="AI51" s="30">
        <f t="shared" si="28"/>
        <v>65</v>
      </c>
      <c r="AJ51" s="31">
        <v>4592</v>
      </c>
      <c r="AK51" s="146">
        <v>220000</v>
      </c>
      <c r="AL51" s="31">
        <v>4592</v>
      </c>
      <c r="AM51" s="146">
        <v>230000</v>
      </c>
      <c r="AN51" s="31">
        <v>4592</v>
      </c>
      <c r="AO51" s="146">
        <v>230000</v>
      </c>
      <c r="AP51" s="62">
        <f t="shared" si="29"/>
        <v>220000</v>
      </c>
      <c r="AQ51" s="32">
        <f t="shared" si="30"/>
        <v>104.54545454545455</v>
      </c>
      <c r="AR51" s="62">
        <f t="shared" si="31"/>
        <v>230000</v>
      </c>
      <c r="AS51" s="32">
        <f t="shared" si="32"/>
        <v>100</v>
      </c>
      <c r="AT51" s="27">
        <f t="shared" si="33"/>
        <v>65</v>
      </c>
      <c r="AU51" s="27" t="str">
        <f t="shared" si="34"/>
        <v/>
      </c>
      <c r="AV51" s="27">
        <f t="shared" si="35"/>
        <v>65</v>
      </c>
      <c r="AW51" s="24">
        <f t="shared" si="36"/>
        <v>0</v>
      </c>
      <c r="AX51" s="24" t="str">
        <f t="shared" si="37"/>
        <v/>
      </c>
      <c r="AY51" s="24">
        <f t="shared" si="38"/>
        <v>0</v>
      </c>
      <c r="AZ51" s="115">
        <f t="shared" si="39"/>
        <v>39204</v>
      </c>
      <c r="BA51" s="33">
        <f t="shared" si="40"/>
        <v>0.17045217391304349</v>
      </c>
      <c r="BB51" s="33">
        <f t="shared" si="41"/>
        <v>11.079391304347826</v>
      </c>
      <c r="BC51" s="34">
        <f t="shared" si="42"/>
        <v>0</v>
      </c>
      <c r="BD51" s="34">
        <f t="shared" si="43"/>
        <v>11.079391304347826</v>
      </c>
      <c r="BE51" s="34" t="str">
        <f t="shared" si="44"/>
        <v>yes</v>
      </c>
      <c r="BF51" s="35">
        <f t="shared" si="45"/>
        <v>0.17045217391304349</v>
      </c>
      <c r="BG51" s="35">
        <f t="shared" si="46"/>
        <v>11.079391304347826</v>
      </c>
      <c r="BH51" s="34">
        <f t="shared" si="47"/>
        <v>0</v>
      </c>
      <c r="BI51" s="36">
        <f t="shared" si="48"/>
        <v>11.079391304347826</v>
      </c>
      <c r="BJ51" s="1" t="str">
        <f t="shared" si="49"/>
        <v>yes</v>
      </c>
      <c r="BK51" s="35">
        <f t="shared" si="50"/>
        <v>0</v>
      </c>
      <c r="BL51" s="35" t="str">
        <f t="shared" si="51"/>
        <v/>
      </c>
      <c r="BM51" s="7">
        <f t="shared" si="52"/>
        <v>0</v>
      </c>
      <c r="BN51" s="7">
        <f t="shared" si="53"/>
        <v>0</v>
      </c>
      <c r="BO51" s="17">
        <f t="shared" si="54"/>
        <v>11.079391304347826</v>
      </c>
    </row>
    <row r="52" spans="2:67" ht="18" customHeight="1" x14ac:dyDescent="0.15">
      <c r="B52" s="1"/>
      <c r="C52" s="1"/>
      <c r="D52" s="116" t="s">
        <v>147</v>
      </c>
      <c r="E52" s="229" t="s">
        <v>149</v>
      </c>
      <c r="F52" s="73">
        <f t="shared" si="13"/>
        <v>39204</v>
      </c>
      <c r="G52" s="74">
        <f t="shared" si="14"/>
        <v>40</v>
      </c>
      <c r="H52" s="112">
        <f t="shared" si="15"/>
        <v>3</v>
      </c>
      <c r="I52" s="113"/>
      <c r="J52" s="174">
        <f t="shared" si="16"/>
        <v>10.193040000000002</v>
      </c>
      <c r="K52" s="175">
        <f t="shared" si="17"/>
        <v>10.193040000000002</v>
      </c>
      <c r="L52" s="170">
        <f t="shared" si="18"/>
        <v>10.193040000000002</v>
      </c>
      <c r="M52" s="171">
        <f t="shared" si="19"/>
        <v>10.193040000000002</v>
      </c>
      <c r="N52" s="163">
        <f t="shared" si="20"/>
        <v>0</v>
      </c>
      <c r="O52" s="227">
        <f t="shared" si="21"/>
        <v>0.25999999999999995</v>
      </c>
      <c r="P52" s="228">
        <f t="shared" si="22"/>
        <v>0.25999999999999995</v>
      </c>
      <c r="Q52" s="223" t="str">
        <f t="shared" si="23"/>
        <v/>
      </c>
      <c r="R52" s="208">
        <f t="shared" si="24"/>
        <v>0</v>
      </c>
      <c r="S52" s="209">
        <f t="shared" si="25"/>
        <v>0</v>
      </c>
      <c r="U52" s="150" t="s">
        <v>30</v>
      </c>
      <c r="V52" s="4" t="s">
        <v>5</v>
      </c>
      <c r="X52" s="114">
        <v>57.5</v>
      </c>
      <c r="Y52" s="114">
        <v>65</v>
      </c>
      <c r="Z52" s="114">
        <v>65</v>
      </c>
      <c r="AA52" s="114"/>
      <c r="AB52" s="114"/>
      <c r="AC52" s="114"/>
      <c r="AD52" s="114"/>
      <c r="AE52" s="114"/>
      <c r="AF52" s="114"/>
      <c r="AG52" s="30">
        <f t="shared" si="26"/>
        <v>57.5</v>
      </c>
      <c r="AH52" s="30">
        <f t="shared" si="27"/>
        <v>65</v>
      </c>
      <c r="AI52" s="30">
        <f t="shared" si="28"/>
        <v>65</v>
      </c>
      <c r="AJ52" s="31">
        <v>5000</v>
      </c>
      <c r="AK52" s="146">
        <v>220000</v>
      </c>
      <c r="AL52" s="31">
        <v>5000</v>
      </c>
      <c r="AM52" s="146">
        <v>250000</v>
      </c>
      <c r="AN52" s="31">
        <v>5000</v>
      </c>
      <c r="AO52" s="146">
        <v>250000</v>
      </c>
      <c r="AP52" s="62">
        <f t="shared" si="29"/>
        <v>220000</v>
      </c>
      <c r="AQ52" s="32">
        <f t="shared" si="30"/>
        <v>113.63636363636364</v>
      </c>
      <c r="AR52" s="62">
        <f t="shared" si="31"/>
        <v>250000</v>
      </c>
      <c r="AS52" s="32">
        <f t="shared" si="32"/>
        <v>100</v>
      </c>
      <c r="AT52" s="27">
        <f t="shared" si="33"/>
        <v>65</v>
      </c>
      <c r="AU52" s="27" t="str">
        <f t="shared" si="34"/>
        <v/>
      </c>
      <c r="AV52" s="27">
        <f t="shared" si="35"/>
        <v>65</v>
      </c>
      <c r="AW52" s="24">
        <f t="shared" si="36"/>
        <v>0</v>
      </c>
      <c r="AX52" s="24" t="str">
        <f t="shared" si="37"/>
        <v/>
      </c>
      <c r="AY52" s="24">
        <f t="shared" si="38"/>
        <v>0</v>
      </c>
      <c r="AZ52" s="115">
        <f t="shared" si="39"/>
        <v>39204</v>
      </c>
      <c r="BA52" s="33">
        <f t="shared" si="40"/>
        <v>0.15681600000000001</v>
      </c>
      <c r="BB52" s="33">
        <f t="shared" si="41"/>
        <v>10.193040000000002</v>
      </c>
      <c r="BC52" s="34">
        <f t="shared" si="42"/>
        <v>0</v>
      </c>
      <c r="BD52" s="34">
        <f t="shared" si="43"/>
        <v>10.193040000000002</v>
      </c>
      <c r="BE52" s="34" t="str">
        <f t="shared" si="44"/>
        <v>yes</v>
      </c>
      <c r="BF52" s="35">
        <f t="shared" si="45"/>
        <v>0.15681600000000001</v>
      </c>
      <c r="BG52" s="35">
        <f t="shared" si="46"/>
        <v>10.193040000000002</v>
      </c>
      <c r="BH52" s="34">
        <f t="shared" si="47"/>
        <v>0</v>
      </c>
      <c r="BI52" s="36">
        <f t="shared" si="48"/>
        <v>10.193040000000002</v>
      </c>
      <c r="BJ52" s="1" t="str">
        <f t="shared" si="49"/>
        <v>yes</v>
      </c>
      <c r="BK52" s="35">
        <f t="shared" si="50"/>
        <v>0</v>
      </c>
      <c r="BL52" s="35" t="str">
        <f t="shared" si="51"/>
        <v/>
      </c>
      <c r="BM52" s="7">
        <f t="shared" si="52"/>
        <v>0</v>
      </c>
      <c r="BN52" s="7">
        <f t="shared" si="53"/>
        <v>0</v>
      </c>
      <c r="BO52" s="17">
        <f t="shared" si="54"/>
        <v>10.193039999999998</v>
      </c>
    </row>
    <row r="53" spans="2:67" ht="18" customHeight="1" x14ac:dyDescent="0.15">
      <c r="B53" s="1"/>
      <c r="C53" s="1"/>
      <c r="D53" s="116" t="s">
        <v>147</v>
      </c>
      <c r="E53" s="229" t="s">
        <v>150</v>
      </c>
      <c r="F53" s="73">
        <f t="shared" si="13"/>
        <v>39204</v>
      </c>
      <c r="G53" s="74">
        <f t="shared" si="14"/>
        <v>40</v>
      </c>
      <c r="H53" s="112">
        <f t="shared" si="15"/>
        <v>3</v>
      </c>
      <c r="I53" s="113"/>
      <c r="J53" s="174">
        <f t="shared" si="16"/>
        <v>10.617749999999999</v>
      </c>
      <c r="K53" s="175">
        <f t="shared" si="17"/>
        <v>10.617749999999999</v>
      </c>
      <c r="L53" s="170">
        <f t="shared" si="18"/>
        <v>10.617749999999999</v>
      </c>
      <c r="M53" s="171">
        <f t="shared" si="19"/>
        <v>10.617749999999999</v>
      </c>
      <c r="N53" s="163">
        <f t="shared" si="20"/>
        <v>0</v>
      </c>
      <c r="O53" s="227">
        <f t="shared" si="21"/>
        <v>0.27083333333333331</v>
      </c>
      <c r="P53" s="228">
        <f t="shared" si="22"/>
        <v>0.27083333333333331</v>
      </c>
      <c r="Q53" s="223" t="str">
        <f t="shared" si="23"/>
        <v/>
      </c>
      <c r="R53" s="208">
        <f t="shared" si="24"/>
        <v>0</v>
      </c>
      <c r="S53" s="209">
        <f t="shared" si="25"/>
        <v>0</v>
      </c>
      <c r="U53" s="150" t="s">
        <v>30</v>
      </c>
      <c r="V53" s="4" t="s">
        <v>5</v>
      </c>
      <c r="X53" s="114">
        <v>57.5</v>
      </c>
      <c r="Y53" s="114">
        <v>65</v>
      </c>
      <c r="Z53" s="114">
        <v>65</v>
      </c>
      <c r="AA53" s="114"/>
      <c r="AB53" s="114"/>
      <c r="AC53" s="114"/>
      <c r="AD53" s="114"/>
      <c r="AE53" s="114"/>
      <c r="AF53" s="114"/>
      <c r="AG53" s="30">
        <f t="shared" si="26"/>
        <v>57.5</v>
      </c>
      <c r="AH53" s="30">
        <f t="shared" si="27"/>
        <v>65</v>
      </c>
      <c r="AI53" s="30">
        <f t="shared" si="28"/>
        <v>65</v>
      </c>
      <c r="AJ53" s="31">
        <v>4812</v>
      </c>
      <c r="AK53" s="146">
        <v>220000</v>
      </c>
      <c r="AL53" s="31">
        <v>4812</v>
      </c>
      <c r="AM53" s="146">
        <v>240000</v>
      </c>
      <c r="AN53" s="31">
        <v>4812</v>
      </c>
      <c r="AO53" s="146">
        <v>240000</v>
      </c>
      <c r="AP53" s="62">
        <f t="shared" si="29"/>
        <v>220000</v>
      </c>
      <c r="AQ53" s="32">
        <f t="shared" si="30"/>
        <v>109.09090909090908</v>
      </c>
      <c r="AR53" s="62">
        <f t="shared" si="31"/>
        <v>240000</v>
      </c>
      <c r="AS53" s="32">
        <f t="shared" si="32"/>
        <v>100</v>
      </c>
      <c r="AT53" s="27">
        <f t="shared" si="33"/>
        <v>65</v>
      </c>
      <c r="AU53" s="27" t="str">
        <f t="shared" si="34"/>
        <v/>
      </c>
      <c r="AV53" s="27">
        <f t="shared" si="35"/>
        <v>65</v>
      </c>
      <c r="AW53" s="24">
        <f t="shared" si="36"/>
        <v>0</v>
      </c>
      <c r="AX53" s="24" t="str">
        <f t="shared" si="37"/>
        <v/>
      </c>
      <c r="AY53" s="24">
        <f t="shared" si="38"/>
        <v>0</v>
      </c>
      <c r="AZ53" s="115">
        <f t="shared" si="39"/>
        <v>39204</v>
      </c>
      <c r="BA53" s="33">
        <f t="shared" si="40"/>
        <v>0.16335</v>
      </c>
      <c r="BB53" s="33">
        <f t="shared" si="41"/>
        <v>10.617749999999999</v>
      </c>
      <c r="BC53" s="34">
        <f t="shared" si="42"/>
        <v>0</v>
      </c>
      <c r="BD53" s="34">
        <f t="shared" si="43"/>
        <v>10.617749999999999</v>
      </c>
      <c r="BE53" s="34" t="str">
        <f t="shared" si="44"/>
        <v>yes</v>
      </c>
      <c r="BF53" s="35">
        <f t="shared" si="45"/>
        <v>0.16335</v>
      </c>
      <c r="BG53" s="35">
        <f t="shared" si="46"/>
        <v>10.617749999999999</v>
      </c>
      <c r="BH53" s="34">
        <f t="shared" si="47"/>
        <v>0</v>
      </c>
      <c r="BI53" s="36">
        <f t="shared" si="48"/>
        <v>10.617749999999999</v>
      </c>
      <c r="BJ53" s="1" t="str">
        <f t="shared" si="49"/>
        <v>yes</v>
      </c>
      <c r="BK53" s="35">
        <f t="shared" si="50"/>
        <v>0</v>
      </c>
      <c r="BL53" s="35" t="str">
        <f t="shared" si="51"/>
        <v/>
      </c>
      <c r="BM53" s="7">
        <f t="shared" si="52"/>
        <v>0</v>
      </c>
      <c r="BN53" s="7">
        <f t="shared" si="53"/>
        <v>0</v>
      </c>
      <c r="BO53" s="17">
        <f t="shared" si="54"/>
        <v>10.617749999999999</v>
      </c>
    </row>
    <row r="54" spans="2:67" ht="18" customHeight="1" x14ac:dyDescent="0.15">
      <c r="B54" s="1"/>
      <c r="C54" s="1"/>
      <c r="D54" s="116" t="s">
        <v>147</v>
      </c>
      <c r="E54" s="229" t="s">
        <v>179</v>
      </c>
      <c r="F54" s="73">
        <f t="shared" si="13"/>
        <v>39204</v>
      </c>
      <c r="G54" s="74">
        <f t="shared" si="14"/>
        <v>40</v>
      </c>
      <c r="H54" s="112">
        <f t="shared" si="15"/>
        <v>3</v>
      </c>
      <c r="I54" s="113"/>
      <c r="J54" s="174">
        <f t="shared" si="16"/>
        <v>7.9937234042553182</v>
      </c>
      <c r="K54" s="175">
        <f t="shared" si="17"/>
        <v>7.9937234042553182</v>
      </c>
      <c r="L54" s="170">
        <f t="shared" si="18"/>
        <v>7.9937234042553182</v>
      </c>
      <c r="M54" s="171">
        <f t="shared" si="19"/>
        <v>7.9937234042553182</v>
      </c>
      <c r="N54" s="163">
        <f t="shared" si="20"/>
        <v>0</v>
      </c>
      <c r="O54" s="227">
        <f t="shared" si="21"/>
        <v>0.20390070921985815</v>
      </c>
      <c r="P54" s="228">
        <f t="shared" si="22"/>
        <v>0.20390070921985815</v>
      </c>
      <c r="Q54" s="223" t="str">
        <f t="shared" si="23"/>
        <v/>
      </c>
      <c r="R54" s="208">
        <f t="shared" si="24"/>
        <v>0</v>
      </c>
      <c r="S54" s="209">
        <f t="shared" si="25"/>
        <v>0</v>
      </c>
      <c r="U54" s="150" t="s">
        <v>30</v>
      </c>
      <c r="V54" s="4" t="s">
        <v>5</v>
      </c>
      <c r="X54" s="114"/>
      <c r="Y54" s="114">
        <v>57.5</v>
      </c>
      <c r="Z54" s="114">
        <v>57.5</v>
      </c>
      <c r="AA54" s="114"/>
      <c r="AB54" s="114"/>
      <c r="AC54" s="114"/>
      <c r="AD54" s="114"/>
      <c r="AE54" s="114"/>
      <c r="AF54" s="114"/>
      <c r="AG54" s="30">
        <f t="shared" si="26"/>
        <v>0</v>
      </c>
      <c r="AH54" s="30">
        <f t="shared" si="27"/>
        <v>57.5</v>
      </c>
      <c r="AI54" s="30">
        <f t="shared" si="28"/>
        <v>57.5</v>
      </c>
      <c r="AJ54" s="31">
        <v>5640</v>
      </c>
      <c r="AK54" s="146">
        <v>282000</v>
      </c>
      <c r="AL54" s="31">
        <v>5640</v>
      </c>
      <c r="AM54" s="146">
        <v>282000</v>
      </c>
      <c r="AN54" s="31">
        <v>5640</v>
      </c>
      <c r="AO54" s="146">
        <v>282000</v>
      </c>
      <c r="AP54" s="62">
        <f t="shared" si="29"/>
        <v>282000</v>
      </c>
      <c r="AQ54" s="32">
        <f t="shared" si="30"/>
        <v>100</v>
      </c>
      <c r="AR54" s="62">
        <f t="shared" si="31"/>
        <v>282000</v>
      </c>
      <c r="AS54" s="32">
        <f t="shared" si="32"/>
        <v>100</v>
      </c>
      <c r="AT54" s="27">
        <f t="shared" si="33"/>
        <v>57.499999999999993</v>
      </c>
      <c r="AU54" s="27" t="str">
        <f t="shared" si="34"/>
        <v/>
      </c>
      <c r="AV54" s="27">
        <f t="shared" si="35"/>
        <v>57.499999999999993</v>
      </c>
      <c r="AW54" s="24">
        <f t="shared" si="36"/>
        <v>7.1054273576010019E-15</v>
      </c>
      <c r="AX54" s="24" t="str">
        <f t="shared" si="37"/>
        <v/>
      </c>
      <c r="AY54" s="24">
        <f t="shared" si="38"/>
        <v>7.1054273576010019E-15</v>
      </c>
      <c r="AZ54" s="115">
        <f t="shared" si="39"/>
        <v>39204</v>
      </c>
      <c r="BA54" s="33">
        <f t="shared" si="40"/>
        <v>0.13902127659574467</v>
      </c>
      <c r="BB54" s="33">
        <f t="shared" si="41"/>
        <v>7.9937234042553182</v>
      </c>
      <c r="BC54" s="34">
        <f t="shared" si="42"/>
        <v>0</v>
      </c>
      <c r="BD54" s="34">
        <f t="shared" si="43"/>
        <v>7.9937234042553182</v>
      </c>
      <c r="BE54" s="34" t="str">
        <f t="shared" si="44"/>
        <v>yes</v>
      </c>
      <c r="BF54" s="35">
        <f t="shared" si="45"/>
        <v>0.13902127659574467</v>
      </c>
      <c r="BG54" s="35">
        <f t="shared" si="46"/>
        <v>7.9937234042553182</v>
      </c>
      <c r="BH54" s="34">
        <f t="shared" si="47"/>
        <v>0</v>
      </c>
      <c r="BI54" s="36">
        <f t="shared" si="48"/>
        <v>7.9937234042553182</v>
      </c>
      <c r="BJ54" s="1" t="str">
        <f t="shared" si="49"/>
        <v>yes</v>
      </c>
      <c r="BK54" s="35">
        <f t="shared" si="50"/>
        <v>0</v>
      </c>
      <c r="BL54" s="35" t="str">
        <f t="shared" si="51"/>
        <v/>
      </c>
      <c r="BM54" s="7">
        <f t="shared" si="52"/>
        <v>0</v>
      </c>
      <c r="BN54" s="7">
        <f t="shared" si="53"/>
        <v>0</v>
      </c>
      <c r="BO54" s="17">
        <f t="shared" si="54"/>
        <v>7.9937234042553191</v>
      </c>
    </row>
    <row r="55" spans="2:67" ht="18" customHeight="1" x14ac:dyDescent="0.15">
      <c r="B55" s="1"/>
      <c r="C55" s="1"/>
      <c r="D55" s="116" t="s">
        <v>147</v>
      </c>
      <c r="E55" s="229" t="s">
        <v>180</v>
      </c>
      <c r="F55" s="73">
        <f t="shared" si="13"/>
        <v>39204</v>
      </c>
      <c r="G55" s="74">
        <f t="shared" si="14"/>
        <v>40</v>
      </c>
      <c r="H55" s="112">
        <f t="shared" si="15"/>
        <v>3</v>
      </c>
      <c r="I55" s="113"/>
      <c r="J55" s="174">
        <f t="shared" si="16"/>
        <v>13.88475</v>
      </c>
      <c r="K55" s="175">
        <f t="shared" si="17"/>
        <v>13.88475</v>
      </c>
      <c r="L55" s="170">
        <f t="shared" si="18"/>
        <v>13.88475</v>
      </c>
      <c r="M55" s="171">
        <f t="shared" si="19"/>
        <v>13.88475</v>
      </c>
      <c r="N55" s="163">
        <f t="shared" si="20"/>
        <v>0</v>
      </c>
      <c r="O55" s="227">
        <f t="shared" si="21"/>
        <v>0.35416666666666669</v>
      </c>
      <c r="P55" s="228">
        <f t="shared" si="22"/>
        <v>0.35416666666666669</v>
      </c>
      <c r="Q55" s="223" t="str">
        <f t="shared" si="23"/>
        <v/>
      </c>
      <c r="R55" s="208">
        <f t="shared" si="24"/>
        <v>0</v>
      </c>
      <c r="S55" s="209">
        <f t="shared" si="25"/>
        <v>0</v>
      </c>
      <c r="U55" s="150" t="s">
        <v>30</v>
      </c>
      <c r="V55" s="4" t="s">
        <v>5</v>
      </c>
      <c r="X55" s="114"/>
      <c r="Y55" s="114">
        <v>85</v>
      </c>
      <c r="Z55" s="114">
        <v>85</v>
      </c>
      <c r="AA55" s="114"/>
      <c r="AB55" s="114"/>
      <c r="AC55" s="114"/>
      <c r="AD55" s="114"/>
      <c r="AE55" s="114"/>
      <c r="AF55" s="114"/>
      <c r="AG55" s="30">
        <f t="shared" si="26"/>
        <v>0</v>
      </c>
      <c r="AH55" s="30">
        <f t="shared" si="27"/>
        <v>85</v>
      </c>
      <c r="AI55" s="30">
        <f t="shared" si="28"/>
        <v>85</v>
      </c>
      <c r="AJ55" s="31">
        <v>4800</v>
      </c>
      <c r="AK55" s="146">
        <v>240000</v>
      </c>
      <c r="AL55" s="31">
        <v>4800</v>
      </c>
      <c r="AM55" s="146">
        <v>240000</v>
      </c>
      <c r="AN55" s="31">
        <v>4800</v>
      </c>
      <c r="AO55" s="146">
        <v>240000</v>
      </c>
      <c r="AP55" s="62">
        <f t="shared" si="29"/>
        <v>240000</v>
      </c>
      <c r="AQ55" s="32">
        <f t="shared" si="30"/>
        <v>100</v>
      </c>
      <c r="AR55" s="62">
        <f t="shared" si="31"/>
        <v>240000</v>
      </c>
      <c r="AS55" s="32">
        <f t="shared" si="32"/>
        <v>100</v>
      </c>
      <c r="AT55" s="27">
        <f t="shared" si="33"/>
        <v>85</v>
      </c>
      <c r="AU55" s="27" t="str">
        <f t="shared" si="34"/>
        <v/>
      </c>
      <c r="AV55" s="27">
        <f t="shared" si="35"/>
        <v>85</v>
      </c>
      <c r="AW55" s="24">
        <f t="shared" si="36"/>
        <v>0</v>
      </c>
      <c r="AX55" s="24" t="str">
        <f t="shared" si="37"/>
        <v/>
      </c>
      <c r="AY55" s="24">
        <f t="shared" si="38"/>
        <v>0</v>
      </c>
      <c r="AZ55" s="115">
        <f t="shared" si="39"/>
        <v>39204</v>
      </c>
      <c r="BA55" s="33">
        <f t="shared" si="40"/>
        <v>0.16335</v>
      </c>
      <c r="BB55" s="33">
        <f t="shared" si="41"/>
        <v>13.88475</v>
      </c>
      <c r="BC55" s="34">
        <f t="shared" si="42"/>
        <v>0</v>
      </c>
      <c r="BD55" s="34">
        <f t="shared" si="43"/>
        <v>13.88475</v>
      </c>
      <c r="BE55" s="34" t="str">
        <f t="shared" si="44"/>
        <v>yes</v>
      </c>
      <c r="BF55" s="35">
        <f t="shared" si="45"/>
        <v>0.16335</v>
      </c>
      <c r="BG55" s="35">
        <f t="shared" si="46"/>
        <v>13.88475</v>
      </c>
      <c r="BH55" s="34">
        <f t="shared" si="47"/>
        <v>0</v>
      </c>
      <c r="BI55" s="36">
        <f t="shared" si="48"/>
        <v>13.88475</v>
      </c>
      <c r="BJ55" s="1" t="str">
        <f t="shared" si="49"/>
        <v>yes</v>
      </c>
      <c r="BK55" s="35">
        <f t="shared" si="50"/>
        <v>0</v>
      </c>
      <c r="BL55" s="35" t="str">
        <f t="shared" si="51"/>
        <v/>
      </c>
      <c r="BM55" s="7">
        <f t="shared" si="52"/>
        <v>0</v>
      </c>
      <c r="BN55" s="7">
        <f t="shared" si="53"/>
        <v>0</v>
      </c>
      <c r="BO55" s="17">
        <f t="shared" si="54"/>
        <v>13.88475</v>
      </c>
    </row>
    <row r="56" spans="2:67" ht="18" customHeight="1" x14ac:dyDescent="0.15">
      <c r="B56" s="1"/>
      <c r="C56" s="1"/>
      <c r="D56" s="116" t="s">
        <v>23</v>
      </c>
      <c r="E56" s="229" t="s">
        <v>182</v>
      </c>
      <c r="F56" s="73">
        <f t="shared" si="13"/>
        <v>39204</v>
      </c>
      <c r="G56" s="74">
        <f t="shared" si="14"/>
        <v>40</v>
      </c>
      <c r="H56" s="112">
        <f t="shared" si="15"/>
        <v>3</v>
      </c>
      <c r="I56" s="113"/>
      <c r="J56" s="174">
        <f t="shared" si="16"/>
        <v>66.176352000000009</v>
      </c>
      <c r="K56" s="175">
        <f t="shared" si="17"/>
        <v>66.489984000000007</v>
      </c>
      <c r="L56" s="170">
        <f t="shared" si="18"/>
        <v>66.176352000000009</v>
      </c>
      <c r="M56" s="171">
        <f t="shared" si="19"/>
        <v>66.489984000000007</v>
      </c>
      <c r="N56" s="163">
        <f t="shared" si="20"/>
        <v>4.7393364928909332E-3</v>
      </c>
      <c r="O56" s="227">
        <f t="shared" si="21"/>
        <v>1.6879999999999999</v>
      </c>
      <c r="P56" s="228">
        <f t="shared" si="22"/>
        <v>1.696</v>
      </c>
      <c r="Q56" s="223" t="str">
        <f t="shared" si="23"/>
        <v/>
      </c>
      <c r="R56" s="208">
        <f t="shared" si="24"/>
        <v>0.31363199999999836</v>
      </c>
      <c r="S56" s="209">
        <f t="shared" si="25"/>
        <v>4.7393364928909696E-3</v>
      </c>
      <c r="U56" s="150" t="s">
        <v>105</v>
      </c>
      <c r="V56" s="4" t="s">
        <v>4</v>
      </c>
      <c r="X56" s="114"/>
      <c r="Y56" s="114">
        <v>422</v>
      </c>
      <c r="Z56" s="114">
        <v>424</v>
      </c>
      <c r="AA56" s="114"/>
      <c r="AB56" s="114"/>
      <c r="AC56" s="114"/>
      <c r="AD56" s="114"/>
      <c r="AE56" s="114"/>
      <c r="AF56" s="114"/>
      <c r="AG56" s="30">
        <f t="shared" si="26"/>
        <v>0</v>
      </c>
      <c r="AH56" s="30">
        <f t="shared" si="27"/>
        <v>422</v>
      </c>
      <c r="AI56" s="30">
        <f t="shared" si="28"/>
        <v>424</v>
      </c>
      <c r="AJ56" s="31"/>
      <c r="AK56" s="31">
        <v>250000</v>
      </c>
      <c r="AL56" s="31"/>
      <c r="AM56" s="31">
        <v>250000</v>
      </c>
      <c r="AN56" s="31"/>
      <c r="AO56" s="31">
        <v>250000</v>
      </c>
      <c r="AP56" s="62">
        <f t="shared" si="29"/>
        <v>250000</v>
      </c>
      <c r="AQ56" s="32">
        <f t="shared" si="30"/>
        <v>100</v>
      </c>
      <c r="AR56" s="62">
        <f t="shared" si="31"/>
        <v>250000</v>
      </c>
      <c r="AS56" s="32">
        <f t="shared" si="32"/>
        <v>100</v>
      </c>
      <c r="AT56" s="27">
        <f t="shared" si="33"/>
        <v>422</v>
      </c>
      <c r="AU56" s="27" t="str">
        <f t="shared" si="34"/>
        <v/>
      </c>
      <c r="AV56" s="27">
        <f t="shared" si="35"/>
        <v>422</v>
      </c>
      <c r="AW56" s="24">
        <f t="shared" si="36"/>
        <v>2</v>
      </c>
      <c r="AX56" s="24" t="str">
        <f t="shared" si="37"/>
        <v/>
      </c>
      <c r="AY56" s="24">
        <f t="shared" si="38"/>
        <v>2</v>
      </c>
      <c r="AZ56" s="115"/>
      <c r="BA56" s="33">
        <f t="shared" si="40"/>
        <v>0.15681600000000001</v>
      </c>
      <c r="BB56" s="33">
        <f t="shared" si="41"/>
        <v>66.489984000000007</v>
      </c>
      <c r="BC56" s="34">
        <f t="shared" si="42"/>
        <v>0</v>
      </c>
      <c r="BD56" s="34">
        <f t="shared" si="43"/>
        <v>66.489984000000007</v>
      </c>
      <c r="BE56" s="34" t="str">
        <f t="shared" si="44"/>
        <v>yes</v>
      </c>
      <c r="BF56" s="35">
        <f t="shared" si="45"/>
        <v>0.15681600000000001</v>
      </c>
      <c r="BG56" s="35">
        <f t="shared" si="46"/>
        <v>66.176352000000009</v>
      </c>
      <c r="BH56" s="34">
        <f t="shared" si="47"/>
        <v>0</v>
      </c>
      <c r="BI56" s="36">
        <f t="shared" si="48"/>
        <v>66.176352000000009</v>
      </c>
      <c r="BJ56" s="1" t="str">
        <f t="shared" si="49"/>
        <v>yes</v>
      </c>
      <c r="BK56" s="35">
        <f t="shared" si="50"/>
        <v>0.31363199999999836</v>
      </c>
      <c r="BL56" s="35" t="str">
        <f t="shared" si="51"/>
        <v/>
      </c>
      <c r="BM56" s="7">
        <f t="shared" si="52"/>
        <v>0.31363199999999836</v>
      </c>
      <c r="BN56" s="7">
        <f t="shared" si="53"/>
        <v>0</v>
      </c>
      <c r="BO56" s="17">
        <f t="shared" si="54"/>
        <v>0</v>
      </c>
    </row>
    <row r="57" spans="2:67" ht="18" customHeight="1" x14ac:dyDescent="0.15">
      <c r="B57" s="1"/>
      <c r="C57" s="1"/>
      <c r="D57" s="116" t="s">
        <v>23</v>
      </c>
      <c r="E57" s="229" t="s">
        <v>146</v>
      </c>
      <c r="F57" s="73">
        <f t="shared" si="13"/>
        <v>39204</v>
      </c>
      <c r="G57" s="74">
        <f t="shared" si="14"/>
        <v>40</v>
      </c>
      <c r="H57" s="112">
        <f t="shared" si="15"/>
        <v>3</v>
      </c>
      <c r="I57" s="113"/>
      <c r="J57" s="174">
        <f t="shared" si="16"/>
        <v>65.705904000000004</v>
      </c>
      <c r="K57" s="175">
        <f t="shared" si="17"/>
        <v>66.489984000000007</v>
      </c>
      <c r="L57" s="170">
        <f t="shared" si="18"/>
        <v>65.705904000000004</v>
      </c>
      <c r="M57" s="171">
        <f t="shared" si="19"/>
        <v>66.489984000000007</v>
      </c>
      <c r="N57" s="163">
        <f t="shared" si="20"/>
        <v>1.1933174224343812E-2</v>
      </c>
      <c r="O57" s="227">
        <f t="shared" si="21"/>
        <v>1.6759999999999999</v>
      </c>
      <c r="P57" s="228">
        <f t="shared" si="22"/>
        <v>1.696</v>
      </c>
      <c r="Q57" s="223" t="str">
        <f t="shared" si="23"/>
        <v/>
      </c>
      <c r="R57" s="208">
        <f t="shared" si="24"/>
        <v>0.784080000000003</v>
      </c>
      <c r="S57" s="209">
        <f t="shared" si="25"/>
        <v>1.193317422434372E-2</v>
      </c>
      <c r="U57" s="150" t="s">
        <v>105</v>
      </c>
      <c r="V57" s="4" t="s">
        <v>4</v>
      </c>
      <c r="X57" s="114">
        <v>185</v>
      </c>
      <c r="Y57" s="114">
        <v>419</v>
      </c>
      <c r="Z57" s="114">
        <v>424</v>
      </c>
      <c r="AA57" s="114">
        <v>179.8</v>
      </c>
      <c r="AB57" s="114"/>
      <c r="AC57" s="114"/>
      <c r="AD57" s="114"/>
      <c r="AE57" s="114"/>
      <c r="AF57" s="114"/>
      <c r="AG57" s="30">
        <f t="shared" si="26"/>
        <v>364.8</v>
      </c>
      <c r="AH57" s="30">
        <f t="shared" si="27"/>
        <v>419</v>
      </c>
      <c r="AI57" s="30">
        <f t="shared" si="28"/>
        <v>424</v>
      </c>
      <c r="AJ57" s="31"/>
      <c r="AK57" s="31">
        <v>250000</v>
      </c>
      <c r="AL57" s="31"/>
      <c r="AM57" s="31">
        <v>250000</v>
      </c>
      <c r="AN57" s="31"/>
      <c r="AO57" s="31">
        <v>250000</v>
      </c>
      <c r="AP57" s="62">
        <f t="shared" si="29"/>
        <v>250000</v>
      </c>
      <c r="AQ57" s="32">
        <f t="shared" si="30"/>
        <v>100</v>
      </c>
      <c r="AR57" s="62">
        <f t="shared" si="31"/>
        <v>250000</v>
      </c>
      <c r="AS57" s="32">
        <f t="shared" si="32"/>
        <v>100</v>
      </c>
      <c r="AT57" s="27">
        <f t="shared" si="33"/>
        <v>419.00000000000006</v>
      </c>
      <c r="AU57" s="27" t="str">
        <f t="shared" si="34"/>
        <v/>
      </c>
      <c r="AV57" s="27">
        <f t="shared" si="35"/>
        <v>419.00000000000006</v>
      </c>
      <c r="AW57" s="24">
        <f t="shared" si="36"/>
        <v>4.9999999999999432</v>
      </c>
      <c r="AX57" s="24" t="str">
        <f t="shared" si="37"/>
        <v/>
      </c>
      <c r="AY57" s="24">
        <f t="shared" si="38"/>
        <v>4.9999999999999432</v>
      </c>
      <c r="AZ57" s="115">
        <f>F57</f>
        <v>39204</v>
      </c>
      <c r="BA57" s="33">
        <f t="shared" si="40"/>
        <v>0.15681600000000001</v>
      </c>
      <c r="BB57" s="33">
        <f t="shared" si="41"/>
        <v>66.489984000000007</v>
      </c>
      <c r="BC57" s="34">
        <f t="shared" si="42"/>
        <v>0</v>
      </c>
      <c r="BD57" s="34">
        <f t="shared" si="43"/>
        <v>66.489984000000007</v>
      </c>
      <c r="BE57" s="34" t="str">
        <f t="shared" si="44"/>
        <v>yes</v>
      </c>
      <c r="BF57" s="35">
        <f t="shared" si="45"/>
        <v>0.15681600000000001</v>
      </c>
      <c r="BG57" s="35">
        <f t="shared" si="46"/>
        <v>65.705904000000004</v>
      </c>
      <c r="BH57" s="34">
        <f t="shared" si="47"/>
        <v>0</v>
      </c>
      <c r="BI57" s="36">
        <f t="shared" si="48"/>
        <v>65.705904000000004</v>
      </c>
      <c r="BJ57" s="1" t="str">
        <f t="shared" si="49"/>
        <v>yes</v>
      </c>
      <c r="BK57" s="35">
        <f t="shared" si="50"/>
        <v>0.784080000000003</v>
      </c>
      <c r="BL57" s="35" t="str">
        <f t="shared" si="51"/>
        <v/>
      </c>
      <c r="BM57" s="7">
        <f t="shared" si="52"/>
        <v>0.784080000000003</v>
      </c>
      <c r="BN57" s="7">
        <f t="shared" si="53"/>
        <v>0</v>
      </c>
      <c r="BO57" s="17">
        <f t="shared" si="54"/>
        <v>66.489983999999993</v>
      </c>
    </row>
    <row r="58" spans="2:67" ht="18" customHeight="1" x14ac:dyDescent="0.15">
      <c r="B58" s="1"/>
      <c r="C58" s="1"/>
      <c r="D58" s="116" t="s">
        <v>23</v>
      </c>
      <c r="E58" s="229" t="s">
        <v>183</v>
      </c>
      <c r="F58" s="73">
        <f t="shared" si="13"/>
        <v>39204</v>
      </c>
      <c r="G58" s="74">
        <f t="shared" si="14"/>
        <v>40</v>
      </c>
      <c r="H58" s="112">
        <f t="shared" si="15"/>
        <v>3</v>
      </c>
      <c r="I58" s="113"/>
      <c r="J58" s="174">
        <f t="shared" si="16"/>
        <v>65.705904000000004</v>
      </c>
      <c r="K58" s="175">
        <f t="shared" si="17"/>
        <v>66.489984000000007</v>
      </c>
      <c r="L58" s="170">
        <f t="shared" si="18"/>
        <v>65.705904000000004</v>
      </c>
      <c r="M58" s="171">
        <f t="shared" si="19"/>
        <v>66.489984000000007</v>
      </c>
      <c r="N58" s="163">
        <f t="shared" si="20"/>
        <v>1.1933174224343812E-2</v>
      </c>
      <c r="O58" s="227">
        <f t="shared" si="21"/>
        <v>1.6759999999999999</v>
      </c>
      <c r="P58" s="228">
        <f t="shared" si="22"/>
        <v>1.696</v>
      </c>
      <c r="Q58" s="223" t="str">
        <f t="shared" si="23"/>
        <v/>
      </c>
      <c r="R58" s="208">
        <f t="shared" si="24"/>
        <v>0.784080000000003</v>
      </c>
      <c r="S58" s="209">
        <f t="shared" si="25"/>
        <v>1.193317422434372E-2</v>
      </c>
      <c r="U58" s="150" t="s">
        <v>105</v>
      </c>
      <c r="V58" s="4" t="s">
        <v>4</v>
      </c>
      <c r="X58" s="114"/>
      <c r="Y58" s="114">
        <v>419</v>
      </c>
      <c r="Z58" s="114">
        <v>424</v>
      </c>
      <c r="AA58" s="114"/>
      <c r="AB58" s="114"/>
      <c r="AC58" s="114"/>
      <c r="AD58" s="114"/>
      <c r="AE58" s="114"/>
      <c r="AF58" s="114"/>
      <c r="AG58" s="30">
        <f t="shared" si="26"/>
        <v>0</v>
      </c>
      <c r="AH58" s="30">
        <f t="shared" si="27"/>
        <v>419</v>
      </c>
      <c r="AI58" s="30">
        <f t="shared" si="28"/>
        <v>424</v>
      </c>
      <c r="AJ58" s="31"/>
      <c r="AK58" s="31">
        <v>250000</v>
      </c>
      <c r="AL58" s="31"/>
      <c r="AM58" s="31">
        <v>250000</v>
      </c>
      <c r="AN58" s="31"/>
      <c r="AO58" s="31">
        <v>250000</v>
      </c>
      <c r="AP58" s="62">
        <f t="shared" si="29"/>
        <v>250000</v>
      </c>
      <c r="AQ58" s="32">
        <f t="shared" si="30"/>
        <v>100</v>
      </c>
      <c r="AR58" s="62">
        <f t="shared" si="31"/>
        <v>250000</v>
      </c>
      <c r="AS58" s="32">
        <f t="shared" si="32"/>
        <v>100</v>
      </c>
      <c r="AT58" s="27">
        <f t="shared" si="33"/>
        <v>419.00000000000006</v>
      </c>
      <c r="AU58" s="27" t="str">
        <f t="shared" si="34"/>
        <v/>
      </c>
      <c r="AV58" s="27">
        <f t="shared" si="35"/>
        <v>419.00000000000006</v>
      </c>
      <c r="AW58" s="24">
        <f t="shared" si="36"/>
        <v>4.9999999999999432</v>
      </c>
      <c r="AX58" s="24"/>
      <c r="AY58" s="24">
        <f t="shared" si="38"/>
        <v>4.9999999999999432</v>
      </c>
      <c r="AZ58" s="115"/>
      <c r="BA58" s="33">
        <f t="shared" si="40"/>
        <v>0.15681600000000001</v>
      </c>
      <c r="BB58" s="33">
        <f t="shared" si="41"/>
        <v>66.489984000000007</v>
      </c>
      <c r="BC58" s="34">
        <f t="shared" si="42"/>
        <v>0</v>
      </c>
      <c r="BD58" s="34">
        <f t="shared" si="43"/>
        <v>66.489984000000007</v>
      </c>
      <c r="BE58" s="34" t="str">
        <f t="shared" si="44"/>
        <v>yes</v>
      </c>
      <c r="BF58" s="35">
        <f t="shared" si="45"/>
        <v>0.15681600000000001</v>
      </c>
      <c r="BG58" s="35">
        <f t="shared" si="46"/>
        <v>65.705904000000004</v>
      </c>
      <c r="BH58" s="34">
        <f t="shared" si="47"/>
        <v>0</v>
      </c>
      <c r="BI58" s="36">
        <f t="shared" si="48"/>
        <v>65.705904000000004</v>
      </c>
      <c r="BJ58" s="1" t="str">
        <f t="shared" si="49"/>
        <v>yes</v>
      </c>
      <c r="BK58" s="35">
        <f t="shared" si="50"/>
        <v>0.784080000000003</v>
      </c>
      <c r="BL58" s="35" t="str">
        <f t="shared" si="51"/>
        <v/>
      </c>
      <c r="BM58" s="7">
        <f t="shared" si="52"/>
        <v>0.784080000000003</v>
      </c>
      <c r="BN58" s="7">
        <f t="shared" si="53"/>
        <v>0</v>
      </c>
      <c r="BO58" s="17">
        <f t="shared" si="54"/>
        <v>0</v>
      </c>
    </row>
    <row r="59" spans="2:67" ht="18" customHeight="1" x14ac:dyDescent="0.15">
      <c r="B59" s="1"/>
      <c r="C59" s="1"/>
      <c r="D59" s="116" t="s">
        <v>23</v>
      </c>
      <c r="E59" s="229" t="s">
        <v>84</v>
      </c>
      <c r="F59" s="73">
        <f t="shared" si="13"/>
        <v>39204</v>
      </c>
      <c r="G59" s="74">
        <f t="shared" si="14"/>
        <v>40</v>
      </c>
      <c r="H59" s="112">
        <f t="shared" si="15"/>
        <v>3</v>
      </c>
      <c r="I59" s="113"/>
      <c r="J59" s="174">
        <f t="shared" si="16"/>
        <v>54.258336000000007</v>
      </c>
      <c r="K59" s="175">
        <f t="shared" si="17"/>
        <v>37.792656000000008</v>
      </c>
      <c r="L59" s="170">
        <f t="shared" si="18"/>
        <v>54.258336000000007</v>
      </c>
      <c r="M59" s="171">
        <f t="shared" si="19"/>
        <v>37.792656000000008</v>
      </c>
      <c r="N59" s="163">
        <f t="shared" si="20"/>
        <v>-0.30346820809248554</v>
      </c>
      <c r="O59" s="227">
        <f t="shared" si="21"/>
        <v>1.3840000000000001</v>
      </c>
      <c r="P59" s="228">
        <f t="shared" si="22"/>
        <v>0.96399999999999997</v>
      </c>
      <c r="Q59" s="223" t="str">
        <f t="shared" si="23"/>
        <v/>
      </c>
      <c r="R59" s="208">
        <f t="shared" si="24"/>
        <v>-16.465679999999999</v>
      </c>
      <c r="S59" s="209">
        <f t="shared" si="25"/>
        <v>-0.30346820809248548</v>
      </c>
      <c r="U59" s="150" t="s">
        <v>29</v>
      </c>
      <c r="V59" s="4" t="s">
        <v>4</v>
      </c>
      <c r="X59" s="114">
        <v>175</v>
      </c>
      <c r="Y59" s="114">
        <v>346</v>
      </c>
      <c r="Z59" s="114">
        <v>241</v>
      </c>
      <c r="AA59" s="148">
        <v>179.8</v>
      </c>
      <c r="AB59" s="114"/>
      <c r="AC59" s="148"/>
      <c r="AD59" s="114"/>
      <c r="AE59" s="148"/>
      <c r="AF59" s="114"/>
      <c r="AG59" s="30">
        <f t="shared" si="26"/>
        <v>354.8</v>
      </c>
      <c r="AH59" s="30">
        <f t="shared" si="27"/>
        <v>346</v>
      </c>
      <c r="AI59" s="30">
        <f t="shared" si="28"/>
        <v>241</v>
      </c>
      <c r="AJ59" s="31"/>
      <c r="AK59" s="31">
        <v>250000</v>
      </c>
      <c r="AL59" s="31"/>
      <c r="AM59" s="31">
        <v>250000</v>
      </c>
      <c r="AN59" s="31"/>
      <c r="AO59" s="31">
        <v>250000</v>
      </c>
      <c r="AP59" s="62">
        <f t="shared" si="29"/>
        <v>250000</v>
      </c>
      <c r="AQ59" s="32">
        <f t="shared" si="30"/>
        <v>100</v>
      </c>
      <c r="AR59" s="62">
        <f t="shared" si="31"/>
        <v>250000</v>
      </c>
      <c r="AS59" s="32">
        <f t="shared" si="32"/>
        <v>100</v>
      </c>
      <c r="AT59" s="27">
        <f t="shared" si="33"/>
        <v>346</v>
      </c>
      <c r="AU59" s="27" t="str">
        <f t="shared" si="34"/>
        <v/>
      </c>
      <c r="AV59" s="27">
        <f t="shared" si="35"/>
        <v>346</v>
      </c>
      <c r="AW59" s="24">
        <f t="shared" si="36"/>
        <v>-105</v>
      </c>
      <c r="AX59" s="24" t="str">
        <f t="shared" ref="AX59:AX90" si="55">IF(AU59="","",(AE59+AF59)-AU59)</f>
        <v/>
      </c>
      <c r="AY59" s="24">
        <f t="shared" si="38"/>
        <v>-105</v>
      </c>
      <c r="AZ59" s="115">
        <f t="shared" ref="AZ59:AZ90" si="56">F59</f>
        <v>39204</v>
      </c>
      <c r="BA59" s="33">
        <f t="shared" si="40"/>
        <v>0.15681600000000001</v>
      </c>
      <c r="BB59" s="33">
        <f t="shared" si="41"/>
        <v>37.792656000000008</v>
      </c>
      <c r="BC59" s="34">
        <f t="shared" si="42"/>
        <v>0</v>
      </c>
      <c r="BD59" s="34">
        <f t="shared" si="43"/>
        <v>37.792656000000008</v>
      </c>
      <c r="BE59" s="34" t="str">
        <f t="shared" si="44"/>
        <v>yes</v>
      </c>
      <c r="BF59" s="35">
        <f t="shared" si="45"/>
        <v>0.15681600000000001</v>
      </c>
      <c r="BG59" s="35">
        <f t="shared" si="46"/>
        <v>54.258336000000007</v>
      </c>
      <c r="BH59" s="34">
        <f t="shared" si="47"/>
        <v>0</v>
      </c>
      <c r="BI59" s="36">
        <f t="shared" si="48"/>
        <v>54.258336000000007</v>
      </c>
      <c r="BJ59" s="1" t="str">
        <f t="shared" si="49"/>
        <v>yes</v>
      </c>
      <c r="BK59" s="35">
        <f t="shared" si="50"/>
        <v>-16.465679999999999</v>
      </c>
      <c r="BL59" s="35" t="str">
        <f t="shared" si="51"/>
        <v/>
      </c>
      <c r="BM59" s="7">
        <f t="shared" si="52"/>
        <v>-16.465679999999999</v>
      </c>
      <c r="BN59" s="7">
        <f t="shared" si="53"/>
        <v>0</v>
      </c>
      <c r="BO59" s="17">
        <f t="shared" si="54"/>
        <v>37.792656000000001</v>
      </c>
    </row>
    <row r="60" spans="2:67" ht="18" customHeight="1" x14ac:dyDescent="0.15">
      <c r="B60" s="1"/>
      <c r="C60" s="1"/>
      <c r="D60" s="116" t="s">
        <v>23</v>
      </c>
      <c r="E60" s="229" t="s">
        <v>145</v>
      </c>
      <c r="F60" s="73">
        <f t="shared" si="13"/>
        <v>39204</v>
      </c>
      <c r="G60" s="74">
        <f t="shared" si="14"/>
        <v>40</v>
      </c>
      <c r="H60" s="112">
        <f t="shared" si="15"/>
        <v>3</v>
      </c>
      <c r="I60" s="113"/>
      <c r="J60" s="174">
        <f t="shared" si="16"/>
        <v>65.392272000000006</v>
      </c>
      <c r="K60" s="175">
        <f t="shared" si="17"/>
        <v>65.392272000000006</v>
      </c>
      <c r="L60" s="170">
        <f t="shared" si="18"/>
        <v>65.392272000000006</v>
      </c>
      <c r="M60" s="171">
        <f t="shared" si="19"/>
        <v>65.392272000000006</v>
      </c>
      <c r="N60" s="163">
        <f t="shared" si="20"/>
        <v>0</v>
      </c>
      <c r="O60" s="227">
        <f t="shared" si="21"/>
        <v>1.6679999999999999</v>
      </c>
      <c r="P60" s="228">
        <f t="shared" si="22"/>
        <v>1.6679999999999999</v>
      </c>
      <c r="Q60" s="223" t="str">
        <f t="shared" si="23"/>
        <v/>
      </c>
      <c r="R60" s="208">
        <f t="shared" si="24"/>
        <v>0</v>
      </c>
      <c r="S60" s="209">
        <f t="shared" si="25"/>
        <v>0</v>
      </c>
      <c r="U60" s="150" t="s">
        <v>105</v>
      </c>
      <c r="V60" s="4" t="s">
        <v>4</v>
      </c>
      <c r="X60" s="114">
        <v>185</v>
      </c>
      <c r="Y60" s="114">
        <v>417</v>
      </c>
      <c r="Z60" s="114">
        <v>417</v>
      </c>
      <c r="AA60" s="148">
        <v>179.8</v>
      </c>
      <c r="AB60" s="114"/>
      <c r="AC60" s="148"/>
      <c r="AD60" s="114"/>
      <c r="AE60" s="148"/>
      <c r="AF60" s="114"/>
      <c r="AG60" s="30">
        <f t="shared" si="26"/>
        <v>364.8</v>
      </c>
      <c r="AH60" s="30">
        <f t="shared" si="27"/>
        <v>417</v>
      </c>
      <c r="AI60" s="30">
        <f t="shared" si="28"/>
        <v>417</v>
      </c>
      <c r="AJ60" s="31"/>
      <c r="AK60" s="31">
        <v>250000</v>
      </c>
      <c r="AL60" s="31"/>
      <c r="AM60" s="31">
        <v>250000</v>
      </c>
      <c r="AN60" s="31"/>
      <c r="AO60" s="31">
        <v>250000</v>
      </c>
      <c r="AP60" s="62">
        <f t="shared" si="29"/>
        <v>250000</v>
      </c>
      <c r="AQ60" s="32">
        <f t="shared" si="30"/>
        <v>100</v>
      </c>
      <c r="AR60" s="62">
        <f t="shared" si="31"/>
        <v>250000</v>
      </c>
      <c r="AS60" s="32">
        <f t="shared" si="32"/>
        <v>100</v>
      </c>
      <c r="AT60" s="27">
        <f t="shared" si="33"/>
        <v>417</v>
      </c>
      <c r="AU60" s="27" t="str">
        <f t="shared" si="34"/>
        <v/>
      </c>
      <c r="AV60" s="27">
        <f t="shared" si="35"/>
        <v>417</v>
      </c>
      <c r="AW60" s="24">
        <f t="shared" si="36"/>
        <v>0</v>
      </c>
      <c r="AX60" s="24" t="str">
        <f t="shared" si="55"/>
        <v/>
      </c>
      <c r="AY60" s="24">
        <f t="shared" si="38"/>
        <v>0</v>
      </c>
      <c r="AZ60" s="115">
        <f t="shared" si="56"/>
        <v>39204</v>
      </c>
      <c r="BA60" s="33">
        <f t="shared" si="40"/>
        <v>0.15681600000000001</v>
      </c>
      <c r="BB60" s="33">
        <f t="shared" si="41"/>
        <v>65.392272000000006</v>
      </c>
      <c r="BC60" s="34">
        <f t="shared" si="42"/>
        <v>0</v>
      </c>
      <c r="BD60" s="34">
        <f t="shared" si="43"/>
        <v>65.392272000000006</v>
      </c>
      <c r="BE60" s="34" t="str">
        <f t="shared" si="44"/>
        <v>yes</v>
      </c>
      <c r="BF60" s="35">
        <f t="shared" si="45"/>
        <v>0.15681600000000001</v>
      </c>
      <c r="BG60" s="35">
        <f t="shared" si="46"/>
        <v>65.392272000000006</v>
      </c>
      <c r="BH60" s="34">
        <f t="shared" si="47"/>
        <v>0</v>
      </c>
      <c r="BI60" s="36">
        <f t="shared" si="48"/>
        <v>65.392272000000006</v>
      </c>
      <c r="BJ60" s="1" t="str">
        <f t="shared" si="49"/>
        <v>yes</v>
      </c>
      <c r="BK60" s="35">
        <f t="shared" si="50"/>
        <v>0</v>
      </c>
      <c r="BL60" s="35" t="str">
        <f t="shared" si="51"/>
        <v/>
      </c>
      <c r="BM60" s="7">
        <f t="shared" si="52"/>
        <v>0</v>
      </c>
      <c r="BN60" s="7">
        <f t="shared" si="53"/>
        <v>0</v>
      </c>
      <c r="BO60" s="17">
        <f t="shared" si="54"/>
        <v>65.392271999999991</v>
      </c>
    </row>
    <row r="61" spans="2:67" ht="18" customHeight="1" x14ac:dyDescent="0.15">
      <c r="B61" s="1"/>
      <c r="C61" s="1"/>
      <c r="D61" s="116" t="s">
        <v>23</v>
      </c>
      <c r="E61" s="229" t="s">
        <v>216</v>
      </c>
      <c r="F61" s="73">
        <f t="shared" si="13"/>
        <v>39204</v>
      </c>
      <c r="G61" s="74">
        <f t="shared" si="14"/>
        <v>40</v>
      </c>
      <c r="H61" s="112">
        <f t="shared" si="15"/>
        <v>3</v>
      </c>
      <c r="I61" s="113"/>
      <c r="J61" s="174">
        <f t="shared" si="16"/>
        <v>0</v>
      </c>
      <c r="K61" s="175">
        <f t="shared" si="17"/>
        <v>67.587696000000008</v>
      </c>
      <c r="L61" s="170" t="str">
        <f t="shared" si="18"/>
        <v/>
      </c>
      <c r="M61" s="171">
        <f t="shared" si="19"/>
        <v>67.587696000000008</v>
      </c>
      <c r="N61" s="163" t="str">
        <f t="shared" si="20"/>
        <v>New</v>
      </c>
      <c r="O61" s="227">
        <f t="shared" si="21"/>
        <v>0</v>
      </c>
      <c r="P61" s="228">
        <f t="shared" si="22"/>
        <v>1.724</v>
      </c>
      <c r="Q61" s="223" t="str">
        <f t="shared" si="23"/>
        <v>New</v>
      </c>
      <c r="R61" s="208" t="str">
        <f t="shared" si="24"/>
        <v>New</v>
      </c>
      <c r="S61" s="209" t="str">
        <f t="shared" si="25"/>
        <v/>
      </c>
      <c r="U61" s="150" t="s">
        <v>105</v>
      </c>
      <c r="V61" s="4" t="s">
        <v>4</v>
      </c>
      <c r="X61" s="114"/>
      <c r="Y61" s="114"/>
      <c r="Z61" s="114">
        <v>431</v>
      </c>
      <c r="AA61" s="148">
        <v>180.8</v>
      </c>
      <c r="AB61" s="114"/>
      <c r="AC61" s="148"/>
      <c r="AD61" s="114"/>
      <c r="AE61" s="148"/>
      <c r="AF61" s="114"/>
      <c r="AG61" s="30">
        <f t="shared" si="26"/>
        <v>180.8</v>
      </c>
      <c r="AH61" s="30">
        <f t="shared" si="27"/>
        <v>0</v>
      </c>
      <c r="AI61" s="30">
        <f t="shared" si="28"/>
        <v>431</v>
      </c>
      <c r="AJ61" s="31"/>
      <c r="AK61" s="31">
        <v>250000</v>
      </c>
      <c r="AL61" s="31"/>
      <c r="AM61" s="31">
        <v>250000</v>
      </c>
      <c r="AN61" s="31"/>
      <c r="AO61" s="31">
        <v>250000</v>
      </c>
      <c r="AP61" s="62">
        <f t="shared" si="29"/>
        <v>250000</v>
      </c>
      <c r="AQ61" s="32">
        <f t="shared" si="30"/>
        <v>100</v>
      </c>
      <c r="AR61" s="62">
        <f t="shared" si="31"/>
        <v>250000</v>
      </c>
      <c r="AS61" s="32">
        <f t="shared" si="32"/>
        <v>100</v>
      </c>
      <c r="AT61" s="27" t="str">
        <f t="shared" si="33"/>
        <v/>
      </c>
      <c r="AU61" s="27" t="str">
        <f t="shared" si="34"/>
        <v/>
      </c>
      <c r="AV61" s="27" t="str">
        <f t="shared" si="35"/>
        <v/>
      </c>
      <c r="AW61" s="24" t="str">
        <f t="shared" si="36"/>
        <v/>
      </c>
      <c r="AX61" s="24" t="str">
        <f t="shared" si="55"/>
        <v/>
      </c>
      <c r="AY61" s="24" t="str">
        <f t="shared" si="38"/>
        <v>New</v>
      </c>
      <c r="AZ61" s="115">
        <f t="shared" si="56"/>
        <v>39204</v>
      </c>
      <c r="BA61" s="33">
        <f t="shared" si="40"/>
        <v>0.15681600000000001</v>
      </c>
      <c r="BB61" s="33">
        <f t="shared" si="41"/>
        <v>67.587696000000008</v>
      </c>
      <c r="BC61" s="34">
        <f t="shared" si="42"/>
        <v>0</v>
      </c>
      <c r="BD61" s="34">
        <f t="shared" si="43"/>
        <v>67.587696000000008</v>
      </c>
      <c r="BE61" s="34" t="str">
        <f t="shared" si="44"/>
        <v>yes</v>
      </c>
      <c r="BF61" s="35">
        <f t="shared" si="45"/>
        <v>0.15681600000000001</v>
      </c>
      <c r="BG61" s="35" t="str">
        <f t="shared" si="46"/>
        <v/>
      </c>
      <c r="BH61" s="34">
        <f t="shared" si="47"/>
        <v>0</v>
      </c>
      <c r="BI61" s="36">
        <f t="shared" si="48"/>
        <v>0</v>
      </c>
      <c r="BJ61" s="1" t="str">
        <f t="shared" si="49"/>
        <v>yes</v>
      </c>
      <c r="BK61" s="35" t="str">
        <f t="shared" si="50"/>
        <v/>
      </c>
      <c r="BL61" s="35" t="str">
        <f t="shared" si="51"/>
        <v/>
      </c>
      <c r="BM61" s="7" t="str">
        <f t="shared" si="52"/>
        <v/>
      </c>
      <c r="BN61" s="7" t="e">
        <f t="shared" si="53"/>
        <v>#VALUE!</v>
      </c>
      <c r="BO61" s="17">
        <f t="shared" si="54"/>
        <v>67.587695999999994</v>
      </c>
    </row>
    <row r="62" spans="2:67" ht="18" customHeight="1" x14ac:dyDescent="0.15">
      <c r="B62" s="1"/>
      <c r="C62" s="1"/>
      <c r="D62" s="116" t="s">
        <v>23</v>
      </c>
      <c r="E62" s="229" t="s">
        <v>217</v>
      </c>
      <c r="F62" s="73">
        <f t="shared" si="13"/>
        <v>39204</v>
      </c>
      <c r="G62" s="74">
        <f t="shared" si="14"/>
        <v>40</v>
      </c>
      <c r="H62" s="112">
        <f t="shared" si="15"/>
        <v>3</v>
      </c>
      <c r="I62" s="113"/>
      <c r="J62" s="174">
        <f t="shared" si="16"/>
        <v>0</v>
      </c>
      <c r="K62" s="175">
        <f t="shared" si="17"/>
        <v>68.528592000000003</v>
      </c>
      <c r="L62" s="170" t="str">
        <f t="shared" si="18"/>
        <v/>
      </c>
      <c r="M62" s="171">
        <f t="shared" si="19"/>
        <v>68.528592000000003</v>
      </c>
      <c r="N62" s="163" t="str">
        <f t="shared" si="20"/>
        <v>New</v>
      </c>
      <c r="O62" s="227">
        <f t="shared" si="21"/>
        <v>0</v>
      </c>
      <c r="P62" s="228">
        <f t="shared" si="22"/>
        <v>1.748</v>
      </c>
      <c r="Q62" s="223" t="str">
        <f t="shared" si="23"/>
        <v>New</v>
      </c>
      <c r="R62" s="208" t="str">
        <f t="shared" si="24"/>
        <v>New</v>
      </c>
      <c r="S62" s="209" t="str">
        <f t="shared" si="25"/>
        <v/>
      </c>
      <c r="U62" s="150" t="s">
        <v>105</v>
      </c>
      <c r="V62" s="4" t="s">
        <v>4</v>
      </c>
      <c r="X62" s="114"/>
      <c r="Y62" s="114"/>
      <c r="Z62" s="114">
        <v>437</v>
      </c>
      <c r="AA62" s="148">
        <v>181.8</v>
      </c>
      <c r="AB62" s="114"/>
      <c r="AC62" s="148"/>
      <c r="AD62" s="114"/>
      <c r="AE62" s="148"/>
      <c r="AF62" s="114"/>
      <c r="AG62" s="30">
        <f t="shared" si="26"/>
        <v>181.8</v>
      </c>
      <c r="AH62" s="30">
        <f t="shared" si="27"/>
        <v>0</v>
      </c>
      <c r="AI62" s="30">
        <f t="shared" si="28"/>
        <v>437</v>
      </c>
      <c r="AJ62" s="31"/>
      <c r="AK62" s="31">
        <v>250000</v>
      </c>
      <c r="AL62" s="31"/>
      <c r="AM62" s="31">
        <v>250000</v>
      </c>
      <c r="AN62" s="31"/>
      <c r="AO62" s="31">
        <v>250000</v>
      </c>
      <c r="AP62" s="62">
        <f t="shared" si="29"/>
        <v>250000</v>
      </c>
      <c r="AQ62" s="32">
        <f t="shared" si="30"/>
        <v>100</v>
      </c>
      <c r="AR62" s="62">
        <f t="shared" si="31"/>
        <v>250000</v>
      </c>
      <c r="AS62" s="32">
        <f t="shared" si="32"/>
        <v>100</v>
      </c>
      <c r="AT62" s="27" t="str">
        <f t="shared" si="33"/>
        <v/>
      </c>
      <c r="AU62" s="27" t="str">
        <f t="shared" si="34"/>
        <v/>
      </c>
      <c r="AV62" s="27" t="str">
        <f t="shared" si="35"/>
        <v/>
      </c>
      <c r="AW62" s="24" t="str">
        <f t="shared" si="36"/>
        <v/>
      </c>
      <c r="AX62" s="24" t="str">
        <f t="shared" si="55"/>
        <v/>
      </c>
      <c r="AY62" s="24" t="str">
        <f t="shared" si="38"/>
        <v>New</v>
      </c>
      <c r="AZ62" s="115">
        <f t="shared" si="56"/>
        <v>39204</v>
      </c>
      <c r="BA62" s="33">
        <f t="shared" si="40"/>
        <v>0.15681600000000001</v>
      </c>
      <c r="BB62" s="33">
        <f t="shared" si="41"/>
        <v>68.528592000000003</v>
      </c>
      <c r="BC62" s="34">
        <f t="shared" si="42"/>
        <v>0</v>
      </c>
      <c r="BD62" s="34">
        <f t="shared" si="43"/>
        <v>68.528592000000003</v>
      </c>
      <c r="BE62" s="34" t="str">
        <f t="shared" si="44"/>
        <v>yes</v>
      </c>
      <c r="BF62" s="35">
        <f t="shared" si="45"/>
        <v>0.15681600000000001</v>
      </c>
      <c r="BG62" s="35" t="str">
        <f t="shared" si="46"/>
        <v/>
      </c>
      <c r="BH62" s="34">
        <f t="shared" si="47"/>
        <v>0</v>
      </c>
      <c r="BI62" s="36">
        <f t="shared" si="48"/>
        <v>0</v>
      </c>
      <c r="BJ62" s="1" t="str">
        <f t="shared" si="49"/>
        <v>yes</v>
      </c>
      <c r="BK62" s="35" t="str">
        <f t="shared" si="50"/>
        <v/>
      </c>
      <c r="BL62" s="35" t="str">
        <f t="shared" si="51"/>
        <v/>
      </c>
      <c r="BM62" s="7" t="str">
        <f t="shared" si="52"/>
        <v/>
      </c>
      <c r="BN62" s="7" t="e">
        <f t="shared" si="53"/>
        <v>#VALUE!</v>
      </c>
      <c r="BO62" s="17">
        <f t="shared" si="54"/>
        <v>68.528592000000003</v>
      </c>
    </row>
    <row r="63" spans="2:67" ht="18" customHeight="1" x14ac:dyDescent="0.15">
      <c r="B63" s="1"/>
      <c r="C63" s="1"/>
      <c r="D63" s="116" t="s">
        <v>193</v>
      </c>
      <c r="E63" s="229" t="s">
        <v>194</v>
      </c>
      <c r="F63" s="73">
        <f t="shared" si="13"/>
        <v>39204</v>
      </c>
      <c r="G63" s="74">
        <f t="shared" si="14"/>
        <v>40</v>
      </c>
      <c r="H63" s="112">
        <f t="shared" si="15"/>
        <v>3</v>
      </c>
      <c r="I63" s="113"/>
      <c r="J63" s="174">
        <f t="shared" si="16"/>
        <v>0</v>
      </c>
      <c r="K63" s="175">
        <f t="shared" si="17"/>
        <v>47.044800000000009</v>
      </c>
      <c r="L63" s="170" t="str">
        <f t="shared" si="18"/>
        <v/>
      </c>
      <c r="M63" s="171">
        <f t="shared" si="19"/>
        <v>47.044800000000009</v>
      </c>
      <c r="N63" s="163" t="str">
        <f t="shared" si="20"/>
        <v>New</v>
      </c>
      <c r="O63" s="227">
        <f t="shared" si="21"/>
        <v>0</v>
      </c>
      <c r="P63" s="228">
        <f t="shared" si="22"/>
        <v>1.2</v>
      </c>
      <c r="Q63" s="223" t="str">
        <f t="shared" si="23"/>
        <v>New</v>
      </c>
      <c r="R63" s="208" t="str">
        <f t="shared" si="24"/>
        <v>New</v>
      </c>
      <c r="S63" s="209" t="str">
        <f t="shared" si="25"/>
        <v/>
      </c>
      <c r="U63" s="150" t="s">
        <v>99</v>
      </c>
      <c r="V63" s="4" t="s">
        <v>4</v>
      </c>
      <c r="X63" s="114"/>
      <c r="Y63" s="114"/>
      <c r="Z63" s="114">
        <v>300</v>
      </c>
      <c r="AA63" s="148">
        <v>180.8</v>
      </c>
      <c r="AB63" s="114"/>
      <c r="AC63" s="148"/>
      <c r="AD63" s="114"/>
      <c r="AE63" s="148"/>
      <c r="AF63" s="114"/>
      <c r="AG63" s="30">
        <f t="shared" si="26"/>
        <v>180.8</v>
      </c>
      <c r="AH63" s="30">
        <f t="shared" si="27"/>
        <v>0</v>
      </c>
      <c r="AI63" s="30">
        <f t="shared" si="28"/>
        <v>300</v>
      </c>
      <c r="AJ63" s="31"/>
      <c r="AK63" s="31">
        <v>250000</v>
      </c>
      <c r="AL63" s="31"/>
      <c r="AM63" s="31">
        <v>250000</v>
      </c>
      <c r="AN63" s="31"/>
      <c r="AO63" s="31">
        <v>250000</v>
      </c>
      <c r="AP63" s="62">
        <f t="shared" si="29"/>
        <v>250000</v>
      </c>
      <c r="AQ63" s="32">
        <f t="shared" si="30"/>
        <v>100</v>
      </c>
      <c r="AR63" s="62">
        <f t="shared" si="31"/>
        <v>250000</v>
      </c>
      <c r="AS63" s="32">
        <f t="shared" si="32"/>
        <v>100</v>
      </c>
      <c r="AT63" s="27" t="str">
        <f t="shared" si="33"/>
        <v/>
      </c>
      <c r="AU63" s="27" t="str">
        <f t="shared" si="34"/>
        <v/>
      </c>
      <c r="AV63" s="27" t="str">
        <f t="shared" si="35"/>
        <v/>
      </c>
      <c r="AW63" s="24" t="str">
        <f t="shared" si="36"/>
        <v/>
      </c>
      <c r="AX63" s="24" t="str">
        <f t="shared" si="55"/>
        <v/>
      </c>
      <c r="AY63" s="24" t="str">
        <f t="shared" si="38"/>
        <v>New</v>
      </c>
      <c r="AZ63" s="115">
        <f t="shared" si="56"/>
        <v>39204</v>
      </c>
      <c r="BA63" s="33">
        <f t="shared" si="40"/>
        <v>0.15681600000000001</v>
      </c>
      <c r="BB63" s="33">
        <f t="shared" si="41"/>
        <v>47.044800000000009</v>
      </c>
      <c r="BC63" s="34">
        <f t="shared" si="42"/>
        <v>0</v>
      </c>
      <c r="BD63" s="34">
        <f t="shared" si="43"/>
        <v>47.044800000000009</v>
      </c>
      <c r="BE63" s="34" t="str">
        <f t="shared" si="44"/>
        <v>yes</v>
      </c>
      <c r="BF63" s="35">
        <f t="shared" si="45"/>
        <v>0.15681600000000001</v>
      </c>
      <c r="BG63" s="35" t="str">
        <f t="shared" si="46"/>
        <v/>
      </c>
      <c r="BH63" s="34">
        <f t="shared" si="47"/>
        <v>0</v>
      </c>
      <c r="BI63" s="36">
        <f t="shared" si="48"/>
        <v>0</v>
      </c>
      <c r="BJ63" s="1" t="str">
        <f t="shared" si="49"/>
        <v>yes</v>
      </c>
      <c r="BK63" s="35" t="str">
        <f t="shared" si="50"/>
        <v/>
      </c>
      <c r="BL63" s="35" t="str">
        <f t="shared" si="51"/>
        <v/>
      </c>
      <c r="BM63" s="7" t="str">
        <f t="shared" si="52"/>
        <v/>
      </c>
      <c r="BN63" s="7" t="e">
        <f t="shared" si="53"/>
        <v>#VALUE!</v>
      </c>
      <c r="BO63" s="17">
        <f t="shared" si="54"/>
        <v>47.044800000000002</v>
      </c>
    </row>
    <row r="64" spans="2:67" ht="18" customHeight="1" x14ac:dyDescent="0.15">
      <c r="B64" s="1"/>
      <c r="C64" s="1"/>
      <c r="D64" s="147" t="s">
        <v>24</v>
      </c>
      <c r="E64" s="229" t="s">
        <v>195</v>
      </c>
      <c r="F64" s="73">
        <f t="shared" si="13"/>
        <v>39204</v>
      </c>
      <c r="G64" s="74">
        <f t="shared" si="14"/>
        <v>40</v>
      </c>
      <c r="H64" s="112">
        <f t="shared" si="15"/>
        <v>3</v>
      </c>
      <c r="I64" s="113"/>
      <c r="J64" s="174">
        <f t="shared" si="16"/>
        <v>0</v>
      </c>
      <c r="K64" s="175">
        <f t="shared" si="17"/>
        <v>53.46</v>
      </c>
      <c r="L64" s="170" t="str">
        <f t="shared" si="18"/>
        <v/>
      </c>
      <c r="M64" s="171">
        <f t="shared" si="19"/>
        <v>53.46</v>
      </c>
      <c r="N64" s="163" t="str">
        <f t="shared" si="20"/>
        <v>New</v>
      </c>
      <c r="O64" s="227">
        <f t="shared" si="21"/>
        <v>0</v>
      </c>
      <c r="P64" s="228">
        <f t="shared" si="22"/>
        <v>1.3636363636363638</v>
      </c>
      <c r="Q64" s="223" t="str">
        <f t="shared" si="23"/>
        <v>New</v>
      </c>
      <c r="R64" s="208" t="str">
        <f t="shared" si="24"/>
        <v>New</v>
      </c>
      <c r="S64" s="209" t="str">
        <f t="shared" si="25"/>
        <v/>
      </c>
      <c r="U64" s="150" t="s">
        <v>99</v>
      </c>
      <c r="V64" s="4" t="s">
        <v>4</v>
      </c>
      <c r="X64" s="114"/>
      <c r="Y64" s="114"/>
      <c r="Z64" s="114">
        <v>300</v>
      </c>
      <c r="AA64" s="114">
        <v>170.9</v>
      </c>
      <c r="AB64" s="114"/>
      <c r="AC64" s="114"/>
      <c r="AD64" s="114"/>
      <c r="AE64" s="114"/>
      <c r="AF64" s="114"/>
      <c r="AG64" s="30">
        <f t="shared" si="26"/>
        <v>170.9</v>
      </c>
      <c r="AH64" s="30">
        <f t="shared" si="27"/>
        <v>0</v>
      </c>
      <c r="AI64" s="30">
        <f t="shared" si="28"/>
        <v>300</v>
      </c>
      <c r="AJ64" s="31"/>
      <c r="AK64" s="31">
        <v>220000</v>
      </c>
      <c r="AL64" s="31"/>
      <c r="AM64" s="31">
        <v>220000</v>
      </c>
      <c r="AN64" s="31"/>
      <c r="AO64" s="31">
        <v>220000</v>
      </c>
      <c r="AP64" s="62">
        <f t="shared" si="29"/>
        <v>220000</v>
      </c>
      <c r="AQ64" s="32">
        <f t="shared" si="30"/>
        <v>100</v>
      </c>
      <c r="AR64" s="62">
        <f t="shared" si="31"/>
        <v>220000</v>
      </c>
      <c r="AS64" s="32">
        <f t="shared" si="32"/>
        <v>100</v>
      </c>
      <c r="AT64" s="27" t="str">
        <f t="shared" si="33"/>
        <v/>
      </c>
      <c r="AU64" s="27" t="str">
        <f t="shared" si="34"/>
        <v/>
      </c>
      <c r="AV64" s="27" t="str">
        <f t="shared" si="35"/>
        <v/>
      </c>
      <c r="AW64" s="24" t="str">
        <f t="shared" si="36"/>
        <v/>
      </c>
      <c r="AX64" s="24" t="str">
        <f t="shared" si="55"/>
        <v/>
      </c>
      <c r="AY64" s="24" t="str">
        <f t="shared" si="38"/>
        <v>New</v>
      </c>
      <c r="AZ64" s="115">
        <f t="shared" si="56"/>
        <v>39204</v>
      </c>
      <c r="BA64" s="33">
        <f t="shared" si="40"/>
        <v>0.1782</v>
      </c>
      <c r="BB64" s="33">
        <f t="shared" si="41"/>
        <v>53.46</v>
      </c>
      <c r="BC64" s="34">
        <f t="shared" si="42"/>
        <v>0</v>
      </c>
      <c r="BD64" s="34">
        <f t="shared" si="43"/>
        <v>53.46</v>
      </c>
      <c r="BE64" s="34" t="str">
        <f t="shared" si="44"/>
        <v>yes</v>
      </c>
      <c r="BF64" s="35">
        <f t="shared" si="45"/>
        <v>0.1782</v>
      </c>
      <c r="BG64" s="35" t="str">
        <f t="shared" si="46"/>
        <v/>
      </c>
      <c r="BH64" s="34">
        <f t="shared" si="47"/>
        <v>0</v>
      </c>
      <c r="BI64" s="36">
        <f t="shared" si="48"/>
        <v>0</v>
      </c>
      <c r="BJ64" s="1" t="str">
        <f t="shared" si="49"/>
        <v>yes</v>
      </c>
      <c r="BK64" s="35" t="str">
        <f t="shared" si="50"/>
        <v/>
      </c>
      <c r="BL64" s="35" t="str">
        <f t="shared" si="51"/>
        <v/>
      </c>
      <c r="BM64" s="7" t="str">
        <f t="shared" si="52"/>
        <v/>
      </c>
      <c r="BN64" s="7" t="e">
        <f t="shared" si="53"/>
        <v>#VALUE!</v>
      </c>
      <c r="BO64" s="17">
        <f t="shared" si="54"/>
        <v>53.460000000000008</v>
      </c>
    </row>
    <row r="65" spans="2:67" ht="18" customHeight="1" x14ac:dyDescent="0.15">
      <c r="B65" s="1"/>
      <c r="D65" s="116" t="s">
        <v>24</v>
      </c>
      <c r="E65" s="229" t="s">
        <v>6</v>
      </c>
      <c r="F65" s="73">
        <f t="shared" si="13"/>
        <v>39204</v>
      </c>
      <c r="G65" s="74">
        <f t="shared" si="14"/>
        <v>40</v>
      </c>
      <c r="H65" s="112">
        <f t="shared" si="15"/>
        <v>3</v>
      </c>
      <c r="I65" s="113"/>
      <c r="J65" s="174">
        <f t="shared" si="16"/>
        <v>54.7074</v>
      </c>
      <c r="K65" s="175">
        <f t="shared" si="17"/>
        <v>39.738599999999998</v>
      </c>
      <c r="L65" s="170">
        <f t="shared" si="18"/>
        <v>54.7074</v>
      </c>
      <c r="M65" s="171">
        <f t="shared" si="19"/>
        <v>39.738599999999998</v>
      </c>
      <c r="N65" s="163">
        <f t="shared" si="20"/>
        <v>-0.2736156351791531</v>
      </c>
      <c r="O65" s="227">
        <f t="shared" si="21"/>
        <v>1.3954545454545455</v>
      </c>
      <c r="P65" s="228">
        <f t="shared" si="22"/>
        <v>1.0136363636363637</v>
      </c>
      <c r="Q65" s="223" t="str">
        <f t="shared" si="23"/>
        <v/>
      </c>
      <c r="R65" s="208">
        <f t="shared" si="24"/>
        <v>-14.968800000000002</v>
      </c>
      <c r="S65" s="209">
        <f t="shared" si="25"/>
        <v>-0.2736156351791531</v>
      </c>
      <c r="U65" s="150" t="s">
        <v>29</v>
      </c>
      <c r="V65" s="4" t="s">
        <v>4</v>
      </c>
      <c r="X65" s="114">
        <v>164</v>
      </c>
      <c r="Y65" s="114">
        <v>307</v>
      </c>
      <c r="Z65" s="114">
        <v>223</v>
      </c>
      <c r="AA65" s="114">
        <v>171.9</v>
      </c>
      <c r="AB65" s="114"/>
      <c r="AC65" s="114"/>
      <c r="AD65" s="114"/>
      <c r="AE65" s="114"/>
      <c r="AF65" s="114"/>
      <c r="AG65" s="30">
        <f t="shared" si="26"/>
        <v>335.9</v>
      </c>
      <c r="AH65" s="30">
        <f t="shared" si="27"/>
        <v>307</v>
      </c>
      <c r="AI65" s="30">
        <f t="shared" si="28"/>
        <v>223</v>
      </c>
      <c r="AJ65" s="31"/>
      <c r="AK65" s="31">
        <v>220000</v>
      </c>
      <c r="AL65" s="31"/>
      <c r="AM65" s="31">
        <v>220000</v>
      </c>
      <c r="AN65" s="31"/>
      <c r="AO65" s="31">
        <v>220000</v>
      </c>
      <c r="AP65" s="62">
        <f t="shared" si="29"/>
        <v>220000</v>
      </c>
      <c r="AQ65" s="32">
        <f t="shared" si="30"/>
        <v>100</v>
      </c>
      <c r="AR65" s="62">
        <f t="shared" si="31"/>
        <v>220000</v>
      </c>
      <c r="AS65" s="32">
        <f t="shared" si="32"/>
        <v>100</v>
      </c>
      <c r="AT65" s="27">
        <f t="shared" si="33"/>
        <v>307</v>
      </c>
      <c r="AU65" s="27" t="str">
        <f t="shared" si="34"/>
        <v/>
      </c>
      <c r="AV65" s="27">
        <f t="shared" si="35"/>
        <v>307</v>
      </c>
      <c r="AW65" s="24">
        <f t="shared" si="36"/>
        <v>-84</v>
      </c>
      <c r="AX65" s="24" t="str">
        <f t="shared" si="55"/>
        <v/>
      </c>
      <c r="AY65" s="24">
        <f t="shared" si="38"/>
        <v>-84</v>
      </c>
      <c r="AZ65" s="115">
        <f t="shared" si="56"/>
        <v>39204</v>
      </c>
      <c r="BA65" s="33">
        <f t="shared" si="40"/>
        <v>0.1782</v>
      </c>
      <c r="BB65" s="33">
        <f t="shared" si="41"/>
        <v>39.738599999999998</v>
      </c>
      <c r="BC65" s="34">
        <f t="shared" si="42"/>
        <v>0</v>
      </c>
      <c r="BD65" s="34">
        <f t="shared" si="43"/>
        <v>39.738599999999998</v>
      </c>
      <c r="BE65" s="34" t="str">
        <f t="shared" si="44"/>
        <v>yes</v>
      </c>
      <c r="BF65" s="35">
        <f t="shared" si="45"/>
        <v>0.1782</v>
      </c>
      <c r="BG65" s="35">
        <f t="shared" si="46"/>
        <v>54.7074</v>
      </c>
      <c r="BH65" s="34">
        <f t="shared" si="47"/>
        <v>0</v>
      </c>
      <c r="BI65" s="36">
        <f t="shared" si="48"/>
        <v>54.7074</v>
      </c>
      <c r="BJ65" s="1" t="str">
        <f t="shared" si="49"/>
        <v>yes</v>
      </c>
      <c r="BK65" s="35">
        <f t="shared" si="50"/>
        <v>-14.968800000000002</v>
      </c>
      <c r="BL65" s="35" t="str">
        <f t="shared" si="51"/>
        <v/>
      </c>
      <c r="BM65" s="7">
        <f t="shared" si="52"/>
        <v>-14.968800000000002</v>
      </c>
      <c r="BN65" s="7">
        <f t="shared" si="53"/>
        <v>0</v>
      </c>
      <c r="BO65" s="17">
        <f t="shared" si="54"/>
        <v>39.738600000000005</v>
      </c>
    </row>
    <row r="66" spans="2:67" ht="18" customHeight="1" x14ac:dyDescent="0.15">
      <c r="B66" s="1"/>
      <c r="D66" s="116" t="s">
        <v>24</v>
      </c>
      <c r="E66" s="229" t="s">
        <v>76</v>
      </c>
      <c r="F66" s="73">
        <f t="shared" si="13"/>
        <v>39204</v>
      </c>
      <c r="G66" s="74">
        <f t="shared" si="14"/>
        <v>40</v>
      </c>
      <c r="H66" s="112">
        <f t="shared" si="15"/>
        <v>3</v>
      </c>
      <c r="I66" s="113"/>
      <c r="J66" s="174">
        <f t="shared" si="16"/>
        <v>39.738599999999998</v>
      </c>
      <c r="K66" s="175">
        <f t="shared" si="17"/>
        <v>39.738599999999998</v>
      </c>
      <c r="L66" s="170">
        <f t="shared" si="18"/>
        <v>39.738599999999998</v>
      </c>
      <c r="M66" s="171">
        <f t="shared" si="19"/>
        <v>39.738599999999998</v>
      </c>
      <c r="N66" s="163">
        <f t="shared" si="20"/>
        <v>0</v>
      </c>
      <c r="O66" s="227">
        <f t="shared" si="21"/>
        <v>1.0136363636363637</v>
      </c>
      <c r="P66" s="228">
        <f t="shared" si="22"/>
        <v>1.0136363636363637</v>
      </c>
      <c r="Q66" s="223" t="str">
        <f t="shared" si="23"/>
        <v/>
      </c>
      <c r="R66" s="208">
        <f t="shared" si="24"/>
        <v>0</v>
      </c>
      <c r="S66" s="209">
        <f t="shared" si="25"/>
        <v>0</v>
      </c>
      <c r="U66" s="150" t="s">
        <v>29</v>
      </c>
      <c r="V66" s="4" t="s">
        <v>4</v>
      </c>
      <c r="X66" s="114">
        <v>140</v>
      </c>
      <c r="Y66" s="114">
        <v>223</v>
      </c>
      <c r="Z66" s="114">
        <v>223</v>
      </c>
      <c r="AA66" s="114">
        <v>171.9</v>
      </c>
      <c r="AB66" s="114"/>
      <c r="AC66" s="114"/>
      <c r="AD66" s="114"/>
      <c r="AE66" s="114"/>
      <c r="AF66" s="114"/>
      <c r="AG66" s="30">
        <f t="shared" si="26"/>
        <v>311.89999999999998</v>
      </c>
      <c r="AH66" s="30">
        <f t="shared" si="27"/>
        <v>223</v>
      </c>
      <c r="AI66" s="30">
        <f t="shared" si="28"/>
        <v>223</v>
      </c>
      <c r="AJ66" s="31"/>
      <c r="AK66" s="31">
        <v>220000</v>
      </c>
      <c r="AL66" s="31"/>
      <c r="AM66" s="31">
        <v>220000</v>
      </c>
      <c r="AN66" s="31"/>
      <c r="AO66" s="31">
        <v>220000</v>
      </c>
      <c r="AP66" s="62">
        <f t="shared" si="29"/>
        <v>220000</v>
      </c>
      <c r="AQ66" s="32">
        <f t="shared" si="30"/>
        <v>100</v>
      </c>
      <c r="AR66" s="62">
        <f t="shared" si="31"/>
        <v>220000</v>
      </c>
      <c r="AS66" s="32">
        <f t="shared" si="32"/>
        <v>100</v>
      </c>
      <c r="AT66" s="27">
        <f t="shared" si="33"/>
        <v>223</v>
      </c>
      <c r="AU66" s="27" t="str">
        <f t="shared" si="34"/>
        <v/>
      </c>
      <c r="AV66" s="27">
        <f t="shared" si="35"/>
        <v>223</v>
      </c>
      <c r="AW66" s="24">
        <f t="shared" si="36"/>
        <v>0</v>
      </c>
      <c r="AX66" s="24" t="str">
        <f t="shared" si="55"/>
        <v/>
      </c>
      <c r="AY66" s="24">
        <f t="shared" si="38"/>
        <v>0</v>
      </c>
      <c r="AZ66" s="115">
        <f t="shared" si="56"/>
        <v>39204</v>
      </c>
      <c r="BA66" s="33">
        <f t="shared" si="40"/>
        <v>0.1782</v>
      </c>
      <c r="BB66" s="33">
        <f t="shared" si="41"/>
        <v>39.738599999999998</v>
      </c>
      <c r="BC66" s="34">
        <f t="shared" si="42"/>
        <v>0</v>
      </c>
      <c r="BD66" s="34">
        <f t="shared" si="43"/>
        <v>39.738599999999998</v>
      </c>
      <c r="BE66" s="34" t="str">
        <f t="shared" si="44"/>
        <v>yes</v>
      </c>
      <c r="BF66" s="35">
        <f t="shared" si="45"/>
        <v>0.1782</v>
      </c>
      <c r="BG66" s="35">
        <f t="shared" si="46"/>
        <v>39.738599999999998</v>
      </c>
      <c r="BH66" s="34">
        <f t="shared" si="47"/>
        <v>0</v>
      </c>
      <c r="BI66" s="36">
        <f t="shared" si="48"/>
        <v>39.738599999999998</v>
      </c>
      <c r="BJ66" s="1" t="str">
        <f t="shared" si="49"/>
        <v>yes</v>
      </c>
      <c r="BK66" s="35">
        <f t="shared" si="50"/>
        <v>0</v>
      </c>
      <c r="BL66" s="35" t="str">
        <f t="shared" si="51"/>
        <v/>
      </c>
      <c r="BM66" s="7">
        <f t="shared" si="52"/>
        <v>0</v>
      </c>
      <c r="BN66" s="7">
        <f t="shared" si="53"/>
        <v>0</v>
      </c>
      <c r="BO66" s="17">
        <f t="shared" si="54"/>
        <v>39.738600000000005</v>
      </c>
    </row>
    <row r="67" spans="2:67" ht="18" customHeight="1" x14ac:dyDescent="0.15">
      <c r="B67" s="1"/>
      <c r="D67" s="116" t="s">
        <v>24</v>
      </c>
      <c r="E67" s="229" t="s">
        <v>131</v>
      </c>
      <c r="F67" s="73">
        <f t="shared" si="13"/>
        <v>39204</v>
      </c>
      <c r="G67" s="74">
        <f t="shared" si="14"/>
        <v>40</v>
      </c>
      <c r="H67" s="112">
        <f t="shared" si="15"/>
        <v>3</v>
      </c>
      <c r="I67" s="113"/>
      <c r="J67" s="174">
        <f t="shared" si="16"/>
        <v>54.7074</v>
      </c>
      <c r="K67" s="175">
        <f t="shared" si="17"/>
        <v>39.738599999999998</v>
      </c>
      <c r="L67" s="170">
        <f t="shared" si="18"/>
        <v>54.7074</v>
      </c>
      <c r="M67" s="171">
        <f t="shared" si="19"/>
        <v>39.738599999999998</v>
      </c>
      <c r="N67" s="163">
        <f t="shared" si="20"/>
        <v>-0.2736156351791531</v>
      </c>
      <c r="O67" s="227">
        <f t="shared" si="21"/>
        <v>1.3954545454545455</v>
      </c>
      <c r="P67" s="228">
        <f t="shared" si="22"/>
        <v>1.0136363636363637</v>
      </c>
      <c r="Q67" s="223" t="str">
        <f t="shared" si="23"/>
        <v/>
      </c>
      <c r="R67" s="208">
        <f t="shared" si="24"/>
        <v>-14.968800000000002</v>
      </c>
      <c r="S67" s="209">
        <f t="shared" si="25"/>
        <v>-0.2736156351791531</v>
      </c>
      <c r="U67" s="150" t="s">
        <v>29</v>
      </c>
      <c r="V67" s="4" t="s">
        <v>4</v>
      </c>
      <c r="X67" s="114">
        <v>164</v>
      </c>
      <c r="Y67" s="114">
        <v>307</v>
      </c>
      <c r="Z67" s="114">
        <v>223</v>
      </c>
      <c r="AA67" s="114">
        <v>171.9</v>
      </c>
      <c r="AB67" s="114"/>
      <c r="AC67" s="114"/>
      <c r="AD67" s="114"/>
      <c r="AE67" s="114"/>
      <c r="AF67" s="114"/>
      <c r="AG67" s="30">
        <f t="shared" si="26"/>
        <v>335.9</v>
      </c>
      <c r="AH67" s="30">
        <f t="shared" si="27"/>
        <v>307</v>
      </c>
      <c r="AI67" s="30">
        <f t="shared" si="28"/>
        <v>223</v>
      </c>
      <c r="AJ67" s="31"/>
      <c r="AK67" s="31">
        <v>220000</v>
      </c>
      <c r="AL67" s="31"/>
      <c r="AM67" s="31">
        <v>220000</v>
      </c>
      <c r="AN67" s="31"/>
      <c r="AO67" s="31">
        <v>220000</v>
      </c>
      <c r="AP67" s="62">
        <f t="shared" si="29"/>
        <v>220000</v>
      </c>
      <c r="AQ67" s="32">
        <f t="shared" si="30"/>
        <v>100</v>
      </c>
      <c r="AR67" s="62">
        <f t="shared" si="31"/>
        <v>220000</v>
      </c>
      <c r="AS67" s="32">
        <f t="shared" si="32"/>
        <v>100</v>
      </c>
      <c r="AT67" s="27">
        <f t="shared" si="33"/>
        <v>307</v>
      </c>
      <c r="AU67" s="27" t="str">
        <f t="shared" si="34"/>
        <v/>
      </c>
      <c r="AV67" s="27">
        <f t="shared" si="35"/>
        <v>307</v>
      </c>
      <c r="AW67" s="24">
        <f t="shared" si="36"/>
        <v>-84</v>
      </c>
      <c r="AX67" s="24" t="str">
        <f t="shared" si="55"/>
        <v/>
      </c>
      <c r="AY67" s="24">
        <f t="shared" si="38"/>
        <v>-84</v>
      </c>
      <c r="AZ67" s="115">
        <f t="shared" si="56"/>
        <v>39204</v>
      </c>
      <c r="BA67" s="33">
        <f t="shared" si="40"/>
        <v>0.1782</v>
      </c>
      <c r="BB67" s="33">
        <f t="shared" si="41"/>
        <v>39.738599999999998</v>
      </c>
      <c r="BC67" s="34">
        <f t="shared" si="42"/>
        <v>0</v>
      </c>
      <c r="BD67" s="34">
        <f t="shared" si="43"/>
        <v>39.738599999999998</v>
      </c>
      <c r="BE67" s="34" t="str">
        <f t="shared" si="44"/>
        <v>yes</v>
      </c>
      <c r="BF67" s="35">
        <f t="shared" si="45"/>
        <v>0.1782</v>
      </c>
      <c r="BG67" s="35">
        <f t="shared" si="46"/>
        <v>54.7074</v>
      </c>
      <c r="BH67" s="34">
        <f t="shared" si="47"/>
        <v>0</v>
      </c>
      <c r="BI67" s="36">
        <f t="shared" si="48"/>
        <v>54.7074</v>
      </c>
      <c r="BJ67" s="1" t="str">
        <f t="shared" si="49"/>
        <v>yes</v>
      </c>
      <c r="BK67" s="35">
        <f t="shared" si="50"/>
        <v>-14.968800000000002</v>
      </c>
      <c r="BL67" s="35" t="str">
        <f t="shared" si="51"/>
        <v/>
      </c>
      <c r="BM67" s="7">
        <f t="shared" si="52"/>
        <v>-14.968800000000002</v>
      </c>
      <c r="BN67" s="7">
        <f t="shared" si="53"/>
        <v>0</v>
      </c>
      <c r="BO67" s="17">
        <f t="shared" si="54"/>
        <v>39.738600000000005</v>
      </c>
    </row>
    <row r="68" spans="2:67" ht="18" customHeight="1" x14ac:dyDescent="0.15">
      <c r="B68" s="1"/>
      <c r="D68" s="116" t="s">
        <v>24</v>
      </c>
      <c r="E68" s="229" t="s">
        <v>132</v>
      </c>
      <c r="F68" s="73">
        <f t="shared" si="13"/>
        <v>39204</v>
      </c>
      <c r="G68" s="74">
        <f t="shared" si="14"/>
        <v>40</v>
      </c>
      <c r="H68" s="112">
        <f t="shared" si="15"/>
        <v>3</v>
      </c>
      <c r="I68" s="113"/>
      <c r="J68" s="174">
        <f t="shared" si="16"/>
        <v>68.428799999999995</v>
      </c>
      <c r="K68" s="175">
        <f t="shared" si="17"/>
        <v>68.428799999999995</v>
      </c>
      <c r="L68" s="170">
        <f t="shared" si="18"/>
        <v>68.428799999999995</v>
      </c>
      <c r="M68" s="171">
        <f t="shared" si="19"/>
        <v>68.428799999999995</v>
      </c>
      <c r="N68" s="163">
        <f t="shared" si="20"/>
        <v>0</v>
      </c>
      <c r="O68" s="227">
        <f t="shared" si="21"/>
        <v>1.7454545454545454</v>
      </c>
      <c r="P68" s="228">
        <f t="shared" si="22"/>
        <v>1.7454545454545454</v>
      </c>
      <c r="Q68" s="223" t="str">
        <f t="shared" si="23"/>
        <v/>
      </c>
      <c r="R68" s="208">
        <f t="shared" si="24"/>
        <v>0</v>
      </c>
      <c r="S68" s="209">
        <f t="shared" si="25"/>
        <v>0</v>
      </c>
      <c r="U68" s="153" t="s">
        <v>105</v>
      </c>
      <c r="V68" s="4" t="s">
        <v>4</v>
      </c>
      <c r="X68" s="114">
        <v>169</v>
      </c>
      <c r="Y68" s="114">
        <v>384</v>
      </c>
      <c r="Z68" s="114">
        <v>384</v>
      </c>
      <c r="AA68" s="114">
        <v>171.9</v>
      </c>
      <c r="AB68" s="114"/>
      <c r="AC68" s="114"/>
      <c r="AD68" s="114"/>
      <c r="AE68" s="114"/>
      <c r="AF68" s="114"/>
      <c r="AG68" s="30">
        <f t="shared" si="26"/>
        <v>340.9</v>
      </c>
      <c r="AH68" s="30">
        <f t="shared" si="27"/>
        <v>384</v>
      </c>
      <c r="AI68" s="30">
        <f t="shared" si="28"/>
        <v>384</v>
      </c>
      <c r="AJ68" s="31"/>
      <c r="AK68" s="31">
        <v>220000</v>
      </c>
      <c r="AL68" s="31"/>
      <c r="AM68" s="31">
        <v>220000</v>
      </c>
      <c r="AN68" s="31"/>
      <c r="AO68" s="31">
        <v>220000</v>
      </c>
      <c r="AP68" s="62">
        <f t="shared" si="29"/>
        <v>220000</v>
      </c>
      <c r="AQ68" s="32">
        <f t="shared" si="30"/>
        <v>100</v>
      </c>
      <c r="AR68" s="62">
        <f t="shared" si="31"/>
        <v>220000</v>
      </c>
      <c r="AS68" s="32">
        <f t="shared" si="32"/>
        <v>100</v>
      </c>
      <c r="AT68" s="27">
        <f t="shared" si="33"/>
        <v>384</v>
      </c>
      <c r="AU68" s="27" t="str">
        <f t="shared" si="34"/>
        <v/>
      </c>
      <c r="AV68" s="27">
        <f t="shared" si="35"/>
        <v>384</v>
      </c>
      <c r="AW68" s="24">
        <f t="shared" si="36"/>
        <v>0</v>
      </c>
      <c r="AX68" s="24" t="str">
        <f t="shared" si="55"/>
        <v/>
      </c>
      <c r="AY68" s="24">
        <f t="shared" si="38"/>
        <v>0</v>
      </c>
      <c r="AZ68" s="115">
        <f t="shared" si="56"/>
        <v>39204</v>
      </c>
      <c r="BA68" s="33">
        <f t="shared" si="40"/>
        <v>0.1782</v>
      </c>
      <c r="BB68" s="33">
        <f t="shared" si="41"/>
        <v>68.428799999999995</v>
      </c>
      <c r="BC68" s="34">
        <f t="shared" si="42"/>
        <v>0</v>
      </c>
      <c r="BD68" s="34">
        <f t="shared" si="43"/>
        <v>68.428799999999995</v>
      </c>
      <c r="BE68" s="34" t="str">
        <f t="shared" si="44"/>
        <v>yes</v>
      </c>
      <c r="BF68" s="35">
        <f t="shared" si="45"/>
        <v>0.1782</v>
      </c>
      <c r="BG68" s="35">
        <f t="shared" si="46"/>
        <v>68.428799999999995</v>
      </c>
      <c r="BH68" s="34">
        <f t="shared" si="47"/>
        <v>0</v>
      </c>
      <c r="BI68" s="36">
        <f t="shared" si="48"/>
        <v>68.428799999999995</v>
      </c>
      <c r="BJ68" s="1" t="str">
        <f t="shared" si="49"/>
        <v>yes</v>
      </c>
      <c r="BK68" s="35">
        <f t="shared" si="50"/>
        <v>0</v>
      </c>
      <c r="BL68" s="35" t="str">
        <f t="shared" si="51"/>
        <v/>
      </c>
      <c r="BM68" s="7">
        <f t="shared" si="52"/>
        <v>0</v>
      </c>
      <c r="BN68" s="7">
        <f t="shared" si="53"/>
        <v>0</v>
      </c>
      <c r="BO68" s="17">
        <f t="shared" si="54"/>
        <v>68.428799999999995</v>
      </c>
    </row>
    <row r="69" spans="2:67" ht="18" customHeight="1" x14ac:dyDescent="0.15">
      <c r="B69" s="1"/>
      <c r="D69" s="116" t="s">
        <v>24</v>
      </c>
      <c r="E69" s="229" t="s">
        <v>104</v>
      </c>
      <c r="F69" s="73">
        <f t="shared" si="13"/>
        <v>39204</v>
      </c>
      <c r="G69" s="74">
        <f t="shared" si="14"/>
        <v>40</v>
      </c>
      <c r="H69" s="112">
        <f t="shared" si="15"/>
        <v>3</v>
      </c>
      <c r="I69" s="113"/>
      <c r="J69" s="174">
        <f t="shared" si="16"/>
        <v>68.428799999999995</v>
      </c>
      <c r="K69" s="175">
        <f t="shared" si="17"/>
        <v>68.428799999999995</v>
      </c>
      <c r="L69" s="170">
        <f t="shared" si="18"/>
        <v>68.428799999999995</v>
      </c>
      <c r="M69" s="171">
        <f t="shared" si="19"/>
        <v>68.428799999999995</v>
      </c>
      <c r="N69" s="163">
        <f t="shared" si="20"/>
        <v>0</v>
      </c>
      <c r="O69" s="227">
        <f t="shared" si="21"/>
        <v>1.7454545454545454</v>
      </c>
      <c r="P69" s="228">
        <f t="shared" si="22"/>
        <v>1.7454545454545454</v>
      </c>
      <c r="Q69" s="223" t="str">
        <f t="shared" si="23"/>
        <v/>
      </c>
      <c r="R69" s="208">
        <f t="shared" si="24"/>
        <v>0</v>
      </c>
      <c r="S69" s="209">
        <f t="shared" si="25"/>
        <v>0</v>
      </c>
      <c r="U69" s="153" t="s">
        <v>105</v>
      </c>
      <c r="V69" s="4" t="s">
        <v>4</v>
      </c>
      <c r="X69" s="114">
        <v>169</v>
      </c>
      <c r="Y69" s="114">
        <v>384</v>
      </c>
      <c r="Z69" s="114">
        <v>384</v>
      </c>
      <c r="AA69" s="114">
        <v>171.9</v>
      </c>
      <c r="AB69" s="114"/>
      <c r="AC69" s="114"/>
      <c r="AD69" s="114"/>
      <c r="AE69" s="114"/>
      <c r="AF69" s="114"/>
      <c r="AG69" s="30">
        <f t="shared" si="26"/>
        <v>340.9</v>
      </c>
      <c r="AH69" s="30">
        <f t="shared" si="27"/>
        <v>384</v>
      </c>
      <c r="AI69" s="30">
        <f t="shared" si="28"/>
        <v>384</v>
      </c>
      <c r="AJ69" s="31"/>
      <c r="AK69" s="31">
        <v>220000</v>
      </c>
      <c r="AL69" s="31"/>
      <c r="AM69" s="31">
        <v>220000</v>
      </c>
      <c r="AN69" s="31"/>
      <c r="AO69" s="31">
        <v>220000</v>
      </c>
      <c r="AP69" s="62">
        <f t="shared" si="29"/>
        <v>220000</v>
      </c>
      <c r="AQ69" s="32">
        <f t="shared" si="30"/>
        <v>100</v>
      </c>
      <c r="AR69" s="62">
        <f t="shared" si="31"/>
        <v>220000</v>
      </c>
      <c r="AS69" s="32">
        <f t="shared" si="32"/>
        <v>100</v>
      </c>
      <c r="AT69" s="27">
        <f t="shared" si="33"/>
        <v>384</v>
      </c>
      <c r="AU69" s="27" t="str">
        <f t="shared" si="34"/>
        <v/>
      </c>
      <c r="AV69" s="27">
        <f t="shared" si="35"/>
        <v>384</v>
      </c>
      <c r="AW69" s="24">
        <f t="shared" si="36"/>
        <v>0</v>
      </c>
      <c r="AX69" s="24" t="str">
        <f t="shared" si="55"/>
        <v/>
      </c>
      <c r="AY69" s="24">
        <f t="shared" si="38"/>
        <v>0</v>
      </c>
      <c r="AZ69" s="115">
        <f t="shared" si="56"/>
        <v>39204</v>
      </c>
      <c r="BA69" s="33">
        <f t="shared" si="40"/>
        <v>0.1782</v>
      </c>
      <c r="BB69" s="33">
        <f t="shared" si="41"/>
        <v>68.428799999999995</v>
      </c>
      <c r="BC69" s="34">
        <f t="shared" si="42"/>
        <v>0</v>
      </c>
      <c r="BD69" s="34">
        <f t="shared" si="43"/>
        <v>68.428799999999995</v>
      </c>
      <c r="BE69" s="34" t="str">
        <f t="shared" si="44"/>
        <v>yes</v>
      </c>
      <c r="BF69" s="35">
        <f t="shared" si="45"/>
        <v>0.1782</v>
      </c>
      <c r="BG69" s="35">
        <f t="shared" si="46"/>
        <v>68.428799999999995</v>
      </c>
      <c r="BH69" s="34">
        <f t="shared" si="47"/>
        <v>0</v>
      </c>
      <c r="BI69" s="36">
        <f t="shared" si="48"/>
        <v>68.428799999999995</v>
      </c>
      <c r="BJ69" s="1" t="str">
        <f t="shared" si="49"/>
        <v>yes</v>
      </c>
      <c r="BK69" s="35">
        <f t="shared" si="50"/>
        <v>0</v>
      </c>
      <c r="BL69" s="35" t="str">
        <f t="shared" si="51"/>
        <v/>
      </c>
      <c r="BM69" s="7">
        <f t="shared" si="52"/>
        <v>0</v>
      </c>
      <c r="BN69" s="7">
        <f t="shared" si="53"/>
        <v>0</v>
      </c>
      <c r="BO69" s="17">
        <f t="shared" si="54"/>
        <v>68.428799999999995</v>
      </c>
    </row>
    <row r="70" spans="2:67" ht="18" customHeight="1" x14ac:dyDescent="0.15">
      <c r="B70" s="1"/>
      <c r="D70" s="116" t="s">
        <v>24</v>
      </c>
      <c r="E70" s="229" t="s">
        <v>133</v>
      </c>
      <c r="F70" s="73">
        <f t="shared" si="13"/>
        <v>39204</v>
      </c>
      <c r="G70" s="74">
        <f t="shared" si="14"/>
        <v>40</v>
      </c>
      <c r="H70" s="112">
        <f t="shared" si="15"/>
        <v>3</v>
      </c>
      <c r="I70" s="113"/>
      <c r="J70" s="174">
        <f t="shared" si="16"/>
        <v>68.428799999999995</v>
      </c>
      <c r="K70" s="175">
        <f t="shared" si="17"/>
        <v>68.428799999999995</v>
      </c>
      <c r="L70" s="170">
        <f t="shared" si="18"/>
        <v>68.428799999999995</v>
      </c>
      <c r="M70" s="171">
        <f t="shared" si="19"/>
        <v>68.428799999999995</v>
      </c>
      <c r="N70" s="163">
        <f t="shared" si="20"/>
        <v>0</v>
      </c>
      <c r="O70" s="227">
        <f t="shared" si="21"/>
        <v>1.7454545454545454</v>
      </c>
      <c r="P70" s="228">
        <f t="shared" si="22"/>
        <v>1.7454545454545454</v>
      </c>
      <c r="Q70" s="223" t="str">
        <f t="shared" si="23"/>
        <v/>
      </c>
      <c r="R70" s="208">
        <f t="shared" si="24"/>
        <v>0</v>
      </c>
      <c r="S70" s="209">
        <f t="shared" si="25"/>
        <v>0</v>
      </c>
      <c r="U70" s="153" t="s">
        <v>105</v>
      </c>
      <c r="V70" s="4" t="s">
        <v>4</v>
      </c>
      <c r="X70" s="114">
        <v>169</v>
      </c>
      <c r="Y70" s="114">
        <v>384</v>
      </c>
      <c r="Z70" s="114">
        <v>384</v>
      </c>
      <c r="AA70" s="114">
        <v>171.9</v>
      </c>
      <c r="AB70" s="114"/>
      <c r="AC70" s="114"/>
      <c r="AD70" s="114"/>
      <c r="AE70" s="114"/>
      <c r="AF70" s="114"/>
      <c r="AG70" s="30">
        <f t="shared" si="26"/>
        <v>340.9</v>
      </c>
      <c r="AH70" s="30">
        <f t="shared" si="27"/>
        <v>384</v>
      </c>
      <c r="AI70" s="30">
        <f t="shared" si="28"/>
        <v>384</v>
      </c>
      <c r="AJ70" s="31"/>
      <c r="AK70" s="31">
        <v>220000</v>
      </c>
      <c r="AL70" s="31"/>
      <c r="AM70" s="31">
        <v>220000</v>
      </c>
      <c r="AN70" s="31"/>
      <c r="AO70" s="31">
        <v>220000</v>
      </c>
      <c r="AP70" s="62">
        <f t="shared" si="29"/>
        <v>220000</v>
      </c>
      <c r="AQ70" s="32">
        <f t="shared" si="30"/>
        <v>100</v>
      </c>
      <c r="AR70" s="62">
        <f t="shared" si="31"/>
        <v>220000</v>
      </c>
      <c r="AS70" s="32">
        <f t="shared" si="32"/>
        <v>100</v>
      </c>
      <c r="AT70" s="27">
        <f t="shared" si="33"/>
        <v>384</v>
      </c>
      <c r="AU70" s="27" t="str">
        <f t="shared" si="34"/>
        <v/>
      </c>
      <c r="AV70" s="27">
        <f t="shared" si="35"/>
        <v>384</v>
      </c>
      <c r="AW70" s="24">
        <f t="shared" si="36"/>
        <v>0</v>
      </c>
      <c r="AX70" s="24" t="str">
        <f t="shared" si="55"/>
        <v/>
      </c>
      <c r="AY70" s="24">
        <f t="shared" si="38"/>
        <v>0</v>
      </c>
      <c r="AZ70" s="115">
        <f t="shared" si="56"/>
        <v>39204</v>
      </c>
      <c r="BA70" s="33">
        <f t="shared" si="40"/>
        <v>0.1782</v>
      </c>
      <c r="BB70" s="33">
        <f t="shared" si="41"/>
        <v>68.428799999999995</v>
      </c>
      <c r="BC70" s="34">
        <f t="shared" si="42"/>
        <v>0</v>
      </c>
      <c r="BD70" s="34">
        <f t="shared" si="43"/>
        <v>68.428799999999995</v>
      </c>
      <c r="BE70" s="34" t="str">
        <f t="shared" si="44"/>
        <v>yes</v>
      </c>
      <c r="BF70" s="35">
        <f t="shared" si="45"/>
        <v>0.1782</v>
      </c>
      <c r="BG70" s="35">
        <f t="shared" si="46"/>
        <v>68.428799999999995</v>
      </c>
      <c r="BH70" s="34">
        <f t="shared" si="47"/>
        <v>0</v>
      </c>
      <c r="BI70" s="36">
        <f t="shared" si="48"/>
        <v>68.428799999999995</v>
      </c>
      <c r="BJ70" s="1" t="str">
        <f t="shared" si="49"/>
        <v>yes</v>
      </c>
      <c r="BK70" s="35">
        <f t="shared" si="50"/>
        <v>0</v>
      </c>
      <c r="BL70" s="35" t="str">
        <f t="shared" si="51"/>
        <v/>
      </c>
      <c r="BM70" s="7">
        <f t="shared" si="52"/>
        <v>0</v>
      </c>
      <c r="BN70" s="7">
        <f t="shared" si="53"/>
        <v>0</v>
      </c>
      <c r="BO70" s="17">
        <f t="shared" si="54"/>
        <v>68.428799999999995</v>
      </c>
    </row>
    <row r="71" spans="2:67" ht="18" customHeight="1" x14ac:dyDescent="0.15">
      <c r="B71" s="1"/>
      <c r="D71" s="116" t="s">
        <v>24</v>
      </c>
      <c r="E71" s="229" t="s">
        <v>134</v>
      </c>
      <c r="F71" s="73">
        <f t="shared" si="13"/>
        <v>39204</v>
      </c>
      <c r="G71" s="74">
        <f t="shared" si="14"/>
        <v>40</v>
      </c>
      <c r="H71" s="112">
        <f t="shared" si="15"/>
        <v>3</v>
      </c>
      <c r="I71" s="113"/>
      <c r="J71" s="174">
        <f t="shared" si="16"/>
        <v>67.003199999999993</v>
      </c>
      <c r="K71" s="175">
        <f t="shared" si="17"/>
        <v>67.003199999999993</v>
      </c>
      <c r="L71" s="170">
        <f t="shared" si="18"/>
        <v>67.003199999999993</v>
      </c>
      <c r="M71" s="171">
        <f t="shared" si="19"/>
        <v>67.003199999999993</v>
      </c>
      <c r="N71" s="163">
        <f t="shared" si="20"/>
        <v>0</v>
      </c>
      <c r="O71" s="227">
        <f t="shared" si="21"/>
        <v>1.709090909090909</v>
      </c>
      <c r="P71" s="228">
        <f t="shared" si="22"/>
        <v>1.709090909090909</v>
      </c>
      <c r="Q71" s="223" t="str">
        <f t="shared" si="23"/>
        <v/>
      </c>
      <c r="R71" s="208">
        <f t="shared" si="24"/>
        <v>0</v>
      </c>
      <c r="S71" s="209">
        <f t="shared" si="25"/>
        <v>0</v>
      </c>
      <c r="U71" s="153" t="s">
        <v>105</v>
      </c>
      <c r="V71" s="4" t="s">
        <v>4</v>
      </c>
      <c r="X71" s="114">
        <v>158</v>
      </c>
      <c r="Y71" s="114">
        <v>376</v>
      </c>
      <c r="Z71" s="114">
        <v>376</v>
      </c>
      <c r="AA71" s="114">
        <v>171.9</v>
      </c>
      <c r="AB71" s="114"/>
      <c r="AC71" s="114"/>
      <c r="AD71" s="114"/>
      <c r="AE71" s="114"/>
      <c r="AF71" s="114"/>
      <c r="AG71" s="30">
        <f t="shared" si="26"/>
        <v>329.9</v>
      </c>
      <c r="AH71" s="30">
        <f t="shared" si="27"/>
        <v>376</v>
      </c>
      <c r="AI71" s="30">
        <f t="shared" si="28"/>
        <v>376</v>
      </c>
      <c r="AJ71" s="31"/>
      <c r="AK71" s="31">
        <v>220000</v>
      </c>
      <c r="AL71" s="31"/>
      <c r="AM71" s="31">
        <v>220000</v>
      </c>
      <c r="AN71" s="31"/>
      <c r="AO71" s="31">
        <v>220000</v>
      </c>
      <c r="AP71" s="62">
        <f t="shared" si="29"/>
        <v>220000</v>
      </c>
      <c r="AQ71" s="32">
        <f t="shared" si="30"/>
        <v>100</v>
      </c>
      <c r="AR71" s="62">
        <f t="shared" si="31"/>
        <v>220000</v>
      </c>
      <c r="AS71" s="32">
        <f t="shared" si="32"/>
        <v>100</v>
      </c>
      <c r="AT71" s="27">
        <f t="shared" si="33"/>
        <v>376</v>
      </c>
      <c r="AU71" s="27" t="str">
        <f t="shared" si="34"/>
        <v/>
      </c>
      <c r="AV71" s="27">
        <f t="shared" si="35"/>
        <v>376</v>
      </c>
      <c r="AW71" s="24">
        <f t="shared" si="36"/>
        <v>0</v>
      </c>
      <c r="AX71" s="24" t="str">
        <f t="shared" si="55"/>
        <v/>
      </c>
      <c r="AY71" s="24">
        <f t="shared" si="38"/>
        <v>0</v>
      </c>
      <c r="AZ71" s="115">
        <f t="shared" si="56"/>
        <v>39204</v>
      </c>
      <c r="BA71" s="33">
        <f t="shared" si="40"/>
        <v>0.1782</v>
      </c>
      <c r="BB71" s="33">
        <f t="shared" si="41"/>
        <v>67.003199999999993</v>
      </c>
      <c r="BC71" s="34">
        <f t="shared" si="42"/>
        <v>0</v>
      </c>
      <c r="BD71" s="34">
        <f t="shared" si="43"/>
        <v>67.003199999999993</v>
      </c>
      <c r="BE71" s="34" t="str">
        <f t="shared" si="44"/>
        <v>yes</v>
      </c>
      <c r="BF71" s="35">
        <f t="shared" si="45"/>
        <v>0.1782</v>
      </c>
      <c r="BG71" s="35">
        <f t="shared" si="46"/>
        <v>67.003199999999993</v>
      </c>
      <c r="BH71" s="34">
        <f t="shared" si="47"/>
        <v>0</v>
      </c>
      <c r="BI71" s="36">
        <f t="shared" si="48"/>
        <v>67.003199999999993</v>
      </c>
      <c r="BJ71" s="1" t="str">
        <f t="shared" si="49"/>
        <v>yes</v>
      </c>
      <c r="BK71" s="35">
        <f t="shared" si="50"/>
        <v>0</v>
      </c>
      <c r="BL71" s="35" t="str">
        <f t="shared" si="51"/>
        <v/>
      </c>
      <c r="BM71" s="7">
        <f t="shared" si="52"/>
        <v>0</v>
      </c>
      <c r="BN71" s="7">
        <f t="shared" si="53"/>
        <v>0</v>
      </c>
      <c r="BO71" s="17">
        <f t="shared" si="54"/>
        <v>67.003199999999993</v>
      </c>
    </row>
    <row r="72" spans="2:67" ht="18" customHeight="1" x14ac:dyDescent="0.15">
      <c r="B72" s="1"/>
      <c r="D72" s="116" t="s">
        <v>24</v>
      </c>
      <c r="E72" s="229" t="s">
        <v>135</v>
      </c>
      <c r="F72" s="73">
        <f t="shared" si="13"/>
        <v>39204</v>
      </c>
      <c r="G72" s="74">
        <f t="shared" si="14"/>
        <v>40</v>
      </c>
      <c r="H72" s="112">
        <f t="shared" si="15"/>
        <v>3</v>
      </c>
      <c r="I72" s="113"/>
      <c r="J72" s="174">
        <f t="shared" si="16"/>
        <v>68.428799999999995</v>
      </c>
      <c r="K72" s="175">
        <f t="shared" si="17"/>
        <v>68.428799999999995</v>
      </c>
      <c r="L72" s="170">
        <f t="shared" si="18"/>
        <v>68.428799999999995</v>
      </c>
      <c r="M72" s="171">
        <f t="shared" si="19"/>
        <v>68.428799999999995</v>
      </c>
      <c r="N72" s="163">
        <f t="shared" si="20"/>
        <v>0</v>
      </c>
      <c r="O72" s="227">
        <f t="shared" si="21"/>
        <v>1.7454545454545454</v>
      </c>
      <c r="P72" s="228">
        <f t="shared" si="22"/>
        <v>1.7454545454545454</v>
      </c>
      <c r="Q72" s="223" t="str">
        <f t="shared" si="23"/>
        <v/>
      </c>
      <c r="R72" s="208">
        <f t="shared" si="24"/>
        <v>0</v>
      </c>
      <c r="S72" s="209">
        <f t="shared" si="25"/>
        <v>0</v>
      </c>
      <c r="U72" s="153" t="s">
        <v>105</v>
      </c>
      <c r="V72" s="4" t="s">
        <v>4</v>
      </c>
      <c r="X72" s="114">
        <v>169</v>
      </c>
      <c r="Y72" s="114">
        <v>384</v>
      </c>
      <c r="Z72" s="114">
        <v>384</v>
      </c>
      <c r="AA72" s="114">
        <v>171.9</v>
      </c>
      <c r="AB72" s="114"/>
      <c r="AC72" s="114"/>
      <c r="AD72" s="114"/>
      <c r="AE72" s="114"/>
      <c r="AF72" s="114"/>
      <c r="AG72" s="30">
        <f t="shared" si="26"/>
        <v>340.9</v>
      </c>
      <c r="AH72" s="30">
        <f t="shared" si="27"/>
        <v>384</v>
      </c>
      <c r="AI72" s="30">
        <f t="shared" si="28"/>
        <v>384</v>
      </c>
      <c r="AJ72" s="31"/>
      <c r="AK72" s="31">
        <v>220000</v>
      </c>
      <c r="AL72" s="31"/>
      <c r="AM72" s="31">
        <v>220000</v>
      </c>
      <c r="AN72" s="31"/>
      <c r="AO72" s="31">
        <v>220000</v>
      </c>
      <c r="AP72" s="62">
        <f t="shared" si="29"/>
        <v>220000</v>
      </c>
      <c r="AQ72" s="32">
        <f t="shared" si="30"/>
        <v>100</v>
      </c>
      <c r="AR72" s="62">
        <f t="shared" si="31"/>
        <v>220000</v>
      </c>
      <c r="AS72" s="32">
        <f t="shared" si="32"/>
        <v>100</v>
      </c>
      <c r="AT72" s="27">
        <f t="shared" si="33"/>
        <v>384</v>
      </c>
      <c r="AU72" s="27" t="str">
        <f t="shared" si="34"/>
        <v/>
      </c>
      <c r="AV72" s="27">
        <f t="shared" si="35"/>
        <v>384</v>
      </c>
      <c r="AW72" s="24">
        <f t="shared" si="36"/>
        <v>0</v>
      </c>
      <c r="AX72" s="24" t="str">
        <f t="shared" si="55"/>
        <v/>
      </c>
      <c r="AY72" s="24">
        <f t="shared" si="38"/>
        <v>0</v>
      </c>
      <c r="AZ72" s="115">
        <f t="shared" si="56"/>
        <v>39204</v>
      </c>
      <c r="BA72" s="33">
        <f t="shared" si="40"/>
        <v>0.1782</v>
      </c>
      <c r="BB72" s="33">
        <f t="shared" si="41"/>
        <v>68.428799999999995</v>
      </c>
      <c r="BC72" s="34">
        <f t="shared" si="42"/>
        <v>0</v>
      </c>
      <c r="BD72" s="34">
        <f t="shared" si="43"/>
        <v>68.428799999999995</v>
      </c>
      <c r="BE72" s="34" t="str">
        <f t="shared" si="44"/>
        <v>yes</v>
      </c>
      <c r="BF72" s="35">
        <f t="shared" si="45"/>
        <v>0.1782</v>
      </c>
      <c r="BG72" s="35">
        <f t="shared" si="46"/>
        <v>68.428799999999995</v>
      </c>
      <c r="BH72" s="34">
        <f t="shared" si="47"/>
        <v>0</v>
      </c>
      <c r="BI72" s="36">
        <f t="shared" si="48"/>
        <v>68.428799999999995</v>
      </c>
      <c r="BJ72" s="1" t="str">
        <f t="shared" si="49"/>
        <v>yes</v>
      </c>
      <c r="BK72" s="35">
        <f t="shared" si="50"/>
        <v>0</v>
      </c>
      <c r="BL72" s="35" t="str">
        <f t="shared" si="51"/>
        <v/>
      </c>
      <c r="BM72" s="7">
        <f t="shared" si="52"/>
        <v>0</v>
      </c>
      <c r="BN72" s="7">
        <f t="shared" si="53"/>
        <v>0</v>
      </c>
      <c r="BO72" s="17">
        <f t="shared" si="54"/>
        <v>68.428799999999995</v>
      </c>
    </row>
    <row r="73" spans="2:67" ht="18" customHeight="1" x14ac:dyDescent="0.15">
      <c r="B73" s="1"/>
      <c r="D73" s="116" t="s">
        <v>24</v>
      </c>
      <c r="E73" s="229" t="s">
        <v>192</v>
      </c>
      <c r="F73" s="73">
        <f t="shared" si="13"/>
        <v>39204</v>
      </c>
      <c r="G73" s="74">
        <f t="shared" si="14"/>
        <v>40</v>
      </c>
      <c r="H73" s="112">
        <f t="shared" si="15"/>
        <v>3</v>
      </c>
      <c r="I73" s="113"/>
      <c r="J73" s="174">
        <f t="shared" si="16"/>
        <v>0</v>
      </c>
      <c r="K73" s="175">
        <f t="shared" si="17"/>
        <v>65.042704351343858</v>
      </c>
      <c r="L73" s="170" t="str">
        <f t="shared" si="18"/>
        <v/>
      </c>
      <c r="M73" s="171">
        <f t="shared" si="19"/>
        <v>65.042704351343858</v>
      </c>
      <c r="N73" s="163" t="str">
        <f t="shared" si="20"/>
        <v>New</v>
      </c>
      <c r="O73" s="227">
        <f t="shared" si="21"/>
        <v>0</v>
      </c>
      <c r="P73" s="228">
        <f t="shared" si="22"/>
        <v>1.6590833678028736</v>
      </c>
      <c r="Q73" s="223" t="str">
        <f t="shared" si="23"/>
        <v>New</v>
      </c>
      <c r="R73" s="208" t="str">
        <f t="shared" si="24"/>
        <v>New</v>
      </c>
      <c r="S73" s="209" t="str">
        <f t="shared" si="25"/>
        <v/>
      </c>
      <c r="U73" s="153" t="s">
        <v>105</v>
      </c>
      <c r="V73" s="4" t="s">
        <v>4</v>
      </c>
      <c r="X73" s="114"/>
      <c r="Y73" s="114"/>
      <c r="Z73" s="114">
        <v>365</v>
      </c>
      <c r="AA73" s="114"/>
      <c r="AB73" s="114"/>
      <c r="AC73" s="114"/>
      <c r="AD73" s="114"/>
      <c r="AE73" s="114"/>
      <c r="AF73" s="114"/>
      <c r="AG73" s="30">
        <f t="shared" si="26"/>
        <v>0</v>
      </c>
      <c r="AH73" s="30">
        <f t="shared" si="27"/>
        <v>0</v>
      </c>
      <c r="AI73" s="30">
        <f t="shared" si="28"/>
        <v>365</v>
      </c>
      <c r="AJ73" s="31"/>
      <c r="AK73" s="31">
        <v>220000</v>
      </c>
      <c r="AL73" s="31"/>
      <c r="AM73" s="31">
        <v>220001</v>
      </c>
      <c r="AN73" s="31"/>
      <c r="AO73" s="31">
        <v>220001</v>
      </c>
      <c r="AP73" s="62">
        <f t="shared" si="29"/>
        <v>220000</v>
      </c>
      <c r="AQ73" s="32">
        <f t="shared" si="30"/>
        <v>100.00045454545455</v>
      </c>
      <c r="AR73" s="62">
        <f t="shared" si="31"/>
        <v>220001</v>
      </c>
      <c r="AS73" s="32">
        <f t="shared" si="32"/>
        <v>100</v>
      </c>
      <c r="AT73" s="27" t="str">
        <f t="shared" si="33"/>
        <v/>
      </c>
      <c r="AU73" s="27" t="str">
        <f t="shared" si="34"/>
        <v/>
      </c>
      <c r="AV73" s="27" t="str">
        <f t="shared" si="35"/>
        <v/>
      </c>
      <c r="AW73" s="24" t="str">
        <f t="shared" si="36"/>
        <v/>
      </c>
      <c r="AX73" s="24" t="str">
        <f t="shared" si="55"/>
        <v/>
      </c>
      <c r="AY73" s="24" t="str">
        <f t="shared" si="38"/>
        <v>New</v>
      </c>
      <c r="AZ73" s="115">
        <f t="shared" si="56"/>
        <v>39204</v>
      </c>
      <c r="BA73" s="33">
        <f t="shared" si="40"/>
        <v>0.17819919000368181</v>
      </c>
      <c r="BB73" s="33">
        <f t="shared" si="41"/>
        <v>65.042704351343858</v>
      </c>
      <c r="BC73" s="34">
        <f t="shared" si="42"/>
        <v>0</v>
      </c>
      <c r="BD73" s="34">
        <f t="shared" si="43"/>
        <v>65.042704351343858</v>
      </c>
      <c r="BE73" s="34" t="str">
        <f t="shared" si="44"/>
        <v>yes</v>
      </c>
      <c r="BF73" s="35">
        <f t="shared" si="45"/>
        <v>0.17819919000368181</v>
      </c>
      <c r="BG73" s="35" t="str">
        <f t="shared" si="46"/>
        <v/>
      </c>
      <c r="BH73" s="34">
        <f t="shared" si="47"/>
        <v>0</v>
      </c>
      <c r="BI73" s="36">
        <f t="shared" si="48"/>
        <v>0</v>
      </c>
      <c r="BJ73" s="1" t="str">
        <f t="shared" si="49"/>
        <v>yes</v>
      </c>
      <c r="BK73" s="35" t="str">
        <f t="shared" si="50"/>
        <v/>
      </c>
      <c r="BL73" s="35" t="str">
        <f t="shared" si="51"/>
        <v/>
      </c>
      <c r="BM73" s="7" t="str">
        <f t="shared" si="52"/>
        <v/>
      </c>
      <c r="BN73" s="7" t="e">
        <f t="shared" si="53"/>
        <v>#VALUE!</v>
      </c>
      <c r="BO73" s="17">
        <f t="shared" si="54"/>
        <v>65.042704351343858</v>
      </c>
    </row>
    <row r="74" spans="2:67" ht="18" customHeight="1" x14ac:dyDescent="0.15">
      <c r="B74" s="1"/>
      <c r="D74" s="116" t="s">
        <v>24</v>
      </c>
      <c r="E74" s="229" t="s">
        <v>136</v>
      </c>
      <c r="F74" s="73">
        <f t="shared" ref="F74:F105" si="57">IF($J$9&gt;0,$J$9,$K$9)</f>
        <v>39204</v>
      </c>
      <c r="G74" s="74">
        <f t="shared" ref="G74:G105" si="58">$J$12</f>
        <v>40</v>
      </c>
      <c r="H74" s="112">
        <f t="shared" ref="H74:H105" si="59">$K$12</f>
        <v>3</v>
      </c>
      <c r="I74" s="113"/>
      <c r="J74" s="174">
        <f t="shared" ref="J74:J105" si="60">BI74</f>
        <v>67.003199999999993</v>
      </c>
      <c r="K74" s="175">
        <f t="shared" ref="K74:K105" si="61">BD74</f>
        <v>67.003199999999993</v>
      </c>
      <c r="L74" s="170">
        <f t="shared" ref="L74:L105" si="62">BG74</f>
        <v>67.003199999999993</v>
      </c>
      <c r="M74" s="171">
        <f t="shared" ref="M74:M105" si="63">BB74</f>
        <v>67.003199999999993</v>
      </c>
      <c r="N74" s="163">
        <f t="shared" ref="N74:N105" si="64">IF(R74="New","New",(M74/L74)-1)</f>
        <v>0</v>
      </c>
      <c r="O74" s="227">
        <f t="shared" ref="O74:O105" si="65">(AH74/AM74)*1000</f>
        <v>1.709090909090909</v>
      </c>
      <c r="P74" s="228">
        <f t="shared" ref="P74:P105" si="66">(AI74/AO74)*1000</f>
        <v>1.709090909090909</v>
      </c>
      <c r="Q74" s="223" t="str">
        <f t="shared" ref="Q74:Q105" si="67">IF(R74="New","New",IF(AX74="","",(P74/O74)-1))</f>
        <v/>
      </c>
      <c r="R74" s="208">
        <f t="shared" ref="R74:R105" si="68">IF(J74="","New",IF(J74=0,"New",K74-J74))</f>
        <v>0</v>
      </c>
      <c r="S74" s="209">
        <f t="shared" ref="S74:S105" si="69">IF(R74="New","",R74/J74)</f>
        <v>0</v>
      </c>
      <c r="U74" s="153" t="s">
        <v>105</v>
      </c>
      <c r="V74" s="4" t="s">
        <v>4</v>
      </c>
      <c r="X74" s="114">
        <v>169</v>
      </c>
      <c r="Y74" s="114">
        <v>376</v>
      </c>
      <c r="Z74" s="114">
        <v>376</v>
      </c>
      <c r="AA74" s="114">
        <v>171.9</v>
      </c>
      <c r="AB74" s="114"/>
      <c r="AC74" s="114"/>
      <c r="AD74" s="114"/>
      <c r="AE74" s="114"/>
      <c r="AF74" s="114"/>
      <c r="AG74" s="30">
        <f t="shared" ref="AG74:AG105" si="70">X74+(AA74+AB74)</f>
        <v>340.9</v>
      </c>
      <c r="AH74" s="30">
        <f t="shared" ref="AH74:AH105" si="71">Y74+(AC74+AD74)</f>
        <v>376</v>
      </c>
      <c r="AI74" s="30">
        <f t="shared" ref="AI74:AI105" si="72">Z74+(AE74+AF74)</f>
        <v>376</v>
      </c>
      <c r="AJ74" s="31"/>
      <c r="AK74" s="31">
        <v>220000</v>
      </c>
      <c r="AL74" s="31"/>
      <c r="AM74" s="31">
        <v>220000</v>
      </c>
      <c r="AN74" s="31"/>
      <c r="AO74" s="31">
        <v>220000</v>
      </c>
      <c r="AP74" s="62">
        <f t="shared" ref="AP74:AP105" si="73">AK74</f>
        <v>220000</v>
      </c>
      <c r="AQ74" s="32">
        <f t="shared" ref="AQ74:AQ105" si="74">IF(AO74&gt;0,AO74/AK74*100,"Not Avail.")</f>
        <v>100</v>
      </c>
      <c r="AR74" s="62">
        <f t="shared" ref="AR74:AR105" si="75">AM74</f>
        <v>220000</v>
      </c>
      <c r="AS74" s="32">
        <f t="shared" ref="AS74:AS105" si="76">IF(AK74&gt;0,AO74/AM74*100,"Not Avail.")</f>
        <v>100</v>
      </c>
      <c r="AT74" s="27">
        <f t="shared" ref="AT74:AT105" si="77">IF($Y74="","",$Y74/$AS74*100)</f>
        <v>376</v>
      </c>
      <c r="AU74" s="27" t="str">
        <f t="shared" ref="AU74:AU105" si="78">IF($AC74="",IF($AD74="","",($AC74+$AD74)),(($AC74+$AD74)/$AS74*100))</f>
        <v/>
      </c>
      <c r="AV74" s="27">
        <f t="shared" ref="AV74:AV105" si="79">IF(AT74="","",SUM(AT74:AU74))</f>
        <v>376</v>
      </c>
      <c r="AW74" s="24">
        <f t="shared" ref="AW74:AW105" si="80">IF(AT74="","",Z74-AT74)</f>
        <v>0</v>
      </c>
      <c r="AX74" s="24" t="str">
        <f t="shared" si="55"/>
        <v/>
      </c>
      <c r="AY74" s="24">
        <f t="shared" ref="AY74:AY105" si="81">IF(AH74&gt;0,AI74-AV74,"New")</f>
        <v>0</v>
      </c>
      <c r="AZ74" s="115">
        <f t="shared" si="56"/>
        <v>39204</v>
      </c>
      <c r="BA74" s="33">
        <f t="shared" ref="BA74:BA105" si="82">IF($F74&gt;0,($F74/$AO74),IF($G74&gt;0,(((43560/($G74/12))*$H74)/$AO74),0))</f>
        <v>0.1782</v>
      </c>
      <c r="BB74" s="33">
        <f t="shared" ref="BB74:BB105" si="83">$Z74/(1/$BA74)</f>
        <v>67.003199999999993</v>
      </c>
      <c r="BC74" s="34">
        <f t="shared" ref="BC74:BC105" si="84">(($AE74+$AF74)/(1/$BA74))</f>
        <v>0</v>
      </c>
      <c r="BD74" s="34">
        <f t="shared" ref="BD74:BD105" si="85">BB74+BC74</f>
        <v>67.003199999999993</v>
      </c>
      <c r="BE74" s="34" t="str">
        <f t="shared" ref="BE74:BE105" si="86">IF(BD74=K74,"yes","no")</f>
        <v>yes</v>
      </c>
      <c r="BF74" s="35">
        <f t="shared" ref="BF74:BF105" si="87">IF(AM74="","",IF($F74&gt;0,($F74/AM74),IF($G74&gt;0,((((43560/($G74/12))*$H74)/$AM74)),0)))</f>
        <v>0.1782</v>
      </c>
      <c r="BG74" s="35">
        <f t="shared" ref="BG74:BG105" si="88">IF($Y74="","",$Y74/(1/$BF74))</f>
        <v>67.003199999999993</v>
      </c>
      <c r="BH74" s="34">
        <f t="shared" ref="BH74:BH105" si="89">(($AC74+$AD74)/(1/$BF74))</f>
        <v>0</v>
      </c>
      <c r="BI74" s="36">
        <f t="shared" ref="BI74:BI105" si="90">SUM(BG74:BH74)</f>
        <v>67.003199999999993</v>
      </c>
      <c r="BJ74" s="1" t="str">
        <f t="shared" ref="BJ74:BJ105" si="91">IF(J74=BI74,"yes","no")</f>
        <v>yes</v>
      </c>
      <c r="BK74" s="35">
        <f t="shared" ref="BK74:BK105" si="92">IF(BG74="","",IF(BG74=0,"",BB74-BG74))</f>
        <v>0</v>
      </c>
      <c r="BL74" s="35" t="str">
        <f t="shared" ref="BL74:BL105" si="93">IF(BH74="","",IF(BH74=0,"",BC74-BH74))</f>
        <v/>
      </c>
      <c r="BM74" s="7">
        <f t="shared" ref="BM74:BM105" si="94">IF(BK74="","",BD74-BI74)</f>
        <v>0</v>
      </c>
      <c r="BN74" s="7">
        <f t="shared" ref="BN74:BN105" si="95">R74-BM74</f>
        <v>0</v>
      </c>
      <c r="BO74" s="17">
        <f t="shared" ref="BO74:BO105" si="96">P74*(AZ74/1000)</f>
        <v>67.003199999999993</v>
      </c>
    </row>
    <row r="75" spans="2:67" ht="18" customHeight="1" x14ac:dyDescent="0.15">
      <c r="B75" s="1"/>
      <c r="D75" s="116" t="s">
        <v>24</v>
      </c>
      <c r="E75" s="229" t="s">
        <v>137</v>
      </c>
      <c r="F75" s="73">
        <f t="shared" si="57"/>
        <v>39204</v>
      </c>
      <c r="G75" s="74">
        <f t="shared" si="58"/>
        <v>40</v>
      </c>
      <c r="H75" s="112">
        <f t="shared" si="59"/>
        <v>3</v>
      </c>
      <c r="I75" s="113"/>
      <c r="J75" s="174">
        <f t="shared" si="60"/>
        <v>65.042999999999992</v>
      </c>
      <c r="K75" s="175">
        <f t="shared" si="61"/>
        <v>65.042999999999992</v>
      </c>
      <c r="L75" s="170">
        <f t="shared" si="62"/>
        <v>65.042999999999992</v>
      </c>
      <c r="M75" s="171">
        <f t="shared" si="63"/>
        <v>65.042999999999992</v>
      </c>
      <c r="N75" s="163">
        <f t="shared" si="64"/>
        <v>0</v>
      </c>
      <c r="O75" s="227">
        <f t="shared" si="65"/>
        <v>1.6590909090909092</v>
      </c>
      <c r="P75" s="228">
        <f t="shared" si="66"/>
        <v>1.6590909090909092</v>
      </c>
      <c r="Q75" s="223" t="str">
        <f t="shared" si="67"/>
        <v/>
      </c>
      <c r="R75" s="208">
        <f t="shared" si="68"/>
        <v>0</v>
      </c>
      <c r="S75" s="209">
        <f t="shared" si="69"/>
        <v>0</v>
      </c>
      <c r="U75" s="153" t="s">
        <v>105</v>
      </c>
      <c r="V75" s="4" t="s">
        <v>4</v>
      </c>
      <c r="X75" s="114">
        <v>158</v>
      </c>
      <c r="Y75" s="114">
        <v>365</v>
      </c>
      <c r="Z75" s="114">
        <v>365</v>
      </c>
      <c r="AA75" s="114">
        <v>171.9</v>
      </c>
      <c r="AB75" s="114"/>
      <c r="AC75" s="114"/>
      <c r="AD75" s="114"/>
      <c r="AE75" s="114"/>
      <c r="AF75" s="114"/>
      <c r="AG75" s="30">
        <f t="shared" si="70"/>
        <v>329.9</v>
      </c>
      <c r="AH75" s="30">
        <f t="shared" si="71"/>
        <v>365</v>
      </c>
      <c r="AI75" s="30">
        <f t="shared" si="72"/>
        <v>365</v>
      </c>
      <c r="AJ75" s="31"/>
      <c r="AK75" s="31">
        <v>220000</v>
      </c>
      <c r="AL75" s="31"/>
      <c r="AM75" s="31">
        <v>220000</v>
      </c>
      <c r="AN75" s="31"/>
      <c r="AO75" s="31">
        <v>220000</v>
      </c>
      <c r="AP75" s="62">
        <f t="shared" si="73"/>
        <v>220000</v>
      </c>
      <c r="AQ75" s="32">
        <f t="shared" si="74"/>
        <v>100</v>
      </c>
      <c r="AR75" s="62">
        <f t="shared" si="75"/>
        <v>220000</v>
      </c>
      <c r="AS75" s="32">
        <f t="shared" si="76"/>
        <v>100</v>
      </c>
      <c r="AT75" s="27">
        <f t="shared" si="77"/>
        <v>365</v>
      </c>
      <c r="AU75" s="27" t="str">
        <f t="shared" si="78"/>
        <v/>
      </c>
      <c r="AV75" s="27">
        <f t="shared" si="79"/>
        <v>365</v>
      </c>
      <c r="AW75" s="24">
        <f t="shared" si="80"/>
        <v>0</v>
      </c>
      <c r="AX75" s="24" t="str">
        <f t="shared" si="55"/>
        <v/>
      </c>
      <c r="AY75" s="24">
        <f t="shared" si="81"/>
        <v>0</v>
      </c>
      <c r="AZ75" s="115">
        <f t="shared" si="56"/>
        <v>39204</v>
      </c>
      <c r="BA75" s="33">
        <f t="shared" si="82"/>
        <v>0.1782</v>
      </c>
      <c r="BB75" s="33">
        <f t="shared" si="83"/>
        <v>65.042999999999992</v>
      </c>
      <c r="BC75" s="34">
        <f t="shared" si="84"/>
        <v>0</v>
      </c>
      <c r="BD75" s="34">
        <f t="shared" si="85"/>
        <v>65.042999999999992</v>
      </c>
      <c r="BE75" s="34" t="str">
        <f t="shared" si="86"/>
        <v>yes</v>
      </c>
      <c r="BF75" s="35">
        <f t="shared" si="87"/>
        <v>0.1782</v>
      </c>
      <c r="BG75" s="35">
        <f t="shared" si="88"/>
        <v>65.042999999999992</v>
      </c>
      <c r="BH75" s="34">
        <f t="shared" si="89"/>
        <v>0</v>
      </c>
      <c r="BI75" s="36">
        <f t="shared" si="90"/>
        <v>65.042999999999992</v>
      </c>
      <c r="BJ75" s="1" t="str">
        <f t="shared" si="91"/>
        <v>yes</v>
      </c>
      <c r="BK75" s="35">
        <f t="shared" si="92"/>
        <v>0</v>
      </c>
      <c r="BL75" s="35" t="str">
        <f t="shared" si="93"/>
        <v/>
      </c>
      <c r="BM75" s="7">
        <f t="shared" si="94"/>
        <v>0</v>
      </c>
      <c r="BN75" s="7">
        <f t="shared" si="95"/>
        <v>0</v>
      </c>
      <c r="BO75" s="17">
        <f t="shared" si="96"/>
        <v>65.043000000000006</v>
      </c>
    </row>
    <row r="76" spans="2:67" ht="18" customHeight="1" x14ac:dyDescent="0.15">
      <c r="B76" s="1"/>
      <c r="D76" s="147" t="s">
        <v>24</v>
      </c>
      <c r="E76" s="229" t="s">
        <v>138</v>
      </c>
      <c r="F76" s="73">
        <f t="shared" si="57"/>
        <v>39204</v>
      </c>
      <c r="G76" s="74">
        <f t="shared" si="58"/>
        <v>40</v>
      </c>
      <c r="H76" s="112">
        <f t="shared" si="59"/>
        <v>3</v>
      </c>
      <c r="I76" s="113"/>
      <c r="J76" s="174">
        <f t="shared" si="60"/>
        <v>68.428799999999995</v>
      </c>
      <c r="K76" s="175">
        <f t="shared" si="61"/>
        <v>68.428799999999995</v>
      </c>
      <c r="L76" s="170">
        <f t="shared" si="62"/>
        <v>68.428799999999995</v>
      </c>
      <c r="M76" s="171">
        <f t="shared" si="63"/>
        <v>68.428799999999995</v>
      </c>
      <c r="N76" s="163">
        <f t="shared" si="64"/>
        <v>0</v>
      </c>
      <c r="O76" s="227">
        <f t="shared" si="65"/>
        <v>1.7454545454545454</v>
      </c>
      <c r="P76" s="228">
        <f t="shared" si="66"/>
        <v>1.7454545454545454</v>
      </c>
      <c r="Q76" s="223" t="str">
        <f t="shared" si="67"/>
        <v/>
      </c>
      <c r="R76" s="208">
        <f t="shared" si="68"/>
        <v>0</v>
      </c>
      <c r="S76" s="209">
        <f t="shared" si="69"/>
        <v>0</v>
      </c>
      <c r="U76" s="153" t="s">
        <v>105</v>
      </c>
      <c r="V76" s="4" t="s">
        <v>4</v>
      </c>
      <c r="X76" s="114">
        <v>169</v>
      </c>
      <c r="Y76" s="114">
        <v>384</v>
      </c>
      <c r="Z76" s="114">
        <v>384</v>
      </c>
      <c r="AA76" s="114">
        <v>171.9</v>
      </c>
      <c r="AB76" s="114"/>
      <c r="AC76" s="114"/>
      <c r="AD76" s="114"/>
      <c r="AE76" s="114"/>
      <c r="AF76" s="114"/>
      <c r="AG76" s="30">
        <f t="shared" si="70"/>
        <v>340.9</v>
      </c>
      <c r="AH76" s="30">
        <f t="shared" si="71"/>
        <v>384</v>
      </c>
      <c r="AI76" s="30">
        <f t="shared" si="72"/>
        <v>384</v>
      </c>
      <c r="AJ76" s="31"/>
      <c r="AK76" s="31">
        <v>220000</v>
      </c>
      <c r="AL76" s="31"/>
      <c r="AM76" s="31">
        <v>220000</v>
      </c>
      <c r="AN76" s="31"/>
      <c r="AO76" s="31">
        <v>220000</v>
      </c>
      <c r="AP76" s="62">
        <f t="shared" si="73"/>
        <v>220000</v>
      </c>
      <c r="AQ76" s="32">
        <f t="shared" si="74"/>
        <v>100</v>
      </c>
      <c r="AR76" s="62">
        <f t="shared" si="75"/>
        <v>220000</v>
      </c>
      <c r="AS76" s="32">
        <f t="shared" si="76"/>
        <v>100</v>
      </c>
      <c r="AT76" s="27">
        <f t="shared" si="77"/>
        <v>384</v>
      </c>
      <c r="AU76" s="27" t="str">
        <f t="shared" si="78"/>
        <v/>
      </c>
      <c r="AV76" s="27">
        <f t="shared" si="79"/>
        <v>384</v>
      </c>
      <c r="AW76" s="24">
        <f t="shared" si="80"/>
        <v>0</v>
      </c>
      <c r="AX76" s="24" t="str">
        <f t="shared" si="55"/>
        <v/>
      </c>
      <c r="AY76" s="24">
        <f t="shared" si="81"/>
        <v>0</v>
      </c>
      <c r="AZ76" s="115">
        <f t="shared" si="56"/>
        <v>39204</v>
      </c>
      <c r="BA76" s="33">
        <f t="shared" si="82"/>
        <v>0.1782</v>
      </c>
      <c r="BB76" s="33">
        <f t="shared" si="83"/>
        <v>68.428799999999995</v>
      </c>
      <c r="BC76" s="34">
        <f t="shared" si="84"/>
        <v>0</v>
      </c>
      <c r="BD76" s="34">
        <f t="shared" si="85"/>
        <v>68.428799999999995</v>
      </c>
      <c r="BE76" s="34" t="str">
        <f t="shared" si="86"/>
        <v>yes</v>
      </c>
      <c r="BF76" s="35">
        <f t="shared" si="87"/>
        <v>0.1782</v>
      </c>
      <c r="BG76" s="35">
        <f t="shared" si="88"/>
        <v>68.428799999999995</v>
      </c>
      <c r="BH76" s="34">
        <f t="shared" si="89"/>
        <v>0</v>
      </c>
      <c r="BI76" s="36">
        <f t="shared" si="90"/>
        <v>68.428799999999995</v>
      </c>
      <c r="BJ76" s="1" t="str">
        <f t="shared" si="91"/>
        <v>yes</v>
      </c>
      <c r="BK76" s="35">
        <f t="shared" si="92"/>
        <v>0</v>
      </c>
      <c r="BL76" s="35" t="str">
        <f t="shared" si="93"/>
        <v/>
      </c>
      <c r="BM76" s="7">
        <f t="shared" si="94"/>
        <v>0</v>
      </c>
      <c r="BN76" s="7">
        <f t="shared" si="95"/>
        <v>0</v>
      </c>
      <c r="BO76" s="17">
        <f t="shared" si="96"/>
        <v>68.428799999999995</v>
      </c>
    </row>
    <row r="77" spans="2:67" ht="18" customHeight="1" x14ac:dyDescent="0.15">
      <c r="B77" s="1"/>
      <c r="D77" s="116" t="s">
        <v>66</v>
      </c>
      <c r="E77" s="229" t="s">
        <v>8</v>
      </c>
      <c r="F77" s="73">
        <f t="shared" si="57"/>
        <v>39204</v>
      </c>
      <c r="G77" s="74">
        <f t="shared" si="58"/>
        <v>40</v>
      </c>
      <c r="H77" s="112">
        <f t="shared" si="59"/>
        <v>3</v>
      </c>
      <c r="I77" s="113"/>
      <c r="J77" s="174">
        <f t="shared" si="60"/>
        <v>54.78366960000001</v>
      </c>
      <c r="K77" s="175">
        <f t="shared" si="61"/>
        <v>36.632217600000004</v>
      </c>
      <c r="L77" s="170">
        <f t="shared" si="62"/>
        <v>54.78366960000001</v>
      </c>
      <c r="M77" s="171">
        <f t="shared" si="63"/>
        <v>36.632217600000004</v>
      </c>
      <c r="N77" s="163">
        <f t="shared" si="64"/>
        <v>-0.33132961213682555</v>
      </c>
      <c r="O77" s="227">
        <f t="shared" si="65"/>
        <v>1.3974</v>
      </c>
      <c r="P77" s="228">
        <f t="shared" si="66"/>
        <v>0.9343999999999999</v>
      </c>
      <c r="Q77" s="223" t="str">
        <f t="shared" si="67"/>
        <v/>
      </c>
      <c r="R77" s="208">
        <f t="shared" si="68"/>
        <v>-18.151452000000006</v>
      </c>
      <c r="S77" s="209">
        <f t="shared" si="69"/>
        <v>-0.3313296121368256</v>
      </c>
      <c r="U77" s="150" t="s">
        <v>29</v>
      </c>
      <c r="V77" s="4" t="s">
        <v>4</v>
      </c>
      <c r="X77" s="119">
        <v>155.94999999999999</v>
      </c>
      <c r="Y77" s="119">
        <v>349.35</v>
      </c>
      <c r="Z77" s="119">
        <v>233.6</v>
      </c>
      <c r="AA77" s="118">
        <v>195.4</v>
      </c>
      <c r="AB77" s="29"/>
      <c r="AC77" s="118"/>
      <c r="AD77" s="29"/>
      <c r="AE77" s="118"/>
      <c r="AF77" s="29"/>
      <c r="AG77" s="30">
        <f t="shared" si="70"/>
        <v>351.35</v>
      </c>
      <c r="AH77" s="30">
        <f t="shared" si="71"/>
        <v>349.35</v>
      </c>
      <c r="AI77" s="30">
        <f t="shared" si="72"/>
        <v>233.6</v>
      </c>
      <c r="AJ77" s="31"/>
      <c r="AK77" s="31">
        <v>250000</v>
      </c>
      <c r="AL77" s="31"/>
      <c r="AM77" s="31">
        <v>250000</v>
      </c>
      <c r="AN77" s="31"/>
      <c r="AO77" s="31">
        <v>250000</v>
      </c>
      <c r="AP77" s="62">
        <f t="shared" si="73"/>
        <v>250000</v>
      </c>
      <c r="AQ77" s="32">
        <f t="shared" si="74"/>
        <v>100</v>
      </c>
      <c r="AR77" s="62">
        <f t="shared" si="75"/>
        <v>250000</v>
      </c>
      <c r="AS77" s="32">
        <f t="shared" si="76"/>
        <v>100</v>
      </c>
      <c r="AT77" s="27">
        <f t="shared" si="77"/>
        <v>349.35</v>
      </c>
      <c r="AU77" s="27" t="str">
        <f t="shared" si="78"/>
        <v/>
      </c>
      <c r="AV77" s="27">
        <f t="shared" si="79"/>
        <v>349.35</v>
      </c>
      <c r="AW77" s="24">
        <f t="shared" si="80"/>
        <v>-115.75000000000003</v>
      </c>
      <c r="AX77" s="24" t="str">
        <f t="shared" si="55"/>
        <v/>
      </c>
      <c r="AY77" s="24">
        <f t="shared" si="81"/>
        <v>-115.75000000000003</v>
      </c>
      <c r="AZ77" s="115">
        <f t="shared" si="56"/>
        <v>39204</v>
      </c>
      <c r="BA77" s="33">
        <f t="shared" si="82"/>
        <v>0.15681600000000001</v>
      </c>
      <c r="BB77" s="33">
        <f t="shared" si="83"/>
        <v>36.632217600000004</v>
      </c>
      <c r="BC77" s="34">
        <f t="shared" si="84"/>
        <v>0</v>
      </c>
      <c r="BD77" s="34">
        <f t="shared" si="85"/>
        <v>36.632217600000004</v>
      </c>
      <c r="BE77" s="34" t="str">
        <f t="shared" si="86"/>
        <v>yes</v>
      </c>
      <c r="BF77" s="35">
        <f t="shared" si="87"/>
        <v>0.15681600000000001</v>
      </c>
      <c r="BG77" s="35">
        <f t="shared" si="88"/>
        <v>54.78366960000001</v>
      </c>
      <c r="BH77" s="34">
        <f t="shared" si="89"/>
        <v>0</v>
      </c>
      <c r="BI77" s="36">
        <f t="shared" si="90"/>
        <v>54.78366960000001</v>
      </c>
      <c r="BJ77" s="1" t="str">
        <f t="shared" si="91"/>
        <v>yes</v>
      </c>
      <c r="BK77" s="35">
        <f t="shared" si="92"/>
        <v>-18.151452000000006</v>
      </c>
      <c r="BL77" s="35" t="str">
        <f t="shared" si="93"/>
        <v/>
      </c>
      <c r="BM77" s="7">
        <f t="shared" si="94"/>
        <v>-18.151452000000006</v>
      </c>
      <c r="BN77" s="7">
        <f t="shared" si="95"/>
        <v>0</v>
      </c>
      <c r="BO77" s="17">
        <f t="shared" si="96"/>
        <v>36.632217599999997</v>
      </c>
    </row>
    <row r="78" spans="2:67" ht="18" customHeight="1" x14ac:dyDescent="0.15">
      <c r="B78" s="1"/>
      <c r="C78" s="28"/>
      <c r="D78" s="116" t="s">
        <v>66</v>
      </c>
      <c r="E78" s="229" t="s">
        <v>11</v>
      </c>
      <c r="F78" s="73">
        <f t="shared" si="57"/>
        <v>39204</v>
      </c>
      <c r="G78" s="74">
        <f t="shared" si="58"/>
        <v>40</v>
      </c>
      <c r="H78" s="112">
        <f t="shared" si="59"/>
        <v>3</v>
      </c>
      <c r="I78" s="113"/>
      <c r="J78" s="174">
        <f t="shared" si="60"/>
        <v>37.479024000000003</v>
      </c>
      <c r="K78" s="175">
        <f t="shared" si="61"/>
        <v>36.632217600000004</v>
      </c>
      <c r="L78" s="170">
        <f t="shared" si="62"/>
        <v>37.479024000000003</v>
      </c>
      <c r="M78" s="171">
        <f t="shared" si="63"/>
        <v>36.632217600000004</v>
      </c>
      <c r="N78" s="163">
        <f t="shared" si="64"/>
        <v>-2.2594142259414141E-2</v>
      </c>
      <c r="O78" s="227">
        <f t="shared" si="65"/>
        <v>0.95600000000000007</v>
      </c>
      <c r="P78" s="228">
        <f t="shared" si="66"/>
        <v>0.9343999999999999</v>
      </c>
      <c r="Q78" s="223" t="str">
        <f t="shared" si="67"/>
        <v/>
      </c>
      <c r="R78" s="208">
        <f t="shared" si="68"/>
        <v>-0.8468063999999984</v>
      </c>
      <c r="S78" s="209">
        <f t="shared" si="69"/>
        <v>-2.2594142259414182E-2</v>
      </c>
      <c r="U78" s="150" t="s">
        <v>29</v>
      </c>
      <c r="V78" s="4" t="s">
        <v>4</v>
      </c>
      <c r="X78" s="37">
        <v>125.95</v>
      </c>
      <c r="Y78" s="37">
        <v>239</v>
      </c>
      <c r="Z78" s="37">
        <v>233.6</v>
      </c>
      <c r="AA78" s="154">
        <v>195.4</v>
      </c>
      <c r="AB78" s="37"/>
      <c r="AC78" s="154"/>
      <c r="AD78" s="37"/>
      <c r="AE78" s="154"/>
      <c r="AF78" s="37"/>
      <c r="AG78" s="30">
        <f t="shared" si="70"/>
        <v>321.35000000000002</v>
      </c>
      <c r="AH78" s="30">
        <f t="shared" si="71"/>
        <v>239</v>
      </c>
      <c r="AI78" s="30">
        <f t="shared" si="72"/>
        <v>233.6</v>
      </c>
      <c r="AJ78" s="31"/>
      <c r="AK78" s="31">
        <v>250000</v>
      </c>
      <c r="AL78" s="31"/>
      <c r="AM78" s="31">
        <v>250000</v>
      </c>
      <c r="AN78" s="31"/>
      <c r="AO78" s="31">
        <v>250000</v>
      </c>
      <c r="AP78" s="62">
        <f t="shared" si="73"/>
        <v>250000</v>
      </c>
      <c r="AQ78" s="32">
        <f t="shared" si="74"/>
        <v>100</v>
      </c>
      <c r="AR78" s="62">
        <f t="shared" si="75"/>
        <v>250000</v>
      </c>
      <c r="AS78" s="32">
        <f t="shared" si="76"/>
        <v>100</v>
      </c>
      <c r="AT78" s="27">
        <f t="shared" si="77"/>
        <v>239</v>
      </c>
      <c r="AU78" s="27" t="str">
        <f t="shared" si="78"/>
        <v/>
      </c>
      <c r="AV78" s="27">
        <f t="shared" si="79"/>
        <v>239</v>
      </c>
      <c r="AW78" s="24">
        <f t="shared" si="80"/>
        <v>-5.4000000000000057</v>
      </c>
      <c r="AX78" s="24" t="str">
        <f t="shared" si="55"/>
        <v/>
      </c>
      <c r="AY78" s="24">
        <f t="shared" si="81"/>
        <v>-5.4000000000000057</v>
      </c>
      <c r="AZ78" s="115">
        <f t="shared" si="56"/>
        <v>39204</v>
      </c>
      <c r="BA78" s="33">
        <f t="shared" si="82"/>
        <v>0.15681600000000001</v>
      </c>
      <c r="BB78" s="33">
        <f t="shared" si="83"/>
        <v>36.632217600000004</v>
      </c>
      <c r="BC78" s="34">
        <f t="shared" si="84"/>
        <v>0</v>
      </c>
      <c r="BD78" s="34">
        <f t="shared" si="85"/>
        <v>36.632217600000004</v>
      </c>
      <c r="BE78" s="34" t="str">
        <f t="shared" si="86"/>
        <v>yes</v>
      </c>
      <c r="BF78" s="35">
        <f t="shared" si="87"/>
        <v>0.15681600000000001</v>
      </c>
      <c r="BG78" s="35">
        <f t="shared" si="88"/>
        <v>37.479024000000003</v>
      </c>
      <c r="BH78" s="34">
        <f t="shared" si="89"/>
        <v>0</v>
      </c>
      <c r="BI78" s="36">
        <f t="shared" si="90"/>
        <v>37.479024000000003</v>
      </c>
      <c r="BJ78" s="1" t="str">
        <f t="shared" si="91"/>
        <v>yes</v>
      </c>
      <c r="BK78" s="35">
        <f t="shared" si="92"/>
        <v>-0.8468063999999984</v>
      </c>
      <c r="BL78" s="35" t="str">
        <f t="shared" si="93"/>
        <v/>
      </c>
      <c r="BM78" s="7">
        <f t="shared" si="94"/>
        <v>-0.8468063999999984</v>
      </c>
      <c r="BN78" s="7">
        <f t="shared" si="95"/>
        <v>0</v>
      </c>
      <c r="BO78" s="17">
        <f t="shared" si="96"/>
        <v>36.632217599999997</v>
      </c>
    </row>
    <row r="79" spans="2:67" ht="18" customHeight="1" x14ac:dyDescent="0.15">
      <c r="B79" s="1"/>
      <c r="D79" s="116" t="s">
        <v>66</v>
      </c>
      <c r="E79" s="229" t="s">
        <v>77</v>
      </c>
      <c r="F79" s="73">
        <f t="shared" si="57"/>
        <v>39204</v>
      </c>
      <c r="G79" s="74">
        <f t="shared" si="58"/>
        <v>40</v>
      </c>
      <c r="H79" s="112">
        <f t="shared" si="59"/>
        <v>3</v>
      </c>
      <c r="I79" s="113"/>
      <c r="J79" s="174">
        <f t="shared" si="60"/>
        <v>37.479024000000003</v>
      </c>
      <c r="K79" s="175">
        <f t="shared" si="61"/>
        <v>36.632217600000004</v>
      </c>
      <c r="L79" s="170">
        <f t="shared" si="62"/>
        <v>37.479024000000003</v>
      </c>
      <c r="M79" s="171">
        <f t="shared" si="63"/>
        <v>36.632217600000004</v>
      </c>
      <c r="N79" s="163">
        <f t="shared" si="64"/>
        <v>-2.2594142259414141E-2</v>
      </c>
      <c r="O79" s="227">
        <f t="shared" si="65"/>
        <v>0.95600000000000007</v>
      </c>
      <c r="P79" s="228">
        <f t="shared" si="66"/>
        <v>0.9343999999999999</v>
      </c>
      <c r="Q79" s="223" t="str">
        <f t="shared" si="67"/>
        <v/>
      </c>
      <c r="R79" s="208">
        <f t="shared" si="68"/>
        <v>-0.8468063999999984</v>
      </c>
      <c r="S79" s="209">
        <f t="shared" si="69"/>
        <v>-2.2594142259414182E-2</v>
      </c>
      <c r="U79" s="150" t="s">
        <v>29</v>
      </c>
      <c r="V79" s="4" t="s">
        <v>4</v>
      </c>
      <c r="X79" s="114">
        <v>125.95</v>
      </c>
      <c r="Y79" s="114">
        <v>239</v>
      </c>
      <c r="Z79" s="114">
        <v>233.6</v>
      </c>
      <c r="AA79" s="118">
        <v>195.4</v>
      </c>
      <c r="AB79" s="114"/>
      <c r="AC79" s="118"/>
      <c r="AD79" s="114"/>
      <c r="AE79" s="118"/>
      <c r="AF79" s="114"/>
      <c r="AG79" s="30">
        <f t="shared" si="70"/>
        <v>321.35000000000002</v>
      </c>
      <c r="AH79" s="30">
        <f t="shared" si="71"/>
        <v>239</v>
      </c>
      <c r="AI79" s="30">
        <f t="shared" si="72"/>
        <v>233.6</v>
      </c>
      <c r="AJ79" s="31"/>
      <c r="AK79" s="31">
        <v>250000</v>
      </c>
      <c r="AL79" s="31"/>
      <c r="AM79" s="31">
        <v>250000</v>
      </c>
      <c r="AN79" s="31"/>
      <c r="AO79" s="31">
        <v>250000</v>
      </c>
      <c r="AP79" s="62">
        <f t="shared" si="73"/>
        <v>250000</v>
      </c>
      <c r="AQ79" s="32">
        <f t="shared" si="74"/>
        <v>100</v>
      </c>
      <c r="AR79" s="62">
        <f t="shared" si="75"/>
        <v>250000</v>
      </c>
      <c r="AS79" s="32">
        <f t="shared" si="76"/>
        <v>100</v>
      </c>
      <c r="AT79" s="27">
        <f t="shared" si="77"/>
        <v>239</v>
      </c>
      <c r="AU79" s="27" t="str">
        <f t="shared" si="78"/>
        <v/>
      </c>
      <c r="AV79" s="27">
        <f t="shared" si="79"/>
        <v>239</v>
      </c>
      <c r="AW79" s="24">
        <f t="shared" si="80"/>
        <v>-5.4000000000000057</v>
      </c>
      <c r="AX79" s="24" t="str">
        <f t="shared" si="55"/>
        <v/>
      </c>
      <c r="AY79" s="24">
        <f t="shared" si="81"/>
        <v>-5.4000000000000057</v>
      </c>
      <c r="AZ79" s="115">
        <f t="shared" si="56"/>
        <v>39204</v>
      </c>
      <c r="BA79" s="33">
        <f t="shared" si="82"/>
        <v>0.15681600000000001</v>
      </c>
      <c r="BB79" s="33">
        <f t="shared" si="83"/>
        <v>36.632217600000004</v>
      </c>
      <c r="BC79" s="34">
        <f t="shared" si="84"/>
        <v>0</v>
      </c>
      <c r="BD79" s="34">
        <f t="shared" si="85"/>
        <v>36.632217600000004</v>
      </c>
      <c r="BE79" s="34" t="str">
        <f t="shared" si="86"/>
        <v>yes</v>
      </c>
      <c r="BF79" s="35">
        <f t="shared" si="87"/>
        <v>0.15681600000000001</v>
      </c>
      <c r="BG79" s="35">
        <f t="shared" si="88"/>
        <v>37.479024000000003</v>
      </c>
      <c r="BH79" s="34">
        <f t="shared" si="89"/>
        <v>0</v>
      </c>
      <c r="BI79" s="36">
        <f t="shared" si="90"/>
        <v>37.479024000000003</v>
      </c>
      <c r="BJ79" s="1" t="str">
        <f t="shared" si="91"/>
        <v>yes</v>
      </c>
      <c r="BK79" s="35">
        <f t="shared" si="92"/>
        <v>-0.8468063999999984</v>
      </c>
      <c r="BL79" s="35" t="str">
        <f t="shared" si="93"/>
        <v/>
      </c>
      <c r="BM79" s="7">
        <f t="shared" si="94"/>
        <v>-0.8468063999999984</v>
      </c>
      <c r="BN79" s="7">
        <f t="shared" si="95"/>
        <v>0</v>
      </c>
      <c r="BO79" s="17">
        <f t="shared" si="96"/>
        <v>36.632217599999997</v>
      </c>
    </row>
    <row r="80" spans="2:67" ht="18" customHeight="1" x14ac:dyDescent="0.15">
      <c r="B80" s="1"/>
      <c r="D80" s="116" t="s">
        <v>66</v>
      </c>
      <c r="E80" s="229" t="s">
        <v>88</v>
      </c>
      <c r="F80" s="73">
        <f t="shared" si="57"/>
        <v>39204</v>
      </c>
      <c r="G80" s="74">
        <f t="shared" si="58"/>
        <v>40</v>
      </c>
      <c r="H80" s="112">
        <f t="shared" si="59"/>
        <v>3</v>
      </c>
      <c r="I80" s="113"/>
      <c r="J80" s="174">
        <f t="shared" si="60"/>
        <v>54.78366960000001</v>
      </c>
      <c r="K80" s="175">
        <f t="shared" si="61"/>
        <v>36.632217600000004</v>
      </c>
      <c r="L80" s="170">
        <f t="shared" si="62"/>
        <v>54.78366960000001</v>
      </c>
      <c r="M80" s="171">
        <f t="shared" si="63"/>
        <v>36.632217600000004</v>
      </c>
      <c r="N80" s="163">
        <f t="shared" si="64"/>
        <v>-0.33132961213682555</v>
      </c>
      <c r="O80" s="227">
        <f t="shared" si="65"/>
        <v>1.3974</v>
      </c>
      <c r="P80" s="228">
        <f t="shared" si="66"/>
        <v>0.9343999999999999</v>
      </c>
      <c r="Q80" s="223" t="str">
        <f t="shared" si="67"/>
        <v/>
      </c>
      <c r="R80" s="208">
        <f t="shared" si="68"/>
        <v>-18.151452000000006</v>
      </c>
      <c r="S80" s="209">
        <f t="shared" si="69"/>
        <v>-0.3313296121368256</v>
      </c>
      <c r="U80" s="150" t="s">
        <v>29</v>
      </c>
      <c r="V80" s="4" t="s">
        <v>4</v>
      </c>
      <c r="X80" s="114">
        <v>155.94999999999999</v>
      </c>
      <c r="Y80" s="114">
        <v>349.35</v>
      </c>
      <c r="Z80" s="114">
        <v>233.6</v>
      </c>
      <c r="AA80" s="118">
        <v>195.4</v>
      </c>
      <c r="AB80" s="114"/>
      <c r="AC80" s="118"/>
      <c r="AD80" s="114"/>
      <c r="AE80" s="118"/>
      <c r="AF80" s="114"/>
      <c r="AG80" s="30">
        <f t="shared" si="70"/>
        <v>351.35</v>
      </c>
      <c r="AH80" s="30">
        <f t="shared" si="71"/>
        <v>349.35</v>
      </c>
      <c r="AI80" s="30">
        <f t="shared" si="72"/>
        <v>233.6</v>
      </c>
      <c r="AJ80" s="31"/>
      <c r="AK80" s="31">
        <v>250000</v>
      </c>
      <c r="AL80" s="31"/>
      <c r="AM80" s="31">
        <v>250000</v>
      </c>
      <c r="AN80" s="31"/>
      <c r="AO80" s="31">
        <v>250000</v>
      </c>
      <c r="AP80" s="62">
        <f t="shared" si="73"/>
        <v>250000</v>
      </c>
      <c r="AQ80" s="32">
        <f t="shared" si="74"/>
        <v>100</v>
      </c>
      <c r="AR80" s="62">
        <f t="shared" si="75"/>
        <v>250000</v>
      </c>
      <c r="AS80" s="32">
        <f t="shared" si="76"/>
        <v>100</v>
      </c>
      <c r="AT80" s="27">
        <f t="shared" si="77"/>
        <v>349.35</v>
      </c>
      <c r="AU80" s="27" t="str">
        <f t="shared" si="78"/>
        <v/>
      </c>
      <c r="AV80" s="27">
        <f t="shared" si="79"/>
        <v>349.35</v>
      </c>
      <c r="AW80" s="24">
        <f t="shared" si="80"/>
        <v>-115.75000000000003</v>
      </c>
      <c r="AX80" s="24" t="str">
        <f t="shared" si="55"/>
        <v/>
      </c>
      <c r="AY80" s="24">
        <f t="shared" si="81"/>
        <v>-115.75000000000003</v>
      </c>
      <c r="AZ80" s="115">
        <f t="shared" si="56"/>
        <v>39204</v>
      </c>
      <c r="BA80" s="33">
        <f t="shared" si="82"/>
        <v>0.15681600000000001</v>
      </c>
      <c r="BB80" s="33">
        <f t="shared" si="83"/>
        <v>36.632217600000004</v>
      </c>
      <c r="BC80" s="34">
        <f t="shared" si="84"/>
        <v>0</v>
      </c>
      <c r="BD80" s="34">
        <f t="shared" si="85"/>
        <v>36.632217600000004</v>
      </c>
      <c r="BE80" s="34" t="str">
        <f t="shared" si="86"/>
        <v>yes</v>
      </c>
      <c r="BF80" s="35">
        <f t="shared" si="87"/>
        <v>0.15681600000000001</v>
      </c>
      <c r="BG80" s="35">
        <f t="shared" si="88"/>
        <v>54.78366960000001</v>
      </c>
      <c r="BH80" s="34">
        <f t="shared" si="89"/>
        <v>0</v>
      </c>
      <c r="BI80" s="36">
        <f t="shared" si="90"/>
        <v>54.78366960000001</v>
      </c>
      <c r="BJ80" s="1" t="str">
        <f t="shared" si="91"/>
        <v>yes</v>
      </c>
      <c r="BK80" s="35">
        <f t="shared" si="92"/>
        <v>-18.151452000000006</v>
      </c>
      <c r="BL80" s="35" t="str">
        <f t="shared" si="93"/>
        <v/>
      </c>
      <c r="BM80" s="7">
        <f t="shared" si="94"/>
        <v>-18.151452000000006</v>
      </c>
      <c r="BN80" s="7">
        <f t="shared" si="95"/>
        <v>0</v>
      </c>
      <c r="BO80" s="17">
        <f t="shared" si="96"/>
        <v>36.632217599999997</v>
      </c>
    </row>
    <row r="81" spans="2:67" ht="18" customHeight="1" x14ac:dyDescent="0.15">
      <c r="B81" s="1"/>
      <c r="D81" s="147" t="s">
        <v>66</v>
      </c>
      <c r="E81" s="229" t="s">
        <v>95</v>
      </c>
      <c r="F81" s="73">
        <f t="shared" si="57"/>
        <v>39204</v>
      </c>
      <c r="G81" s="74">
        <f t="shared" si="58"/>
        <v>40</v>
      </c>
      <c r="H81" s="112">
        <f t="shared" si="59"/>
        <v>3</v>
      </c>
      <c r="I81" s="113"/>
      <c r="J81" s="174">
        <f t="shared" si="60"/>
        <v>48.307168800000007</v>
      </c>
      <c r="K81" s="175">
        <f t="shared" si="61"/>
        <v>48.307168800000007</v>
      </c>
      <c r="L81" s="170">
        <f t="shared" si="62"/>
        <v>48.307168800000007</v>
      </c>
      <c r="M81" s="171">
        <f t="shared" si="63"/>
        <v>48.307168800000007</v>
      </c>
      <c r="N81" s="163">
        <f t="shared" si="64"/>
        <v>0</v>
      </c>
      <c r="O81" s="227">
        <f t="shared" si="65"/>
        <v>1.2322000000000002</v>
      </c>
      <c r="P81" s="228">
        <f t="shared" si="66"/>
        <v>1.2322000000000002</v>
      </c>
      <c r="Q81" s="223" t="str">
        <f t="shared" si="67"/>
        <v/>
      </c>
      <c r="R81" s="208">
        <f t="shared" si="68"/>
        <v>0</v>
      </c>
      <c r="S81" s="209">
        <f t="shared" si="69"/>
        <v>0</v>
      </c>
      <c r="U81" s="150" t="s">
        <v>31</v>
      </c>
      <c r="V81" s="4" t="s">
        <v>4</v>
      </c>
      <c r="X81" s="114">
        <v>155.94999999999999</v>
      </c>
      <c r="Y81" s="114">
        <v>308.05</v>
      </c>
      <c r="Z81" s="114">
        <v>308.05</v>
      </c>
      <c r="AA81" s="118">
        <v>154.1</v>
      </c>
      <c r="AB81" s="114"/>
      <c r="AC81" s="118"/>
      <c r="AD81" s="114"/>
      <c r="AE81" s="118"/>
      <c r="AF81" s="114"/>
      <c r="AG81" s="30">
        <f t="shared" si="70"/>
        <v>310.04999999999995</v>
      </c>
      <c r="AH81" s="30">
        <f t="shared" si="71"/>
        <v>308.05</v>
      </c>
      <c r="AI81" s="30">
        <f t="shared" si="72"/>
        <v>308.05</v>
      </c>
      <c r="AJ81" s="31"/>
      <c r="AK81" s="31">
        <v>250000</v>
      </c>
      <c r="AL81" s="31"/>
      <c r="AM81" s="31">
        <v>250000</v>
      </c>
      <c r="AN81" s="31"/>
      <c r="AO81" s="31">
        <v>250000</v>
      </c>
      <c r="AP81" s="62">
        <f t="shared" si="73"/>
        <v>250000</v>
      </c>
      <c r="AQ81" s="32">
        <f t="shared" si="74"/>
        <v>100</v>
      </c>
      <c r="AR81" s="62">
        <f t="shared" si="75"/>
        <v>250000</v>
      </c>
      <c r="AS81" s="32">
        <f t="shared" si="76"/>
        <v>100</v>
      </c>
      <c r="AT81" s="27">
        <f t="shared" si="77"/>
        <v>308.05</v>
      </c>
      <c r="AU81" s="27" t="str">
        <f t="shared" si="78"/>
        <v/>
      </c>
      <c r="AV81" s="27">
        <f t="shared" si="79"/>
        <v>308.05</v>
      </c>
      <c r="AW81" s="24">
        <f t="shared" si="80"/>
        <v>0</v>
      </c>
      <c r="AX81" s="24" t="str">
        <f t="shared" si="55"/>
        <v/>
      </c>
      <c r="AY81" s="24">
        <f t="shared" si="81"/>
        <v>0</v>
      </c>
      <c r="AZ81" s="115">
        <f t="shared" si="56"/>
        <v>39204</v>
      </c>
      <c r="BA81" s="33">
        <f t="shared" si="82"/>
        <v>0.15681600000000001</v>
      </c>
      <c r="BB81" s="33">
        <f t="shared" si="83"/>
        <v>48.307168800000007</v>
      </c>
      <c r="BC81" s="34">
        <f t="shared" si="84"/>
        <v>0</v>
      </c>
      <c r="BD81" s="34">
        <f t="shared" si="85"/>
        <v>48.307168800000007</v>
      </c>
      <c r="BE81" s="34" t="str">
        <f t="shared" si="86"/>
        <v>yes</v>
      </c>
      <c r="BF81" s="35">
        <f t="shared" si="87"/>
        <v>0.15681600000000001</v>
      </c>
      <c r="BG81" s="35">
        <f t="shared" si="88"/>
        <v>48.307168800000007</v>
      </c>
      <c r="BH81" s="34">
        <f t="shared" si="89"/>
        <v>0</v>
      </c>
      <c r="BI81" s="36">
        <f t="shared" si="90"/>
        <v>48.307168800000007</v>
      </c>
      <c r="BJ81" s="1" t="str">
        <f t="shared" si="91"/>
        <v>yes</v>
      </c>
      <c r="BK81" s="35">
        <f t="shared" si="92"/>
        <v>0</v>
      </c>
      <c r="BL81" s="35" t="str">
        <f t="shared" si="93"/>
        <v/>
      </c>
      <c r="BM81" s="7">
        <f t="shared" si="94"/>
        <v>0</v>
      </c>
      <c r="BN81" s="7">
        <f t="shared" si="95"/>
        <v>0</v>
      </c>
      <c r="BO81" s="17">
        <f t="shared" si="96"/>
        <v>48.307168800000007</v>
      </c>
    </row>
    <row r="82" spans="2:67" ht="18" customHeight="1" x14ac:dyDescent="0.15">
      <c r="B82" s="1"/>
      <c r="C82" s="28"/>
      <c r="D82" s="116" t="s">
        <v>66</v>
      </c>
      <c r="E82" s="229" t="s">
        <v>106</v>
      </c>
      <c r="F82" s="73">
        <f t="shared" si="57"/>
        <v>39204</v>
      </c>
      <c r="G82" s="74">
        <f t="shared" si="58"/>
        <v>40</v>
      </c>
      <c r="H82" s="112">
        <f t="shared" si="59"/>
        <v>3</v>
      </c>
      <c r="I82" s="113"/>
      <c r="J82" s="174">
        <f t="shared" si="60"/>
        <v>66.894569280000013</v>
      </c>
      <c r="K82" s="175">
        <f t="shared" si="61"/>
        <v>68.423525280000007</v>
      </c>
      <c r="L82" s="170">
        <f t="shared" si="62"/>
        <v>66.894569280000013</v>
      </c>
      <c r="M82" s="171">
        <f t="shared" si="63"/>
        <v>68.423525280000007</v>
      </c>
      <c r="N82" s="163">
        <f t="shared" si="64"/>
        <v>2.2856205166674304E-2</v>
      </c>
      <c r="O82" s="227">
        <f t="shared" si="65"/>
        <v>1.7063199999999998</v>
      </c>
      <c r="P82" s="228">
        <f t="shared" si="66"/>
        <v>1.7453199999999998</v>
      </c>
      <c r="Q82" s="223" t="str">
        <f t="shared" si="67"/>
        <v/>
      </c>
      <c r="R82" s="208">
        <f t="shared" si="68"/>
        <v>1.5289559999999938</v>
      </c>
      <c r="S82" s="209">
        <f t="shared" si="69"/>
        <v>2.2856205166674384E-2</v>
      </c>
      <c r="U82" s="153" t="s">
        <v>105</v>
      </c>
      <c r="V82" s="4" t="s">
        <v>4</v>
      </c>
      <c r="X82" s="37">
        <v>189.95</v>
      </c>
      <c r="Y82" s="37">
        <v>426.58</v>
      </c>
      <c r="Z82" s="37">
        <v>436.33</v>
      </c>
      <c r="AA82" s="118">
        <v>195.4</v>
      </c>
      <c r="AB82" s="37"/>
      <c r="AC82" s="118"/>
      <c r="AD82" s="37"/>
      <c r="AE82" s="118"/>
      <c r="AF82" s="37"/>
      <c r="AG82" s="30">
        <f t="shared" si="70"/>
        <v>385.35</v>
      </c>
      <c r="AH82" s="30">
        <f t="shared" si="71"/>
        <v>426.58</v>
      </c>
      <c r="AI82" s="30">
        <f t="shared" si="72"/>
        <v>436.33</v>
      </c>
      <c r="AJ82" s="31"/>
      <c r="AK82" s="31">
        <v>250000</v>
      </c>
      <c r="AL82" s="31"/>
      <c r="AM82" s="31">
        <v>250000</v>
      </c>
      <c r="AN82" s="31"/>
      <c r="AO82" s="31">
        <v>250000</v>
      </c>
      <c r="AP82" s="62">
        <f t="shared" si="73"/>
        <v>250000</v>
      </c>
      <c r="AQ82" s="32">
        <f t="shared" si="74"/>
        <v>100</v>
      </c>
      <c r="AR82" s="62">
        <f t="shared" si="75"/>
        <v>250000</v>
      </c>
      <c r="AS82" s="32">
        <f t="shared" si="76"/>
        <v>100</v>
      </c>
      <c r="AT82" s="27">
        <f t="shared" si="77"/>
        <v>426.58</v>
      </c>
      <c r="AU82" s="27" t="str">
        <f t="shared" si="78"/>
        <v/>
      </c>
      <c r="AV82" s="27">
        <f t="shared" si="79"/>
        <v>426.58</v>
      </c>
      <c r="AW82" s="24">
        <f t="shared" si="80"/>
        <v>9.75</v>
      </c>
      <c r="AX82" s="24" t="str">
        <f t="shared" si="55"/>
        <v/>
      </c>
      <c r="AY82" s="24">
        <f t="shared" si="81"/>
        <v>9.75</v>
      </c>
      <c r="AZ82" s="115">
        <f t="shared" si="56"/>
        <v>39204</v>
      </c>
      <c r="BA82" s="33">
        <f t="shared" si="82"/>
        <v>0.15681600000000001</v>
      </c>
      <c r="BB82" s="33">
        <f t="shared" si="83"/>
        <v>68.423525280000007</v>
      </c>
      <c r="BC82" s="34">
        <f t="shared" si="84"/>
        <v>0</v>
      </c>
      <c r="BD82" s="34">
        <f t="shared" si="85"/>
        <v>68.423525280000007</v>
      </c>
      <c r="BE82" s="34" t="str">
        <f t="shared" si="86"/>
        <v>yes</v>
      </c>
      <c r="BF82" s="35">
        <f t="shared" si="87"/>
        <v>0.15681600000000001</v>
      </c>
      <c r="BG82" s="35">
        <f t="shared" si="88"/>
        <v>66.894569280000013</v>
      </c>
      <c r="BH82" s="34">
        <f t="shared" si="89"/>
        <v>0</v>
      </c>
      <c r="BI82" s="36">
        <f t="shared" si="90"/>
        <v>66.894569280000013</v>
      </c>
      <c r="BJ82" s="1" t="str">
        <f t="shared" si="91"/>
        <v>yes</v>
      </c>
      <c r="BK82" s="35">
        <f t="shared" si="92"/>
        <v>1.5289559999999938</v>
      </c>
      <c r="BL82" s="35" t="str">
        <f t="shared" si="93"/>
        <v/>
      </c>
      <c r="BM82" s="7">
        <f t="shared" si="94"/>
        <v>1.5289559999999938</v>
      </c>
      <c r="BN82" s="7">
        <f t="shared" si="95"/>
        <v>0</v>
      </c>
      <c r="BO82" s="17">
        <f t="shared" si="96"/>
        <v>68.423525279999993</v>
      </c>
    </row>
    <row r="83" spans="2:67" ht="18" customHeight="1" x14ac:dyDescent="0.15">
      <c r="B83" s="1"/>
      <c r="C83" s="28"/>
      <c r="D83" s="116" t="s">
        <v>66</v>
      </c>
      <c r="E83" s="229" t="s">
        <v>107</v>
      </c>
      <c r="F83" s="73">
        <f t="shared" si="57"/>
        <v>39204</v>
      </c>
      <c r="G83" s="74">
        <f t="shared" si="58"/>
        <v>40</v>
      </c>
      <c r="H83" s="112">
        <f t="shared" si="59"/>
        <v>3</v>
      </c>
      <c r="I83" s="113"/>
      <c r="J83" s="174">
        <f t="shared" si="60"/>
        <v>66.894569280000013</v>
      </c>
      <c r="K83" s="175">
        <f t="shared" si="61"/>
        <v>63.976223520000012</v>
      </c>
      <c r="L83" s="170">
        <f t="shared" si="62"/>
        <v>66.894569280000013</v>
      </c>
      <c r="M83" s="171">
        <f t="shared" si="63"/>
        <v>63.976223520000012</v>
      </c>
      <c r="N83" s="163">
        <f t="shared" si="64"/>
        <v>-4.3626049041211479E-2</v>
      </c>
      <c r="O83" s="227">
        <f t="shared" si="65"/>
        <v>1.7063199999999998</v>
      </c>
      <c r="P83" s="228">
        <f t="shared" si="66"/>
        <v>1.63188</v>
      </c>
      <c r="Q83" s="223" t="str">
        <f t="shared" si="67"/>
        <v/>
      </c>
      <c r="R83" s="208">
        <f t="shared" si="68"/>
        <v>-2.9183457600000011</v>
      </c>
      <c r="S83" s="209">
        <f t="shared" si="69"/>
        <v>-4.3626049041211507E-2</v>
      </c>
      <c r="U83" s="153" t="s">
        <v>105</v>
      </c>
      <c r="V83" s="4" t="s">
        <v>4</v>
      </c>
      <c r="X83" s="37">
        <v>189.95</v>
      </c>
      <c r="Y83" s="37">
        <v>426.58</v>
      </c>
      <c r="Z83" s="37">
        <v>407.97</v>
      </c>
      <c r="AA83" s="118">
        <v>195.4</v>
      </c>
      <c r="AB83" s="37"/>
      <c r="AC83" s="118"/>
      <c r="AD83" s="37"/>
      <c r="AE83" s="118"/>
      <c r="AF83" s="37"/>
      <c r="AG83" s="30">
        <f t="shared" si="70"/>
        <v>385.35</v>
      </c>
      <c r="AH83" s="30">
        <f t="shared" si="71"/>
        <v>426.58</v>
      </c>
      <c r="AI83" s="30">
        <f t="shared" si="72"/>
        <v>407.97</v>
      </c>
      <c r="AJ83" s="31"/>
      <c r="AK83" s="31">
        <v>250000</v>
      </c>
      <c r="AL83" s="31"/>
      <c r="AM83" s="31">
        <v>250000</v>
      </c>
      <c r="AN83" s="31"/>
      <c r="AO83" s="31">
        <v>250000</v>
      </c>
      <c r="AP83" s="62">
        <f t="shared" si="73"/>
        <v>250000</v>
      </c>
      <c r="AQ83" s="32">
        <f t="shared" si="74"/>
        <v>100</v>
      </c>
      <c r="AR83" s="62">
        <f t="shared" si="75"/>
        <v>250000</v>
      </c>
      <c r="AS83" s="32">
        <f t="shared" si="76"/>
        <v>100</v>
      </c>
      <c r="AT83" s="27">
        <f t="shared" si="77"/>
        <v>426.58</v>
      </c>
      <c r="AU83" s="27" t="str">
        <f t="shared" si="78"/>
        <v/>
      </c>
      <c r="AV83" s="27">
        <f t="shared" si="79"/>
        <v>426.58</v>
      </c>
      <c r="AW83" s="24">
        <f t="shared" si="80"/>
        <v>-18.609999999999957</v>
      </c>
      <c r="AX83" s="24" t="str">
        <f t="shared" si="55"/>
        <v/>
      </c>
      <c r="AY83" s="24">
        <f t="shared" si="81"/>
        <v>-18.609999999999957</v>
      </c>
      <c r="AZ83" s="115">
        <f t="shared" si="56"/>
        <v>39204</v>
      </c>
      <c r="BA83" s="33">
        <f t="shared" si="82"/>
        <v>0.15681600000000001</v>
      </c>
      <c r="BB83" s="33">
        <f t="shared" si="83"/>
        <v>63.976223520000012</v>
      </c>
      <c r="BC83" s="34">
        <f t="shared" si="84"/>
        <v>0</v>
      </c>
      <c r="BD83" s="34">
        <f t="shared" si="85"/>
        <v>63.976223520000012</v>
      </c>
      <c r="BE83" s="34" t="str">
        <f t="shared" si="86"/>
        <v>yes</v>
      </c>
      <c r="BF83" s="35">
        <f t="shared" si="87"/>
        <v>0.15681600000000001</v>
      </c>
      <c r="BG83" s="35">
        <f t="shared" si="88"/>
        <v>66.894569280000013</v>
      </c>
      <c r="BH83" s="34">
        <f t="shared" si="89"/>
        <v>0</v>
      </c>
      <c r="BI83" s="36">
        <f t="shared" si="90"/>
        <v>66.894569280000013</v>
      </c>
      <c r="BJ83" s="1" t="str">
        <f t="shared" si="91"/>
        <v>yes</v>
      </c>
      <c r="BK83" s="35">
        <f t="shared" si="92"/>
        <v>-2.9183457600000011</v>
      </c>
      <c r="BL83" s="35" t="str">
        <f t="shared" si="93"/>
        <v/>
      </c>
      <c r="BM83" s="7">
        <f t="shared" si="94"/>
        <v>-2.9183457600000011</v>
      </c>
      <c r="BN83" s="7">
        <f t="shared" si="95"/>
        <v>0</v>
      </c>
      <c r="BO83" s="17">
        <f t="shared" si="96"/>
        <v>63.976223519999998</v>
      </c>
    </row>
    <row r="84" spans="2:67" ht="18" customHeight="1" x14ac:dyDescent="0.15">
      <c r="B84" s="1"/>
      <c r="C84" s="28"/>
      <c r="D84" s="116" t="s">
        <v>66</v>
      </c>
      <c r="E84" s="229" t="s">
        <v>108</v>
      </c>
      <c r="F84" s="73">
        <f t="shared" si="57"/>
        <v>39204</v>
      </c>
      <c r="G84" s="74">
        <f t="shared" si="58"/>
        <v>40</v>
      </c>
      <c r="H84" s="112">
        <f t="shared" si="59"/>
        <v>3</v>
      </c>
      <c r="I84" s="113"/>
      <c r="J84" s="174">
        <f t="shared" si="60"/>
        <v>66.894569280000013</v>
      </c>
      <c r="K84" s="175">
        <f t="shared" si="61"/>
        <v>63.976223520000012</v>
      </c>
      <c r="L84" s="170">
        <f t="shared" si="62"/>
        <v>66.894569280000013</v>
      </c>
      <c r="M84" s="171">
        <f t="shared" si="63"/>
        <v>63.976223520000012</v>
      </c>
      <c r="N84" s="163">
        <f t="shared" si="64"/>
        <v>-4.3626049041211479E-2</v>
      </c>
      <c r="O84" s="227">
        <f t="shared" si="65"/>
        <v>1.7063199999999998</v>
      </c>
      <c r="P84" s="228">
        <f t="shared" si="66"/>
        <v>1.63188</v>
      </c>
      <c r="Q84" s="223" t="str">
        <f t="shared" si="67"/>
        <v/>
      </c>
      <c r="R84" s="208">
        <f t="shared" si="68"/>
        <v>-2.9183457600000011</v>
      </c>
      <c r="S84" s="209">
        <f t="shared" si="69"/>
        <v>-4.3626049041211507E-2</v>
      </c>
      <c r="U84" s="153" t="s">
        <v>105</v>
      </c>
      <c r="V84" s="4" t="s">
        <v>4</v>
      </c>
      <c r="X84" s="37">
        <v>189.95</v>
      </c>
      <c r="Y84" s="37">
        <v>426.58</v>
      </c>
      <c r="Z84" s="37">
        <v>407.97</v>
      </c>
      <c r="AA84" s="118">
        <v>195.4</v>
      </c>
      <c r="AB84" s="37"/>
      <c r="AC84" s="118"/>
      <c r="AD84" s="37"/>
      <c r="AE84" s="118"/>
      <c r="AF84" s="37"/>
      <c r="AG84" s="30">
        <f t="shared" si="70"/>
        <v>385.35</v>
      </c>
      <c r="AH84" s="30">
        <f t="shared" si="71"/>
        <v>426.58</v>
      </c>
      <c r="AI84" s="30">
        <f t="shared" si="72"/>
        <v>407.97</v>
      </c>
      <c r="AJ84" s="31"/>
      <c r="AK84" s="31">
        <v>250000</v>
      </c>
      <c r="AL84" s="31"/>
      <c r="AM84" s="31">
        <v>250000</v>
      </c>
      <c r="AN84" s="31"/>
      <c r="AO84" s="31">
        <v>250000</v>
      </c>
      <c r="AP84" s="62">
        <f t="shared" si="73"/>
        <v>250000</v>
      </c>
      <c r="AQ84" s="32">
        <f t="shared" si="74"/>
        <v>100</v>
      </c>
      <c r="AR84" s="62">
        <f t="shared" si="75"/>
        <v>250000</v>
      </c>
      <c r="AS84" s="32">
        <f t="shared" si="76"/>
        <v>100</v>
      </c>
      <c r="AT84" s="27">
        <f t="shared" si="77"/>
        <v>426.58</v>
      </c>
      <c r="AU84" s="27" t="str">
        <f t="shared" si="78"/>
        <v/>
      </c>
      <c r="AV84" s="27">
        <f t="shared" si="79"/>
        <v>426.58</v>
      </c>
      <c r="AW84" s="24">
        <f t="shared" si="80"/>
        <v>-18.609999999999957</v>
      </c>
      <c r="AX84" s="24" t="str">
        <f t="shared" si="55"/>
        <v/>
      </c>
      <c r="AY84" s="24">
        <f t="shared" si="81"/>
        <v>-18.609999999999957</v>
      </c>
      <c r="AZ84" s="115">
        <f t="shared" si="56"/>
        <v>39204</v>
      </c>
      <c r="BA84" s="33">
        <f t="shared" si="82"/>
        <v>0.15681600000000001</v>
      </c>
      <c r="BB84" s="33">
        <f t="shared" si="83"/>
        <v>63.976223520000012</v>
      </c>
      <c r="BC84" s="34">
        <f t="shared" si="84"/>
        <v>0</v>
      </c>
      <c r="BD84" s="34">
        <f t="shared" si="85"/>
        <v>63.976223520000012</v>
      </c>
      <c r="BE84" s="34" t="str">
        <f t="shared" si="86"/>
        <v>yes</v>
      </c>
      <c r="BF84" s="35">
        <f t="shared" si="87"/>
        <v>0.15681600000000001</v>
      </c>
      <c r="BG84" s="35">
        <f t="shared" si="88"/>
        <v>66.894569280000013</v>
      </c>
      <c r="BH84" s="34">
        <f t="shared" si="89"/>
        <v>0</v>
      </c>
      <c r="BI84" s="36">
        <f t="shared" si="90"/>
        <v>66.894569280000013</v>
      </c>
      <c r="BJ84" s="1" t="str">
        <f t="shared" si="91"/>
        <v>yes</v>
      </c>
      <c r="BK84" s="35">
        <f t="shared" si="92"/>
        <v>-2.9183457600000011</v>
      </c>
      <c r="BL84" s="35" t="str">
        <f t="shared" si="93"/>
        <v/>
      </c>
      <c r="BM84" s="7">
        <f t="shared" si="94"/>
        <v>-2.9183457600000011</v>
      </c>
      <c r="BN84" s="7">
        <f t="shared" si="95"/>
        <v>0</v>
      </c>
      <c r="BO84" s="17">
        <f t="shared" si="96"/>
        <v>63.976223519999998</v>
      </c>
    </row>
    <row r="85" spans="2:67" ht="18" customHeight="1" x14ac:dyDescent="0.15">
      <c r="B85" s="1"/>
      <c r="C85" s="28"/>
      <c r="D85" s="116" t="s">
        <v>66</v>
      </c>
      <c r="E85" s="229" t="s">
        <v>109</v>
      </c>
      <c r="F85" s="73">
        <f t="shared" si="57"/>
        <v>39204</v>
      </c>
      <c r="G85" s="74">
        <f t="shared" si="58"/>
        <v>40</v>
      </c>
      <c r="H85" s="112">
        <f t="shared" si="59"/>
        <v>3</v>
      </c>
      <c r="I85" s="113"/>
      <c r="J85" s="174">
        <f t="shared" si="60"/>
        <v>62.724831840000007</v>
      </c>
      <c r="K85" s="175">
        <f t="shared" si="61"/>
        <v>60.156185760000014</v>
      </c>
      <c r="L85" s="170">
        <f t="shared" si="62"/>
        <v>62.724831840000007</v>
      </c>
      <c r="M85" s="171">
        <f t="shared" si="63"/>
        <v>60.156185760000014</v>
      </c>
      <c r="N85" s="163">
        <f t="shared" si="64"/>
        <v>-4.0951023775594231E-2</v>
      </c>
      <c r="O85" s="227">
        <f t="shared" si="65"/>
        <v>1.59996</v>
      </c>
      <c r="P85" s="228">
        <f t="shared" si="66"/>
        <v>1.53444</v>
      </c>
      <c r="Q85" s="223" t="str">
        <f t="shared" si="67"/>
        <v/>
      </c>
      <c r="R85" s="208">
        <f t="shared" si="68"/>
        <v>-2.5686460799999935</v>
      </c>
      <c r="S85" s="209">
        <f t="shared" si="69"/>
        <v>-4.0951023775594279E-2</v>
      </c>
      <c r="U85" s="153" t="s">
        <v>105</v>
      </c>
      <c r="V85" s="4" t="s">
        <v>4</v>
      </c>
      <c r="X85" s="37">
        <v>155.94999999999999</v>
      </c>
      <c r="Y85" s="37">
        <v>399.99</v>
      </c>
      <c r="Z85" s="37">
        <v>383.61</v>
      </c>
      <c r="AA85" s="118">
        <v>195.4</v>
      </c>
      <c r="AB85" s="37"/>
      <c r="AC85" s="118"/>
      <c r="AD85" s="37"/>
      <c r="AE85" s="118"/>
      <c r="AF85" s="37"/>
      <c r="AG85" s="30">
        <f t="shared" si="70"/>
        <v>351.35</v>
      </c>
      <c r="AH85" s="30">
        <f t="shared" si="71"/>
        <v>399.99</v>
      </c>
      <c r="AI85" s="30">
        <f t="shared" si="72"/>
        <v>383.61</v>
      </c>
      <c r="AJ85" s="31"/>
      <c r="AK85" s="31">
        <v>250000</v>
      </c>
      <c r="AL85" s="31"/>
      <c r="AM85" s="31">
        <v>250000</v>
      </c>
      <c r="AN85" s="31"/>
      <c r="AO85" s="31">
        <v>250000</v>
      </c>
      <c r="AP85" s="62">
        <f t="shared" si="73"/>
        <v>250000</v>
      </c>
      <c r="AQ85" s="32">
        <f t="shared" si="74"/>
        <v>100</v>
      </c>
      <c r="AR85" s="62">
        <f t="shared" si="75"/>
        <v>250000</v>
      </c>
      <c r="AS85" s="32">
        <f t="shared" si="76"/>
        <v>100</v>
      </c>
      <c r="AT85" s="27">
        <f t="shared" si="77"/>
        <v>399.99</v>
      </c>
      <c r="AU85" s="27" t="str">
        <f t="shared" si="78"/>
        <v/>
      </c>
      <c r="AV85" s="27">
        <f t="shared" si="79"/>
        <v>399.99</v>
      </c>
      <c r="AW85" s="24">
        <f t="shared" si="80"/>
        <v>-16.379999999999995</v>
      </c>
      <c r="AX85" s="24" t="str">
        <f t="shared" si="55"/>
        <v/>
      </c>
      <c r="AY85" s="24">
        <f t="shared" si="81"/>
        <v>-16.379999999999995</v>
      </c>
      <c r="AZ85" s="115">
        <f t="shared" si="56"/>
        <v>39204</v>
      </c>
      <c r="BA85" s="33">
        <f t="shared" si="82"/>
        <v>0.15681600000000001</v>
      </c>
      <c r="BB85" s="33">
        <f t="shared" si="83"/>
        <v>60.156185760000014</v>
      </c>
      <c r="BC85" s="34">
        <f t="shared" si="84"/>
        <v>0</v>
      </c>
      <c r="BD85" s="34">
        <f t="shared" si="85"/>
        <v>60.156185760000014</v>
      </c>
      <c r="BE85" s="34" t="str">
        <f t="shared" si="86"/>
        <v>yes</v>
      </c>
      <c r="BF85" s="35">
        <f t="shared" si="87"/>
        <v>0.15681600000000001</v>
      </c>
      <c r="BG85" s="35">
        <f t="shared" si="88"/>
        <v>62.724831840000007</v>
      </c>
      <c r="BH85" s="34">
        <f t="shared" si="89"/>
        <v>0</v>
      </c>
      <c r="BI85" s="36">
        <f t="shared" si="90"/>
        <v>62.724831840000007</v>
      </c>
      <c r="BJ85" s="1" t="str">
        <f t="shared" si="91"/>
        <v>yes</v>
      </c>
      <c r="BK85" s="35">
        <f t="shared" si="92"/>
        <v>-2.5686460799999935</v>
      </c>
      <c r="BL85" s="35" t="str">
        <f t="shared" si="93"/>
        <v/>
      </c>
      <c r="BM85" s="7">
        <f t="shared" si="94"/>
        <v>-2.5686460799999935</v>
      </c>
      <c r="BN85" s="7">
        <f t="shared" si="95"/>
        <v>0</v>
      </c>
      <c r="BO85" s="17">
        <f t="shared" si="96"/>
        <v>60.15618576</v>
      </c>
    </row>
    <row r="86" spans="2:67" ht="18" customHeight="1" x14ac:dyDescent="0.15">
      <c r="B86" s="1"/>
      <c r="C86" s="28"/>
      <c r="D86" s="116" t="s">
        <v>66</v>
      </c>
      <c r="E86" s="229" t="s">
        <v>110</v>
      </c>
      <c r="F86" s="73">
        <f t="shared" si="57"/>
        <v>39204</v>
      </c>
      <c r="G86" s="74">
        <f t="shared" si="58"/>
        <v>40</v>
      </c>
      <c r="H86" s="112">
        <f t="shared" si="59"/>
        <v>3</v>
      </c>
      <c r="I86" s="113"/>
      <c r="J86" s="174">
        <f t="shared" si="60"/>
        <v>66.894569280000013</v>
      </c>
      <c r="K86" s="175">
        <f t="shared" si="61"/>
        <v>63.976223520000012</v>
      </c>
      <c r="L86" s="170">
        <f t="shared" si="62"/>
        <v>66.894569280000013</v>
      </c>
      <c r="M86" s="171">
        <f t="shared" si="63"/>
        <v>63.976223520000012</v>
      </c>
      <c r="N86" s="163">
        <f t="shared" si="64"/>
        <v>-4.3626049041211479E-2</v>
      </c>
      <c r="O86" s="227">
        <f t="shared" si="65"/>
        <v>1.7063199999999998</v>
      </c>
      <c r="P86" s="228">
        <f t="shared" si="66"/>
        <v>1.63188</v>
      </c>
      <c r="Q86" s="223" t="str">
        <f t="shared" si="67"/>
        <v/>
      </c>
      <c r="R86" s="208">
        <f t="shared" si="68"/>
        <v>-2.9183457600000011</v>
      </c>
      <c r="S86" s="209">
        <f t="shared" si="69"/>
        <v>-4.3626049041211507E-2</v>
      </c>
      <c r="U86" s="153" t="s">
        <v>105</v>
      </c>
      <c r="V86" s="4" t="s">
        <v>4</v>
      </c>
      <c r="X86" s="37">
        <v>189.95</v>
      </c>
      <c r="Y86" s="37">
        <v>426.58</v>
      </c>
      <c r="Z86" s="37">
        <v>407.97</v>
      </c>
      <c r="AA86" s="118">
        <v>195.4</v>
      </c>
      <c r="AB86" s="37"/>
      <c r="AC86" s="118"/>
      <c r="AD86" s="37"/>
      <c r="AE86" s="118"/>
      <c r="AF86" s="37"/>
      <c r="AG86" s="30">
        <f t="shared" si="70"/>
        <v>385.35</v>
      </c>
      <c r="AH86" s="30">
        <f t="shared" si="71"/>
        <v>426.58</v>
      </c>
      <c r="AI86" s="30">
        <f t="shared" si="72"/>
        <v>407.97</v>
      </c>
      <c r="AJ86" s="31"/>
      <c r="AK86" s="31">
        <v>250000</v>
      </c>
      <c r="AL86" s="31"/>
      <c r="AM86" s="31">
        <v>250000</v>
      </c>
      <c r="AN86" s="31"/>
      <c r="AO86" s="31">
        <v>250000</v>
      </c>
      <c r="AP86" s="62">
        <f t="shared" si="73"/>
        <v>250000</v>
      </c>
      <c r="AQ86" s="32">
        <f t="shared" si="74"/>
        <v>100</v>
      </c>
      <c r="AR86" s="62">
        <f t="shared" si="75"/>
        <v>250000</v>
      </c>
      <c r="AS86" s="32">
        <f t="shared" si="76"/>
        <v>100</v>
      </c>
      <c r="AT86" s="27">
        <f t="shared" si="77"/>
        <v>426.58</v>
      </c>
      <c r="AU86" s="27" t="str">
        <f t="shared" si="78"/>
        <v/>
      </c>
      <c r="AV86" s="27">
        <f t="shared" si="79"/>
        <v>426.58</v>
      </c>
      <c r="AW86" s="24">
        <f t="shared" si="80"/>
        <v>-18.609999999999957</v>
      </c>
      <c r="AX86" s="24" t="str">
        <f t="shared" si="55"/>
        <v/>
      </c>
      <c r="AY86" s="24">
        <f t="shared" si="81"/>
        <v>-18.609999999999957</v>
      </c>
      <c r="AZ86" s="115">
        <f t="shared" si="56"/>
        <v>39204</v>
      </c>
      <c r="BA86" s="33">
        <f t="shared" si="82"/>
        <v>0.15681600000000001</v>
      </c>
      <c r="BB86" s="33">
        <f t="shared" si="83"/>
        <v>63.976223520000012</v>
      </c>
      <c r="BC86" s="34">
        <f t="shared" si="84"/>
        <v>0</v>
      </c>
      <c r="BD86" s="34">
        <f t="shared" si="85"/>
        <v>63.976223520000012</v>
      </c>
      <c r="BE86" s="34" t="str">
        <f t="shared" si="86"/>
        <v>yes</v>
      </c>
      <c r="BF86" s="35">
        <f t="shared" si="87"/>
        <v>0.15681600000000001</v>
      </c>
      <c r="BG86" s="35">
        <f t="shared" si="88"/>
        <v>66.894569280000013</v>
      </c>
      <c r="BH86" s="34">
        <f t="shared" si="89"/>
        <v>0</v>
      </c>
      <c r="BI86" s="36">
        <f t="shared" si="90"/>
        <v>66.894569280000013</v>
      </c>
      <c r="BJ86" s="1" t="str">
        <f t="shared" si="91"/>
        <v>yes</v>
      </c>
      <c r="BK86" s="35">
        <f t="shared" si="92"/>
        <v>-2.9183457600000011</v>
      </c>
      <c r="BL86" s="35" t="str">
        <f t="shared" si="93"/>
        <v/>
      </c>
      <c r="BM86" s="7">
        <f t="shared" si="94"/>
        <v>-2.9183457600000011</v>
      </c>
      <c r="BN86" s="7">
        <f t="shared" si="95"/>
        <v>0</v>
      </c>
      <c r="BO86" s="17">
        <f t="shared" si="96"/>
        <v>63.976223519999998</v>
      </c>
    </row>
    <row r="87" spans="2:67" ht="18" customHeight="1" x14ac:dyDescent="0.15">
      <c r="B87" s="1"/>
      <c r="C87" s="28"/>
      <c r="D87" s="116" t="s">
        <v>66</v>
      </c>
      <c r="E87" s="229" t="s">
        <v>174</v>
      </c>
      <c r="F87" s="73">
        <f t="shared" si="57"/>
        <v>39204</v>
      </c>
      <c r="G87" s="74">
        <f t="shared" si="58"/>
        <v>40</v>
      </c>
      <c r="H87" s="112">
        <f t="shared" si="59"/>
        <v>3</v>
      </c>
      <c r="I87" s="113"/>
      <c r="J87" s="174">
        <f t="shared" si="60"/>
        <v>58.86088560000001</v>
      </c>
      <c r="K87" s="175">
        <f t="shared" si="61"/>
        <v>58.86088560000001</v>
      </c>
      <c r="L87" s="170">
        <f t="shared" si="62"/>
        <v>58.86088560000001</v>
      </c>
      <c r="M87" s="171">
        <f t="shared" si="63"/>
        <v>58.86088560000001</v>
      </c>
      <c r="N87" s="163">
        <f t="shared" si="64"/>
        <v>0</v>
      </c>
      <c r="O87" s="227">
        <f t="shared" si="65"/>
        <v>1.5014000000000001</v>
      </c>
      <c r="P87" s="228">
        <f t="shared" si="66"/>
        <v>1.5014000000000001</v>
      </c>
      <c r="Q87" s="223" t="str">
        <f t="shared" si="67"/>
        <v/>
      </c>
      <c r="R87" s="208">
        <f t="shared" si="68"/>
        <v>0</v>
      </c>
      <c r="S87" s="209">
        <f t="shared" si="69"/>
        <v>0</v>
      </c>
      <c r="U87" s="153" t="s">
        <v>29</v>
      </c>
      <c r="V87" s="4" t="s">
        <v>4</v>
      </c>
      <c r="X87" s="37"/>
      <c r="Y87" s="37">
        <v>375.35</v>
      </c>
      <c r="Z87" s="37">
        <v>375.35</v>
      </c>
      <c r="AA87" s="118"/>
      <c r="AB87" s="37"/>
      <c r="AC87" s="118"/>
      <c r="AD87" s="37"/>
      <c r="AE87" s="118"/>
      <c r="AF87" s="37"/>
      <c r="AG87" s="30">
        <f t="shared" si="70"/>
        <v>0</v>
      </c>
      <c r="AH87" s="30">
        <f t="shared" si="71"/>
        <v>375.35</v>
      </c>
      <c r="AI87" s="30">
        <f t="shared" si="72"/>
        <v>375.35</v>
      </c>
      <c r="AJ87" s="31"/>
      <c r="AK87" s="31">
        <v>250000</v>
      </c>
      <c r="AL87" s="31"/>
      <c r="AM87" s="31">
        <v>250000</v>
      </c>
      <c r="AN87" s="31"/>
      <c r="AO87" s="31">
        <v>250000</v>
      </c>
      <c r="AP87" s="62">
        <f t="shared" si="73"/>
        <v>250000</v>
      </c>
      <c r="AQ87" s="32">
        <f t="shared" si="74"/>
        <v>100</v>
      </c>
      <c r="AR87" s="62">
        <f t="shared" si="75"/>
        <v>250000</v>
      </c>
      <c r="AS87" s="32">
        <f t="shared" si="76"/>
        <v>100</v>
      </c>
      <c r="AT87" s="27">
        <f t="shared" si="77"/>
        <v>375.35</v>
      </c>
      <c r="AU87" s="27" t="str">
        <f t="shared" si="78"/>
        <v/>
      </c>
      <c r="AV87" s="27">
        <f t="shared" si="79"/>
        <v>375.35</v>
      </c>
      <c r="AW87" s="24">
        <f t="shared" si="80"/>
        <v>0</v>
      </c>
      <c r="AX87" s="24" t="str">
        <f t="shared" si="55"/>
        <v/>
      </c>
      <c r="AY87" s="24">
        <f t="shared" si="81"/>
        <v>0</v>
      </c>
      <c r="AZ87" s="115">
        <f t="shared" si="56"/>
        <v>39204</v>
      </c>
      <c r="BA87" s="33">
        <f t="shared" si="82"/>
        <v>0.15681600000000001</v>
      </c>
      <c r="BB87" s="33">
        <f t="shared" si="83"/>
        <v>58.86088560000001</v>
      </c>
      <c r="BC87" s="34">
        <f t="shared" si="84"/>
        <v>0</v>
      </c>
      <c r="BD87" s="34">
        <f t="shared" si="85"/>
        <v>58.86088560000001</v>
      </c>
      <c r="BE87" s="34" t="str">
        <f t="shared" si="86"/>
        <v>yes</v>
      </c>
      <c r="BF87" s="35">
        <f t="shared" si="87"/>
        <v>0.15681600000000001</v>
      </c>
      <c r="BG87" s="35">
        <f t="shared" si="88"/>
        <v>58.86088560000001</v>
      </c>
      <c r="BH87" s="34">
        <f t="shared" si="89"/>
        <v>0</v>
      </c>
      <c r="BI87" s="36">
        <f t="shared" si="90"/>
        <v>58.86088560000001</v>
      </c>
      <c r="BJ87" s="1" t="str">
        <f t="shared" si="91"/>
        <v>yes</v>
      </c>
      <c r="BK87" s="35">
        <f t="shared" si="92"/>
        <v>0</v>
      </c>
      <c r="BL87" s="35" t="str">
        <f t="shared" si="93"/>
        <v/>
      </c>
      <c r="BM87" s="7">
        <f t="shared" si="94"/>
        <v>0</v>
      </c>
      <c r="BN87" s="7">
        <f t="shared" si="95"/>
        <v>0</v>
      </c>
      <c r="BO87" s="17">
        <f t="shared" si="96"/>
        <v>58.860885600000003</v>
      </c>
    </row>
    <row r="88" spans="2:67" ht="18" customHeight="1" x14ac:dyDescent="0.15">
      <c r="B88" s="1"/>
      <c r="C88" s="28"/>
      <c r="D88" s="116" t="s">
        <v>66</v>
      </c>
      <c r="E88" s="229" t="s">
        <v>121</v>
      </c>
      <c r="F88" s="73">
        <f t="shared" si="57"/>
        <v>39204</v>
      </c>
      <c r="G88" s="74">
        <f t="shared" si="58"/>
        <v>40</v>
      </c>
      <c r="H88" s="112">
        <f t="shared" si="59"/>
        <v>3</v>
      </c>
      <c r="I88" s="113"/>
      <c r="J88" s="174">
        <f t="shared" si="60"/>
        <v>65.917605600000016</v>
      </c>
      <c r="K88" s="175">
        <f t="shared" si="61"/>
        <v>65.917605600000016</v>
      </c>
      <c r="L88" s="170">
        <f t="shared" si="62"/>
        <v>65.917605600000016</v>
      </c>
      <c r="M88" s="171">
        <f t="shared" si="63"/>
        <v>65.917605600000016</v>
      </c>
      <c r="N88" s="163">
        <f t="shared" si="64"/>
        <v>0</v>
      </c>
      <c r="O88" s="227">
        <f t="shared" si="65"/>
        <v>1.6814</v>
      </c>
      <c r="P88" s="228">
        <f t="shared" si="66"/>
        <v>1.6814</v>
      </c>
      <c r="Q88" s="223" t="str">
        <f t="shared" si="67"/>
        <v/>
      </c>
      <c r="R88" s="208">
        <f t="shared" si="68"/>
        <v>0</v>
      </c>
      <c r="S88" s="209">
        <f t="shared" si="69"/>
        <v>0</v>
      </c>
      <c r="U88" s="150" t="s">
        <v>29</v>
      </c>
      <c r="V88" s="4" t="s">
        <v>4</v>
      </c>
      <c r="X88" s="37">
        <v>215.95</v>
      </c>
      <c r="Y88" s="37">
        <v>420.35</v>
      </c>
      <c r="Z88" s="37">
        <v>420.35</v>
      </c>
      <c r="AA88" s="154">
        <v>195.4</v>
      </c>
      <c r="AB88" s="37"/>
      <c r="AC88" s="154"/>
      <c r="AD88" s="37"/>
      <c r="AE88" s="154"/>
      <c r="AF88" s="37"/>
      <c r="AG88" s="30">
        <f t="shared" si="70"/>
        <v>411.35</v>
      </c>
      <c r="AH88" s="30">
        <f t="shared" si="71"/>
        <v>420.35</v>
      </c>
      <c r="AI88" s="30">
        <f t="shared" si="72"/>
        <v>420.35</v>
      </c>
      <c r="AJ88" s="31"/>
      <c r="AK88" s="31">
        <v>250000</v>
      </c>
      <c r="AL88" s="31"/>
      <c r="AM88" s="31">
        <v>250000</v>
      </c>
      <c r="AN88" s="31"/>
      <c r="AO88" s="31">
        <v>250000</v>
      </c>
      <c r="AP88" s="62">
        <f t="shared" si="73"/>
        <v>250000</v>
      </c>
      <c r="AQ88" s="32">
        <f t="shared" si="74"/>
        <v>100</v>
      </c>
      <c r="AR88" s="62">
        <f t="shared" si="75"/>
        <v>250000</v>
      </c>
      <c r="AS88" s="32">
        <f t="shared" si="76"/>
        <v>100</v>
      </c>
      <c r="AT88" s="27">
        <f t="shared" si="77"/>
        <v>420.35</v>
      </c>
      <c r="AU88" s="27" t="str">
        <f t="shared" si="78"/>
        <v/>
      </c>
      <c r="AV88" s="27">
        <f t="shared" si="79"/>
        <v>420.35</v>
      </c>
      <c r="AW88" s="24">
        <f t="shared" si="80"/>
        <v>0</v>
      </c>
      <c r="AX88" s="24" t="str">
        <f t="shared" si="55"/>
        <v/>
      </c>
      <c r="AY88" s="24">
        <f t="shared" si="81"/>
        <v>0</v>
      </c>
      <c r="AZ88" s="115">
        <f t="shared" si="56"/>
        <v>39204</v>
      </c>
      <c r="BA88" s="33">
        <f t="shared" si="82"/>
        <v>0.15681600000000001</v>
      </c>
      <c r="BB88" s="33">
        <f t="shared" si="83"/>
        <v>65.917605600000016</v>
      </c>
      <c r="BC88" s="34">
        <f t="shared" si="84"/>
        <v>0</v>
      </c>
      <c r="BD88" s="34">
        <f t="shared" si="85"/>
        <v>65.917605600000016</v>
      </c>
      <c r="BE88" s="34" t="str">
        <f t="shared" si="86"/>
        <v>yes</v>
      </c>
      <c r="BF88" s="35">
        <f t="shared" si="87"/>
        <v>0.15681600000000001</v>
      </c>
      <c r="BG88" s="35">
        <f t="shared" si="88"/>
        <v>65.917605600000016</v>
      </c>
      <c r="BH88" s="34">
        <f t="shared" si="89"/>
        <v>0</v>
      </c>
      <c r="BI88" s="36">
        <f t="shared" si="90"/>
        <v>65.917605600000016</v>
      </c>
      <c r="BJ88" s="1" t="str">
        <f t="shared" si="91"/>
        <v>yes</v>
      </c>
      <c r="BK88" s="35">
        <f t="shared" si="92"/>
        <v>0</v>
      </c>
      <c r="BL88" s="35" t="str">
        <f t="shared" si="93"/>
        <v/>
      </c>
      <c r="BM88" s="7">
        <f t="shared" si="94"/>
        <v>0</v>
      </c>
      <c r="BN88" s="7">
        <f t="shared" si="95"/>
        <v>0</v>
      </c>
      <c r="BO88" s="17">
        <f t="shared" si="96"/>
        <v>65.917605600000002</v>
      </c>
    </row>
    <row r="89" spans="2:67" ht="18" customHeight="1" x14ac:dyDescent="0.15">
      <c r="B89" s="1"/>
      <c r="C89" s="28"/>
      <c r="D89" s="116" t="s">
        <v>66</v>
      </c>
      <c r="E89" s="229" t="s">
        <v>122</v>
      </c>
      <c r="F89" s="73">
        <f t="shared" si="57"/>
        <v>39204</v>
      </c>
      <c r="G89" s="74">
        <f t="shared" si="58"/>
        <v>40</v>
      </c>
      <c r="H89" s="112">
        <f t="shared" si="59"/>
        <v>3</v>
      </c>
      <c r="I89" s="113"/>
      <c r="J89" s="174">
        <f t="shared" si="60"/>
        <v>62.724831840000007</v>
      </c>
      <c r="K89" s="175">
        <f t="shared" si="61"/>
        <v>63.976223520000012</v>
      </c>
      <c r="L89" s="170">
        <f t="shared" si="62"/>
        <v>62.724831840000007</v>
      </c>
      <c r="M89" s="171">
        <f t="shared" si="63"/>
        <v>63.976223520000012</v>
      </c>
      <c r="N89" s="163">
        <f t="shared" si="64"/>
        <v>1.9950498762469238E-2</v>
      </c>
      <c r="O89" s="227">
        <f t="shared" si="65"/>
        <v>1.59996</v>
      </c>
      <c r="P89" s="228">
        <f t="shared" si="66"/>
        <v>1.63188</v>
      </c>
      <c r="Q89" s="223" t="str">
        <f t="shared" si="67"/>
        <v/>
      </c>
      <c r="R89" s="208">
        <f t="shared" si="68"/>
        <v>1.2513916800000047</v>
      </c>
      <c r="S89" s="209">
        <f t="shared" si="69"/>
        <v>1.9950498762469134E-2</v>
      </c>
      <c r="U89" s="153" t="s">
        <v>105</v>
      </c>
      <c r="V89" s="4" t="s">
        <v>4</v>
      </c>
      <c r="X89" s="37">
        <v>155.94999999999999</v>
      </c>
      <c r="Y89" s="37">
        <v>399.99</v>
      </c>
      <c r="Z89" s="37">
        <v>407.97</v>
      </c>
      <c r="AA89" s="154">
        <v>195.4</v>
      </c>
      <c r="AB89" s="37"/>
      <c r="AC89" s="154"/>
      <c r="AD89" s="37"/>
      <c r="AE89" s="154"/>
      <c r="AF89" s="37"/>
      <c r="AG89" s="30">
        <f t="shared" si="70"/>
        <v>351.35</v>
      </c>
      <c r="AH89" s="30">
        <f t="shared" si="71"/>
        <v>399.99</v>
      </c>
      <c r="AI89" s="30">
        <f t="shared" si="72"/>
        <v>407.97</v>
      </c>
      <c r="AJ89" s="31"/>
      <c r="AK89" s="31">
        <v>250000</v>
      </c>
      <c r="AL89" s="31"/>
      <c r="AM89" s="31">
        <v>250000</v>
      </c>
      <c r="AN89" s="31"/>
      <c r="AO89" s="31">
        <v>250000</v>
      </c>
      <c r="AP89" s="62">
        <f t="shared" si="73"/>
        <v>250000</v>
      </c>
      <c r="AQ89" s="32">
        <f t="shared" si="74"/>
        <v>100</v>
      </c>
      <c r="AR89" s="62">
        <f t="shared" si="75"/>
        <v>250000</v>
      </c>
      <c r="AS89" s="32">
        <f t="shared" si="76"/>
        <v>100</v>
      </c>
      <c r="AT89" s="27">
        <f t="shared" si="77"/>
        <v>399.99</v>
      </c>
      <c r="AU89" s="27" t="str">
        <f t="shared" si="78"/>
        <v/>
      </c>
      <c r="AV89" s="27">
        <f t="shared" si="79"/>
        <v>399.99</v>
      </c>
      <c r="AW89" s="24">
        <f t="shared" si="80"/>
        <v>7.9800000000000182</v>
      </c>
      <c r="AX89" s="24" t="str">
        <f t="shared" si="55"/>
        <v/>
      </c>
      <c r="AY89" s="24">
        <f t="shared" si="81"/>
        <v>7.9800000000000182</v>
      </c>
      <c r="AZ89" s="115">
        <f t="shared" si="56"/>
        <v>39204</v>
      </c>
      <c r="BA89" s="33">
        <f t="shared" si="82"/>
        <v>0.15681600000000001</v>
      </c>
      <c r="BB89" s="33">
        <f t="shared" si="83"/>
        <v>63.976223520000012</v>
      </c>
      <c r="BC89" s="34">
        <f t="shared" si="84"/>
        <v>0</v>
      </c>
      <c r="BD89" s="34">
        <f t="shared" si="85"/>
        <v>63.976223520000012</v>
      </c>
      <c r="BE89" s="34" t="str">
        <f t="shared" si="86"/>
        <v>yes</v>
      </c>
      <c r="BF89" s="35">
        <f t="shared" si="87"/>
        <v>0.15681600000000001</v>
      </c>
      <c r="BG89" s="35">
        <f t="shared" si="88"/>
        <v>62.724831840000007</v>
      </c>
      <c r="BH89" s="34">
        <f t="shared" si="89"/>
        <v>0</v>
      </c>
      <c r="BI89" s="36">
        <f t="shared" si="90"/>
        <v>62.724831840000007</v>
      </c>
      <c r="BJ89" s="1" t="str">
        <f t="shared" si="91"/>
        <v>yes</v>
      </c>
      <c r="BK89" s="35">
        <f t="shared" si="92"/>
        <v>1.2513916800000047</v>
      </c>
      <c r="BL89" s="35" t="str">
        <f t="shared" si="93"/>
        <v/>
      </c>
      <c r="BM89" s="7">
        <f t="shared" si="94"/>
        <v>1.2513916800000047</v>
      </c>
      <c r="BN89" s="7">
        <f t="shared" si="95"/>
        <v>0</v>
      </c>
      <c r="BO89" s="17">
        <f t="shared" si="96"/>
        <v>63.976223519999998</v>
      </c>
    </row>
    <row r="90" spans="2:67" ht="18" customHeight="1" x14ac:dyDescent="0.15">
      <c r="B90" s="1"/>
      <c r="C90" s="28"/>
      <c r="D90" s="116" t="s">
        <v>66</v>
      </c>
      <c r="E90" s="229" t="s">
        <v>123</v>
      </c>
      <c r="F90" s="73">
        <f t="shared" si="57"/>
        <v>39204</v>
      </c>
      <c r="G90" s="74">
        <f t="shared" si="58"/>
        <v>40</v>
      </c>
      <c r="H90" s="112">
        <f t="shared" si="59"/>
        <v>3</v>
      </c>
      <c r="I90" s="113"/>
      <c r="J90" s="174">
        <f t="shared" si="60"/>
        <v>66.894569280000013</v>
      </c>
      <c r="K90" s="175">
        <f t="shared" si="61"/>
        <v>68.423525280000007</v>
      </c>
      <c r="L90" s="170">
        <f t="shared" si="62"/>
        <v>66.894569280000013</v>
      </c>
      <c r="M90" s="171">
        <f t="shared" si="63"/>
        <v>68.423525280000007</v>
      </c>
      <c r="N90" s="163">
        <f t="shared" si="64"/>
        <v>2.2856205166674304E-2</v>
      </c>
      <c r="O90" s="227">
        <f t="shared" si="65"/>
        <v>1.7063199999999998</v>
      </c>
      <c r="P90" s="228">
        <f t="shared" si="66"/>
        <v>1.7453199999999998</v>
      </c>
      <c r="Q90" s="223" t="str">
        <f t="shared" si="67"/>
        <v/>
      </c>
      <c r="R90" s="208">
        <f t="shared" si="68"/>
        <v>1.5289559999999938</v>
      </c>
      <c r="S90" s="209">
        <f t="shared" si="69"/>
        <v>2.2856205166674384E-2</v>
      </c>
      <c r="U90" s="153" t="s">
        <v>105</v>
      </c>
      <c r="V90" s="4" t="s">
        <v>4</v>
      </c>
      <c r="X90" s="37">
        <v>189.95</v>
      </c>
      <c r="Y90" s="37">
        <v>426.58</v>
      </c>
      <c r="Z90" s="37">
        <v>436.33</v>
      </c>
      <c r="AA90" s="154">
        <v>195.4</v>
      </c>
      <c r="AB90" s="37"/>
      <c r="AC90" s="154"/>
      <c r="AD90" s="37"/>
      <c r="AE90" s="154"/>
      <c r="AF90" s="37"/>
      <c r="AG90" s="30">
        <f t="shared" si="70"/>
        <v>385.35</v>
      </c>
      <c r="AH90" s="30">
        <f t="shared" si="71"/>
        <v>426.58</v>
      </c>
      <c r="AI90" s="30">
        <f t="shared" si="72"/>
        <v>436.33</v>
      </c>
      <c r="AJ90" s="31"/>
      <c r="AK90" s="31">
        <v>250000</v>
      </c>
      <c r="AL90" s="31"/>
      <c r="AM90" s="31">
        <v>250000</v>
      </c>
      <c r="AN90" s="31"/>
      <c r="AO90" s="31">
        <v>250000</v>
      </c>
      <c r="AP90" s="62">
        <f t="shared" si="73"/>
        <v>250000</v>
      </c>
      <c r="AQ90" s="32">
        <f t="shared" si="74"/>
        <v>100</v>
      </c>
      <c r="AR90" s="62">
        <f t="shared" si="75"/>
        <v>250000</v>
      </c>
      <c r="AS90" s="32">
        <f t="shared" si="76"/>
        <v>100</v>
      </c>
      <c r="AT90" s="27">
        <f t="shared" si="77"/>
        <v>426.58</v>
      </c>
      <c r="AU90" s="27" t="str">
        <f t="shared" si="78"/>
        <v/>
      </c>
      <c r="AV90" s="27">
        <f t="shared" si="79"/>
        <v>426.58</v>
      </c>
      <c r="AW90" s="24">
        <f t="shared" si="80"/>
        <v>9.75</v>
      </c>
      <c r="AX90" s="24" t="str">
        <f t="shared" si="55"/>
        <v/>
      </c>
      <c r="AY90" s="24">
        <f t="shared" si="81"/>
        <v>9.75</v>
      </c>
      <c r="AZ90" s="115">
        <f t="shared" si="56"/>
        <v>39204</v>
      </c>
      <c r="BA90" s="33">
        <f t="shared" si="82"/>
        <v>0.15681600000000001</v>
      </c>
      <c r="BB90" s="33">
        <f t="shared" si="83"/>
        <v>68.423525280000007</v>
      </c>
      <c r="BC90" s="34">
        <f t="shared" si="84"/>
        <v>0</v>
      </c>
      <c r="BD90" s="34">
        <f t="shared" si="85"/>
        <v>68.423525280000007</v>
      </c>
      <c r="BE90" s="34" t="str">
        <f t="shared" si="86"/>
        <v>yes</v>
      </c>
      <c r="BF90" s="35">
        <f t="shared" si="87"/>
        <v>0.15681600000000001</v>
      </c>
      <c r="BG90" s="35">
        <f t="shared" si="88"/>
        <v>66.894569280000013</v>
      </c>
      <c r="BH90" s="34">
        <f t="shared" si="89"/>
        <v>0</v>
      </c>
      <c r="BI90" s="36">
        <f t="shared" si="90"/>
        <v>66.894569280000013</v>
      </c>
      <c r="BJ90" s="1" t="str">
        <f t="shared" si="91"/>
        <v>yes</v>
      </c>
      <c r="BK90" s="35">
        <f t="shared" si="92"/>
        <v>1.5289559999999938</v>
      </c>
      <c r="BL90" s="35" t="str">
        <f t="shared" si="93"/>
        <v/>
      </c>
      <c r="BM90" s="7">
        <f t="shared" si="94"/>
        <v>1.5289559999999938</v>
      </c>
      <c r="BN90" s="7">
        <f t="shared" si="95"/>
        <v>0</v>
      </c>
      <c r="BO90" s="17">
        <f t="shared" si="96"/>
        <v>68.423525279999993</v>
      </c>
    </row>
    <row r="91" spans="2:67" ht="18" customHeight="1" x14ac:dyDescent="0.15">
      <c r="B91" s="1"/>
      <c r="C91" s="28"/>
      <c r="D91" s="116" t="s">
        <v>66</v>
      </c>
      <c r="E91" s="229" t="s">
        <v>124</v>
      </c>
      <c r="F91" s="73">
        <f t="shared" si="57"/>
        <v>39204</v>
      </c>
      <c r="G91" s="74">
        <f t="shared" si="58"/>
        <v>40</v>
      </c>
      <c r="H91" s="112">
        <f t="shared" si="59"/>
        <v>3</v>
      </c>
      <c r="I91" s="113"/>
      <c r="J91" s="174">
        <f t="shared" si="60"/>
        <v>65.012777280000009</v>
      </c>
      <c r="K91" s="175">
        <f t="shared" si="61"/>
        <v>65.842333920000016</v>
      </c>
      <c r="L91" s="170">
        <f t="shared" si="62"/>
        <v>65.012777280000009</v>
      </c>
      <c r="M91" s="171">
        <f t="shared" si="63"/>
        <v>65.842333920000016</v>
      </c>
      <c r="N91" s="163">
        <f t="shared" si="64"/>
        <v>1.2759901587148459E-2</v>
      </c>
      <c r="O91" s="227">
        <f t="shared" si="65"/>
        <v>1.65832</v>
      </c>
      <c r="P91" s="228">
        <f t="shared" si="66"/>
        <v>1.6794800000000001</v>
      </c>
      <c r="Q91" s="223" t="str">
        <f t="shared" si="67"/>
        <v/>
      </c>
      <c r="R91" s="208">
        <f t="shared" si="68"/>
        <v>0.82955664000000695</v>
      </c>
      <c r="S91" s="209">
        <f t="shared" si="69"/>
        <v>1.2759901587148544E-2</v>
      </c>
      <c r="U91" s="153" t="s">
        <v>105</v>
      </c>
      <c r="V91" s="4" t="s">
        <v>4</v>
      </c>
      <c r="X91" s="37">
        <v>176.95</v>
      </c>
      <c r="Y91" s="37">
        <v>414.58</v>
      </c>
      <c r="Z91" s="37">
        <v>419.87</v>
      </c>
      <c r="AA91" s="154">
        <v>195.4</v>
      </c>
      <c r="AB91" s="37"/>
      <c r="AC91" s="154"/>
      <c r="AD91" s="37"/>
      <c r="AE91" s="154"/>
      <c r="AF91" s="37"/>
      <c r="AG91" s="30">
        <f t="shared" si="70"/>
        <v>372.35</v>
      </c>
      <c r="AH91" s="30">
        <f t="shared" si="71"/>
        <v>414.58</v>
      </c>
      <c r="AI91" s="30">
        <f t="shared" si="72"/>
        <v>419.87</v>
      </c>
      <c r="AJ91" s="31"/>
      <c r="AK91" s="31">
        <v>250000</v>
      </c>
      <c r="AL91" s="31"/>
      <c r="AM91" s="31">
        <v>250000</v>
      </c>
      <c r="AN91" s="31"/>
      <c r="AO91" s="31">
        <v>250000</v>
      </c>
      <c r="AP91" s="62">
        <f t="shared" si="73"/>
        <v>250000</v>
      </c>
      <c r="AQ91" s="32">
        <f t="shared" si="74"/>
        <v>100</v>
      </c>
      <c r="AR91" s="62">
        <f t="shared" si="75"/>
        <v>250000</v>
      </c>
      <c r="AS91" s="32">
        <f t="shared" si="76"/>
        <v>100</v>
      </c>
      <c r="AT91" s="27">
        <f t="shared" si="77"/>
        <v>414.57999999999993</v>
      </c>
      <c r="AU91" s="27" t="str">
        <f t="shared" si="78"/>
        <v/>
      </c>
      <c r="AV91" s="27">
        <f t="shared" si="79"/>
        <v>414.57999999999993</v>
      </c>
      <c r="AW91" s="24">
        <f t="shared" si="80"/>
        <v>5.2900000000000773</v>
      </c>
      <c r="AX91" s="24" t="str">
        <f t="shared" ref="AX91:AX122" si="97">IF(AU91="","",(AE91+AF91)-AU91)</f>
        <v/>
      </c>
      <c r="AY91" s="24">
        <f t="shared" si="81"/>
        <v>5.2900000000000773</v>
      </c>
      <c r="AZ91" s="115">
        <f t="shared" ref="AZ91:AZ122" si="98">F91</f>
        <v>39204</v>
      </c>
      <c r="BA91" s="33">
        <f t="shared" si="82"/>
        <v>0.15681600000000001</v>
      </c>
      <c r="BB91" s="33">
        <f t="shared" si="83"/>
        <v>65.842333920000016</v>
      </c>
      <c r="BC91" s="34">
        <f t="shared" si="84"/>
        <v>0</v>
      </c>
      <c r="BD91" s="34">
        <f t="shared" si="85"/>
        <v>65.842333920000016</v>
      </c>
      <c r="BE91" s="34" t="str">
        <f t="shared" si="86"/>
        <v>yes</v>
      </c>
      <c r="BF91" s="35">
        <f t="shared" si="87"/>
        <v>0.15681600000000001</v>
      </c>
      <c r="BG91" s="35">
        <f t="shared" si="88"/>
        <v>65.012777280000009</v>
      </c>
      <c r="BH91" s="34">
        <f t="shared" si="89"/>
        <v>0</v>
      </c>
      <c r="BI91" s="36">
        <f t="shared" si="90"/>
        <v>65.012777280000009</v>
      </c>
      <c r="BJ91" s="1" t="str">
        <f t="shared" si="91"/>
        <v>yes</v>
      </c>
      <c r="BK91" s="35">
        <f t="shared" si="92"/>
        <v>0.82955664000000695</v>
      </c>
      <c r="BL91" s="35" t="str">
        <f t="shared" si="93"/>
        <v/>
      </c>
      <c r="BM91" s="7">
        <f t="shared" si="94"/>
        <v>0.82955664000000695</v>
      </c>
      <c r="BN91" s="7">
        <f t="shared" si="95"/>
        <v>0</v>
      </c>
      <c r="BO91" s="17">
        <f t="shared" si="96"/>
        <v>65.842333920000002</v>
      </c>
    </row>
    <row r="92" spans="2:67" ht="18" customHeight="1" x14ac:dyDescent="0.15">
      <c r="B92" s="1"/>
      <c r="C92" s="28"/>
      <c r="D92" s="116" t="s">
        <v>66</v>
      </c>
      <c r="E92" s="229" t="s">
        <v>125</v>
      </c>
      <c r="F92" s="73">
        <f t="shared" si="57"/>
        <v>39204</v>
      </c>
      <c r="G92" s="74">
        <f t="shared" si="58"/>
        <v>40</v>
      </c>
      <c r="H92" s="112">
        <f t="shared" si="59"/>
        <v>3</v>
      </c>
      <c r="I92" s="113"/>
      <c r="J92" s="174">
        <f t="shared" si="60"/>
        <v>69.246809280000008</v>
      </c>
      <c r="K92" s="175">
        <f t="shared" si="61"/>
        <v>69.246809280000008</v>
      </c>
      <c r="L92" s="170">
        <f t="shared" si="62"/>
        <v>69.246809280000008</v>
      </c>
      <c r="M92" s="171">
        <f t="shared" si="63"/>
        <v>69.246809280000008</v>
      </c>
      <c r="N92" s="163">
        <f t="shared" si="64"/>
        <v>0</v>
      </c>
      <c r="O92" s="227">
        <f t="shared" si="65"/>
        <v>1.7663200000000001</v>
      </c>
      <c r="P92" s="228">
        <f t="shared" si="66"/>
        <v>1.7663200000000001</v>
      </c>
      <c r="Q92" s="223" t="str">
        <f t="shared" si="67"/>
        <v/>
      </c>
      <c r="R92" s="208">
        <f t="shared" si="68"/>
        <v>0</v>
      </c>
      <c r="S92" s="209">
        <f t="shared" si="69"/>
        <v>0</v>
      </c>
      <c r="U92" s="153" t="s">
        <v>105</v>
      </c>
      <c r="V92" s="4" t="s">
        <v>4</v>
      </c>
      <c r="X92" s="37">
        <v>189.95</v>
      </c>
      <c r="Y92" s="37">
        <v>441.58</v>
      </c>
      <c r="Z92" s="37">
        <v>441.58</v>
      </c>
      <c r="AA92" s="154">
        <v>195.4</v>
      </c>
      <c r="AB92" s="37"/>
      <c r="AC92" s="154"/>
      <c r="AD92" s="37"/>
      <c r="AE92" s="154"/>
      <c r="AF92" s="37"/>
      <c r="AG92" s="30">
        <f t="shared" si="70"/>
        <v>385.35</v>
      </c>
      <c r="AH92" s="30">
        <f t="shared" si="71"/>
        <v>441.58</v>
      </c>
      <c r="AI92" s="30">
        <f t="shared" si="72"/>
        <v>441.58</v>
      </c>
      <c r="AJ92" s="31"/>
      <c r="AK92" s="31">
        <v>250000</v>
      </c>
      <c r="AL92" s="31"/>
      <c r="AM92" s="31">
        <v>250000</v>
      </c>
      <c r="AN92" s="31"/>
      <c r="AO92" s="31">
        <v>250000</v>
      </c>
      <c r="AP92" s="62">
        <f t="shared" si="73"/>
        <v>250000</v>
      </c>
      <c r="AQ92" s="32">
        <f t="shared" si="74"/>
        <v>100</v>
      </c>
      <c r="AR92" s="62">
        <f t="shared" si="75"/>
        <v>250000</v>
      </c>
      <c r="AS92" s="32">
        <f t="shared" si="76"/>
        <v>100</v>
      </c>
      <c r="AT92" s="27">
        <f t="shared" si="77"/>
        <v>441.58</v>
      </c>
      <c r="AU92" s="27" t="str">
        <f t="shared" si="78"/>
        <v/>
      </c>
      <c r="AV92" s="27">
        <f t="shared" si="79"/>
        <v>441.58</v>
      </c>
      <c r="AW92" s="24">
        <f t="shared" si="80"/>
        <v>0</v>
      </c>
      <c r="AX92" s="24" t="str">
        <f t="shared" si="97"/>
        <v/>
      </c>
      <c r="AY92" s="24">
        <f t="shared" si="81"/>
        <v>0</v>
      </c>
      <c r="AZ92" s="115">
        <f t="shared" si="98"/>
        <v>39204</v>
      </c>
      <c r="BA92" s="33">
        <f t="shared" si="82"/>
        <v>0.15681600000000001</v>
      </c>
      <c r="BB92" s="33">
        <f t="shared" si="83"/>
        <v>69.246809280000008</v>
      </c>
      <c r="BC92" s="34">
        <f t="shared" si="84"/>
        <v>0</v>
      </c>
      <c r="BD92" s="34">
        <f t="shared" si="85"/>
        <v>69.246809280000008</v>
      </c>
      <c r="BE92" s="34" t="str">
        <f t="shared" si="86"/>
        <v>yes</v>
      </c>
      <c r="BF92" s="35">
        <f t="shared" si="87"/>
        <v>0.15681600000000001</v>
      </c>
      <c r="BG92" s="35">
        <f t="shared" si="88"/>
        <v>69.246809280000008</v>
      </c>
      <c r="BH92" s="34">
        <f t="shared" si="89"/>
        <v>0</v>
      </c>
      <c r="BI92" s="36">
        <f t="shared" si="90"/>
        <v>69.246809280000008</v>
      </c>
      <c r="BJ92" s="1" t="str">
        <f t="shared" si="91"/>
        <v>yes</v>
      </c>
      <c r="BK92" s="35">
        <f t="shared" si="92"/>
        <v>0</v>
      </c>
      <c r="BL92" s="35" t="str">
        <f t="shared" si="93"/>
        <v/>
      </c>
      <c r="BM92" s="7">
        <f t="shared" si="94"/>
        <v>0</v>
      </c>
      <c r="BN92" s="7">
        <f t="shared" si="95"/>
        <v>0</v>
      </c>
      <c r="BO92" s="17">
        <f t="shared" si="96"/>
        <v>69.246809280000008</v>
      </c>
    </row>
    <row r="93" spans="2:67" ht="18" customHeight="1" x14ac:dyDescent="0.15">
      <c r="B93" s="1"/>
      <c r="C93" s="28"/>
      <c r="D93" s="116" t="s">
        <v>66</v>
      </c>
      <c r="E93" s="229" t="s">
        <v>175</v>
      </c>
      <c r="F93" s="73">
        <f t="shared" si="57"/>
        <v>39204</v>
      </c>
      <c r="G93" s="74">
        <f t="shared" si="58"/>
        <v>40</v>
      </c>
      <c r="H93" s="112">
        <f t="shared" si="59"/>
        <v>3</v>
      </c>
      <c r="I93" s="113"/>
      <c r="J93" s="174">
        <f t="shared" si="60"/>
        <v>66.894569280000013</v>
      </c>
      <c r="K93" s="175">
        <f t="shared" si="61"/>
        <v>65.842333920000016</v>
      </c>
      <c r="L93" s="170">
        <f t="shared" si="62"/>
        <v>66.894569280000013</v>
      </c>
      <c r="M93" s="171">
        <f t="shared" si="63"/>
        <v>65.842333920000016</v>
      </c>
      <c r="N93" s="163">
        <f t="shared" si="64"/>
        <v>-1.5729757607013894E-2</v>
      </c>
      <c r="O93" s="227">
        <f t="shared" si="65"/>
        <v>1.7063199999999998</v>
      </c>
      <c r="P93" s="228">
        <f t="shared" si="66"/>
        <v>1.6794800000000001</v>
      </c>
      <c r="Q93" s="223" t="str">
        <f t="shared" si="67"/>
        <v/>
      </c>
      <c r="R93" s="208">
        <f t="shared" si="68"/>
        <v>-1.0522353599999974</v>
      </c>
      <c r="S93" s="209">
        <f t="shared" si="69"/>
        <v>-1.5729757607013884E-2</v>
      </c>
      <c r="U93" s="153" t="s">
        <v>105</v>
      </c>
      <c r="V93" s="4" t="s">
        <v>4</v>
      </c>
      <c r="X93" s="37"/>
      <c r="Y93" s="37">
        <v>426.58</v>
      </c>
      <c r="Z93" s="37">
        <v>419.87</v>
      </c>
      <c r="AA93" s="154"/>
      <c r="AB93" s="37"/>
      <c r="AC93" s="154"/>
      <c r="AD93" s="37"/>
      <c r="AE93" s="154"/>
      <c r="AF93" s="37"/>
      <c r="AG93" s="30">
        <f t="shared" si="70"/>
        <v>0</v>
      </c>
      <c r="AH93" s="30">
        <f t="shared" si="71"/>
        <v>426.58</v>
      </c>
      <c r="AI93" s="30">
        <f t="shared" si="72"/>
        <v>419.87</v>
      </c>
      <c r="AJ93" s="31"/>
      <c r="AK93" s="31">
        <v>250000</v>
      </c>
      <c r="AL93" s="31"/>
      <c r="AM93" s="31">
        <v>250000</v>
      </c>
      <c r="AN93" s="31"/>
      <c r="AO93" s="31">
        <v>250000</v>
      </c>
      <c r="AP93" s="62">
        <f t="shared" si="73"/>
        <v>250000</v>
      </c>
      <c r="AQ93" s="32">
        <f t="shared" si="74"/>
        <v>100</v>
      </c>
      <c r="AR93" s="62">
        <f t="shared" si="75"/>
        <v>250000</v>
      </c>
      <c r="AS93" s="32">
        <f t="shared" si="76"/>
        <v>100</v>
      </c>
      <c r="AT93" s="27">
        <f t="shared" si="77"/>
        <v>426.58</v>
      </c>
      <c r="AU93" s="27" t="str">
        <f t="shared" si="78"/>
        <v/>
      </c>
      <c r="AV93" s="27">
        <f t="shared" si="79"/>
        <v>426.58</v>
      </c>
      <c r="AW93" s="24">
        <f t="shared" si="80"/>
        <v>-6.7099999999999795</v>
      </c>
      <c r="AX93" s="24" t="str">
        <f t="shared" si="97"/>
        <v/>
      </c>
      <c r="AY93" s="24">
        <f t="shared" si="81"/>
        <v>-6.7099999999999795</v>
      </c>
      <c r="AZ93" s="115">
        <f t="shared" si="98"/>
        <v>39204</v>
      </c>
      <c r="BA93" s="33">
        <f t="shared" si="82"/>
        <v>0.15681600000000001</v>
      </c>
      <c r="BB93" s="33">
        <f t="shared" si="83"/>
        <v>65.842333920000016</v>
      </c>
      <c r="BC93" s="34">
        <f t="shared" si="84"/>
        <v>0</v>
      </c>
      <c r="BD93" s="34">
        <f t="shared" si="85"/>
        <v>65.842333920000016</v>
      </c>
      <c r="BE93" s="34" t="str">
        <f t="shared" si="86"/>
        <v>yes</v>
      </c>
      <c r="BF93" s="35">
        <f t="shared" si="87"/>
        <v>0.15681600000000001</v>
      </c>
      <c r="BG93" s="35">
        <f t="shared" si="88"/>
        <v>66.894569280000013</v>
      </c>
      <c r="BH93" s="34">
        <f t="shared" si="89"/>
        <v>0</v>
      </c>
      <c r="BI93" s="36">
        <f t="shared" si="90"/>
        <v>66.894569280000013</v>
      </c>
      <c r="BJ93" s="1" t="str">
        <f t="shared" si="91"/>
        <v>yes</v>
      </c>
      <c r="BK93" s="35">
        <f t="shared" si="92"/>
        <v>-1.0522353599999974</v>
      </c>
      <c r="BL93" s="35" t="str">
        <f t="shared" si="93"/>
        <v/>
      </c>
      <c r="BM93" s="7">
        <f t="shared" si="94"/>
        <v>-1.0522353599999974</v>
      </c>
      <c r="BN93" s="7">
        <f t="shared" si="95"/>
        <v>0</v>
      </c>
      <c r="BO93" s="17">
        <f t="shared" si="96"/>
        <v>65.842333920000002</v>
      </c>
    </row>
    <row r="94" spans="2:67" ht="18" customHeight="1" x14ac:dyDescent="0.15">
      <c r="B94" s="1"/>
      <c r="C94" s="28"/>
      <c r="D94" s="116" t="s">
        <v>66</v>
      </c>
      <c r="E94" s="229" t="s">
        <v>176</v>
      </c>
      <c r="F94" s="73">
        <f t="shared" si="57"/>
        <v>39204</v>
      </c>
      <c r="G94" s="74">
        <f t="shared" si="58"/>
        <v>40</v>
      </c>
      <c r="H94" s="112">
        <f t="shared" si="59"/>
        <v>3</v>
      </c>
      <c r="I94" s="113"/>
      <c r="J94" s="174">
        <f t="shared" si="60"/>
        <v>73.951289280000012</v>
      </c>
      <c r="K94" s="175">
        <f t="shared" si="61"/>
        <v>71.128601280000012</v>
      </c>
      <c r="L94" s="170">
        <f t="shared" si="62"/>
        <v>73.951289280000012</v>
      </c>
      <c r="M94" s="171">
        <f t="shared" si="63"/>
        <v>71.128601280000012</v>
      </c>
      <c r="N94" s="163">
        <f t="shared" si="64"/>
        <v>-3.8169557657237396E-2</v>
      </c>
      <c r="O94" s="227">
        <f t="shared" si="65"/>
        <v>1.88632</v>
      </c>
      <c r="P94" s="228">
        <f t="shared" si="66"/>
        <v>1.8143199999999999</v>
      </c>
      <c r="Q94" s="223" t="str">
        <f t="shared" si="67"/>
        <v/>
      </c>
      <c r="R94" s="208">
        <f t="shared" si="68"/>
        <v>-2.8226879999999994</v>
      </c>
      <c r="S94" s="209">
        <f t="shared" si="69"/>
        <v>-3.8169557657237362E-2</v>
      </c>
      <c r="U94" s="153" t="s">
        <v>105</v>
      </c>
      <c r="V94" s="4" t="s">
        <v>4</v>
      </c>
      <c r="X94" s="37"/>
      <c r="Y94" s="37">
        <v>471.58</v>
      </c>
      <c r="Z94" s="37">
        <v>453.58</v>
      </c>
      <c r="AA94" s="154"/>
      <c r="AB94" s="37"/>
      <c r="AC94" s="154"/>
      <c r="AD94" s="37"/>
      <c r="AE94" s="154"/>
      <c r="AF94" s="37"/>
      <c r="AG94" s="30">
        <f t="shared" si="70"/>
        <v>0</v>
      </c>
      <c r="AH94" s="30">
        <f t="shared" si="71"/>
        <v>471.58</v>
      </c>
      <c r="AI94" s="30">
        <f t="shared" si="72"/>
        <v>453.58</v>
      </c>
      <c r="AJ94" s="31"/>
      <c r="AK94" s="31">
        <v>250000</v>
      </c>
      <c r="AL94" s="31"/>
      <c r="AM94" s="31">
        <v>250000</v>
      </c>
      <c r="AN94" s="31"/>
      <c r="AO94" s="31">
        <v>250000</v>
      </c>
      <c r="AP94" s="62">
        <f t="shared" si="73"/>
        <v>250000</v>
      </c>
      <c r="AQ94" s="32">
        <f t="shared" si="74"/>
        <v>100</v>
      </c>
      <c r="AR94" s="62">
        <f t="shared" si="75"/>
        <v>250000</v>
      </c>
      <c r="AS94" s="32">
        <f t="shared" si="76"/>
        <v>100</v>
      </c>
      <c r="AT94" s="27">
        <f t="shared" si="77"/>
        <v>471.58</v>
      </c>
      <c r="AU94" s="27" t="str">
        <f t="shared" si="78"/>
        <v/>
      </c>
      <c r="AV94" s="27">
        <f t="shared" si="79"/>
        <v>471.58</v>
      </c>
      <c r="AW94" s="24">
        <f t="shared" si="80"/>
        <v>-18</v>
      </c>
      <c r="AX94" s="24" t="str">
        <f t="shared" si="97"/>
        <v/>
      </c>
      <c r="AY94" s="24">
        <f t="shared" si="81"/>
        <v>-18</v>
      </c>
      <c r="AZ94" s="115">
        <f t="shared" si="98"/>
        <v>39204</v>
      </c>
      <c r="BA94" s="33">
        <f t="shared" si="82"/>
        <v>0.15681600000000001</v>
      </c>
      <c r="BB94" s="33">
        <f t="shared" si="83"/>
        <v>71.128601280000012</v>
      </c>
      <c r="BC94" s="34">
        <f t="shared" si="84"/>
        <v>0</v>
      </c>
      <c r="BD94" s="34">
        <f t="shared" si="85"/>
        <v>71.128601280000012</v>
      </c>
      <c r="BE94" s="34" t="str">
        <f t="shared" si="86"/>
        <v>yes</v>
      </c>
      <c r="BF94" s="35">
        <f t="shared" si="87"/>
        <v>0.15681600000000001</v>
      </c>
      <c r="BG94" s="35">
        <f t="shared" si="88"/>
        <v>73.951289280000012</v>
      </c>
      <c r="BH94" s="34">
        <f t="shared" si="89"/>
        <v>0</v>
      </c>
      <c r="BI94" s="36">
        <f t="shared" si="90"/>
        <v>73.951289280000012</v>
      </c>
      <c r="BJ94" s="1" t="str">
        <f t="shared" si="91"/>
        <v>yes</v>
      </c>
      <c r="BK94" s="35">
        <f t="shared" si="92"/>
        <v>-2.8226879999999994</v>
      </c>
      <c r="BL94" s="35" t="str">
        <f t="shared" si="93"/>
        <v/>
      </c>
      <c r="BM94" s="7">
        <f t="shared" si="94"/>
        <v>-2.8226879999999994</v>
      </c>
      <c r="BN94" s="7">
        <f t="shared" si="95"/>
        <v>0</v>
      </c>
      <c r="BO94" s="17">
        <f t="shared" si="96"/>
        <v>71.128601279999998</v>
      </c>
    </row>
    <row r="95" spans="2:67" ht="18" customHeight="1" x14ac:dyDescent="0.15">
      <c r="B95" s="1"/>
      <c r="C95" s="28"/>
      <c r="D95" s="116" t="s">
        <v>66</v>
      </c>
      <c r="E95" s="229" t="s">
        <v>196</v>
      </c>
      <c r="F95" s="73">
        <f t="shared" si="57"/>
        <v>39204</v>
      </c>
      <c r="G95" s="74">
        <f t="shared" si="58"/>
        <v>40</v>
      </c>
      <c r="H95" s="112">
        <f t="shared" si="59"/>
        <v>3</v>
      </c>
      <c r="I95" s="113"/>
      <c r="J95" s="174">
        <f t="shared" si="60"/>
        <v>0</v>
      </c>
      <c r="K95" s="175">
        <f t="shared" si="61"/>
        <v>68.423525280000007</v>
      </c>
      <c r="L95" s="170" t="str">
        <f t="shared" si="62"/>
        <v/>
      </c>
      <c r="M95" s="171">
        <f t="shared" si="63"/>
        <v>68.423525280000007</v>
      </c>
      <c r="N95" s="163" t="str">
        <f t="shared" si="64"/>
        <v>New</v>
      </c>
      <c r="O95" s="227">
        <f t="shared" si="65"/>
        <v>0</v>
      </c>
      <c r="P95" s="228">
        <f t="shared" si="66"/>
        <v>1.7453199999999998</v>
      </c>
      <c r="Q95" s="223" t="str">
        <f t="shared" si="67"/>
        <v>New</v>
      </c>
      <c r="R95" s="208" t="str">
        <f t="shared" si="68"/>
        <v>New</v>
      </c>
      <c r="S95" s="209" t="str">
        <f t="shared" si="69"/>
        <v/>
      </c>
      <c r="U95" s="153" t="s">
        <v>212</v>
      </c>
      <c r="V95" s="4" t="s">
        <v>4</v>
      </c>
      <c r="X95" s="37"/>
      <c r="Y95" s="37"/>
      <c r="Z95" s="37">
        <v>436.33</v>
      </c>
      <c r="AA95" s="154"/>
      <c r="AB95" s="37"/>
      <c r="AC95" s="154"/>
      <c r="AD95" s="37"/>
      <c r="AE95" s="154"/>
      <c r="AF95" s="37"/>
      <c r="AG95" s="30">
        <f t="shared" si="70"/>
        <v>0</v>
      </c>
      <c r="AH95" s="30">
        <f t="shared" si="71"/>
        <v>0</v>
      </c>
      <c r="AI95" s="30">
        <f t="shared" si="72"/>
        <v>436.33</v>
      </c>
      <c r="AJ95" s="31"/>
      <c r="AK95" s="31">
        <v>250000</v>
      </c>
      <c r="AL95" s="31"/>
      <c r="AM95" s="31">
        <v>250000</v>
      </c>
      <c r="AN95" s="31"/>
      <c r="AO95" s="31">
        <v>250000</v>
      </c>
      <c r="AP95" s="62">
        <f t="shared" si="73"/>
        <v>250000</v>
      </c>
      <c r="AQ95" s="32">
        <f t="shared" si="74"/>
        <v>100</v>
      </c>
      <c r="AR95" s="62">
        <f t="shared" si="75"/>
        <v>250000</v>
      </c>
      <c r="AS95" s="32">
        <f t="shared" si="76"/>
        <v>100</v>
      </c>
      <c r="AT95" s="27" t="str">
        <f t="shared" si="77"/>
        <v/>
      </c>
      <c r="AU95" s="27" t="str">
        <f t="shared" si="78"/>
        <v/>
      </c>
      <c r="AV95" s="27" t="str">
        <f t="shared" si="79"/>
        <v/>
      </c>
      <c r="AW95" s="24" t="str">
        <f t="shared" si="80"/>
        <v/>
      </c>
      <c r="AX95" s="24" t="str">
        <f t="shared" si="97"/>
        <v/>
      </c>
      <c r="AY95" s="24" t="str">
        <f t="shared" si="81"/>
        <v>New</v>
      </c>
      <c r="AZ95" s="115">
        <f t="shared" si="98"/>
        <v>39204</v>
      </c>
      <c r="BA95" s="33">
        <f t="shared" si="82"/>
        <v>0.15681600000000001</v>
      </c>
      <c r="BB95" s="33">
        <f t="shared" si="83"/>
        <v>68.423525280000007</v>
      </c>
      <c r="BC95" s="34">
        <f t="shared" si="84"/>
        <v>0</v>
      </c>
      <c r="BD95" s="34">
        <f t="shared" si="85"/>
        <v>68.423525280000007</v>
      </c>
      <c r="BE95" s="34" t="str">
        <f t="shared" si="86"/>
        <v>yes</v>
      </c>
      <c r="BF95" s="35">
        <f t="shared" si="87"/>
        <v>0.15681600000000001</v>
      </c>
      <c r="BG95" s="35" t="str">
        <f t="shared" si="88"/>
        <v/>
      </c>
      <c r="BH95" s="34">
        <f t="shared" si="89"/>
        <v>0</v>
      </c>
      <c r="BI95" s="36">
        <f t="shared" si="90"/>
        <v>0</v>
      </c>
      <c r="BJ95" s="1" t="str">
        <f t="shared" si="91"/>
        <v>yes</v>
      </c>
      <c r="BK95" s="35" t="str">
        <f t="shared" si="92"/>
        <v/>
      </c>
      <c r="BL95" s="35" t="str">
        <f t="shared" si="93"/>
        <v/>
      </c>
      <c r="BM95" s="7" t="str">
        <f t="shared" si="94"/>
        <v/>
      </c>
      <c r="BN95" s="7" t="e">
        <f t="shared" si="95"/>
        <v>#VALUE!</v>
      </c>
      <c r="BO95" s="17">
        <f t="shared" si="96"/>
        <v>68.423525279999993</v>
      </c>
    </row>
    <row r="96" spans="2:67" ht="18" customHeight="1" x14ac:dyDescent="0.15">
      <c r="B96" s="1"/>
      <c r="C96" s="28"/>
      <c r="D96" s="116" t="s">
        <v>66</v>
      </c>
      <c r="E96" s="229" t="s">
        <v>202</v>
      </c>
      <c r="F96" s="73">
        <f t="shared" si="57"/>
        <v>39204</v>
      </c>
      <c r="G96" s="74">
        <f t="shared" si="58"/>
        <v>40</v>
      </c>
      <c r="H96" s="112">
        <f t="shared" si="59"/>
        <v>3</v>
      </c>
      <c r="I96" s="113"/>
      <c r="J96" s="174">
        <f t="shared" si="60"/>
        <v>0</v>
      </c>
      <c r="K96" s="175">
        <f t="shared" si="61"/>
        <v>50.96520000000001</v>
      </c>
      <c r="L96" s="170" t="str">
        <f t="shared" si="62"/>
        <v/>
      </c>
      <c r="M96" s="171">
        <f t="shared" si="63"/>
        <v>50.96520000000001</v>
      </c>
      <c r="N96" s="163" t="str">
        <f t="shared" si="64"/>
        <v>New</v>
      </c>
      <c r="O96" s="227">
        <f t="shared" si="65"/>
        <v>0</v>
      </c>
      <c r="P96" s="228">
        <f t="shared" si="66"/>
        <v>1.3</v>
      </c>
      <c r="Q96" s="223" t="str">
        <f t="shared" si="67"/>
        <v>New</v>
      </c>
      <c r="R96" s="208" t="str">
        <f t="shared" si="68"/>
        <v>New</v>
      </c>
      <c r="S96" s="209" t="str">
        <f t="shared" si="69"/>
        <v/>
      </c>
      <c r="U96" s="153" t="s">
        <v>140</v>
      </c>
      <c r="V96" s="4" t="s">
        <v>4</v>
      </c>
      <c r="X96" s="37"/>
      <c r="Y96" s="37"/>
      <c r="Z96" s="37">
        <v>325</v>
      </c>
      <c r="AA96" s="154"/>
      <c r="AB96" s="37"/>
      <c r="AC96" s="154"/>
      <c r="AD96" s="37"/>
      <c r="AE96" s="154"/>
      <c r="AF96" s="37"/>
      <c r="AG96" s="30">
        <f t="shared" si="70"/>
        <v>0</v>
      </c>
      <c r="AH96" s="30">
        <f t="shared" si="71"/>
        <v>0</v>
      </c>
      <c r="AI96" s="30">
        <f t="shared" si="72"/>
        <v>325</v>
      </c>
      <c r="AJ96" s="31"/>
      <c r="AK96" s="31">
        <v>250000</v>
      </c>
      <c r="AL96" s="31"/>
      <c r="AM96" s="31">
        <v>250000</v>
      </c>
      <c r="AN96" s="31"/>
      <c r="AO96" s="31">
        <v>250000</v>
      </c>
      <c r="AP96" s="62">
        <f t="shared" si="73"/>
        <v>250000</v>
      </c>
      <c r="AQ96" s="32">
        <f t="shared" si="74"/>
        <v>100</v>
      </c>
      <c r="AR96" s="62">
        <f t="shared" si="75"/>
        <v>250000</v>
      </c>
      <c r="AS96" s="32">
        <f t="shared" si="76"/>
        <v>100</v>
      </c>
      <c r="AT96" s="27" t="str">
        <f t="shared" si="77"/>
        <v/>
      </c>
      <c r="AU96" s="27" t="str">
        <f t="shared" si="78"/>
        <v/>
      </c>
      <c r="AV96" s="27" t="str">
        <f t="shared" si="79"/>
        <v/>
      </c>
      <c r="AW96" s="24" t="str">
        <f t="shared" si="80"/>
        <v/>
      </c>
      <c r="AX96" s="24" t="str">
        <f t="shared" si="97"/>
        <v/>
      </c>
      <c r="AY96" s="24" t="str">
        <f t="shared" si="81"/>
        <v>New</v>
      </c>
      <c r="AZ96" s="115">
        <f t="shared" si="98"/>
        <v>39204</v>
      </c>
      <c r="BA96" s="33">
        <f t="shared" si="82"/>
        <v>0.15681600000000001</v>
      </c>
      <c r="BB96" s="33">
        <f t="shared" si="83"/>
        <v>50.96520000000001</v>
      </c>
      <c r="BC96" s="34">
        <f t="shared" si="84"/>
        <v>0</v>
      </c>
      <c r="BD96" s="34">
        <f t="shared" si="85"/>
        <v>50.96520000000001</v>
      </c>
      <c r="BE96" s="34" t="str">
        <f t="shared" si="86"/>
        <v>yes</v>
      </c>
      <c r="BF96" s="35">
        <f t="shared" si="87"/>
        <v>0.15681600000000001</v>
      </c>
      <c r="BG96" s="35" t="str">
        <f t="shared" si="88"/>
        <v/>
      </c>
      <c r="BH96" s="34">
        <f t="shared" si="89"/>
        <v>0</v>
      </c>
      <c r="BI96" s="36">
        <f t="shared" si="90"/>
        <v>0</v>
      </c>
      <c r="BJ96" s="1" t="str">
        <f t="shared" si="91"/>
        <v>yes</v>
      </c>
      <c r="BK96" s="35" t="str">
        <f t="shared" si="92"/>
        <v/>
      </c>
      <c r="BL96" s="35" t="str">
        <f t="shared" si="93"/>
        <v/>
      </c>
      <c r="BM96" s="7" t="str">
        <f t="shared" si="94"/>
        <v/>
      </c>
      <c r="BN96" s="7" t="e">
        <f t="shared" si="95"/>
        <v>#VALUE!</v>
      </c>
      <c r="BO96" s="17">
        <f t="shared" si="96"/>
        <v>50.965200000000003</v>
      </c>
    </row>
    <row r="97" spans="2:67" ht="18" customHeight="1" x14ac:dyDescent="0.15">
      <c r="B97" s="1"/>
      <c r="C97" s="28"/>
      <c r="D97" s="116" t="s">
        <v>66</v>
      </c>
      <c r="E97" s="229" t="s">
        <v>197</v>
      </c>
      <c r="F97" s="73">
        <f t="shared" si="57"/>
        <v>39204</v>
      </c>
      <c r="G97" s="74">
        <f t="shared" si="58"/>
        <v>40</v>
      </c>
      <c r="H97" s="112">
        <f t="shared" si="59"/>
        <v>3</v>
      </c>
      <c r="I97" s="113"/>
      <c r="J97" s="174">
        <f t="shared" si="60"/>
        <v>0</v>
      </c>
      <c r="K97" s="175">
        <f t="shared" si="61"/>
        <v>71.128601280000012</v>
      </c>
      <c r="L97" s="170" t="str">
        <f t="shared" si="62"/>
        <v/>
      </c>
      <c r="M97" s="171">
        <f t="shared" si="63"/>
        <v>71.128601280000012</v>
      </c>
      <c r="N97" s="163" t="str">
        <f t="shared" si="64"/>
        <v>New</v>
      </c>
      <c r="O97" s="227">
        <f t="shared" si="65"/>
        <v>0</v>
      </c>
      <c r="P97" s="228">
        <f t="shared" si="66"/>
        <v>1.8143199999999999</v>
      </c>
      <c r="Q97" s="223" t="str">
        <f t="shared" si="67"/>
        <v>New</v>
      </c>
      <c r="R97" s="208" t="str">
        <f t="shared" si="68"/>
        <v>New</v>
      </c>
      <c r="S97" s="209" t="str">
        <f t="shared" si="69"/>
        <v/>
      </c>
      <c r="U97" s="153" t="s">
        <v>105</v>
      </c>
      <c r="V97" s="4" t="s">
        <v>4</v>
      </c>
      <c r="X97" s="37"/>
      <c r="Y97" s="37"/>
      <c r="Z97" s="37">
        <v>453.58</v>
      </c>
      <c r="AA97" s="154"/>
      <c r="AB97" s="37"/>
      <c r="AC97" s="154"/>
      <c r="AD97" s="37"/>
      <c r="AE97" s="154"/>
      <c r="AF97" s="37"/>
      <c r="AG97" s="30">
        <f t="shared" si="70"/>
        <v>0</v>
      </c>
      <c r="AH97" s="30">
        <f t="shared" si="71"/>
        <v>0</v>
      </c>
      <c r="AI97" s="30">
        <f t="shared" si="72"/>
        <v>453.58</v>
      </c>
      <c r="AJ97" s="31"/>
      <c r="AK97" s="31">
        <v>250000</v>
      </c>
      <c r="AL97" s="31"/>
      <c r="AM97" s="31">
        <v>250000</v>
      </c>
      <c r="AN97" s="31"/>
      <c r="AO97" s="31">
        <v>250000</v>
      </c>
      <c r="AP97" s="62">
        <f t="shared" si="73"/>
        <v>250000</v>
      </c>
      <c r="AQ97" s="32">
        <f t="shared" si="74"/>
        <v>100</v>
      </c>
      <c r="AR97" s="62">
        <f t="shared" si="75"/>
        <v>250000</v>
      </c>
      <c r="AS97" s="32">
        <f t="shared" si="76"/>
        <v>100</v>
      </c>
      <c r="AT97" s="27" t="str">
        <f t="shared" si="77"/>
        <v/>
      </c>
      <c r="AU97" s="27" t="str">
        <f t="shared" si="78"/>
        <v/>
      </c>
      <c r="AV97" s="27" t="str">
        <f t="shared" si="79"/>
        <v/>
      </c>
      <c r="AW97" s="24" t="str">
        <f t="shared" si="80"/>
        <v/>
      </c>
      <c r="AX97" s="24" t="str">
        <f t="shared" si="97"/>
        <v/>
      </c>
      <c r="AY97" s="24" t="str">
        <f t="shared" si="81"/>
        <v>New</v>
      </c>
      <c r="AZ97" s="115">
        <f t="shared" si="98"/>
        <v>39204</v>
      </c>
      <c r="BA97" s="33">
        <f t="shared" si="82"/>
        <v>0.15681600000000001</v>
      </c>
      <c r="BB97" s="33">
        <f t="shared" si="83"/>
        <v>71.128601280000012</v>
      </c>
      <c r="BC97" s="34">
        <f t="shared" si="84"/>
        <v>0</v>
      </c>
      <c r="BD97" s="34">
        <f t="shared" si="85"/>
        <v>71.128601280000012</v>
      </c>
      <c r="BE97" s="34" t="str">
        <f t="shared" si="86"/>
        <v>yes</v>
      </c>
      <c r="BF97" s="35">
        <f t="shared" si="87"/>
        <v>0.15681600000000001</v>
      </c>
      <c r="BG97" s="35" t="str">
        <f t="shared" si="88"/>
        <v/>
      </c>
      <c r="BH97" s="34">
        <f t="shared" si="89"/>
        <v>0</v>
      </c>
      <c r="BI97" s="36">
        <f t="shared" si="90"/>
        <v>0</v>
      </c>
      <c r="BJ97" s="1" t="str">
        <f t="shared" si="91"/>
        <v>yes</v>
      </c>
      <c r="BK97" s="35" t="str">
        <f t="shared" si="92"/>
        <v/>
      </c>
      <c r="BL97" s="35" t="str">
        <f t="shared" si="93"/>
        <v/>
      </c>
      <c r="BM97" s="7" t="str">
        <f t="shared" si="94"/>
        <v/>
      </c>
      <c r="BN97" s="7" t="e">
        <f t="shared" si="95"/>
        <v>#VALUE!</v>
      </c>
      <c r="BO97" s="17">
        <f t="shared" si="96"/>
        <v>71.128601279999998</v>
      </c>
    </row>
    <row r="98" spans="2:67" ht="18" customHeight="1" x14ac:dyDescent="0.15">
      <c r="B98" s="1"/>
      <c r="C98" s="28"/>
      <c r="D98" s="116" t="s">
        <v>66</v>
      </c>
      <c r="E98" s="229" t="s">
        <v>198</v>
      </c>
      <c r="F98" s="73">
        <f t="shared" si="57"/>
        <v>39204</v>
      </c>
      <c r="G98" s="74">
        <f t="shared" si="58"/>
        <v>40</v>
      </c>
      <c r="H98" s="112">
        <f t="shared" si="59"/>
        <v>3</v>
      </c>
      <c r="I98" s="113"/>
      <c r="J98" s="174">
        <f t="shared" si="60"/>
        <v>0</v>
      </c>
      <c r="K98" s="175">
        <f t="shared" si="61"/>
        <v>68.423525280000007</v>
      </c>
      <c r="L98" s="170" t="str">
        <f t="shared" si="62"/>
        <v/>
      </c>
      <c r="M98" s="171">
        <f t="shared" si="63"/>
        <v>68.423525280000007</v>
      </c>
      <c r="N98" s="163" t="str">
        <f t="shared" si="64"/>
        <v>New</v>
      </c>
      <c r="O98" s="227">
        <f t="shared" si="65"/>
        <v>0</v>
      </c>
      <c r="P98" s="228">
        <f t="shared" si="66"/>
        <v>1.7453199999999998</v>
      </c>
      <c r="Q98" s="223" t="str">
        <f t="shared" si="67"/>
        <v>New</v>
      </c>
      <c r="R98" s="208" t="str">
        <f t="shared" si="68"/>
        <v>New</v>
      </c>
      <c r="S98" s="209" t="str">
        <f t="shared" si="69"/>
        <v/>
      </c>
      <c r="U98" s="153" t="s">
        <v>212</v>
      </c>
      <c r="V98" s="4" t="s">
        <v>4</v>
      </c>
      <c r="X98" s="37"/>
      <c r="Y98" s="37"/>
      <c r="Z98" s="37">
        <v>436.33</v>
      </c>
      <c r="AA98" s="154"/>
      <c r="AB98" s="37"/>
      <c r="AC98" s="154"/>
      <c r="AD98" s="37"/>
      <c r="AE98" s="154"/>
      <c r="AF98" s="37"/>
      <c r="AG98" s="30">
        <f t="shared" si="70"/>
        <v>0</v>
      </c>
      <c r="AH98" s="30">
        <f t="shared" si="71"/>
        <v>0</v>
      </c>
      <c r="AI98" s="30">
        <f t="shared" si="72"/>
        <v>436.33</v>
      </c>
      <c r="AJ98" s="31"/>
      <c r="AK98" s="31">
        <v>250000</v>
      </c>
      <c r="AL98" s="31"/>
      <c r="AM98" s="31">
        <v>250000</v>
      </c>
      <c r="AN98" s="31"/>
      <c r="AO98" s="31">
        <v>250000</v>
      </c>
      <c r="AP98" s="62">
        <f t="shared" si="73"/>
        <v>250000</v>
      </c>
      <c r="AQ98" s="32">
        <f t="shared" si="74"/>
        <v>100</v>
      </c>
      <c r="AR98" s="62">
        <f t="shared" si="75"/>
        <v>250000</v>
      </c>
      <c r="AS98" s="32">
        <f t="shared" si="76"/>
        <v>100</v>
      </c>
      <c r="AT98" s="27" t="str">
        <f t="shared" si="77"/>
        <v/>
      </c>
      <c r="AU98" s="27" t="str">
        <f t="shared" si="78"/>
        <v/>
      </c>
      <c r="AV98" s="27" t="str">
        <f t="shared" si="79"/>
        <v/>
      </c>
      <c r="AW98" s="24" t="str">
        <f t="shared" si="80"/>
        <v/>
      </c>
      <c r="AX98" s="24" t="str">
        <f t="shared" si="97"/>
        <v/>
      </c>
      <c r="AY98" s="24" t="str">
        <f t="shared" si="81"/>
        <v>New</v>
      </c>
      <c r="AZ98" s="115">
        <f t="shared" si="98"/>
        <v>39204</v>
      </c>
      <c r="BA98" s="33">
        <f t="shared" si="82"/>
        <v>0.15681600000000001</v>
      </c>
      <c r="BB98" s="33">
        <f t="shared" si="83"/>
        <v>68.423525280000007</v>
      </c>
      <c r="BC98" s="34">
        <f t="shared" si="84"/>
        <v>0</v>
      </c>
      <c r="BD98" s="34">
        <f t="shared" si="85"/>
        <v>68.423525280000007</v>
      </c>
      <c r="BE98" s="34" t="str">
        <f t="shared" si="86"/>
        <v>yes</v>
      </c>
      <c r="BF98" s="35">
        <f t="shared" si="87"/>
        <v>0.15681600000000001</v>
      </c>
      <c r="BG98" s="35" t="str">
        <f t="shared" si="88"/>
        <v/>
      </c>
      <c r="BH98" s="34">
        <f t="shared" si="89"/>
        <v>0</v>
      </c>
      <c r="BI98" s="36">
        <f t="shared" si="90"/>
        <v>0</v>
      </c>
      <c r="BJ98" s="1" t="str">
        <f t="shared" si="91"/>
        <v>yes</v>
      </c>
      <c r="BK98" s="35" t="str">
        <f t="shared" si="92"/>
        <v/>
      </c>
      <c r="BL98" s="35" t="str">
        <f t="shared" si="93"/>
        <v/>
      </c>
      <c r="BM98" s="7" t="str">
        <f t="shared" si="94"/>
        <v/>
      </c>
      <c r="BN98" s="7" t="e">
        <f t="shared" si="95"/>
        <v>#VALUE!</v>
      </c>
      <c r="BO98" s="17">
        <f t="shared" si="96"/>
        <v>68.423525279999993</v>
      </c>
    </row>
    <row r="99" spans="2:67" ht="18" customHeight="1" x14ac:dyDescent="0.15">
      <c r="B99" s="1"/>
      <c r="C99" s="28"/>
      <c r="D99" s="116" t="s">
        <v>66</v>
      </c>
      <c r="E99" s="229" t="s">
        <v>199</v>
      </c>
      <c r="F99" s="73">
        <f t="shared" si="57"/>
        <v>39204</v>
      </c>
      <c r="G99" s="74">
        <f t="shared" si="58"/>
        <v>40</v>
      </c>
      <c r="H99" s="112">
        <f t="shared" si="59"/>
        <v>3</v>
      </c>
      <c r="I99" s="113"/>
      <c r="J99" s="174">
        <f t="shared" si="60"/>
        <v>0</v>
      </c>
      <c r="K99" s="175">
        <f t="shared" si="61"/>
        <v>63.976223520000012</v>
      </c>
      <c r="L99" s="170" t="str">
        <f t="shared" si="62"/>
        <v/>
      </c>
      <c r="M99" s="171">
        <f t="shared" si="63"/>
        <v>63.976223520000012</v>
      </c>
      <c r="N99" s="163" t="str">
        <f t="shared" si="64"/>
        <v>New</v>
      </c>
      <c r="O99" s="227">
        <f t="shared" si="65"/>
        <v>0</v>
      </c>
      <c r="P99" s="228">
        <f t="shared" si="66"/>
        <v>1.63188</v>
      </c>
      <c r="Q99" s="223" t="str">
        <f t="shared" si="67"/>
        <v>New</v>
      </c>
      <c r="R99" s="208" t="str">
        <f t="shared" si="68"/>
        <v>New</v>
      </c>
      <c r="S99" s="209" t="str">
        <f t="shared" si="69"/>
        <v/>
      </c>
      <c r="U99" s="153" t="s">
        <v>212</v>
      </c>
      <c r="V99" s="4" t="s">
        <v>4</v>
      </c>
      <c r="X99" s="37"/>
      <c r="Y99" s="37"/>
      <c r="Z99" s="37">
        <v>407.97</v>
      </c>
      <c r="AA99" s="154"/>
      <c r="AB99" s="37"/>
      <c r="AC99" s="154"/>
      <c r="AD99" s="37"/>
      <c r="AE99" s="154"/>
      <c r="AF99" s="37"/>
      <c r="AG99" s="30">
        <f t="shared" si="70"/>
        <v>0</v>
      </c>
      <c r="AH99" s="30">
        <f t="shared" si="71"/>
        <v>0</v>
      </c>
      <c r="AI99" s="30">
        <f t="shared" si="72"/>
        <v>407.97</v>
      </c>
      <c r="AJ99" s="31"/>
      <c r="AK99" s="31">
        <v>250000</v>
      </c>
      <c r="AL99" s="31"/>
      <c r="AM99" s="31">
        <v>250000</v>
      </c>
      <c r="AN99" s="31"/>
      <c r="AO99" s="31">
        <v>250000</v>
      </c>
      <c r="AP99" s="62">
        <f t="shared" si="73"/>
        <v>250000</v>
      </c>
      <c r="AQ99" s="32">
        <f t="shared" si="74"/>
        <v>100</v>
      </c>
      <c r="AR99" s="62">
        <f t="shared" si="75"/>
        <v>250000</v>
      </c>
      <c r="AS99" s="32">
        <f t="shared" si="76"/>
        <v>100</v>
      </c>
      <c r="AT99" s="27" t="str">
        <f t="shared" si="77"/>
        <v/>
      </c>
      <c r="AU99" s="27" t="str">
        <f t="shared" si="78"/>
        <v/>
      </c>
      <c r="AV99" s="27" t="str">
        <f t="shared" si="79"/>
        <v/>
      </c>
      <c r="AW99" s="24" t="str">
        <f t="shared" si="80"/>
        <v/>
      </c>
      <c r="AX99" s="24" t="str">
        <f t="shared" si="97"/>
        <v/>
      </c>
      <c r="AY99" s="24" t="str">
        <f t="shared" si="81"/>
        <v>New</v>
      </c>
      <c r="AZ99" s="115">
        <f t="shared" si="98"/>
        <v>39204</v>
      </c>
      <c r="BA99" s="33">
        <f t="shared" si="82"/>
        <v>0.15681600000000001</v>
      </c>
      <c r="BB99" s="33">
        <f t="shared" si="83"/>
        <v>63.976223520000012</v>
      </c>
      <c r="BC99" s="34">
        <f t="shared" si="84"/>
        <v>0</v>
      </c>
      <c r="BD99" s="34">
        <f t="shared" si="85"/>
        <v>63.976223520000012</v>
      </c>
      <c r="BE99" s="34" t="str">
        <f t="shared" si="86"/>
        <v>yes</v>
      </c>
      <c r="BF99" s="35">
        <f t="shared" si="87"/>
        <v>0.15681600000000001</v>
      </c>
      <c r="BG99" s="35" t="str">
        <f t="shared" si="88"/>
        <v/>
      </c>
      <c r="BH99" s="34">
        <f t="shared" si="89"/>
        <v>0</v>
      </c>
      <c r="BI99" s="36">
        <f t="shared" si="90"/>
        <v>0</v>
      </c>
      <c r="BJ99" s="1" t="str">
        <f t="shared" si="91"/>
        <v>yes</v>
      </c>
      <c r="BK99" s="35" t="str">
        <f t="shared" si="92"/>
        <v/>
      </c>
      <c r="BL99" s="35" t="str">
        <f t="shared" si="93"/>
        <v/>
      </c>
      <c r="BM99" s="7" t="str">
        <f t="shared" si="94"/>
        <v/>
      </c>
      <c r="BN99" s="7" t="e">
        <f t="shared" si="95"/>
        <v>#VALUE!</v>
      </c>
      <c r="BO99" s="17">
        <f t="shared" si="96"/>
        <v>63.976223519999998</v>
      </c>
    </row>
    <row r="100" spans="2:67" ht="18" customHeight="1" x14ac:dyDescent="0.15">
      <c r="B100" s="1"/>
      <c r="C100" s="28"/>
      <c r="D100" s="116" t="s">
        <v>66</v>
      </c>
      <c r="E100" s="229" t="s">
        <v>200</v>
      </c>
      <c r="F100" s="73">
        <f t="shared" si="57"/>
        <v>39204</v>
      </c>
      <c r="G100" s="74">
        <f t="shared" si="58"/>
        <v>40</v>
      </c>
      <c r="H100" s="112">
        <f t="shared" si="59"/>
        <v>3</v>
      </c>
      <c r="I100" s="113"/>
      <c r="J100" s="174">
        <f t="shared" si="60"/>
        <v>0</v>
      </c>
      <c r="K100" s="175">
        <f t="shared" si="61"/>
        <v>68.423525280000007</v>
      </c>
      <c r="L100" s="170" t="str">
        <f t="shared" si="62"/>
        <v/>
      </c>
      <c r="M100" s="171">
        <f t="shared" si="63"/>
        <v>68.423525280000007</v>
      </c>
      <c r="N100" s="163" t="str">
        <f t="shared" si="64"/>
        <v>New</v>
      </c>
      <c r="O100" s="227">
        <f t="shared" si="65"/>
        <v>0</v>
      </c>
      <c r="P100" s="228">
        <f t="shared" si="66"/>
        <v>1.7453199999999998</v>
      </c>
      <c r="Q100" s="223" t="str">
        <f t="shared" si="67"/>
        <v>New</v>
      </c>
      <c r="R100" s="208" t="str">
        <f t="shared" si="68"/>
        <v>New</v>
      </c>
      <c r="S100" s="209" t="str">
        <f t="shared" si="69"/>
        <v/>
      </c>
      <c r="U100" s="153" t="s">
        <v>212</v>
      </c>
      <c r="V100" s="4" t="s">
        <v>4</v>
      </c>
      <c r="X100" s="37"/>
      <c r="Y100" s="37"/>
      <c r="Z100" s="37">
        <v>436.33</v>
      </c>
      <c r="AA100" s="154"/>
      <c r="AB100" s="37"/>
      <c r="AC100" s="154"/>
      <c r="AD100" s="37"/>
      <c r="AE100" s="154"/>
      <c r="AF100" s="37"/>
      <c r="AG100" s="30">
        <f t="shared" si="70"/>
        <v>0</v>
      </c>
      <c r="AH100" s="30">
        <f t="shared" si="71"/>
        <v>0</v>
      </c>
      <c r="AI100" s="30">
        <f t="shared" si="72"/>
        <v>436.33</v>
      </c>
      <c r="AJ100" s="31"/>
      <c r="AK100" s="31">
        <v>250000</v>
      </c>
      <c r="AL100" s="31"/>
      <c r="AM100" s="31">
        <v>250000</v>
      </c>
      <c r="AN100" s="31"/>
      <c r="AO100" s="31">
        <v>250000</v>
      </c>
      <c r="AP100" s="62">
        <f t="shared" si="73"/>
        <v>250000</v>
      </c>
      <c r="AQ100" s="32">
        <f t="shared" si="74"/>
        <v>100</v>
      </c>
      <c r="AR100" s="62">
        <f t="shared" si="75"/>
        <v>250000</v>
      </c>
      <c r="AS100" s="32">
        <f t="shared" si="76"/>
        <v>100</v>
      </c>
      <c r="AT100" s="27" t="str">
        <f t="shared" si="77"/>
        <v/>
      </c>
      <c r="AU100" s="27" t="str">
        <f t="shared" si="78"/>
        <v/>
      </c>
      <c r="AV100" s="27" t="str">
        <f t="shared" si="79"/>
        <v/>
      </c>
      <c r="AW100" s="24" t="str">
        <f t="shared" si="80"/>
        <v/>
      </c>
      <c r="AX100" s="24" t="str">
        <f t="shared" si="97"/>
        <v/>
      </c>
      <c r="AY100" s="24" t="str">
        <f t="shared" si="81"/>
        <v>New</v>
      </c>
      <c r="AZ100" s="115">
        <f t="shared" si="98"/>
        <v>39204</v>
      </c>
      <c r="BA100" s="33">
        <f t="shared" si="82"/>
        <v>0.15681600000000001</v>
      </c>
      <c r="BB100" s="33">
        <f t="shared" si="83"/>
        <v>68.423525280000007</v>
      </c>
      <c r="BC100" s="34">
        <f t="shared" si="84"/>
        <v>0</v>
      </c>
      <c r="BD100" s="34">
        <f t="shared" si="85"/>
        <v>68.423525280000007</v>
      </c>
      <c r="BE100" s="34" t="str">
        <f t="shared" si="86"/>
        <v>yes</v>
      </c>
      <c r="BF100" s="35">
        <f t="shared" si="87"/>
        <v>0.15681600000000001</v>
      </c>
      <c r="BG100" s="35" t="str">
        <f t="shared" si="88"/>
        <v/>
      </c>
      <c r="BH100" s="34">
        <f t="shared" si="89"/>
        <v>0</v>
      </c>
      <c r="BI100" s="36">
        <f t="shared" si="90"/>
        <v>0</v>
      </c>
      <c r="BJ100" s="1" t="str">
        <f t="shared" si="91"/>
        <v>yes</v>
      </c>
      <c r="BK100" s="35" t="str">
        <f t="shared" si="92"/>
        <v/>
      </c>
      <c r="BL100" s="35" t="str">
        <f t="shared" si="93"/>
        <v/>
      </c>
      <c r="BM100" s="7" t="str">
        <f t="shared" si="94"/>
        <v/>
      </c>
      <c r="BN100" s="7" t="e">
        <f t="shared" si="95"/>
        <v>#VALUE!</v>
      </c>
      <c r="BO100" s="17">
        <f t="shared" si="96"/>
        <v>68.423525279999993</v>
      </c>
    </row>
    <row r="101" spans="2:67" ht="18" customHeight="1" x14ac:dyDescent="0.15">
      <c r="B101" s="1"/>
      <c r="C101" s="28"/>
      <c r="D101" s="116" t="s">
        <v>66</v>
      </c>
      <c r="E101" s="229" t="s">
        <v>201</v>
      </c>
      <c r="F101" s="73">
        <f t="shared" si="57"/>
        <v>39204</v>
      </c>
      <c r="G101" s="74">
        <f t="shared" si="58"/>
        <v>40</v>
      </c>
      <c r="H101" s="112">
        <f t="shared" si="59"/>
        <v>3</v>
      </c>
      <c r="I101" s="113"/>
      <c r="J101" s="174">
        <f t="shared" si="60"/>
        <v>0</v>
      </c>
      <c r="K101" s="175">
        <f t="shared" si="61"/>
        <v>68.423525280000007</v>
      </c>
      <c r="L101" s="170" t="str">
        <f t="shared" si="62"/>
        <v/>
      </c>
      <c r="M101" s="171">
        <f t="shared" si="63"/>
        <v>68.423525280000007</v>
      </c>
      <c r="N101" s="163" t="str">
        <f t="shared" si="64"/>
        <v>New</v>
      </c>
      <c r="O101" s="227">
        <f t="shared" si="65"/>
        <v>0</v>
      </c>
      <c r="P101" s="228">
        <f t="shared" si="66"/>
        <v>1.7453199999999998</v>
      </c>
      <c r="Q101" s="223" t="str">
        <f t="shared" si="67"/>
        <v>New</v>
      </c>
      <c r="R101" s="208" t="str">
        <f t="shared" si="68"/>
        <v>New</v>
      </c>
      <c r="S101" s="209" t="str">
        <f t="shared" si="69"/>
        <v/>
      </c>
      <c r="U101" s="153" t="s">
        <v>213</v>
      </c>
      <c r="V101" s="4" t="s">
        <v>4</v>
      </c>
      <c r="X101" s="37"/>
      <c r="Y101" s="37"/>
      <c r="Z101" s="37">
        <v>436.33</v>
      </c>
      <c r="AA101" s="154"/>
      <c r="AB101" s="37"/>
      <c r="AC101" s="154"/>
      <c r="AD101" s="37"/>
      <c r="AE101" s="154"/>
      <c r="AF101" s="37"/>
      <c r="AG101" s="30">
        <f t="shared" si="70"/>
        <v>0</v>
      </c>
      <c r="AH101" s="30">
        <f t="shared" si="71"/>
        <v>0</v>
      </c>
      <c r="AI101" s="30">
        <f t="shared" si="72"/>
        <v>436.33</v>
      </c>
      <c r="AJ101" s="31"/>
      <c r="AK101" s="31">
        <v>250000</v>
      </c>
      <c r="AL101" s="31"/>
      <c r="AM101" s="31">
        <v>250000</v>
      </c>
      <c r="AN101" s="31"/>
      <c r="AO101" s="31">
        <v>250000</v>
      </c>
      <c r="AP101" s="62">
        <f t="shared" si="73"/>
        <v>250000</v>
      </c>
      <c r="AQ101" s="32">
        <f t="shared" si="74"/>
        <v>100</v>
      </c>
      <c r="AR101" s="62">
        <f t="shared" si="75"/>
        <v>250000</v>
      </c>
      <c r="AS101" s="32">
        <f t="shared" si="76"/>
        <v>100</v>
      </c>
      <c r="AT101" s="27" t="str">
        <f t="shared" si="77"/>
        <v/>
      </c>
      <c r="AU101" s="27" t="str">
        <f t="shared" si="78"/>
        <v/>
      </c>
      <c r="AV101" s="27" t="str">
        <f t="shared" si="79"/>
        <v/>
      </c>
      <c r="AW101" s="24" t="str">
        <f t="shared" si="80"/>
        <v/>
      </c>
      <c r="AX101" s="24" t="str">
        <f t="shared" si="97"/>
        <v/>
      </c>
      <c r="AY101" s="24" t="str">
        <f t="shared" si="81"/>
        <v>New</v>
      </c>
      <c r="AZ101" s="115">
        <f t="shared" si="98"/>
        <v>39204</v>
      </c>
      <c r="BA101" s="33">
        <f t="shared" si="82"/>
        <v>0.15681600000000001</v>
      </c>
      <c r="BB101" s="33">
        <f t="shared" si="83"/>
        <v>68.423525280000007</v>
      </c>
      <c r="BC101" s="34">
        <f t="shared" si="84"/>
        <v>0</v>
      </c>
      <c r="BD101" s="34">
        <f t="shared" si="85"/>
        <v>68.423525280000007</v>
      </c>
      <c r="BE101" s="34" t="str">
        <f t="shared" si="86"/>
        <v>yes</v>
      </c>
      <c r="BF101" s="35">
        <f t="shared" si="87"/>
        <v>0.15681600000000001</v>
      </c>
      <c r="BG101" s="35" t="str">
        <f t="shared" si="88"/>
        <v/>
      </c>
      <c r="BH101" s="34">
        <f t="shared" si="89"/>
        <v>0</v>
      </c>
      <c r="BI101" s="36">
        <f t="shared" si="90"/>
        <v>0</v>
      </c>
      <c r="BJ101" s="1" t="str">
        <f t="shared" si="91"/>
        <v>yes</v>
      </c>
      <c r="BK101" s="35" t="str">
        <f t="shared" si="92"/>
        <v/>
      </c>
      <c r="BL101" s="35" t="str">
        <f t="shared" si="93"/>
        <v/>
      </c>
      <c r="BM101" s="7" t="str">
        <f t="shared" si="94"/>
        <v/>
      </c>
      <c r="BN101" s="7" t="e">
        <f t="shared" si="95"/>
        <v>#VALUE!</v>
      </c>
      <c r="BO101" s="17">
        <f t="shared" si="96"/>
        <v>68.423525279999993</v>
      </c>
    </row>
    <row r="102" spans="2:67" ht="18" customHeight="1" x14ac:dyDescent="0.15">
      <c r="B102" s="1"/>
      <c r="C102" s="28"/>
      <c r="D102" s="116" t="s">
        <v>66</v>
      </c>
      <c r="E102" s="229" t="s">
        <v>177</v>
      </c>
      <c r="F102" s="73">
        <f t="shared" si="57"/>
        <v>39204</v>
      </c>
      <c r="G102" s="74">
        <f t="shared" si="58"/>
        <v>40</v>
      </c>
      <c r="H102" s="112">
        <f t="shared" si="59"/>
        <v>3</v>
      </c>
      <c r="I102" s="113"/>
      <c r="J102" s="174">
        <f t="shared" si="60"/>
        <v>24.141823200000001</v>
      </c>
      <c r="K102" s="175">
        <f t="shared" si="61"/>
        <v>24.9259032</v>
      </c>
      <c r="L102" s="170">
        <f t="shared" si="62"/>
        <v>24.141823200000001</v>
      </c>
      <c r="M102" s="171">
        <f t="shared" si="63"/>
        <v>24.9259032</v>
      </c>
      <c r="N102" s="163">
        <f t="shared" si="64"/>
        <v>3.2478077297823926E-2</v>
      </c>
      <c r="O102" s="227">
        <f t="shared" si="65"/>
        <v>0.61580000000000001</v>
      </c>
      <c r="P102" s="228">
        <f t="shared" si="66"/>
        <v>0.63579999999999992</v>
      </c>
      <c r="Q102" s="223" t="str">
        <f t="shared" si="67"/>
        <v/>
      </c>
      <c r="R102" s="208">
        <f t="shared" si="68"/>
        <v>0.78407999999999944</v>
      </c>
      <c r="S102" s="209">
        <f t="shared" si="69"/>
        <v>3.2478077297823947E-2</v>
      </c>
      <c r="U102" s="153" t="s">
        <v>30</v>
      </c>
      <c r="V102" s="4" t="s">
        <v>4</v>
      </c>
      <c r="X102" s="37"/>
      <c r="Y102" s="37">
        <v>153.94999999999999</v>
      </c>
      <c r="Z102" s="37">
        <v>158.94999999999999</v>
      </c>
      <c r="AA102" s="154"/>
      <c r="AB102" s="37"/>
      <c r="AC102" s="154"/>
      <c r="AD102" s="37"/>
      <c r="AE102" s="154"/>
      <c r="AF102" s="37"/>
      <c r="AG102" s="30">
        <f t="shared" si="70"/>
        <v>0</v>
      </c>
      <c r="AH102" s="30">
        <f t="shared" si="71"/>
        <v>153.94999999999999</v>
      </c>
      <c r="AI102" s="30">
        <f t="shared" si="72"/>
        <v>158.94999999999999</v>
      </c>
      <c r="AJ102" s="31"/>
      <c r="AK102" s="31">
        <v>250000</v>
      </c>
      <c r="AL102" s="31"/>
      <c r="AM102" s="31">
        <v>250000</v>
      </c>
      <c r="AN102" s="31"/>
      <c r="AO102" s="31">
        <v>250000</v>
      </c>
      <c r="AP102" s="62">
        <f t="shared" si="73"/>
        <v>250000</v>
      </c>
      <c r="AQ102" s="32">
        <f t="shared" si="74"/>
        <v>100</v>
      </c>
      <c r="AR102" s="62">
        <f t="shared" si="75"/>
        <v>250000</v>
      </c>
      <c r="AS102" s="32">
        <f t="shared" si="76"/>
        <v>100</v>
      </c>
      <c r="AT102" s="27">
        <f t="shared" si="77"/>
        <v>153.94999999999999</v>
      </c>
      <c r="AU102" s="27" t="str">
        <f t="shared" si="78"/>
        <v/>
      </c>
      <c r="AV102" s="27">
        <f t="shared" si="79"/>
        <v>153.94999999999999</v>
      </c>
      <c r="AW102" s="24">
        <f t="shared" si="80"/>
        <v>5</v>
      </c>
      <c r="AX102" s="24" t="str">
        <f t="shared" si="97"/>
        <v/>
      </c>
      <c r="AY102" s="24">
        <f t="shared" si="81"/>
        <v>5</v>
      </c>
      <c r="AZ102" s="115">
        <f t="shared" si="98"/>
        <v>39204</v>
      </c>
      <c r="BA102" s="33">
        <f t="shared" si="82"/>
        <v>0.15681600000000001</v>
      </c>
      <c r="BB102" s="33">
        <f t="shared" si="83"/>
        <v>24.9259032</v>
      </c>
      <c r="BC102" s="34">
        <f t="shared" si="84"/>
        <v>0</v>
      </c>
      <c r="BD102" s="34">
        <f t="shared" si="85"/>
        <v>24.9259032</v>
      </c>
      <c r="BE102" s="34" t="str">
        <f t="shared" si="86"/>
        <v>yes</v>
      </c>
      <c r="BF102" s="35">
        <f t="shared" si="87"/>
        <v>0.15681600000000001</v>
      </c>
      <c r="BG102" s="35">
        <f t="shared" si="88"/>
        <v>24.141823200000001</v>
      </c>
      <c r="BH102" s="34">
        <f t="shared" si="89"/>
        <v>0</v>
      </c>
      <c r="BI102" s="36">
        <f t="shared" si="90"/>
        <v>24.141823200000001</v>
      </c>
      <c r="BJ102" s="1" t="str">
        <f t="shared" si="91"/>
        <v>yes</v>
      </c>
      <c r="BK102" s="35">
        <f t="shared" si="92"/>
        <v>0.78407999999999944</v>
      </c>
      <c r="BL102" s="35" t="str">
        <f t="shared" si="93"/>
        <v/>
      </c>
      <c r="BM102" s="7">
        <f t="shared" si="94"/>
        <v>0.78407999999999944</v>
      </c>
      <c r="BN102" s="7">
        <f t="shared" si="95"/>
        <v>0</v>
      </c>
      <c r="BO102" s="17">
        <f t="shared" si="96"/>
        <v>24.925903199999997</v>
      </c>
    </row>
    <row r="103" spans="2:67" ht="18" customHeight="1" x14ac:dyDescent="0.15">
      <c r="B103" s="1"/>
      <c r="C103" s="28"/>
      <c r="D103" s="116" t="s">
        <v>66</v>
      </c>
      <c r="E103" s="229" t="s">
        <v>178</v>
      </c>
      <c r="F103" s="73">
        <f t="shared" si="57"/>
        <v>39204</v>
      </c>
      <c r="G103" s="74">
        <f t="shared" si="58"/>
        <v>40</v>
      </c>
      <c r="H103" s="112">
        <f t="shared" si="59"/>
        <v>3</v>
      </c>
      <c r="I103" s="113"/>
      <c r="J103" s="174">
        <f t="shared" si="60"/>
        <v>24.141823200000001</v>
      </c>
      <c r="K103" s="175">
        <f t="shared" si="61"/>
        <v>24.9259032</v>
      </c>
      <c r="L103" s="170">
        <f t="shared" si="62"/>
        <v>24.141823200000001</v>
      </c>
      <c r="M103" s="171">
        <f t="shared" si="63"/>
        <v>24.9259032</v>
      </c>
      <c r="N103" s="163">
        <f t="shared" si="64"/>
        <v>3.2478077297823926E-2</v>
      </c>
      <c r="O103" s="227">
        <f t="shared" si="65"/>
        <v>0.61580000000000001</v>
      </c>
      <c r="P103" s="228">
        <f t="shared" si="66"/>
        <v>0.63579999999999992</v>
      </c>
      <c r="Q103" s="223" t="str">
        <f t="shared" si="67"/>
        <v/>
      </c>
      <c r="R103" s="208">
        <f t="shared" si="68"/>
        <v>0.78407999999999944</v>
      </c>
      <c r="S103" s="209">
        <f t="shared" si="69"/>
        <v>3.2478077297823947E-2</v>
      </c>
      <c r="U103" s="153" t="s">
        <v>30</v>
      </c>
      <c r="V103" s="4" t="s">
        <v>4</v>
      </c>
      <c r="X103" s="37"/>
      <c r="Y103" s="37">
        <v>153.94999999999999</v>
      </c>
      <c r="Z103" s="37">
        <v>158.94999999999999</v>
      </c>
      <c r="AA103" s="154"/>
      <c r="AB103" s="37"/>
      <c r="AC103" s="154"/>
      <c r="AD103" s="37"/>
      <c r="AE103" s="154"/>
      <c r="AF103" s="37"/>
      <c r="AG103" s="30">
        <f t="shared" si="70"/>
        <v>0</v>
      </c>
      <c r="AH103" s="30">
        <f t="shared" si="71"/>
        <v>153.94999999999999</v>
      </c>
      <c r="AI103" s="30">
        <f t="shared" si="72"/>
        <v>158.94999999999999</v>
      </c>
      <c r="AJ103" s="31"/>
      <c r="AK103" s="31">
        <v>250000</v>
      </c>
      <c r="AL103" s="31"/>
      <c r="AM103" s="31">
        <v>250000</v>
      </c>
      <c r="AN103" s="31"/>
      <c r="AO103" s="31">
        <v>250000</v>
      </c>
      <c r="AP103" s="62">
        <f t="shared" si="73"/>
        <v>250000</v>
      </c>
      <c r="AQ103" s="32">
        <f t="shared" si="74"/>
        <v>100</v>
      </c>
      <c r="AR103" s="62">
        <f t="shared" si="75"/>
        <v>250000</v>
      </c>
      <c r="AS103" s="32">
        <f t="shared" si="76"/>
        <v>100</v>
      </c>
      <c r="AT103" s="27">
        <f t="shared" si="77"/>
        <v>153.94999999999999</v>
      </c>
      <c r="AU103" s="27" t="str">
        <f t="shared" si="78"/>
        <v/>
      </c>
      <c r="AV103" s="27">
        <f t="shared" si="79"/>
        <v>153.94999999999999</v>
      </c>
      <c r="AW103" s="24">
        <f t="shared" si="80"/>
        <v>5</v>
      </c>
      <c r="AX103" s="24" t="str">
        <f t="shared" si="97"/>
        <v/>
      </c>
      <c r="AY103" s="24">
        <f t="shared" si="81"/>
        <v>5</v>
      </c>
      <c r="AZ103" s="115">
        <f t="shared" si="98"/>
        <v>39204</v>
      </c>
      <c r="BA103" s="33">
        <f t="shared" si="82"/>
        <v>0.15681600000000001</v>
      </c>
      <c r="BB103" s="33">
        <f t="shared" si="83"/>
        <v>24.9259032</v>
      </c>
      <c r="BC103" s="34">
        <f t="shared" si="84"/>
        <v>0</v>
      </c>
      <c r="BD103" s="34">
        <f t="shared" si="85"/>
        <v>24.9259032</v>
      </c>
      <c r="BE103" s="34" t="str">
        <f t="shared" si="86"/>
        <v>yes</v>
      </c>
      <c r="BF103" s="35">
        <f t="shared" si="87"/>
        <v>0.15681600000000001</v>
      </c>
      <c r="BG103" s="35">
        <f t="shared" si="88"/>
        <v>24.141823200000001</v>
      </c>
      <c r="BH103" s="34">
        <f t="shared" si="89"/>
        <v>0</v>
      </c>
      <c r="BI103" s="36">
        <f t="shared" si="90"/>
        <v>24.141823200000001</v>
      </c>
      <c r="BJ103" s="1" t="str">
        <f t="shared" si="91"/>
        <v>yes</v>
      </c>
      <c r="BK103" s="35">
        <f t="shared" si="92"/>
        <v>0.78407999999999944</v>
      </c>
      <c r="BL103" s="35" t="str">
        <f t="shared" si="93"/>
        <v/>
      </c>
      <c r="BM103" s="7">
        <f t="shared" si="94"/>
        <v>0.78407999999999944</v>
      </c>
      <c r="BN103" s="7">
        <f t="shared" si="95"/>
        <v>0</v>
      </c>
      <c r="BO103" s="17">
        <f t="shared" si="96"/>
        <v>24.925903199999997</v>
      </c>
    </row>
    <row r="104" spans="2:67" ht="18" customHeight="1" x14ac:dyDescent="0.15">
      <c r="B104" s="1"/>
      <c r="D104" s="116" t="s">
        <v>50</v>
      </c>
      <c r="E104" s="229" t="s">
        <v>97</v>
      </c>
      <c r="F104" s="73">
        <f t="shared" si="57"/>
        <v>39204</v>
      </c>
      <c r="G104" s="74">
        <f t="shared" si="58"/>
        <v>40</v>
      </c>
      <c r="H104" s="112">
        <f t="shared" si="59"/>
        <v>3</v>
      </c>
      <c r="I104" s="113"/>
      <c r="J104" s="174">
        <f t="shared" si="60"/>
        <v>53.46</v>
      </c>
      <c r="K104" s="175">
        <f t="shared" si="61"/>
        <v>44.55</v>
      </c>
      <c r="L104" s="170">
        <f t="shared" si="62"/>
        <v>53.46</v>
      </c>
      <c r="M104" s="171">
        <f t="shared" si="63"/>
        <v>44.55</v>
      </c>
      <c r="N104" s="163">
        <f t="shared" si="64"/>
        <v>-0.16666666666666674</v>
      </c>
      <c r="O104" s="227">
        <f t="shared" si="65"/>
        <v>1.3636363636363638</v>
      </c>
      <c r="P104" s="228">
        <f t="shared" si="66"/>
        <v>1.1363636363636362</v>
      </c>
      <c r="Q104" s="223" t="str">
        <f t="shared" si="67"/>
        <v/>
      </c>
      <c r="R104" s="208">
        <f t="shared" si="68"/>
        <v>-8.9100000000000037</v>
      </c>
      <c r="S104" s="209">
        <f t="shared" si="69"/>
        <v>-0.16666666666666674</v>
      </c>
      <c r="U104" s="150" t="s">
        <v>81</v>
      </c>
      <c r="V104" s="4" t="s">
        <v>4</v>
      </c>
      <c r="X104" s="114">
        <v>300</v>
      </c>
      <c r="Y104" s="114">
        <v>300</v>
      </c>
      <c r="Z104" s="114">
        <v>250</v>
      </c>
      <c r="AA104" s="114"/>
      <c r="AB104" s="114"/>
      <c r="AC104" s="114"/>
      <c r="AD104" s="114"/>
      <c r="AE104" s="114"/>
      <c r="AF104" s="114"/>
      <c r="AG104" s="30">
        <f t="shared" si="70"/>
        <v>300</v>
      </c>
      <c r="AH104" s="30">
        <f t="shared" si="71"/>
        <v>300</v>
      </c>
      <c r="AI104" s="30">
        <f t="shared" si="72"/>
        <v>250</v>
      </c>
      <c r="AJ104" s="25"/>
      <c r="AK104" s="31">
        <v>220000</v>
      </c>
      <c r="AL104" s="25"/>
      <c r="AM104" s="31">
        <v>220000</v>
      </c>
      <c r="AN104" s="25"/>
      <c r="AO104" s="31">
        <v>220000</v>
      </c>
      <c r="AP104" s="62">
        <f t="shared" si="73"/>
        <v>220000</v>
      </c>
      <c r="AQ104" s="32">
        <f t="shared" si="74"/>
        <v>100</v>
      </c>
      <c r="AR104" s="62">
        <f t="shared" si="75"/>
        <v>220000</v>
      </c>
      <c r="AS104" s="32">
        <f t="shared" si="76"/>
        <v>100</v>
      </c>
      <c r="AT104" s="27">
        <f t="shared" si="77"/>
        <v>300</v>
      </c>
      <c r="AU104" s="27" t="str">
        <f t="shared" si="78"/>
        <v/>
      </c>
      <c r="AV104" s="27">
        <f t="shared" si="79"/>
        <v>300</v>
      </c>
      <c r="AW104" s="24">
        <f t="shared" si="80"/>
        <v>-50</v>
      </c>
      <c r="AX104" s="24" t="str">
        <f t="shared" si="97"/>
        <v/>
      </c>
      <c r="AY104" s="24">
        <f t="shared" si="81"/>
        <v>-50</v>
      </c>
      <c r="AZ104" s="115">
        <f t="shared" si="98"/>
        <v>39204</v>
      </c>
      <c r="BA104" s="33">
        <f t="shared" si="82"/>
        <v>0.1782</v>
      </c>
      <c r="BB104" s="33">
        <f t="shared" si="83"/>
        <v>44.55</v>
      </c>
      <c r="BC104" s="34">
        <f t="shared" si="84"/>
        <v>0</v>
      </c>
      <c r="BD104" s="34">
        <f t="shared" si="85"/>
        <v>44.55</v>
      </c>
      <c r="BE104" s="34" t="str">
        <f t="shared" si="86"/>
        <v>yes</v>
      </c>
      <c r="BF104" s="35">
        <f t="shared" si="87"/>
        <v>0.1782</v>
      </c>
      <c r="BG104" s="35">
        <f t="shared" si="88"/>
        <v>53.46</v>
      </c>
      <c r="BH104" s="34">
        <f t="shared" si="89"/>
        <v>0</v>
      </c>
      <c r="BI104" s="36">
        <f t="shared" si="90"/>
        <v>53.46</v>
      </c>
      <c r="BJ104" s="1" t="str">
        <f t="shared" si="91"/>
        <v>yes</v>
      </c>
      <c r="BK104" s="35">
        <f t="shared" si="92"/>
        <v>-8.9100000000000037</v>
      </c>
      <c r="BL104" s="35" t="str">
        <f t="shared" si="93"/>
        <v/>
      </c>
      <c r="BM104" s="7">
        <f t="shared" si="94"/>
        <v>-8.9100000000000037</v>
      </c>
      <c r="BN104" s="7">
        <f t="shared" si="95"/>
        <v>0</v>
      </c>
      <c r="BO104" s="17">
        <f t="shared" si="96"/>
        <v>44.55</v>
      </c>
    </row>
    <row r="105" spans="2:67" ht="18" customHeight="1" x14ac:dyDescent="0.15">
      <c r="B105" s="1"/>
      <c r="D105" s="116" t="s">
        <v>50</v>
      </c>
      <c r="E105" s="229" t="s">
        <v>100</v>
      </c>
      <c r="F105" s="73">
        <f t="shared" si="57"/>
        <v>39204</v>
      </c>
      <c r="G105" s="74">
        <f t="shared" si="58"/>
        <v>40</v>
      </c>
      <c r="H105" s="112">
        <f t="shared" si="59"/>
        <v>3</v>
      </c>
      <c r="I105" s="113"/>
      <c r="J105" s="174">
        <f t="shared" si="60"/>
        <v>62.548199999999994</v>
      </c>
      <c r="K105" s="175">
        <f t="shared" si="61"/>
        <v>62.37</v>
      </c>
      <c r="L105" s="170">
        <f t="shared" si="62"/>
        <v>62.548199999999994</v>
      </c>
      <c r="M105" s="171">
        <f t="shared" si="63"/>
        <v>62.37</v>
      </c>
      <c r="N105" s="163">
        <f t="shared" si="64"/>
        <v>-2.8490028490028019E-3</v>
      </c>
      <c r="O105" s="227">
        <f t="shared" si="65"/>
        <v>1.5954545454545455</v>
      </c>
      <c r="P105" s="228">
        <f t="shared" si="66"/>
        <v>1.5909090909090911</v>
      </c>
      <c r="Q105" s="223" t="str">
        <f t="shared" si="67"/>
        <v/>
      </c>
      <c r="R105" s="208">
        <f t="shared" si="68"/>
        <v>-0.17819999999999681</v>
      </c>
      <c r="S105" s="209">
        <f t="shared" si="69"/>
        <v>-2.8490028490027984E-3</v>
      </c>
      <c r="U105" s="150" t="s">
        <v>99</v>
      </c>
      <c r="V105" s="4" t="s">
        <v>4</v>
      </c>
      <c r="X105" s="114">
        <v>351</v>
      </c>
      <c r="Y105" s="114">
        <v>351</v>
      </c>
      <c r="Z105" s="114">
        <v>350</v>
      </c>
      <c r="AA105" s="114"/>
      <c r="AB105" s="114"/>
      <c r="AC105" s="114"/>
      <c r="AD105" s="114"/>
      <c r="AE105" s="114"/>
      <c r="AF105" s="114"/>
      <c r="AG105" s="30">
        <f t="shared" si="70"/>
        <v>351</v>
      </c>
      <c r="AH105" s="30">
        <f t="shared" si="71"/>
        <v>351</v>
      </c>
      <c r="AI105" s="30">
        <f t="shared" si="72"/>
        <v>350</v>
      </c>
      <c r="AJ105" s="25"/>
      <c r="AK105" s="31">
        <v>220000</v>
      </c>
      <c r="AL105" s="25"/>
      <c r="AM105" s="31">
        <v>220000</v>
      </c>
      <c r="AN105" s="25"/>
      <c r="AO105" s="31">
        <v>220000</v>
      </c>
      <c r="AP105" s="62">
        <f t="shared" si="73"/>
        <v>220000</v>
      </c>
      <c r="AQ105" s="32">
        <f t="shared" si="74"/>
        <v>100</v>
      </c>
      <c r="AR105" s="62">
        <f t="shared" si="75"/>
        <v>220000</v>
      </c>
      <c r="AS105" s="32">
        <f t="shared" si="76"/>
        <v>100</v>
      </c>
      <c r="AT105" s="27">
        <f t="shared" si="77"/>
        <v>351</v>
      </c>
      <c r="AU105" s="27" t="str">
        <f t="shared" si="78"/>
        <v/>
      </c>
      <c r="AV105" s="27">
        <f t="shared" si="79"/>
        <v>351</v>
      </c>
      <c r="AW105" s="24">
        <f t="shared" si="80"/>
        <v>-1</v>
      </c>
      <c r="AX105" s="24" t="str">
        <f t="shared" si="97"/>
        <v/>
      </c>
      <c r="AY105" s="24">
        <f t="shared" si="81"/>
        <v>-1</v>
      </c>
      <c r="AZ105" s="115">
        <f t="shared" si="98"/>
        <v>39204</v>
      </c>
      <c r="BA105" s="33">
        <f t="shared" si="82"/>
        <v>0.1782</v>
      </c>
      <c r="BB105" s="33">
        <f t="shared" si="83"/>
        <v>62.37</v>
      </c>
      <c r="BC105" s="34">
        <f t="shared" si="84"/>
        <v>0</v>
      </c>
      <c r="BD105" s="34">
        <f t="shared" si="85"/>
        <v>62.37</v>
      </c>
      <c r="BE105" s="34" t="str">
        <f t="shared" si="86"/>
        <v>yes</v>
      </c>
      <c r="BF105" s="35">
        <f t="shared" si="87"/>
        <v>0.1782</v>
      </c>
      <c r="BG105" s="35">
        <f t="shared" si="88"/>
        <v>62.548199999999994</v>
      </c>
      <c r="BH105" s="34">
        <f t="shared" si="89"/>
        <v>0</v>
      </c>
      <c r="BI105" s="36">
        <f t="shared" si="90"/>
        <v>62.548199999999994</v>
      </c>
      <c r="BJ105" s="1" t="str">
        <f t="shared" si="91"/>
        <v>yes</v>
      </c>
      <c r="BK105" s="35">
        <f t="shared" si="92"/>
        <v>-0.17819999999999681</v>
      </c>
      <c r="BL105" s="35" t="str">
        <f t="shared" si="93"/>
        <v/>
      </c>
      <c r="BM105" s="7">
        <f t="shared" si="94"/>
        <v>-0.17819999999999681</v>
      </c>
      <c r="BN105" s="7">
        <f t="shared" si="95"/>
        <v>0</v>
      </c>
      <c r="BO105" s="17">
        <f t="shared" si="96"/>
        <v>62.370000000000005</v>
      </c>
    </row>
    <row r="106" spans="2:67" ht="18" customHeight="1" x14ac:dyDescent="0.15">
      <c r="B106" s="1"/>
      <c r="D106" s="116" t="s">
        <v>50</v>
      </c>
      <c r="E106" s="229" t="s">
        <v>172</v>
      </c>
      <c r="F106" s="73">
        <f t="shared" ref="F106:F137" si="99">IF($J$9&gt;0,$J$9,$K$9)</f>
        <v>39204</v>
      </c>
      <c r="G106" s="74">
        <f t="shared" ref="G106:G137" si="100">$J$12</f>
        <v>40</v>
      </c>
      <c r="H106" s="112">
        <f t="shared" ref="H106:H137" si="101">$K$12</f>
        <v>3</v>
      </c>
      <c r="I106" s="113"/>
      <c r="J106" s="174">
        <f t="shared" ref="J106:J137" si="102">BI106</f>
        <v>66.290399999999991</v>
      </c>
      <c r="K106" s="175">
        <f t="shared" ref="K106:K137" si="103">BD106</f>
        <v>44.55</v>
      </c>
      <c r="L106" s="170">
        <f t="shared" ref="L106:L137" si="104">BG106</f>
        <v>66.290399999999991</v>
      </c>
      <c r="M106" s="171">
        <f t="shared" ref="M106:M137" si="105">BB106</f>
        <v>44.55</v>
      </c>
      <c r="N106" s="163">
        <f t="shared" ref="N106:N137" si="106">IF(R106="New","New",(M106/L106)-1)</f>
        <v>-0.32795698924731176</v>
      </c>
      <c r="O106" s="227">
        <f t="shared" ref="O106:O137" si="107">(AH106/AM106)*1000</f>
        <v>1.6909090909090909</v>
      </c>
      <c r="P106" s="228">
        <f t="shared" ref="P106:P137" si="108">(AI106/AO106)*1000</f>
        <v>1.1363636363636362</v>
      </c>
      <c r="Q106" s="223" t="str">
        <f t="shared" ref="Q106:Q137" si="109">IF(R106="New","New",IF(AX106="","",(P106/O106)-1))</f>
        <v/>
      </c>
      <c r="R106" s="208">
        <f t="shared" ref="R106:R137" si="110">IF(J106="","New",IF(J106=0,"New",K106-J106))</f>
        <v>-21.740399999999994</v>
      </c>
      <c r="S106" s="209">
        <f t="shared" ref="S106:S137" si="111">IF(R106="New","",R106/J106)</f>
        <v>-0.32795698924731176</v>
      </c>
      <c r="U106" s="150" t="s">
        <v>81</v>
      </c>
      <c r="V106" s="4" t="s">
        <v>4</v>
      </c>
      <c r="X106" s="114"/>
      <c r="Y106" s="114">
        <v>372</v>
      </c>
      <c r="Z106" s="114">
        <v>250</v>
      </c>
      <c r="AA106" s="114"/>
      <c r="AB106" s="114"/>
      <c r="AC106" s="114"/>
      <c r="AD106" s="114"/>
      <c r="AE106" s="114"/>
      <c r="AF106" s="114"/>
      <c r="AG106" s="30">
        <f t="shared" ref="AG106:AG137" si="112">X106+(AA106+AB106)</f>
        <v>0</v>
      </c>
      <c r="AH106" s="30">
        <f t="shared" ref="AH106:AH137" si="113">Y106+(AC106+AD106)</f>
        <v>372</v>
      </c>
      <c r="AI106" s="30">
        <f t="shared" ref="AI106:AI137" si="114">Z106+(AE106+AF106)</f>
        <v>250</v>
      </c>
      <c r="AJ106" s="25"/>
      <c r="AK106" s="31">
        <v>220000</v>
      </c>
      <c r="AL106" s="25"/>
      <c r="AM106" s="31">
        <v>220000</v>
      </c>
      <c r="AN106" s="25"/>
      <c r="AO106" s="31">
        <v>220000</v>
      </c>
      <c r="AP106" s="62">
        <f t="shared" ref="AP106:AP137" si="115">AK106</f>
        <v>220000</v>
      </c>
      <c r="AQ106" s="32">
        <f t="shared" ref="AQ106:AQ137" si="116">IF(AO106&gt;0,AO106/AK106*100,"Not Avail.")</f>
        <v>100</v>
      </c>
      <c r="AR106" s="62">
        <f t="shared" ref="AR106:AR137" si="117">AM106</f>
        <v>220000</v>
      </c>
      <c r="AS106" s="32">
        <f t="shared" ref="AS106:AS137" si="118">IF(AK106&gt;0,AO106/AM106*100,"Not Avail.")</f>
        <v>100</v>
      </c>
      <c r="AT106" s="27">
        <f t="shared" ref="AT106:AT137" si="119">IF($Y106="","",$Y106/$AS106*100)</f>
        <v>372</v>
      </c>
      <c r="AU106" s="27" t="str">
        <f t="shared" ref="AU106:AU137" si="120">IF($AC106="",IF($AD106="","",($AC106+$AD106)),(($AC106+$AD106)/$AS106*100))</f>
        <v/>
      </c>
      <c r="AV106" s="27">
        <f t="shared" ref="AV106:AV137" si="121">IF(AT106="","",SUM(AT106:AU106))</f>
        <v>372</v>
      </c>
      <c r="AW106" s="24">
        <f t="shared" ref="AW106:AW137" si="122">IF(AT106="","",Z106-AT106)</f>
        <v>-122</v>
      </c>
      <c r="AX106" s="24" t="str">
        <f t="shared" si="97"/>
        <v/>
      </c>
      <c r="AY106" s="24">
        <f t="shared" ref="AY106:AY137" si="123">IF(AH106&gt;0,AI106-AV106,"New")</f>
        <v>-122</v>
      </c>
      <c r="AZ106" s="115">
        <f t="shared" si="98"/>
        <v>39204</v>
      </c>
      <c r="BA106" s="33">
        <f t="shared" ref="BA106:BA137" si="124">IF($F106&gt;0,($F106/$AO106),IF($G106&gt;0,(((43560/($G106/12))*$H106)/$AO106),0))</f>
        <v>0.1782</v>
      </c>
      <c r="BB106" s="33">
        <f t="shared" ref="BB106:BB137" si="125">$Z106/(1/$BA106)</f>
        <v>44.55</v>
      </c>
      <c r="BC106" s="34">
        <f t="shared" ref="BC106:BC137" si="126">(($AE106+$AF106)/(1/$BA106))</f>
        <v>0</v>
      </c>
      <c r="BD106" s="34">
        <f t="shared" ref="BD106:BD137" si="127">BB106+BC106</f>
        <v>44.55</v>
      </c>
      <c r="BE106" s="34" t="str">
        <f t="shared" ref="BE106:BE137" si="128">IF(BD106=K106,"yes","no")</f>
        <v>yes</v>
      </c>
      <c r="BF106" s="35">
        <f t="shared" ref="BF106:BF137" si="129">IF(AM106="","",IF($F106&gt;0,($F106/AM106),IF($G106&gt;0,((((43560/($G106/12))*$H106)/$AM106)),0)))</f>
        <v>0.1782</v>
      </c>
      <c r="BG106" s="35">
        <f t="shared" ref="BG106:BG137" si="130">IF($Y106="","",$Y106/(1/$BF106))</f>
        <v>66.290399999999991</v>
      </c>
      <c r="BH106" s="34">
        <f t="shared" ref="BH106:BH137" si="131">(($AC106+$AD106)/(1/$BF106))</f>
        <v>0</v>
      </c>
      <c r="BI106" s="36">
        <f t="shared" ref="BI106:BI137" si="132">SUM(BG106:BH106)</f>
        <v>66.290399999999991</v>
      </c>
      <c r="BJ106" s="1" t="str">
        <f t="shared" ref="BJ106:BJ137" si="133">IF(J106=BI106,"yes","no")</f>
        <v>yes</v>
      </c>
      <c r="BK106" s="35">
        <f t="shared" ref="BK106:BK137" si="134">IF(BG106="","",IF(BG106=0,"",BB106-BG106))</f>
        <v>-21.740399999999994</v>
      </c>
      <c r="BL106" s="35" t="str">
        <f t="shared" ref="BL106:BL137" si="135">IF(BH106="","",IF(BH106=0,"",BC106-BH106))</f>
        <v/>
      </c>
      <c r="BM106" s="7">
        <f t="shared" ref="BM106:BM137" si="136">IF(BK106="","",BD106-BI106)</f>
        <v>-21.740399999999994</v>
      </c>
      <c r="BN106" s="7">
        <f t="shared" ref="BN106:BN137" si="137">R106-BM106</f>
        <v>0</v>
      </c>
      <c r="BO106" s="17">
        <f t="shared" ref="BO106:BO137" si="138">P106*(AZ106/1000)</f>
        <v>44.55</v>
      </c>
    </row>
    <row r="107" spans="2:67" ht="18" customHeight="1" x14ac:dyDescent="0.15">
      <c r="B107" s="1"/>
      <c r="D107" s="116" t="s">
        <v>50</v>
      </c>
      <c r="E107" s="229" t="s">
        <v>101</v>
      </c>
      <c r="F107" s="73">
        <f t="shared" si="99"/>
        <v>39204</v>
      </c>
      <c r="G107" s="74">
        <f t="shared" si="100"/>
        <v>40</v>
      </c>
      <c r="H107" s="112">
        <f t="shared" si="101"/>
        <v>3</v>
      </c>
      <c r="I107" s="113"/>
      <c r="J107" s="174">
        <f t="shared" si="102"/>
        <v>55.420200000000001</v>
      </c>
      <c r="K107" s="175">
        <f t="shared" si="103"/>
        <v>53.46</v>
      </c>
      <c r="L107" s="170">
        <f t="shared" si="104"/>
        <v>55.420200000000001</v>
      </c>
      <c r="M107" s="171">
        <f t="shared" si="105"/>
        <v>53.46</v>
      </c>
      <c r="N107" s="163">
        <f t="shared" si="106"/>
        <v>-3.5369774919614128E-2</v>
      </c>
      <c r="O107" s="227">
        <f t="shared" si="107"/>
        <v>1.4136363636363636</v>
      </c>
      <c r="P107" s="228">
        <f t="shared" si="108"/>
        <v>1.3636363636363638</v>
      </c>
      <c r="Q107" s="223" t="str">
        <f t="shared" si="109"/>
        <v/>
      </c>
      <c r="R107" s="208">
        <f t="shared" si="110"/>
        <v>-1.9602000000000004</v>
      </c>
      <c r="S107" s="209">
        <f t="shared" si="111"/>
        <v>-3.5369774919614155E-2</v>
      </c>
      <c r="U107" s="150" t="s">
        <v>99</v>
      </c>
      <c r="V107" s="4" t="s">
        <v>4</v>
      </c>
      <c r="X107" s="114">
        <v>311</v>
      </c>
      <c r="Y107" s="114">
        <v>311</v>
      </c>
      <c r="Z107" s="114">
        <v>300</v>
      </c>
      <c r="AA107" s="114"/>
      <c r="AB107" s="114"/>
      <c r="AC107" s="114"/>
      <c r="AD107" s="114"/>
      <c r="AE107" s="114"/>
      <c r="AF107" s="114"/>
      <c r="AG107" s="30">
        <f t="shared" si="112"/>
        <v>311</v>
      </c>
      <c r="AH107" s="30">
        <f t="shared" si="113"/>
        <v>311</v>
      </c>
      <c r="AI107" s="30">
        <f t="shared" si="114"/>
        <v>300</v>
      </c>
      <c r="AJ107" s="25"/>
      <c r="AK107" s="31">
        <v>220000</v>
      </c>
      <c r="AL107" s="25"/>
      <c r="AM107" s="31">
        <v>220000</v>
      </c>
      <c r="AN107" s="25"/>
      <c r="AO107" s="31">
        <v>220000</v>
      </c>
      <c r="AP107" s="62">
        <f t="shared" si="115"/>
        <v>220000</v>
      </c>
      <c r="AQ107" s="32">
        <f t="shared" si="116"/>
        <v>100</v>
      </c>
      <c r="AR107" s="62">
        <f t="shared" si="117"/>
        <v>220000</v>
      </c>
      <c r="AS107" s="32">
        <f t="shared" si="118"/>
        <v>100</v>
      </c>
      <c r="AT107" s="27">
        <f t="shared" si="119"/>
        <v>311</v>
      </c>
      <c r="AU107" s="27" t="str">
        <f t="shared" si="120"/>
        <v/>
      </c>
      <c r="AV107" s="27">
        <f t="shared" si="121"/>
        <v>311</v>
      </c>
      <c r="AW107" s="24">
        <f t="shared" si="122"/>
        <v>-11</v>
      </c>
      <c r="AX107" s="24" t="str">
        <f t="shared" si="97"/>
        <v/>
      </c>
      <c r="AY107" s="24">
        <f t="shared" si="123"/>
        <v>-11</v>
      </c>
      <c r="AZ107" s="115">
        <f t="shared" si="98"/>
        <v>39204</v>
      </c>
      <c r="BA107" s="33">
        <f t="shared" si="124"/>
        <v>0.1782</v>
      </c>
      <c r="BB107" s="33">
        <f t="shared" si="125"/>
        <v>53.46</v>
      </c>
      <c r="BC107" s="34">
        <f t="shared" si="126"/>
        <v>0</v>
      </c>
      <c r="BD107" s="34">
        <f t="shared" si="127"/>
        <v>53.46</v>
      </c>
      <c r="BE107" s="34" t="str">
        <f t="shared" si="128"/>
        <v>yes</v>
      </c>
      <c r="BF107" s="35">
        <f t="shared" si="129"/>
        <v>0.1782</v>
      </c>
      <c r="BG107" s="35">
        <f t="shared" si="130"/>
        <v>55.420200000000001</v>
      </c>
      <c r="BH107" s="34">
        <f t="shared" si="131"/>
        <v>0</v>
      </c>
      <c r="BI107" s="36">
        <f t="shared" si="132"/>
        <v>55.420200000000001</v>
      </c>
      <c r="BJ107" s="1" t="str">
        <f t="shared" si="133"/>
        <v>yes</v>
      </c>
      <c r="BK107" s="35">
        <f t="shared" si="134"/>
        <v>-1.9602000000000004</v>
      </c>
      <c r="BL107" s="35" t="str">
        <f t="shared" si="135"/>
        <v/>
      </c>
      <c r="BM107" s="7">
        <f t="shared" si="136"/>
        <v>-1.9602000000000004</v>
      </c>
      <c r="BN107" s="7">
        <f t="shared" si="137"/>
        <v>0</v>
      </c>
      <c r="BO107" s="17">
        <f t="shared" si="138"/>
        <v>53.460000000000008</v>
      </c>
    </row>
    <row r="108" spans="2:67" ht="18" customHeight="1" x14ac:dyDescent="0.15">
      <c r="B108" s="1"/>
      <c r="D108" s="116" t="s">
        <v>50</v>
      </c>
      <c r="E108" s="229" t="s">
        <v>171</v>
      </c>
      <c r="F108" s="73">
        <f t="shared" si="99"/>
        <v>39204</v>
      </c>
      <c r="G108" s="74">
        <f t="shared" si="100"/>
        <v>40</v>
      </c>
      <c r="H108" s="112">
        <f t="shared" si="101"/>
        <v>3</v>
      </c>
      <c r="I108" s="113"/>
      <c r="J108" s="174">
        <f t="shared" si="102"/>
        <v>63.41823529411765</v>
      </c>
      <c r="K108" s="175">
        <f t="shared" si="103"/>
        <v>62.265176470588237</v>
      </c>
      <c r="L108" s="170">
        <f t="shared" si="104"/>
        <v>63.41823529411765</v>
      </c>
      <c r="M108" s="171">
        <f t="shared" si="105"/>
        <v>62.265176470588237</v>
      </c>
      <c r="N108" s="163">
        <f t="shared" si="106"/>
        <v>-1.8181818181818188E-2</v>
      </c>
      <c r="O108" s="227">
        <f t="shared" si="107"/>
        <v>1.6176470588235294</v>
      </c>
      <c r="P108" s="228">
        <f t="shared" si="108"/>
        <v>1.588235294117647</v>
      </c>
      <c r="Q108" s="223" t="str">
        <f t="shared" si="109"/>
        <v/>
      </c>
      <c r="R108" s="208">
        <f t="shared" si="110"/>
        <v>-1.1530588235294132</v>
      </c>
      <c r="S108" s="209">
        <f t="shared" si="111"/>
        <v>-1.8181818181818205E-2</v>
      </c>
      <c r="U108" s="150" t="s">
        <v>99</v>
      </c>
      <c r="V108" s="4" t="s">
        <v>4</v>
      </c>
      <c r="X108" s="114"/>
      <c r="Y108" s="114">
        <v>275</v>
      </c>
      <c r="Z108" s="114">
        <v>270</v>
      </c>
      <c r="AA108" s="114"/>
      <c r="AB108" s="114"/>
      <c r="AC108" s="114"/>
      <c r="AD108" s="114"/>
      <c r="AE108" s="114"/>
      <c r="AF108" s="114"/>
      <c r="AG108" s="30">
        <f t="shared" si="112"/>
        <v>0</v>
      </c>
      <c r="AH108" s="30">
        <f t="shared" si="113"/>
        <v>275</v>
      </c>
      <c r="AI108" s="30">
        <f t="shared" si="114"/>
        <v>270</v>
      </c>
      <c r="AJ108" s="25"/>
      <c r="AK108" s="31">
        <v>220000</v>
      </c>
      <c r="AL108" s="25"/>
      <c r="AM108" s="31">
        <v>170000</v>
      </c>
      <c r="AN108" s="25"/>
      <c r="AO108" s="31">
        <v>170000</v>
      </c>
      <c r="AP108" s="62">
        <f t="shared" si="115"/>
        <v>220000</v>
      </c>
      <c r="AQ108" s="32">
        <f t="shared" si="116"/>
        <v>77.272727272727266</v>
      </c>
      <c r="AR108" s="62">
        <f t="shared" si="117"/>
        <v>170000</v>
      </c>
      <c r="AS108" s="32">
        <f t="shared" si="118"/>
        <v>100</v>
      </c>
      <c r="AT108" s="27">
        <f t="shared" si="119"/>
        <v>275</v>
      </c>
      <c r="AU108" s="27" t="str">
        <f t="shared" si="120"/>
        <v/>
      </c>
      <c r="AV108" s="27">
        <f t="shared" si="121"/>
        <v>275</v>
      </c>
      <c r="AW108" s="24">
        <f t="shared" si="122"/>
        <v>-5</v>
      </c>
      <c r="AX108" s="24" t="str">
        <f t="shared" si="97"/>
        <v/>
      </c>
      <c r="AY108" s="24">
        <f t="shared" si="123"/>
        <v>-5</v>
      </c>
      <c r="AZ108" s="115">
        <f t="shared" si="98"/>
        <v>39204</v>
      </c>
      <c r="BA108" s="33">
        <f t="shared" si="124"/>
        <v>0.23061176470588235</v>
      </c>
      <c r="BB108" s="33">
        <f t="shared" si="125"/>
        <v>62.265176470588237</v>
      </c>
      <c r="BC108" s="34">
        <f t="shared" si="126"/>
        <v>0</v>
      </c>
      <c r="BD108" s="34">
        <f t="shared" si="127"/>
        <v>62.265176470588237</v>
      </c>
      <c r="BE108" s="34" t="str">
        <f t="shared" si="128"/>
        <v>yes</v>
      </c>
      <c r="BF108" s="35">
        <f t="shared" si="129"/>
        <v>0.23061176470588235</v>
      </c>
      <c r="BG108" s="35">
        <f t="shared" si="130"/>
        <v>63.41823529411765</v>
      </c>
      <c r="BH108" s="34">
        <f t="shared" si="131"/>
        <v>0</v>
      </c>
      <c r="BI108" s="36">
        <f t="shared" si="132"/>
        <v>63.41823529411765</v>
      </c>
      <c r="BJ108" s="1" t="str">
        <f t="shared" si="133"/>
        <v>yes</v>
      </c>
      <c r="BK108" s="35">
        <f t="shared" si="134"/>
        <v>-1.1530588235294132</v>
      </c>
      <c r="BL108" s="35" t="str">
        <f t="shared" si="135"/>
        <v/>
      </c>
      <c r="BM108" s="7">
        <f t="shared" si="136"/>
        <v>-1.1530588235294132</v>
      </c>
      <c r="BN108" s="7">
        <f t="shared" si="137"/>
        <v>0</v>
      </c>
      <c r="BO108" s="17">
        <f t="shared" si="138"/>
        <v>62.26517647058823</v>
      </c>
    </row>
    <row r="109" spans="2:67" ht="18" customHeight="1" x14ac:dyDescent="0.15">
      <c r="B109" s="1"/>
      <c r="D109" s="116" t="s">
        <v>50</v>
      </c>
      <c r="E109" s="229" t="s">
        <v>87</v>
      </c>
      <c r="F109" s="73">
        <f t="shared" si="99"/>
        <v>39204</v>
      </c>
      <c r="G109" s="74">
        <f t="shared" si="100"/>
        <v>40</v>
      </c>
      <c r="H109" s="112">
        <f t="shared" si="101"/>
        <v>3</v>
      </c>
      <c r="I109" s="113"/>
      <c r="J109" s="174">
        <f t="shared" si="102"/>
        <v>62.548199999999994</v>
      </c>
      <c r="K109" s="175">
        <f t="shared" si="103"/>
        <v>62.37</v>
      </c>
      <c r="L109" s="170">
        <f t="shared" si="104"/>
        <v>62.548199999999994</v>
      </c>
      <c r="M109" s="171">
        <f t="shared" si="105"/>
        <v>62.37</v>
      </c>
      <c r="N109" s="163">
        <f t="shared" si="106"/>
        <v>-2.8490028490028019E-3</v>
      </c>
      <c r="O109" s="227">
        <f t="shared" si="107"/>
        <v>1.5954545454545455</v>
      </c>
      <c r="P109" s="228">
        <f t="shared" si="108"/>
        <v>1.5909090909090911</v>
      </c>
      <c r="Q109" s="223" t="str">
        <f t="shared" si="109"/>
        <v/>
      </c>
      <c r="R109" s="208">
        <f t="shared" si="110"/>
        <v>-0.17819999999999681</v>
      </c>
      <c r="S109" s="209">
        <f t="shared" si="111"/>
        <v>-2.8490028490027984E-3</v>
      </c>
      <c r="U109" s="150" t="s">
        <v>82</v>
      </c>
      <c r="V109" s="4" t="s">
        <v>4</v>
      </c>
      <c r="X109" s="114">
        <v>270</v>
      </c>
      <c r="Y109" s="114">
        <v>351</v>
      </c>
      <c r="Z109" s="114">
        <v>350</v>
      </c>
      <c r="AA109" s="114">
        <v>73.7</v>
      </c>
      <c r="AB109" s="114"/>
      <c r="AC109" s="114"/>
      <c r="AD109" s="114"/>
      <c r="AE109" s="114"/>
      <c r="AF109" s="114"/>
      <c r="AG109" s="30">
        <f t="shared" si="112"/>
        <v>343.7</v>
      </c>
      <c r="AH109" s="30">
        <f t="shared" si="113"/>
        <v>351</v>
      </c>
      <c r="AI109" s="30">
        <f t="shared" si="114"/>
        <v>350</v>
      </c>
      <c r="AJ109" s="25"/>
      <c r="AK109" s="31">
        <v>220000</v>
      </c>
      <c r="AL109" s="25"/>
      <c r="AM109" s="31">
        <v>220000</v>
      </c>
      <c r="AN109" s="25"/>
      <c r="AO109" s="31">
        <v>220000</v>
      </c>
      <c r="AP109" s="62">
        <f t="shared" si="115"/>
        <v>220000</v>
      </c>
      <c r="AQ109" s="32">
        <f t="shared" si="116"/>
        <v>100</v>
      </c>
      <c r="AR109" s="62">
        <f t="shared" si="117"/>
        <v>220000</v>
      </c>
      <c r="AS109" s="32">
        <f t="shared" si="118"/>
        <v>100</v>
      </c>
      <c r="AT109" s="27">
        <f t="shared" si="119"/>
        <v>351</v>
      </c>
      <c r="AU109" s="27" t="str">
        <f t="shared" si="120"/>
        <v/>
      </c>
      <c r="AV109" s="27">
        <f t="shared" si="121"/>
        <v>351</v>
      </c>
      <c r="AW109" s="24">
        <f t="shared" si="122"/>
        <v>-1</v>
      </c>
      <c r="AX109" s="24" t="str">
        <f t="shared" si="97"/>
        <v/>
      </c>
      <c r="AY109" s="24">
        <f t="shared" si="123"/>
        <v>-1</v>
      </c>
      <c r="AZ109" s="115">
        <f t="shared" si="98"/>
        <v>39204</v>
      </c>
      <c r="BA109" s="33">
        <f t="shared" si="124"/>
        <v>0.1782</v>
      </c>
      <c r="BB109" s="33">
        <f t="shared" si="125"/>
        <v>62.37</v>
      </c>
      <c r="BC109" s="34">
        <f t="shared" si="126"/>
        <v>0</v>
      </c>
      <c r="BD109" s="34">
        <f t="shared" si="127"/>
        <v>62.37</v>
      </c>
      <c r="BE109" s="34" t="str">
        <f t="shared" si="128"/>
        <v>yes</v>
      </c>
      <c r="BF109" s="35">
        <f t="shared" si="129"/>
        <v>0.1782</v>
      </c>
      <c r="BG109" s="35">
        <f t="shared" si="130"/>
        <v>62.548199999999994</v>
      </c>
      <c r="BH109" s="34">
        <f t="shared" si="131"/>
        <v>0</v>
      </c>
      <c r="BI109" s="36">
        <f t="shared" si="132"/>
        <v>62.548199999999994</v>
      </c>
      <c r="BJ109" s="1" t="str">
        <f t="shared" si="133"/>
        <v>yes</v>
      </c>
      <c r="BK109" s="35">
        <f t="shared" si="134"/>
        <v>-0.17819999999999681</v>
      </c>
      <c r="BL109" s="35" t="str">
        <f t="shared" si="135"/>
        <v/>
      </c>
      <c r="BM109" s="7">
        <f t="shared" si="136"/>
        <v>-0.17819999999999681</v>
      </c>
      <c r="BN109" s="7">
        <f t="shared" si="137"/>
        <v>0</v>
      </c>
      <c r="BO109" s="17">
        <f t="shared" si="138"/>
        <v>62.370000000000005</v>
      </c>
    </row>
    <row r="110" spans="2:67" ht="18" customHeight="1" x14ac:dyDescent="0.15">
      <c r="B110" s="1"/>
      <c r="D110" s="116" t="s">
        <v>50</v>
      </c>
      <c r="E110" s="229" t="s">
        <v>173</v>
      </c>
      <c r="F110" s="73">
        <f t="shared" si="99"/>
        <v>39204</v>
      </c>
      <c r="G110" s="74">
        <f t="shared" si="100"/>
        <v>40</v>
      </c>
      <c r="H110" s="112">
        <f t="shared" si="101"/>
        <v>3</v>
      </c>
      <c r="I110" s="113"/>
      <c r="J110" s="174">
        <f t="shared" si="102"/>
        <v>65.221199999999996</v>
      </c>
      <c r="K110" s="175">
        <f t="shared" si="103"/>
        <v>64.152000000000001</v>
      </c>
      <c r="L110" s="170">
        <f t="shared" si="104"/>
        <v>65.221199999999996</v>
      </c>
      <c r="M110" s="171">
        <f t="shared" si="105"/>
        <v>64.152000000000001</v>
      </c>
      <c r="N110" s="163">
        <f t="shared" si="106"/>
        <v>-1.6393442622950727E-2</v>
      </c>
      <c r="O110" s="227">
        <f t="shared" si="107"/>
        <v>1.6636363636363636</v>
      </c>
      <c r="P110" s="228">
        <f t="shared" si="108"/>
        <v>1.6363636363636362</v>
      </c>
      <c r="Q110" s="223" t="str">
        <f t="shared" si="109"/>
        <v/>
      </c>
      <c r="R110" s="208">
        <f t="shared" si="110"/>
        <v>-1.069199999999995</v>
      </c>
      <c r="S110" s="209">
        <f t="shared" si="111"/>
        <v>-1.6393442622950744E-2</v>
      </c>
      <c r="U110" s="150" t="s">
        <v>170</v>
      </c>
      <c r="V110" s="4" t="s">
        <v>4</v>
      </c>
      <c r="X110" s="114"/>
      <c r="Y110" s="114">
        <v>366</v>
      </c>
      <c r="Z110" s="114">
        <v>360</v>
      </c>
      <c r="AA110" s="114"/>
      <c r="AB110" s="114"/>
      <c r="AC110" s="114"/>
      <c r="AD110" s="114"/>
      <c r="AE110" s="114"/>
      <c r="AF110" s="114"/>
      <c r="AG110" s="30">
        <f t="shared" si="112"/>
        <v>0</v>
      </c>
      <c r="AH110" s="30">
        <f t="shared" si="113"/>
        <v>366</v>
      </c>
      <c r="AI110" s="30">
        <f t="shared" si="114"/>
        <v>360</v>
      </c>
      <c r="AJ110" s="25"/>
      <c r="AK110" s="31">
        <v>220000</v>
      </c>
      <c r="AL110" s="25"/>
      <c r="AM110" s="31">
        <v>220000</v>
      </c>
      <c r="AN110" s="25"/>
      <c r="AO110" s="31">
        <v>220000</v>
      </c>
      <c r="AP110" s="62">
        <f t="shared" si="115"/>
        <v>220000</v>
      </c>
      <c r="AQ110" s="32">
        <f t="shared" si="116"/>
        <v>100</v>
      </c>
      <c r="AR110" s="62">
        <f t="shared" si="117"/>
        <v>220000</v>
      </c>
      <c r="AS110" s="32">
        <f t="shared" si="118"/>
        <v>100</v>
      </c>
      <c r="AT110" s="27">
        <f t="shared" si="119"/>
        <v>366</v>
      </c>
      <c r="AU110" s="27" t="str">
        <f t="shared" si="120"/>
        <v/>
      </c>
      <c r="AV110" s="27">
        <f t="shared" si="121"/>
        <v>366</v>
      </c>
      <c r="AW110" s="24">
        <f t="shared" si="122"/>
        <v>-6</v>
      </c>
      <c r="AX110" s="24" t="str">
        <f t="shared" si="97"/>
        <v/>
      </c>
      <c r="AY110" s="24">
        <f t="shared" si="123"/>
        <v>-6</v>
      </c>
      <c r="AZ110" s="115">
        <f t="shared" si="98"/>
        <v>39204</v>
      </c>
      <c r="BA110" s="33">
        <f t="shared" si="124"/>
        <v>0.1782</v>
      </c>
      <c r="BB110" s="33">
        <f t="shared" si="125"/>
        <v>64.152000000000001</v>
      </c>
      <c r="BC110" s="34">
        <f t="shared" si="126"/>
        <v>0</v>
      </c>
      <c r="BD110" s="34">
        <f t="shared" si="127"/>
        <v>64.152000000000001</v>
      </c>
      <c r="BE110" s="34" t="str">
        <f t="shared" si="128"/>
        <v>yes</v>
      </c>
      <c r="BF110" s="35">
        <f t="shared" si="129"/>
        <v>0.1782</v>
      </c>
      <c r="BG110" s="35">
        <f t="shared" si="130"/>
        <v>65.221199999999996</v>
      </c>
      <c r="BH110" s="34">
        <f t="shared" si="131"/>
        <v>0</v>
      </c>
      <c r="BI110" s="36">
        <f t="shared" si="132"/>
        <v>65.221199999999996</v>
      </c>
      <c r="BJ110" s="1" t="str">
        <f t="shared" si="133"/>
        <v>yes</v>
      </c>
      <c r="BK110" s="35">
        <f t="shared" si="134"/>
        <v>-1.069199999999995</v>
      </c>
      <c r="BL110" s="35" t="str">
        <f t="shared" si="135"/>
        <v/>
      </c>
      <c r="BM110" s="7">
        <f t="shared" si="136"/>
        <v>-1.069199999999995</v>
      </c>
      <c r="BN110" s="7">
        <f t="shared" si="137"/>
        <v>0</v>
      </c>
      <c r="BO110" s="17">
        <f t="shared" si="138"/>
        <v>64.152000000000001</v>
      </c>
    </row>
    <row r="111" spans="2:67" ht="18" customHeight="1" x14ac:dyDescent="0.15">
      <c r="B111" s="1"/>
      <c r="D111" s="116" t="s">
        <v>50</v>
      </c>
      <c r="E111" s="229" t="s">
        <v>103</v>
      </c>
      <c r="F111" s="73">
        <f t="shared" si="99"/>
        <v>39204</v>
      </c>
      <c r="G111" s="74">
        <f t="shared" si="100"/>
        <v>40</v>
      </c>
      <c r="H111" s="112">
        <f t="shared" si="101"/>
        <v>3</v>
      </c>
      <c r="I111" s="113"/>
      <c r="J111" s="174">
        <f t="shared" si="102"/>
        <v>51.856200000000001</v>
      </c>
      <c r="K111" s="175">
        <f t="shared" si="103"/>
        <v>53.46</v>
      </c>
      <c r="L111" s="170">
        <f t="shared" si="104"/>
        <v>51.856200000000001</v>
      </c>
      <c r="M111" s="171">
        <f t="shared" si="105"/>
        <v>53.46</v>
      </c>
      <c r="N111" s="163">
        <f t="shared" si="106"/>
        <v>3.0927835051546282E-2</v>
      </c>
      <c r="O111" s="227">
        <f t="shared" si="107"/>
        <v>1.3227272727272728</v>
      </c>
      <c r="P111" s="228">
        <f t="shared" si="108"/>
        <v>1.3636363636363638</v>
      </c>
      <c r="Q111" s="223" t="str">
        <f t="shared" si="109"/>
        <v/>
      </c>
      <c r="R111" s="208">
        <f t="shared" si="110"/>
        <v>1.6037999999999997</v>
      </c>
      <c r="S111" s="209">
        <f t="shared" si="111"/>
        <v>3.0927835051546386E-2</v>
      </c>
      <c r="U111" s="150" t="s">
        <v>99</v>
      </c>
      <c r="V111" s="4" t="s">
        <v>4</v>
      </c>
      <c r="X111" s="114">
        <v>331</v>
      </c>
      <c r="Y111" s="114">
        <v>291</v>
      </c>
      <c r="Z111" s="114">
        <v>300</v>
      </c>
      <c r="AA111" s="114"/>
      <c r="AB111" s="114"/>
      <c r="AC111" s="114"/>
      <c r="AD111" s="114"/>
      <c r="AE111" s="114"/>
      <c r="AF111" s="114"/>
      <c r="AG111" s="30">
        <f t="shared" si="112"/>
        <v>331</v>
      </c>
      <c r="AH111" s="30">
        <f t="shared" si="113"/>
        <v>291</v>
      </c>
      <c r="AI111" s="30">
        <f t="shared" si="114"/>
        <v>300</v>
      </c>
      <c r="AJ111" s="25"/>
      <c r="AK111" s="31">
        <v>220000</v>
      </c>
      <c r="AL111" s="25"/>
      <c r="AM111" s="31">
        <v>220000</v>
      </c>
      <c r="AN111" s="25"/>
      <c r="AO111" s="31">
        <v>220000</v>
      </c>
      <c r="AP111" s="62">
        <f t="shared" si="115"/>
        <v>220000</v>
      </c>
      <c r="AQ111" s="32">
        <f t="shared" si="116"/>
        <v>100</v>
      </c>
      <c r="AR111" s="62">
        <f t="shared" si="117"/>
        <v>220000</v>
      </c>
      <c r="AS111" s="32">
        <f t="shared" si="118"/>
        <v>100</v>
      </c>
      <c r="AT111" s="27">
        <f t="shared" si="119"/>
        <v>291</v>
      </c>
      <c r="AU111" s="27" t="str">
        <f t="shared" si="120"/>
        <v/>
      </c>
      <c r="AV111" s="27">
        <f t="shared" si="121"/>
        <v>291</v>
      </c>
      <c r="AW111" s="24">
        <f t="shared" si="122"/>
        <v>9</v>
      </c>
      <c r="AX111" s="24" t="str">
        <f t="shared" si="97"/>
        <v/>
      </c>
      <c r="AY111" s="24">
        <f t="shared" si="123"/>
        <v>9</v>
      </c>
      <c r="AZ111" s="115">
        <f t="shared" si="98"/>
        <v>39204</v>
      </c>
      <c r="BA111" s="33">
        <f t="shared" si="124"/>
        <v>0.1782</v>
      </c>
      <c r="BB111" s="33">
        <f t="shared" si="125"/>
        <v>53.46</v>
      </c>
      <c r="BC111" s="34">
        <f t="shared" si="126"/>
        <v>0</v>
      </c>
      <c r="BD111" s="34">
        <f t="shared" si="127"/>
        <v>53.46</v>
      </c>
      <c r="BE111" s="34" t="str">
        <f t="shared" si="128"/>
        <v>yes</v>
      </c>
      <c r="BF111" s="35">
        <f t="shared" si="129"/>
        <v>0.1782</v>
      </c>
      <c r="BG111" s="35">
        <f t="shared" si="130"/>
        <v>51.856200000000001</v>
      </c>
      <c r="BH111" s="34">
        <f t="shared" si="131"/>
        <v>0</v>
      </c>
      <c r="BI111" s="36">
        <f t="shared" si="132"/>
        <v>51.856200000000001</v>
      </c>
      <c r="BJ111" s="1" t="str">
        <f t="shared" si="133"/>
        <v>yes</v>
      </c>
      <c r="BK111" s="35">
        <f t="shared" si="134"/>
        <v>1.6037999999999997</v>
      </c>
      <c r="BL111" s="35" t="str">
        <f t="shared" si="135"/>
        <v/>
      </c>
      <c r="BM111" s="7">
        <f t="shared" si="136"/>
        <v>1.6037999999999997</v>
      </c>
      <c r="BN111" s="7">
        <f t="shared" si="137"/>
        <v>0</v>
      </c>
      <c r="BO111" s="17">
        <f t="shared" si="138"/>
        <v>53.460000000000008</v>
      </c>
    </row>
    <row r="112" spans="2:67" ht="18" customHeight="1" x14ac:dyDescent="0.15">
      <c r="B112" s="1"/>
      <c r="D112" s="116" t="s">
        <v>50</v>
      </c>
      <c r="E112" s="229" t="s">
        <v>78</v>
      </c>
      <c r="F112" s="73">
        <f t="shared" si="99"/>
        <v>39204</v>
      </c>
      <c r="G112" s="74">
        <f t="shared" si="100"/>
        <v>40</v>
      </c>
      <c r="H112" s="112">
        <f t="shared" si="101"/>
        <v>3</v>
      </c>
      <c r="I112" s="113"/>
      <c r="J112" s="174">
        <f t="shared" si="102"/>
        <v>41.876999999999995</v>
      </c>
      <c r="K112" s="175">
        <f t="shared" si="103"/>
        <v>44.55</v>
      </c>
      <c r="L112" s="170">
        <f t="shared" si="104"/>
        <v>41.876999999999995</v>
      </c>
      <c r="M112" s="171">
        <f t="shared" si="105"/>
        <v>44.55</v>
      </c>
      <c r="N112" s="163">
        <f t="shared" si="106"/>
        <v>6.3829787234042534E-2</v>
      </c>
      <c r="O112" s="227">
        <f t="shared" si="107"/>
        <v>1.0681818181818181</v>
      </c>
      <c r="P112" s="228">
        <f t="shared" si="108"/>
        <v>1.1363636363636362</v>
      </c>
      <c r="Q112" s="223" t="str">
        <f t="shared" si="109"/>
        <v/>
      </c>
      <c r="R112" s="208">
        <f t="shared" si="110"/>
        <v>2.6730000000000018</v>
      </c>
      <c r="S112" s="209">
        <f t="shared" si="111"/>
        <v>6.3829787234042604E-2</v>
      </c>
      <c r="U112" s="150" t="s">
        <v>80</v>
      </c>
      <c r="V112" s="4" t="s">
        <v>4</v>
      </c>
      <c r="X112" s="114">
        <v>235</v>
      </c>
      <c r="Y112" s="114">
        <v>235</v>
      </c>
      <c r="Z112" s="114">
        <v>250</v>
      </c>
      <c r="AA112" s="114"/>
      <c r="AB112" s="114"/>
      <c r="AC112" s="114"/>
      <c r="AD112" s="114"/>
      <c r="AE112" s="114"/>
      <c r="AF112" s="114"/>
      <c r="AG112" s="30">
        <f t="shared" si="112"/>
        <v>235</v>
      </c>
      <c r="AH112" s="30">
        <f t="shared" si="113"/>
        <v>235</v>
      </c>
      <c r="AI112" s="30">
        <f t="shared" si="114"/>
        <v>250</v>
      </c>
      <c r="AJ112" s="25"/>
      <c r="AK112" s="31">
        <v>220000</v>
      </c>
      <c r="AL112" s="25"/>
      <c r="AM112" s="31">
        <v>220000</v>
      </c>
      <c r="AN112" s="25"/>
      <c r="AO112" s="31">
        <v>220000</v>
      </c>
      <c r="AP112" s="62">
        <f t="shared" si="115"/>
        <v>220000</v>
      </c>
      <c r="AQ112" s="32">
        <f t="shared" si="116"/>
        <v>100</v>
      </c>
      <c r="AR112" s="62">
        <f t="shared" si="117"/>
        <v>220000</v>
      </c>
      <c r="AS112" s="32">
        <f t="shared" si="118"/>
        <v>100</v>
      </c>
      <c r="AT112" s="27">
        <f t="shared" si="119"/>
        <v>235</v>
      </c>
      <c r="AU112" s="27" t="str">
        <f t="shared" si="120"/>
        <v/>
      </c>
      <c r="AV112" s="27">
        <f t="shared" si="121"/>
        <v>235</v>
      </c>
      <c r="AW112" s="24">
        <f t="shared" si="122"/>
        <v>15</v>
      </c>
      <c r="AX112" s="24" t="str">
        <f t="shared" si="97"/>
        <v/>
      </c>
      <c r="AY112" s="24">
        <f t="shared" si="123"/>
        <v>15</v>
      </c>
      <c r="AZ112" s="115">
        <f t="shared" si="98"/>
        <v>39204</v>
      </c>
      <c r="BA112" s="33">
        <f t="shared" si="124"/>
        <v>0.1782</v>
      </c>
      <c r="BB112" s="33">
        <f t="shared" si="125"/>
        <v>44.55</v>
      </c>
      <c r="BC112" s="34">
        <f t="shared" si="126"/>
        <v>0</v>
      </c>
      <c r="BD112" s="34">
        <f t="shared" si="127"/>
        <v>44.55</v>
      </c>
      <c r="BE112" s="34" t="str">
        <f t="shared" si="128"/>
        <v>yes</v>
      </c>
      <c r="BF112" s="35">
        <f t="shared" si="129"/>
        <v>0.1782</v>
      </c>
      <c r="BG112" s="35">
        <f t="shared" si="130"/>
        <v>41.876999999999995</v>
      </c>
      <c r="BH112" s="34">
        <f t="shared" si="131"/>
        <v>0</v>
      </c>
      <c r="BI112" s="36">
        <f t="shared" si="132"/>
        <v>41.876999999999995</v>
      </c>
      <c r="BJ112" s="1" t="str">
        <f t="shared" si="133"/>
        <v>yes</v>
      </c>
      <c r="BK112" s="35">
        <f t="shared" si="134"/>
        <v>2.6730000000000018</v>
      </c>
      <c r="BL112" s="35" t="str">
        <f t="shared" si="135"/>
        <v/>
      </c>
      <c r="BM112" s="7">
        <f t="shared" si="136"/>
        <v>2.6730000000000018</v>
      </c>
      <c r="BN112" s="7">
        <f t="shared" si="137"/>
        <v>0</v>
      </c>
      <c r="BO112" s="17">
        <f t="shared" si="138"/>
        <v>44.55</v>
      </c>
    </row>
    <row r="113" spans="2:67" ht="18" customHeight="1" x14ac:dyDescent="0.15">
      <c r="B113" s="1"/>
      <c r="D113" s="116" t="s">
        <v>50</v>
      </c>
      <c r="E113" s="229" t="s">
        <v>98</v>
      </c>
      <c r="F113" s="73">
        <f t="shared" si="99"/>
        <v>39204</v>
      </c>
      <c r="G113" s="74">
        <f t="shared" si="100"/>
        <v>40</v>
      </c>
      <c r="H113" s="112">
        <f t="shared" si="101"/>
        <v>3</v>
      </c>
      <c r="I113" s="113"/>
      <c r="J113" s="174">
        <f t="shared" si="102"/>
        <v>53.46</v>
      </c>
      <c r="K113" s="175">
        <f t="shared" si="103"/>
        <v>44.55</v>
      </c>
      <c r="L113" s="170">
        <f t="shared" si="104"/>
        <v>53.46</v>
      </c>
      <c r="M113" s="171">
        <f t="shared" si="105"/>
        <v>44.55</v>
      </c>
      <c r="N113" s="163">
        <f t="shared" si="106"/>
        <v>-0.16666666666666674</v>
      </c>
      <c r="O113" s="227">
        <f t="shared" si="107"/>
        <v>1.3636363636363638</v>
      </c>
      <c r="P113" s="228">
        <f t="shared" si="108"/>
        <v>1.1363636363636362</v>
      </c>
      <c r="Q113" s="223" t="str">
        <f t="shared" si="109"/>
        <v/>
      </c>
      <c r="R113" s="208">
        <f t="shared" si="110"/>
        <v>-8.9100000000000037</v>
      </c>
      <c r="S113" s="209">
        <f t="shared" si="111"/>
        <v>-0.16666666666666674</v>
      </c>
      <c r="U113" s="150" t="s">
        <v>81</v>
      </c>
      <c r="V113" s="4" t="s">
        <v>4</v>
      </c>
      <c r="X113" s="114">
        <v>300</v>
      </c>
      <c r="Y113" s="114">
        <v>300</v>
      </c>
      <c r="Z113" s="114">
        <v>250</v>
      </c>
      <c r="AA113" s="114"/>
      <c r="AB113" s="114"/>
      <c r="AC113" s="114"/>
      <c r="AD113" s="114"/>
      <c r="AE113" s="114"/>
      <c r="AF113" s="114"/>
      <c r="AG113" s="30">
        <f t="shared" si="112"/>
        <v>300</v>
      </c>
      <c r="AH113" s="30">
        <f t="shared" si="113"/>
        <v>300</v>
      </c>
      <c r="AI113" s="30">
        <f t="shared" si="114"/>
        <v>250</v>
      </c>
      <c r="AJ113" s="25"/>
      <c r="AK113" s="31">
        <v>220000</v>
      </c>
      <c r="AL113" s="25"/>
      <c r="AM113" s="31">
        <v>220000</v>
      </c>
      <c r="AN113" s="25"/>
      <c r="AO113" s="31">
        <v>220000</v>
      </c>
      <c r="AP113" s="62">
        <f t="shared" si="115"/>
        <v>220000</v>
      </c>
      <c r="AQ113" s="32">
        <f t="shared" si="116"/>
        <v>100</v>
      </c>
      <c r="AR113" s="62">
        <f t="shared" si="117"/>
        <v>220000</v>
      </c>
      <c r="AS113" s="32">
        <f t="shared" si="118"/>
        <v>100</v>
      </c>
      <c r="AT113" s="27">
        <f t="shared" si="119"/>
        <v>300</v>
      </c>
      <c r="AU113" s="27" t="str">
        <f t="shared" si="120"/>
        <v/>
      </c>
      <c r="AV113" s="27">
        <f t="shared" si="121"/>
        <v>300</v>
      </c>
      <c r="AW113" s="24">
        <f t="shared" si="122"/>
        <v>-50</v>
      </c>
      <c r="AX113" s="24" t="str">
        <f t="shared" si="97"/>
        <v/>
      </c>
      <c r="AY113" s="24">
        <f t="shared" si="123"/>
        <v>-50</v>
      </c>
      <c r="AZ113" s="115">
        <f t="shared" si="98"/>
        <v>39204</v>
      </c>
      <c r="BA113" s="33">
        <f t="shared" si="124"/>
        <v>0.1782</v>
      </c>
      <c r="BB113" s="33">
        <f t="shared" si="125"/>
        <v>44.55</v>
      </c>
      <c r="BC113" s="34">
        <f t="shared" si="126"/>
        <v>0</v>
      </c>
      <c r="BD113" s="34">
        <f t="shared" si="127"/>
        <v>44.55</v>
      </c>
      <c r="BE113" s="34" t="str">
        <f t="shared" si="128"/>
        <v>yes</v>
      </c>
      <c r="BF113" s="35">
        <f t="shared" si="129"/>
        <v>0.1782</v>
      </c>
      <c r="BG113" s="35">
        <f t="shared" si="130"/>
        <v>53.46</v>
      </c>
      <c r="BH113" s="34">
        <f t="shared" si="131"/>
        <v>0</v>
      </c>
      <c r="BI113" s="36">
        <f t="shared" si="132"/>
        <v>53.46</v>
      </c>
      <c r="BJ113" s="1" t="str">
        <f t="shared" si="133"/>
        <v>yes</v>
      </c>
      <c r="BK113" s="35">
        <f t="shared" si="134"/>
        <v>-8.9100000000000037</v>
      </c>
      <c r="BL113" s="35" t="str">
        <f t="shared" si="135"/>
        <v/>
      </c>
      <c r="BM113" s="7">
        <f t="shared" si="136"/>
        <v>-8.9100000000000037</v>
      </c>
      <c r="BN113" s="7">
        <f t="shared" si="137"/>
        <v>0</v>
      </c>
      <c r="BO113" s="17">
        <f t="shared" si="138"/>
        <v>44.55</v>
      </c>
    </row>
    <row r="114" spans="2:67" ht="18" customHeight="1" x14ac:dyDescent="0.15">
      <c r="B114" s="1"/>
      <c r="D114" s="116" t="s">
        <v>50</v>
      </c>
      <c r="E114" s="229" t="s">
        <v>102</v>
      </c>
      <c r="F114" s="73">
        <f t="shared" si="99"/>
        <v>39204</v>
      </c>
      <c r="G114" s="74">
        <f t="shared" si="100"/>
        <v>40</v>
      </c>
      <c r="H114" s="112">
        <f t="shared" si="101"/>
        <v>3</v>
      </c>
      <c r="I114" s="113"/>
      <c r="J114" s="174">
        <f t="shared" si="102"/>
        <v>58.984200000000001</v>
      </c>
      <c r="K114" s="175">
        <f t="shared" si="103"/>
        <v>53.46</v>
      </c>
      <c r="L114" s="170">
        <f t="shared" si="104"/>
        <v>58.984200000000001</v>
      </c>
      <c r="M114" s="171">
        <f t="shared" si="105"/>
        <v>53.46</v>
      </c>
      <c r="N114" s="163">
        <f t="shared" si="106"/>
        <v>-9.3655589123867067E-2</v>
      </c>
      <c r="O114" s="227">
        <f t="shared" si="107"/>
        <v>1.5045454545454546</v>
      </c>
      <c r="P114" s="228">
        <f t="shared" si="108"/>
        <v>1.3636363636363638</v>
      </c>
      <c r="Q114" s="223" t="str">
        <f t="shared" si="109"/>
        <v/>
      </c>
      <c r="R114" s="208">
        <f t="shared" si="110"/>
        <v>-5.5242000000000004</v>
      </c>
      <c r="S114" s="209">
        <f t="shared" si="111"/>
        <v>-9.3655589123867081E-2</v>
      </c>
      <c r="U114" s="150" t="s">
        <v>99</v>
      </c>
      <c r="V114" s="4" t="s">
        <v>4</v>
      </c>
      <c r="X114" s="114">
        <v>331</v>
      </c>
      <c r="Y114" s="114">
        <v>331</v>
      </c>
      <c r="Z114" s="114">
        <v>300</v>
      </c>
      <c r="AA114" s="114"/>
      <c r="AB114" s="114"/>
      <c r="AC114" s="114"/>
      <c r="AD114" s="114"/>
      <c r="AE114" s="114"/>
      <c r="AF114" s="114"/>
      <c r="AG114" s="30">
        <f t="shared" si="112"/>
        <v>331</v>
      </c>
      <c r="AH114" s="30">
        <f t="shared" si="113"/>
        <v>331</v>
      </c>
      <c r="AI114" s="30">
        <f t="shared" si="114"/>
        <v>300</v>
      </c>
      <c r="AJ114" s="25"/>
      <c r="AK114" s="31">
        <v>220000</v>
      </c>
      <c r="AL114" s="25"/>
      <c r="AM114" s="31">
        <v>220000</v>
      </c>
      <c r="AN114" s="25"/>
      <c r="AO114" s="31">
        <v>220000</v>
      </c>
      <c r="AP114" s="62">
        <f t="shared" si="115"/>
        <v>220000</v>
      </c>
      <c r="AQ114" s="32">
        <f t="shared" si="116"/>
        <v>100</v>
      </c>
      <c r="AR114" s="62">
        <f t="shared" si="117"/>
        <v>220000</v>
      </c>
      <c r="AS114" s="32">
        <f t="shared" si="118"/>
        <v>100</v>
      </c>
      <c r="AT114" s="27">
        <f t="shared" si="119"/>
        <v>331</v>
      </c>
      <c r="AU114" s="27" t="str">
        <f t="shared" si="120"/>
        <v/>
      </c>
      <c r="AV114" s="27">
        <f t="shared" si="121"/>
        <v>331</v>
      </c>
      <c r="AW114" s="24">
        <f t="shared" si="122"/>
        <v>-31</v>
      </c>
      <c r="AX114" s="24" t="str">
        <f t="shared" si="97"/>
        <v/>
      </c>
      <c r="AY114" s="24">
        <f t="shared" si="123"/>
        <v>-31</v>
      </c>
      <c r="AZ114" s="115">
        <f t="shared" si="98"/>
        <v>39204</v>
      </c>
      <c r="BA114" s="33">
        <f t="shared" si="124"/>
        <v>0.1782</v>
      </c>
      <c r="BB114" s="33">
        <f t="shared" si="125"/>
        <v>53.46</v>
      </c>
      <c r="BC114" s="34">
        <f t="shared" si="126"/>
        <v>0</v>
      </c>
      <c r="BD114" s="34">
        <f t="shared" si="127"/>
        <v>53.46</v>
      </c>
      <c r="BE114" s="34" t="str">
        <f t="shared" si="128"/>
        <v>yes</v>
      </c>
      <c r="BF114" s="35">
        <f t="shared" si="129"/>
        <v>0.1782</v>
      </c>
      <c r="BG114" s="35">
        <f t="shared" si="130"/>
        <v>58.984200000000001</v>
      </c>
      <c r="BH114" s="34">
        <f t="shared" si="131"/>
        <v>0</v>
      </c>
      <c r="BI114" s="36">
        <f t="shared" si="132"/>
        <v>58.984200000000001</v>
      </c>
      <c r="BJ114" s="1" t="str">
        <f t="shared" si="133"/>
        <v>yes</v>
      </c>
      <c r="BK114" s="35">
        <f t="shared" si="134"/>
        <v>-5.5242000000000004</v>
      </c>
      <c r="BL114" s="35" t="str">
        <f t="shared" si="135"/>
        <v/>
      </c>
      <c r="BM114" s="7">
        <f t="shared" si="136"/>
        <v>-5.5242000000000004</v>
      </c>
      <c r="BN114" s="7">
        <f t="shared" si="137"/>
        <v>0</v>
      </c>
      <c r="BO114" s="17">
        <f t="shared" si="138"/>
        <v>53.460000000000008</v>
      </c>
    </row>
    <row r="115" spans="2:67" ht="18" customHeight="1" x14ac:dyDescent="0.15">
      <c r="B115" s="1"/>
      <c r="D115" s="116" t="s">
        <v>50</v>
      </c>
      <c r="E115" s="229" t="s">
        <v>79</v>
      </c>
      <c r="F115" s="73">
        <f t="shared" si="99"/>
        <v>39204</v>
      </c>
      <c r="G115" s="74">
        <f t="shared" si="100"/>
        <v>40</v>
      </c>
      <c r="H115" s="112">
        <f t="shared" si="101"/>
        <v>3</v>
      </c>
      <c r="I115" s="113"/>
      <c r="J115" s="174">
        <f t="shared" si="102"/>
        <v>60.944399999999995</v>
      </c>
      <c r="K115" s="175">
        <f t="shared" si="103"/>
        <v>62.37</v>
      </c>
      <c r="L115" s="170">
        <f t="shared" si="104"/>
        <v>60.944399999999995</v>
      </c>
      <c r="M115" s="171">
        <f t="shared" si="105"/>
        <v>62.37</v>
      </c>
      <c r="N115" s="163">
        <f t="shared" si="106"/>
        <v>2.3391812865497075E-2</v>
      </c>
      <c r="O115" s="227">
        <f t="shared" si="107"/>
        <v>1.5545454545454545</v>
      </c>
      <c r="P115" s="228">
        <f t="shared" si="108"/>
        <v>1.5909090909090911</v>
      </c>
      <c r="Q115" s="223" t="str">
        <f t="shared" si="109"/>
        <v/>
      </c>
      <c r="R115" s="208">
        <f t="shared" si="110"/>
        <v>1.4256000000000029</v>
      </c>
      <c r="S115" s="209">
        <f t="shared" si="111"/>
        <v>2.3391812865497127E-2</v>
      </c>
      <c r="U115" s="150" t="s">
        <v>29</v>
      </c>
      <c r="V115" s="4" t="s">
        <v>4</v>
      </c>
      <c r="X115" s="114">
        <v>170</v>
      </c>
      <c r="Y115" s="114">
        <v>342</v>
      </c>
      <c r="Z115" s="114">
        <v>350</v>
      </c>
      <c r="AA115" s="114">
        <v>171.9</v>
      </c>
      <c r="AB115" s="114"/>
      <c r="AC115" s="114"/>
      <c r="AD115" s="114"/>
      <c r="AE115" s="114"/>
      <c r="AF115" s="114"/>
      <c r="AG115" s="30">
        <f t="shared" si="112"/>
        <v>341.9</v>
      </c>
      <c r="AH115" s="30">
        <f t="shared" si="113"/>
        <v>342</v>
      </c>
      <c r="AI115" s="30">
        <f t="shared" si="114"/>
        <v>350</v>
      </c>
      <c r="AJ115" s="25"/>
      <c r="AK115" s="31">
        <v>220000</v>
      </c>
      <c r="AL115" s="25"/>
      <c r="AM115" s="31">
        <v>220000</v>
      </c>
      <c r="AN115" s="25"/>
      <c r="AO115" s="31">
        <v>220000</v>
      </c>
      <c r="AP115" s="62">
        <f t="shared" si="115"/>
        <v>220000</v>
      </c>
      <c r="AQ115" s="32">
        <f t="shared" si="116"/>
        <v>100</v>
      </c>
      <c r="AR115" s="62">
        <f t="shared" si="117"/>
        <v>220000</v>
      </c>
      <c r="AS115" s="32">
        <f t="shared" si="118"/>
        <v>100</v>
      </c>
      <c r="AT115" s="27">
        <f t="shared" si="119"/>
        <v>342</v>
      </c>
      <c r="AU115" s="27" t="str">
        <f t="shared" si="120"/>
        <v/>
      </c>
      <c r="AV115" s="27">
        <f t="shared" si="121"/>
        <v>342</v>
      </c>
      <c r="AW115" s="24">
        <f t="shared" si="122"/>
        <v>8</v>
      </c>
      <c r="AX115" s="24" t="str">
        <f t="shared" si="97"/>
        <v/>
      </c>
      <c r="AY115" s="24">
        <f t="shared" si="123"/>
        <v>8</v>
      </c>
      <c r="AZ115" s="115">
        <f t="shared" si="98"/>
        <v>39204</v>
      </c>
      <c r="BA115" s="33">
        <f t="shared" si="124"/>
        <v>0.1782</v>
      </c>
      <c r="BB115" s="33">
        <f t="shared" si="125"/>
        <v>62.37</v>
      </c>
      <c r="BC115" s="34">
        <f t="shared" si="126"/>
        <v>0</v>
      </c>
      <c r="BD115" s="34">
        <f t="shared" si="127"/>
        <v>62.37</v>
      </c>
      <c r="BE115" s="34" t="str">
        <f t="shared" si="128"/>
        <v>yes</v>
      </c>
      <c r="BF115" s="35">
        <f t="shared" si="129"/>
        <v>0.1782</v>
      </c>
      <c r="BG115" s="35">
        <f t="shared" si="130"/>
        <v>60.944399999999995</v>
      </c>
      <c r="BH115" s="34">
        <f t="shared" si="131"/>
        <v>0</v>
      </c>
      <c r="BI115" s="36">
        <f t="shared" si="132"/>
        <v>60.944399999999995</v>
      </c>
      <c r="BJ115" s="1" t="str">
        <f t="shared" si="133"/>
        <v>yes</v>
      </c>
      <c r="BK115" s="35">
        <f t="shared" si="134"/>
        <v>1.4256000000000029</v>
      </c>
      <c r="BL115" s="35" t="str">
        <f t="shared" si="135"/>
        <v/>
      </c>
      <c r="BM115" s="7">
        <f t="shared" si="136"/>
        <v>1.4256000000000029</v>
      </c>
      <c r="BN115" s="7">
        <f t="shared" si="137"/>
        <v>0</v>
      </c>
      <c r="BO115" s="17">
        <f t="shared" si="138"/>
        <v>62.370000000000005</v>
      </c>
    </row>
    <row r="116" spans="2:67" ht="18" customHeight="1" x14ac:dyDescent="0.15">
      <c r="B116" s="1"/>
      <c r="D116" s="116" t="s">
        <v>50</v>
      </c>
      <c r="E116" s="229" t="s">
        <v>12</v>
      </c>
      <c r="F116" s="73">
        <f t="shared" si="99"/>
        <v>39204</v>
      </c>
      <c r="G116" s="74">
        <f t="shared" si="100"/>
        <v>40</v>
      </c>
      <c r="H116" s="112">
        <f t="shared" si="101"/>
        <v>3</v>
      </c>
      <c r="I116" s="113"/>
      <c r="J116" s="174">
        <f t="shared" si="102"/>
        <v>53.46</v>
      </c>
      <c r="K116" s="175">
        <f t="shared" si="103"/>
        <v>44.55</v>
      </c>
      <c r="L116" s="170">
        <f t="shared" si="104"/>
        <v>53.46</v>
      </c>
      <c r="M116" s="171">
        <f t="shared" si="105"/>
        <v>44.55</v>
      </c>
      <c r="N116" s="163">
        <f t="shared" si="106"/>
        <v>-0.16666666666666674</v>
      </c>
      <c r="O116" s="227">
        <f t="shared" si="107"/>
        <v>1.3636363636363638</v>
      </c>
      <c r="P116" s="228">
        <f t="shared" si="108"/>
        <v>1.1363636363636362</v>
      </c>
      <c r="Q116" s="223" t="str">
        <f t="shared" si="109"/>
        <v/>
      </c>
      <c r="R116" s="208">
        <f t="shared" si="110"/>
        <v>-8.9100000000000037</v>
      </c>
      <c r="S116" s="209">
        <f t="shared" si="111"/>
        <v>-0.16666666666666674</v>
      </c>
      <c r="U116" s="150" t="s">
        <v>81</v>
      </c>
      <c r="V116" s="4" t="s">
        <v>4</v>
      </c>
      <c r="X116" s="114">
        <v>300</v>
      </c>
      <c r="Y116" s="114">
        <v>300</v>
      </c>
      <c r="Z116" s="114">
        <v>250</v>
      </c>
      <c r="AA116" s="114"/>
      <c r="AB116" s="114"/>
      <c r="AC116" s="114"/>
      <c r="AD116" s="114"/>
      <c r="AE116" s="114"/>
      <c r="AF116" s="114"/>
      <c r="AG116" s="30">
        <f t="shared" si="112"/>
        <v>300</v>
      </c>
      <c r="AH116" s="30">
        <f t="shared" si="113"/>
        <v>300</v>
      </c>
      <c r="AI116" s="30">
        <f t="shared" si="114"/>
        <v>250</v>
      </c>
      <c r="AJ116" s="25"/>
      <c r="AK116" s="31">
        <v>220000</v>
      </c>
      <c r="AL116" s="25"/>
      <c r="AM116" s="31">
        <v>220000</v>
      </c>
      <c r="AN116" s="25"/>
      <c r="AO116" s="31">
        <v>220000</v>
      </c>
      <c r="AP116" s="62">
        <f t="shared" si="115"/>
        <v>220000</v>
      </c>
      <c r="AQ116" s="32">
        <f t="shared" si="116"/>
        <v>100</v>
      </c>
      <c r="AR116" s="62">
        <f t="shared" si="117"/>
        <v>220000</v>
      </c>
      <c r="AS116" s="32">
        <f t="shared" si="118"/>
        <v>100</v>
      </c>
      <c r="AT116" s="27">
        <f t="shared" si="119"/>
        <v>300</v>
      </c>
      <c r="AU116" s="27" t="str">
        <f t="shared" si="120"/>
        <v/>
      </c>
      <c r="AV116" s="27">
        <f t="shared" si="121"/>
        <v>300</v>
      </c>
      <c r="AW116" s="24">
        <f t="shared" si="122"/>
        <v>-50</v>
      </c>
      <c r="AX116" s="24" t="str">
        <f t="shared" si="97"/>
        <v/>
      </c>
      <c r="AY116" s="24">
        <f t="shared" si="123"/>
        <v>-50</v>
      </c>
      <c r="AZ116" s="115">
        <f t="shared" si="98"/>
        <v>39204</v>
      </c>
      <c r="BA116" s="33">
        <f t="shared" si="124"/>
        <v>0.1782</v>
      </c>
      <c r="BB116" s="33">
        <f t="shared" si="125"/>
        <v>44.55</v>
      </c>
      <c r="BC116" s="34">
        <f t="shared" si="126"/>
        <v>0</v>
      </c>
      <c r="BD116" s="34">
        <f t="shared" si="127"/>
        <v>44.55</v>
      </c>
      <c r="BE116" s="34" t="str">
        <f t="shared" si="128"/>
        <v>yes</v>
      </c>
      <c r="BF116" s="35">
        <f t="shared" si="129"/>
        <v>0.1782</v>
      </c>
      <c r="BG116" s="35">
        <f t="shared" si="130"/>
        <v>53.46</v>
      </c>
      <c r="BH116" s="34">
        <f t="shared" si="131"/>
        <v>0</v>
      </c>
      <c r="BI116" s="36">
        <f t="shared" si="132"/>
        <v>53.46</v>
      </c>
      <c r="BJ116" s="1" t="str">
        <f t="shared" si="133"/>
        <v>yes</v>
      </c>
      <c r="BK116" s="35">
        <f t="shared" si="134"/>
        <v>-8.9100000000000037</v>
      </c>
      <c r="BL116" s="35" t="str">
        <f t="shared" si="135"/>
        <v/>
      </c>
      <c r="BM116" s="7">
        <f t="shared" si="136"/>
        <v>-8.9100000000000037</v>
      </c>
      <c r="BN116" s="7">
        <f t="shared" si="137"/>
        <v>0</v>
      </c>
      <c r="BO116" s="17">
        <f t="shared" si="138"/>
        <v>44.55</v>
      </c>
    </row>
    <row r="117" spans="2:67" ht="18" customHeight="1" x14ac:dyDescent="0.15">
      <c r="B117" s="1"/>
      <c r="C117" s="28"/>
      <c r="D117" s="116" t="s">
        <v>34</v>
      </c>
      <c r="E117" s="229" t="s">
        <v>89</v>
      </c>
      <c r="F117" s="73">
        <f t="shared" si="99"/>
        <v>39204</v>
      </c>
      <c r="G117" s="74">
        <f t="shared" si="100"/>
        <v>40</v>
      </c>
      <c r="H117" s="112">
        <f t="shared" si="101"/>
        <v>3</v>
      </c>
      <c r="I117" s="113"/>
      <c r="J117" s="174">
        <f t="shared" si="102"/>
        <v>39.676152521739134</v>
      </c>
      <c r="K117" s="175">
        <f t="shared" si="103"/>
        <v>39.676152521739134</v>
      </c>
      <c r="L117" s="170">
        <f t="shared" si="104"/>
        <v>39.676152521739134</v>
      </c>
      <c r="M117" s="171">
        <f t="shared" si="105"/>
        <v>39.676152521739134</v>
      </c>
      <c r="N117" s="163">
        <f t="shared" si="106"/>
        <v>0</v>
      </c>
      <c r="O117" s="227">
        <f t="shared" si="107"/>
        <v>1.0120434782608696</v>
      </c>
      <c r="P117" s="228">
        <f t="shared" si="108"/>
        <v>1.0120434782608696</v>
      </c>
      <c r="Q117" s="223" t="str">
        <f t="shared" si="109"/>
        <v/>
      </c>
      <c r="R117" s="208">
        <f t="shared" si="110"/>
        <v>0</v>
      </c>
      <c r="S117" s="209">
        <f t="shared" si="111"/>
        <v>0</v>
      </c>
      <c r="U117" s="149" t="s">
        <v>29</v>
      </c>
      <c r="V117" s="4" t="s">
        <v>4</v>
      </c>
      <c r="X117" s="114">
        <v>119</v>
      </c>
      <c r="Y117" s="114">
        <v>232.77</v>
      </c>
      <c r="Z117" s="114">
        <v>232.77</v>
      </c>
      <c r="AA117" s="30">
        <v>179.8</v>
      </c>
      <c r="AB117" s="114"/>
      <c r="AC117" s="30"/>
      <c r="AD117" s="114"/>
      <c r="AE117" s="30"/>
      <c r="AF117" s="114"/>
      <c r="AG117" s="30">
        <f t="shared" si="112"/>
        <v>298.8</v>
      </c>
      <c r="AH117" s="30">
        <f t="shared" si="113"/>
        <v>232.77</v>
      </c>
      <c r="AI117" s="30">
        <f t="shared" si="114"/>
        <v>232.77</v>
      </c>
      <c r="AJ117" s="23"/>
      <c r="AK117" s="31">
        <v>230000</v>
      </c>
      <c r="AL117" s="23"/>
      <c r="AM117" s="31">
        <v>230000</v>
      </c>
      <c r="AN117" s="23"/>
      <c r="AO117" s="31">
        <v>230000</v>
      </c>
      <c r="AP117" s="62">
        <f t="shared" si="115"/>
        <v>230000</v>
      </c>
      <c r="AQ117" s="32">
        <f t="shared" si="116"/>
        <v>100</v>
      </c>
      <c r="AR117" s="62">
        <f t="shared" si="117"/>
        <v>230000</v>
      </c>
      <c r="AS117" s="32">
        <f t="shared" si="118"/>
        <v>100</v>
      </c>
      <c r="AT117" s="27">
        <f t="shared" si="119"/>
        <v>232.77</v>
      </c>
      <c r="AU117" s="27" t="str">
        <f t="shared" si="120"/>
        <v/>
      </c>
      <c r="AV117" s="27">
        <f t="shared" si="121"/>
        <v>232.77</v>
      </c>
      <c r="AW117" s="24">
        <f t="shared" si="122"/>
        <v>0</v>
      </c>
      <c r="AX117" s="24" t="str">
        <f t="shared" si="97"/>
        <v/>
      </c>
      <c r="AY117" s="24">
        <f t="shared" si="123"/>
        <v>0</v>
      </c>
      <c r="AZ117" s="115">
        <f t="shared" si="98"/>
        <v>39204</v>
      </c>
      <c r="BA117" s="33">
        <f t="shared" si="124"/>
        <v>0.17045217391304349</v>
      </c>
      <c r="BB117" s="33">
        <f t="shared" si="125"/>
        <v>39.676152521739134</v>
      </c>
      <c r="BC117" s="34">
        <f t="shared" si="126"/>
        <v>0</v>
      </c>
      <c r="BD117" s="34">
        <f t="shared" si="127"/>
        <v>39.676152521739134</v>
      </c>
      <c r="BE117" s="34" t="str">
        <f t="shared" si="128"/>
        <v>yes</v>
      </c>
      <c r="BF117" s="35">
        <f t="shared" si="129"/>
        <v>0.17045217391304349</v>
      </c>
      <c r="BG117" s="35">
        <f t="shared" si="130"/>
        <v>39.676152521739134</v>
      </c>
      <c r="BH117" s="34">
        <f t="shared" si="131"/>
        <v>0</v>
      </c>
      <c r="BI117" s="36">
        <f t="shared" si="132"/>
        <v>39.676152521739134</v>
      </c>
      <c r="BJ117" s="1" t="str">
        <f t="shared" si="133"/>
        <v>yes</v>
      </c>
      <c r="BK117" s="35">
        <f t="shared" si="134"/>
        <v>0</v>
      </c>
      <c r="BL117" s="35" t="str">
        <f t="shared" si="135"/>
        <v/>
      </c>
      <c r="BM117" s="7">
        <f t="shared" si="136"/>
        <v>0</v>
      </c>
      <c r="BN117" s="7">
        <f t="shared" si="137"/>
        <v>0</v>
      </c>
      <c r="BO117" s="17">
        <f t="shared" si="138"/>
        <v>39.676152521739134</v>
      </c>
    </row>
    <row r="118" spans="2:67" ht="18" customHeight="1" x14ac:dyDescent="0.15">
      <c r="B118" s="1"/>
      <c r="D118" s="147" t="s">
        <v>34</v>
      </c>
      <c r="E118" s="229" t="s">
        <v>90</v>
      </c>
      <c r="F118" s="73">
        <f t="shared" si="99"/>
        <v>39204</v>
      </c>
      <c r="G118" s="74">
        <f t="shared" si="100"/>
        <v>40</v>
      </c>
      <c r="H118" s="112">
        <f t="shared" si="101"/>
        <v>3</v>
      </c>
      <c r="I118" s="113"/>
      <c r="J118" s="174">
        <f t="shared" si="102"/>
        <v>39.676152521739134</v>
      </c>
      <c r="K118" s="175">
        <f t="shared" si="103"/>
        <v>39.676152521739134</v>
      </c>
      <c r="L118" s="170">
        <f t="shared" si="104"/>
        <v>39.676152521739134</v>
      </c>
      <c r="M118" s="171">
        <f t="shared" si="105"/>
        <v>39.676152521739134</v>
      </c>
      <c r="N118" s="163">
        <f t="shared" si="106"/>
        <v>0</v>
      </c>
      <c r="O118" s="227">
        <f t="shared" si="107"/>
        <v>1.0120434782608696</v>
      </c>
      <c r="P118" s="228">
        <f t="shared" si="108"/>
        <v>1.0120434782608696</v>
      </c>
      <c r="Q118" s="223" t="str">
        <f t="shared" si="109"/>
        <v/>
      </c>
      <c r="R118" s="208">
        <f t="shared" si="110"/>
        <v>0</v>
      </c>
      <c r="S118" s="209">
        <f t="shared" si="111"/>
        <v>0</v>
      </c>
      <c r="U118" s="150" t="s">
        <v>29</v>
      </c>
      <c r="V118" s="4" t="s">
        <v>4</v>
      </c>
      <c r="X118" s="30">
        <v>119</v>
      </c>
      <c r="Y118" s="30">
        <v>232.77</v>
      </c>
      <c r="Z118" s="30">
        <v>232.77</v>
      </c>
      <c r="AA118" s="30">
        <v>179.8</v>
      </c>
      <c r="AB118" s="30"/>
      <c r="AC118" s="30"/>
      <c r="AD118" s="30"/>
      <c r="AE118" s="30"/>
      <c r="AF118" s="30"/>
      <c r="AG118" s="30">
        <f t="shared" si="112"/>
        <v>298.8</v>
      </c>
      <c r="AH118" s="30">
        <f t="shared" si="113"/>
        <v>232.77</v>
      </c>
      <c r="AI118" s="30">
        <f t="shared" si="114"/>
        <v>232.77</v>
      </c>
      <c r="AJ118" s="25"/>
      <c r="AK118" s="31">
        <v>230000</v>
      </c>
      <c r="AL118" s="25"/>
      <c r="AM118" s="31">
        <v>230000</v>
      </c>
      <c r="AN118" s="25"/>
      <c r="AO118" s="31">
        <v>230000</v>
      </c>
      <c r="AP118" s="62">
        <f t="shared" si="115"/>
        <v>230000</v>
      </c>
      <c r="AQ118" s="32">
        <f t="shared" si="116"/>
        <v>100</v>
      </c>
      <c r="AR118" s="62">
        <f t="shared" si="117"/>
        <v>230000</v>
      </c>
      <c r="AS118" s="32">
        <f t="shared" si="118"/>
        <v>100</v>
      </c>
      <c r="AT118" s="27">
        <f t="shared" si="119"/>
        <v>232.77</v>
      </c>
      <c r="AU118" s="27" t="str">
        <f t="shared" si="120"/>
        <v/>
      </c>
      <c r="AV118" s="27">
        <f t="shared" si="121"/>
        <v>232.77</v>
      </c>
      <c r="AW118" s="24">
        <f t="shared" si="122"/>
        <v>0</v>
      </c>
      <c r="AX118" s="24" t="str">
        <f t="shared" si="97"/>
        <v/>
      </c>
      <c r="AY118" s="24">
        <f t="shared" si="123"/>
        <v>0</v>
      </c>
      <c r="AZ118" s="115">
        <f t="shared" si="98"/>
        <v>39204</v>
      </c>
      <c r="BA118" s="33">
        <f t="shared" si="124"/>
        <v>0.17045217391304349</v>
      </c>
      <c r="BB118" s="33">
        <f t="shared" si="125"/>
        <v>39.676152521739134</v>
      </c>
      <c r="BC118" s="34">
        <f t="shared" si="126"/>
        <v>0</v>
      </c>
      <c r="BD118" s="34">
        <f t="shared" si="127"/>
        <v>39.676152521739134</v>
      </c>
      <c r="BE118" s="34" t="str">
        <f t="shared" si="128"/>
        <v>yes</v>
      </c>
      <c r="BF118" s="35">
        <f t="shared" si="129"/>
        <v>0.17045217391304349</v>
      </c>
      <c r="BG118" s="35">
        <f t="shared" si="130"/>
        <v>39.676152521739134</v>
      </c>
      <c r="BH118" s="34">
        <f t="shared" si="131"/>
        <v>0</v>
      </c>
      <c r="BI118" s="36">
        <f t="shared" si="132"/>
        <v>39.676152521739134</v>
      </c>
      <c r="BJ118" s="1" t="str">
        <f t="shared" si="133"/>
        <v>yes</v>
      </c>
      <c r="BK118" s="35">
        <f t="shared" si="134"/>
        <v>0</v>
      </c>
      <c r="BL118" s="35" t="str">
        <f t="shared" si="135"/>
        <v/>
      </c>
      <c r="BM118" s="7">
        <f t="shared" si="136"/>
        <v>0</v>
      </c>
      <c r="BN118" s="7">
        <f t="shared" si="137"/>
        <v>0</v>
      </c>
      <c r="BO118" s="17">
        <f t="shared" si="138"/>
        <v>39.676152521739134</v>
      </c>
    </row>
    <row r="119" spans="2:67" ht="18" customHeight="1" x14ac:dyDescent="0.15">
      <c r="B119" s="1"/>
      <c r="D119" s="147" t="s">
        <v>34</v>
      </c>
      <c r="E119" s="229" t="s">
        <v>111</v>
      </c>
      <c r="F119" s="73">
        <f t="shared" si="99"/>
        <v>39204</v>
      </c>
      <c r="G119" s="74">
        <f t="shared" si="100"/>
        <v>40</v>
      </c>
      <c r="H119" s="112">
        <f t="shared" si="101"/>
        <v>3</v>
      </c>
      <c r="I119" s="113"/>
      <c r="J119" s="174">
        <f t="shared" si="102"/>
        <v>58.959406956521732</v>
      </c>
      <c r="K119" s="175">
        <f t="shared" si="103"/>
        <v>58.959406956521732</v>
      </c>
      <c r="L119" s="170">
        <f t="shared" si="104"/>
        <v>58.959406956521732</v>
      </c>
      <c r="M119" s="171">
        <f t="shared" si="105"/>
        <v>58.959406956521732</v>
      </c>
      <c r="N119" s="163">
        <f t="shared" si="106"/>
        <v>0</v>
      </c>
      <c r="O119" s="227">
        <f t="shared" si="107"/>
        <v>1.5039130434782608</v>
      </c>
      <c r="P119" s="228">
        <f t="shared" si="108"/>
        <v>1.5039130434782608</v>
      </c>
      <c r="Q119" s="223" t="str">
        <f t="shared" si="109"/>
        <v/>
      </c>
      <c r="R119" s="208">
        <f t="shared" si="110"/>
        <v>0</v>
      </c>
      <c r="S119" s="209">
        <f t="shared" si="111"/>
        <v>0</v>
      </c>
      <c r="U119" s="153" t="s">
        <v>105</v>
      </c>
      <c r="V119" s="4" t="s">
        <v>4</v>
      </c>
      <c r="X119" s="30">
        <v>149</v>
      </c>
      <c r="Y119" s="30">
        <v>345.9</v>
      </c>
      <c r="Z119" s="30">
        <v>345.9</v>
      </c>
      <c r="AA119" s="30">
        <v>179.8</v>
      </c>
      <c r="AB119" s="30"/>
      <c r="AC119" s="30"/>
      <c r="AD119" s="30"/>
      <c r="AE119" s="30"/>
      <c r="AF119" s="30"/>
      <c r="AG119" s="30">
        <f t="shared" si="112"/>
        <v>328.8</v>
      </c>
      <c r="AH119" s="30">
        <f t="shared" si="113"/>
        <v>345.9</v>
      </c>
      <c r="AI119" s="30">
        <f t="shared" si="114"/>
        <v>345.9</v>
      </c>
      <c r="AJ119" s="25"/>
      <c r="AK119" s="31">
        <v>230000</v>
      </c>
      <c r="AL119" s="25"/>
      <c r="AM119" s="31">
        <v>230000</v>
      </c>
      <c r="AN119" s="25"/>
      <c r="AO119" s="31">
        <v>230000</v>
      </c>
      <c r="AP119" s="62">
        <f t="shared" si="115"/>
        <v>230000</v>
      </c>
      <c r="AQ119" s="32">
        <f t="shared" si="116"/>
        <v>100</v>
      </c>
      <c r="AR119" s="62">
        <f t="shared" si="117"/>
        <v>230000</v>
      </c>
      <c r="AS119" s="32">
        <f t="shared" si="118"/>
        <v>100</v>
      </c>
      <c r="AT119" s="27">
        <f t="shared" si="119"/>
        <v>345.9</v>
      </c>
      <c r="AU119" s="27" t="str">
        <f t="shared" si="120"/>
        <v/>
      </c>
      <c r="AV119" s="27">
        <f t="shared" si="121"/>
        <v>345.9</v>
      </c>
      <c r="AW119" s="24">
        <f t="shared" si="122"/>
        <v>0</v>
      </c>
      <c r="AX119" s="24" t="str">
        <f t="shared" si="97"/>
        <v/>
      </c>
      <c r="AY119" s="24">
        <f t="shared" si="123"/>
        <v>0</v>
      </c>
      <c r="AZ119" s="115">
        <f t="shared" si="98"/>
        <v>39204</v>
      </c>
      <c r="BA119" s="33">
        <f t="shared" si="124"/>
        <v>0.17045217391304349</v>
      </c>
      <c r="BB119" s="33">
        <f t="shared" si="125"/>
        <v>58.959406956521732</v>
      </c>
      <c r="BC119" s="34">
        <f t="shared" si="126"/>
        <v>0</v>
      </c>
      <c r="BD119" s="34">
        <f t="shared" si="127"/>
        <v>58.959406956521732</v>
      </c>
      <c r="BE119" s="34" t="str">
        <f t="shared" si="128"/>
        <v>yes</v>
      </c>
      <c r="BF119" s="35">
        <f t="shared" si="129"/>
        <v>0.17045217391304349</v>
      </c>
      <c r="BG119" s="35">
        <f t="shared" si="130"/>
        <v>58.959406956521732</v>
      </c>
      <c r="BH119" s="34">
        <f t="shared" si="131"/>
        <v>0</v>
      </c>
      <c r="BI119" s="36">
        <f t="shared" si="132"/>
        <v>58.959406956521732</v>
      </c>
      <c r="BJ119" s="1" t="str">
        <f t="shared" si="133"/>
        <v>yes</v>
      </c>
      <c r="BK119" s="35">
        <f t="shared" si="134"/>
        <v>0</v>
      </c>
      <c r="BL119" s="35" t="str">
        <f t="shared" si="135"/>
        <v/>
      </c>
      <c r="BM119" s="7">
        <f t="shared" si="136"/>
        <v>0</v>
      </c>
      <c r="BN119" s="7">
        <f t="shared" si="137"/>
        <v>0</v>
      </c>
      <c r="BO119" s="17">
        <f t="shared" si="138"/>
        <v>58.95940695652174</v>
      </c>
    </row>
    <row r="120" spans="2:67" ht="18" customHeight="1" x14ac:dyDescent="0.15">
      <c r="B120" s="1"/>
      <c r="D120" s="116" t="s">
        <v>34</v>
      </c>
      <c r="E120" s="229" t="s">
        <v>112</v>
      </c>
      <c r="F120" s="73">
        <f t="shared" si="99"/>
        <v>39204</v>
      </c>
      <c r="G120" s="74">
        <f t="shared" si="100"/>
        <v>40</v>
      </c>
      <c r="H120" s="112">
        <f t="shared" si="101"/>
        <v>3</v>
      </c>
      <c r="I120" s="113"/>
      <c r="J120" s="174">
        <f t="shared" si="102"/>
        <v>62.368450434782602</v>
      </c>
      <c r="K120" s="175">
        <f t="shared" si="103"/>
        <v>62.368450434782602</v>
      </c>
      <c r="L120" s="170">
        <f t="shared" si="104"/>
        <v>62.368450434782602</v>
      </c>
      <c r="M120" s="171">
        <f t="shared" si="105"/>
        <v>62.368450434782602</v>
      </c>
      <c r="N120" s="163">
        <f t="shared" si="106"/>
        <v>0</v>
      </c>
      <c r="O120" s="227">
        <f t="shared" si="107"/>
        <v>1.5908695652173912</v>
      </c>
      <c r="P120" s="228">
        <f t="shared" si="108"/>
        <v>1.5908695652173912</v>
      </c>
      <c r="Q120" s="223" t="str">
        <f t="shared" si="109"/>
        <v/>
      </c>
      <c r="R120" s="208">
        <f t="shared" si="110"/>
        <v>0</v>
      </c>
      <c r="S120" s="209">
        <f t="shared" si="111"/>
        <v>0</v>
      </c>
      <c r="U120" s="153" t="s">
        <v>105</v>
      </c>
      <c r="V120" s="4" t="s">
        <v>4</v>
      </c>
      <c r="X120" s="30">
        <v>149</v>
      </c>
      <c r="Y120" s="30">
        <v>365.9</v>
      </c>
      <c r="Z120" s="30">
        <v>365.9</v>
      </c>
      <c r="AA120" s="30">
        <v>179.8</v>
      </c>
      <c r="AB120" s="30"/>
      <c r="AC120" s="30"/>
      <c r="AD120" s="30"/>
      <c r="AE120" s="30"/>
      <c r="AF120" s="30"/>
      <c r="AG120" s="30">
        <f t="shared" si="112"/>
        <v>328.8</v>
      </c>
      <c r="AH120" s="30">
        <f t="shared" si="113"/>
        <v>365.9</v>
      </c>
      <c r="AI120" s="30">
        <f t="shared" si="114"/>
        <v>365.9</v>
      </c>
      <c r="AJ120" s="25"/>
      <c r="AK120" s="31">
        <v>230000</v>
      </c>
      <c r="AL120" s="25"/>
      <c r="AM120" s="31">
        <v>230000</v>
      </c>
      <c r="AN120" s="25"/>
      <c r="AO120" s="31">
        <v>230000</v>
      </c>
      <c r="AP120" s="62">
        <f t="shared" si="115"/>
        <v>230000</v>
      </c>
      <c r="AQ120" s="32">
        <f t="shared" si="116"/>
        <v>100</v>
      </c>
      <c r="AR120" s="62">
        <f t="shared" si="117"/>
        <v>230000</v>
      </c>
      <c r="AS120" s="32">
        <f t="shared" si="118"/>
        <v>100</v>
      </c>
      <c r="AT120" s="27">
        <f t="shared" si="119"/>
        <v>365.9</v>
      </c>
      <c r="AU120" s="27" t="str">
        <f t="shared" si="120"/>
        <v/>
      </c>
      <c r="AV120" s="27">
        <f t="shared" si="121"/>
        <v>365.9</v>
      </c>
      <c r="AW120" s="24">
        <f t="shared" si="122"/>
        <v>0</v>
      </c>
      <c r="AX120" s="24" t="str">
        <f t="shared" si="97"/>
        <v/>
      </c>
      <c r="AY120" s="24">
        <f t="shared" si="123"/>
        <v>0</v>
      </c>
      <c r="AZ120" s="115">
        <f t="shared" si="98"/>
        <v>39204</v>
      </c>
      <c r="BA120" s="33">
        <f t="shared" si="124"/>
        <v>0.17045217391304349</v>
      </c>
      <c r="BB120" s="33">
        <f t="shared" si="125"/>
        <v>62.368450434782602</v>
      </c>
      <c r="BC120" s="34">
        <f t="shared" si="126"/>
        <v>0</v>
      </c>
      <c r="BD120" s="34">
        <f t="shared" si="127"/>
        <v>62.368450434782602</v>
      </c>
      <c r="BE120" s="34" t="str">
        <f t="shared" si="128"/>
        <v>yes</v>
      </c>
      <c r="BF120" s="35">
        <f t="shared" si="129"/>
        <v>0.17045217391304349</v>
      </c>
      <c r="BG120" s="35">
        <f t="shared" si="130"/>
        <v>62.368450434782602</v>
      </c>
      <c r="BH120" s="34">
        <f t="shared" si="131"/>
        <v>0</v>
      </c>
      <c r="BI120" s="36">
        <f t="shared" si="132"/>
        <v>62.368450434782602</v>
      </c>
      <c r="BJ120" s="1" t="str">
        <f t="shared" si="133"/>
        <v>yes</v>
      </c>
      <c r="BK120" s="35">
        <f t="shared" si="134"/>
        <v>0</v>
      </c>
      <c r="BL120" s="35" t="str">
        <f t="shared" si="135"/>
        <v/>
      </c>
      <c r="BM120" s="7">
        <f t="shared" si="136"/>
        <v>0</v>
      </c>
      <c r="BN120" s="7">
        <f t="shared" si="137"/>
        <v>0</v>
      </c>
      <c r="BO120" s="17">
        <f t="shared" si="138"/>
        <v>62.368450434782609</v>
      </c>
    </row>
    <row r="121" spans="2:67" ht="18" customHeight="1" x14ac:dyDescent="0.15">
      <c r="B121" s="1"/>
      <c r="D121" s="116" t="s">
        <v>34</v>
      </c>
      <c r="E121" s="229" t="s">
        <v>126</v>
      </c>
      <c r="F121" s="73">
        <f t="shared" si="99"/>
        <v>39204</v>
      </c>
      <c r="G121" s="74">
        <f t="shared" si="100"/>
        <v>40</v>
      </c>
      <c r="H121" s="112">
        <f t="shared" si="101"/>
        <v>3</v>
      </c>
      <c r="I121" s="113"/>
      <c r="J121" s="174">
        <f t="shared" si="102"/>
        <v>51.120311478260874</v>
      </c>
      <c r="K121" s="175">
        <f t="shared" si="103"/>
        <v>51.120311478260874</v>
      </c>
      <c r="L121" s="170">
        <f t="shared" si="104"/>
        <v>51.120311478260874</v>
      </c>
      <c r="M121" s="171">
        <f t="shared" si="105"/>
        <v>51.120311478260874</v>
      </c>
      <c r="N121" s="163">
        <f t="shared" si="106"/>
        <v>0</v>
      </c>
      <c r="O121" s="227">
        <f t="shared" si="107"/>
        <v>1.3039565217391307</v>
      </c>
      <c r="P121" s="228">
        <f t="shared" si="108"/>
        <v>1.3039565217391307</v>
      </c>
      <c r="Q121" s="223" t="str">
        <f t="shared" si="109"/>
        <v/>
      </c>
      <c r="R121" s="208">
        <f t="shared" si="110"/>
        <v>0</v>
      </c>
      <c r="S121" s="209">
        <f t="shared" si="111"/>
        <v>0</v>
      </c>
      <c r="U121" s="153" t="s">
        <v>140</v>
      </c>
      <c r="V121" s="4" t="s">
        <v>4</v>
      </c>
      <c r="X121" s="30">
        <v>149</v>
      </c>
      <c r="Y121" s="30">
        <v>299.91000000000003</v>
      </c>
      <c r="Z121" s="30">
        <v>299.91000000000003</v>
      </c>
      <c r="AA121" s="30">
        <v>141.80000000000001</v>
      </c>
      <c r="AB121" s="30"/>
      <c r="AC121" s="30"/>
      <c r="AD121" s="30"/>
      <c r="AE121" s="30"/>
      <c r="AF121" s="30"/>
      <c r="AG121" s="30">
        <f t="shared" si="112"/>
        <v>290.8</v>
      </c>
      <c r="AH121" s="30">
        <f t="shared" si="113"/>
        <v>299.91000000000003</v>
      </c>
      <c r="AI121" s="30">
        <f t="shared" si="114"/>
        <v>299.91000000000003</v>
      </c>
      <c r="AJ121" s="23"/>
      <c r="AK121" s="31">
        <v>230000</v>
      </c>
      <c r="AL121" s="23"/>
      <c r="AM121" s="31">
        <v>230000</v>
      </c>
      <c r="AN121" s="23"/>
      <c r="AO121" s="31">
        <v>230000</v>
      </c>
      <c r="AP121" s="62">
        <f t="shared" si="115"/>
        <v>230000</v>
      </c>
      <c r="AQ121" s="32">
        <f t="shared" si="116"/>
        <v>100</v>
      </c>
      <c r="AR121" s="62">
        <f t="shared" si="117"/>
        <v>230000</v>
      </c>
      <c r="AS121" s="32">
        <f t="shared" si="118"/>
        <v>100</v>
      </c>
      <c r="AT121" s="27">
        <f t="shared" si="119"/>
        <v>299.91000000000003</v>
      </c>
      <c r="AU121" s="27" t="str">
        <f t="shared" si="120"/>
        <v/>
      </c>
      <c r="AV121" s="27">
        <f t="shared" si="121"/>
        <v>299.91000000000003</v>
      </c>
      <c r="AW121" s="24">
        <f t="shared" si="122"/>
        <v>0</v>
      </c>
      <c r="AX121" s="24" t="str">
        <f t="shared" si="97"/>
        <v/>
      </c>
      <c r="AY121" s="24">
        <f t="shared" si="123"/>
        <v>0</v>
      </c>
      <c r="AZ121" s="115">
        <f t="shared" si="98"/>
        <v>39204</v>
      </c>
      <c r="BA121" s="33">
        <f t="shared" si="124"/>
        <v>0.17045217391304349</v>
      </c>
      <c r="BB121" s="33">
        <f t="shared" si="125"/>
        <v>51.120311478260874</v>
      </c>
      <c r="BC121" s="34">
        <f t="shared" si="126"/>
        <v>0</v>
      </c>
      <c r="BD121" s="34">
        <f t="shared" si="127"/>
        <v>51.120311478260874</v>
      </c>
      <c r="BE121" s="34" t="str">
        <f t="shared" si="128"/>
        <v>yes</v>
      </c>
      <c r="BF121" s="35">
        <f t="shared" si="129"/>
        <v>0.17045217391304349</v>
      </c>
      <c r="BG121" s="35">
        <f t="shared" si="130"/>
        <v>51.120311478260874</v>
      </c>
      <c r="BH121" s="34">
        <f t="shared" si="131"/>
        <v>0</v>
      </c>
      <c r="BI121" s="36">
        <f t="shared" si="132"/>
        <v>51.120311478260874</v>
      </c>
      <c r="BJ121" s="1" t="str">
        <f t="shared" si="133"/>
        <v>yes</v>
      </c>
      <c r="BK121" s="35">
        <f t="shared" si="134"/>
        <v>0</v>
      </c>
      <c r="BL121" s="35" t="str">
        <f t="shared" si="135"/>
        <v/>
      </c>
      <c r="BM121" s="7">
        <f t="shared" si="136"/>
        <v>0</v>
      </c>
      <c r="BN121" s="7">
        <f t="shared" si="137"/>
        <v>0</v>
      </c>
      <c r="BO121" s="17">
        <f t="shared" si="138"/>
        <v>51.120311478260881</v>
      </c>
    </row>
    <row r="122" spans="2:67" ht="18" customHeight="1" x14ac:dyDescent="0.15">
      <c r="B122" s="1"/>
      <c r="D122" s="116" t="s">
        <v>34</v>
      </c>
      <c r="E122" s="229" t="s">
        <v>128</v>
      </c>
      <c r="F122" s="73">
        <f t="shared" si="99"/>
        <v>39204</v>
      </c>
      <c r="G122" s="74">
        <f t="shared" si="100"/>
        <v>40</v>
      </c>
      <c r="H122" s="112">
        <f t="shared" si="101"/>
        <v>3</v>
      </c>
      <c r="I122" s="113"/>
      <c r="J122" s="174">
        <f t="shared" si="102"/>
        <v>62.368450434782602</v>
      </c>
      <c r="K122" s="175">
        <f t="shared" si="103"/>
        <v>58.959406956521732</v>
      </c>
      <c r="L122" s="170">
        <f t="shared" si="104"/>
        <v>62.368450434782602</v>
      </c>
      <c r="M122" s="171">
        <f t="shared" si="105"/>
        <v>58.959406956521732</v>
      </c>
      <c r="N122" s="163">
        <f t="shared" si="106"/>
        <v>-5.4659743099207403E-2</v>
      </c>
      <c r="O122" s="227">
        <f t="shared" si="107"/>
        <v>1.5908695652173912</v>
      </c>
      <c r="P122" s="228">
        <f t="shared" si="108"/>
        <v>1.5039130434782608</v>
      </c>
      <c r="Q122" s="223" t="str">
        <f t="shared" si="109"/>
        <v/>
      </c>
      <c r="R122" s="208">
        <f t="shared" si="110"/>
        <v>-3.4090434782608696</v>
      </c>
      <c r="S122" s="209">
        <f t="shared" si="111"/>
        <v>-5.4659743099207438E-2</v>
      </c>
      <c r="U122" s="153" t="s">
        <v>105</v>
      </c>
      <c r="V122" s="4" t="s">
        <v>4</v>
      </c>
      <c r="X122" s="30">
        <v>149</v>
      </c>
      <c r="Y122" s="30">
        <v>365.9</v>
      </c>
      <c r="Z122" s="30">
        <v>345.9</v>
      </c>
      <c r="AA122" s="30">
        <v>179.8</v>
      </c>
      <c r="AB122" s="30"/>
      <c r="AC122" s="30"/>
      <c r="AD122" s="30"/>
      <c r="AE122" s="30"/>
      <c r="AF122" s="30"/>
      <c r="AG122" s="30">
        <f t="shared" si="112"/>
        <v>328.8</v>
      </c>
      <c r="AH122" s="30">
        <f t="shared" si="113"/>
        <v>365.9</v>
      </c>
      <c r="AI122" s="30">
        <f t="shared" si="114"/>
        <v>345.9</v>
      </c>
      <c r="AJ122" s="23"/>
      <c r="AK122" s="31">
        <v>230000</v>
      </c>
      <c r="AL122" s="23"/>
      <c r="AM122" s="31">
        <v>230000</v>
      </c>
      <c r="AN122" s="23"/>
      <c r="AO122" s="31">
        <v>230000</v>
      </c>
      <c r="AP122" s="62">
        <f t="shared" si="115"/>
        <v>230000</v>
      </c>
      <c r="AQ122" s="32">
        <f t="shared" si="116"/>
        <v>100</v>
      </c>
      <c r="AR122" s="62">
        <f t="shared" si="117"/>
        <v>230000</v>
      </c>
      <c r="AS122" s="32">
        <f t="shared" si="118"/>
        <v>100</v>
      </c>
      <c r="AT122" s="27">
        <f t="shared" si="119"/>
        <v>365.9</v>
      </c>
      <c r="AU122" s="27" t="str">
        <f t="shared" si="120"/>
        <v/>
      </c>
      <c r="AV122" s="27">
        <f t="shared" si="121"/>
        <v>365.9</v>
      </c>
      <c r="AW122" s="24">
        <f t="shared" si="122"/>
        <v>-20</v>
      </c>
      <c r="AX122" s="24" t="str">
        <f t="shared" si="97"/>
        <v/>
      </c>
      <c r="AY122" s="24">
        <f t="shared" si="123"/>
        <v>-20</v>
      </c>
      <c r="AZ122" s="115">
        <f t="shared" si="98"/>
        <v>39204</v>
      </c>
      <c r="BA122" s="33">
        <f t="shared" si="124"/>
        <v>0.17045217391304349</v>
      </c>
      <c r="BB122" s="33">
        <f t="shared" si="125"/>
        <v>58.959406956521732</v>
      </c>
      <c r="BC122" s="34">
        <f t="shared" si="126"/>
        <v>0</v>
      </c>
      <c r="BD122" s="34">
        <f t="shared" si="127"/>
        <v>58.959406956521732</v>
      </c>
      <c r="BE122" s="34" t="str">
        <f t="shared" si="128"/>
        <v>yes</v>
      </c>
      <c r="BF122" s="35">
        <f t="shared" si="129"/>
        <v>0.17045217391304349</v>
      </c>
      <c r="BG122" s="35">
        <f t="shared" si="130"/>
        <v>62.368450434782602</v>
      </c>
      <c r="BH122" s="34">
        <f t="shared" si="131"/>
        <v>0</v>
      </c>
      <c r="BI122" s="36">
        <f t="shared" si="132"/>
        <v>62.368450434782602</v>
      </c>
      <c r="BJ122" s="1" t="str">
        <f t="shared" si="133"/>
        <v>yes</v>
      </c>
      <c r="BK122" s="35">
        <f t="shared" si="134"/>
        <v>-3.4090434782608696</v>
      </c>
      <c r="BL122" s="35" t="str">
        <f t="shared" si="135"/>
        <v/>
      </c>
      <c r="BM122" s="7">
        <f t="shared" si="136"/>
        <v>-3.4090434782608696</v>
      </c>
      <c r="BN122" s="7">
        <f t="shared" si="137"/>
        <v>0</v>
      </c>
      <c r="BO122" s="17">
        <f t="shared" si="138"/>
        <v>58.95940695652174</v>
      </c>
    </row>
    <row r="123" spans="2:67" ht="18" customHeight="1" x14ac:dyDescent="0.15">
      <c r="B123" s="1"/>
      <c r="D123" s="116" t="s">
        <v>34</v>
      </c>
      <c r="E123" s="229" t="s">
        <v>129</v>
      </c>
      <c r="F123" s="73">
        <f t="shared" si="99"/>
        <v>39204</v>
      </c>
      <c r="G123" s="74">
        <f t="shared" si="100"/>
        <v>40</v>
      </c>
      <c r="H123" s="112">
        <f t="shared" si="101"/>
        <v>3</v>
      </c>
      <c r="I123" s="113"/>
      <c r="J123" s="174">
        <f t="shared" si="102"/>
        <v>62.368450434782602</v>
      </c>
      <c r="K123" s="175">
        <f t="shared" si="103"/>
        <v>62.368450434782602</v>
      </c>
      <c r="L123" s="170">
        <f t="shared" si="104"/>
        <v>62.368450434782602</v>
      </c>
      <c r="M123" s="171">
        <f t="shared" si="105"/>
        <v>62.368450434782602</v>
      </c>
      <c r="N123" s="163">
        <f t="shared" si="106"/>
        <v>0</v>
      </c>
      <c r="O123" s="227">
        <f t="shared" si="107"/>
        <v>1.5908695652173912</v>
      </c>
      <c r="P123" s="228">
        <f t="shared" si="108"/>
        <v>1.5908695652173912</v>
      </c>
      <c r="Q123" s="223" t="str">
        <f t="shared" si="109"/>
        <v/>
      </c>
      <c r="R123" s="208">
        <f t="shared" si="110"/>
        <v>0</v>
      </c>
      <c r="S123" s="209">
        <f t="shared" si="111"/>
        <v>0</v>
      </c>
      <c r="U123" s="153" t="s">
        <v>105</v>
      </c>
      <c r="V123" s="4" t="s">
        <v>4</v>
      </c>
      <c r="X123" s="30">
        <v>149</v>
      </c>
      <c r="Y123" s="30">
        <v>365.9</v>
      </c>
      <c r="Z123" s="30">
        <v>365.9</v>
      </c>
      <c r="AA123" s="30">
        <v>179.8</v>
      </c>
      <c r="AB123" s="30"/>
      <c r="AC123" s="30"/>
      <c r="AD123" s="30"/>
      <c r="AE123" s="30"/>
      <c r="AF123" s="30"/>
      <c r="AG123" s="30">
        <f t="shared" si="112"/>
        <v>328.8</v>
      </c>
      <c r="AH123" s="30">
        <f t="shared" si="113"/>
        <v>365.9</v>
      </c>
      <c r="AI123" s="30">
        <f t="shared" si="114"/>
        <v>365.9</v>
      </c>
      <c r="AJ123" s="23"/>
      <c r="AK123" s="31">
        <v>230000</v>
      </c>
      <c r="AL123" s="23"/>
      <c r="AM123" s="31">
        <v>230000</v>
      </c>
      <c r="AN123" s="23"/>
      <c r="AO123" s="31">
        <v>230000</v>
      </c>
      <c r="AP123" s="62">
        <f t="shared" si="115"/>
        <v>230000</v>
      </c>
      <c r="AQ123" s="32">
        <f t="shared" si="116"/>
        <v>100</v>
      </c>
      <c r="AR123" s="62">
        <f t="shared" si="117"/>
        <v>230000</v>
      </c>
      <c r="AS123" s="32">
        <f t="shared" si="118"/>
        <v>100</v>
      </c>
      <c r="AT123" s="27">
        <f t="shared" si="119"/>
        <v>365.9</v>
      </c>
      <c r="AU123" s="27" t="str">
        <f t="shared" si="120"/>
        <v/>
      </c>
      <c r="AV123" s="27">
        <f t="shared" si="121"/>
        <v>365.9</v>
      </c>
      <c r="AW123" s="24">
        <f t="shared" si="122"/>
        <v>0</v>
      </c>
      <c r="AX123" s="24" t="str">
        <f t="shared" ref="AX123:AX157" si="139">IF(AU123="","",(AE123+AF123)-AU123)</f>
        <v/>
      </c>
      <c r="AY123" s="24">
        <f t="shared" si="123"/>
        <v>0</v>
      </c>
      <c r="AZ123" s="115">
        <f t="shared" ref="AZ123:AZ157" si="140">F123</f>
        <v>39204</v>
      </c>
      <c r="BA123" s="33">
        <f t="shared" si="124"/>
        <v>0.17045217391304349</v>
      </c>
      <c r="BB123" s="33">
        <f t="shared" si="125"/>
        <v>62.368450434782602</v>
      </c>
      <c r="BC123" s="34">
        <f t="shared" si="126"/>
        <v>0</v>
      </c>
      <c r="BD123" s="34">
        <f t="shared" si="127"/>
        <v>62.368450434782602</v>
      </c>
      <c r="BE123" s="34" t="str">
        <f t="shared" si="128"/>
        <v>yes</v>
      </c>
      <c r="BF123" s="35">
        <f t="shared" si="129"/>
        <v>0.17045217391304349</v>
      </c>
      <c r="BG123" s="35">
        <f t="shared" si="130"/>
        <v>62.368450434782602</v>
      </c>
      <c r="BH123" s="34">
        <f t="shared" si="131"/>
        <v>0</v>
      </c>
      <c r="BI123" s="36">
        <f t="shared" si="132"/>
        <v>62.368450434782602</v>
      </c>
      <c r="BJ123" s="1" t="str">
        <f t="shared" si="133"/>
        <v>yes</v>
      </c>
      <c r="BK123" s="35">
        <f t="shared" si="134"/>
        <v>0</v>
      </c>
      <c r="BL123" s="35" t="str">
        <f t="shared" si="135"/>
        <v/>
      </c>
      <c r="BM123" s="7">
        <f t="shared" si="136"/>
        <v>0</v>
      </c>
      <c r="BN123" s="7">
        <f t="shared" si="137"/>
        <v>0</v>
      </c>
      <c r="BO123" s="17">
        <f t="shared" si="138"/>
        <v>62.368450434782609</v>
      </c>
    </row>
    <row r="124" spans="2:67" ht="18" customHeight="1" x14ac:dyDescent="0.15">
      <c r="B124" s="1"/>
      <c r="D124" s="116" t="s">
        <v>34</v>
      </c>
      <c r="E124" s="229" t="s">
        <v>220</v>
      </c>
      <c r="F124" s="73">
        <f t="shared" si="99"/>
        <v>39204</v>
      </c>
      <c r="G124" s="74">
        <f t="shared" si="100"/>
        <v>40</v>
      </c>
      <c r="H124" s="112">
        <f t="shared" si="101"/>
        <v>3</v>
      </c>
      <c r="I124" s="113"/>
      <c r="J124" s="174">
        <f t="shared" si="102"/>
        <v>0</v>
      </c>
      <c r="K124" s="175">
        <f t="shared" si="103"/>
        <v>51.120311478260874</v>
      </c>
      <c r="L124" s="170" t="str">
        <f t="shared" si="104"/>
        <v/>
      </c>
      <c r="M124" s="171">
        <f t="shared" si="105"/>
        <v>51.120311478260874</v>
      </c>
      <c r="N124" s="163" t="str">
        <f t="shared" si="106"/>
        <v>New</v>
      </c>
      <c r="O124" s="227">
        <f t="shared" si="107"/>
        <v>0</v>
      </c>
      <c r="P124" s="228">
        <f t="shared" si="108"/>
        <v>1.3039565217391307</v>
      </c>
      <c r="Q124" s="223" t="str">
        <f t="shared" si="109"/>
        <v>New</v>
      </c>
      <c r="R124" s="208" t="str">
        <f t="shared" si="110"/>
        <v>New</v>
      </c>
      <c r="S124" s="209" t="str">
        <f t="shared" si="111"/>
        <v/>
      </c>
      <c r="U124" s="153" t="s">
        <v>140</v>
      </c>
      <c r="V124" s="4" t="s">
        <v>4</v>
      </c>
      <c r="X124" s="30"/>
      <c r="Y124" s="30"/>
      <c r="Z124" s="30">
        <v>299.91000000000003</v>
      </c>
      <c r="AA124" s="30">
        <v>180.8</v>
      </c>
      <c r="AB124" s="30"/>
      <c r="AC124" s="30"/>
      <c r="AD124" s="30"/>
      <c r="AE124" s="30"/>
      <c r="AF124" s="30"/>
      <c r="AG124" s="30">
        <f t="shared" si="112"/>
        <v>180.8</v>
      </c>
      <c r="AH124" s="30">
        <f t="shared" si="113"/>
        <v>0</v>
      </c>
      <c r="AI124" s="30">
        <f t="shared" si="114"/>
        <v>299.91000000000003</v>
      </c>
      <c r="AJ124" s="23"/>
      <c r="AK124" s="31">
        <v>230000</v>
      </c>
      <c r="AL124" s="23"/>
      <c r="AM124" s="31">
        <v>230000</v>
      </c>
      <c r="AN124" s="23"/>
      <c r="AO124" s="31">
        <v>230000</v>
      </c>
      <c r="AP124" s="62">
        <f t="shared" si="115"/>
        <v>230000</v>
      </c>
      <c r="AQ124" s="32">
        <f t="shared" si="116"/>
        <v>100</v>
      </c>
      <c r="AR124" s="62">
        <f t="shared" si="117"/>
        <v>230000</v>
      </c>
      <c r="AS124" s="32">
        <f t="shared" si="118"/>
        <v>100</v>
      </c>
      <c r="AT124" s="27" t="str">
        <f t="shared" si="119"/>
        <v/>
      </c>
      <c r="AU124" s="27" t="str">
        <f t="shared" si="120"/>
        <v/>
      </c>
      <c r="AV124" s="27" t="str">
        <f t="shared" si="121"/>
        <v/>
      </c>
      <c r="AW124" s="24" t="str">
        <f t="shared" si="122"/>
        <v/>
      </c>
      <c r="AX124" s="24" t="str">
        <f t="shared" si="139"/>
        <v/>
      </c>
      <c r="AY124" s="24" t="str">
        <f t="shared" si="123"/>
        <v>New</v>
      </c>
      <c r="AZ124" s="115">
        <f t="shared" si="140"/>
        <v>39204</v>
      </c>
      <c r="BA124" s="33">
        <f t="shared" si="124"/>
        <v>0.17045217391304349</v>
      </c>
      <c r="BB124" s="33">
        <f t="shared" si="125"/>
        <v>51.120311478260874</v>
      </c>
      <c r="BC124" s="34">
        <f t="shared" si="126"/>
        <v>0</v>
      </c>
      <c r="BD124" s="34">
        <f t="shared" si="127"/>
        <v>51.120311478260874</v>
      </c>
      <c r="BE124" s="34" t="str">
        <f t="shared" si="128"/>
        <v>yes</v>
      </c>
      <c r="BF124" s="35">
        <f t="shared" si="129"/>
        <v>0.17045217391304349</v>
      </c>
      <c r="BG124" s="35" t="str">
        <f t="shared" si="130"/>
        <v/>
      </c>
      <c r="BH124" s="34">
        <f t="shared" si="131"/>
        <v>0</v>
      </c>
      <c r="BI124" s="36">
        <f t="shared" si="132"/>
        <v>0</v>
      </c>
      <c r="BJ124" s="1" t="str">
        <f t="shared" si="133"/>
        <v>yes</v>
      </c>
      <c r="BK124" s="35" t="str">
        <f t="shared" si="134"/>
        <v/>
      </c>
      <c r="BL124" s="35" t="str">
        <f t="shared" si="135"/>
        <v/>
      </c>
      <c r="BM124" s="7" t="str">
        <f t="shared" si="136"/>
        <v/>
      </c>
      <c r="BN124" s="7" t="e">
        <f t="shared" si="137"/>
        <v>#VALUE!</v>
      </c>
      <c r="BO124" s="17">
        <f t="shared" si="138"/>
        <v>51.120311478260881</v>
      </c>
    </row>
    <row r="125" spans="2:67" ht="18" customHeight="1" x14ac:dyDescent="0.15">
      <c r="B125" s="1"/>
      <c r="D125" s="116" t="s">
        <v>34</v>
      </c>
      <c r="E125" s="229" t="s">
        <v>168</v>
      </c>
      <c r="F125" s="73">
        <f t="shared" si="99"/>
        <v>39204</v>
      </c>
      <c r="G125" s="74">
        <f t="shared" si="100"/>
        <v>40</v>
      </c>
      <c r="H125" s="112">
        <f t="shared" si="101"/>
        <v>3</v>
      </c>
      <c r="I125" s="113"/>
      <c r="J125" s="174">
        <f t="shared" si="102"/>
        <v>62.368450434782602</v>
      </c>
      <c r="K125" s="175">
        <f t="shared" si="103"/>
        <v>62.368450434782602</v>
      </c>
      <c r="L125" s="170">
        <f t="shared" si="104"/>
        <v>62.368450434782602</v>
      </c>
      <c r="M125" s="171">
        <f t="shared" si="105"/>
        <v>62.368450434782602</v>
      </c>
      <c r="N125" s="163">
        <f t="shared" si="106"/>
        <v>0</v>
      </c>
      <c r="O125" s="227">
        <f t="shared" si="107"/>
        <v>1.5908695652173912</v>
      </c>
      <c r="P125" s="228">
        <f t="shared" si="108"/>
        <v>1.5908695652173912</v>
      </c>
      <c r="Q125" s="223" t="str">
        <f t="shared" si="109"/>
        <v/>
      </c>
      <c r="R125" s="208">
        <f t="shared" si="110"/>
        <v>0</v>
      </c>
      <c r="S125" s="209">
        <f t="shared" si="111"/>
        <v>0</v>
      </c>
      <c r="U125" s="153" t="s">
        <v>105</v>
      </c>
      <c r="V125" s="4" t="s">
        <v>4</v>
      </c>
      <c r="X125" s="30"/>
      <c r="Y125" s="30">
        <v>365.9</v>
      </c>
      <c r="Z125" s="30">
        <v>365.9</v>
      </c>
      <c r="AA125" s="30"/>
      <c r="AB125" s="30"/>
      <c r="AC125" s="30"/>
      <c r="AD125" s="30"/>
      <c r="AE125" s="30"/>
      <c r="AF125" s="30"/>
      <c r="AG125" s="30">
        <f t="shared" si="112"/>
        <v>0</v>
      </c>
      <c r="AH125" s="30">
        <f t="shared" si="113"/>
        <v>365.9</v>
      </c>
      <c r="AI125" s="30">
        <f t="shared" si="114"/>
        <v>365.9</v>
      </c>
      <c r="AJ125" s="23"/>
      <c r="AK125" s="31">
        <v>230000</v>
      </c>
      <c r="AL125" s="23"/>
      <c r="AM125" s="31">
        <v>230000</v>
      </c>
      <c r="AN125" s="23"/>
      <c r="AO125" s="31">
        <v>230000</v>
      </c>
      <c r="AP125" s="62">
        <f t="shared" si="115"/>
        <v>230000</v>
      </c>
      <c r="AQ125" s="32">
        <f t="shared" si="116"/>
        <v>100</v>
      </c>
      <c r="AR125" s="62">
        <f t="shared" si="117"/>
        <v>230000</v>
      </c>
      <c r="AS125" s="32">
        <f t="shared" si="118"/>
        <v>100</v>
      </c>
      <c r="AT125" s="27">
        <f t="shared" si="119"/>
        <v>365.9</v>
      </c>
      <c r="AU125" s="27" t="str">
        <f t="shared" si="120"/>
        <v/>
      </c>
      <c r="AV125" s="27">
        <f t="shared" si="121"/>
        <v>365.9</v>
      </c>
      <c r="AW125" s="24">
        <f t="shared" si="122"/>
        <v>0</v>
      </c>
      <c r="AX125" s="24" t="str">
        <f t="shared" si="139"/>
        <v/>
      </c>
      <c r="AY125" s="24">
        <f t="shared" si="123"/>
        <v>0</v>
      </c>
      <c r="AZ125" s="115">
        <f t="shared" si="140"/>
        <v>39204</v>
      </c>
      <c r="BA125" s="33">
        <f t="shared" si="124"/>
        <v>0.17045217391304349</v>
      </c>
      <c r="BB125" s="33">
        <f t="shared" si="125"/>
        <v>62.368450434782602</v>
      </c>
      <c r="BC125" s="34">
        <f t="shared" si="126"/>
        <v>0</v>
      </c>
      <c r="BD125" s="34">
        <f t="shared" si="127"/>
        <v>62.368450434782602</v>
      </c>
      <c r="BE125" s="34" t="str">
        <f t="shared" si="128"/>
        <v>yes</v>
      </c>
      <c r="BF125" s="35">
        <f t="shared" si="129"/>
        <v>0.17045217391304349</v>
      </c>
      <c r="BG125" s="35">
        <f t="shared" si="130"/>
        <v>62.368450434782602</v>
      </c>
      <c r="BH125" s="34">
        <f t="shared" si="131"/>
        <v>0</v>
      </c>
      <c r="BI125" s="36">
        <f t="shared" si="132"/>
        <v>62.368450434782602</v>
      </c>
      <c r="BJ125" s="1" t="str">
        <f t="shared" si="133"/>
        <v>yes</v>
      </c>
      <c r="BK125" s="35">
        <f t="shared" si="134"/>
        <v>0</v>
      </c>
      <c r="BL125" s="35" t="str">
        <f t="shared" si="135"/>
        <v/>
      </c>
      <c r="BM125" s="7">
        <f t="shared" si="136"/>
        <v>0</v>
      </c>
      <c r="BN125" s="7">
        <f t="shared" si="137"/>
        <v>0</v>
      </c>
      <c r="BO125" s="17">
        <f t="shared" si="138"/>
        <v>62.368450434782609</v>
      </c>
    </row>
    <row r="126" spans="2:67" ht="18" customHeight="1" x14ac:dyDescent="0.15">
      <c r="B126" s="1"/>
      <c r="D126" s="116" t="s">
        <v>34</v>
      </c>
      <c r="E126" s="229" t="s">
        <v>204</v>
      </c>
      <c r="F126" s="73">
        <f t="shared" si="99"/>
        <v>39204</v>
      </c>
      <c r="G126" s="74">
        <f t="shared" si="100"/>
        <v>40</v>
      </c>
      <c r="H126" s="112">
        <f t="shared" si="101"/>
        <v>3</v>
      </c>
      <c r="I126" s="113"/>
      <c r="J126" s="174">
        <f t="shared" si="102"/>
        <v>0</v>
      </c>
      <c r="K126" s="175">
        <f t="shared" si="103"/>
        <v>67.482015652173914</v>
      </c>
      <c r="L126" s="170" t="str">
        <f t="shared" si="104"/>
        <v/>
      </c>
      <c r="M126" s="171">
        <f t="shared" si="105"/>
        <v>67.482015652173914</v>
      </c>
      <c r="N126" s="163" t="str">
        <f t="shared" si="106"/>
        <v>New</v>
      </c>
      <c r="O126" s="227">
        <f t="shared" si="107"/>
        <v>0</v>
      </c>
      <c r="P126" s="228">
        <f t="shared" si="108"/>
        <v>1.7213043478260868</v>
      </c>
      <c r="Q126" s="223" t="str">
        <f t="shared" si="109"/>
        <v>New</v>
      </c>
      <c r="R126" s="208" t="str">
        <f t="shared" si="110"/>
        <v>New</v>
      </c>
      <c r="S126" s="209" t="str">
        <f t="shared" si="111"/>
        <v/>
      </c>
      <c r="U126" s="153" t="s">
        <v>105</v>
      </c>
      <c r="V126" s="4" t="s">
        <v>4</v>
      </c>
      <c r="X126" s="30"/>
      <c r="Y126" s="30"/>
      <c r="Z126" s="30">
        <v>395.9</v>
      </c>
      <c r="AA126" s="30"/>
      <c r="AB126" s="30"/>
      <c r="AC126" s="30"/>
      <c r="AD126" s="30"/>
      <c r="AE126" s="30"/>
      <c r="AF126" s="30"/>
      <c r="AG126" s="30">
        <f t="shared" si="112"/>
        <v>0</v>
      </c>
      <c r="AH126" s="30">
        <f t="shared" si="113"/>
        <v>0</v>
      </c>
      <c r="AI126" s="30">
        <f t="shared" si="114"/>
        <v>395.9</v>
      </c>
      <c r="AJ126" s="23"/>
      <c r="AK126" s="31">
        <v>230000</v>
      </c>
      <c r="AL126" s="23"/>
      <c r="AM126" s="31">
        <v>230000</v>
      </c>
      <c r="AN126" s="23"/>
      <c r="AO126" s="31">
        <v>230000</v>
      </c>
      <c r="AP126" s="62">
        <f t="shared" si="115"/>
        <v>230000</v>
      </c>
      <c r="AQ126" s="32">
        <f t="shared" si="116"/>
        <v>100</v>
      </c>
      <c r="AR126" s="62">
        <f t="shared" si="117"/>
        <v>230000</v>
      </c>
      <c r="AS126" s="32">
        <f t="shared" si="118"/>
        <v>100</v>
      </c>
      <c r="AT126" s="27" t="str">
        <f t="shared" si="119"/>
        <v/>
      </c>
      <c r="AU126" s="27" t="str">
        <f t="shared" si="120"/>
        <v/>
      </c>
      <c r="AV126" s="27" t="str">
        <f t="shared" si="121"/>
        <v/>
      </c>
      <c r="AW126" s="24" t="str">
        <f t="shared" si="122"/>
        <v/>
      </c>
      <c r="AX126" s="24" t="str">
        <f t="shared" si="139"/>
        <v/>
      </c>
      <c r="AY126" s="24" t="str">
        <f t="shared" si="123"/>
        <v>New</v>
      </c>
      <c r="AZ126" s="115">
        <f t="shared" si="140"/>
        <v>39204</v>
      </c>
      <c r="BA126" s="33">
        <f t="shared" si="124"/>
        <v>0.17045217391304349</v>
      </c>
      <c r="BB126" s="33">
        <f t="shared" si="125"/>
        <v>67.482015652173914</v>
      </c>
      <c r="BC126" s="34">
        <f t="shared" si="126"/>
        <v>0</v>
      </c>
      <c r="BD126" s="34">
        <f t="shared" si="127"/>
        <v>67.482015652173914</v>
      </c>
      <c r="BE126" s="34" t="str">
        <f t="shared" si="128"/>
        <v>yes</v>
      </c>
      <c r="BF126" s="35">
        <f t="shared" si="129"/>
        <v>0.17045217391304349</v>
      </c>
      <c r="BG126" s="35" t="str">
        <f t="shared" si="130"/>
        <v/>
      </c>
      <c r="BH126" s="34">
        <f t="shared" si="131"/>
        <v>0</v>
      </c>
      <c r="BI126" s="36">
        <f t="shared" si="132"/>
        <v>0</v>
      </c>
      <c r="BJ126" s="1" t="str">
        <f t="shared" si="133"/>
        <v>yes</v>
      </c>
      <c r="BK126" s="35" t="str">
        <f t="shared" si="134"/>
        <v/>
      </c>
      <c r="BL126" s="35" t="str">
        <f t="shared" si="135"/>
        <v/>
      </c>
      <c r="BM126" s="7" t="str">
        <f t="shared" si="136"/>
        <v/>
      </c>
      <c r="BN126" s="7" t="e">
        <f t="shared" si="137"/>
        <v>#VALUE!</v>
      </c>
      <c r="BO126" s="17">
        <f t="shared" si="138"/>
        <v>67.482015652173914</v>
      </c>
    </row>
    <row r="127" spans="2:67" ht="18" customHeight="1" x14ac:dyDescent="0.15">
      <c r="B127" s="1"/>
      <c r="C127" s="28"/>
      <c r="D127" s="116" t="s">
        <v>34</v>
      </c>
      <c r="E127" s="229" t="s">
        <v>10</v>
      </c>
      <c r="F127" s="73">
        <f t="shared" si="99"/>
        <v>39204</v>
      </c>
      <c r="G127" s="74">
        <f t="shared" si="100"/>
        <v>40</v>
      </c>
      <c r="H127" s="112">
        <f t="shared" si="101"/>
        <v>3</v>
      </c>
      <c r="I127" s="113"/>
      <c r="J127" s="174">
        <f t="shared" si="102"/>
        <v>36.267109043478264</v>
      </c>
      <c r="K127" s="175">
        <f t="shared" si="103"/>
        <v>39.676152521739134</v>
      </c>
      <c r="L127" s="170">
        <f t="shared" si="104"/>
        <v>36.267109043478264</v>
      </c>
      <c r="M127" s="171">
        <f t="shared" si="105"/>
        <v>39.676152521739134</v>
      </c>
      <c r="N127" s="163">
        <f t="shared" si="106"/>
        <v>9.3998214033933269E-2</v>
      </c>
      <c r="O127" s="227">
        <f t="shared" si="107"/>
        <v>0.92508695652173922</v>
      </c>
      <c r="P127" s="228">
        <f t="shared" si="108"/>
        <v>1.0120434782608696</v>
      </c>
      <c r="Q127" s="223" t="str">
        <f t="shared" si="109"/>
        <v/>
      </c>
      <c r="R127" s="208">
        <f t="shared" si="110"/>
        <v>3.4090434782608696</v>
      </c>
      <c r="S127" s="209">
        <f t="shared" si="111"/>
        <v>9.3998214033933353E-2</v>
      </c>
      <c r="U127" s="149" t="s">
        <v>9</v>
      </c>
      <c r="V127" s="4" t="s">
        <v>4</v>
      </c>
      <c r="X127" s="120">
        <v>49</v>
      </c>
      <c r="Y127" s="120">
        <v>212.77</v>
      </c>
      <c r="Z127" s="120">
        <v>232.77</v>
      </c>
      <c r="AA127" s="30">
        <v>179.8</v>
      </c>
      <c r="AB127" s="120"/>
      <c r="AC127" s="30"/>
      <c r="AD127" s="120"/>
      <c r="AE127" s="30"/>
      <c r="AF127" s="120"/>
      <c r="AG127" s="30">
        <f t="shared" si="112"/>
        <v>228.8</v>
      </c>
      <c r="AH127" s="30">
        <f t="shared" si="113"/>
        <v>212.77</v>
      </c>
      <c r="AI127" s="30">
        <f t="shared" si="114"/>
        <v>232.77</v>
      </c>
      <c r="AJ127" s="31"/>
      <c r="AK127" s="31">
        <v>230000</v>
      </c>
      <c r="AL127" s="31"/>
      <c r="AM127" s="31">
        <v>230000</v>
      </c>
      <c r="AN127" s="31"/>
      <c r="AO127" s="31">
        <v>230000</v>
      </c>
      <c r="AP127" s="62">
        <f t="shared" si="115"/>
        <v>230000</v>
      </c>
      <c r="AQ127" s="32">
        <f t="shared" si="116"/>
        <v>100</v>
      </c>
      <c r="AR127" s="62">
        <f t="shared" si="117"/>
        <v>230000</v>
      </c>
      <c r="AS127" s="32">
        <f t="shared" si="118"/>
        <v>100</v>
      </c>
      <c r="AT127" s="27">
        <f t="shared" si="119"/>
        <v>212.76999999999998</v>
      </c>
      <c r="AU127" s="27" t="str">
        <f t="shared" si="120"/>
        <v/>
      </c>
      <c r="AV127" s="27">
        <f t="shared" si="121"/>
        <v>212.76999999999998</v>
      </c>
      <c r="AW127" s="24">
        <f t="shared" si="122"/>
        <v>20.000000000000028</v>
      </c>
      <c r="AX127" s="24" t="str">
        <f t="shared" si="139"/>
        <v/>
      </c>
      <c r="AY127" s="24">
        <f t="shared" si="123"/>
        <v>20.000000000000028</v>
      </c>
      <c r="AZ127" s="115">
        <f t="shared" si="140"/>
        <v>39204</v>
      </c>
      <c r="BA127" s="33">
        <f t="shared" si="124"/>
        <v>0.17045217391304349</v>
      </c>
      <c r="BB127" s="33">
        <f t="shared" si="125"/>
        <v>39.676152521739134</v>
      </c>
      <c r="BC127" s="34">
        <f t="shared" si="126"/>
        <v>0</v>
      </c>
      <c r="BD127" s="34">
        <f t="shared" si="127"/>
        <v>39.676152521739134</v>
      </c>
      <c r="BE127" s="34" t="str">
        <f t="shared" si="128"/>
        <v>yes</v>
      </c>
      <c r="BF127" s="35">
        <f t="shared" si="129"/>
        <v>0.17045217391304349</v>
      </c>
      <c r="BG127" s="35">
        <f t="shared" si="130"/>
        <v>36.267109043478264</v>
      </c>
      <c r="BH127" s="34">
        <f t="shared" si="131"/>
        <v>0</v>
      </c>
      <c r="BI127" s="36">
        <f t="shared" si="132"/>
        <v>36.267109043478264</v>
      </c>
      <c r="BJ127" s="1" t="str">
        <f t="shared" si="133"/>
        <v>yes</v>
      </c>
      <c r="BK127" s="35">
        <f t="shared" si="134"/>
        <v>3.4090434782608696</v>
      </c>
      <c r="BL127" s="35" t="str">
        <f t="shared" si="135"/>
        <v/>
      </c>
      <c r="BM127" s="7">
        <f t="shared" si="136"/>
        <v>3.4090434782608696</v>
      </c>
      <c r="BN127" s="7">
        <f t="shared" si="137"/>
        <v>0</v>
      </c>
      <c r="BO127" s="17">
        <f t="shared" si="138"/>
        <v>39.676152521739134</v>
      </c>
    </row>
    <row r="128" spans="2:67" ht="18" customHeight="1" x14ac:dyDescent="0.15">
      <c r="B128" s="1"/>
      <c r="C128" s="28"/>
      <c r="D128" s="147" t="s">
        <v>34</v>
      </c>
      <c r="E128" s="229" t="s">
        <v>127</v>
      </c>
      <c r="F128" s="73">
        <f t="shared" si="99"/>
        <v>39204</v>
      </c>
      <c r="G128" s="74">
        <f t="shared" si="100"/>
        <v>40</v>
      </c>
      <c r="H128" s="112">
        <f t="shared" si="101"/>
        <v>3</v>
      </c>
      <c r="I128" s="113"/>
      <c r="J128" s="174">
        <f t="shared" si="102"/>
        <v>58.959406956521732</v>
      </c>
      <c r="K128" s="175">
        <f t="shared" si="103"/>
        <v>58.959406956521732</v>
      </c>
      <c r="L128" s="170">
        <f t="shared" si="104"/>
        <v>58.959406956521732</v>
      </c>
      <c r="M128" s="171">
        <f t="shared" si="105"/>
        <v>58.959406956521732</v>
      </c>
      <c r="N128" s="163">
        <f t="shared" si="106"/>
        <v>0</v>
      </c>
      <c r="O128" s="227">
        <f t="shared" si="107"/>
        <v>1.5039130434782608</v>
      </c>
      <c r="P128" s="228">
        <f t="shared" si="108"/>
        <v>1.5039130434782608</v>
      </c>
      <c r="Q128" s="223" t="str">
        <f t="shared" si="109"/>
        <v/>
      </c>
      <c r="R128" s="208">
        <f t="shared" si="110"/>
        <v>0</v>
      </c>
      <c r="S128" s="209">
        <f t="shared" si="111"/>
        <v>0</v>
      </c>
      <c r="U128" s="153" t="s">
        <v>105</v>
      </c>
      <c r="V128" s="4" t="s">
        <v>4</v>
      </c>
      <c r="X128" s="120">
        <v>149</v>
      </c>
      <c r="Y128" s="120">
        <v>345.9</v>
      </c>
      <c r="Z128" s="120">
        <v>345.9</v>
      </c>
      <c r="AA128" s="30">
        <v>179.8</v>
      </c>
      <c r="AB128" s="120"/>
      <c r="AC128" s="30"/>
      <c r="AD128" s="120"/>
      <c r="AE128" s="30"/>
      <c r="AF128" s="120"/>
      <c r="AG128" s="30">
        <f t="shared" si="112"/>
        <v>328.8</v>
      </c>
      <c r="AH128" s="30">
        <f t="shared" si="113"/>
        <v>345.9</v>
      </c>
      <c r="AI128" s="30">
        <f t="shared" si="114"/>
        <v>345.9</v>
      </c>
      <c r="AJ128" s="23"/>
      <c r="AK128" s="31">
        <v>230000</v>
      </c>
      <c r="AL128" s="23"/>
      <c r="AM128" s="31">
        <v>230000</v>
      </c>
      <c r="AN128" s="23"/>
      <c r="AO128" s="31">
        <v>230000</v>
      </c>
      <c r="AP128" s="62">
        <f t="shared" si="115"/>
        <v>230000</v>
      </c>
      <c r="AQ128" s="32">
        <f t="shared" si="116"/>
        <v>100</v>
      </c>
      <c r="AR128" s="62">
        <f t="shared" si="117"/>
        <v>230000</v>
      </c>
      <c r="AS128" s="32">
        <f t="shared" si="118"/>
        <v>100</v>
      </c>
      <c r="AT128" s="27">
        <f t="shared" si="119"/>
        <v>345.9</v>
      </c>
      <c r="AU128" s="27" t="str">
        <f t="shared" si="120"/>
        <v/>
      </c>
      <c r="AV128" s="27">
        <f t="shared" si="121"/>
        <v>345.9</v>
      </c>
      <c r="AW128" s="24">
        <f t="shared" si="122"/>
        <v>0</v>
      </c>
      <c r="AX128" s="24" t="str">
        <f t="shared" si="139"/>
        <v/>
      </c>
      <c r="AY128" s="24">
        <f t="shared" si="123"/>
        <v>0</v>
      </c>
      <c r="AZ128" s="115">
        <f t="shared" si="140"/>
        <v>39204</v>
      </c>
      <c r="BA128" s="33">
        <f t="shared" si="124"/>
        <v>0.17045217391304349</v>
      </c>
      <c r="BB128" s="33">
        <f t="shared" si="125"/>
        <v>58.959406956521732</v>
      </c>
      <c r="BC128" s="34">
        <f t="shared" si="126"/>
        <v>0</v>
      </c>
      <c r="BD128" s="34">
        <f t="shared" si="127"/>
        <v>58.959406956521732</v>
      </c>
      <c r="BE128" s="34" t="str">
        <f t="shared" si="128"/>
        <v>yes</v>
      </c>
      <c r="BF128" s="35">
        <f t="shared" si="129"/>
        <v>0.17045217391304349</v>
      </c>
      <c r="BG128" s="35">
        <f t="shared" si="130"/>
        <v>58.959406956521732</v>
      </c>
      <c r="BH128" s="34">
        <f t="shared" si="131"/>
        <v>0</v>
      </c>
      <c r="BI128" s="36">
        <f t="shared" si="132"/>
        <v>58.959406956521732</v>
      </c>
      <c r="BJ128" s="1" t="str">
        <f t="shared" si="133"/>
        <v>yes</v>
      </c>
      <c r="BK128" s="35">
        <f t="shared" si="134"/>
        <v>0</v>
      </c>
      <c r="BL128" s="35" t="str">
        <f t="shared" si="135"/>
        <v/>
      </c>
      <c r="BM128" s="7">
        <f t="shared" si="136"/>
        <v>0</v>
      </c>
      <c r="BN128" s="7">
        <f t="shared" si="137"/>
        <v>0</v>
      </c>
      <c r="BO128" s="17">
        <f t="shared" si="138"/>
        <v>58.95940695652174</v>
      </c>
    </row>
    <row r="129" spans="2:67" ht="18" customHeight="1" x14ac:dyDescent="0.15">
      <c r="B129" s="1"/>
      <c r="C129" s="28"/>
      <c r="D129" s="147" t="s">
        <v>34</v>
      </c>
      <c r="E129" s="229" t="s">
        <v>167</v>
      </c>
      <c r="F129" s="73">
        <f t="shared" si="99"/>
        <v>39204</v>
      </c>
      <c r="G129" s="74">
        <f t="shared" si="100"/>
        <v>40</v>
      </c>
      <c r="H129" s="112">
        <f t="shared" si="101"/>
        <v>3</v>
      </c>
      <c r="I129" s="113"/>
      <c r="J129" s="174">
        <f t="shared" si="102"/>
        <v>62.368450434782602</v>
      </c>
      <c r="K129" s="175">
        <f t="shared" si="103"/>
        <v>62.368450434782602</v>
      </c>
      <c r="L129" s="170">
        <f t="shared" si="104"/>
        <v>62.368450434782602</v>
      </c>
      <c r="M129" s="171">
        <f t="shared" si="105"/>
        <v>62.368450434782602</v>
      </c>
      <c r="N129" s="163">
        <f t="shared" si="106"/>
        <v>0</v>
      </c>
      <c r="O129" s="227">
        <f t="shared" si="107"/>
        <v>1.5908695652173912</v>
      </c>
      <c r="P129" s="228">
        <f t="shared" si="108"/>
        <v>1.5908695652173912</v>
      </c>
      <c r="Q129" s="223" t="str">
        <f t="shared" si="109"/>
        <v/>
      </c>
      <c r="R129" s="208">
        <f t="shared" si="110"/>
        <v>0</v>
      </c>
      <c r="S129" s="209">
        <f t="shared" si="111"/>
        <v>0</v>
      </c>
      <c r="U129" s="153" t="s">
        <v>105</v>
      </c>
      <c r="V129" s="4" t="s">
        <v>4</v>
      </c>
      <c r="X129" s="120"/>
      <c r="Y129" s="120">
        <v>365.9</v>
      </c>
      <c r="Z129" s="120">
        <v>365.9</v>
      </c>
      <c r="AA129" s="30"/>
      <c r="AB129" s="120"/>
      <c r="AC129" s="30"/>
      <c r="AD129" s="120"/>
      <c r="AE129" s="30"/>
      <c r="AF129" s="120"/>
      <c r="AG129" s="30">
        <f t="shared" si="112"/>
        <v>0</v>
      </c>
      <c r="AH129" s="30">
        <f t="shared" si="113"/>
        <v>365.9</v>
      </c>
      <c r="AI129" s="30">
        <f t="shared" si="114"/>
        <v>365.9</v>
      </c>
      <c r="AJ129" s="23"/>
      <c r="AK129" s="31">
        <v>230000</v>
      </c>
      <c r="AL129" s="23"/>
      <c r="AM129" s="31">
        <v>230000</v>
      </c>
      <c r="AN129" s="23"/>
      <c r="AO129" s="31">
        <v>230000</v>
      </c>
      <c r="AP129" s="62">
        <f t="shared" si="115"/>
        <v>230000</v>
      </c>
      <c r="AQ129" s="32">
        <f t="shared" si="116"/>
        <v>100</v>
      </c>
      <c r="AR129" s="62">
        <f t="shared" si="117"/>
        <v>230000</v>
      </c>
      <c r="AS129" s="32">
        <f t="shared" si="118"/>
        <v>100</v>
      </c>
      <c r="AT129" s="27">
        <f t="shared" si="119"/>
        <v>365.9</v>
      </c>
      <c r="AU129" s="27" t="str">
        <f t="shared" si="120"/>
        <v/>
      </c>
      <c r="AV129" s="27">
        <f t="shared" si="121"/>
        <v>365.9</v>
      </c>
      <c r="AW129" s="24">
        <f t="shared" si="122"/>
        <v>0</v>
      </c>
      <c r="AX129" s="24" t="str">
        <f t="shared" si="139"/>
        <v/>
      </c>
      <c r="AY129" s="24">
        <f t="shared" si="123"/>
        <v>0</v>
      </c>
      <c r="AZ129" s="115">
        <f t="shared" si="140"/>
        <v>39204</v>
      </c>
      <c r="BA129" s="33">
        <f t="shared" si="124"/>
        <v>0.17045217391304349</v>
      </c>
      <c r="BB129" s="33">
        <f t="shared" si="125"/>
        <v>62.368450434782602</v>
      </c>
      <c r="BC129" s="34">
        <f t="shared" si="126"/>
        <v>0</v>
      </c>
      <c r="BD129" s="34">
        <f t="shared" si="127"/>
        <v>62.368450434782602</v>
      </c>
      <c r="BE129" s="34" t="str">
        <f t="shared" si="128"/>
        <v>yes</v>
      </c>
      <c r="BF129" s="35">
        <f t="shared" si="129"/>
        <v>0.17045217391304349</v>
      </c>
      <c r="BG129" s="35">
        <f t="shared" si="130"/>
        <v>62.368450434782602</v>
      </c>
      <c r="BH129" s="34">
        <f t="shared" si="131"/>
        <v>0</v>
      </c>
      <c r="BI129" s="36">
        <f t="shared" si="132"/>
        <v>62.368450434782602</v>
      </c>
      <c r="BJ129" s="1" t="str">
        <f t="shared" si="133"/>
        <v>yes</v>
      </c>
      <c r="BK129" s="35">
        <f t="shared" si="134"/>
        <v>0</v>
      </c>
      <c r="BL129" s="35" t="str">
        <f t="shared" si="135"/>
        <v/>
      </c>
      <c r="BM129" s="7">
        <f t="shared" si="136"/>
        <v>0</v>
      </c>
      <c r="BN129" s="7">
        <f t="shared" si="137"/>
        <v>0</v>
      </c>
      <c r="BO129" s="17">
        <f t="shared" si="138"/>
        <v>62.368450434782609</v>
      </c>
    </row>
    <row r="130" spans="2:67" ht="18" customHeight="1" x14ac:dyDescent="0.15">
      <c r="B130" s="1"/>
      <c r="C130" s="28"/>
      <c r="D130" s="147" t="s">
        <v>34</v>
      </c>
      <c r="E130" s="229" t="s">
        <v>166</v>
      </c>
      <c r="F130" s="73">
        <f t="shared" si="99"/>
        <v>39204</v>
      </c>
      <c r="G130" s="74">
        <f t="shared" si="100"/>
        <v>40</v>
      </c>
      <c r="H130" s="112">
        <f t="shared" si="101"/>
        <v>3</v>
      </c>
      <c r="I130" s="113"/>
      <c r="J130" s="174">
        <f t="shared" si="102"/>
        <v>62.368450434782602</v>
      </c>
      <c r="K130" s="175">
        <f t="shared" si="103"/>
        <v>62.368450434782602</v>
      </c>
      <c r="L130" s="170">
        <f t="shared" si="104"/>
        <v>62.368450434782602</v>
      </c>
      <c r="M130" s="171">
        <f t="shared" si="105"/>
        <v>62.368450434782602</v>
      </c>
      <c r="N130" s="163">
        <f t="shared" si="106"/>
        <v>0</v>
      </c>
      <c r="O130" s="227">
        <f t="shared" si="107"/>
        <v>1.5908695652173912</v>
      </c>
      <c r="P130" s="228">
        <f t="shared" si="108"/>
        <v>1.5908695652173912</v>
      </c>
      <c r="Q130" s="223" t="str">
        <f t="shared" si="109"/>
        <v/>
      </c>
      <c r="R130" s="208">
        <f t="shared" si="110"/>
        <v>0</v>
      </c>
      <c r="S130" s="209">
        <f t="shared" si="111"/>
        <v>0</v>
      </c>
      <c r="U130" s="153" t="s">
        <v>105</v>
      </c>
      <c r="V130" s="4" t="s">
        <v>4</v>
      </c>
      <c r="X130" s="120"/>
      <c r="Y130" s="120">
        <v>365.9</v>
      </c>
      <c r="Z130" s="120">
        <v>365.9</v>
      </c>
      <c r="AA130" s="30"/>
      <c r="AB130" s="120"/>
      <c r="AC130" s="30"/>
      <c r="AD130" s="120"/>
      <c r="AE130" s="30"/>
      <c r="AF130" s="120"/>
      <c r="AG130" s="30">
        <f t="shared" si="112"/>
        <v>0</v>
      </c>
      <c r="AH130" s="30">
        <f t="shared" si="113"/>
        <v>365.9</v>
      </c>
      <c r="AI130" s="30">
        <f t="shared" si="114"/>
        <v>365.9</v>
      </c>
      <c r="AJ130" s="23"/>
      <c r="AK130" s="31">
        <v>230000</v>
      </c>
      <c r="AL130" s="23"/>
      <c r="AM130" s="31">
        <v>230000</v>
      </c>
      <c r="AN130" s="23"/>
      <c r="AO130" s="31">
        <v>230000</v>
      </c>
      <c r="AP130" s="62">
        <f t="shared" si="115"/>
        <v>230000</v>
      </c>
      <c r="AQ130" s="32">
        <f t="shared" si="116"/>
        <v>100</v>
      </c>
      <c r="AR130" s="62">
        <f t="shared" si="117"/>
        <v>230000</v>
      </c>
      <c r="AS130" s="32">
        <f t="shared" si="118"/>
        <v>100</v>
      </c>
      <c r="AT130" s="27">
        <f t="shared" si="119"/>
        <v>365.9</v>
      </c>
      <c r="AU130" s="27" t="str">
        <f t="shared" si="120"/>
        <v/>
      </c>
      <c r="AV130" s="27">
        <f t="shared" si="121"/>
        <v>365.9</v>
      </c>
      <c r="AW130" s="24">
        <f t="shared" si="122"/>
        <v>0</v>
      </c>
      <c r="AX130" s="24" t="str">
        <f t="shared" si="139"/>
        <v/>
      </c>
      <c r="AY130" s="24">
        <f t="shared" si="123"/>
        <v>0</v>
      </c>
      <c r="AZ130" s="115">
        <f t="shared" si="140"/>
        <v>39204</v>
      </c>
      <c r="BA130" s="33">
        <f t="shared" si="124"/>
        <v>0.17045217391304349</v>
      </c>
      <c r="BB130" s="33">
        <f t="shared" si="125"/>
        <v>62.368450434782602</v>
      </c>
      <c r="BC130" s="34">
        <f t="shared" si="126"/>
        <v>0</v>
      </c>
      <c r="BD130" s="34">
        <f t="shared" si="127"/>
        <v>62.368450434782602</v>
      </c>
      <c r="BE130" s="34" t="str">
        <f t="shared" si="128"/>
        <v>yes</v>
      </c>
      <c r="BF130" s="35">
        <f t="shared" si="129"/>
        <v>0.17045217391304349</v>
      </c>
      <c r="BG130" s="35">
        <f t="shared" si="130"/>
        <v>62.368450434782602</v>
      </c>
      <c r="BH130" s="34">
        <f t="shared" si="131"/>
        <v>0</v>
      </c>
      <c r="BI130" s="36">
        <f t="shared" si="132"/>
        <v>62.368450434782602</v>
      </c>
      <c r="BJ130" s="1" t="str">
        <f t="shared" si="133"/>
        <v>yes</v>
      </c>
      <c r="BK130" s="35">
        <f t="shared" si="134"/>
        <v>0</v>
      </c>
      <c r="BL130" s="35" t="str">
        <f t="shared" si="135"/>
        <v/>
      </c>
      <c r="BM130" s="7">
        <f t="shared" si="136"/>
        <v>0</v>
      </c>
      <c r="BN130" s="7">
        <f t="shared" si="137"/>
        <v>0</v>
      </c>
      <c r="BO130" s="17">
        <f t="shared" si="138"/>
        <v>62.368450434782609</v>
      </c>
    </row>
    <row r="131" spans="2:67" ht="18" customHeight="1" x14ac:dyDescent="0.15">
      <c r="B131" s="1"/>
      <c r="C131" s="28"/>
      <c r="D131" s="147" t="s">
        <v>34</v>
      </c>
      <c r="E131" s="229" t="s">
        <v>205</v>
      </c>
      <c r="F131" s="73">
        <f t="shared" si="99"/>
        <v>39204</v>
      </c>
      <c r="G131" s="74">
        <f t="shared" si="100"/>
        <v>40</v>
      </c>
      <c r="H131" s="112">
        <f t="shared" si="101"/>
        <v>3</v>
      </c>
      <c r="I131" s="113"/>
      <c r="J131" s="174">
        <f t="shared" si="102"/>
        <v>0</v>
      </c>
      <c r="K131" s="175">
        <f t="shared" si="103"/>
        <v>67.482015652173914</v>
      </c>
      <c r="L131" s="170" t="str">
        <f t="shared" si="104"/>
        <v/>
      </c>
      <c r="M131" s="171">
        <f t="shared" si="105"/>
        <v>67.482015652173914</v>
      </c>
      <c r="N131" s="163" t="str">
        <f t="shared" si="106"/>
        <v>New</v>
      </c>
      <c r="O131" s="227">
        <f t="shared" si="107"/>
        <v>0</v>
      </c>
      <c r="P131" s="228">
        <f t="shared" si="108"/>
        <v>1.7213043478260868</v>
      </c>
      <c r="Q131" s="223" t="str">
        <f t="shared" si="109"/>
        <v>New</v>
      </c>
      <c r="R131" s="208" t="str">
        <f t="shared" si="110"/>
        <v>New</v>
      </c>
      <c r="S131" s="209" t="str">
        <f t="shared" si="111"/>
        <v/>
      </c>
      <c r="U131" s="153" t="s">
        <v>105</v>
      </c>
      <c r="V131" s="4" t="s">
        <v>4</v>
      </c>
      <c r="X131" s="120"/>
      <c r="Y131" s="120"/>
      <c r="Z131" s="120">
        <v>395.9</v>
      </c>
      <c r="AA131" s="30"/>
      <c r="AB131" s="120"/>
      <c r="AC131" s="30"/>
      <c r="AD131" s="120"/>
      <c r="AE131" s="30"/>
      <c r="AF131" s="120"/>
      <c r="AG131" s="30">
        <f t="shared" si="112"/>
        <v>0</v>
      </c>
      <c r="AH131" s="30">
        <f t="shared" si="113"/>
        <v>0</v>
      </c>
      <c r="AI131" s="30">
        <f t="shared" si="114"/>
        <v>395.9</v>
      </c>
      <c r="AJ131" s="23"/>
      <c r="AK131" s="31">
        <v>230000</v>
      </c>
      <c r="AL131" s="23"/>
      <c r="AM131" s="31">
        <v>230000</v>
      </c>
      <c r="AN131" s="23"/>
      <c r="AO131" s="31">
        <v>230000</v>
      </c>
      <c r="AP131" s="62">
        <f t="shared" si="115"/>
        <v>230000</v>
      </c>
      <c r="AQ131" s="32">
        <f t="shared" si="116"/>
        <v>100</v>
      </c>
      <c r="AR131" s="62">
        <f t="shared" si="117"/>
        <v>230000</v>
      </c>
      <c r="AS131" s="32">
        <f t="shared" si="118"/>
        <v>100</v>
      </c>
      <c r="AT131" s="27" t="str">
        <f t="shared" si="119"/>
        <v/>
      </c>
      <c r="AU131" s="27" t="str">
        <f t="shared" si="120"/>
        <v/>
      </c>
      <c r="AV131" s="27" t="str">
        <f t="shared" si="121"/>
        <v/>
      </c>
      <c r="AW131" s="24" t="str">
        <f t="shared" si="122"/>
        <v/>
      </c>
      <c r="AX131" s="24" t="str">
        <f t="shared" si="139"/>
        <v/>
      </c>
      <c r="AY131" s="24" t="str">
        <f t="shared" si="123"/>
        <v>New</v>
      </c>
      <c r="AZ131" s="115">
        <f t="shared" si="140"/>
        <v>39204</v>
      </c>
      <c r="BA131" s="33">
        <f t="shared" si="124"/>
        <v>0.17045217391304349</v>
      </c>
      <c r="BB131" s="33">
        <f t="shared" si="125"/>
        <v>67.482015652173914</v>
      </c>
      <c r="BC131" s="34">
        <f t="shared" si="126"/>
        <v>0</v>
      </c>
      <c r="BD131" s="34">
        <f t="shared" si="127"/>
        <v>67.482015652173914</v>
      </c>
      <c r="BE131" s="34" t="str">
        <f t="shared" si="128"/>
        <v>yes</v>
      </c>
      <c r="BF131" s="35">
        <f t="shared" si="129"/>
        <v>0.17045217391304349</v>
      </c>
      <c r="BG131" s="35" t="str">
        <f t="shared" si="130"/>
        <v/>
      </c>
      <c r="BH131" s="34">
        <f t="shared" si="131"/>
        <v>0</v>
      </c>
      <c r="BI131" s="36">
        <f t="shared" si="132"/>
        <v>0</v>
      </c>
      <c r="BJ131" s="1" t="str">
        <f t="shared" si="133"/>
        <v>yes</v>
      </c>
      <c r="BK131" s="35" t="str">
        <f t="shared" si="134"/>
        <v/>
      </c>
      <c r="BL131" s="35" t="str">
        <f t="shared" si="135"/>
        <v/>
      </c>
      <c r="BM131" s="7" t="str">
        <f t="shared" si="136"/>
        <v/>
      </c>
      <c r="BN131" s="7" t="e">
        <f t="shared" si="137"/>
        <v>#VALUE!</v>
      </c>
      <c r="BO131" s="17">
        <f t="shared" si="138"/>
        <v>67.482015652173914</v>
      </c>
    </row>
    <row r="132" spans="2:67" ht="18" customHeight="1" x14ac:dyDescent="0.15">
      <c r="B132" s="1"/>
      <c r="C132" s="28"/>
      <c r="D132" s="147" t="s">
        <v>34</v>
      </c>
      <c r="E132" s="229" t="s">
        <v>206</v>
      </c>
      <c r="F132" s="73">
        <f t="shared" si="99"/>
        <v>39204</v>
      </c>
      <c r="G132" s="74">
        <f t="shared" si="100"/>
        <v>40</v>
      </c>
      <c r="H132" s="112">
        <f t="shared" si="101"/>
        <v>3</v>
      </c>
      <c r="I132" s="113"/>
      <c r="J132" s="174">
        <f t="shared" si="102"/>
        <v>0</v>
      </c>
      <c r="K132" s="175">
        <f t="shared" si="103"/>
        <v>56.233876695652178</v>
      </c>
      <c r="L132" s="170" t="str">
        <f t="shared" si="104"/>
        <v/>
      </c>
      <c r="M132" s="171">
        <f t="shared" si="105"/>
        <v>56.233876695652178</v>
      </c>
      <c r="N132" s="163" t="str">
        <f t="shared" si="106"/>
        <v>New</v>
      </c>
      <c r="O132" s="227">
        <f t="shared" si="107"/>
        <v>0</v>
      </c>
      <c r="P132" s="228">
        <f t="shared" si="108"/>
        <v>1.4343913043478262</v>
      </c>
      <c r="Q132" s="223" t="str">
        <f t="shared" si="109"/>
        <v>New</v>
      </c>
      <c r="R132" s="208" t="str">
        <f t="shared" si="110"/>
        <v>New</v>
      </c>
      <c r="S132" s="209" t="str">
        <f t="shared" si="111"/>
        <v/>
      </c>
      <c r="U132" s="153" t="s">
        <v>105</v>
      </c>
      <c r="V132" s="4" t="s">
        <v>4</v>
      </c>
      <c r="X132" s="120"/>
      <c r="Y132" s="120"/>
      <c r="Z132" s="120">
        <v>329.91</v>
      </c>
      <c r="AA132" s="30"/>
      <c r="AB132" s="120"/>
      <c r="AC132" s="30"/>
      <c r="AD132" s="120"/>
      <c r="AE132" s="30"/>
      <c r="AF132" s="120"/>
      <c r="AG132" s="30">
        <f t="shared" si="112"/>
        <v>0</v>
      </c>
      <c r="AH132" s="30">
        <f t="shared" si="113"/>
        <v>0</v>
      </c>
      <c r="AI132" s="30">
        <f t="shared" si="114"/>
        <v>329.91</v>
      </c>
      <c r="AJ132" s="23"/>
      <c r="AK132" s="31">
        <v>230000</v>
      </c>
      <c r="AL132" s="23"/>
      <c r="AM132" s="31">
        <v>230000</v>
      </c>
      <c r="AN132" s="23"/>
      <c r="AO132" s="31">
        <v>230000</v>
      </c>
      <c r="AP132" s="62">
        <f t="shared" si="115"/>
        <v>230000</v>
      </c>
      <c r="AQ132" s="32">
        <f t="shared" si="116"/>
        <v>100</v>
      </c>
      <c r="AR132" s="62">
        <f t="shared" si="117"/>
        <v>230000</v>
      </c>
      <c r="AS132" s="32">
        <f t="shared" si="118"/>
        <v>100</v>
      </c>
      <c r="AT132" s="27" t="str">
        <f t="shared" si="119"/>
        <v/>
      </c>
      <c r="AU132" s="27" t="str">
        <f t="shared" si="120"/>
        <v/>
      </c>
      <c r="AV132" s="27" t="str">
        <f t="shared" si="121"/>
        <v/>
      </c>
      <c r="AW132" s="24" t="str">
        <f t="shared" si="122"/>
        <v/>
      </c>
      <c r="AX132" s="24" t="str">
        <f t="shared" si="139"/>
        <v/>
      </c>
      <c r="AY132" s="24" t="str">
        <f t="shared" si="123"/>
        <v>New</v>
      </c>
      <c r="AZ132" s="115">
        <f t="shared" si="140"/>
        <v>39204</v>
      </c>
      <c r="BA132" s="33">
        <f t="shared" si="124"/>
        <v>0.17045217391304349</v>
      </c>
      <c r="BB132" s="33">
        <f t="shared" si="125"/>
        <v>56.233876695652178</v>
      </c>
      <c r="BC132" s="34">
        <f t="shared" si="126"/>
        <v>0</v>
      </c>
      <c r="BD132" s="34">
        <f t="shared" si="127"/>
        <v>56.233876695652178</v>
      </c>
      <c r="BE132" s="34" t="str">
        <f t="shared" si="128"/>
        <v>yes</v>
      </c>
      <c r="BF132" s="35">
        <f t="shared" si="129"/>
        <v>0.17045217391304349</v>
      </c>
      <c r="BG132" s="35" t="str">
        <f t="shared" si="130"/>
        <v/>
      </c>
      <c r="BH132" s="34">
        <f t="shared" si="131"/>
        <v>0</v>
      </c>
      <c r="BI132" s="36">
        <f t="shared" si="132"/>
        <v>0</v>
      </c>
      <c r="BJ132" s="1" t="str">
        <f t="shared" si="133"/>
        <v>yes</v>
      </c>
      <c r="BK132" s="35" t="str">
        <f t="shared" si="134"/>
        <v/>
      </c>
      <c r="BL132" s="35" t="str">
        <f t="shared" si="135"/>
        <v/>
      </c>
      <c r="BM132" s="7" t="str">
        <f t="shared" si="136"/>
        <v/>
      </c>
      <c r="BN132" s="7" t="e">
        <f t="shared" si="137"/>
        <v>#VALUE!</v>
      </c>
      <c r="BO132" s="17">
        <f t="shared" si="138"/>
        <v>56.233876695652178</v>
      </c>
    </row>
    <row r="133" spans="2:67" ht="18" customHeight="1" x14ac:dyDescent="0.15">
      <c r="B133" s="1"/>
      <c r="D133" s="116" t="s">
        <v>34</v>
      </c>
      <c r="E133" s="229" t="s">
        <v>113</v>
      </c>
      <c r="F133" s="73">
        <f t="shared" si="99"/>
        <v>39204</v>
      </c>
      <c r="G133" s="74">
        <f t="shared" si="100"/>
        <v>40</v>
      </c>
      <c r="H133" s="112">
        <f t="shared" si="101"/>
        <v>3</v>
      </c>
      <c r="I133" s="113"/>
      <c r="J133" s="174">
        <f t="shared" si="102"/>
        <v>62.368450434782602</v>
      </c>
      <c r="K133" s="175">
        <f t="shared" si="103"/>
        <v>58.959406956521732</v>
      </c>
      <c r="L133" s="170">
        <f t="shared" si="104"/>
        <v>62.368450434782602</v>
      </c>
      <c r="M133" s="171">
        <f t="shared" si="105"/>
        <v>58.959406956521732</v>
      </c>
      <c r="N133" s="163">
        <f t="shared" si="106"/>
        <v>-5.4659743099207403E-2</v>
      </c>
      <c r="O133" s="227">
        <f t="shared" si="107"/>
        <v>1.5908695652173912</v>
      </c>
      <c r="P133" s="228">
        <f t="shared" si="108"/>
        <v>1.5039130434782608</v>
      </c>
      <c r="Q133" s="223" t="str">
        <f t="shared" si="109"/>
        <v/>
      </c>
      <c r="R133" s="208">
        <f t="shared" si="110"/>
        <v>-3.4090434782608696</v>
      </c>
      <c r="S133" s="209">
        <f t="shared" si="111"/>
        <v>-5.4659743099207438E-2</v>
      </c>
      <c r="U133" s="153" t="s">
        <v>105</v>
      </c>
      <c r="V133" s="4" t="s">
        <v>4</v>
      </c>
      <c r="X133" s="30">
        <v>149</v>
      </c>
      <c r="Y133" s="30">
        <v>365.9</v>
      </c>
      <c r="Z133" s="30">
        <v>345.9</v>
      </c>
      <c r="AA133" s="30">
        <v>179.8</v>
      </c>
      <c r="AB133" s="30"/>
      <c r="AC133" s="30"/>
      <c r="AD133" s="30"/>
      <c r="AE133" s="30"/>
      <c r="AF133" s="30"/>
      <c r="AG133" s="30">
        <f t="shared" si="112"/>
        <v>328.8</v>
      </c>
      <c r="AH133" s="30">
        <f t="shared" si="113"/>
        <v>365.9</v>
      </c>
      <c r="AI133" s="30">
        <f t="shared" si="114"/>
        <v>345.9</v>
      </c>
      <c r="AJ133" s="25"/>
      <c r="AK133" s="31">
        <v>230000</v>
      </c>
      <c r="AL133" s="23"/>
      <c r="AM133" s="31">
        <v>230000</v>
      </c>
      <c r="AN133" s="23"/>
      <c r="AO133" s="31">
        <v>230000</v>
      </c>
      <c r="AP133" s="62">
        <f t="shared" si="115"/>
        <v>230000</v>
      </c>
      <c r="AQ133" s="32">
        <f t="shared" si="116"/>
        <v>100</v>
      </c>
      <c r="AR133" s="62">
        <f t="shared" si="117"/>
        <v>230000</v>
      </c>
      <c r="AS133" s="32">
        <f t="shared" si="118"/>
        <v>100</v>
      </c>
      <c r="AT133" s="27">
        <f t="shared" si="119"/>
        <v>365.9</v>
      </c>
      <c r="AU133" s="27" t="str">
        <f t="shared" si="120"/>
        <v/>
      </c>
      <c r="AV133" s="27">
        <f t="shared" si="121"/>
        <v>365.9</v>
      </c>
      <c r="AW133" s="24">
        <f t="shared" si="122"/>
        <v>-20</v>
      </c>
      <c r="AX133" s="24" t="str">
        <f t="shared" si="139"/>
        <v/>
      </c>
      <c r="AY133" s="24">
        <f t="shared" si="123"/>
        <v>-20</v>
      </c>
      <c r="AZ133" s="115">
        <f t="shared" si="140"/>
        <v>39204</v>
      </c>
      <c r="BA133" s="33">
        <f t="shared" si="124"/>
        <v>0.17045217391304349</v>
      </c>
      <c r="BB133" s="33">
        <f t="shared" si="125"/>
        <v>58.959406956521732</v>
      </c>
      <c r="BC133" s="34">
        <f t="shared" si="126"/>
        <v>0</v>
      </c>
      <c r="BD133" s="34">
        <f t="shared" si="127"/>
        <v>58.959406956521732</v>
      </c>
      <c r="BE133" s="34" t="str">
        <f t="shared" si="128"/>
        <v>yes</v>
      </c>
      <c r="BF133" s="35">
        <f t="shared" si="129"/>
        <v>0.17045217391304349</v>
      </c>
      <c r="BG133" s="35">
        <f t="shared" si="130"/>
        <v>62.368450434782602</v>
      </c>
      <c r="BH133" s="34">
        <f t="shared" si="131"/>
        <v>0</v>
      </c>
      <c r="BI133" s="36">
        <f t="shared" si="132"/>
        <v>62.368450434782602</v>
      </c>
      <c r="BJ133" s="1" t="str">
        <f t="shared" si="133"/>
        <v>yes</v>
      </c>
      <c r="BK133" s="35">
        <f t="shared" si="134"/>
        <v>-3.4090434782608696</v>
      </c>
      <c r="BL133" s="35" t="str">
        <f t="shared" si="135"/>
        <v/>
      </c>
      <c r="BM133" s="7">
        <f t="shared" si="136"/>
        <v>-3.4090434782608696</v>
      </c>
      <c r="BN133" s="7">
        <f t="shared" si="137"/>
        <v>0</v>
      </c>
      <c r="BO133" s="17">
        <f t="shared" si="138"/>
        <v>58.95940695652174</v>
      </c>
    </row>
    <row r="134" spans="2:67" ht="18" customHeight="1" x14ac:dyDescent="0.15">
      <c r="B134" s="1"/>
      <c r="D134" s="116" t="s">
        <v>34</v>
      </c>
      <c r="E134" s="229" t="s">
        <v>203</v>
      </c>
      <c r="F134" s="73">
        <f t="shared" si="99"/>
        <v>39204</v>
      </c>
      <c r="G134" s="74">
        <f t="shared" si="100"/>
        <v>40</v>
      </c>
      <c r="H134" s="112">
        <f t="shared" si="101"/>
        <v>3</v>
      </c>
      <c r="I134" s="113"/>
      <c r="J134" s="174">
        <f t="shared" si="102"/>
        <v>0</v>
      </c>
      <c r="K134" s="175">
        <f t="shared" si="103"/>
        <v>65.777493913043472</v>
      </c>
      <c r="L134" s="170" t="str">
        <f t="shared" si="104"/>
        <v/>
      </c>
      <c r="M134" s="171">
        <f t="shared" si="105"/>
        <v>65.777493913043472</v>
      </c>
      <c r="N134" s="163" t="str">
        <f t="shared" si="106"/>
        <v>New</v>
      </c>
      <c r="O134" s="227">
        <f t="shared" si="107"/>
        <v>0</v>
      </c>
      <c r="P134" s="228">
        <f t="shared" si="108"/>
        <v>1.6778260869565218</v>
      </c>
      <c r="Q134" s="223" t="str">
        <f t="shared" si="109"/>
        <v>New</v>
      </c>
      <c r="R134" s="208" t="str">
        <f t="shared" si="110"/>
        <v>New</v>
      </c>
      <c r="S134" s="209" t="str">
        <f t="shared" si="111"/>
        <v/>
      </c>
      <c r="U134" s="153" t="s">
        <v>212</v>
      </c>
      <c r="V134" s="4" t="s">
        <v>4</v>
      </c>
      <c r="X134" s="30"/>
      <c r="Y134" s="30"/>
      <c r="Z134" s="30">
        <v>385.9</v>
      </c>
      <c r="AA134" s="30">
        <v>180.8</v>
      </c>
      <c r="AB134" s="30"/>
      <c r="AC134" s="30"/>
      <c r="AD134" s="30"/>
      <c r="AE134" s="30"/>
      <c r="AF134" s="30"/>
      <c r="AG134" s="30">
        <f t="shared" si="112"/>
        <v>180.8</v>
      </c>
      <c r="AH134" s="30">
        <f t="shared" si="113"/>
        <v>0</v>
      </c>
      <c r="AI134" s="30">
        <f t="shared" si="114"/>
        <v>385.9</v>
      </c>
      <c r="AJ134" s="25"/>
      <c r="AK134" s="31">
        <v>230000</v>
      </c>
      <c r="AL134" s="23"/>
      <c r="AM134" s="31">
        <v>230000</v>
      </c>
      <c r="AN134" s="23"/>
      <c r="AO134" s="31">
        <v>230000</v>
      </c>
      <c r="AP134" s="62">
        <f t="shared" si="115"/>
        <v>230000</v>
      </c>
      <c r="AQ134" s="32">
        <f t="shared" si="116"/>
        <v>100</v>
      </c>
      <c r="AR134" s="62">
        <f t="shared" si="117"/>
        <v>230000</v>
      </c>
      <c r="AS134" s="32">
        <f t="shared" si="118"/>
        <v>100</v>
      </c>
      <c r="AT134" s="27" t="str">
        <f t="shared" si="119"/>
        <v/>
      </c>
      <c r="AU134" s="27" t="str">
        <f t="shared" si="120"/>
        <v/>
      </c>
      <c r="AV134" s="27" t="str">
        <f t="shared" si="121"/>
        <v/>
      </c>
      <c r="AW134" s="24" t="str">
        <f t="shared" si="122"/>
        <v/>
      </c>
      <c r="AX134" s="24" t="str">
        <f t="shared" si="139"/>
        <v/>
      </c>
      <c r="AY134" s="24" t="str">
        <f t="shared" si="123"/>
        <v>New</v>
      </c>
      <c r="AZ134" s="115">
        <f t="shared" si="140"/>
        <v>39204</v>
      </c>
      <c r="BA134" s="33">
        <f t="shared" si="124"/>
        <v>0.17045217391304349</v>
      </c>
      <c r="BB134" s="33">
        <f t="shared" si="125"/>
        <v>65.777493913043472</v>
      </c>
      <c r="BC134" s="34">
        <f t="shared" si="126"/>
        <v>0</v>
      </c>
      <c r="BD134" s="34">
        <f t="shared" si="127"/>
        <v>65.777493913043472</v>
      </c>
      <c r="BE134" s="34" t="str">
        <f t="shared" si="128"/>
        <v>yes</v>
      </c>
      <c r="BF134" s="35">
        <f t="shared" si="129"/>
        <v>0.17045217391304349</v>
      </c>
      <c r="BG134" s="35" t="str">
        <f t="shared" si="130"/>
        <v/>
      </c>
      <c r="BH134" s="34">
        <f t="shared" si="131"/>
        <v>0</v>
      </c>
      <c r="BI134" s="36">
        <f t="shared" si="132"/>
        <v>0</v>
      </c>
      <c r="BJ134" s="1" t="str">
        <f t="shared" si="133"/>
        <v>yes</v>
      </c>
      <c r="BK134" s="35" t="str">
        <f t="shared" si="134"/>
        <v/>
      </c>
      <c r="BL134" s="35" t="str">
        <f t="shared" si="135"/>
        <v/>
      </c>
      <c r="BM134" s="7" t="str">
        <f t="shared" si="136"/>
        <v/>
      </c>
      <c r="BN134" s="7" t="e">
        <f t="shared" si="137"/>
        <v>#VALUE!</v>
      </c>
      <c r="BO134" s="17">
        <f t="shared" si="138"/>
        <v>65.777493913043486</v>
      </c>
    </row>
    <row r="135" spans="2:67" ht="17" customHeight="1" x14ac:dyDescent="0.15">
      <c r="B135" s="1"/>
      <c r="C135" s="28"/>
      <c r="D135" s="117" t="s">
        <v>60</v>
      </c>
      <c r="E135" s="229" t="s">
        <v>151</v>
      </c>
      <c r="F135" s="73">
        <f t="shared" si="99"/>
        <v>39204</v>
      </c>
      <c r="G135" s="74">
        <f t="shared" si="100"/>
        <v>40</v>
      </c>
      <c r="H135" s="112">
        <f t="shared" si="101"/>
        <v>3</v>
      </c>
      <c r="I135" s="113"/>
      <c r="J135" s="174">
        <f t="shared" si="102"/>
        <v>42.561907826086959</v>
      </c>
      <c r="K135" s="175">
        <f t="shared" si="103"/>
        <v>39.178432173913045</v>
      </c>
      <c r="L135" s="170">
        <f t="shared" si="104"/>
        <v>13.244133913043479</v>
      </c>
      <c r="M135" s="171">
        <f t="shared" si="105"/>
        <v>39.178432173913045</v>
      </c>
      <c r="N135" s="163">
        <f t="shared" si="106"/>
        <v>1.958172458172458</v>
      </c>
      <c r="O135" s="227">
        <f t="shared" si="107"/>
        <v>1.0856521739130434</v>
      </c>
      <c r="P135" s="228">
        <f t="shared" si="108"/>
        <v>0.99934782608695649</v>
      </c>
      <c r="Q135" s="223">
        <f t="shared" si="109"/>
        <v>-7.9495394473367953E-2</v>
      </c>
      <c r="R135" s="208">
        <f t="shared" si="110"/>
        <v>-3.3834756521739138</v>
      </c>
      <c r="S135" s="209">
        <f t="shared" si="111"/>
        <v>-7.949539447336805E-2</v>
      </c>
      <c r="U135" s="149" t="s">
        <v>32</v>
      </c>
      <c r="V135" s="4" t="s">
        <v>4</v>
      </c>
      <c r="X135" s="114">
        <v>132</v>
      </c>
      <c r="Y135" s="114">
        <v>77.7</v>
      </c>
      <c r="Z135" s="114">
        <v>229.85</v>
      </c>
      <c r="AA135" s="30">
        <v>141.80000000000001</v>
      </c>
      <c r="AB135" s="114">
        <v>30</v>
      </c>
      <c r="AC135" s="30">
        <v>172</v>
      </c>
      <c r="AD135" s="114"/>
      <c r="AE135" s="30"/>
      <c r="AF135" s="114"/>
      <c r="AG135" s="30">
        <f t="shared" si="112"/>
        <v>303.8</v>
      </c>
      <c r="AH135" s="30">
        <f t="shared" si="113"/>
        <v>249.7</v>
      </c>
      <c r="AI135" s="30">
        <f t="shared" si="114"/>
        <v>229.85</v>
      </c>
      <c r="AJ135" s="31"/>
      <c r="AK135" s="31">
        <v>230000</v>
      </c>
      <c r="AL135" s="31"/>
      <c r="AM135" s="31">
        <v>230000</v>
      </c>
      <c r="AN135" s="31"/>
      <c r="AO135" s="31">
        <v>230000</v>
      </c>
      <c r="AP135" s="62">
        <f t="shared" si="115"/>
        <v>230000</v>
      </c>
      <c r="AQ135" s="32">
        <f t="shared" si="116"/>
        <v>100</v>
      </c>
      <c r="AR135" s="62">
        <f t="shared" si="117"/>
        <v>230000</v>
      </c>
      <c r="AS135" s="32">
        <f t="shared" si="118"/>
        <v>100</v>
      </c>
      <c r="AT135" s="27">
        <f t="shared" si="119"/>
        <v>77.7</v>
      </c>
      <c r="AU135" s="27">
        <f t="shared" si="120"/>
        <v>172</v>
      </c>
      <c r="AV135" s="27">
        <f t="shared" si="121"/>
        <v>249.7</v>
      </c>
      <c r="AW135" s="24">
        <f t="shared" si="122"/>
        <v>152.14999999999998</v>
      </c>
      <c r="AX135" s="24">
        <f t="shared" si="139"/>
        <v>-172</v>
      </c>
      <c r="AY135" s="24">
        <f t="shared" si="123"/>
        <v>-19.849999999999994</v>
      </c>
      <c r="AZ135" s="115">
        <f t="shared" si="140"/>
        <v>39204</v>
      </c>
      <c r="BA135" s="33">
        <f t="shared" si="124"/>
        <v>0.17045217391304349</v>
      </c>
      <c r="BB135" s="33">
        <f t="shared" si="125"/>
        <v>39.178432173913045</v>
      </c>
      <c r="BC135" s="34">
        <f t="shared" si="126"/>
        <v>0</v>
      </c>
      <c r="BD135" s="34">
        <f t="shared" si="127"/>
        <v>39.178432173913045</v>
      </c>
      <c r="BE135" s="34" t="str">
        <f t="shared" si="128"/>
        <v>yes</v>
      </c>
      <c r="BF135" s="35">
        <f t="shared" si="129"/>
        <v>0.17045217391304349</v>
      </c>
      <c r="BG135" s="35">
        <f t="shared" si="130"/>
        <v>13.244133913043479</v>
      </c>
      <c r="BH135" s="34">
        <f t="shared" si="131"/>
        <v>29.317773913043478</v>
      </c>
      <c r="BI135" s="36">
        <f t="shared" si="132"/>
        <v>42.561907826086959</v>
      </c>
      <c r="BJ135" s="1" t="str">
        <f t="shared" si="133"/>
        <v>yes</v>
      </c>
      <c r="BK135" s="35">
        <f t="shared" si="134"/>
        <v>25.934298260869568</v>
      </c>
      <c r="BL135" s="35">
        <f t="shared" si="135"/>
        <v>-29.317773913043478</v>
      </c>
      <c r="BM135" s="7">
        <f t="shared" si="136"/>
        <v>-3.3834756521739138</v>
      </c>
      <c r="BN135" s="7">
        <f t="shared" si="137"/>
        <v>0</v>
      </c>
      <c r="BO135" s="17">
        <f t="shared" si="138"/>
        <v>39.178432173913045</v>
      </c>
    </row>
    <row r="136" spans="2:67" ht="17" customHeight="1" x14ac:dyDescent="0.15">
      <c r="B136" s="1"/>
      <c r="C136" s="28"/>
      <c r="D136" s="117" t="s">
        <v>60</v>
      </c>
      <c r="E136" s="229" t="s">
        <v>210</v>
      </c>
      <c r="F136" s="73">
        <f t="shared" si="99"/>
        <v>39204</v>
      </c>
      <c r="G136" s="74">
        <f t="shared" si="100"/>
        <v>40</v>
      </c>
      <c r="H136" s="112">
        <f t="shared" si="101"/>
        <v>3</v>
      </c>
      <c r="I136" s="113"/>
      <c r="J136" s="174">
        <f t="shared" si="102"/>
        <v>0</v>
      </c>
      <c r="K136" s="175">
        <f t="shared" si="103"/>
        <v>66.28032782608696</v>
      </c>
      <c r="L136" s="170" t="str">
        <f t="shared" si="104"/>
        <v/>
      </c>
      <c r="M136" s="171">
        <f t="shared" si="105"/>
        <v>66.28032782608696</v>
      </c>
      <c r="N136" s="163" t="str">
        <f t="shared" si="106"/>
        <v>New</v>
      </c>
      <c r="O136" s="227">
        <f t="shared" si="107"/>
        <v>0</v>
      </c>
      <c r="P136" s="228">
        <f t="shared" si="108"/>
        <v>1.6906521739130436</v>
      </c>
      <c r="Q136" s="223" t="str">
        <f t="shared" si="109"/>
        <v>New</v>
      </c>
      <c r="R136" s="208" t="str">
        <f t="shared" si="110"/>
        <v>New</v>
      </c>
      <c r="S136" s="209" t="str">
        <f t="shared" si="111"/>
        <v/>
      </c>
      <c r="U136" s="149" t="s">
        <v>158</v>
      </c>
      <c r="V136" s="4" t="s">
        <v>4</v>
      </c>
      <c r="X136" s="114"/>
      <c r="Y136" s="114"/>
      <c r="Z136" s="114">
        <v>388.85</v>
      </c>
      <c r="AA136" s="30"/>
      <c r="AB136" s="114"/>
      <c r="AC136" s="30"/>
      <c r="AD136" s="114"/>
      <c r="AE136" s="30"/>
      <c r="AF136" s="114"/>
      <c r="AG136" s="30">
        <f t="shared" si="112"/>
        <v>0</v>
      </c>
      <c r="AH136" s="30">
        <f t="shared" si="113"/>
        <v>0</v>
      </c>
      <c r="AI136" s="30">
        <f t="shared" si="114"/>
        <v>388.85</v>
      </c>
      <c r="AJ136" s="31"/>
      <c r="AK136" s="31">
        <v>230000</v>
      </c>
      <c r="AL136" s="31"/>
      <c r="AM136" s="31">
        <v>230000</v>
      </c>
      <c r="AN136" s="31"/>
      <c r="AO136" s="31">
        <v>230000</v>
      </c>
      <c r="AP136" s="62">
        <f t="shared" si="115"/>
        <v>230000</v>
      </c>
      <c r="AQ136" s="32">
        <f t="shared" si="116"/>
        <v>100</v>
      </c>
      <c r="AR136" s="62">
        <f t="shared" si="117"/>
        <v>230000</v>
      </c>
      <c r="AS136" s="32">
        <f t="shared" si="118"/>
        <v>100</v>
      </c>
      <c r="AT136" s="27" t="str">
        <f t="shared" si="119"/>
        <v/>
      </c>
      <c r="AU136" s="27" t="str">
        <f t="shared" si="120"/>
        <v/>
      </c>
      <c r="AV136" s="27" t="str">
        <f t="shared" si="121"/>
        <v/>
      </c>
      <c r="AW136" s="24" t="str">
        <f t="shared" si="122"/>
        <v/>
      </c>
      <c r="AX136" s="24" t="str">
        <f t="shared" si="139"/>
        <v/>
      </c>
      <c r="AY136" s="24" t="str">
        <f t="shared" si="123"/>
        <v>New</v>
      </c>
      <c r="AZ136" s="115">
        <f t="shared" si="140"/>
        <v>39204</v>
      </c>
      <c r="BA136" s="33">
        <f t="shared" si="124"/>
        <v>0.17045217391304349</v>
      </c>
      <c r="BB136" s="33">
        <f t="shared" si="125"/>
        <v>66.28032782608696</v>
      </c>
      <c r="BC136" s="34">
        <f t="shared" si="126"/>
        <v>0</v>
      </c>
      <c r="BD136" s="34">
        <f t="shared" si="127"/>
        <v>66.28032782608696</v>
      </c>
      <c r="BE136" s="34" t="str">
        <f t="shared" si="128"/>
        <v>yes</v>
      </c>
      <c r="BF136" s="35">
        <f t="shared" si="129"/>
        <v>0.17045217391304349</v>
      </c>
      <c r="BG136" s="35" t="str">
        <f t="shared" si="130"/>
        <v/>
      </c>
      <c r="BH136" s="34">
        <f t="shared" si="131"/>
        <v>0</v>
      </c>
      <c r="BI136" s="36">
        <f t="shared" si="132"/>
        <v>0</v>
      </c>
      <c r="BJ136" s="1" t="str">
        <f t="shared" si="133"/>
        <v>yes</v>
      </c>
      <c r="BK136" s="35" t="str">
        <f t="shared" si="134"/>
        <v/>
      </c>
      <c r="BL136" s="35" t="str">
        <f t="shared" si="135"/>
        <v/>
      </c>
      <c r="BM136" s="7" t="str">
        <f t="shared" si="136"/>
        <v/>
      </c>
      <c r="BN136" s="7" t="e">
        <f t="shared" si="137"/>
        <v>#VALUE!</v>
      </c>
      <c r="BO136" s="17">
        <f t="shared" si="138"/>
        <v>66.28032782608696</v>
      </c>
    </row>
    <row r="137" spans="2:67" ht="17" customHeight="1" x14ac:dyDescent="0.15">
      <c r="B137" s="1"/>
      <c r="C137" s="28"/>
      <c r="D137" s="117" t="s">
        <v>60</v>
      </c>
      <c r="E137" s="229" t="s">
        <v>152</v>
      </c>
      <c r="F137" s="73">
        <f t="shared" si="99"/>
        <v>39204</v>
      </c>
      <c r="G137" s="74">
        <f t="shared" si="100"/>
        <v>40</v>
      </c>
      <c r="H137" s="112">
        <f t="shared" si="101"/>
        <v>3</v>
      </c>
      <c r="I137" s="113"/>
      <c r="J137" s="174">
        <f t="shared" si="102"/>
        <v>42.561907826086959</v>
      </c>
      <c r="K137" s="175">
        <f t="shared" si="103"/>
        <v>39.178432173913045</v>
      </c>
      <c r="L137" s="170">
        <f t="shared" si="104"/>
        <v>13.244133913043479</v>
      </c>
      <c r="M137" s="171">
        <f t="shared" si="105"/>
        <v>39.178432173913045</v>
      </c>
      <c r="N137" s="163">
        <f t="shared" si="106"/>
        <v>1.958172458172458</v>
      </c>
      <c r="O137" s="227">
        <f t="shared" si="107"/>
        <v>1.0856521739130434</v>
      </c>
      <c r="P137" s="228">
        <f t="shared" si="108"/>
        <v>0.99934782608695649</v>
      </c>
      <c r="Q137" s="223">
        <f t="shared" si="109"/>
        <v>-7.9495394473367953E-2</v>
      </c>
      <c r="R137" s="208">
        <f t="shared" si="110"/>
        <v>-3.3834756521739138</v>
      </c>
      <c r="S137" s="209">
        <f t="shared" si="111"/>
        <v>-7.949539447336805E-2</v>
      </c>
      <c r="U137" s="149" t="s">
        <v>32</v>
      </c>
      <c r="V137" s="4" t="s">
        <v>4</v>
      </c>
      <c r="X137" s="114">
        <v>132</v>
      </c>
      <c r="Y137" s="114">
        <v>77.7</v>
      </c>
      <c r="Z137" s="114">
        <v>229.85</v>
      </c>
      <c r="AA137" s="30">
        <v>141.80000000000001</v>
      </c>
      <c r="AB137" s="114">
        <v>30</v>
      </c>
      <c r="AC137" s="30">
        <v>172</v>
      </c>
      <c r="AD137" s="114"/>
      <c r="AE137" s="30"/>
      <c r="AF137" s="114"/>
      <c r="AG137" s="30">
        <f t="shared" si="112"/>
        <v>303.8</v>
      </c>
      <c r="AH137" s="30">
        <f t="shared" si="113"/>
        <v>249.7</v>
      </c>
      <c r="AI137" s="30">
        <f t="shared" si="114"/>
        <v>229.85</v>
      </c>
      <c r="AJ137" s="31"/>
      <c r="AK137" s="31">
        <v>230000</v>
      </c>
      <c r="AL137" s="31"/>
      <c r="AM137" s="31">
        <v>230000</v>
      </c>
      <c r="AN137" s="31"/>
      <c r="AO137" s="31">
        <v>230000</v>
      </c>
      <c r="AP137" s="62">
        <f t="shared" si="115"/>
        <v>230000</v>
      </c>
      <c r="AQ137" s="32">
        <f t="shared" si="116"/>
        <v>100</v>
      </c>
      <c r="AR137" s="62">
        <f t="shared" si="117"/>
        <v>230000</v>
      </c>
      <c r="AS137" s="32">
        <f t="shared" si="118"/>
        <v>100</v>
      </c>
      <c r="AT137" s="27">
        <f t="shared" si="119"/>
        <v>77.7</v>
      </c>
      <c r="AU137" s="27">
        <f t="shared" si="120"/>
        <v>172</v>
      </c>
      <c r="AV137" s="27">
        <f t="shared" si="121"/>
        <v>249.7</v>
      </c>
      <c r="AW137" s="24">
        <f t="shared" si="122"/>
        <v>152.14999999999998</v>
      </c>
      <c r="AX137" s="24">
        <f t="shared" si="139"/>
        <v>-172</v>
      </c>
      <c r="AY137" s="24">
        <f t="shared" si="123"/>
        <v>-19.849999999999994</v>
      </c>
      <c r="AZ137" s="115">
        <f t="shared" si="140"/>
        <v>39204</v>
      </c>
      <c r="BA137" s="33">
        <f t="shared" si="124"/>
        <v>0.17045217391304349</v>
      </c>
      <c r="BB137" s="33">
        <f t="shared" si="125"/>
        <v>39.178432173913045</v>
      </c>
      <c r="BC137" s="34">
        <f t="shared" si="126"/>
        <v>0</v>
      </c>
      <c r="BD137" s="34">
        <f t="shared" si="127"/>
        <v>39.178432173913045</v>
      </c>
      <c r="BE137" s="34" t="str">
        <f t="shared" si="128"/>
        <v>yes</v>
      </c>
      <c r="BF137" s="35">
        <f t="shared" si="129"/>
        <v>0.17045217391304349</v>
      </c>
      <c r="BG137" s="35">
        <f t="shared" si="130"/>
        <v>13.244133913043479</v>
      </c>
      <c r="BH137" s="34">
        <f t="shared" si="131"/>
        <v>29.317773913043478</v>
      </c>
      <c r="BI137" s="36">
        <f t="shared" si="132"/>
        <v>42.561907826086959</v>
      </c>
      <c r="BJ137" s="1" t="str">
        <f t="shared" si="133"/>
        <v>yes</v>
      </c>
      <c r="BK137" s="35">
        <f t="shared" si="134"/>
        <v>25.934298260869568</v>
      </c>
      <c r="BL137" s="35">
        <f t="shared" si="135"/>
        <v>-29.317773913043478</v>
      </c>
      <c r="BM137" s="7">
        <f t="shared" si="136"/>
        <v>-3.3834756521739138</v>
      </c>
      <c r="BN137" s="7">
        <f t="shared" si="137"/>
        <v>0</v>
      </c>
      <c r="BO137" s="17">
        <f t="shared" si="138"/>
        <v>39.178432173913045</v>
      </c>
    </row>
    <row r="138" spans="2:67" ht="17" customHeight="1" x14ac:dyDescent="0.15">
      <c r="B138" s="1"/>
      <c r="C138" s="28"/>
      <c r="D138" s="117" t="s">
        <v>60</v>
      </c>
      <c r="E138" s="229" t="s">
        <v>211</v>
      </c>
      <c r="F138" s="73">
        <f t="shared" ref="F138:F157" si="141">IF($J$9&gt;0,$J$9,$K$9)</f>
        <v>39204</v>
      </c>
      <c r="G138" s="74">
        <f t="shared" ref="G138:G157" si="142">$J$12</f>
        <v>40</v>
      </c>
      <c r="H138" s="112">
        <f t="shared" ref="H138:H157" si="143">$K$12</f>
        <v>3</v>
      </c>
      <c r="I138" s="113"/>
      <c r="J138" s="174">
        <f t="shared" ref="J138:J157" si="144">BI138</f>
        <v>0</v>
      </c>
      <c r="K138" s="175">
        <f t="shared" ref="K138:K157" si="145">BD138</f>
        <v>66.28032782608696</v>
      </c>
      <c r="L138" s="170" t="str">
        <f t="shared" ref="L138:L157" si="146">BG138</f>
        <v/>
      </c>
      <c r="M138" s="171">
        <f t="shared" ref="M138:M157" si="147">BB138</f>
        <v>66.28032782608696</v>
      </c>
      <c r="N138" s="163" t="str">
        <f t="shared" ref="N138:N169" si="148">IF(R138="New","New",(M138/L138)-1)</f>
        <v>New</v>
      </c>
      <c r="O138" s="227">
        <f t="shared" ref="O138:O157" si="149">(AH138/AM138)*1000</f>
        <v>0</v>
      </c>
      <c r="P138" s="228">
        <f t="shared" ref="P138:P157" si="150">(AI138/AO138)*1000</f>
        <v>1.6906521739130436</v>
      </c>
      <c r="Q138" s="223" t="str">
        <f t="shared" ref="Q138:Q169" si="151">IF(R138="New","New",IF(AX138="","",(P138/O138)-1))</f>
        <v>New</v>
      </c>
      <c r="R138" s="208" t="str">
        <f t="shared" ref="R138:R157" si="152">IF(J138="","New",IF(J138=0,"New",K138-J138))</f>
        <v>New</v>
      </c>
      <c r="S138" s="209" t="str">
        <f t="shared" ref="S138:S169" si="153">IF(R138="New","",R138/J138)</f>
        <v/>
      </c>
      <c r="U138" s="149" t="s">
        <v>158</v>
      </c>
      <c r="V138" s="4" t="s">
        <v>4</v>
      </c>
      <c r="X138" s="114"/>
      <c r="Y138" s="114"/>
      <c r="Z138" s="114">
        <v>388.85</v>
      </c>
      <c r="AA138" s="30"/>
      <c r="AB138" s="114"/>
      <c r="AC138" s="30"/>
      <c r="AD138" s="114"/>
      <c r="AE138" s="30"/>
      <c r="AF138" s="114"/>
      <c r="AG138" s="30">
        <f t="shared" ref="AG138:AG157" si="154">X138+(AA138+AB138)</f>
        <v>0</v>
      </c>
      <c r="AH138" s="30">
        <f t="shared" ref="AH138:AH157" si="155">Y138+(AC138+AD138)</f>
        <v>0</v>
      </c>
      <c r="AI138" s="30">
        <f t="shared" ref="AI138:AI157" si="156">Z138+(AE138+AF138)</f>
        <v>388.85</v>
      </c>
      <c r="AJ138" s="31"/>
      <c r="AK138" s="31">
        <v>230000</v>
      </c>
      <c r="AL138" s="31"/>
      <c r="AM138" s="31">
        <v>230000</v>
      </c>
      <c r="AN138" s="31"/>
      <c r="AO138" s="31">
        <v>230000</v>
      </c>
      <c r="AP138" s="62">
        <f t="shared" ref="AP138:AP157" si="157">AK138</f>
        <v>230000</v>
      </c>
      <c r="AQ138" s="32">
        <f t="shared" ref="AQ138:AQ157" si="158">IF(AO138&gt;0,AO138/AK138*100,"Not Avail.")</f>
        <v>100</v>
      </c>
      <c r="AR138" s="62">
        <f t="shared" ref="AR138:AR157" si="159">AM138</f>
        <v>230000</v>
      </c>
      <c r="AS138" s="32">
        <f t="shared" ref="AS138:AS157" si="160">IF(AK138&gt;0,AO138/AM138*100,"Not Avail.")</f>
        <v>100</v>
      </c>
      <c r="AT138" s="27" t="str">
        <f t="shared" ref="AT138:AT157" si="161">IF($Y138="","",$Y138/$AS138*100)</f>
        <v/>
      </c>
      <c r="AU138" s="27" t="str">
        <f t="shared" ref="AU138:AU157" si="162">IF($AC138="",IF($AD138="","",($AC138+$AD138)),(($AC138+$AD138)/$AS138*100))</f>
        <v/>
      </c>
      <c r="AV138" s="27" t="str">
        <f t="shared" ref="AV138:AV169" si="163">IF(AT138="","",SUM(AT138:AU138))</f>
        <v/>
      </c>
      <c r="AW138" s="24" t="str">
        <f t="shared" ref="AW138:AW157" si="164">IF(AT138="","",Z138-AT138)</f>
        <v/>
      </c>
      <c r="AX138" s="24" t="str">
        <f t="shared" si="139"/>
        <v/>
      </c>
      <c r="AY138" s="24" t="str">
        <f t="shared" ref="AY138:AY157" si="165">IF(AH138&gt;0,AI138-AV138,"New")</f>
        <v>New</v>
      </c>
      <c r="AZ138" s="115">
        <f t="shared" si="140"/>
        <v>39204</v>
      </c>
      <c r="BA138" s="33">
        <f t="shared" ref="BA138:BA157" si="166">IF($F138&gt;0,($F138/$AO138),IF($G138&gt;0,(((43560/($G138/12))*$H138)/$AO138),0))</f>
        <v>0.17045217391304349</v>
      </c>
      <c r="BB138" s="33">
        <f t="shared" ref="BB138:BB157" si="167">$Z138/(1/$BA138)</f>
        <v>66.28032782608696</v>
      </c>
      <c r="BC138" s="34">
        <f t="shared" ref="BC138:BC157" si="168">(($AE138+$AF138)/(1/$BA138))</f>
        <v>0</v>
      </c>
      <c r="BD138" s="34">
        <f t="shared" ref="BD138:BD169" si="169">BB138+BC138</f>
        <v>66.28032782608696</v>
      </c>
      <c r="BE138" s="34" t="str">
        <f t="shared" ref="BE138:BE169" si="170">IF(BD138=K138,"yes","no")</f>
        <v>yes</v>
      </c>
      <c r="BF138" s="35">
        <f t="shared" ref="BF138:BF157" si="171">IF(AM138="","",IF($F138&gt;0,($F138/AM138),IF($G138&gt;0,((((43560/($G138/12))*$H138)/$AM138)),0)))</f>
        <v>0.17045217391304349</v>
      </c>
      <c r="BG138" s="35" t="str">
        <f t="shared" ref="BG138:BG157" si="172">IF($Y138="","",$Y138/(1/$BF138))</f>
        <v/>
      </c>
      <c r="BH138" s="34">
        <f t="shared" ref="BH138:BH157" si="173">(($AC138+$AD138)/(1/$BF138))</f>
        <v>0</v>
      </c>
      <c r="BI138" s="36">
        <f t="shared" ref="BI138:BI169" si="174">SUM(BG138:BH138)</f>
        <v>0</v>
      </c>
      <c r="BJ138" s="1" t="str">
        <f t="shared" ref="BJ138:BJ169" si="175">IF(J138=BI138,"yes","no")</f>
        <v>yes</v>
      </c>
      <c r="BK138" s="35" t="str">
        <f t="shared" ref="BK138:BK157" si="176">IF(BG138="","",IF(BG138=0,"",BB138-BG138))</f>
        <v/>
      </c>
      <c r="BL138" s="35" t="str">
        <f t="shared" ref="BL138:BL157" si="177">IF(BH138="","",IF(BH138=0,"",BC138-BH138))</f>
        <v/>
      </c>
      <c r="BM138" s="7" t="str">
        <f t="shared" ref="BM138:BM157" si="178">IF(BK138="","",BD138-BI138)</f>
        <v/>
      </c>
      <c r="BN138" s="7" t="e">
        <f t="shared" ref="BN138:BN169" si="179">R138-BM138</f>
        <v>#VALUE!</v>
      </c>
      <c r="BO138" s="17">
        <f t="shared" ref="BO138:BO157" si="180">P138*(AZ138/1000)</f>
        <v>66.28032782608696</v>
      </c>
    </row>
    <row r="139" spans="2:67" ht="17" customHeight="1" x14ac:dyDescent="0.15">
      <c r="B139" s="1"/>
      <c r="C139" s="28"/>
      <c r="D139" s="117" t="s">
        <v>60</v>
      </c>
      <c r="E139" s="229" t="s">
        <v>157</v>
      </c>
      <c r="F139" s="73">
        <f t="shared" si="141"/>
        <v>39204</v>
      </c>
      <c r="G139" s="74">
        <f t="shared" si="142"/>
        <v>40</v>
      </c>
      <c r="H139" s="112">
        <f t="shared" si="143"/>
        <v>3</v>
      </c>
      <c r="I139" s="113"/>
      <c r="J139" s="174">
        <f t="shared" si="144"/>
        <v>65.419544347826076</v>
      </c>
      <c r="K139" s="175">
        <f t="shared" si="145"/>
        <v>65.598519130434781</v>
      </c>
      <c r="L139" s="170">
        <f t="shared" si="146"/>
        <v>30.101853913043477</v>
      </c>
      <c r="M139" s="171">
        <f t="shared" si="147"/>
        <v>65.598519130434781</v>
      </c>
      <c r="N139" s="163">
        <f t="shared" si="148"/>
        <v>1.1792185730464326</v>
      </c>
      <c r="O139" s="227">
        <f t="shared" si="149"/>
        <v>1.6686956521739129</v>
      </c>
      <c r="P139" s="228">
        <f t="shared" si="150"/>
        <v>1.6732608695652176</v>
      </c>
      <c r="Q139" s="223">
        <f t="shared" si="151"/>
        <v>2.7357998957793228E-3</v>
      </c>
      <c r="R139" s="208">
        <f t="shared" si="152"/>
        <v>0.17897478260870514</v>
      </c>
      <c r="S139" s="209">
        <f t="shared" si="153"/>
        <v>2.735799895779197E-3</v>
      </c>
      <c r="U139" s="149" t="s">
        <v>158</v>
      </c>
      <c r="V139" s="4" t="s">
        <v>4</v>
      </c>
      <c r="X139" s="114"/>
      <c r="Y139" s="114">
        <v>176.6</v>
      </c>
      <c r="Z139" s="114">
        <v>384.85</v>
      </c>
      <c r="AA139" s="30"/>
      <c r="AB139" s="114"/>
      <c r="AC139" s="30">
        <v>207.2</v>
      </c>
      <c r="AD139" s="114"/>
      <c r="AE139" s="30"/>
      <c r="AF139" s="114"/>
      <c r="AG139" s="30">
        <f t="shared" si="154"/>
        <v>0</v>
      </c>
      <c r="AH139" s="30">
        <f t="shared" si="155"/>
        <v>383.79999999999995</v>
      </c>
      <c r="AI139" s="30">
        <f t="shared" si="156"/>
        <v>384.85</v>
      </c>
      <c r="AJ139" s="31"/>
      <c r="AK139" s="31">
        <v>230000</v>
      </c>
      <c r="AL139" s="31"/>
      <c r="AM139" s="31">
        <v>230000</v>
      </c>
      <c r="AN139" s="31"/>
      <c r="AO139" s="31">
        <v>230000</v>
      </c>
      <c r="AP139" s="62">
        <f t="shared" si="157"/>
        <v>230000</v>
      </c>
      <c r="AQ139" s="32">
        <f t="shared" si="158"/>
        <v>100</v>
      </c>
      <c r="AR139" s="62">
        <f t="shared" si="159"/>
        <v>230000</v>
      </c>
      <c r="AS139" s="32">
        <f t="shared" si="160"/>
        <v>100</v>
      </c>
      <c r="AT139" s="27">
        <f t="shared" si="161"/>
        <v>176.6</v>
      </c>
      <c r="AU139" s="27">
        <f t="shared" si="162"/>
        <v>207.20000000000002</v>
      </c>
      <c r="AV139" s="27">
        <f t="shared" si="163"/>
        <v>383.8</v>
      </c>
      <c r="AW139" s="24">
        <f t="shared" si="164"/>
        <v>208.25000000000003</v>
      </c>
      <c r="AX139" s="24">
        <f t="shared" si="139"/>
        <v>-207.20000000000002</v>
      </c>
      <c r="AY139" s="24">
        <f t="shared" si="165"/>
        <v>1.0500000000000114</v>
      </c>
      <c r="AZ139" s="115">
        <f t="shared" si="140"/>
        <v>39204</v>
      </c>
      <c r="BA139" s="33">
        <f t="shared" si="166"/>
        <v>0.17045217391304349</v>
      </c>
      <c r="BB139" s="33">
        <f t="shared" si="167"/>
        <v>65.598519130434781</v>
      </c>
      <c r="BC139" s="34">
        <f t="shared" si="168"/>
        <v>0</v>
      </c>
      <c r="BD139" s="34">
        <f t="shared" si="169"/>
        <v>65.598519130434781</v>
      </c>
      <c r="BE139" s="34" t="str">
        <f t="shared" si="170"/>
        <v>yes</v>
      </c>
      <c r="BF139" s="35">
        <f t="shared" si="171"/>
        <v>0.17045217391304349</v>
      </c>
      <c r="BG139" s="35">
        <f t="shared" si="172"/>
        <v>30.101853913043477</v>
      </c>
      <c r="BH139" s="34">
        <f t="shared" si="173"/>
        <v>35.317690434782605</v>
      </c>
      <c r="BI139" s="36">
        <f t="shared" si="174"/>
        <v>65.419544347826076</v>
      </c>
      <c r="BJ139" s="1" t="str">
        <f t="shared" si="175"/>
        <v>yes</v>
      </c>
      <c r="BK139" s="35">
        <f t="shared" si="176"/>
        <v>35.496665217391303</v>
      </c>
      <c r="BL139" s="35">
        <f t="shared" si="177"/>
        <v>-35.317690434782605</v>
      </c>
      <c r="BM139" s="7">
        <f t="shared" si="178"/>
        <v>0.17897478260870514</v>
      </c>
      <c r="BN139" s="7">
        <f t="shared" si="179"/>
        <v>0</v>
      </c>
      <c r="BO139" s="17">
        <f t="shared" si="180"/>
        <v>65.598519130434795</v>
      </c>
    </row>
    <row r="140" spans="2:67" ht="17" customHeight="1" x14ac:dyDescent="0.15">
      <c r="B140" s="1"/>
      <c r="C140" s="28"/>
      <c r="D140" s="117" t="s">
        <v>60</v>
      </c>
      <c r="E140" s="229" t="s">
        <v>144</v>
      </c>
      <c r="F140" s="73">
        <f t="shared" si="141"/>
        <v>39204</v>
      </c>
      <c r="G140" s="74">
        <f t="shared" si="142"/>
        <v>40</v>
      </c>
      <c r="H140" s="112">
        <f t="shared" si="143"/>
        <v>3</v>
      </c>
      <c r="I140" s="113"/>
      <c r="J140" s="174">
        <f t="shared" si="144"/>
        <v>59.419627826086952</v>
      </c>
      <c r="K140" s="175">
        <f t="shared" si="145"/>
        <v>59.462240869565221</v>
      </c>
      <c r="L140" s="170">
        <f t="shared" si="146"/>
        <v>30.101853913043477</v>
      </c>
      <c r="M140" s="171">
        <f t="shared" si="147"/>
        <v>59.462240869565221</v>
      </c>
      <c r="N140" s="163">
        <f t="shared" si="148"/>
        <v>0.97536806342015869</v>
      </c>
      <c r="O140" s="227">
        <f t="shared" si="149"/>
        <v>1.5156521739130435</v>
      </c>
      <c r="P140" s="228">
        <f t="shared" si="150"/>
        <v>1.5167391304347828</v>
      </c>
      <c r="Q140" s="223">
        <f t="shared" si="151"/>
        <v>7.171543316122353E-4</v>
      </c>
      <c r="R140" s="208">
        <f t="shared" si="152"/>
        <v>4.2613043478269219E-2</v>
      </c>
      <c r="S140" s="209">
        <f t="shared" si="153"/>
        <v>7.1715433161230349E-4</v>
      </c>
      <c r="U140" s="149" t="s">
        <v>32</v>
      </c>
      <c r="V140" s="4" t="s">
        <v>4</v>
      </c>
      <c r="X140" s="114">
        <v>172</v>
      </c>
      <c r="Y140" s="114">
        <v>176.6</v>
      </c>
      <c r="Z140" s="114">
        <v>348.85</v>
      </c>
      <c r="AA140" s="30">
        <v>141.80000000000001</v>
      </c>
      <c r="AB140" s="114">
        <v>30</v>
      </c>
      <c r="AC140" s="30">
        <v>172</v>
      </c>
      <c r="AD140" s="114"/>
      <c r="AE140" s="30"/>
      <c r="AF140" s="114"/>
      <c r="AG140" s="30">
        <f t="shared" si="154"/>
        <v>343.8</v>
      </c>
      <c r="AH140" s="30">
        <f t="shared" si="155"/>
        <v>348.6</v>
      </c>
      <c r="AI140" s="30">
        <f t="shared" si="156"/>
        <v>348.85</v>
      </c>
      <c r="AJ140" s="23"/>
      <c r="AK140" s="31">
        <v>230000</v>
      </c>
      <c r="AL140" s="23"/>
      <c r="AM140" s="31">
        <v>230000</v>
      </c>
      <c r="AN140" s="23"/>
      <c r="AO140" s="31">
        <v>230000</v>
      </c>
      <c r="AP140" s="62">
        <f t="shared" si="157"/>
        <v>230000</v>
      </c>
      <c r="AQ140" s="32">
        <f t="shared" si="158"/>
        <v>100</v>
      </c>
      <c r="AR140" s="62">
        <f t="shared" si="159"/>
        <v>230000</v>
      </c>
      <c r="AS140" s="32">
        <f t="shared" si="160"/>
        <v>100</v>
      </c>
      <c r="AT140" s="27">
        <f t="shared" si="161"/>
        <v>176.6</v>
      </c>
      <c r="AU140" s="27">
        <f t="shared" si="162"/>
        <v>172</v>
      </c>
      <c r="AV140" s="27">
        <f t="shared" si="163"/>
        <v>348.6</v>
      </c>
      <c r="AW140" s="24">
        <f t="shared" si="164"/>
        <v>172.25000000000003</v>
      </c>
      <c r="AX140" s="24">
        <f t="shared" si="139"/>
        <v>-172</v>
      </c>
      <c r="AY140" s="24">
        <f t="shared" si="165"/>
        <v>0.25</v>
      </c>
      <c r="AZ140" s="115">
        <f t="shared" si="140"/>
        <v>39204</v>
      </c>
      <c r="BA140" s="33">
        <f t="shared" si="166"/>
        <v>0.17045217391304349</v>
      </c>
      <c r="BB140" s="33">
        <f t="shared" si="167"/>
        <v>59.462240869565221</v>
      </c>
      <c r="BC140" s="34">
        <f t="shared" si="168"/>
        <v>0</v>
      </c>
      <c r="BD140" s="34">
        <f t="shared" si="169"/>
        <v>59.462240869565221</v>
      </c>
      <c r="BE140" s="34" t="str">
        <f t="shared" si="170"/>
        <v>yes</v>
      </c>
      <c r="BF140" s="35">
        <f t="shared" si="171"/>
        <v>0.17045217391304349</v>
      </c>
      <c r="BG140" s="35">
        <f t="shared" si="172"/>
        <v>30.101853913043477</v>
      </c>
      <c r="BH140" s="34">
        <f t="shared" si="173"/>
        <v>29.317773913043478</v>
      </c>
      <c r="BI140" s="36">
        <f t="shared" si="174"/>
        <v>59.419627826086952</v>
      </c>
      <c r="BJ140" s="1" t="str">
        <f t="shared" si="175"/>
        <v>yes</v>
      </c>
      <c r="BK140" s="35">
        <f t="shared" si="176"/>
        <v>29.360386956521744</v>
      </c>
      <c r="BL140" s="35">
        <f t="shared" si="177"/>
        <v>-29.317773913043478</v>
      </c>
      <c r="BM140" s="7">
        <f t="shared" si="178"/>
        <v>4.2613043478269219E-2</v>
      </c>
      <c r="BN140" s="7">
        <f t="shared" si="179"/>
        <v>0</v>
      </c>
      <c r="BO140" s="17">
        <f t="shared" si="180"/>
        <v>59.462240869565228</v>
      </c>
    </row>
    <row r="141" spans="2:67" ht="17" customHeight="1" x14ac:dyDescent="0.15">
      <c r="B141" s="1"/>
      <c r="C141" s="28"/>
      <c r="D141" s="117" t="s">
        <v>60</v>
      </c>
      <c r="E141" s="229" t="s">
        <v>156</v>
      </c>
      <c r="F141" s="73">
        <f t="shared" si="141"/>
        <v>39204</v>
      </c>
      <c r="G141" s="74">
        <f t="shared" si="142"/>
        <v>40</v>
      </c>
      <c r="H141" s="112">
        <f t="shared" si="143"/>
        <v>3</v>
      </c>
      <c r="I141" s="113"/>
      <c r="J141" s="174">
        <f t="shared" si="144"/>
        <v>65.436589565217389</v>
      </c>
      <c r="K141" s="175">
        <f t="shared" si="145"/>
        <v>65.598519130434781</v>
      </c>
      <c r="L141" s="170">
        <f t="shared" si="146"/>
        <v>30.11889913043478</v>
      </c>
      <c r="M141" s="171">
        <f t="shared" si="147"/>
        <v>65.598519130434781</v>
      </c>
      <c r="N141" s="163">
        <f t="shared" si="148"/>
        <v>1.177985285795133</v>
      </c>
      <c r="O141" s="227">
        <f t="shared" si="149"/>
        <v>1.6691304347826086</v>
      </c>
      <c r="P141" s="228">
        <f t="shared" si="150"/>
        <v>1.6732608695652176</v>
      </c>
      <c r="Q141" s="223">
        <f t="shared" si="151"/>
        <v>2.47460276113598E-3</v>
      </c>
      <c r="R141" s="208">
        <f t="shared" si="152"/>
        <v>0.16192956521739177</v>
      </c>
      <c r="S141" s="209">
        <f t="shared" si="153"/>
        <v>2.4746027611357198E-3</v>
      </c>
      <c r="U141" s="149" t="s">
        <v>158</v>
      </c>
      <c r="V141" s="4" t="s">
        <v>4</v>
      </c>
      <c r="X141" s="114"/>
      <c r="Y141" s="114">
        <v>176.7</v>
      </c>
      <c r="Z141" s="114">
        <v>384.85</v>
      </c>
      <c r="AA141" s="30"/>
      <c r="AB141" s="114"/>
      <c r="AC141" s="30">
        <v>207.2</v>
      </c>
      <c r="AD141" s="114"/>
      <c r="AE141" s="30"/>
      <c r="AF141" s="114"/>
      <c r="AG141" s="30">
        <f t="shared" si="154"/>
        <v>0</v>
      </c>
      <c r="AH141" s="30">
        <f t="shared" si="155"/>
        <v>383.9</v>
      </c>
      <c r="AI141" s="30">
        <f t="shared" si="156"/>
        <v>384.85</v>
      </c>
      <c r="AJ141" s="23"/>
      <c r="AK141" s="31">
        <v>230000</v>
      </c>
      <c r="AL141" s="23"/>
      <c r="AM141" s="31">
        <v>230000</v>
      </c>
      <c r="AN141" s="23"/>
      <c r="AO141" s="31">
        <v>230000</v>
      </c>
      <c r="AP141" s="62">
        <f t="shared" si="157"/>
        <v>230000</v>
      </c>
      <c r="AQ141" s="32">
        <f t="shared" si="158"/>
        <v>100</v>
      </c>
      <c r="AR141" s="62">
        <f t="shared" si="159"/>
        <v>230000</v>
      </c>
      <c r="AS141" s="32">
        <f t="shared" si="160"/>
        <v>100</v>
      </c>
      <c r="AT141" s="27">
        <f t="shared" si="161"/>
        <v>176.7</v>
      </c>
      <c r="AU141" s="27">
        <f t="shared" si="162"/>
        <v>207.20000000000002</v>
      </c>
      <c r="AV141" s="27">
        <f t="shared" si="163"/>
        <v>383.9</v>
      </c>
      <c r="AW141" s="24">
        <f t="shared" si="164"/>
        <v>208.15000000000003</v>
      </c>
      <c r="AX141" s="24">
        <f t="shared" si="139"/>
        <v>-207.20000000000002</v>
      </c>
      <c r="AY141" s="24">
        <f t="shared" si="165"/>
        <v>0.95000000000004547</v>
      </c>
      <c r="AZ141" s="115">
        <f t="shared" si="140"/>
        <v>39204</v>
      </c>
      <c r="BA141" s="33">
        <f t="shared" si="166"/>
        <v>0.17045217391304349</v>
      </c>
      <c r="BB141" s="33">
        <f t="shared" si="167"/>
        <v>65.598519130434781</v>
      </c>
      <c r="BC141" s="34">
        <f t="shared" si="168"/>
        <v>0</v>
      </c>
      <c r="BD141" s="34">
        <f t="shared" si="169"/>
        <v>65.598519130434781</v>
      </c>
      <c r="BE141" s="34" t="str">
        <f t="shared" si="170"/>
        <v>yes</v>
      </c>
      <c r="BF141" s="35">
        <f t="shared" si="171"/>
        <v>0.17045217391304349</v>
      </c>
      <c r="BG141" s="35">
        <f t="shared" si="172"/>
        <v>30.11889913043478</v>
      </c>
      <c r="BH141" s="34">
        <f t="shared" si="173"/>
        <v>35.317690434782605</v>
      </c>
      <c r="BI141" s="36">
        <f t="shared" si="174"/>
        <v>65.436589565217389</v>
      </c>
      <c r="BJ141" s="1" t="str">
        <f t="shared" si="175"/>
        <v>yes</v>
      </c>
      <c r="BK141" s="35">
        <f t="shared" si="176"/>
        <v>35.479619999999997</v>
      </c>
      <c r="BL141" s="35">
        <f t="shared" si="177"/>
        <v>-35.317690434782605</v>
      </c>
      <c r="BM141" s="7">
        <f t="shared" si="178"/>
        <v>0.16192956521739177</v>
      </c>
      <c r="BN141" s="7">
        <f t="shared" si="179"/>
        <v>0</v>
      </c>
      <c r="BO141" s="17">
        <f t="shared" si="180"/>
        <v>65.598519130434795</v>
      </c>
    </row>
    <row r="142" spans="2:67" ht="17" customHeight="1" x14ac:dyDescent="0.15">
      <c r="B142" s="1"/>
      <c r="C142" s="28"/>
      <c r="D142" s="117" t="s">
        <v>60</v>
      </c>
      <c r="E142" s="229" t="s">
        <v>91</v>
      </c>
      <c r="F142" s="73">
        <f t="shared" si="141"/>
        <v>39204</v>
      </c>
      <c r="G142" s="74">
        <f t="shared" si="142"/>
        <v>40</v>
      </c>
      <c r="H142" s="112">
        <f t="shared" si="143"/>
        <v>3</v>
      </c>
      <c r="I142" s="113"/>
      <c r="J142" s="174">
        <f t="shared" si="144"/>
        <v>59.419627826086952</v>
      </c>
      <c r="K142" s="175">
        <f t="shared" si="145"/>
        <v>59.462240869565221</v>
      </c>
      <c r="L142" s="170">
        <f t="shared" si="146"/>
        <v>30.101853913043477</v>
      </c>
      <c r="M142" s="171">
        <f t="shared" si="147"/>
        <v>59.462240869565221</v>
      </c>
      <c r="N142" s="163">
        <f t="shared" si="148"/>
        <v>0.97536806342015869</v>
      </c>
      <c r="O142" s="227">
        <f t="shared" si="149"/>
        <v>1.5156521739130435</v>
      </c>
      <c r="P142" s="228">
        <f t="shared" si="150"/>
        <v>1.5167391304347828</v>
      </c>
      <c r="Q142" s="223">
        <f t="shared" si="151"/>
        <v>7.171543316122353E-4</v>
      </c>
      <c r="R142" s="208">
        <f t="shared" si="152"/>
        <v>4.2613043478269219E-2</v>
      </c>
      <c r="S142" s="209">
        <f t="shared" si="153"/>
        <v>7.1715433161230349E-4</v>
      </c>
      <c r="U142" s="149" t="s">
        <v>32</v>
      </c>
      <c r="V142" s="4" t="s">
        <v>4</v>
      </c>
      <c r="X142" s="114">
        <v>172</v>
      </c>
      <c r="Y142" s="114">
        <v>176.6</v>
      </c>
      <c r="Z142" s="114">
        <v>348.85</v>
      </c>
      <c r="AA142" s="30">
        <v>141.80000000000001</v>
      </c>
      <c r="AB142" s="114">
        <v>30</v>
      </c>
      <c r="AC142" s="30">
        <v>172</v>
      </c>
      <c r="AD142" s="114"/>
      <c r="AE142" s="30"/>
      <c r="AF142" s="114"/>
      <c r="AG142" s="30">
        <f t="shared" si="154"/>
        <v>343.8</v>
      </c>
      <c r="AH142" s="30">
        <f t="shared" si="155"/>
        <v>348.6</v>
      </c>
      <c r="AI142" s="30">
        <f t="shared" si="156"/>
        <v>348.85</v>
      </c>
      <c r="AJ142" s="31"/>
      <c r="AK142" s="31">
        <v>230000</v>
      </c>
      <c r="AL142" s="31"/>
      <c r="AM142" s="31">
        <v>230000</v>
      </c>
      <c r="AN142" s="31"/>
      <c r="AO142" s="31">
        <v>230000</v>
      </c>
      <c r="AP142" s="62">
        <f t="shared" si="157"/>
        <v>230000</v>
      </c>
      <c r="AQ142" s="32">
        <f t="shared" si="158"/>
        <v>100</v>
      </c>
      <c r="AR142" s="62">
        <f t="shared" si="159"/>
        <v>230000</v>
      </c>
      <c r="AS142" s="32">
        <f t="shared" si="160"/>
        <v>100</v>
      </c>
      <c r="AT142" s="27">
        <f t="shared" si="161"/>
        <v>176.6</v>
      </c>
      <c r="AU142" s="27">
        <f t="shared" si="162"/>
        <v>172</v>
      </c>
      <c r="AV142" s="27">
        <f t="shared" si="163"/>
        <v>348.6</v>
      </c>
      <c r="AW142" s="24">
        <f t="shared" si="164"/>
        <v>172.25000000000003</v>
      </c>
      <c r="AX142" s="24">
        <f t="shared" si="139"/>
        <v>-172</v>
      </c>
      <c r="AY142" s="24">
        <f t="shared" si="165"/>
        <v>0.25</v>
      </c>
      <c r="AZ142" s="115">
        <f t="shared" si="140"/>
        <v>39204</v>
      </c>
      <c r="BA142" s="33">
        <f t="shared" si="166"/>
        <v>0.17045217391304349</v>
      </c>
      <c r="BB142" s="33">
        <f t="shared" si="167"/>
        <v>59.462240869565221</v>
      </c>
      <c r="BC142" s="34">
        <f t="shared" si="168"/>
        <v>0</v>
      </c>
      <c r="BD142" s="34">
        <f t="shared" si="169"/>
        <v>59.462240869565221</v>
      </c>
      <c r="BE142" s="34" t="str">
        <f t="shared" si="170"/>
        <v>yes</v>
      </c>
      <c r="BF142" s="35">
        <f t="shared" si="171"/>
        <v>0.17045217391304349</v>
      </c>
      <c r="BG142" s="35">
        <f t="shared" si="172"/>
        <v>30.101853913043477</v>
      </c>
      <c r="BH142" s="34">
        <f t="shared" si="173"/>
        <v>29.317773913043478</v>
      </c>
      <c r="BI142" s="36">
        <f t="shared" si="174"/>
        <v>59.419627826086952</v>
      </c>
      <c r="BJ142" s="1" t="str">
        <f t="shared" si="175"/>
        <v>yes</v>
      </c>
      <c r="BK142" s="35">
        <f t="shared" si="176"/>
        <v>29.360386956521744</v>
      </c>
      <c r="BL142" s="35">
        <f t="shared" si="177"/>
        <v>-29.317773913043478</v>
      </c>
      <c r="BM142" s="7">
        <f t="shared" si="178"/>
        <v>4.2613043478269219E-2</v>
      </c>
      <c r="BN142" s="7">
        <f t="shared" si="179"/>
        <v>0</v>
      </c>
      <c r="BO142" s="17">
        <f t="shared" si="180"/>
        <v>59.462240869565228</v>
      </c>
    </row>
    <row r="143" spans="2:67" ht="17" customHeight="1" x14ac:dyDescent="0.15">
      <c r="B143" s="1"/>
      <c r="C143" s="28"/>
      <c r="D143" s="117" t="s">
        <v>60</v>
      </c>
      <c r="E143" s="229" t="s">
        <v>159</v>
      </c>
      <c r="F143" s="73">
        <f t="shared" si="141"/>
        <v>39204</v>
      </c>
      <c r="G143" s="74">
        <f t="shared" si="142"/>
        <v>40</v>
      </c>
      <c r="H143" s="112">
        <f t="shared" si="143"/>
        <v>3</v>
      </c>
      <c r="I143" s="113"/>
      <c r="J143" s="174">
        <f t="shared" si="144"/>
        <v>65.436589565217389</v>
      </c>
      <c r="K143" s="175">
        <f t="shared" si="145"/>
        <v>65.598519130434781</v>
      </c>
      <c r="L143" s="170">
        <f t="shared" si="146"/>
        <v>30.11889913043478</v>
      </c>
      <c r="M143" s="171">
        <f t="shared" si="147"/>
        <v>65.598519130434781</v>
      </c>
      <c r="N143" s="163">
        <f t="shared" si="148"/>
        <v>1.177985285795133</v>
      </c>
      <c r="O143" s="227">
        <f t="shared" si="149"/>
        <v>1.6691304347826086</v>
      </c>
      <c r="P143" s="228">
        <f t="shared" si="150"/>
        <v>1.6732608695652176</v>
      </c>
      <c r="Q143" s="223">
        <f t="shared" si="151"/>
        <v>2.47460276113598E-3</v>
      </c>
      <c r="R143" s="208">
        <f t="shared" si="152"/>
        <v>0.16192956521739177</v>
      </c>
      <c r="S143" s="209">
        <f t="shared" si="153"/>
        <v>2.4746027611357198E-3</v>
      </c>
      <c r="U143" s="149" t="s">
        <v>158</v>
      </c>
      <c r="V143" s="4" t="s">
        <v>4</v>
      </c>
      <c r="X143" s="114"/>
      <c r="Y143" s="114">
        <v>176.7</v>
      </c>
      <c r="Z143" s="114">
        <v>384.85</v>
      </c>
      <c r="AA143" s="114"/>
      <c r="AB143" s="114"/>
      <c r="AC143" s="114">
        <v>207.2</v>
      </c>
      <c r="AD143" s="114"/>
      <c r="AE143" s="114"/>
      <c r="AF143" s="114"/>
      <c r="AG143" s="30">
        <f t="shared" si="154"/>
        <v>0</v>
      </c>
      <c r="AH143" s="30">
        <f t="shared" si="155"/>
        <v>383.9</v>
      </c>
      <c r="AI143" s="30">
        <f t="shared" si="156"/>
        <v>384.85</v>
      </c>
      <c r="AJ143" s="31"/>
      <c r="AK143" s="31">
        <v>230000</v>
      </c>
      <c r="AL143" s="31"/>
      <c r="AM143" s="31">
        <v>230000</v>
      </c>
      <c r="AN143" s="31"/>
      <c r="AO143" s="31">
        <v>230000</v>
      </c>
      <c r="AP143" s="62">
        <f t="shared" si="157"/>
        <v>230000</v>
      </c>
      <c r="AQ143" s="32">
        <f t="shared" si="158"/>
        <v>100</v>
      </c>
      <c r="AR143" s="62">
        <f t="shared" si="159"/>
        <v>230000</v>
      </c>
      <c r="AS143" s="32">
        <f t="shared" si="160"/>
        <v>100</v>
      </c>
      <c r="AT143" s="27">
        <f t="shared" si="161"/>
        <v>176.7</v>
      </c>
      <c r="AU143" s="27">
        <f t="shared" si="162"/>
        <v>207.20000000000002</v>
      </c>
      <c r="AV143" s="27">
        <f t="shared" si="163"/>
        <v>383.9</v>
      </c>
      <c r="AW143" s="24">
        <f t="shared" si="164"/>
        <v>208.15000000000003</v>
      </c>
      <c r="AX143" s="24">
        <f t="shared" si="139"/>
        <v>-207.20000000000002</v>
      </c>
      <c r="AY143" s="24">
        <f t="shared" si="165"/>
        <v>0.95000000000004547</v>
      </c>
      <c r="AZ143" s="115">
        <f t="shared" si="140"/>
        <v>39204</v>
      </c>
      <c r="BA143" s="33">
        <f t="shared" si="166"/>
        <v>0.17045217391304349</v>
      </c>
      <c r="BB143" s="33">
        <f t="shared" si="167"/>
        <v>65.598519130434781</v>
      </c>
      <c r="BC143" s="34">
        <f t="shared" si="168"/>
        <v>0</v>
      </c>
      <c r="BD143" s="34">
        <f t="shared" si="169"/>
        <v>65.598519130434781</v>
      </c>
      <c r="BE143" s="34" t="str">
        <f t="shared" si="170"/>
        <v>yes</v>
      </c>
      <c r="BF143" s="35">
        <f t="shared" si="171"/>
        <v>0.17045217391304349</v>
      </c>
      <c r="BG143" s="35">
        <f t="shared" si="172"/>
        <v>30.11889913043478</v>
      </c>
      <c r="BH143" s="34">
        <f t="shared" si="173"/>
        <v>35.317690434782605</v>
      </c>
      <c r="BI143" s="36">
        <f t="shared" si="174"/>
        <v>65.436589565217389</v>
      </c>
      <c r="BJ143" s="1" t="str">
        <f t="shared" si="175"/>
        <v>yes</v>
      </c>
      <c r="BK143" s="35">
        <f t="shared" si="176"/>
        <v>35.479619999999997</v>
      </c>
      <c r="BL143" s="35">
        <f t="shared" si="177"/>
        <v>-35.317690434782605</v>
      </c>
      <c r="BM143" s="7">
        <f t="shared" si="178"/>
        <v>0.16192956521739177</v>
      </c>
      <c r="BN143" s="7">
        <f t="shared" si="179"/>
        <v>0</v>
      </c>
      <c r="BO143" s="17">
        <f t="shared" si="180"/>
        <v>65.598519130434795</v>
      </c>
    </row>
    <row r="144" spans="2:67" ht="17" customHeight="1" x14ac:dyDescent="0.15">
      <c r="B144" s="1"/>
      <c r="C144" s="28"/>
      <c r="D144" s="117" t="s">
        <v>60</v>
      </c>
      <c r="E144" s="229" t="s">
        <v>92</v>
      </c>
      <c r="F144" s="73">
        <f t="shared" si="141"/>
        <v>39204</v>
      </c>
      <c r="G144" s="74">
        <f t="shared" si="142"/>
        <v>40</v>
      </c>
      <c r="H144" s="112">
        <f t="shared" si="143"/>
        <v>3</v>
      </c>
      <c r="I144" s="113"/>
      <c r="J144" s="174">
        <f t="shared" si="144"/>
        <v>36.25517739130435</v>
      </c>
      <c r="K144" s="175">
        <f t="shared" si="145"/>
        <v>39.178432173913045</v>
      </c>
      <c r="L144" s="170">
        <f t="shared" si="146"/>
        <v>6.9374034782608698</v>
      </c>
      <c r="M144" s="171">
        <f t="shared" si="147"/>
        <v>39.178432173913045</v>
      </c>
      <c r="N144" s="163">
        <f t="shared" si="148"/>
        <v>4.6474201474201475</v>
      </c>
      <c r="O144" s="227">
        <f t="shared" si="149"/>
        <v>0.9247826086956521</v>
      </c>
      <c r="P144" s="228">
        <f t="shared" si="150"/>
        <v>0.99934782608695649</v>
      </c>
      <c r="Q144" s="223">
        <f t="shared" si="151"/>
        <v>8.0629995298542534E-2</v>
      </c>
      <c r="R144" s="208">
        <f t="shared" si="152"/>
        <v>2.9232547826086943</v>
      </c>
      <c r="S144" s="209">
        <f t="shared" si="153"/>
        <v>8.0629995298542506E-2</v>
      </c>
      <c r="U144" s="149" t="s">
        <v>32</v>
      </c>
      <c r="V144" s="4" t="s">
        <v>4</v>
      </c>
      <c r="X144" s="114">
        <v>187</v>
      </c>
      <c r="Y144" s="114">
        <v>40.700000000000003</v>
      </c>
      <c r="Z144" s="114">
        <v>229.85</v>
      </c>
      <c r="AA144" s="114">
        <v>141.80000000000001</v>
      </c>
      <c r="AB144" s="114">
        <v>30</v>
      </c>
      <c r="AC144" s="114">
        <v>172</v>
      </c>
      <c r="AD144" s="114"/>
      <c r="AE144" s="114"/>
      <c r="AF144" s="114"/>
      <c r="AG144" s="30">
        <f t="shared" si="154"/>
        <v>358.8</v>
      </c>
      <c r="AH144" s="30">
        <f t="shared" si="155"/>
        <v>212.7</v>
      </c>
      <c r="AI144" s="30">
        <f t="shared" si="156"/>
        <v>229.85</v>
      </c>
      <c r="AJ144" s="31"/>
      <c r="AK144" s="31">
        <v>230000</v>
      </c>
      <c r="AL144" s="31"/>
      <c r="AM144" s="31">
        <v>230000</v>
      </c>
      <c r="AN144" s="31"/>
      <c r="AO144" s="31">
        <v>230000</v>
      </c>
      <c r="AP144" s="62">
        <f t="shared" si="157"/>
        <v>230000</v>
      </c>
      <c r="AQ144" s="32">
        <f t="shared" si="158"/>
        <v>100</v>
      </c>
      <c r="AR144" s="62">
        <f t="shared" si="159"/>
        <v>230000</v>
      </c>
      <c r="AS144" s="32">
        <f t="shared" si="160"/>
        <v>100</v>
      </c>
      <c r="AT144" s="27">
        <f t="shared" si="161"/>
        <v>40.700000000000003</v>
      </c>
      <c r="AU144" s="27">
        <f t="shared" si="162"/>
        <v>172</v>
      </c>
      <c r="AV144" s="27">
        <f t="shared" si="163"/>
        <v>212.7</v>
      </c>
      <c r="AW144" s="24">
        <f t="shared" si="164"/>
        <v>189.14999999999998</v>
      </c>
      <c r="AX144" s="24">
        <f t="shared" si="139"/>
        <v>-172</v>
      </c>
      <c r="AY144" s="24">
        <f t="shared" si="165"/>
        <v>17.150000000000006</v>
      </c>
      <c r="AZ144" s="115">
        <f t="shared" si="140"/>
        <v>39204</v>
      </c>
      <c r="BA144" s="33">
        <f t="shared" si="166"/>
        <v>0.17045217391304349</v>
      </c>
      <c r="BB144" s="33">
        <f t="shared" si="167"/>
        <v>39.178432173913045</v>
      </c>
      <c r="BC144" s="34">
        <f t="shared" si="168"/>
        <v>0</v>
      </c>
      <c r="BD144" s="34">
        <f t="shared" si="169"/>
        <v>39.178432173913045</v>
      </c>
      <c r="BE144" s="34" t="str">
        <f t="shared" si="170"/>
        <v>yes</v>
      </c>
      <c r="BF144" s="35">
        <f t="shared" si="171"/>
        <v>0.17045217391304349</v>
      </c>
      <c r="BG144" s="35">
        <f t="shared" si="172"/>
        <v>6.9374034782608698</v>
      </c>
      <c r="BH144" s="34">
        <f t="shared" si="173"/>
        <v>29.317773913043478</v>
      </c>
      <c r="BI144" s="36">
        <f t="shared" si="174"/>
        <v>36.25517739130435</v>
      </c>
      <c r="BJ144" s="1" t="str">
        <f t="shared" si="175"/>
        <v>yes</v>
      </c>
      <c r="BK144" s="35">
        <f t="shared" si="176"/>
        <v>32.241028695652176</v>
      </c>
      <c r="BL144" s="35">
        <f t="shared" si="177"/>
        <v>-29.317773913043478</v>
      </c>
      <c r="BM144" s="7">
        <f t="shared" si="178"/>
        <v>2.9232547826086943</v>
      </c>
      <c r="BN144" s="7">
        <f t="shared" si="179"/>
        <v>0</v>
      </c>
      <c r="BO144" s="17">
        <f t="shared" si="180"/>
        <v>39.178432173913045</v>
      </c>
    </row>
    <row r="145" spans="1:67" ht="17" customHeight="1" x14ac:dyDescent="0.15">
      <c r="B145" s="1"/>
      <c r="C145" s="28"/>
      <c r="D145" s="117" t="s">
        <v>60</v>
      </c>
      <c r="E145" s="229" t="s">
        <v>208</v>
      </c>
      <c r="F145" s="73">
        <f t="shared" si="141"/>
        <v>39204</v>
      </c>
      <c r="G145" s="74">
        <f t="shared" si="142"/>
        <v>40</v>
      </c>
      <c r="H145" s="112">
        <f t="shared" si="143"/>
        <v>3</v>
      </c>
      <c r="I145" s="113"/>
      <c r="J145" s="174">
        <f t="shared" si="144"/>
        <v>0</v>
      </c>
      <c r="K145" s="175">
        <f t="shared" si="145"/>
        <v>66.28032782608696</v>
      </c>
      <c r="L145" s="170" t="str">
        <f t="shared" si="146"/>
        <v/>
      </c>
      <c r="M145" s="171">
        <f t="shared" si="147"/>
        <v>66.28032782608696</v>
      </c>
      <c r="N145" s="163" t="str">
        <f t="shared" si="148"/>
        <v>New</v>
      </c>
      <c r="O145" s="227">
        <f t="shared" si="149"/>
        <v>0</v>
      </c>
      <c r="P145" s="228">
        <f t="shared" si="150"/>
        <v>1.6906521739130436</v>
      </c>
      <c r="Q145" s="223" t="str">
        <f t="shared" si="151"/>
        <v>New</v>
      </c>
      <c r="R145" s="208" t="str">
        <f t="shared" si="152"/>
        <v>New</v>
      </c>
      <c r="S145" s="209" t="str">
        <f t="shared" si="153"/>
        <v/>
      </c>
      <c r="U145" s="149" t="s">
        <v>158</v>
      </c>
      <c r="V145" s="4" t="s">
        <v>4</v>
      </c>
      <c r="X145" s="114"/>
      <c r="Y145" s="114"/>
      <c r="Z145" s="114">
        <v>388.85</v>
      </c>
      <c r="AA145" s="114"/>
      <c r="AB145" s="114"/>
      <c r="AC145" s="114"/>
      <c r="AD145" s="114"/>
      <c r="AE145" s="114"/>
      <c r="AF145" s="114"/>
      <c r="AG145" s="30">
        <f t="shared" si="154"/>
        <v>0</v>
      </c>
      <c r="AH145" s="30">
        <f t="shared" si="155"/>
        <v>0</v>
      </c>
      <c r="AI145" s="30">
        <f t="shared" si="156"/>
        <v>388.85</v>
      </c>
      <c r="AJ145" s="23"/>
      <c r="AK145" s="31">
        <v>230000</v>
      </c>
      <c r="AL145" s="31"/>
      <c r="AM145" s="31">
        <v>230000</v>
      </c>
      <c r="AN145" s="31"/>
      <c r="AO145" s="31">
        <v>230000</v>
      </c>
      <c r="AP145" s="62">
        <f t="shared" si="157"/>
        <v>230000</v>
      </c>
      <c r="AQ145" s="32">
        <f t="shared" si="158"/>
        <v>100</v>
      </c>
      <c r="AR145" s="62">
        <f t="shared" si="159"/>
        <v>230000</v>
      </c>
      <c r="AS145" s="32">
        <f t="shared" si="160"/>
        <v>100</v>
      </c>
      <c r="AT145" s="27" t="str">
        <f t="shared" si="161"/>
        <v/>
      </c>
      <c r="AU145" s="27" t="str">
        <f t="shared" si="162"/>
        <v/>
      </c>
      <c r="AV145" s="27" t="str">
        <f t="shared" si="163"/>
        <v/>
      </c>
      <c r="AW145" s="24" t="str">
        <f t="shared" si="164"/>
        <v/>
      </c>
      <c r="AX145" s="24" t="str">
        <f t="shared" si="139"/>
        <v/>
      </c>
      <c r="AY145" s="24" t="str">
        <f t="shared" si="165"/>
        <v>New</v>
      </c>
      <c r="AZ145" s="115">
        <f t="shared" si="140"/>
        <v>39204</v>
      </c>
      <c r="BA145" s="33">
        <f t="shared" si="166"/>
        <v>0.17045217391304349</v>
      </c>
      <c r="BB145" s="33">
        <f t="shared" si="167"/>
        <v>66.28032782608696</v>
      </c>
      <c r="BC145" s="34">
        <f t="shared" si="168"/>
        <v>0</v>
      </c>
      <c r="BD145" s="34">
        <f t="shared" si="169"/>
        <v>66.28032782608696</v>
      </c>
      <c r="BE145" s="34" t="str">
        <f t="shared" si="170"/>
        <v>yes</v>
      </c>
      <c r="BF145" s="35">
        <f t="shared" si="171"/>
        <v>0.17045217391304349</v>
      </c>
      <c r="BG145" s="35" t="str">
        <f t="shared" si="172"/>
        <v/>
      </c>
      <c r="BH145" s="34">
        <f t="shared" si="173"/>
        <v>0</v>
      </c>
      <c r="BI145" s="36">
        <f t="shared" si="174"/>
        <v>0</v>
      </c>
      <c r="BJ145" s="1" t="str">
        <f t="shared" si="175"/>
        <v>yes</v>
      </c>
      <c r="BK145" s="35" t="str">
        <f t="shared" si="176"/>
        <v/>
      </c>
      <c r="BL145" s="35" t="str">
        <f t="shared" si="177"/>
        <v/>
      </c>
      <c r="BM145" s="7" t="str">
        <f t="shared" si="178"/>
        <v/>
      </c>
      <c r="BN145" s="7" t="e">
        <f t="shared" si="179"/>
        <v>#VALUE!</v>
      </c>
      <c r="BO145" s="17">
        <f t="shared" si="180"/>
        <v>66.28032782608696</v>
      </c>
    </row>
    <row r="146" spans="1:67" ht="17" customHeight="1" x14ac:dyDescent="0.15">
      <c r="B146" s="1"/>
      <c r="C146" s="28"/>
      <c r="D146" s="117" t="s">
        <v>60</v>
      </c>
      <c r="E146" s="229" t="s">
        <v>209</v>
      </c>
      <c r="F146" s="73">
        <f t="shared" si="141"/>
        <v>39204</v>
      </c>
      <c r="G146" s="74">
        <f t="shared" si="142"/>
        <v>40</v>
      </c>
      <c r="H146" s="112">
        <f t="shared" si="143"/>
        <v>3</v>
      </c>
      <c r="I146" s="113"/>
      <c r="J146" s="174">
        <f t="shared" si="144"/>
        <v>0</v>
      </c>
      <c r="K146" s="175">
        <f t="shared" si="145"/>
        <v>66.28032782608696</v>
      </c>
      <c r="L146" s="170" t="str">
        <f t="shared" si="146"/>
        <v/>
      </c>
      <c r="M146" s="171">
        <f t="shared" si="147"/>
        <v>66.28032782608696</v>
      </c>
      <c r="N146" s="163" t="str">
        <f t="shared" si="148"/>
        <v>New</v>
      </c>
      <c r="O146" s="227">
        <f t="shared" si="149"/>
        <v>0</v>
      </c>
      <c r="P146" s="228">
        <f t="shared" si="150"/>
        <v>1.6906521739130436</v>
      </c>
      <c r="Q146" s="223" t="str">
        <f t="shared" si="151"/>
        <v>New</v>
      </c>
      <c r="R146" s="208" t="str">
        <f t="shared" si="152"/>
        <v>New</v>
      </c>
      <c r="S146" s="209" t="str">
        <f t="shared" si="153"/>
        <v/>
      </c>
      <c r="U146" s="149" t="s">
        <v>158</v>
      </c>
      <c r="V146" s="4" t="s">
        <v>4</v>
      </c>
      <c r="X146" s="114"/>
      <c r="Y146" s="114"/>
      <c r="Z146" s="114">
        <v>388.85</v>
      </c>
      <c r="AA146" s="114"/>
      <c r="AB146" s="114"/>
      <c r="AC146" s="114"/>
      <c r="AD146" s="114"/>
      <c r="AE146" s="114"/>
      <c r="AF146" s="114"/>
      <c r="AG146" s="30">
        <f t="shared" si="154"/>
        <v>0</v>
      </c>
      <c r="AH146" s="30">
        <f t="shared" si="155"/>
        <v>0</v>
      </c>
      <c r="AI146" s="30">
        <f t="shared" si="156"/>
        <v>388.85</v>
      </c>
      <c r="AJ146" s="23"/>
      <c r="AK146" s="31">
        <v>230000</v>
      </c>
      <c r="AL146" s="23"/>
      <c r="AM146" s="31">
        <v>230000</v>
      </c>
      <c r="AN146" s="23"/>
      <c r="AO146" s="31">
        <v>230000</v>
      </c>
      <c r="AP146" s="62">
        <f t="shared" si="157"/>
        <v>230000</v>
      </c>
      <c r="AQ146" s="32">
        <f t="shared" si="158"/>
        <v>100</v>
      </c>
      <c r="AR146" s="62">
        <f t="shared" si="159"/>
        <v>230000</v>
      </c>
      <c r="AS146" s="32">
        <f t="shared" si="160"/>
        <v>100</v>
      </c>
      <c r="AT146" s="27" t="str">
        <f t="shared" si="161"/>
        <v/>
      </c>
      <c r="AU146" s="27" t="str">
        <f t="shared" si="162"/>
        <v/>
      </c>
      <c r="AV146" s="27" t="str">
        <f t="shared" si="163"/>
        <v/>
      </c>
      <c r="AW146" s="24" t="str">
        <f t="shared" si="164"/>
        <v/>
      </c>
      <c r="AX146" s="24" t="str">
        <f t="shared" si="139"/>
        <v/>
      </c>
      <c r="AY146" s="24" t="str">
        <f t="shared" si="165"/>
        <v>New</v>
      </c>
      <c r="AZ146" s="115">
        <f t="shared" si="140"/>
        <v>39204</v>
      </c>
      <c r="BA146" s="33">
        <f t="shared" si="166"/>
        <v>0.17045217391304349</v>
      </c>
      <c r="BB146" s="33">
        <f t="shared" si="167"/>
        <v>66.28032782608696</v>
      </c>
      <c r="BC146" s="34">
        <f t="shared" si="168"/>
        <v>0</v>
      </c>
      <c r="BD146" s="34">
        <f t="shared" si="169"/>
        <v>66.28032782608696</v>
      </c>
      <c r="BE146" s="34" t="str">
        <f t="shared" si="170"/>
        <v>yes</v>
      </c>
      <c r="BF146" s="35">
        <f t="shared" si="171"/>
        <v>0.17045217391304349</v>
      </c>
      <c r="BG146" s="35" t="str">
        <f t="shared" si="172"/>
        <v/>
      </c>
      <c r="BH146" s="34">
        <f t="shared" si="173"/>
        <v>0</v>
      </c>
      <c r="BI146" s="36">
        <f t="shared" si="174"/>
        <v>0</v>
      </c>
      <c r="BJ146" s="1" t="str">
        <f t="shared" si="175"/>
        <v>yes</v>
      </c>
      <c r="BK146" s="35" t="str">
        <f t="shared" si="176"/>
        <v/>
      </c>
      <c r="BL146" s="35" t="str">
        <f t="shared" si="177"/>
        <v/>
      </c>
      <c r="BM146" s="7" t="str">
        <f t="shared" si="178"/>
        <v/>
      </c>
      <c r="BN146" s="7" t="e">
        <f t="shared" si="179"/>
        <v>#VALUE!</v>
      </c>
      <c r="BO146" s="17">
        <f t="shared" si="180"/>
        <v>66.28032782608696</v>
      </c>
    </row>
    <row r="147" spans="1:67" ht="17" customHeight="1" x14ac:dyDescent="0.15">
      <c r="B147" s="1"/>
      <c r="C147" s="28"/>
      <c r="D147" s="117" t="s">
        <v>60</v>
      </c>
      <c r="E147" s="229" t="s">
        <v>139</v>
      </c>
      <c r="F147" s="73">
        <f t="shared" si="141"/>
        <v>39204</v>
      </c>
      <c r="G147" s="74">
        <f t="shared" si="142"/>
        <v>40</v>
      </c>
      <c r="H147" s="112">
        <f t="shared" si="143"/>
        <v>3</v>
      </c>
      <c r="I147" s="113"/>
      <c r="J147" s="174">
        <f t="shared" si="144"/>
        <v>59.419627826086952</v>
      </c>
      <c r="K147" s="175">
        <f t="shared" si="145"/>
        <v>59.462240869565221</v>
      </c>
      <c r="L147" s="170">
        <f t="shared" si="146"/>
        <v>30.101853913043477</v>
      </c>
      <c r="M147" s="171">
        <f t="shared" si="147"/>
        <v>59.462240869565221</v>
      </c>
      <c r="N147" s="163">
        <f t="shared" si="148"/>
        <v>0.97536806342015869</v>
      </c>
      <c r="O147" s="227">
        <f t="shared" si="149"/>
        <v>1.5156521739130435</v>
      </c>
      <c r="P147" s="228">
        <f t="shared" si="150"/>
        <v>1.5167391304347828</v>
      </c>
      <c r="Q147" s="223">
        <f t="shared" si="151"/>
        <v>7.171543316122353E-4</v>
      </c>
      <c r="R147" s="208">
        <f t="shared" si="152"/>
        <v>4.2613043478269219E-2</v>
      </c>
      <c r="S147" s="209">
        <f t="shared" si="153"/>
        <v>7.1715433161230349E-4</v>
      </c>
      <c r="U147" s="149" t="s">
        <v>32</v>
      </c>
      <c r="V147" s="4" t="s">
        <v>4</v>
      </c>
      <c r="X147" s="114">
        <v>172</v>
      </c>
      <c r="Y147" s="114">
        <v>176.6</v>
      </c>
      <c r="Z147" s="114">
        <v>348.85</v>
      </c>
      <c r="AA147" s="114">
        <v>141.80000000000001</v>
      </c>
      <c r="AB147" s="114">
        <v>30</v>
      </c>
      <c r="AC147" s="114">
        <v>172</v>
      </c>
      <c r="AD147" s="114"/>
      <c r="AE147" s="114"/>
      <c r="AF147" s="114"/>
      <c r="AG147" s="30">
        <f t="shared" si="154"/>
        <v>343.8</v>
      </c>
      <c r="AH147" s="30">
        <f t="shared" si="155"/>
        <v>348.6</v>
      </c>
      <c r="AI147" s="30">
        <f t="shared" si="156"/>
        <v>348.85</v>
      </c>
      <c r="AJ147" s="23"/>
      <c r="AK147" s="31">
        <v>230000</v>
      </c>
      <c r="AL147" s="23"/>
      <c r="AM147" s="31">
        <v>230000</v>
      </c>
      <c r="AN147" s="23"/>
      <c r="AO147" s="31">
        <v>230000</v>
      </c>
      <c r="AP147" s="62">
        <f t="shared" si="157"/>
        <v>230000</v>
      </c>
      <c r="AQ147" s="32">
        <f t="shared" si="158"/>
        <v>100</v>
      </c>
      <c r="AR147" s="62">
        <f t="shared" si="159"/>
        <v>230000</v>
      </c>
      <c r="AS147" s="32">
        <f t="shared" si="160"/>
        <v>100</v>
      </c>
      <c r="AT147" s="27">
        <f t="shared" si="161"/>
        <v>176.6</v>
      </c>
      <c r="AU147" s="27">
        <f t="shared" si="162"/>
        <v>172</v>
      </c>
      <c r="AV147" s="27">
        <f t="shared" si="163"/>
        <v>348.6</v>
      </c>
      <c r="AW147" s="24">
        <f t="shared" si="164"/>
        <v>172.25000000000003</v>
      </c>
      <c r="AX147" s="24">
        <f t="shared" si="139"/>
        <v>-172</v>
      </c>
      <c r="AY147" s="24">
        <f t="shared" si="165"/>
        <v>0.25</v>
      </c>
      <c r="AZ147" s="115">
        <f t="shared" si="140"/>
        <v>39204</v>
      </c>
      <c r="BA147" s="33">
        <f t="shared" si="166"/>
        <v>0.17045217391304349</v>
      </c>
      <c r="BB147" s="33">
        <f t="shared" si="167"/>
        <v>59.462240869565221</v>
      </c>
      <c r="BC147" s="34">
        <f t="shared" si="168"/>
        <v>0</v>
      </c>
      <c r="BD147" s="34">
        <f t="shared" si="169"/>
        <v>59.462240869565221</v>
      </c>
      <c r="BE147" s="34" t="str">
        <f t="shared" si="170"/>
        <v>yes</v>
      </c>
      <c r="BF147" s="35">
        <f t="shared" si="171"/>
        <v>0.17045217391304349</v>
      </c>
      <c r="BG147" s="35">
        <f t="shared" si="172"/>
        <v>30.101853913043477</v>
      </c>
      <c r="BH147" s="34">
        <f t="shared" si="173"/>
        <v>29.317773913043478</v>
      </c>
      <c r="BI147" s="36">
        <f t="shared" si="174"/>
        <v>59.419627826086952</v>
      </c>
      <c r="BJ147" s="1" t="str">
        <f t="shared" si="175"/>
        <v>yes</v>
      </c>
      <c r="BK147" s="35">
        <f t="shared" si="176"/>
        <v>29.360386956521744</v>
      </c>
      <c r="BL147" s="35">
        <f t="shared" si="177"/>
        <v>-29.317773913043478</v>
      </c>
      <c r="BM147" s="7">
        <f t="shared" si="178"/>
        <v>4.2613043478269219E-2</v>
      </c>
      <c r="BN147" s="7">
        <f t="shared" si="179"/>
        <v>0</v>
      </c>
      <c r="BO147" s="17">
        <f t="shared" si="180"/>
        <v>59.462240869565228</v>
      </c>
    </row>
    <row r="148" spans="1:67" ht="17" customHeight="1" x14ac:dyDescent="0.15">
      <c r="B148" s="1"/>
      <c r="C148" s="28"/>
      <c r="D148" s="117" t="s">
        <v>60</v>
      </c>
      <c r="E148" s="229" t="s">
        <v>160</v>
      </c>
      <c r="F148" s="73">
        <f t="shared" si="141"/>
        <v>39204</v>
      </c>
      <c r="G148" s="74">
        <f t="shared" si="142"/>
        <v>40</v>
      </c>
      <c r="H148" s="112">
        <f t="shared" si="143"/>
        <v>3</v>
      </c>
      <c r="I148" s="113"/>
      <c r="J148" s="174">
        <f t="shared" si="144"/>
        <v>65.436589565217389</v>
      </c>
      <c r="K148" s="175">
        <f t="shared" si="145"/>
        <v>57.757719130434786</v>
      </c>
      <c r="L148" s="170">
        <f t="shared" si="146"/>
        <v>30.11889913043478</v>
      </c>
      <c r="M148" s="171">
        <f t="shared" si="147"/>
        <v>57.757719130434786</v>
      </c>
      <c r="N148" s="163">
        <f t="shared" si="148"/>
        <v>0.91765704584040786</v>
      </c>
      <c r="O148" s="227">
        <f t="shared" si="149"/>
        <v>1.6691304347826086</v>
      </c>
      <c r="P148" s="228">
        <f t="shared" si="150"/>
        <v>1.4732608695652174</v>
      </c>
      <c r="Q148" s="223">
        <f t="shared" si="151"/>
        <v>-0.11734826777806717</v>
      </c>
      <c r="R148" s="208">
        <f t="shared" si="152"/>
        <v>-7.6788704347826027</v>
      </c>
      <c r="S148" s="209">
        <f t="shared" si="153"/>
        <v>-0.11734826777806712</v>
      </c>
      <c r="U148" s="149" t="s">
        <v>158</v>
      </c>
      <c r="V148" s="4" t="s">
        <v>4</v>
      </c>
      <c r="X148" s="114"/>
      <c r="Y148" s="114">
        <v>176.7</v>
      </c>
      <c r="Z148" s="114">
        <v>338.85</v>
      </c>
      <c r="AA148" s="114"/>
      <c r="AB148" s="114"/>
      <c r="AC148" s="114">
        <v>207.2</v>
      </c>
      <c r="AD148" s="114"/>
      <c r="AE148" s="114"/>
      <c r="AF148" s="114"/>
      <c r="AG148" s="30">
        <f t="shared" si="154"/>
        <v>0</v>
      </c>
      <c r="AH148" s="30">
        <f t="shared" si="155"/>
        <v>383.9</v>
      </c>
      <c r="AI148" s="30">
        <f t="shared" si="156"/>
        <v>338.85</v>
      </c>
      <c r="AJ148" s="23"/>
      <c r="AK148" s="31">
        <v>230000</v>
      </c>
      <c r="AL148" s="31"/>
      <c r="AM148" s="31">
        <v>230000</v>
      </c>
      <c r="AN148" s="31"/>
      <c r="AO148" s="31">
        <v>230000</v>
      </c>
      <c r="AP148" s="62">
        <f t="shared" si="157"/>
        <v>230000</v>
      </c>
      <c r="AQ148" s="32">
        <f t="shared" si="158"/>
        <v>100</v>
      </c>
      <c r="AR148" s="62">
        <f t="shared" si="159"/>
        <v>230000</v>
      </c>
      <c r="AS148" s="32">
        <f t="shared" si="160"/>
        <v>100</v>
      </c>
      <c r="AT148" s="27">
        <f t="shared" si="161"/>
        <v>176.7</v>
      </c>
      <c r="AU148" s="27">
        <f t="shared" si="162"/>
        <v>207.20000000000002</v>
      </c>
      <c r="AV148" s="27">
        <f t="shared" si="163"/>
        <v>383.9</v>
      </c>
      <c r="AW148" s="24">
        <f t="shared" si="164"/>
        <v>162.15000000000003</v>
      </c>
      <c r="AX148" s="24">
        <f t="shared" si="139"/>
        <v>-207.20000000000002</v>
      </c>
      <c r="AY148" s="24">
        <f t="shared" si="165"/>
        <v>-45.049999999999955</v>
      </c>
      <c r="AZ148" s="115">
        <f t="shared" si="140"/>
        <v>39204</v>
      </c>
      <c r="BA148" s="33">
        <f t="shared" si="166"/>
        <v>0.17045217391304349</v>
      </c>
      <c r="BB148" s="33">
        <f t="shared" si="167"/>
        <v>57.757719130434786</v>
      </c>
      <c r="BC148" s="34">
        <f t="shared" si="168"/>
        <v>0</v>
      </c>
      <c r="BD148" s="34">
        <f t="shared" si="169"/>
        <v>57.757719130434786</v>
      </c>
      <c r="BE148" s="34" t="str">
        <f t="shared" si="170"/>
        <v>yes</v>
      </c>
      <c r="BF148" s="35">
        <f t="shared" si="171"/>
        <v>0.17045217391304349</v>
      </c>
      <c r="BG148" s="35">
        <f t="shared" si="172"/>
        <v>30.11889913043478</v>
      </c>
      <c r="BH148" s="34">
        <f t="shared" si="173"/>
        <v>35.317690434782605</v>
      </c>
      <c r="BI148" s="36">
        <f t="shared" si="174"/>
        <v>65.436589565217389</v>
      </c>
      <c r="BJ148" s="1" t="str">
        <f t="shared" si="175"/>
        <v>yes</v>
      </c>
      <c r="BK148" s="35">
        <f t="shared" si="176"/>
        <v>27.638820000000006</v>
      </c>
      <c r="BL148" s="35">
        <f t="shared" si="177"/>
        <v>-35.317690434782605</v>
      </c>
      <c r="BM148" s="7">
        <f t="shared" si="178"/>
        <v>-7.6788704347826027</v>
      </c>
      <c r="BN148" s="7">
        <f t="shared" si="179"/>
        <v>0</v>
      </c>
      <c r="BO148" s="17">
        <f t="shared" si="180"/>
        <v>57.757719130434786</v>
      </c>
    </row>
    <row r="149" spans="1:67" ht="17" customHeight="1" x14ac:dyDescent="0.15">
      <c r="B149" s="1"/>
      <c r="C149" s="28"/>
      <c r="D149" s="117" t="s">
        <v>60</v>
      </c>
      <c r="E149" s="229" t="s">
        <v>161</v>
      </c>
      <c r="F149" s="73">
        <f t="shared" si="141"/>
        <v>39204</v>
      </c>
      <c r="G149" s="74">
        <f t="shared" si="142"/>
        <v>40</v>
      </c>
      <c r="H149" s="112">
        <f t="shared" si="143"/>
        <v>3</v>
      </c>
      <c r="I149" s="113"/>
      <c r="J149" s="174">
        <f t="shared" si="144"/>
        <v>65.436589565217389</v>
      </c>
      <c r="K149" s="175">
        <f t="shared" si="145"/>
        <v>50.939632173913047</v>
      </c>
      <c r="L149" s="170">
        <f t="shared" si="146"/>
        <v>30.11889913043478</v>
      </c>
      <c r="M149" s="171">
        <f t="shared" si="147"/>
        <v>50.939632173913047</v>
      </c>
      <c r="N149" s="163">
        <f t="shared" si="148"/>
        <v>0.69128466327108118</v>
      </c>
      <c r="O149" s="227">
        <f t="shared" si="149"/>
        <v>1.6691304347826086</v>
      </c>
      <c r="P149" s="228">
        <f t="shared" si="150"/>
        <v>1.2993478260869566</v>
      </c>
      <c r="Q149" s="223">
        <f t="shared" si="151"/>
        <v>-0.22154206824693923</v>
      </c>
      <c r="R149" s="208">
        <f t="shared" si="152"/>
        <v>-14.496957391304342</v>
      </c>
      <c r="S149" s="209">
        <f t="shared" si="153"/>
        <v>-0.22154206824693923</v>
      </c>
      <c r="U149" s="149" t="s">
        <v>158</v>
      </c>
      <c r="V149" s="4" t="s">
        <v>4</v>
      </c>
      <c r="X149" s="114"/>
      <c r="Y149" s="114">
        <v>176.7</v>
      </c>
      <c r="Z149" s="114">
        <v>298.85000000000002</v>
      </c>
      <c r="AA149" s="114"/>
      <c r="AB149" s="114"/>
      <c r="AC149" s="114">
        <v>207.2</v>
      </c>
      <c r="AD149" s="114"/>
      <c r="AE149" s="114"/>
      <c r="AF149" s="114"/>
      <c r="AG149" s="30">
        <f t="shared" si="154"/>
        <v>0</v>
      </c>
      <c r="AH149" s="30">
        <f t="shared" si="155"/>
        <v>383.9</v>
      </c>
      <c r="AI149" s="30">
        <f t="shared" si="156"/>
        <v>298.85000000000002</v>
      </c>
      <c r="AJ149" s="23"/>
      <c r="AK149" s="31">
        <v>230000</v>
      </c>
      <c r="AL149" s="23"/>
      <c r="AM149" s="31">
        <v>230000</v>
      </c>
      <c r="AN149" s="23"/>
      <c r="AO149" s="31">
        <v>230000</v>
      </c>
      <c r="AP149" s="62">
        <f t="shared" si="157"/>
        <v>230000</v>
      </c>
      <c r="AQ149" s="32">
        <f t="shared" si="158"/>
        <v>100</v>
      </c>
      <c r="AR149" s="62">
        <f t="shared" si="159"/>
        <v>230000</v>
      </c>
      <c r="AS149" s="32">
        <f t="shared" si="160"/>
        <v>100</v>
      </c>
      <c r="AT149" s="27">
        <f t="shared" si="161"/>
        <v>176.7</v>
      </c>
      <c r="AU149" s="27">
        <f t="shared" si="162"/>
        <v>207.20000000000002</v>
      </c>
      <c r="AV149" s="27">
        <f t="shared" si="163"/>
        <v>383.9</v>
      </c>
      <c r="AW149" s="24">
        <f t="shared" si="164"/>
        <v>122.15000000000003</v>
      </c>
      <c r="AX149" s="24">
        <f t="shared" si="139"/>
        <v>-207.20000000000002</v>
      </c>
      <c r="AY149" s="24">
        <f t="shared" si="165"/>
        <v>-85.049999999999955</v>
      </c>
      <c r="AZ149" s="115">
        <f t="shared" si="140"/>
        <v>39204</v>
      </c>
      <c r="BA149" s="33">
        <f t="shared" si="166"/>
        <v>0.17045217391304349</v>
      </c>
      <c r="BB149" s="33">
        <f t="shared" si="167"/>
        <v>50.939632173913047</v>
      </c>
      <c r="BC149" s="34">
        <f t="shared" si="168"/>
        <v>0</v>
      </c>
      <c r="BD149" s="34">
        <f t="shared" si="169"/>
        <v>50.939632173913047</v>
      </c>
      <c r="BE149" s="34" t="str">
        <f t="shared" si="170"/>
        <v>yes</v>
      </c>
      <c r="BF149" s="35">
        <f t="shared" si="171"/>
        <v>0.17045217391304349</v>
      </c>
      <c r="BG149" s="35">
        <f t="shared" si="172"/>
        <v>30.11889913043478</v>
      </c>
      <c r="BH149" s="34">
        <f t="shared" si="173"/>
        <v>35.317690434782605</v>
      </c>
      <c r="BI149" s="36">
        <f t="shared" si="174"/>
        <v>65.436589565217389</v>
      </c>
      <c r="BJ149" s="1" t="str">
        <f t="shared" si="175"/>
        <v>yes</v>
      </c>
      <c r="BK149" s="35">
        <f t="shared" si="176"/>
        <v>20.820733043478267</v>
      </c>
      <c r="BL149" s="35">
        <f t="shared" si="177"/>
        <v>-35.317690434782605</v>
      </c>
      <c r="BM149" s="7">
        <f t="shared" si="178"/>
        <v>-14.496957391304342</v>
      </c>
      <c r="BN149" s="7">
        <f t="shared" si="179"/>
        <v>0</v>
      </c>
      <c r="BO149" s="17">
        <f t="shared" si="180"/>
        <v>50.939632173913047</v>
      </c>
    </row>
    <row r="150" spans="1:67" ht="17" customHeight="1" x14ac:dyDescent="0.15">
      <c r="B150" s="1"/>
      <c r="C150" s="28"/>
      <c r="D150" s="117" t="s">
        <v>60</v>
      </c>
      <c r="E150" s="229" t="s">
        <v>162</v>
      </c>
      <c r="F150" s="73">
        <f t="shared" si="141"/>
        <v>39204</v>
      </c>
      <c r="G150" s="74">
        <f t="shared" si="142"/>
        <v>40</v>
      </c>
      <c r="H150" s="112">
        <f t="shared" si="143"/>
        <v>3</v>
      </c>
      <c r="I150" s="113"/>
      <c r="J150" s="174">
        <f t="shared" si="144"/>
        <v>65.436589565217389</v>
      </c>
      <c r="K150" s="175">
        <f t="shared" si="145"/>
        <v>50.939632173913047</v>
      </c>
      <c r="L150" s="170">
        <f t="shared" si="146"/>
        <v>30.11889913043478</v>
      </c>
      <c r="M150" s="171">
        <f t="shared" si="147"/>
        <v>50.939632173913047</v>
      </c>
      <c r="N150" s="163">
        <f t="shared" si="148"/>
        <v>0.69128466327108118</v>
      </c>
      <c r="O150" s="227">
        <f t="shared" si="149"/>
        <v>1.6691304347826086</v>
      </c>
      <c r="P150" s="228">
        <f t="shared" si="150"/>
        <v>1.2993478260869566</v>
      </c>
      <c r="Q150" s="223">
        <f t="shared" si="151"/>
        <v>-0.22154206824693923</v>
      </c>
      <c r="R150" s="208">
        <f t="shared" si="152"/>
        <v>-14.496957391304342</v>
      </c>
      <c r="S150" s="209">
        <f t="shared" si="153"/>
        <v>-0.22154206824693923</v>
      </c>
      <c r="U150" s="149" t="s">
        <v>158</v>
      </c>
      <c r="V150" s="4" t="s">
        <v>4</v>
      </c>
      <c r="X150" s="114"/>
      <c r="Y150" s="114">
        <v>176.7</v>
      </c>
      <c r="Z150" s="114">
        <v>298.85000000000002</v>
      </c>
      <c r="AA150" s="114"/>
      <c r="AB150" s="114"/>
      <c r="AC150" s="114">
        <v>207.2</v>
      </c>
      <c r="AD150" s="114"/>
      <c r="AE150" s="114"/>
      <c r="AF150" s="114"/>
      <c r="AG150" s="30">
        <f t="shared" si="154"/>
        <v>0</v>
      </c>
      <c r="AH150" s="30">
        <f t="shared" si="155"/>
        <v>383.9</v>
      </c>
      <c r="AI150" s="30">
        <f t="shared" si="156"/>
        <v>298.85000000000002</v>
      </c>
      <c r="AJ150" s="23"/>
      <c r="AK150" s="31">
        <v>230000</v>
      </c>
      <c r="AL150" s="31"/>
      <c r="AM150" s="31">
        <v>230000</v>
      </c>
      <c r="AN150" s="31"/>
      <c r="AO150" s="31">
        <v>230000</v>
      </c>
      <c r="AP150" s="62">
        <f t="shared" si="157"/>
        <v>230000</v>
      </c>
      <c r="AQ150" s="32">
        <f t="shared" si="158"/>
        <v>100</v>
      </c>
      <c r="AR150" s="62">
        <f t="shared" si="159"/>
        <v>230000</v>
      </c>
      <c r="AS150" s="32">
        <f t="shared" si="160"/>
        <v>100</v>
      </c>
      <c r="AT150" s="27">
        <f t="shared" si="161"/>
        <v>176.7</v>
      </c>
      <c r="AU150" s="27">
        <f t="shared" si="162"/>
        <v>207.20000000000002</v>
      </c>
      <c r="AV150" s="27">
        <f t="shared" si="163"/>
        <v>383.9</v>
      </c>
      <c r="AW150" s="24">
        <f t="shared" si="164"/>
        <v>122.15000000000003</v>
      </c>
      <c r="AX150" s="24">
        <f t="shared" si="139"/>
        <v>-207.20000000000002</v>
      </c>
      <c r="AY150" s="24">
        <f t="shared" si="165"/>
        <v>-85.049999999999955</v>
      </c>
      <c r="AZ150" s="115">
        <f t="shared" si="140"/>
        <v>39204</v>
      </c>
      <c r="BA150" s="33">
        <f t="shared" si="166"/>
        <v>0.17045217391304349</v>
      </c>
      <c r="BB150" s="33">
        <f t="shared" si="167"/>
        <v>50.939632173913047</v>
      </c>
      <c r="BC150" s="34">
        <f t="shared" si="168"/>
        <v>0</v>
      </c>
      <c r="BD150" s="34">
        <f t="shared" si="169"/>
        <v>50.939632173913047</v>
      </c>
      <c r="BE150" s="34" t="str">
        <f t="shared" si="170"/>
        <v>yes</v>
      </c>
      <c r="BF150" s="35">
        <f t="shared" si="171"/>
        <v>0.17045217391304349</v>
      </c>
      <c r="BG150" s="35">
        <f t="shared" si="172"/>
        <v>30.11889913043478</v>
      </c>
      <c r="BH150" s="34">
        <f t="shared" si="173"/>
        <v>35.317690434782605</v>
      </c>
      <c r="BI150" s="36">
        <f t="shared" si="174"/>
        <v>65.436589565217389</v>
      </c>
      <c r="BJ150" s="1" t="str">
        <f t="shared" si="175"/>
        <v>yes</v>
      </c>
      <c r="BK150" s="35">
        <f t="shared" si="176"/>
        <v>20.820733043478267</v>
      </c>
      <c r="BL150" s="35">
        <f t="shared" si="177"/>
        <v>-35.317690434782605</v>
      </c>
      <c r="BM150" s="7">
        <f t="shared" si="178"/>
        <v>-14.496957391304342</v>
      </c>
      <c r="BN150" s="7">
        <f t="shared" si="179"/>
        <v>0</v>
      </c>
      <c r="BO150" s="17">
        <f t="shared" si="180"/>
        <v>50.939632173913047</v>
      </c>
    </row>
    <row r="151" spans="1:67" ht="17" customHeight="1" x14ac:dyDescent="0.15">
      <c r="B151" s="1"/>
      <c r="C151" s="28"/>
      <c r="D151" s="117" t="s">
        <v>60</v>
      </c>
      <c r="E151" s="229" t="s">
        <v>207</v>
      </c>
      <c r="F151" s="73">
        <f t="shared" si="141"/>
        <v>39204</v>
      </c>
      <c r="G151" s="74">
        <f t="shared" si="142"/>
        <v>40</v>
      </c>
      <c r="H151" s="112">
        <f t="shared" si="143"/>
        <v>3</v>
      </c>
      <c r="I151" s="113"/>
      <c r="J151" s="174">
        <f t="shared" si="144"/>
        <v>0</v>
      </c>
      <c r="K151" s="175">
        <f t="shared" si="145"/>
        <v>66.28032782608696</v>
      </c>
      <c r="L151" s="170" t="str">
        <f t="shared" si="146"/>
        <v/>
      </c>
      <c r="M151" s="171">
        <f t="shared" si="147"/>
        <v>66.28032782608696</v>
      </c>
      <c r="N151" s="163" t="str">
        <f t="shared" si="148"/>
        <v>New</v>
      </c>
      <c r="O151" s="227">
        <f t="shared" si="149"/>
        <v>0</v>
      </c>
      <c r="P151" s="228">
        <f t="shared" si="150"/>
        <v>1.6906521739130436</v>
      </c>
      <c r="Q151" s="223" t="str">
        <f t="shared" si="151"/>
        <v>New</v>
      </c>
      <c r="R151" s="208" t="str">
        <f t="shared" si="152"/>
        <v>New</v>
      </c>
      <c r="S151" s="209" t="str">
        <f t="shared" si="153"/>
        <v/>
      </c>
      <c r="U151" s="149" t="s">
        <v>158</v>
      </c>
      <c r="V151" s="4" t="s">
        <v>4</v>
      </c>
      <c r="X151" s="114"/>
      <c r="Y151" s="114"/>
      <c r="Z151" s="114">
        <v>388.85</v>
      </c>
      <c r="AA151" s="114"/>
      <c r="AB151" s="114"/>
      <c r="AC151" s="114"/>
      <c r="AD151" s="114"/>
      <c r="AE151" s="114"/>
      <c r="AF151" s="114"/>
      <c r="AG151" s="30">
        <f t="shared" si="154"/>
        <v>0</v>
      </c>
      <c r="AH151" s="30">
        <f t="shared" si="155"/>
        <v>0</v>
      </c>
      <c r="AI151" s="30">
        <f t="shared" si="156"/>
        <v>388.85</v>
      </c>
      <c r="AJ151" s="23"/>
      <c r="AK151" s="31">
        <v>230000</v>
      </c>
      <c r="AL151" s="23"/>
      <c r="AM151" s="31">
        <v>230000</v>
      </c>
      <c r="AN151" s="23"/>
      <c r="AO151" s="31">
        <v>230000</v>
      </c>
      <c r="AP151" s="62">
        <f t="shared" si="157"/>
        <v>230000</v>
      </c>
      <c r="AQ151" s="32">
        <f t="shared" si="158"/>
        <v>100</v>
      </c>
      <c r="AR151" s="62">
        <f t="shared" si="159"/>
        <v>230000</v>
      </c>
      <c r="AS151" s="32">
        <f t="shared" si="160"/>
        <v>100</v>
      </c>
      <c r="AT151" s="27" t="str">
        <f t="shared" si="161"/>
        <v/>
      </c>
      <c r="AU151" s="27" t="str">
        <f t="shared" si="162"/>
        <v/>
      </c>
      <c r="AV151" s="27" t="str">
        <f t="shared" si="163"/>
        <v/>
      </c>
      <c r="AW151" s="24" t="str">
        <f t="shared" si="164"/>
        <v/>
      </c>
      <c r="AX151" s="24" t="str">
        <f t="shared" si="139"/>
        <v/>
      </c>
      <c r="AY151" s="24" t="str">
        <f t="shared" si="165"/>
        <v>New</v>
      </c>
      <c r="AZ151" s="115">
        <f t="shared" si="140"/>
        <v>39204</v>
      </c>
      <c r="BA151" s="33">
        <f t="shared" si="166"/>
        <v>0.17045217391304349</v>
      </c>
      <c r="BB151" s="33">
        <f t="shared" si="167"/>
        <v>66.28032782608696</v>
      </c>
      <c r="BC151" s="34">
        <f t="shared" si="168"/>
        <v>0</v>
      </c>
      <c r="BD151" s="34">
        <f t="shared" si="169"/>
        <v>66.28032782608696</v>
      </c>
      <c r="BE151" s="34" t="str">
        <f t="shared" si="170"/>
        <v>yes</v>
      </c>
      <c r="BF151" s="35">
        <f t="shared" si="171"/>
        <v>0.17045217391304349</v>
      </c>
      <c r="BG151" s="35" t="str">
        <f t="shared" si="172"/>
        <v/>
      </c>
      <c r="BH151" s="34">
        <f t="shared" si="173"/>
        <v>0</v>
      </c>
      <c r="BI151" s="36">
        <f t="shared" si="174"/>
        <v>0</v>
      </c>
      <c r="BJ151" s="1" t="str">
        <f t="shared" si="175"/>
        <v>yes</v>
      </c>
      <c r="BK151" s="35" t="str">
        <f t="shared" si="176"/>
        <v/>
      </c>
      <c r="BL151" s="35" t="str">
        <f t="shared" si="177"/>
        <v/>
      </c>
      <c r="BM151" s="7" t="str">
        <f t="shared" si="178"/>
        <v/>
      </c>
      <c r="BN151" s="7" t="e">
        <f t="shared" si="179"/>
        <v>#VALUE!</v>
      </c>
      <c r="BO151" s="17">
        <f t="shared" si="180"/>
        <v>66.28032782608696</v>
      </c>
    </row>
    <row r="152" spans="1:67" ht="17" customHeight="1" x14ac:dyDescent="0.15">
      <c r="B152" s="1"/>
      <c r="C152" s="28"/>
      <c r="D152" s="117" t="s">
        <v>60</v>
      </c>
      <c r="E152" s="229" t="s">
        <v>163</v>
      </c>
      <c r="F152" s="73">
        <f t="shared" si="141"/>
        <v>39204</v>
      </c>
      <c r="G152" s="74">
        <f t="shared" si="142"/>
        <v>40</v>
      </c>
      <c r="H152" s="112">
        <f t="shared" si="143"/>
        <v>3</v>
      </c>
      <c r="I152" s="113"/>
      <c r="J152" s="174">
        <f t="shared" si="144"/>
        <v>65.436589565217389</v>
      </c>
      <c r="K152" s="175">
        <f t="shared" si="145"/>
        <v>61.166762608695656</v>
      </c>
      <c r="L152" s="170">
        <f t="shared" si="146"/>
        <v>30.11889913043478</v>
      </c>
      <c r="M152" s="171">
        <f t="shared" si="147"/>
        <v>61.166762608695656</v>
      </c>
      <c r="N152" s="163">
        <f t="shared" si="148"/>
        <v>1.0308432371250711</v>
      </c>
      <c r="O152" s="227">
        <f t="shared" si="149"/>
        <v>1.6691304347826086</v>
      </c>
      <c r="P152" s="228">
        <f t="shared" si="150"/>
        <v>1.560217391304348</v>
      </c>
      <c r="Q152" s="223">
        <f t="shared" si="151"/>
        <v>-6.5251367543631034E-2</v>
      </c>
      <c r="R152" s="208">
        <f t="shared" si="152"/>
        <v>-4.2698269565217331</v>
      </c>
      <c r="S152" s="209">
        <f t="shared" si="153"/>
        <v>-6.5251367543631061E-2</v>
      </c>
      <c r="U152" s="149" t="s">
        <v>158</v>
      </c>
      <c r="V152" s="4" t="s">
        <v>4</v>
      </c>
      <c r="X152" s="114"/>
      <c r="Y152" s="114">
        <v>176.7</v>
      </c>
      <c r="Z152" s="114">
        <v>358.85</v>
      </c>
      <c r="AA152" s="114"/>
      <c r="AB152" s="114"/>
      <c r="AC152" s="114">
        <v>207.2</v>
      </c>
      <c r="AD152" s="114"/>
      <c r="AE152" s="114"/>
      <c r="AF152" s="114"/>
      <c r="AG152" s="30">
        <f t="shared" si="154"/>
        <v>0</v>
      </c>
      <c r="AH152" s="30">
        <f t="shared" si="155"/>
        <v>383.9</v>
      </c>
      <c r="AI152" s="30">
        <f t="shared" si="156"/>
        <v>358.85</v>
      </c>
      <c r="AJ152" s="23"/>
      <c r="AK152" s="31">
        <v>230000</v>
      </c>
      <c r="AL152" s="23"/>
      <c r="AM152" s="31">
        <v>230000</v>
      </c>
      <c r="AN152" s="23"/>
      <c r="AO152" s="31">
        <v>230000</v>
      </c>
      <c r="AP152" s="62">
        <f t="shared" si="157"/>
        <v>230000</v>
      </c>
      <c r="AQ152" s="32">
        <f t="shared" si="158"/>
        <v>100</v>
      </c>
      <c r="AR152" s="62">
        <f t="shared" si="159"/>
        <v>230000</v>
      </c>
      <c r="AS152" s="32">
        <f t="shared" si="160"/>
        <v>100</v>
      </c>
      <c r="AT152" s="27">
        <f t="shared" si="161"/>
        <v>176.7</v>
      </c>
      <c r="AU152" s="27">
        <f t="shared" si="162"/>
        <v>207.20000000000002</v>
      </c>
      <c r="AV152" s="27">
        <f t="shared" si="163"/>
        <v>383.9</v>
      </c>
      <c r="AW152" s="24">
        <f t="shared" si="164"/>
        <v>182.15000000000003</v>
      </c>
      <c r="AX152" s="24">
        <f t="shared" si="139"/>
        <v>-207.20000000000002</v>
      </c>
      <c r="AY152" s="24">
        <f t="shared" si="165"/>
        <v>-25.049999999999955</v>
      </c>
      <c r="AZ152" s="115">
        <f t="shared" si="140"/>
        <v>39204</v>
      </c>
      <c r="BA152" s="33">
        <f t="shared" si="166"/>
        <v>0.17045217391304349</v>
      </c>
      <c r="BB152" s="33">
        <f t="shared" si="167"/>
        <v>61.166762608695656</v>
      </c>
      <c r="BC152" s="34">
        <f t="shared" si="168"/>
        <v>0</v>
      </c>
      <c r="BD152" s="34">
        <f t="shared" si="169"/>
        <v>61.166762608695656</v>
      </c>
      <c r="BE152" s="34" t="str">
        <f t="shared" si="170"/>
        <v>yes</v>
      </c>
      <c r="BF152" s="35">
        <f t="shared" si="171"/>
        <v>0.17045217391304349</v>
      </c>
      <c r="BG152" s="35">
        <f t="shared" si="172"/>
        <v>30.11889913043478</v>
      </c>
      <c r="BH152" s="34">
        <f t="shared" si="173"/>
        <v>35.317690434782605</v>
      </c>
      <c r="BI152" s="36">
        <f t="shared" si="174"/>
        <v>65.436589565217389</v>
      </c>
      <c r="BJ152" s="1" t="str">
        <f t="shared" si="175"/>
        <v>yes</v>
      </c>
      <c r="BK152" s="35">
        <f t="shared" si="176"/>
        <v>31.047863478260876</v>
      </c>
      <c r="BL152" s="35">
        <f t="shared" si="177"/>
        <v>-35.317690434782605</v>
      </c>
      <c r="BM152" s="7">
        <f t="shared" si="178"/>
        <v>-4.2698269565217331</v>
      </c>
      <c r="BN152" s="7">
        <f t="shared" si="179"/>
        <v>0</v>
      </c>
      <c r="BO152" s="17">
        <f t="shared" si="180"/>
        <v>61.166762608695663</v>
      </c>
    </row>
    <row r="153" spans="1:67" ht="17" customHeight="1" x14ac:dyDescent="0.15">
      <c r="B153" s="1"/>
      <c r="C153" s="28"/>
      <c r="D153" s="116" t="s">
        <v>26</v>
      </c>
      <c r="E153" s="229" t="s">
        <v>96</v>
      </c>
      <c r="F153" s="73">
        <f t="shared" si="141"/>
        <v>39204</v>
      </c>
      <c r="G153" s="74">
        <f t="shared" si="142"/>
        <v>40</v>
      </c>
      <c r="H153" s="112">
        <f t="shared" si="143"/>
        <v>3</v>
      </c>
      <c r="I153" s="113"/>
      <c r="J153" s="174">
        <f t="shared" si="144"/>
        <v>51.856200000000001</v>
      </c>
      <c r="K153" s="175">
        <f t="shared" si="145"/>
        <v>53.46</v>
      </c>
      <c r="L153" s="170">
        <f t="shared" si="146"/>
        <v>51.856200000000001</v>
      </c>
      <c r="M153" s="171">
        <f t="shared" si="147"/>
        <v>53.46</v>
      </c>
      <c r="N153" s="163">
        <f t="shared" si="148"/>
        <v>3.0927835051546282E-2</v>
      </c>
      <c r="O153" s="227">
        <f t="shared" si="149"/>
        <v>1.3227272727272728</v>
      </c>
      <c r="P153" s="228">
        <f t="shared" si="150"/>
        <v>1.3636363636363638</v>
      </c>
      <c r="Q153" s="223" t="str">
        <f t="shared" si="151"/>
        <v/>
      </c>
      <c r="R153" s="208">
        <f t="shared" si="152"/>
        <v>1.6037999999999997</v>
      </c>
      <c r="S153" s="209">
        <f t="shared" si="153"/>
        <v>3.0927835051546386E-2</v>
      </c>
      <c r="U153" s="149" t="s">
        <v>82</v>
      </c>
      <c r="V153" s="4" t="s">
        <v>4</v>
      </c>
      <c r="X153" s="37">
        <v>277</v>
      </c>
      <c r="Y153" s="37">
        <v>291</v>
      </c>
      <c r="Z153" s="37">
        <v>300</v>
      </c>
      <c r="AA153" s="114">
        <v>73.7</v>
      </c>
      <c r="AB153" s="37"/>
      <c r="AC153" s="114"/>
      <c r="AD153" s="37"/>
      <c r="AE153" s="114"/>
      <c r="AF153" s="37"/>
      <c r="AG153" s="30">
        <f t="shared" si="154"/>
        <v>350.7</v>
      </c>
      <c r="AH153" s="30">
        <f t="shared" si="155"/>
        <v>291</v>
      </c>
      <c r="AI153" s="30">
        <f t="shared" si="156"/>
        <v>300</v>
      </c>
      <c r="AJ153" s="26"/>
      <c r="AK153" s="31">
        <v>220000</v>
      </c>
      <c r="AL153" s="26"/>
      <c r="AM153" s="31">
        <v>220000</v>
      </c>
      <c r="AN153" s="26"/>
      <c r="AO153" s="31">
        <v>220000</v>
      </c>
      <c r="AP153" s="62">
        <f t="shared" si="157"/>
        <v>220000</v>
      </c>
      <c r="AQ153" s="32">
        <f t="shared" si="158"/>
        <v>100</v>
      </c>
      <c r="AR153" s="62">
        <f t="shared" si="159"/>
        <v>220000</v>
      </c>
      <c r="AS153" s="32">
        <f t="shared" si="160"/>
        <v>100</v>
      </c>
      <c r="AT153" s="27">
        <f t="shared" si="161"/>
        <v>291</v>
      </c>
      <c r="AU153" s="27" t="str">
        <f t="shared" si="162"/>
        <v/>
      </c>
      <c r="AV153" s="27">
        <f t="shared" si="163"/>
        <v>291</v>
      </c>
      <c r="AW153" s="24">
        <f t="shared" si="164"/>
        <v>9</v>
      </c>
      <c r="AX153" s="24" t="str">
        <f t="shared" si="139"/>
        <v/>
      </c>
      <c r="AY153" s="24">
        <f t="shared" si="165"/>
        <v>9</v>
      </c>
      <c r="AZ153" s="115">
        <f t="shared" si="140"/>
        <v>39204</v>
      </c>
      <c r="BA153" s="33">
        <f t="shared" si="166"/>
        <v>0.1782</v>
      </c>
      <c r="BB153" s="33">
        <f t="shared" si="167"/>
        <v>53.46</v>
      </c>
      <c r="BC153" s="34">
        <f t="shared" si="168"/>
        <v>0</v>
      </c>
      <c r="BD153" s="34">
        <f t="shared" si="169"/>
        <v>53.46</v>
      </c>
      <c r="BE153" s="34" t="str">
        <f t="shared" si="170"/>
        <v>yes</v>
      </c>
      <c r="BF153" s="35">
        <f t="shared" si="171"/>
        <v>0.1782</v>
      </c>
      <c r="BG153" s="35">
        <f t="shared" si="172"/>
        <v>51.856200000000001</v>
      </c>
      <c r="BH153" s="34">
        <f t="shared" si="173"/>
        <v>0</v>
      </c>
      <c r="BI153" s="36">
        <f t="shared" si="174"/>
        <v>51.856200000000001</v>
      </c>
      <c r="BJ153" s="1" t="str">
        <f t="shared" si="175"/>
        <v>yes</v>
      </c>
      <c r="BK153" s="35">
        <f t="shared" si="176"/>
        <v>1.6037999999999997</v>
      </c>
      <c r="BL153" s="35" t="str">
        <f t="shared" si="177"/>
        <v/>
      </c>
      <c r="BM153" s="7">
        <f t="shared" si="178"/>
        <v>1.6037999999999997</v>
      </c>
      <c r="BN153" s="7">
        <f t="shared" si="179"/>
        <v>0</v>
      </c>
      <c r="BO153" s="17">
        <f t="shared" si="180"/>
        <v>53.460000000000008</v>
      </c>
    </row>
    <row r="154" spans="1:67" ht="17" customHeight="1" x14ac:dyDescent="0.15">
      <c r="B154" s="1"/>
      <c r="C154" s="28"/>
      <c r="D154" s="147" t="s">
        <v>26</v>
      </c>
      <c r="E154" s="229" t="s">
        <v>141</v>
      </c>
      <c r="F154" s="73">
        <f t="shared" si="141"/>
        <v>39204</v>
      </c>
      <c r="G154" s="74">
        <f t="shared" si="142"/>
        <v>40</v>
      </c>
      <c r="H154" s="112">
        <f t="shared" si="143"/>
        <v>3</v>
      </c>
      <c r="I154" s="113"/>
      <c r="J154" s="174">
        <f t="shared" si="144"/>
        <v>63.4392</v>
      </c>
      <c r="K154" s="175">
        <f t="shared" si="145"/>
        <v>62.37</v>
      </c>
      <c r="L154" s="170">
        <f t="shared" si="146"/>
        <v>63.4392</v>
      </c>
      <c r="M154" s="171">
        <f t="shared" si="147"/>
        <v>62.37</v>
      </c>
      <c r="N154" s="163">
        <f t="shared" si="148"/>
        <v>-1.6853932584269704E-2</v>
      </c>
      <c r="O154" s="227">
        <f t="shared" si="149"/>
        <v>1.6181818181818182</v>
      </c>
      <c r="P154" s="228">
        <f t="shared" si="150"/>
        <v>1.5909090909090911</v>
      </c>
      <c r="Q154" s="223" t="str">
        <f t="shared" si="151"/>
        <v/>
      </c>
      <c r="R154" s="208">
        <f t="shared" si="152"/>
        <v>-1.0692000000000021</v>
      </c>
      <c r="S154" s="209">
        <f t="shared" si="153"/>
        <v>-1.6853932584269697E-2</v>
      </c>
      <c r="U154" s="149" t="s">
        <v>99</v>
      </c>
      <c r="V154" s="4" t="s">
        <v>4</v>
      </c>
      <c r="X154" s="37">
        <v>405</v>
      </c>
      <c r="Y154" s="37">
        <v>356</v>
      </c>
      <c r="Z154" s="37">
        <v>350</v>
      </c>
      <c r="AA154" s="114"/>
      <c r="AB154" s="37"/>
      <c r="AC154" s="114"/>
      <c r="AD154" s="37"/>
      <c r="AE154" s="114"/>
      <c r="AF154" s="37"/>
      <c r="AG154" s="30">
        <f t="shared" si="154"/>
        <v>405</v>
      </c>
      <c r="AH154" s="30">
        <f t="shared" si="155"/>
        <v>356</v>
      </c>
      <c r="AI154" s="30">
        <f t="shared" si="156"/>
        <v>350</v>
      </c>
      <c r="AJ154" s="26"/>
      <c r="AK154" s="31">
        <v>220000</v>
      </c>
      <c r="AL154" s="26"/>
      <c r="AM154" s="31">
        <v>220000</v>
      </c>
      <c r="AN154" s="26"/>
      <c r="AO154" s="31">
        <v>220000</v>
      </c>
      <c r="AP154" s="62">
        <f t="shared" si="157"/>
        <v>220000</v>
      </c>
      <c r="AQ154" s="32">
        <f t="shared" si="158"/>
        <v>100</v>
      </c>
      <c r="AR154" s="62">
        <f t="shared" si="159"/>
        <v>220000</v>
      </c>
      <c r="AS154" s="32">
        <f t="shared" si="160"/>
        <v>100</v>
      </c>
      <c r="AT154" s="27">
        <f t="shared" si="161"/>
        <v>356</v>
      </c>
      <c r="AU154" s="27" t="str">
        <f t="shared" si="162"/>
        <v/>
      </c>
      <c r="AV154" s="27">
        <f t="shared" si="163"/>
        <v>356</v>
      </c>
      <c r="AW154" s="24">
        <f t="shared" si="164"/>
        <v>-6</v>
      </c>
      <c r="AX154" s="24" t="str">
        <f t="shared" si="139"/>
        <v/>
      </c>
      <c r="AY154" s="24">
        <f t="shared" si="165"/>
        <v>-6</v>
      </c>
      <c r="AZ154" s="115">
        <f t="shared" si="140"/>
        <v>39204</v>
      </c>
      <c r="BA154" s="33">
        <f t="shared" si="166"/>
        <v>0.1782</v>
      </c>
      <c r="BB154" s="33">
        <f t="shared" si="167"/>
        <v>62.37</v>
      </c>
      <c r="BC154" s="34">
        <f t="shared" si="168"/>
        <v>0</v>
      </c>
      <c r="BD154" s="34">
        <f t="shared" si="169"/>
        <v>62.37</v>
      </c>
      <c r="BE154" s="34" t="str">
        <f t="shared" si="170"/>
        <v>yes</v>
      </c>
      <c r="BF154" s="35">
        <f t="shared" si="171"/>
        <v>0.1782</v>
      </c>
      <c r="BG154" s="35">
        <f t="shared" si="172"/>
        <v>63.4392</v>
      </c>
      <c r="BH154" s="34">
        <f t="shared" si="173"/>
        <v>0</v>
      </c>
      <c r="BI154" s="36">
        <f t="shared" si="174"/>
        <v>63.4392</v>
      </c>
      <c r="BJ154" s="1" t="str">
        <f t="shared" si="175"/>
        <v>yes</v>
      </c>
      <c r="BK154" s="35">
        <f t="shared" si="176"/>
        <v>-1.0692000000000021</v>
      </c>
      <c r="BL154" s="35" t="str">
        <f t="shared" si="177"/>
        <v/>
      </c>
      <c r="BM154" s="7">
        <f t="shared" si="178"/>
        <v>-1.0692000000000021</v>
      </c>
      <c r="BN154" s="7">
        <f t="shared" si="179"/>
        <v>0</v>
      </c>
      <c r="BO154" s="17">
        <f t="shared" si="180"/>
        <v>62.370000000000005</v>
      </c>
    </row>
    <row r="155" spans="1:67" ht="18" customHeight="1" x14ac:dyDescent="0.15">
      <c r="B155" s="1"/>
      <c r="C155" s="28"/>
      <c r="D155" s="116" t="s">
        <v>26</v>
      </c>
      <c r="E155" s="229" t="s">
        <v>94</v>
      </c>
      <c r="F155" s="73">
        <f t="shared" si="141"/>
        <v>39204</v>
      </c>
      <c r="G155" s="74">
        <f t="shared" si="142"/>
        <v>40</v>
      </c>
      <c r="H155" s="112">
        <f t="shared" si="143"/>
        <v>3</v>
      </c>
      <c r="I155" s="113"/>
      <c r="J155" s="174">
        <f t="shared" si="144"/>
        <v>51.856200000000001</v>
      </c>
      <c r="K155" s="175">
        <f t="shared" si="145"/>
        <v>53.46</v>
      </c>
      <c r="L155" s="170">
        <f t="shared" si="146"/>
        <v>51.856200000000001</v>
      </c>
      <c r="M155" s="171">
        <f t="shared" si="147"/>
        <v>53.46</v>
      </c>
      <c r="N155" s="163">
        <f t="shared" si="148"/>
        <v>3.0927835051546282E-2</v>
      </c>
      <c r="O155" s="227">
        <f t="shared" si="149"/>
        <v>1.3227272727272728</v>
      </c>
      <c r="P155" s="228">
        <f t="shared" si="150"/>
        <v>1.3636363636363638</v>
      </c>
      <c r="Q155" s="223" t="str">
        <f t="shared" si="151"/>
        <v/>
      </c>
      <c r="R155" s="208">
        <f t="shared" si="152"/>
        <v>1.6037999999999997</v>
      </c>
      <c r="S155" s="209">
        <f t="shared" si="153"/>
        <v>3.0927835051546386E-2</v>
      </c>
      <c r="U155" s="149" t="s">
        <v>82</v>
      </c>
      <c r="V155" s="4" t="s">
        <v>4</v>
      </c>
      <c r="X155" s="37">
        <v>277</v>
      </c>
      <c r="Y155" s="37">
        <v>291</v>
      </c>
      <c r="Z155" s="37">
        <v>300</v>
      </c>
      <c r="AA155" s="114">
        <v>73.7</v>
      </c>
      <c r="AB155" s="37"/>
      <c r="AC155" s="114"/>
      <c r="AD155" s="37"/>
      <c r="AE155" s="114"/>
      <c r="AF155" s="37"/>
      <c r="AG155" s="30">
        <f t="shared" si="154"/>
        <v>350.7</v>
      </c>
      <c r="AH155" s="30">
        <f t="shared" si="155"/>
        <v>291</v>
      </c>
      <c r="AI155" s="30">
        <f t="shared" si="156"/>
        <v>300</v>
      </c>
      <c r="AJ155" s="26"/>
      <c r="AK155" s="31">
        <v>220000</v>
      </c>
      <c r="AL155" s="26"/>
      <c r="AM155" s="31">
        <v>220000</v>
      </c>
      <c r="AN155" s="26"/>
      <c r="AO155" s="31">
        <v>220000</v>
      </c>
      <c r="AP155" s="62">
        <f t="shared" si="157"/>
        <v>220000</v>
      </c>
      <c r="AQ155" s="32">
        <f t="shared" si="158"/>
        <v>100</v>
      </c>
      <c r="AR155" s="62">
        <f t="shared" si="159"/>
        <v>220000</v>
      </c>
      <c r="AS155" s="32">
        <f t="shared" si="160"/>
        <v>100</v>
      </c>
      <c r="AT155" s="27">
        <f t="shared" si="161"/>
        <v>291</v>
      </c>
      <c r="AU155" s="27" t="str">
        <f t="shared" si="162"/>
        <v/>
      </c>
      <c r="AV155" s="27">
        <f t="shared" si="163"/>
        <v>291</v>
      </c>
      <c r="AW155" s="24">
        <f t="shared" si="164"/>
        <v>9</v>
      </c>
      <c r="AX155" s="24" t="str">
        <f t="shared" si="139"/>
        <v/>
      </c>
      <c r="AY155" s="24">
        <f t="shared" si="165"/>
        <v>9</v>
      </c>
      <c r="AZ155" s="115">
        <f t="shared" si="140"/>
        <v>39204</v>
      </c>
      <c r="BA155" s="33">
        <f t="shared" si="166"/>
        <v>0.1782</v>
      </c>
      <c r="BB155" s="33">
        <f t="shared" si="167"/>
        <v>53.46</v>
      </c>
      <c r="BC155" s="34">
        <f t="shared" si="168"/>
        <v>0</v>
      </c>
      <c r="BD155" s="34">
        <f t="shared" si="169"/>
        <v>53.46</v>
      </c>
      <c r="BE155" s="34" t="str">
        <f t="shared" si="170"/>
        <v>yes</v>
      </c>
      <c r="BF155" s="35">
        <f t="shared" si="171"/>
        <v>0.1782</v>
      </c>
      <c r="BG155" s="35">
        <f t="shared" si="172"/>
        <v>51.856200000000001</v>
      </c>
      <c r="BH155" s="34">
        <f t="shared" si="173"/>
        <v>0</v>
      </c>
      <c r="BI155" s="36">
        <f t="shared" si="174"/>
        <v>51.856200000000001</v>
      </c>
      <c r="BJ155" s="1" t="str">
        <f t="shared" si="175"/>
        <v>yes</v>
      </c>
      <c r="BK155" s="35">
        <f t="shared" si="176"/>
        <v>1.6037999999999997</v>
      </c>
      <c r="BL155" s="35" t="str">
        <f t="shared" si="177"/>
        <v/>
      </c>
      <c r="BM155" s="7">
        <f t="shared" si="178"/>
        <v>1.6037999999999997</v>
      </c>
      <c r="BN155" s="7">
        <f t="shared" si="179"/>
        <v>0</v>
      </c>
      <c r="BO155" s="17">
        <f t="shared" si="180"/>
        <v>53.460000000000008</v>
      </c>
    </row>
    <row r="156" spans="1:67" ht="18" customHeight="1" x14ac:dyDescent="0.15">
      <c r="B156" s="1"/>
      <c r="C156" s="28"/>
      <c r="D156" s="116" t="s">
        <v>26</v>
      </c>
      <c r="E156" s="229" t="s">
        <v>142</v>
      </c>
      <c r="F156" s="73">
        <f t="shared" si="141"/>
        <v>39204</v>
      </c>
      <c r="G156" s="74">
        <f t="shared" si="142"/>
        <v>40</v>
      </c>
      <c r="H156" s="112">
        <f t="shared" si="143"/>
        <v>3</v>
      </c>
      <c r="I156" s="113"/>
      <c r="J156" s="174">
        <f t="shared" si="144"/>
        <v>63.4392</v>
      </c>
      <c r="K156" s="175">
        <f t="shared" si="145"/>
        <v>62.37</v>
      </c>
      <c r="L156" s="170">
        <f t="shared" si="146"/>
        <v>63.4392</v>
      </c>
      <c r="M156" s="171">
        <f t="shared" si="147"/>
        <v>62.37</v>
      </c>
      <c r="N156" s="163">
        <f t="shared" si="148"/>
        <v>-1.6853932584269704E-2</v>
      </c>
      <c r="O156" s="227">
        <f t="shared" si="149"/>
        <v>1.6181818181818182</v>
      </c>
      <c r="P156" s="228">
        <f t="shared" si="150"/>
        <v>1.5909090909090911</v>
      </c>
      <c r="Q156" s="223" t="str">
        <f t="shared" si="151"/>
        <v/>
      </c>
      <c r="R156" s="208">
        <f t="shared" si="152"/>
        <v>-1.0692000000000021</v>
      </c>
      <c r="S156" s="209">
        <f t="shared" si="153"/>
        <v>-1.6853932584269697E-2</v>
      </c>
      <c r="U156" s="149" t="s">
        <v>99</v>
      </c>
      <c r="V156" s="4" t="s">
        <v>4</v>
      </c>
      <c r="X156" s="37">
        <v>356</v>
      </c>
      <c r="Y156" s="37">
        <v>356</v>
      </c>
      <c r="Z156" s="37">
        <v>350</v>
      </c>
      <c r="AA156" s="114"/>
      <c r="AB156" s="37"/>
      <c r="AC156" s="114"/>
      <c r="AD156" s="37"/>
      <c r="AE156" s="114"/>
      <c r="AF156" s="37"/>
      <c r="AG156" s="30">
        <f t="shared" si="154"/>
        <v>356</v>
      </c>
      <c r="AH156" s="30">
        <f t="shared" si="155"/>
        <v>356</v>
      </c>
      <c r="AI156" s="30">
        <f t="shared" si="156"/>
        <v>350</v>
      </c>
      <c r="AJ156" s="26"/>
      <c r="AK156" s="31">
        <v>220000</v>
      </c>
      <c r="AL156" s="26"/>
      <c r="AM156" s="31">
        <v>220000</v>
      </c>
      <c r="AN156" s="26"/>
      <c r="AO156" s="31">
        <v>220000</v>
      </c>
      <c r="AP156" s="62">
        <f t="shared" si="157"/>
        <v>220000</v>
      </c>
      <c r="AQ156" s="32">
        <f t="shared" si="158"/>
        <v>100</v>
      </c>
      <c r="AR156" s="62">
        <f t="shared" si="159"/>
        <v>220000</v>
      </c>
      <c r="AS156" s="32">
        <f t="shared" si="160"/>
        <v>100</v>
      </c>
      <c r="AT156" s="27">
        <f t="shared" si="161"/>
        <v>356</v>
      </c>
      <c r="AU156" s="27" t="str">
        <f t="shared" si="162"/>
        <v/>
      </c>
      <c r="AV156" s="27">
        <f t="shared" si="163"/>
        <v>356</v>
      </c>
      <c r="AW156" s="24">
        <f t="shared" si="164"/>
        <v>-6</v>
      </c>
      <c r="AX156" s="24" t="str">
        <f t="shared" si="139"/>
        <v/>
      </c>
      <c r="AY156" s="24">
        <f t="shared" si="165"/>
        <v>-6</v>
      </c>
      <c r="AZ156" s="115">
        <f t="shared" si="140"/>
        <v>39204</v>
      </c>
      <c r="BA156" s="33">
        <f t="shared" si="166"/>
        <v>0.1782</v>
      </c>
      <c r="BB156" s="33">
        <f t="shared" si="167"/>
        <v>62.37</v>
      </c>
      <c r="BC156" s="34">
        <f t="shared" si="168"/>
        <v>0</v>
      </c>
      <c r="BD156" s="34">
        <f t="shared" si="169"/>
        <v>62.37</v>
      </c>
      <c r="BE156" s="34" t="str">
        <f t="shared" si="170"/>
        <v>yes</v>
      </c>
      <c r="BF156" s="35">
        <f t="shared" si="171"/>
        <v>0.1782</v>
      </c>
      <c r="BG156" s="35">
        <f t="shared" si="172"/>
        <v>63.4392</v>
      </c>
      <c r="BH156" s="34">
        <f t="shared" si="173"/>
        <v>0</v>
      </c>
      <c r="BI156" s="36">
        <f t="shared" si="174"/>
        <v>63.4392</v>
      </c>
      <c r="BJ156" s="1" t="str">
        <f t="shared" si="175"/>
        <v>yes</v>
      </c>
      <c r="BK156" s="35">
        <f t="shared" si="176"/>
        <v>-1.0692000000000021</v>
      </c>
      <c r="BL156" s="35" t="str">
        <f t="shared" si="177"/>
        <v/>
      </c>
      <c r="BM156" s="7">
        <f t="shared" si="178"/>
        <v>-1.0692000000000021</v>
      </c>
      <c r="BN156" s="7">
        <f t="shared" si="179"/>
        <v>0</v>
      </c>
      <c r="BO156" s="17">
        <f t="shared" si="180"/>
        <v>62.370000000000005</v>
      </c>
    </row>
    <row r="157" spans="1:67" ht="18" customHeight="1" x14ac:dyDescent="0.15">
      <c r="B157" s="1"/>
      <c r="C157" s="28"/>
      <c r="D157" s="116" t="s">
        <v>26</v>
      </c>
      <c r="E157" s="229" t="s">
        <v>169</v>
      </c>
      <c r="F157" s="73">
        <f t="shared" si="141"/>
        <v>39204</v>
      </c>
      <c r="G157" s="74">
        <f t="shared" si="142"/>
        <v>40</v>
      </c>
      <c r="H157" s="112">
        <f t="shared" si="143"/>
        <v>3</v>
      </c>
      <c r="I157" s="113"/>
      <c r="J157" s="174">
        <f t="shared" si="144"/>
        <v>74.66579999999999</v>
      </c>
      <c r="K157" s="175">
        <f t="shared" si="145"/>
        <v>64.152000000000001</v>
      </c>
      <c r="L157" s="170">
        <f t="shared" si="146"/>
        <v>74.66579999999999</v>
      </c>
      <c r="M157" s="171">
        <f t="shared" si="147"/>
        <v>64.152000000000001</v>
      </c>
      <c r="N157" s="163">
        <f t="shared" si="148"/>
        <v>-0.1408114558472553</v>
      </c>
      <c r="O157" s="227">
        <f t="shared" si="149"/>
        <v>1.9045454545454545</v>
      </c>
      <c r="P157" s="228">
        <f t="shared" si="150"/>
        <v>1.6363636363636362</v>
      </c>
      <c r="Q157" s="223" t="str">
        <f t="shared" si="151"/>
        <v/>
      </c>
      <c r="R157" s="208">
        <f t="shared" si="152"/>
        <v>-10.513799999999989</v>
      </c>
      <c r="S157" s="209">
        <f t="shared" si="153"/>
        <v>-0.14081145584725524</v>
      </c>
      <c r="U157" s="149" t="s">
        <v>170</v>
      </c>
      <c r="V157" s="4" t="s">
        <v>4</v>
      </c>
      <c r="X157" s="37"/>
      <c r="Y157" s="37">
        <v>419</v>
      </c>
      <c r="Z157" s="37">
        <v>360</v>
      </c>
      <c r="AA157" s="114"/>
      <c r="AB157" s="37"/>
      <c r="AC157" s="114"/>
      <c r="AD157" s="37"/>
      <c r="AE157" s="114"/>
      <c r="AF157" s="37"/>
      <c r="AG157" s="30">
        <f t="shared" si="154"/>
        <v>0</v>
      </c>
      <c r="AH157" s="30">
        <f t="shared" si="155"/>
        <v>419</v>
      </c>
      <c r="AI157" s="30">
        <f t="shared" si="156"/>
        <v>360</v>
      </c>
      <c r="AJ157" s="26"/>
      <c r="AK157" s="31">
        <v>220000</v>
      </c>
      <c r="AL157" s="26"/>
      <c r="AM157" s="31">
        <v>220000</v>
      </c>
      <c r="AN157" s="26"/>
      <c r="AO157" s="31">
        <v>220000</v>
      </c>
      <c r="AP157" s="62">
        <f t="shared" si="157"/>
        <v>220000</v>
      </c>
      <c r="AQ157" s="32">
        <f t="shared" si="158"/>
        <v>100</v>
      </c>
      <c r="AR157" s="62">
        <f t="shared" si="159"/>
        <v>220000</v>
      </c>
      <c r="AS157" s="32">
        <f t="shared" si="160"/>
        <v>100</v>
      </c>
      <c r="AT157" s="27">
        <f t="shared" si="161"/>
        <v>419.00000000000006</v>
      </c>
      <c r="AU157" s="27" t="str">
        <f t="shared" si="162"/>
        <v/>
      </c>
      <c r="AV157" s="27">
        <f t="shared" si="163"/>
        <v>419.00000000000006</v>
      </c>
      <c r="AW157" s="24">
        <f t="shared" si="164"/>
        <v>-59.000000000000057</v>
      </c>
      <c r="AX157" s="24" t="str">
        <f t="shared" si="139"/>
        <v/>
      </c>
      <c r="AY157" s="24">
        <f t="shared" si="165"/>
        <v>-59.000000000000057</v>
      </c>
      <c r="AZ157" s="115">
        <f t="shared" si="140"/>
        <v>39204</v>
      </c>
      <c r="BA157" s="33">
        <f t="shared" si="166"/>
        <v>0.1782</v>
      </c>
      <c r="BB157" s="33">
        <f t="shared" si="167"/>
        <v>64.152000000000001</v>
      </c>
      <c r="BC157" s="34">
        <f t="shared" si="168"/>
        <v>0</v>
      </c>
      <c r="BD157" s="34">
        <f t="shared" si="169"/>
        <v>64.152000000000001</v>
      </c>
      <c r="BE157" s="34" t="str">
        <f t="shared" si="170"/>
        <v>yes</v>
      </c>
      <c r="BF157" s="35">
        <f t="shared" si="171"/>
        <v>0.1782</v>
      </c>
      <c r="BG157" s="35">
        <f t="shared" si="172"/>
        <v>74.66579999999999</v>
      </c>
      <c r="BH157" s="34">
        <f t="shared" si="173"/>
        <v>0</v>
      </c>
      <c r="BI157" s="36">
        <f t="shared" si="174"/>
        <v>74.66579999999999</v>
      </c>
      <c r="BJ157" s="1" t="str">
        <f t="shared" si="175"/>
        <v>yes</v>
      </c>
      <c r="BK157" s="35">
        <f t="shared" si="176"/>
        <v>-10.513799999999989</v>
      </c>
      <c r="BL157" s="35" t="str">
        <f t="shared" si="177"/>
        <v/>
      </c>
      <c r="BM157" s="7">
        <f t="shared" si="178"/>
        <v>-10.513799999999989</v>
      </c>
      <c r="BN157" s="7">
        <f t="shared" si="179"/>
        <v>0</v>
      </c>
      <c r="BO157" s="17">
        <f t="shared" si="180"/>
        <v>64.152000000000001</v>
      </c>
    </row>
    <row r="158" spans="1:67" s="4" customFormat="1" ht="18" customHeight="1" x14ac:dyDescent="0.15">
      <c r="C158" s="39"/>
      <c r="D158" s="39"/>
      <c r="E158" s="39"/>
      <c r="F158" s="69"/>
      <c r="G158" s="39"/>
      <c r="H158" s="39"/>
      <c r="I158" s="40"/>
      <c r="J158" s="13"/>
      <c r="K158" s="13"/>
      <c r="L158" s="42"/>
      <c r="M158" s="42"/>
      <c r="N158" s="131"/>
      <c r="O158" s="43"/>
      <c r="P158" s="44"/>
      <c r="Q158" s="131"/>
      <c r="R158" s="41"/>
      <c r="S158" s="131"/>
      <c r="T158" s="3"/>
      <c r="U158" s="39"/>
      <c r="W158" s="3"/>
      <c r="X158" s="38"/>
      <c r="Y158" s="38"/>
      <c r="Z158" s="38"/>
      <c r="AA158" s="38"/>
      <c r="AB158" s="38"/>
      <c r="AC158" s="38"/>
      <c r="AD158" s="38"/>
      <c r="AE158" s="38"/>
      <c r="AF158" s="38"/>
      <c r="AG158" s="45"/>
      <c r="AH158" s="45"/>
      <c r="AI158" s="45"/>
      <c r="AJ158" s="12"/>
      <c r="AK158" s="12"/>
      <c r="AL158" s="12"/>
      <c r="AM158" s="12"/>
      <c r="AN158" s="12"/>
      <c r="AO158" s="12"/>
      <c r="AP158" s="60"/>
      <c r="AQ158" s="12"/>
      <c r="AR158" s="60"/>
      <c r="AS158" s="12"/>
      <c r="AT158" s="13"/>
      <c r="AU158" s="13"/>
      <c r="AV158" s="13"/>
      <c r="AW158" s="13"/>
      <c r="AX158" s="13"/>
      <c r="AY158" s="3"/>
      <c r="AZ158" s="3"/>
      <c r="BA158" s="12"/>
      <c r="BB158" s="12"/>
      <c r="BC158" s="12"/>
      <c r="BD158" s="12"/>
      <c r="BE158" s="12"/>
      <c r="BH158" s="12"/>
      <c r="BM158" s="14"/>
    </row>
    <row r="159" spans="1:67" s="4" customFormat="1" ht="18" customHeight="1" x14ac:dyDescent="0.15">
      <c r="D159" s="4" t="s">
        <v>3</v>
      </c>
      <c r="F159" s="70"/>
      <c r="G159" s="46"/>
      <c r="H159" s="47"/>
      <c r="I159" s="40"/>
      <c r="J159" s="13"/>
      <c r="K159" s="13"/>
      <c r="L159" s="42"/>
      <c r="M159" s="42"/>
      <c r="N159" s="131"/>
      <c r="O159" s="43"/>
      <c r="P159" s="44"/>
      <c r="Q159" s="130"/>
      <c r="R159" s="41"/>
      <c r="S159" s="131"/>
      <c r="T159" s="3"/>
      <c r="W159" s="3"/>
      <c r="X159" s="12"/>
      <c r="Y159" s="12"/>
      <c r="Z159" s="12"/>
      <c r="AA159" s="12"/>
      <c r="AB159" s="12"/>
      <c r="AC159" s="12"/>
      <c r="AD159" s="12"/>
      <c r="AE159" s="12"/>
      <c r="AF159" s="12"/>
      <c r="AG159" s="13"/>
      <c r="AH159" s="13"/>
      <c r="AI159" s="13"/>
      <c r="AJ159" s="12"/>
      <c r="AK159" s="12"/>
      <c r="AL159" s="12"/>
      <c r="AM159" s="12"/>
      <c r="AN159" s="12"/>
      <c r="AO159" s="12"/>
      <c r="AP159" s="60"/>
      <c r="AQ159" s="12"/>
      <c r="AR159" s="60"/>
      <c r="AS159" s="12"/>
      <c r="AT159" s="13"/>
      <c r="AU159" s="13"/>
      <c r="AV159" s="13"/>
      <c r="AW159" s="13"/>
      <c r="AX159" s="13"/>
      <c r="AY159" s="3"/>
      <c r="AZ159" s="3"/>
      <c r="BA159" s="12"/>
      <c r="BB159" s="12"/>
      <c r="BC159" s="12"/>
      <c r="BD159" s="12"/>
      <c r="BE159" s="12"/>
      <c r="BH159" s="12"/>
      <c r="BM159" s="14"/>
    </row>
    <row r="160" spans="1:67" s="121" customFormat="1" ht="16" customHeight="1" x14ac:dyDescent="0.15">
      <c r="A160" s="140"/>
      <c r="B160" s="140"/>
      <c r="C160" s="140"/>
      <c r="D160" s="245" t="s">
        <v>219</v>
      </c>
      <c r="E160" s="245"/>
      <c r="F160" s="245"/>
      <c r="G160" s="245"/>
      <c r="H160" s="245"/>
      <c r="I160" s="245"/>
      <c r="J160" s="245"/>
      <c r="K160" s="245"/>
      <c r="L160" s="245"/>
      <c r="M160" s="245"/>
      <c r="N160" s="245"/>
      <c r="O160" s="245"/>
      <c r="P160" s="245"/>
      <c r="Q160" s="245"/>
      <c r="R160" s="245"/>
      <c r="S160" s="245"/>
      <c r="T160" s="140"/>
      <c r="U160" s="140"/>
      <c r="V160" s="140"/>
      <c r="W160" s="140"/>
      <c r="X160" s="123"/>
      <c r="Y160" s="123"/>
      <c r="Z160" s="123"/>
      <c r="AA160" s="123"/>
      <c r="AB160" s="123"/>
      <c r="AC160" s="123"/>
      <c r="AD160" s="123"/>
      <c r="AE160" s="123"/>
      <c r="AF160" s="123"/>
      <c r="AG160" s="124"/>
      <c r="AH160" s="124"/>
      <c r="AI160" s="124"/>
      <c r="AJ160" s="123"/>
      <c r="AK160" s="123"/>
      <c r="AL160" s="123"/>
      <c r="AM160" s="123"/>
      <c r="AN160" s="123"/>
      <c r="AO160" s="123"/>
      <c r="AP160" s="125"/>
      <c r="AQ160" s="123"/>
      <c r="AR160" s="125"/>
      <c r="AS160" s="123"/>
      <c r="AT160" s="124"/>
      <c r="AU160" s="124"/>
      <c r="AV160" s="124"/>
      <c r="AW160" s="124"/>
      <c r="AX160" s="124"/>
      <c r="AY160" s="122"/>
      <c r="AZ160" s="122"/>
      <c r="BA160" s="123"/>
      <c r="BB160" s="123"/>
      <c r="BC160" s="123"/>
      <c r="BD160" s="123"/>
      <c r="BE160" s="123"/>
      <c r="BH160" s="123"/>
      <c r="BM160" s="126"/>
    </row>
    <row r="161" spans="4:65" s="121" customFormat="1" ht="16" customHeight="1" x14ac:dyDescent="0.15">
      <c r="D161" s="4" t="s">
        <v>27</v>
      </c>
      <c r="E161" s="4"/>
      <c r="F161" s="70"/>
      <c r="G161" s="46"/>
      <c r="H161" s="47"/>
      <c r="I161" s="40"/>
      <c r="J161" s="13"/>
      <c r="K161" s="13"/>
      <c r="L161" s="42"/>
      <c r="M161" s="42"/>
      <c r="N161" s="131"/>
      <c r="O161" s="43"/>
      <c r="P161" s="44"/>
      <c r="Q161" s="131"/>
      <c r="R161" s="41"/>
      <c r="S161" s="131"/>
      <c r="T161" s="122"/>
      <c r="W161" s="122"/>
      <c r="X161" s="123"/>
      <c r="Y161" s="123"/>
      <c r="Z161" s="123"/>
      <c r="AA161" s="123"/>
      <c r="AB161" s="123"/>
      <c r="AC161" s="123"/>
      <c r="AD161" s="123"/>
      <c r="AE161" s="123"/>
      <c r="AF161" s="123"/>
      <c r="AG161" s="124"/>
      <c r="AH161" s="124"/>
      <c r="AI161" s="124"/>
      <c r="AJ161" s="123"/>
      <c r="AK161" s="123"/>
      <c r="AL161" s="123"/>
      <c r="AM161" s="123"/>
      <c r="AN161" s="123"/>
      <c r="AO161" s="123"/>
      <c r="AP161" s="125"/>
      <c r="AQ161" s="123"/>
      <c r="AR161" s="125"/>
      <c r="AS161" s="123"/>
      <c r="AT161" s="124"/>
      <c r="AU161" s="124"/>
      <c r="AV161" s="124"/>
      <c r="AW161" s="124"/>
      <c r="AX161" s="124"/>
      <c r="AY161" s="122"/>
      <c r="AZ161" s="122"/>
      <c r="BA161" s="123"/>
      <c r="BB161" s="123"/>
      <c r="BC161" s="123"/>
      <c r="BD161" s="123"/>
      <c r="BE161" s="123"/>
      <c r="BH161" s="123"/>
      <c r="BM161" s="126"/>
    </row>
    <row r="162" spans="4:65" s="121" customFormat="1" ht="16" customHeight="1" x14ac:dyDescent="0.15">
      <c r="D162" s="4" t="s">
        <v>33</v>
      </c>
      <c r="E162" s="4"/>
      <c r="F162" s="70"/>
      <c r="G162" s="46"/>
      <c r="H162" s="47"/>
      <c r="I162" s="40"/>
      <c r="J162" s="13"/>
      <c r="K162" s="13"/>
      <c r="L162" s="42"/>
      <c r="M162" s="42"/>
      <c r="N162" s="131"/>
      <c r="O162" s="43"/>
      <c r="P162" s="44"/>
      <c r="Q162" s="131"/>
      <c r="R162" s="41"/>
      <c r="S162" s="131"/>
      <c r="T162" s="122"/>
      <c r="W162" s="122"/>
      <c r="X162" s="123"/>
      <c r="Y162" s="123"/>
      <c r="Z162" s="123"/>
      <c r="AA162" s="123"/>
      <c r="AB162" s="123"/>
      <c r="AC162" s="123"/>
      <c r="AD162" s="123"/>
      <c r="AE162" s="123"/>
      <c r="AF162" s="123"/>
      <c r="AG162" s="124"/>
      <c r="AH162" s="124"/>
      <c r="AI162" s="124"/>
      <c r="AJ162" s="123"/>
      <c r="AK162" s="123"/>
      <c r="AL162" s="123"/>
      <c r="AM162" s="123"/>
      <c r="AN162" s="123"/>
      <c r="AO162" s="123"/>
      <c r="AP162" s="125"/>
      <c r="AQ162" s="123"/>
      <c r="AR162" s="125"/>
      <c r="AS162" s="123"/>
      <c r="AT162" s="124"/>
      <c r="AU162" s="124"/>
      <c r="AV162" s="124"/>
      <c r="AW162" s="124"/>
      <c r="AX162" s="124"/>
      <c r="AY162" s="122"/>
      <c r="AZ162" s="122"/>
      <c r="BA162" s="123"/>
      <c r="BB162" s="123"/>
      <c r="BC162" s="123"/>
      <c r="BD162" s="123"/>
      <c r="BE162" s="123"/>
      <c r="BH162" s="123"/>
      <c r="BM162" s="126"/>
    </row>
    <row r="163" spans="4:65" s="121" customFormat="1" ht="31" customHeight="1" x14ac:dyDescent="0.15">
      <c r="D163" s="246" t="s">
        <v>218</v>
      </c>
      <c r="E163" s="246"/>
      <c r="F163" s="246"/>
      <c r="G163" s="246"/>
      <c r="H163" s="246"/>
      <c r="I163" s="246"/>
      <c r="J163" s="246"/>
      <c r="K163" s="246"/>
      <c r="L163" s="246"/>
      <c r="M163" s="246"/>
      <c r="N163" s="246"/>
      <c r="O163" s="246"/>
      <c r="P163" s="246"/>
      <c r="Q163" s="246"/>
      <c r="R163" s="246"/>
      <c r="S163" s="246"/>
      <c r="T163" s="122"/>
      <c r="W163" s="122"/>
      <c r="X163" s="123"/>
      <c r="Y163" s="123"/>
      <c r="Z163" s="123"/>
      <c r="AA163" s="123"/>
      <c r="AB163" s="123"/>
      <c r="AC163" s="123"/>
      <c r="AD163" s="123"/>
      <c r="AE163" s="123"/>
      <c r="AF163" s="123"/>
      <c r="AG163" s="124"/>
      <c r="AH163" s="124"/>
      <c r="AI163" s="124"/>
      <c r="AJ163" s="123"/>
      <c r="AK163" s="123"/>
      <c r="AL163" s="123"/>
      <c r="AM163" s="123"/>
      <c r="AN163" s="123"/>
      <c r="AO163" s="123"/>
      <c r="AP163" s="125"/>
      <c r="AQ163" s="123"/>
      <c r="AR163" s="125"/>
      <c r="AS163" s="123"/>
      <c r="AT163" s="124"/>
      <c r="AU163" s="124"/>
      <c r="AV163" s="124"/>
      <c r="AW163" s="124"/>
      <c r="AX163" s="124"/>
      <c r="AY163" s="122"/>
      <c r="AZ163" s="122"/>
      <c r="BA163" s="123"/>
      <c r="BB163" s="123"/>
      <c r="BC163" s="123"/>
      <c r="BD163" s="123"/>
      <c r="BE163" s="123"/>
      <c r="BH163" s="123"/>
      <c r="BM163" s="126"/>
    </row>
    <row r="164" spans="4:65" s="4" customFormat="1" ht="18" customHeight="1" x14ac:dyDescent="0.15">
      <c r="D164" s="144"/>
      <c r="E164" s="144"/>
      <c r="F164" s="144"/>
      <c r="G164" s="144"/>
      <c r="H164" s="144"/>
      <c r="I164" s="144"/>
      <c r="J164" s="144"/>
      <c r="K164" s="144"/>
      <c r="L164" s="144"/>
      <c r="M164" s="144"/>
      <c r="N164" s="144"/>
      <c r="O164" s="144"/>
      <c r="P164" s="144"/>
      <c r="Q164" s="144"/>
      <c r="R164" s="144"/>
      <c r="S164" s="144"/>
      <c r="T164" s="3"/>
      <c r="W164" s="3"/>
      <c r="X164" s="12"/>
      <c r="Y164" s="12"/>
      <c r="Z164" s="12"/>
      <c r="AA164" s="12"/>
      <c r="AB164" s="12"/>
      <c r="AC164" s="12"/>
      <c r="AD164" s="12"/>
      <c r="AE164" s="12"/>
      <c r="AF164" s="12"/>
      <c r="AG164" s="13"/>
      <c r="AH164" s="13"/>
      <c r="AI164" s="13"/>
      <c r="AJ164" s="12"/>
      <c r="AK164" s="12"/>
      <c r="AL164" s="12"/>
      <c r="AM164" s="12"/>
      <c r="AN164" s="12"/>
      <c r="AO164" s="12"/>
      <c r="AP164" s="60"/>
      <c r="AQ164" s="12"/>
      <c r="AR164" s="60"/>
      <c r="AS164" s="12"/>
      <c r="AT164" s="13"/>
      <c r="AU164" s="13"/>
      <c r="AV164" s="13"/>
      <c r="AW164" s="13"/>
      <c r="AX164" s="13"/>
      <c r="AY164" s="3"/>
      <c r="AZ164" s="3"/>
      <c r="BA164" s="12"/>
      <c r="BB164" s="12"/>
      <c r="BC164" s="12"/>
      <c r="BD164" s="12"/>
      <c r="BE164" s="12"/>
      <c r="BH164" s="12"/>
      <c r="BM164" s="14"/>
    </row>
    <row r="165" spans="4:65" customFormat="1" ht="18" customHeight="1" x14ac:dyDescent="0.15">
      <c r="F165" s="71"/>
      <c r="H165" s="139"/>
      <c r="N165" s="132"/>
      <c r="Q165" s="132"/>
      <c r="S165" s="132"/>
    </row>
    <row r="166" spans="4:65" customFormat="1" ht="18" customHeight="1" x14ac:dyDescent="0.15">
      <c r="F166" s="71"/>
      <c r="H166" s="139"/>
      <c r="N166" s="132"/>
      <c r="Q166" s="132"/>
      <c r="S166" s="132"/>
    </row>
    <row r="167" spans="4:65" customFormat="1" ht="18" customHeight="1" x14ac:dyDescent="0.15">
      <c r="F167" s="71"/>
      <c r="H167" s="139"/>
      <c r="N167" s="132"/>
      <c r="Q167" s="132"/>
      <c r="S167" s="132"/>
    </row>
  </sheetData>
  <sheetProtection password="ECC8" sheet="1" objects="1" scenarios="1"/>
  <sortState ref="A42:BO157">
    <sortCondition ref="E42:E157"/>
  </sortState>
  <mergeCells count="31">
    <mergeCell ref="J9:J10"/>
    <mergeCell ref="O7:R7"/>
    <mergeCell ref="AW39:AY39"/>
    <mergeCell ref="AT39:AV39"/>
    <mergeCell ref="R39:S39"/>
    <mergeCell ref="O39:Q39"/>
    <mergeCell ref="R18:S18"/>
    <mergeCell ref="D2:S2"/>
    <mergeCell ref="K9:K10"/>
    <mergeCell ref="O16:Q16"/>
    <mergeCell ref="O18:Q18"/>
    <mergeCell ref="L18:N18"/>
    <mergeCell ref="J18:K18"/>
    <mergeCell ref="D16:E19"/>
    <mergeCell ref="D9:F9"/>
    <mergeCell ref="O8:R8"/>
    <mergeCell ref="O9:R9"/>
    <mergeCell ref="J12:J13"/>
    <mergeCell ref="K12:K13"/>
    <mergeCell ref="O10:R10"/>
    <mergeCell ref="D4:S4"/>
    <mergeCell ref="D5:S5"/>
    <mergeCell ref="L9:L10"/>
    <mergeCell ref="D160:S160"/>
    <mergeCell ref="D163:S163"/>
    <mergeCell ref="O12:R12"/>
    <mergeCell ref="D12:F13"/>
    <mergeCell ref="D35:S35"/>
    <mergeCell ref="D32:S32"/>
    <mergeCell ref="L39:N39"/>
    <mergeCell ref="J39:K39"/>
  </mergeCells>
  <phoneticPr fontId="2"/>
  <dataValidations xWindow="266" yWindow="406" count="1">
    <dataValidation type="list" allowBlank="1" showInputMessage="1" showErrorMessage="1" sqref="E21:E29">
      <formula1>$E$42:$E$157</formula1>
    </dataValidation>
  </dataValidations>
  <pageMargins left="0.7" right="0.7" top="0.75" bottom="0.75" header="0.5" footer="0.5"/>
  <pageSetup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8</vt:i4>
      </vt:variant>
    </vt:vector>
  </HeadingPairs>
  <TitlesOfParts>
    <vt:vector baseType="lpstr" size="8">
      <vt:lpstr>Compare ALL</vt:lpstr>
      <vt:lpstr> Conventional</vt:lpstr>
      <vt:lpstr>B2XF, B3XF</vt:lpstr>
      <vt:lpstr>Enlist</vt:lpstr>
      <vt:lpstr>  GL, GT, GLT, GLB2 </vt:lpstr>
      <vt:lpstr>B2RF, WRF</vt:lpstr>
      <vt:lpstr>  XF, RF</vt:lpstr>
      <vt:lpstr>=|;-}</vt:lpstr>
    </vt:vector>
  </TitlesOfParts>
  <Manager/>
  <Company/>
  <LinksUpToDate>false</LinksUpToDate>
  <SharedDoc>false</SharedDoc>
  <HyperlinkBase/>
  <HyperlinksChanged>false</HyperlinksChanged>
  <AppVersion>15.0300</AppVersion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