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ms-office.chartcolorstyle+xml" PartName="/xl/charts/colors1.xml"/>
  <Override ContentType="application/vnd.ms-office.chartstyle+xml" PartName="/xl/charts/style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2500" windowHeight="10783"/>
  </bookViews>
  <sheets>
    <sheet name="MS Online" sheetId="1" r:id="rId1"/>
    <sheet name="Current Customer" sheetId="2" r:id="rId2"/>
    <sheet name="VL Pricing" sheetId="3" r:id="rId3"/>
  </sheets>
  <calcPr calcId="162913"/>
</workbook>
</file>

<file path=xl/calcChain.xml><?xml version="1.0" encoding="utf-8"?>
<calcChain xmlns="http://schemas.openxmlformats.org/spreadsheetml/2006/main">
  <c r="E33" i="1" l="1"/>
  <c r="F33" i="1" s="1"/>
  <c r="E31" i="1"/>
  <c r="F31" i="1" s="1"/>
  <c r="E32" i="1"/>
  <c r="F32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19" i="1" l="1"/>
  <c r="F19" i="1" s="1"/>
  <c r="F38" i="3" l="1"/>
  <c r="F39" i="3"/>
  <c r="F40" i="3"/>
  <c r="F41" i="3"/>
  <c r="F42" i="3"/>
  <c r="F43" i="3"/>
  <c r="F19" i="3" l="1"/>
  <c r="F20" i="3"/>
  <c r="F21" i="3"/>
  <c r="F22" i="3"/>
  <c r="F24" i="3"/>
  <c r="F25" i="3"/>
  <c r="F26" i="3"/>
  <c r="F27" i="3"/>
  <c r="F28" i="3"/>
  <c r="F29" i="3"/>
  <c r="F30" i="3"/>
  <c r="F31" i="3"/>
  <c r="F33" i="3"/>
  <c r="F34" i="3"/>
  <c r="F35" i="3"/>
  <c r="F36" i="3"/>
  <c r="F45" i="3"/>
  <c r="F46" i="3"/>
  <c r="F47" i="3"/>
  <c r="F48" i="3"/>
  <c r="M8" i="3" l="1"/>
  <c r="M6" i="3"/>
  <c r="M7" i="3"/>
  <c r="M5" i="3"/>
  <c r="F7" i="3"/>
  <c r="F8" i="3"/>
  <c r="F9" i="3"/>
  <c r="F10" i="3"/>
  <c r="F11" i="3"/>
  <c r="F12" i="3"/>
  <c r="F13" i="3"/>
  <c r="F15" i="3"/>
  <c r="F16" i="3"/>
  <c r="F17" i="3"/>
  <c r="F18" i="3"/>
  <c r="F6" i="3"/>
  <c r="M11" i="3" l="1"/>
  <c r="F50" i="3"/>
  <c r="H6" i="2"/>
  <c r="I6" i="2"/>
  <c r="J6" i="2"/>
  <c r="K6" i="2"/>
  <c r="M16" i="3" l="1"/>
  <c r="J40" i="2"/>
  <c r="L28" i="1" s="1"/>
  <c r="K40" i="2"/>
  <c r="M28" i="1" s="1"/>
  <c r="E34" i="1"/>
  <c r="F34" i="1" s="1"/>
  <c r="F35" i="1"/>
  <c r="H8" i="2" l="1"/>
  <c r="H40" i="2" s="1"/>
  <c r="J28" i="1" s="1"/>
  <c r="G8" i="2"/>
  <c r="G40" i="2" s="1"/>
  <c r="I28" i="1" s="1"/>
  <c r="I8" i="2"/>
  <c r="I40" i="2" s="1"/>
  <c r="K28" i="1" s="1"/>
  <c r="E24" i="1"/>
  <c r="F24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20" i="1"/>
  <c r="F20" i="1" s="1"/>
  <c r="E21" i="1"/>
  <c r="F21" i="1" s="1"/>
  <c r="E22" i="1"/>
  <c r="F22" i="1" s="1"/>
  <c r="E23" i="1"/>
  <c r="F23" i="1" s="1"/>
  <c r="E9" i="1"/>
  <c r="F9" i="1" s="1"/>
  <c r="F36" i="1" l="1"/>
  <c r="I30" i="1" s="1"/>
  <c r="L40" i="2"/>
  <c r="N28" i="1" s="1"/>
  <c r="E36" i="1"/>
  <c r="J30" i="1" l="1"/>
  <c r="K30" i="1"/>
  <c r="L30" i="1"/>
  <c r="M30" i="1"/>
  <c r="N30" i="1" l="1"/>
</calcChain>
</file>

<file path=xl/sharedStrings.xml><?xml version="1.0" encoding="utf-8"?>
<sst xmlns="http://schemas.openxmlformats.org/spreadsheetml/2006/main" count="177" uniqueCount="163">
  <si>
    <t>Services</t>
  </si>
  <si>
    <t>Customer Name:</t>
  </si>
  <si>
    <t>E3</t>
  </si>
  <si>
    <t>E1</t>
  </si>
  <si>
    <t>K1</t>
  </si>
  <si>
    <t>Web App w/ SP1</t>
  </si>
  <si>
    <t>Web App w/ SP2</t>
  </si>
  <si>
    <t>SharePoint Plan 1</t>
  </si>
  <si>
    <t>SharePoint Plan 2</t>
  </si>
  <si>
    <t>Quantity</t>
  </si>
  <si>
    <t>Total/mo</t>
  </si>
  <si>
    <t xml:space="preserve">Total: </t>
  </si>
  <si>
    <t>SPO Storage/GB</t>
  </si>
  <si>
    <t>Year 1</t>
  </si>
  <si>
    <t>Year 2</t>
  </si>
  <si>
    <t>Year 3</t>
  </si>
  <si>
    <t>Year 4</t>
  </si>
  <si>
    <t>Year 5</t>
  </si>
  <si>
    <t>% Growth:</t>
  </si>
  <si>
    <t>Total 5 Year</t>
  </si>
  <si>
    <t>Total/Yr</t>
  </si>
  <si>
    <t>Montly Cost</t>
  </si>
  <si>
    <t>Annual Cost</t>
  </si>
  <si>
    <t>Expense Type</t>
  </si>
  <si>
    <t>Messaging</t>
  </si>
  <si>
    <t>Related Hardware</t>
  </si>
  <si>
    <t>Communication</t>
  </si>
  <si>
    <t>IM/Presence Solution</t>
  </si>
  <si>
    <t>VOIP Solution</t>
  </si>
  <si>
    <t>PBX (Lync Plan 3 Only)</t>
  </si>
  <si>
    <t>Collaboration</t>
  </si>
  <si>
    <t>Document Management</t>
  </si>
  <si>
    <t>Website</t>
  </si>
  <si>
    <t>Extranet</t>
  </si>
  <si>
    <t>Productivity Software</t>
  </si>
  <si>
    <t>Office licenses</t>
  </si>
  <si>
    <t>Backup/Continuity</t>
  </si>
  <si>
    <t>Backup Service</t>
  </si>
  <si>
    <t>Backup Hardware</t>
  </si>
  <si>
    <t>Backup Software</t>
  </si>
  <si>
    <t>Consultants</t>
  </si>
  <si>
    <t>Outsourcing</t>
  </si>
  <si>
    <t>IT Support (for above):</t>
  </si>
  <si>
    <t xml:space="preserve">IT Staff </t>
  </si>
  <si>
    <t>Email Solution (Server,CAL,Hosted)</t>
  </si>
  <si>
    <t>Total</t>
  </si>
  <si>
    <t>5 year total</t>
  </si>
  <si>
    <t>Other Software (ex. Server A/V)</t>
  </si>
  <si>
    <t>Spam &amp; A/V Gateway</t>
  </si>
  <si>
    <t>Per/Mo</t>
  </si>
  <si>
    <t>N/A</t>
  </si>
  <si>
    <t>Other Expenses</t>
  </si>
  <si>
    <t>5 year cost comparison between customer's current environment and proposed</t>
  </si>
  <si>
    <t>Current Solution/Upgrade</t>
  </si>
  <si>
    <r>
      <t>*</t>
    </r>
    <r>
      <rPr>
        <i/>
        <sz val="11"/>
        <color theme="1"/>
        <rFont val="Calibri"/>
        <family val="2"/>
        <scheme val="minor"/>
      </rPr>
      <t>remember to factor growth into year 2-5*</t>
    </r>
  </si>
  <si>
    <t>Online Services</t>
  </si>
  <si>
    <t>On Premises</t>
  </si>
  <si>
    <t>Customer on-premises/alternate plan (5 years)</t>
  </si>
  <si>
    <t>conferencing, VOIP), collaboration (document management solutions) and Office</t>
  </si>
  <si>
    <t xml:space="preserve">List all expense types relating to current email, communication (IM/Presence, web </t>
  </si>
  <si>
    <t>Windows Server Essentials</t>
  </si>
  <si>
    <t>Windows Server 2012 Datacenter (2 proc)</t>
  </si>
  <si>
    <t>Windows Server 2012 CAL</t>
  </si>
  <si>
    <t>Price</t>
  </si>
  <si>
    <t>Windows Server Essentials w/SA</t>
  </si>
  <si>
    <t>Windows Server 2012 Datacenter (2 proc) w/SA</t>
  </si>
  <si>
    <t>Windows Server 2012 CAL w/SA</t>
  </si>
  <si>
    <t>Messaging -  Exchange Server</t>
  </si>
  <si>
    <t>Collaboration - SharePoint Server Farm</t>
  </si>
  <si>
    <t>SQL Server 2012 Standard</t>
  </si>
  <si>
    <t>Below prices are from the MS Open License - No Price Level List</t>
  </si>
  <si>
    <t>On-Premises Microsoft Software Pricing</t>
  </si>
  <si>
    <t>SQL Server 2012 Standard w/SA</t>
  </si>
  <si>
    <t>SQL Server 2012 CAL</t>
  </si>
  <si>
    <t>SQL Server 2012 CAL w/SA</t>
  </si>
  <si>
    <t>Database</t>
  </si>
  <si>
    <t>Software</t>
  </si>
  <si>
    <t>Entry level Server</t>
  </si>
  <si>
    <t xml:space="preserve">Mid-Level Server </t>
  </si>
  <si>
    <t xml:space="preserve">Advanced Server </t>
  </si>
  <si>
    <t>Est. Price</t>
  </si>
  <si>
    <t>Other Hardware</t>
  </si>
  <si>
    <t>Hardware (include OS)</t>
  </si>
  <si>
    <t>MS Server Hardware/Software Costs</t>
  </si>
  <si>
    <t>Total On-Premises Software/Hardware*</t>
  </si>
  <si>
    <r>
      <t xml:space="preserve">*Paid for over 3 years in </t>
    </r>
    <r>
      <rPr>
        <i/>
        <sz val="11"/>
        <color theme="1"/>
        <rFont val="Calibri"/>
        <family val="2"/>
        <scheme val="minor"/>
      </rPr>
      <t>Current Customer Worksheet</t>
    </r>
  </si>
  <si>
    <t>Online Server Quoting Tool</t>
  </si>
  <si>
    <t>Dell</t>
  </si>
  <si>
    <t>Online Server Pricing</t>
  </si>
  <si>
    <t>HP</t>
  </si>
  <si>
    <t>Windows Server 2012 Standard</t>
  </si>
  <si>
    <t>Windows Server 2012 Standard w/SA</t>
  </si>
  <si>
    <t>Productivity - Office</t>
  </si>
  <si>
    <t>Office Standard 2013</t>
  </si>
  <si>
    <t>Office Standard 2013 w/SA</t>
  </si>
  <si>
    <t>Office Pro Plus 2013</t>
  </si>
  <si>
    <t>Office Pro Plus 2013 w/SA</t>
  </si>
  <si>
    <t>Office for Mac Standard</t>
  </si>
  <si>
    <t>Office for Mac Standard w/SA</t>
  </si>
  <si>
    <t>Managed Services*</t>
  </si>
  <si>
    <t>Migration/Setup*</t>
  </si>
  <si>
    <t>(from VL Pricing worksheet)</t>
  </si>
  <si>
    <t>Exchange Server 2013 Standard Edition</t>
  </si>
  <si>
    <t>Exchange Server 2013 Standard Edition w/SA</t>
  </si>
  <si>
    <t>Exchange Server 2013 Enterprise Edition</t>
  </si>
  <si>
    <t>Exchange Server 2013 Enterprise Edition w/SA</t>
  </si>
  <si>
    <t>SharePoint Server 2013</t>
  </si>
  <si>
    <t>SharePoint Server 2013 w/SA</t>
  </si>
  <si>
    <t>Exchange Server 2013 Standard CAL (user)</t>
  </si>
  <si>
    <t>Exchange Server 2013 Standard CAL w/SA (user)</t>
  </si>
  <si>
    <t>Exchange Server 2013 Std + Ent CAL (user)</t>
  </si>
  <si>
    <t>Exchange Server 2013 Std + Ent CAL w/SA (user)</t>
  </si>
  <si>
    <t>Lync Server 2013 Standard CAL (user)</t>
  </si>
  <si>
    <t>Lync Server 2013 Standard CAL w/SA (user)</t>
  </si>
  <si>
    <t>Communication - Lync</t>
  </si>
  <si>
    <t xml:space="preserve">Lync Server 2013 </t>
  </si>
  <si>
    <t>Lync Server 2013  w/SA</t>
  </si>
  <si>
    <t>Lync Server 2013 Enterprise CAL (user)</t>
  </si>
  <si>
    <t>Lync Server 2013 Enterprise CAL w/SA (user)</t>
  </si>
  <si>
    <t>Lync Server 2013 Plus CAL (user)</t>
  </si>
  <si>
    <t>Lync Server 2013 Plus CAL w/SA (user)</t>
  </si>
  <si>
    <t>SharePoint 2013 Standard CAL (user)</t>
  </si>
  <si>
    <t>SharePoint 2013 Standard CAL w/SA (user)</t>
  </si>
  <si>
    <t xml:space="preserve">Instructions:  1)  Input customer data in gray fields for proposed MS Online services. 2)  On 'Current customer' worksheet, input their current costs.  </t>
  </si>
  <si>
    <t>EOA Add-on</t>
  </si>
  <si>
    <t>Visio Pro</t>
  </si>
  <si>
    <t>Visio Pro (m2m)</t>
  </si>
  <si>
    <t>Project Pro</t>
  </si>
  <si>
    <t>Project Pro (m2m)</t>
  </si>
  <si>
    <t>Project Online</t>
  </si>
  <si>
    <t>Project Online (m2m)</t>
  </si>
  <si>
    <t>Project Online w/ Project Pro</t>
  </si>
  <si>
    <t>Office 365 Pro Plus</t>
  </si>
  <si>
    <t>Exchange Online Plan 1</t>
  </si>
  <si>
    <t>Exchange Online Plan 2</t>
  </si>
  <si>
    <t>Exchange Online Kiosk</t>
  </si>
  <si>
    <t>Microsoft Dynamics CRM Online</t>
  </si>
  <si>
    <t>Windows Server</t>
  </si>
  <si>
    <t>From VL Pricing worksheet</t>
  </si>
  <si>
    <t>Symantec Spam/AV</t>
  </si>
  <si>
    <t>Spam/AV Server (3k)</t>
  </si>
  <si>
    <t>Webex</t>
  </si>
  <si>
    <t>File Server</t>
  </si>
  <si>
    <t>Hosted</t>
  </si>
  <si>
    <t>Offsite tape pickup</t>
  </si>
  <si>
    <t>Tapes</t>
  </si>
  <si>
    <t>Backup Exec</t>
  </si>
  <si>
    <t>Productivity Loss (not using Lync or SharePoint Online)</t>
  </si>
  <si>
    <t>Xgility Cost Comparison Worksheet</t>
  </si>
  <si>
    <t>*Note 2 servers for SharePoint is recommended</t>
  </si>
  <si>
    <t>*Best practices would have clusters for exchange and SQL</t>
  </si>
  <si>
    <t>*Quote Assumes Using HyperV (Virtual Machines)</t>
  </si>
  <si>
    <t>Web Conferencing??</t>
  </si>
  <si>
    <t>*online is 5 devices including ipad vs. 1 per user</t>
  </si>
  <si>
    <t>SharePoint/Exchange</t>
  </si>
  <si>
    <t>Savings on laptop elimination</t>
  </si>
  <si>
    <t>Skype for Business Plan 1</t>
  </si>
  <si>
    <t>Skype for Business Plan 2</t>
  </si>
  <si>
    <t>Office 365 and Xgility Services Solution</t>
  </si>
  <si>
    <t>E5</t>
  </si>
  <si>
    <t>Enterprise Mobility Suite</t>
  </si>
  <si>
    <t>3) Use 'VL Pricing' worksheet to estimate on-premises upgrade/build out costs  4) contact info@xgility.com for services proposal</t>
  </si>
  <si>
    <t>*Provided by Xgility Range is 14,000-60,000 depending on amount of custom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</si>
</sst>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5">
    <xf numFmtId="0" fontId="0" fillId="0" borderId="0" xfId="0"/>
    <xf numFmtId="0" fontId="0" fillId="3" borderId="0" xfId="0" applyFill="1"/>
    <xf numFmtId="164" fontId="0" fillId="3" borderId="0" xfId="0" applyNumberFormat="1" applyFill="1"/>
    <xf numFmtId="0" fontId="1" fillId="3" borderId="0" xfId="0" applyFont="1" applyFill="1"/>
    <xf numFmtId="164" fontId="1" fillId="3" borderId="0" xfId="0" applyNumberFormat="1" applyFont="1" applyFill="1"/>
    <xf numFmtId="0" fontId="3" fillId="3" borderId="0" xfId="0" applyFont="1" applyFill="1"/>
    <xf numFmtId="0" fontId="0" fillId="3" borderId="5" xfId="0" applyFill="1" applyBorder="1"/>
    <xf numFmtId="164" fontId="0" fillId="3" borderId="0" xfId="0" applyNumberFormat="1" applyFill="1" applyBorder="1"/>
    <xf numFmtId="164" fontId="0" fillId="3" borderId="6" xfId="0" applyNumberFormat="1" applyFill="1" applyBorder="1"/>
    <xf numFmtId="165" fontId="0" fillId="3" borderId="0" xfId="0" applyNumberFormat="1" applyFill="1" applyBorder="1"/>
    <xf numFmtId="0" fontId="2" fillId="3" borderId="0" xfId="0" applyFont="1" applyFill="1"/>
    <xf numFmtId="0" fontId="0" fillId="3" borderId="19" xfId="0" applyFill="1" applyBorder="1"/>
    <xf numFmtId="0" fontId="0" fillId="3" borderId="20" xfId="0" applyFill="1" applyBorder="1"/>
    <xf numFmtId="164" fontId="0" fillId="3" borderId="20" xfId="0" applyNumberFormat="1" applyFill="1" applyBorder="1"/>
    <xf numFmtId="0" fontId="0" fillId="3" borderId="21" xfId="0" applyFill="1" applyBorder="1"/>
    <xf numFmtId="0" fontId="0" fillId="3" borderId="19" xfId="0" applyFont="1" applyFill="1" applyBorder="1"/>
    <xf numFmtId="0" fontId="1" fillId="3" borderId="22" xfId="0" applyFont="1" applyFill="1" applyBorder="1"/>
    <xf numFmtId="0" fontId="0" fillId="3" borderId="23" xfId="0" applyFill="1" applyBorder="1"/>
    <xf numFmtId="164" fontId="0" fillId="3" borderId="23" xfId="0" applyNumberFormat="1" applyFill="1" applyBorder="1"/>
    <xf numFmtId="0" fontId="1" fillId="3" borderId="24" xfId="0" applyFont="1" applyFill="1" applyBorder="1"/>
    <xf numFmtId="0" fontId="1" fillId="3" borderId="27" xfId="0" applyFont="1" applyFill="1" applyBorder="1"/>
    <xf numFmtId="0" fontId="0" fillId="3" borderId="17" xfId="0" applyFill="1" applyBorder="1"/>
    <xf numFmtId="164" fontId="0" fillId="3" borderId="17" xfId="0" applyNumberFormat="1" applyFill="1" applyBorder="1"/>
    <xf numFmtId="0" fontId="0" fillId="3" borderId="18" xfId="0" applyFill="1" applyBorder="1"/>
    <xf numFmtId="0" fontId="1" fillId="3" borderId="19" xfId="0" applyFont="1" applyFill="1" applyBorder="1"/>
    <xf numFmtId="0" fontId="1" fillId="3" borderId="21" xfId="0" applyFont="1" applyFill="1" applyBorder="1"/>
    <xf numFmtId="0" fontId="1" fillId="3" borderId="8" xfId="0" applyFont="1" applyFill="1" applyBorder="1"/>
    <xf numFmtId="0" fontId="0" fillId="3" borderId="4" xfId="0" applyFill="1" applyBorder="1"/>
    <xf numFmtId="0" fontId="1" fillId="3" borderId="3" xfId="0" applyFont="1" applyFill="1" applyBorder="1" applyAlignment="1">
      <alignment horizontal="right"/>
    </xf>
    <xf numFmtId="0" fontId="0" fillId="3" borderId="29" xfId="0" applyFill="1" applyBorder="1"/>
    <xf numFmtId="0" fontId="0" fillId="4" borderId="3" xfId="0" applyFill="1" applyBorder="1"/>
    <xf numFmtId="0" fontId="0" fillId="4" borderId="2" xfId="0" applyFill="1" applyBorder="1"/>
    <xf numFmtId="0" fontId="0" fillId="4" borderId="4" xfId="0" applyFill="1" applyBorder="1" applyAlignment="1">
      <alignment horizontal="justify"/>
    </xf>
    <xf numFmtId="0" fontId="0" fillId="4" borderId="5" xfId="0" applyFill="1" applyBorder="1"/>
    <xf numFmtId="0" fontId="0" fillId="4" borderId="6" xfId="0" applyFill="1" applyBorder="1" applyAlignment="1">
      <alignment horizontal="justify"/>
    </xf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164" fontId="0" fillId="4" borderId="8" xfId="0" applyNumberFormat="1" applyFill="1" applyBorder="1"/>
    <xf numFmtId="0" fontId="0" fillId="4" borderId="9" xfId="0" applyFill="1" applyBorder="1"/>
    <xf numFmtId="0" fontId="7" fillId="4" borderId="3" xfId="0" applyFont="1" applyFill="1" applyBorder="1" applyAlignment="1">
      <alignment horizontal="justify"/>
    </xf>
    <xf numFmtId="164" fontId="7" fillId="4" borderId="3" xfId="0" applyNumberFormat="1" applyFont="1" applyFill="1" applyBorder="1" applyAlignment="1">
      <alignment horizontal="justify"/>
    </xf>
    <xf numFmtId="0" fontId="9" fillId="4" borderId="2" xfId="0" applyFont="1" applyFill="1" applyBorder="1" applyAlignment="1">
      <alignment horizontal="justify"/>
    </xf>
    <xf numFmtId="0" fontId="9" fillId="4" borderId="5" xfId="0" applyFont="1" applyFill="1" applyBorder="1" applyAlignment="1">
      <alignment horizontal="justify"/>
    </xf>
    <xf numFmtId="0" fontId="9" fillId="4" borderId="5" xfId="0" applyFont="1" applyFill="1" applyBorder="1"/>
    <xf numFmtId="0" fontId="9" fillId="4" borderId="7" xfId="0" applyFont="1" applyFill="1" applyBorder="1"/>
    <xf numFmtId="0" fontId="9" fillId="4" borderId="4" xfId="0" applyFont="1" applyFill="1" applyBorder="1"/>
    <xf numFmtId="0" fontId="9" fillId="4" borderId="6" xfId="0" applyFont="1" applyFill="1" applyBorder="1"/>
    <xf numFmtId="0" fontId="9" fillId="4" borderId="9" xfId="0" applyFont="1" applyFill="1" applyBorder="1"/>
    <xf numFmtId="0" fontId="9" fillId="4" borderId="8" xfId="0" applyFont="1" applyFill="1" applyBorder="1"/>
    <xf numFmtId="0" fontId="7" fillId="4" borderId="3" xfId="0" applyFont="1" applyFill="1" applyBorder="1"/>
    <xf numFmtId="0" fontId="9" fillId="2" borderId="17" xfId="0" applyFont="1" applyFill="1" applyBorder="1"/>
    <xf numFmtId="0" fontId="9" fillId="2" borderId="20" xfId="0" applyFont="1" applyFill="1" applyBorder="1"/>
    <xf numFmtId="0" fontId="6" fillId="3" borderId="0" xfId="0" applyFont="1" applyFill="1"/>
    <xf numFmtId="0" fontId="5" fillId="3" borderId="0" xfId="1" applyFont="1" applyFill="1"/>
    <xf numFmtId="0" fontId="0" fillId="4" borderId="4" xfId="0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0" fillId="3" borderId="0" xfId="0" applyFill="1" applyAlignment="1">
      <alignment horizontal="justify"/>
    </xf>
    <xf numFmtId="0" fontId="1" fillId="3" borderId="30" xfId="0" applyFont="1" applyFill="1" applyBorder="1"/>
    <xf numFmtId="0" fontId="0" fillId="3" borderId="31" xfId="0" applyFill="1" applyBorder="1"/>
    <xf numFmtId="164" fontId="0" fillId="3" borderId="31" xfId="0" applyNumberFormat="1" applyFill="1" applyBorder="1"/>
    <xf numFmtId="0" fontId="0" fillId="3" borderId="32" xfId="0" applyFill="1" applyBorder="1"/>
    <xf numFmtId="0" fontId="0" fillId="3" borderId="16" xfId="0" applyFont="1" applyFill="1" applyBorder="1"/>
    <xf numFmtId="0" fontId="0" fillId="3" borderId="12" xfId="0" applyFill="1" applyBorder="1"/>
    <xf numFmtId="0" fontId="8" fillId="3" borderId="16" xfId="0" applyFont="1" applyFill="1" applyBorder="1" applyAlignment="1">
      <alignment horizontal="justify"/>
    </xf>
    <xf numFmtId="164" fontId="7" fillId="3" borderId="17" xfId="0" applyNumberFormat="1" applyFont="1" applyFill="1" applyBorder="1" applyAlignment="1">
      <alignment horizontal="justify"/>
    </xf>
    <xf numFmtId="164" fontId="7" fillId="3" borderId="18" xfId="0" applyNumberFormat="1" applyFont="1" applyFill="1" applyBorder="1" applyAlignment="1">
      <alignment horizontal="justify"/>
    </xf>
    <xf numFmtId="0" fontId="9" fillId="3" borderId="16" xfId="0" applyFont="1" applyFill="1" applyBorder="1"/>
    <xf numFmtId="164" fontId="9" fillId="3" borderId="18" xfId="0" applyNumberFormat="1" applyFont="1" applyFill="1" applyBorder="1"/>
    <xf numFmtId="0" fontId="9" fillId="3" borderId="19" xfId="0" applyFont="1" applyFill="1" applyBorder="1"/>
    <xf numFmtId="164" fontId="9" fillId="3" borderId="20" xfId="0" applyNumberFormat="1" applyFont="1" applyFill="1" applyBorder="1"/>
    <xf numFmtId="164" fontId="9" fillId="3" borderId="21" xfId="0" applyNumberFormat="1" applyFont="1" applyFill="1" applyBorder="1"/>
    <xf numFmtId="0" fontId="9" fillId="3" borderId="20" xfId="0" applyFont="1" applyFill="1" applyBorder="1"/>
    <xf numFmtId="0" fontId="9" fillId="3" borderId="21" xfId="0" applyFont="1" applyFill="1" applyBorder="1"/>
    <xf numFmtId="0" fontId="7" fillId="3" borderId="22" xfId="0" applyFont="1" applyFill="1" applyBorder="1" applyAlignment="1">
      <alignment horizontal="right"/>
    </xf>
    <xf numFmtId="164" fontId="7" fillId="3" borderId="23" xfId="0" applyNumberFormat="1" applyFont="1" applyFill="1" applyBorder="1"/>
    <xf numFmtId="0" fontId="7" fillId="3" borderId="23" xfId="0" applyFont="1" applyFill="1" applyBorder="1"/>
    <xf numFmtId="164" fontId="7" fillId="3" borderId="24" xfId="0" applyNumberFormat="1" applyFont="1" applyFill="1" applyBorder="1"/>
    <xf numFmtId="0" fontId="1" fillId="3" borderId="11" xfId="0" applyFont="1" applyFill="1" applyBorder="1"/>
    <xf numFmtId="164" fontId="1" fillId="3" borderId="13" xfId="0" applyNumberFormat="1" applyFont="1" applyFill="1" applyBorder="1"/>
    <xf numFmtId="0" fontId="8" fillId="3" borderId="19" xfId="0" applyFont="1" applyFill="1" applyBorder="1"/>
    <xf numFmtId="0" fontId="9" fillId="3" borderId="25" xfId="0" applyFont="1" applyFill="1" applyBorder="1"/>
    <xf numFmtId="164" fontId="9" fillId="3" borderId="26" xfId="0" applyNumberFormat="1" applyFont="1" applyFill="1" applyBorder="1"/>
    <xf numFmtId="164" fontId="9" fillId="3" borderId="27" xfId="0" applyNumberFormat="1" applyFont="1" applyFill="1" applyBorder="1"/>
    <xf numFmtId="164" fontId="9" fillId="3" borderId="23" xfId="0" applyNumberFormat="1" applyFont="1" applyFill="1" applyBorder="1"/>
    <xf numFmtId="164" fontId="10" fillId="6" borderId="17" xfId="0" applyNumberFormat="1" applyFont="1" applyFill="1" applyBorder="1"/>
    <xf numFmtId="164" fontId="10" fillId="6" borderId="20" xfId="0" applyNumberFormat="1" applyFont="1" applyFill="1" applyBorder="1"/>
    <xf numFmtId="0" fontId="0" fillId="6" borderId="0" xfId="0" applyFill="1"/>
    <xf numFmtId="0" fontId="1" fillId="6" borderId="0" xfId="0" applyFont="1" applyFill="1"/>
    <xf numFmtId="0" fontId="0" fillId="6" borderId="20" xfId="0" applyFill="1" applyBorder="1"/>
    <xf numFmtId="164" fontId="0" fillId="6" borderId="20" xfId="0" applyNumberFormat="1" applyFill="1" applyBorder="1"/>
    <xf numFmtId="0" fontId="0" fillId="6" borderId="26" xfId="0" applyFill="1" applyBorder="1"/>
    <xf numFmtId="164" fontId="0" fillId="6" borderId="26" xfId="0" applyNumberFormat="1" applyFill="1" applyBorder="1"/>
    <xf numFmtId="0" fontId="0" fillId="5" borderId="6" xfId="0" applyFill="1" applyBorder="1"/>
    <xf numFmtId="0" fontId="2" fillId="5" borderId="3" xfId="0" applyFont="1" applyFill="1" applyBorder="1"/>
    <xf numFmtId="164" fontId="0" fillId="5" borderId="3" xfId="0" applyNumberFormat="1" applyFill="1" applyBorder="1"/>
    <xf numFmtId="0" fontId="0" fillId="5" borderId="5" xfId="0" applyFill="1" applyBorder="1"/>
    <xf numFmtId="0" fontId="2" fillId="5" borderId="0" xfId="0" applyFont="1" applyFill="1" applyBorder="1"/>
    <xf numFmtId="0" fontId="0" fillId="5" borderId="0" xfId="0" applyFill="1" applyBorder="1"/>
    <xf numFmtId="164" fontId="0" fillId="5" borderId="0" xfId="0" applyNumberFormat="1" applyFill="1" applyBorder="1"/>
    <xf numFmtId="9" fontId="0" fillId="5" borderId="0" xfId="0" applyNumberFormat="1" applyFill="1" applyBorder="1"/>
    <xf numFmtId="0" fontId="1" fillId="5" borderId="8" xfId="0" applyFont="1" applyFill="1" applyBorder="1"/>
    <xf numFmtId="164" fontId="1" fillId="5" borderId="8" xfId="0" applyNumberFormat="1" applyFont="1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8" xfId="0" applyFill="1" applyBorder="1"/>
    <xf numFmtId="0" fontId="0" fillId="5" borderId="7" xfId="0" applyFill="1" applyBorder="1"/>
    <xf numFmtId="0" fontId="0" fillId="5" borderId="12" xfId="0" applyFill="1" applyBorder="1"/>
    <xf numFmtId="0" fontId="1" fillId="5" borderId="12" xfId="0" applyFont="1" applyFill="1" applyBorder="1"/>
    <xf numFmtId="164" fontId="0" fillId="5" borderId="12" xfId="0" applyNumberFormat="1" applyFill="1" applyBorder="1"/>
    <xf numFmtId="0" fontId="0" fillId="3" borderId="11" xfId="0" applyFill="1" applyBorder="1"/>
    <xf numFmtId="0" fontId="0" fillId="5" borderId="14" xfId="0" applyFill="1" applyBorder="1" applyAlignment="1">
      <alignment horizontal="left" vertical="justify"/>
    </xf>
    <xf numFmtId="9" fontId="0" fillId="5" borderId="3" xfId="0" applyNumberFormat="1" applyFill="1" applyBorder="1"/>
    <xf numFmtId="0" fontId="1" fillId="5" borderId="10" xfId="0" applyFont="1" applyFill="1" applyBorder="1" applyAlignment="1">
      <alignment horizontal="left" vertical="center"/>
    </xf>
    <xf numFmtId="164" fontId="1" fillId="5" borderId="8" xfId="0" applyNumberFormat="1" applyFont="1" applyFill="1" applyBorder="1" applyAlignment="1">
      <alignment horizontal="left"/>
    </xf>
    <xf numFmtId="164" fontId="1" fillId="5" borderId="15" xfId="0" applyNumberFormat="1" applyFont="1" applyFill="1" applyBorder="1"/>
    <xf numFmtId="0" fontId="0" fillId="6" borderId="10" xfId="0" applyFill="1" applyBorder="1"/>
    <xf numFmtId="0" fontId="0" fillId="6" borderId="1" xfId="0" applyFill="1" applyBorder="1"/>
    <xf numFmtId="164" fontId="1" fillId="6" borderId="0" xfId="0" applyNumberFormat="1" applyFont="1" applyFill="1"/>
    <xf numFmtId="9" fontId="0" fillId="6" borderId="1" xfId="0" applyNumberFormat="1" applyFill="1" applyBorder="1" applyAlignment="1">
      <alignment horizontal="center"/>
    </xf>
    <xf numFmtId="165" fontId="0" fillId="6" borderId="1" xfId="0" applyNumberFormat="1" applyFill="1" applyBorder="1"/>
    <xf numFmtId="165" fontId="0" fillId="6" borderId="14" xfId="0" applyNumberFormat="1" applyFill="1" applyBorder="1"/>
    <xf numFmtId="164" fontId="0" fillId="3" borderId="0" xfId="0" applyNumberFormat="1" applyFill="1" applyBorder="1" applyAlignment="1">
      <alignment horizontal="right"/>
    </xf>
    <xf numFmtId="164" fontId="4" fillId="3" borderId="20" xfId="1" applyNumberFormat="1" applyFill="1" applyBorder="1"/>
    <xf numFmtId="3" fontId="0" fillId="3" borderId="0" xfId="0" applyNumberFormat="1" applyFill="1"/>
    <xf numFmtId="3" fontId="7" fillId="4" borderId="3" xfId="0" applyNumberFormat="1" applyFont="1" applyFill="1" applyBorder="1" applyAlignment="1">
      <alignment horizontal="justify"/>
    </xf>
    <xf numFmtId="3" fontId="7" fillId="3" borderId="17" xfId="0" applyNumberFormat="1" applyFont="1" applyFill="1" applyBorder="1" applyAlignment="1">
      <alignment horizontal="justify"/>
    </xf>
    <xf numFmtId="3" fontId="9" fillId="6" borderId="20" xfId="0" applyNumberFormat="1" applyFont="1" applyFill="1" applyBorder="1"/>
    <xf numFmtId="3" fontId="9" fillId="3" borderId="20" xfId="0" applyNumberFormat="1" applyFont="1" applyFill="1" applyBorder="1"/>
    <xf numFmtId="3" fontId="9" fillId="2" borderId="20" xfId="0" applyNumberFormat="1" applyFont="1" applyFill="1" applyBorder="1"/>
    <xf numFmtId="3" fontId="9" fillId="2" borderId="26" xfId="0" applyNumberFormat="1" applyFont="1" applyFill="1" applyBorder="1"/>
    <xf numFmtId="3" fontId="9" fillId="3" borderId="23" xfId="0" applyNumberFormat="1" applyFont="1" applyFill="1" applyBorder="1"/>
    <xf numFmtId="3" fontId="0" fillId="4" borderId="8" xfId="0" applyNumberFormat="1" applyFill="1" applyBorder="1"/>
    <xf numFmtId="0" fontId="7" fillId="3" borderId="19" xfId="0" applyFont="1" applyFill="1" applyBorder="1"/>
    <xf numFmtId="0" fontId="11" fillId="3" borderId="5" xfId="0" applyFont="1" applyFill="1" applyBorder="1"/>
    <xf numFmtId="164" fontId="0" fillId="7" borderId="0" xfId="0" applyNumberFormat="1" applyFill="1"/>
    <xf numFmtId="0" fontId="0" fillId="7" borderId="0" xfId="0" applyFill="1"/>
    <xf numFmtId="0" fontId="14" fillId="7" borderId="0" xfId="0" applyFont="1" applyFill="1"/>
    <xf numFmtId="0" fontId="12" fillId="7" borderId="11" xfId="0" applyFont="1" applyFill="1" applyBorder="1"/>
    <xf numFmtId="164" fontId="12" fillId="7" borderId="12" xfId="0" applyNumberFormat="1" applyFont="1" applyFill="1" applyBorder="1"/>
    <xf numFmtId="0" fontId="12" fillId="7" borderId="12" xfId="0" applyFont="1" applyFill="1" applyBorder="1"/>
    <xf numFmtId="0" fontId="12" fillId="7" borderId="13" xfId="0" applyFont="1" applyFill="1" applyBorder="1"/>
    <xf numFmtId="0" fontId="13" fillId="7" borderId="11" xfId="0" applyFont="1" applyFill="1" applyBorder="1"/>
    <xf numFmtId="164" fontId="13" fillId="7" borderId="12" xfId="0" applyNumberFormat="1" applyFont="1" applyFill="1" applyBorder="1"/>
    <xf numFmtId="164" fontId="12" fillId="7" borderId="13" xfId="0" applyNumberFormat="1" applyFont="1" applyFill="1" applyBorder="1"/>
    <xf numFmtId="0" fontId="13" fillId="7" borderId="14" xfId="0" applyFont="1" applyFill="1" applyBorder="1" applyAlignment="1">
      <alignment horizontal="left" vertical="justify"/>
    </xf>
    <xf numFmtId="9" fontId="13" fillId="7" borderId="0" xfId="0" applyNumberFormat="1" applyFont="1" applyFill="1" applyBorder="1" applyAlignment="1">
      <alignment horizontal="left"/>
    </xf>
    <xf numFmtId="0" fontId="13" fillId="7" borderId="0" xfId="0" applyFont="1" applyFill="1" applyAlignment="1">
      <alignment horizontal="left"/>
    </xf>
    <xf numFmtId="0" fontId="13" fillId="7" borderId="6" xfId="0" applyFont="1" applyFill="1" applyBorder="1"/>
    <xf numFmtId="0" fontId="12" fillId="7" borderId="10" xfId="0" applyFont="1" applyFill="1" applyBorder="1" applyAlignment="1">
      <alignment horizontal="left" vertical="justify"/>
    </xf>
    <xf numFmtId="164" fontId="12" fillId="7" borderId="8" xfId="0" applyNumberFormat="1" applyFont="1" applyFill="1" applyBorder="1" applyAlignment="1">
      <alignment horizontal="left"/>
    </xf>
    <xf numFmtId="164" fontId="12" fillId="7" borderId="15" xfId="0" applyNumberFormat="1" applyFont="1" applyFill="1" applyBorder="1"/>
    <xf numFmtId="3" fontId="9" fillId="0" borderId="20" xfId="0" applyNumberFormat="1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../customXml/item3.xml" Type="http://schemas.openxmlformats.org/officeDocument/2006/relationships/customXml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Relationship Id="rId8" Target="../customXml/item1.xml" Type="http://schemas.openxmlformats.org/officeDocument/2006/relationships/customXml"/>
<Relationship Id="rId9" Target="../customXml/item2.xml" Type="http://schemas.openxmlformats.org/officeDocument/2006/relationships/customXml"/>
</Relationships>

</file>

<file path=xl/charts/_rels/chart1.xml.rels><?xml version="1.0" encoding="UTF-8" standalone="no"?>
<Relationships xmlns="http://schemas.openxmlformats.org/package/2006/relationships">
<Relationship Id="rId1" Target="style1.xml" Type="http://schemas.microsoft.com/office/2011/relationships/chartStyle"/>
<Relationship Id="rId2" Target="colors1.xml" Type="http://schemas.microsoft.com/office/2011/relationships/chartColorStyle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Solution</a:t>
            </a:r>
            <a:r>
              <a:rPr lang="en-US" b="1" baseline="0"/>
              <a:t> Comparison</a:t>
            </a:r>
            <a:endParaRPr lang="en-US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'MS Online'!$H$28</c:f>
              <c:strCache>
                <c:ptCount val="1"/>
                <c:pt idx="0">
                  <c:v>On Premises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'MS Online'!$I$26:$N$26</c:f>
              <c:strCache>
                <c:ptCount val="6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  <c:pt idx="5">
                  <c:v>Total 5 Year</c:v>
                </c:pt>
              </c:strCache>
            </c:strRef>
          </c:cat>
          <c:val>
            <c:numRef>
              <c:f>'MS Online'!$I$28:$N$28</c:f>
              <c:numCache>
                <c:formatCode>"$"#,##0</c:formatCode>
                <c:ptCount val="6"/>
                <c:pt idx="0">
                  <c:v>304096.66666666669</c:v>
                </c:pt>
                <c:pt idx="1">
                  <c:v>224096.66666666669</c:v>
                </c:pt>
                <c:pt idx="2">
                  <c:v>223996.66666666669</c:v>
                </c:pt>
                <c:pt idx="3">
                  <c:v>143480</c:v>
                </c:pt>
                <c:pt idx="4">
                  <c:v>143480</c:v>
                </c:pt>
                <c:pt idx="5">
                  <c:v>1039150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0F-4E11-94E8-0F6AEC8EA467}"/>
            </c:ext>
          </c:extLst>
        </c:ser>
        <c:ser>
          <c:idx val="3"/>
          <c:order val="3"/>
          <c:tx>
            <c:strRef>
              <c:f>'MS Online'!$H$30</c:f>
              <c:strCache>
                <c:ptCount val="1"/>
                <c:pt idx="0">
                  <c:v>Online Services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'MS Online'!$I$26:$N$26</c:f>
              <c:strCache>
                <c:ptCount val="6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  <c:pt idx="5">
                  <c:v>Total 5 Year</c:v>
                </c:pt>
              </c:strCache>
            </c:strRef>
          </c:cat>
          <c:val>
            <c:numRef>
              <c:f>'MS Online'!$I$30:$N$30</c:f>
              <c:numCache>
                <c:formatCode>"$"#,##0</c:formatCode>
                <c:ptCount val="6"/>
                <c:pt idx="0">
                  <c:v>36000</c:v>
                </c:pt>
                <c:pt idx="1">
                  <c:v>36000</c:v>
                </c:pt>
                <c:pt idx="2">
                  <c:v>36000</c:v>
                </c:pt>
                <c:pt idx="3">
                  <c:v>36000</c:v>
                </c:pt>
                <c:pt idx="4">
                  <c:v>36000</c:v>
                </c:pt>
                <c:pt idx="5">
                  <c:v>180000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0F-4E11-94E8-0F6AEC8EA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0395384"/>
        <c:axId val="34039577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'MS Online'!$H$27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'MS Online'!$I$26:$N$26</c15:sqref>
                        </c15:formulaRef>
                      </c:ext>
                    </c:extLst>
                    <c:strCache>
                      <c:ptCount val="6"/>
                      <c:pt idx="0">
                        <c:v>Year 1</c:v>
                      </c:pt>
                      <c:pt idx="1">
                        <c:v>Year 2</c:v>
                      </c:pt>
                      <c:pt idx="2">
                        <c:v>Year 3</c:v>
                      </c:pt>
                      <c:pt idx="3">
                        <c:v>Year 4</c:v>
                      </c:pt>
                      <c:pt idx="4">
                        <c:v>Year 5</c:v>
                      </c:pt>
                      <c:pt idx="5">
                        <c:v>Total 5 Year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'MS Online'!$I$27:$N$27</c15:sqref>
                        </c15:formulaRef>
                      </c:ext>
                    </c:extLst>
                    <c:numCache>
                      <c:formatCode>0%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610F-4E11-94E8-0F6AEC8EA46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'MS Online'!$H$29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'MS Online'!$I$26:$N$26</c15:sqref>
                        </c15:formulaRef>
                      </c:ext>
                    </c:extLst>
                    <c:strCache>
                      <c:ptCount val="6"/>
                      <c:pt idx="0">
                        <c:v>Year 1</c:v>
                      </c:pt>
                      <c:pt idx="1">
                        <c:v>Year 2</c:v>
                      </c:pt>
                      <c:pt idx="2">
                        <c:v>Year 3</c:v>
                      </c:pt>
                      <c:pt idx="3">
                        <c:v>Year 4</c:v>
                      </c:pt>
                      <c:pt idx="4">
                        <c:v>Year 5</c:v>
                      </c:pt>
                      <c:pt idx="5">
                        <c:v>Total 5 Year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'MS Online'!$I$29:$N$29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10F-4E11-94E8-0F6AEC8EA467}"/>
                  </c:ext>
                </c:extLst>
              </c15:ser>
            </c15:filteredBarSeries>
          </c:ext>
        </c:extLst>
      </c:barChart>
      <c:catAx>
        <c:axId val="340395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395776"/>
        <c:crosses val="autoZero"/>
        <c:auto val="1"/>
        <c:lblAlgn val="ctr"/>
        <c:lblOffset val="100"/>
        <c:noMultiLvlLbl val="0"/>
      </c:catAx>
      <c:valAx>
        <c:axId val="340395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395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miter lim="800000"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Relationship Id="rId2" Target="../media/image1.png" Type="http://schemas.openxmlformats.org/officeDocument/2006/relationships/image"/>
<Relationship Id="rId3" Target="http://www.xgility.com" TargetMode="External" Type="http://schemas.openxmlformats.org/officeDocument/2006/relationships/hyperlink"/>
<Relationship Id="rId4" Target="../media/image2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295274</xdr:colOff>
      <xdr:row>8</xdr:row>
      <xdr:rowOff>19050</xdr:rowOff>
    </xdr:from>
    <xdr:to>
      <xdr:col>14</xdr:col>
      <xdr:colOff>0</xdr:colOff>
      <xdr:row>23</xdr:row>
      <xdr:rowOff>57150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466725</xdr:colOff>
      <xdr:row>4</xdr:row>
      <xdr:rowOff>68283</xdr:rowOff>
    </xdr:from>
    <xdr:to>
      <xdr:col>9</xdr:col>
      <xdr:colOff>447674</xdr:colOff>
      <xdr:row>7</xdr:row>
      <xdr:rowOff>80657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76825" y="973158"/>
          <a:ext cx="1581150" cy="517199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342901</xdr:colOff>
      <xdr:row>3</xdr:row>
      <xdr:rowOff>152400</xdr:rowOff>
    </xdr:from>
    <xdr:to>
      <xdr:col>12</xdr:col>
      <xdr:colOff>650116</xdr:colOff>
      <xdr:row>8</xdr:row>
      <xdr:rowOff>8357</xdr:rowOff>
    </xdr:to>
    <xdr:pic>
      <xdr:nvPicPr>
        <xdr:cNvPr id="2" name="Picture 1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7639" y="847725"/>
          <a:ext cx="1612140" cy="7417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ROI Tool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6D9F0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3.xml.rels><?xml version="1.0" encoding="UTF-8" standalone="no"?>
<Relationships xmlns="http://schemas.openxmlformats.org/package/2006/relationships">
<Relationship Id="rId1" Target="https://mspartner.microsoft.com/en/us/Pages/Licensing/Downloads/open-license-no-level-estimated-retail-price-list.aspx" TargetMode="External" Type="http://schemas.openxmlformats.org/officeDocument/2006/relationships/hyperlink"/>
<Relationship Id="rId2" Target="http://www.dell.com/us/business/p/servers.aspx?c=us&amp;cid=test&amp;cs=04&amp;dgc=IR&amp;l=en&amp;lid=7AA29CFC&amp;s=bsd" TargetMode="External" Type="http://schemas.openxmlformats.org/officeDocument/2006/relationships/hyperlink"/>
<Relationship Id="rId3" Target="http://shopping1.hp.com/is-bin/INTERSHOP.enfinity/WFS/WW-USSMBPublicStore-Site/en_US/-/USD/ViewStandardCatalog-Browse?CatalogCategoryID=RggQ7EN6iqgAAAEur_s4OQt2&amp;hiderightpanel=true" TargetMode="External" Type="http://schemas.openxmlformats.org/officeDocument/2006/relationships/hyperlink"/>
<Relationship Id="rId4" Target="../printerSettings/printerSettings3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7"/>
  <sheetViews>
    <sheetView tabSelected="1" topLeftCell="A26" workbookViewId="0">
      <selection activeCell="B38" sqref="B38"/>
    </sheetView>
  </sheetViews>
  <sheetFormatPr defaultColWidth="9.15234375" defaultRowHeight="14.6" x14ac:dyDescent="0.4"/>
  <cols>
    <col min="1" max="1" width="5" style="1" customWidth="1"/>
    <col min="2" max="2" width="22.69140625" style="1" customWidth="1"/>
    <col min="3" max="3" width="10.84375" style="2" bestFit="1" customWidth="1"/>
    <col min="4" max="6" width="9.15234375" style="1"/>
    <col min="7" max="7" width="4.84375" style="1" customWidth="1"/>
    <col min="8" max="8" width="14.84375" style="1" customWidth="1"/>
    <col min="9" max="13" width="9.15234375" style="1"/>
    <col min="14" max="14" width="12.15234375" style="1" customWidth="1"/>
    <col min="15" max="16384" width="9.15234375" style="1"/>
  </cols>
  <sheetData>
    <row r="1" spans="2:14" ht="14.25" customHeight="1" x14ac:dyDescent="0.4"/>
    <row r="2" spans="2:14" ht="20.6" x14ac:dyDescent="0.55000000000000004">
      <c r="B2" s="139" t="s">
        <v>148</v>
      </c>
      <c r="C2" s="137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</row>
    <row r="3" spans="2:14" ht="19.5" customHeight="1" x14ac:dyDescent="0.4">
      <c r="B3" s="10" t="s">
        <v>123</v>
      </c>
    </row>
    <row r="4" spans="2:14" ht="16.5" customHeight="1" x14ac:dyDescent="0.4">
      <c r="B4" s="10" t="s">
        <v>161</v>
      </c>
      <c r="H4" s="10"/>
    </row>
    <row r="5" spans="2:14" ht="7.5" customHeight="1" x14ac:dyDescent="0.4">
      <c r="B5" s="10"/>
      <c r="H5" s="10"/>
    </row>
    <row r="6" spans="2:14" x14ac:dyDescent="0.4">
      <c r="B6" s="3" t="s">
        <v>1</v>
      </c>
      <c r="C6" s="120"/>
      <c r="D6" s="89"/>
      <c r="E6" s="89"/>
      <c r="H6" s="10"/>
    </row>
    <row r="7" spans="2:14" ht="17.25" customHeight="1" x14ac:dyDescent="0.4">
      <c r="B7" s="10"/>
    </row>
    <row r="8" spans="2:14" x14ac:dyDescent="0.4">
      <c r="B8" s="140" t="s">
        <v>0</v>
      </c>
      <c r="C8" s="141" t="s">
        <v>49</v>
      </c>
      <c r="D8" s="142" t="s">
        <v>9</v>
      </c>
      <c r="E8" s="142" t="s">
        <v>10</v>
      </c>
      <c r="F8" s="143" t="s">
        <v>20</v>
      </c>
      <c r="G8" s="3"/>
    </row>
    <row r="9" spans="2:14" x14ac:dyDescent="0.4">
      <c r="B9" s="6" t="s">
        <v>3</v>
      </c>
      <c r="C9" s="7">
        <v>8</v>
      </c>
      <c r="D9" s="118">
        <v>0</v>
      </c>
      <c r="E9" s="7">
        <f>C9*D9</f>
        <v>0</v>
      </c>
      <c r="F9" s="8">
        <f>E9*12</f>
        <v>0</v>
      </c>
      <c r="G9" s="2"/>
    </row>
    <row r="10" spans="2:14" x14ac:dyDescent="0.4">
      <c r="B10" s="6" t="s">
        <v>2</v>
      </c>
      <c r="C10" s="7">
        <v>20</v>
      </c>
      <c r="D10" s="119">
        <v>0</v>
      </c>
      <c r="E10" s="7">
        <f t="shared" ref="E10:E34" si="0">C10*D10</f>
        <v>0</v>
      </c>
      <c r="F10" s="8">
        <f t="shared" ref="F10:F34" si="1">E10*12</f>
        <v>0</v>
      </c>
      <c r="G10" s="2"/>
    </row>
    <row r="11" spans="2:14" x14ac:dyDescent="0.4">
      <c r="B11" s="6" t="s">
        <v>159</v>
      </c>
      <c r="C11" s="7">
        <v>35</v>
      </c>
      <c r="D11" s="119">
        <v>0</v>
      </c>
      <c r="E11" s="7">
        <f t="shared" si="0"/>
        <v>0</v>
      </c>
      <c r="F11" s="8">
        <f t="shared" si="1"/>
        <v>0</v>
      </c>
      <c r="G11" s="2"/>
    </row>
    <row r="12" spans="2:14" x14ac:dyDescent="0.4">
      <c r="B12" s="6" t="s">
        <v>4</v>
      </c>
      <c r="C12" s="7">
        <v>4</v>
      </c>
      <c r="D12" s="119">
        <v>0</v>
      </c>
      <c r="E12" s="7">
        <f t="shared" si="0"/>
        <v>0</v>
      </c>
      <c r="F12" s="8">
        <f t="shared" si="1"/>
        <v>0</v>
      </c>
      <c r="G12" s="2"/>
    </row>
    <row r="13" spans="2:14" x14ac:dyDescent="0.4">
      <c r="B13" s="6" t="s">
        <v>132</v>
      </c>
      <c r="C13" s="7">
        <v>12</v>
      </c>
      <c r="D13" s="119">
        <v>0</v>
      </c>
      <c r="E13" s="7">
        <f t="shared" si="0"/>
        <v>0</v>
      </c>
      <c r="F13" s="8">
        <f t="shared" si="1"/>
        <v>0</v>
      </c>
      <c r="G13" s="2"/>
      <c r="H13" s="10"/>
    </row>
    <row r="14" spans="2:14" x14ac:dyDescent="0.4">
      <c r="B14" s="6" t="s">
        <v>5</v>
      </c>
      <c r="C14" s="7">
        <v>5</v>
      </c>
      <c r="D14" s="119">
        <v>0</v>
      </c>
      <c r="E14" s="7">
        <f t="shared" si="0"/>
        <v>0</v>
      </c>
      <c r="F14" s="8">
        <f t="shared" si="1"/>
        <v>0</v>
      </c>
      <c r="G14" s="2"/>
      <c r="H14" s="10"/>
    </row>
    <row r="15" spans="2:14" x14ac:dyDescent="0.4">
      <c r="B15" s="6" t="s">
        <v>6</v>
      </c>
      <c r="C15" s="7">
        <v>9</v>
      </c>
      <c r="D15" s="119">
        <v>0</v>
      </c>
      <c r="E15" s="7">
        <f t="shared" si="0"/>
        <v>0</v>
      </c>
      <c r="F15" s="8">
        <f t="shared" si="1"/>
        <v>0</v>
      </c>
      <c r="G15" s="2"/>
    </row>
    <row r="16" spans="2:14" x14ac:dyDescent="0.4">
      <c r="B16" s="6" t="s">
        <v>133</v>
      </c>
      <c r="C16" s="7">
        <v>4</v>
      </c>
      <c r="D16" s="119">
        <v>0</v>
      </c>
      <c r="E16" s="7">
        <f t="shared" si="0"/>
        <v>0</v>
      </c>
      <c r="F16" s="8">
        <f t="shared" si="1"/>
        <v>0</v>
      </c>
      <c r="G16" s="2"/>
      <c r="H16" s="10"/>
    </row>
    <row r="17" spans="2:14" x14ac:dyDescent="0.4">
      <c r="B17" s="6" t="s">
        <v>134</v>
      </c>
      <c r="C17" s="7">
        <v>8</v>
      </c>
      <c r="D17" s="119">
        <v>0</v>
      </c>
      <c r="E17" s="7">
        <f t="shared" si="0"/>
        <v>0</v>
      </c>
      <c r="F17" s="8">
        <f t="shared" si="1"/>
        <v>0</v>
      </c>
      <c r="G17" s="2"/>
      <c r="H17" s="10"/>
    </row>
    <row r="18" spans="2:14" x14ac:dyDescent="0.4">
      <c r="B18" s="6" t="s">
        <v>135</v>
      </c>
      <c r="C18" s="7">
        <v>2</v>
      </c>
      <c r="D18" s="119">
        <v>0</v>
      </c>
      <c r="E18" s="7">
        <f t="shared" si="0"/>
        <v>0</v>
      </c>
      <c r="F18" s="8">
        <f t="shared" si="1"/>
        <v>0</v>
      </c>
      <c r="G18" s="2"/>
      <c r="H18" s="10"/>
    </row>
    <row r="19" spans="2:14" x14ac:dyDescent="0.4">
      <c r="B19" s="6" t="s">
        <v>124</v>
      </c>
      <c r="C19" s="7">
        <v>3</v>
      </c>
      <c r="D19" s="119">
        <v>0</v>
      </c>
      <c r="E19" s="7">
        <f t="shared" si="0"/>
        <v>0</v>
      </c>
      <c r="F19" s="8">
        <f t="shared" si="1"/>
        <v>0</v>
      </c>
      <c r="G19" s="2"/>
      <c r="H19" s="10"/>
    </row>
    <row r="20" spans="2:14" x14ac:dyDescent="0.4">
      <c r="B20" s="6" t="s">
        <v>7</v>
      </c>
      <c r="C20" s="7">
        <v>5</v>
      </c>
      <c r="D20" s="119">
        <v>0</v>
      </c>
      <c r="E20" s="7">
        <f t="shared" si="0"/>
        <v>0</v>
      </c>
      <c r="F20" s="8">
        <f t="shared" si="1"/>
        <v>0</v>
      </c>
      <c r="G20" s="2"/>
      <c r="H20" s="10"/>
    </row>
    <row r="21" spans="2:14" x14ac:dyDescent="0.4">
      <c r="B21" s="6" t="s">
        <v>8</v>
      </c>
      <c r="C21" s="7">
        <v>8</v>
      </c>
      <c r="D21" s="119">
        <v>0</v>
      </c>
      <c r="E21" s="7">
        <f t="shared" si="0"/>
        <v>0</v>
      </c>
      <c r="F21" s="8">
        <f t="shared" si="1"/>
        <v>0</v>
      </c>
      <c r="G21" s="2"/>
      <c r="H21" s="10"/>
    </row>
    <row r="22" spans="2:14" x14ac:dyDescent="0.4">
      <c r="B22" s="6" t="s">
        <v>156</v>
      </c>
      <c r="C22" s="7">
        <v>2</v>
      </c>
      <c r="D22" s="119">
        <v>0</v>
      </c>
      <c r="E22" s="7">
        <f t="shared" si="0"/>
        <v>0</v>
      </c>
      <c r="F22" s="8">
        <f t="shared" si="1"/>
        <v>0</v>
      </c>
      <c r="G22" s="2"/>
      <c r="H22" s="10" t="s">
        <v>52</v>
      </c>
    </row>
    <row r="23" spans="2:14" x14ac:dyDescent="0.4">
      <c r="B23" s="6" t="s">
        <v>157</v>
      </c>
      <c r="C23" s="9">
        <v>5.5</v>
      </c>
      <c r="D23" s="119">
        <v>0</v>
      </c>
      <c r="E23" s="7">
        <f t="shared" si="0"/>
        <v>0</v>
      </c>
      <c r="F23" s="8">
        <f t="shared" si="1"/>
        <v>0</v>
      </c>
      <c r="G23" s="2"/>
    </row>
    <row r="24" spans="2:14" ht="15.75" customHeight="1" x14ac:dyDescent="0.4">
      <c r="B24" s="6" t="s">
        <v>12</v>
      </c>
      <c r="C24" s="9">
        <v>0.2</v>
      </c>
      <c r="D24" s="119">
        <v>0</v>
      </c>
      <c r="E24" s="7">
        <f t="shared" si="0"/>
        <v>0</v>
      </c>
      <c r="F24" s="8">
        <f t="shared" si="1"/>
        <v>0</v>
      </c>
      <c r="G24" s="2"/>
    </row>
    <row r="25" spans="2:14" ht="15.75" customHeight="1" x14ac:dyDescent="0.4">
      <c r="B25" s="6" t="s">
        <v>125</v>
      </c>
      <c r="C25" s="9">
        <v>13</v>
      </c>
      <c r="D25" s="119">
        <v>0</v>
      </c>
      <c r="E25" s="7">
        <f t="shared" si="0"/>
        <v>0</v>
      </c>
      <c r="F25" s="8">
        <f t="shared" si="1"/>
        <v>0</v>
      </c>
      <c r="G25" s="2"/>
      <c r="H25" s="10" t="s">
        <v>158</v>
      </c>
    </row>
    <row r="26" spans="2:14" ht="15.75" customHeight="1" x14ac:dyDescent="0.4">
      <c r="B26" s="6" t="s">
        <v>126</v>
      </c>
      <c r="C26" s="9">
        <v>18</v>
      </c>
      <c r="D26" s="119">
        <v>0</v>
      </c>
      <c r="E26" s="7">
        <f t="shared" si="0"/>
        <v>0</v>
      </c>
      <c r="F26" s="8">
        <f t="shared" si="1"/>
        <v>0</v>
      </c>
      <c r="G26" s="2"/>
      <c r="H26" s="26"/>
      <c r="I26" s="26" t="s">
        <v>13</v>
      </c>
      <c r="J26" s="26" t="s">
        <v>14</v>
      </c>
      <c r="K26" s="26" t="s">
        <v>15</v>
      </c>
      <c r="L26" s="26" t="s">
        <v>16</v>
      </c>
      <c r="M26" s="26" t="s">
        <v>17</v>
      </c>
      <c r="N26" s="26" t="s">
        <v>19</v>
      </c>
    </row>
    <row r="27" spans="2:14" ht="15.75" customHeight="1" thickBot="1" x14ac:dyDescent="0.45">
      <c r="B27" s="6" t="s">
        <v>127</v>
      </c>
      <c r="C27" s="9">
        <v>25</v>
      </c>
      <c r="D27" s="119">
        <v>0</v>
      </c>
      <c r="E27" s="7">
        <f t="shared" si="0"/>
        <v>0</v>
      </c>
      <c r="F27" s="8">
        <f t="shared" si="1"/>
        <v>0</v>
      </c>
      <c r="G27" s="2"/>
      <c r="H27" s="113"/>
      <c r="I27" s="57"/>
      <c r="J27" s="114"/>
      <c r="K27" s="114"/>
      <c r="L27" s="114"/>
      <c r="M27" s="114"/>
      <c r="N27" s="58"/>
    </row>
    <row r="28" spans="2:14" ht="15.75" customHeight="1" thickBot="1" x14ac:dyDescent="0.45">
      <c r="B28" s="6" t="s">
        <v>128</v>
      </c>
      <c r="C28" s="9">
        <v>34</v>
      </c>
      <c r="D28" s="119">
        <v>0</v>
      </c>
      <c r="E28" s="7">
        <f t="shared" si="0"/>
        <v>0</v>
      </c>
      <c r="F28" s="8">
        <f t="shared" si="1"/>
        <v>0</v>
      </c>
      <c r="G28" s="2"/>
      <c r="H28" s="115" t="s">
        <v>56</v>
      </c>
      <c r="I28" s="116">
        <f>'Current Customer'!G40</f>
        <v>304096.66666666669</v>
      </c>
      <c r="J28" s="116">
        <f>'Current Customer'!H40</f>
        <v>224096.66666666669</v>
      </c>
      <c r="K28" s="116">
        <f>'Current Customer'!I40</f>
        <v>223996.66666666669</v>
      </c>
      <c r="L28" s="116">
        <f>'Current Customer'!J40</f>
        <v>143480</v>
      </c>
      <c r="M28" s="116">
        <f>'Current Customer'!K40</f>
        <v>143480</v>
      </c>
      <c r="N28" s="117">
        <f>'Current Customer'!$L$40</f>
        <v>1039150</v>
      </c>
    </row>
    <row r="29" spans="2:14" ht="15.75" customHeight="1" thickBot="1" x14ac:dyDescent="0.45">
      <c r="B29" s="6" t="s">
        <v>129</v>
      </c>
      <c r="C29" s="9">
        <v>33</v>
      </c>
      <c r="D29" s="119">
        <v>0</v>
      </c>
      <c r="E29" s="7">
        <f t="shared" si="0"/>
        <v>0</v>
      </c>
      <c r="F29" s="8">
        <f t="shared" si="1"/>
        <v>0</v>
      </c>
      <c r="G29" s="2"/>
      <c r="H29" s="147"/>
      <c r="I29" s="148"/>
      <c r="J29" s="149"/>
      <c r="K29" s="149"/>
      <c r="L29" s="149"/>
      <c r="M29" s="149"/>
      <c r="N29" s="150"/>
    </row>
    <row r="30" spans="2:14" ht="15.75" customHeight="1" thickBot="1" x14ac:dyDescent="0.45">
      <c r="B30" s="6" t="s">
        <v>130</v>
      </c>
      <c r="C30" s="9">
        <v>45</v>
      </c>
      <c r="D30" s="119">
        <v>0</v>
      </c>
      <c r="E30" s="7">
        <f t="shared" si="0"/>
        <v>0</v>
      </c>
      <c r="F30" s="8">
        <f t="shared" si="1"/>
        <v>0</v>
      </c>
      <c r="G30" s="2"/>
      <c r="H30" s="151" t="s">
        <v>55</v>
      </c>
      <c r="I30" s="152">
        <f>F36+(F36*I29)+ F35</f>
        <v>36000</v>
      </c>
      <c r="J30" s="152">
        <f>F36+(F36*J31)</f>
        <v>36000</v>
      </c>
      <c r="K30" s="152">
        <f>F36+(F36*K31)</f>
        <v>36000</v>
      </c>
      <c r="L30" s="152">
        <f>F36+(F36*L31)</f>
        <v>36000</v>
      </c>
      <c r="M30" s="152">
        <f>F36+(F36*M31)</f>
        <v>36000</v>
      </c>
      <c r="N30" s="153">
        <f>SUM(I30:M30)</f>
        <v>180000</v>
      </c>
    </row>
    <row r="31" spans="2:14" ht="15.75" customHeight="1" x14ac:dyDescent="0.4">
      <c r="B31" s="6" t="s">
        <v>160</v>
      </c>
      <c r="C31" s="9">
        <v>8.75</v>
      </c>
      <c r="D31" s="119">
        <v>0</v>
      </c>
      <c r="E31" s="7">
        <f t="shared" si="0"/>
        <v>0</v>
      </c>
      <c r="F31" s="8">
        <f t="shared" si="1"/>
        <v>0</v>
      </c>
      <c r="G31" s="2"/>
      <c r="H31" s="28" t="s">
        <v>18</v>
      </c>
      <c r="I31" s="27"/>
      <c r="J31" s="121">
        <v>0</v>
      </c>
      <c r="K31" s="121">
        <v>0</v>
      </c>
      <c r="L31" s="121">
        <v>0</v>
      </c>
      <c r="M31" s="121">
        <v>0</v>
      </c>
      <c r="N31" s="29"/>
    </row>
    <row r="32" spans="2:14" ht="15.75" customHeight="1" x14ac:dyDescent="0.4">
      <c r="B32" s="136" t="s">
        <v>131</v>
      </c>
      <c r="C32" s="9">
        <v>58</v>
      </c>
      <c r="D32" s="119">
        <v>0</v>
      </c>
      <c r="E32" s="7">
        <f t="shared" si="0"/>
        <v>0</v>
      </c>
      <c r="F32" s="8">
        <f t="shared" si="1"/>
        <v>0</v>
      </c>
      <c r="G32" s="2"/>
    </row>
    <row r="33" spans="2:7" ht="15.75" customHeight="1" x14ac:dyDescent="0.4">
      <c r="B33" s="136" t="s">
        <v>136</v>
      </c>
      <c r="C33" s="9">
        <v>44</v>
      </c>
      <c r="D33" s="119">
        <v>0</v>
      </c>
      <c r="E33" s="7">
        <f t="shared" si="0"/>
        <v>0</v>
      </c>
      <c r="F33" s="8">
        <f t="shared" si="1"/>
        <v>0</v>
      </c>
      <c r="G33" s="2"/>
    </row>
    <row r="34" spans="2:7" ht="15.75" customHeight="1" x14ac:dyDescent="0.4">
      <c r="B34" s="6" t="s">
        <v>99</v>
      </c>
      <c r="C34" s="122">
        <v>3000</v>
      </c>
      <c r="D34" s="119">
        <v>1</v>
      </c>
      <c r="E34" s="7">
        <f t="shared" si="0"/>
        <v>3000</v>
      </c>
      <c r="F34" s="8">
        <f t="shared" si="1"/>
        <v>36000</v>
      </c>
      <c r="G34" s="2"/>
    </row>
    <row r="35" spans="2:7" ht="17.25" customHeight="1" x14ac:dyDescent="0.4">
      <c r="B35" s="6" t="s">
        <v>100</v>
      </c>
      <c r="C35" s="123"/>
      <c r="D35" s="112"/>
      <c r="E35" s="124" t="s">
        <v>50</v>
      </c>
      <c r="F35" s="8">
        <f>C35</f>
        <v>0</v>
      </c>
      <c r="G35" s="2"/>
    </row>
    <row r="36" spans="2:7" x14ac:dyDescent="0.4">
      <c r="B36" s="144"/>
      <c r="C36" s="145"/>
      <c r="D36" s="142" t="s">
        <v>11</v>
      </c>
      <c r="E36" s="141">
        <f>SUM(E9:E24)</f>
        <v>0</v>
      </c>
      <c r="F36" s="146">
        <f>SUM(F9:F35)</f>
        <v>36000</v>
      </c>
      <c r="G36" s="4"/>
    </row>
    <row r="37" spans="2:7" x14ac:dyDescent="0.4">
      <c r="B37" s="1" t="s">
        <v>162</v>
      </c>
    </row>
  </sheetData>
  <dataConsolidate/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0"/>
  <sheetViews>
    <sheetView workbookViewId="0">
      <selection activeCell="D4" sqref="D4"/>
    </sheetView>
  </sheetViews>
  <sheetFormatPr defaultColWidth="9.15234375" defaultRowHeight="14.6" x14ac:dyDescent="0.4"/>
  <cols>
    <col min="1" max="1" width="5.15234375" style="1" customWidth="1"/>
    <col min="2" max="2" width="3.23046875" style="1" customWidth="1"/>
    <col min="3" max="3" width="33.3046875" style="1" customWidth="1"/>
    <col min="4" max="4" width="25.23046875" style="1" customWidth="1"/>
    <col min="5" max="5" width="12.15234375" style="2" customWidth="1"/>
    <col min="6" max="6" width="11.69140625" style="2" customWidth="1"/>
    <col min="7" max="11" width="9.15234375" style="2"/>
    <col min="12" max="12" width="10.84375" style="1" customWidth="1"/>
    <col min="13" max="13" width="3.69140625" style="1" customWidth="1"/>
    <col min="14" max="16384" width="9.15234375" style="1"/>
  </cols>
  <sheetData>
    <row r="1" spans="2:13" ht="20.6" x14ac:dyDescent="0.55000000000000004">
      <c r="C1" s="5" t="s">
        <v>57</v>
      </c>
    </row>
    <row r="2" spans="2:13" ht="7.5" customHeight="1" x14ac:dyDescent="0.4"/>
    <row r="3" spans="2:13" x14ac:dyDescent="0.4">
      <c r="C3" s="3" t="s">
        <v>1</v>
      </c>
      <c r="D3" s="90"/>
    </row>
    <row r="4" spans="2:13" ht="7.5" customHeight="1" x14ac:dyDescent="0.4"/>
    <row r="5" spans="2:13" x14ac:dyDescent="0.4">
      <c r="B5" s="56"/>
      <c r="C5" s="96" t="s">
        <v>59</v>
      </c>
      <c r="D5" s="57"/>
      <c r="E5" s="97"/>
      <c r="F5" s="97"/>
      <c r="G5" s="97"/>
      <c r="H5" s="97" t="s">
        <v>54</v>
      </c>
      <c r="I5" s="97"/>
      <c r="J5" s="97"/>
      <c r="K5" s="97"/>
      <c r="L5" s="57"/>
      <c r="M5" s="58"/>
    </row>
    <row r="6" spans="2:13" x14ac:dyDescent="0.4">
      <c r="B6" s="98"/>
      <c r="C6" s="99" t="s">
        <v>58</v>
      </c>
      <c r="D6" s="100"/>
      <c r="E6" s="101"/>
      <c r="F6" s="101"/>
      <c r="G6" s="101" t="s">
        <v>18</v>
      </c>
      <c r="H6" s="102">
        <f>'MS Online'!J31</f>
        <v>0</v>
      </c>
      <c r="I6" s="102">
        <f>'MS Online'!K31</f>
        <v>0</v>
      </c>
      <c r="J6" s="102">
        <f>'MS Online'!L31</f>
        <v>0</v>
      </c>
      <c r="K6" s="102">
        <f>'MS Online'!M31</f>
        <v>0</v>
      </c>
      <c r="L6" s="100"/>
      <c r="M6" s="95"/>
    </row>
    <row r="7" spans="2:13" x14ac:dyDescent="0.4">
      <c r="B7" s="98"/>
      <c r="C7" s="103" t="s">
        <v>23</v>
      </c>
      <c r="D7" s="103" t="s">
        <v>53</v>
      </c>
      <c r="E7" s="104" t="s">
        <v>21</v>
      </c>
      <c r="F7" s="104" t="s">
        <v>22</v>
      </c>
      <c r="G7" s="104" t="s">
        <v>13</v>
      </c>
      <c r="H7" s="104" t="s">
        <v>14</v>
      </c>
      <c r="I7" s="104" t="s">
        <v>15</v>
      </c>
      <c r="J7" s="104" t="s">
        <v>16</v>
      </c>
      <c r="K7" s="104" t="s">
        <v>17</v>
      </c>
      <c r="L7" s="105"/>
      <c r="M7" s="95"/>
    </row>
    <row r="8" spans="2:13" x14ac:dyDescent="0.4">
      <c r="B8" s="107"/>
      <c r="C8" s="64" t="s">
        <v>83</v>
      </c>
      <c r="D8" s="21" t="s">
        <v>101</v>
      </c>
      <c r="E8" s="22"/>
      <c r="F8" s="22"/>
      <c r="G8" s="22">
        <f>'VL Pricing'!M16/3</f>
        <v>78916.666666666672</v>
      </c>
      <c r="H8" s="22">
        <f>'VL Pricing'!M16/3</f>
        <v>78916.666666666672</v>
      </c>
      <c r="I8" s="22">
        <f>'VL Pricing'!M16/3</f>
        <v>78916.666666666672</v>
      </c>
      <c r="J8" s="22"/>
      <c r="K8" s="22"/>
      <c r="L8" s="23"/>
      <c r="M8" s="95"/>
    </row>
    <row r="9" spans="2:13" x14ac:dyDescent="0.4">
      <c r="B9" s="107"/>
      <c r="C9" s="60" t="s">
        <v>24</v>
      </c>
      <c r="D9" s="61"/>
      <c r="E9" s="62"/>
      <c r="F9" s="62"/>
      <c r="G9" s="62"/>
      <c r="H9" s="62"/>
      <c r="I9" s="62"/>
      <c r="J9" s="62"/>
      <c r="K9" s="62"/>
      <c r="L9" s="63"/>
      <c r="M9" s="95"/>
    </row>
    <row r="10" spans="2:13" x14ac:dyDescent="0.4">
      <c r="B10" s="107"/>
      <c r="C10" s="11" t="s">
        <v>44</v>
      </c>
      <c r="D10" s="91" t="s">
        <v>138</v>
      </c>
      <c r="E10" s="92"/>
      <c r="F10" s="92"/>
      <c r="G10" s="92"/>
      <c r="H10" s="92"/>
      <c r="I10" s="92"/>
      <c r="J10" s="92"/>
      <c r="K10" s="92"/>
      <c r="L10" s="14"/>
      <c r="M10" s="95"/>
    </row>
    <row r="11" spans="2:13" x14ac:dyDescent="0.4">
      <c r="B11" s="107"/>
      <c r="C11" s="11" t="s">
        <v>48</v>
      </c>
      <c r="D11" s="91" t="s">
        <v>139</v>
      </c>
      <c r="E11" s="92"/>
      <c r="F11" s="92">
        <v>1000</v>
      </c>
      <c r="G11" s="92">
        <v>1000</v>
      </c>
      <c r="H11" s="92">
        <v>1000</v>
      </c>
      <c r="I11" s="92">
        <v>1000</v>
      </c>
      <c r="J11" s="92">
        <v>1000</v>
      </c>
      <c r="K11" s="92">
        <v>1000</v>
      </c>
      <c r="L11" s="14"/>
      <c r="M11" s="95"/>
    </row>
    <row r="12" spans="2:13" x14ac:dyDescent="0.4">
      <c r="B12" s="107"/>
      <c r="C12" s="11" t="s">
        <v>25</v>
      </c>
      <c r="D12" s="91" t="s">
        <v>140</v>
      </c>
      <c r="E12" s="92"/>
      <c r="F12" s="92"/>
      <c r="G12" s="92">
        <v>1000</v>
      </c>
      <c r="H12" s="92">
        <v>1000</v>
      </c>
      <c r="I12" s="92">
        <v>1000</v>
      </c>
      <c r="J12" s="92"/>
      <c r="K12" s="92"/>
      <c r="L12" s="14"/>
      <c r="M12" s="95"/>
    </row>
    <row r="13" spans="2:13" x14ac:dyDescent="0.4">
      <c r="B13" s="107"/>
      <c r="C13" s="24" t="s">
        <v>26</v>
      </c>
      <c r="D13" s="12"/>
      <c r="E13" s="13"/>
      <c r="F13" s="13"/>
      <c r="G13" s="13"/>
      <c r="H13" s="13"/>
      <c r="I13" s="13"/>
      <c r="J13" s="13"/>
      <c r="K13" s="13"/>
      <c r="L13" s="14"/>
      <c r="M13" s="95"/>
    </row>
    <row r="14" spans="2:13" x14ac:dyDescent="0.4">
      <c r="B14" s="107"/>
      <c r="C14" s="11" t="s">
        <v>27</v>
      </c>
      <c r="D14" s="91"/>
      <c r="E14" s="92"/>
      <c r="F14" s="92"/>
      <c r="G14" s="92"/>
      <c r="H14" s="92"/>
      <c r="I14" s="92"/>
      <c r="J14" s="92"/>
      <c r="K14" s="92"/>
      <c r="L14" s="14"/>
      <c r="M14" s="95"/>
    </row>
    <row r="15" spans="2:13" x14ac:dyDescent="0.4">
      <c r="B15" s="107"/>
      <c r="C15" s="11" t="s">
        <v>152</v>
      </c>
      <c r="D15" s="91" t="s">
        <v>141</v>
      </c>
      <c r="E15" s="92"/>
      <c r="F15" s="92"/>
      <c r="G15" s="92"/>
      <c r="H15" s="92"/>
      <c r="I15" s="92"/>
      <c r="J15" s="92"/>
      <c r="K15" s="92"/>
      <c r="L15" s="14"/>
      <c r="M15" s="95"/>
    </row>
    <row r="16" spans="2:13" x14ac:dyDescent="0.4">
      <c r="B16" s="107"/>
      <c r="C16" s="11" t="s">
        <v>28</v>
      </c>
      <c r="D16" s="91"/>
      <c r="E16" s="92"/>
      <c r="F16" s="92"/>
      <c r="G16" s="92"/>
      <c r="H16" s="92"/>
      <c r="I16" s="92"/>
      <c r="J16" s="92"/>
      <c r="K16" s="92"/>
      <c r="L16" s="14"/>
      <c r="M16" s="95"/>
    </row>
    <row r="17" spans="2:13" x14ac:dyDescent="0.4">
      <c r="B17" s="107"/>
      <c r="C17" s="11" t="s">
        <v>29</v>
      </c>
      <c r="D17" s="91"/>
      <c r="E17" s="92"/>
      <c r="F17" s="92"/>
      <c r="G17" s="92"/>
      <c r="H17" s="92"/>
      <c r="I17" s="92"/>
      <c r="J17" s="92"/>
      <c r="K17" s="92"/>
      <c r="L17" s="14"/>
      <c r="M17" s="95"/>
    </row>
    <row r="18" spans="2:13" x14ac:dyDescent="0.4">
      <c r="B18" s="107"/>
      <c r="C18" s="24" t="s">
        <v>30</v>
      </c>
      <c r="D18" s="12"/>
      <c r="E18" s="13"/>
      <c r="F18" s="13"/>
      <c r="G18" s="13"/>
      <c r="H18" s="13"/>
      <c r="I18" s="13"/>
      <c r="J18" s="13"/>
      <c r="K18" s="13"/>
      <c r="L18" s="14"/>
      <c r="M18" s="95"/>
    </row>
    <row r="19" spans="2:13" x14ac:dyDescent="0.4">
      <c r="B19" s="107"/>
      <c r="C19" s="11" t="s">
        <v>31</v>
      </c>
      <c r="D19" s="91" t="s">
        <v>142</v>
      </c>
      <c r="E19" s="92"/>
      <c r="F19" s="92"/>
      <c r="G19" s="92"/>
      <c r="H19" s="92"/>
      <c r="I19" s="92"/>
      <c r="J19" s="92"/>
      <c r="K19" s="92"/>
      <c r="L19" s="14"/>
      <c r="M19" s="95"/>
    </row>
    <row r="20" spans="2:13" x14ac:dyDescent="0.4">
      <c r="B20" s="107"/>
      <c r="C20" s="11" t="s">
        <v>155</v>
      </c>
      <c r="D20" s="91"/>
      <c r="E20" s="92"/>
      <c r="F20" s="92"/>
      <c r="G20" s="92"/>
      <c r="H20" s="92"/>
      <c r="I20" s="92"/>
      <c r="J20" s="92"/>
      <c r="K20" s="92"/>
      <c r="L20" s="14"/>
      <c r="M20" s="95"/>
    </row>
    <row r="21" spans="2:13" x14ac:dyDescent="0.4">
      <c r="B21" s="107"/>
      <c r="C21" s="15" t="s">
        <v>32</v>
      </c>
      <c r="D21" s="91" t="s">
        <v>143</v>
      </c>
      <c r="E21" s="92"/>
      <c r="F21" s="92"/>
      <c r="G21" s="92"/>
      <c r="H21" s="92"/>
      <c r="I21" s="92"/>
      <c r="J21" s="92"/>
      <c r="K21" s="92"/>
      <c r="L21" s="14"/>
      <c r="M21" s="95"/>
    </row>
    <row r="22" spans="2:13" x14ac:dyDescent="0.4">
      <c r="B22" s="107"/>
      <c r="C22" s="15" t="s">
        <v>33</v>
      </c>
      <c r="D22" s="91"/>
      <c r="E22" s="92"/>
      <c r="F22" s="92"/>
      <c r="G22" s="92"/>
      <c r="H22" s="92"/>
      <c r="I22" s="92"/>
      <c r="J22" s="92"/>
      <c r="K22" s="92"/>
      <c r="L22" s="14"/>
      <c r="M22" s="95"/>
    </row>
    <row r="23" spans="2:13" x14ac:dyDescent="0.4">
      <c r="B23" s="107"/>
      <c r="C23" s="24" t="s">
        <v>34</v>
      </c>
      <c r="D23" s="12"/>
      <c r="E23" s="13"/>
      <c r="F23" s="13"/>
      <c r="G23" s="13"/>
      <c r="H23" s="13"/>
      <c r="I23" s="13"/>
      <c r="J23" s="13"/>
      <c r="K23" s="13"/>
      <c r="L23" s="14"/>
      <c r="M23" s="95"/>
    </row>
    <row r="24" spans="2:13" x14ac:dyDescent="0.4">
      <c r="B24" s="107"/>
      <c r="C24" s="15" t="s">
        <v>35</v>
      </c>
      <c r="D24" s="91" t="s">
        <v>138</v>
      </c>
      <c r="E24" s="92"/>
      <c r="F24" s="92"/>
      <c r="G24" s="92"/>
      <c r="H24" s="92"/>
      <c r="I24" s="92"/>
      <c r="J24" s="92"/>
      <c r="K24" s="92"/>
      <c r="L24" s="14"/>
      <c r="M24" s="95"/>
    </row>
    <row r="25" spans="2:13" x14ac:dyDescent="0.4">
      <c r="B25" s="107"/>
      <c r="C25" s="24" t="s">
        <v>36</v>
      </c>
      <c r="D25" s="12"/>
      <c r="E25" s="13"/>
      <c r="F25" s="13"/>
      <c r="G25" s="13"/>
      <c r="H25" s="13"/>
      <c r="I25" s="13"/>
      <c r="J25" s="13"/>
      <c r="K25" s="13"/>
      <c r="L25" s="14"/>
      <c r="M25" s="95"/>
    </row>
    <row r="26" spans="2:13" x14ac:dyDescent="0.4">
      <c r="B26" s="107"/>
      <c r="C26" s="15" t="s">
        <v>37</v>
      </c>
      <c r="D26" s="91" t="s">
        <v>144</v>
      </c>
      <c r="E26" s="92">
        <v>200</v>
      </c>
      <c r="F26" s="92"/>
      <c r="G26" s="92">
        <v>2400</v>
      </c>
      <c r="H26" s="92">
        <v>2400</v>
      </c>
      <c r="I26" s="92">
        <v>2400</v>
      </c>
      <c r="J26" s="92">
        <v>2400</v>
      </c>
      <c r="K26" s="92">
        <v>2400</v>
      </c>
      <c r="L26" s="14"/>
      <c r="M26" s="95"/>
    </row>
    <row r="27" spans="2:13" x14ac:dyDescent="0.4">
      <c r="B27" s="107"/>
      <c r="C27" s="15" t="s">
        <v>38</v>
      </c>
      <c r="D27" s="91" t="s">
        <v>145</v>
      </c>
      <c r="E27" s="92"/>
      <c r="F27" s="92"/>
      <c r="G27" s="92">
        <v>80</v>
      </c>
      <c r="H27" s="92">
        <v>80</v>
      </c>
      <c r="I27" s="92">
        <v>80</v>
      </c>
      <c r="J27" s="92">
        <v>80</v>
      </c>
      <c r="K27" s="92">
        <v>80</v>
      </c>
      <c r="L27" s="14"/>
      <c r="M27" s="95"/>
    </row>
    <row r="28" spans="2:13" x14ac:dyDescent="0.4">
      <c r="B28" s="107"/>
      <c r="C28" s="15" t="s">
        <v>39</v>
      </c>
      <c r="D28" s="91" t="s">
        <v>146</v>
      </c>
      <c r="E28" s="92"/>
      <c r="F28" s="92"/>
      <c r="G28" s="92">
        <v>700</v>
      </c>
      <c r="H28" s="92">
        <v>700</v>
      </c>
      <c r="I28" s="92">
        <v>600</v>
      </c>
      <c r="J28" s="92"/>
      <c r="K28" s="92"/>
      <c r="L28" s="14"/>
      <c r="M28" s="95"/>
    </row>
    <row r="29" spans="2:13" x14ac:dyDescent="0.4">
      <c r="B29" s="107"/>
      <c r="C29" s="15" t="s">
        <v>47</v>
      </c>
      <c r="D29" s="91"/>
      <c r="E29" s="92"/>
      <c r="F29" s="92"/>
      <c r="G29" s="92"/>
      <c r="H29" s="92"/>
      <c r="I29" s="92"/>
      <c r="J29" s="92"/>
      <c r="K29" s="92"/>
      <c r="L29" s="14"/>
      <c r="M29" s="95"/>
    </row>
    <row r="30" spans="2:13" x14ac:dyDescent="0.4">
      <c r="B30" s="107"/>
      <c r="C30" s="24" t="s">
        <v>42</v>
      </c>
      <c r="D30" s="12"/>
      <c r="E30" s="13"/>
      <c r="F30" s="13"/>
      <c r="G30" s="13"/>
      <c r="H30" s="13"/>
      <c r="I30" s="13"/>
      <c r="J30" s="13"/>
      <c r="K30" s="13"/>
      <c r="L30" s="14"/>
      <c r="M30" s="95"/>
    </row>
    <row r="31" spans="2:13" x14ac:dyDescent="0.4">
      <c r="B31" s="107"/>
      <c r="C31" s="11" t="s">
        <v>43</v>
      </c>
      <c r="D31" s="91"/>
      <c r="E31" s="92"/>
      <c r="F31" s="92"/>
      <c r="G31" s="92"/>
      <c r="H31" s="92"/>
      <c r="I31" s="92"/>
      <c r="J31" s="92"/>
      <c r="K31" s="92"/>
      <c r="L31" s="14"/>
      <c r="M31" s="95"/>
    </row>
    <row r="32" spans="2:13" x14ac:dyDescent="0.4">
      <c r="B32" s="107"/>
      <c r="C32" s="11" t="s">
        <v>40</v>
      </c>
      <c r="D32" s="91" t="s">
        <v>154</v>
      </c>
      <c r="E32" s="92"/>
      <c r="F32" s="92"/>
      <c r="G32" s="92">
        <v>220000</v>
      </c>
      <c r="H32" s="92">
        <v>140000</v>
      </c>
      <c r="I32" s="92">
        <v>140000</v>
      </c>
      <c r="J32" s="92">
        <v>140000</v>
      </c>
      <c r="K32" s="92">
        <v>140000</v>
      </c>
      <c r="L32" s="14"/>
      <c r="M32" s="95"/>
    </row>
    <row r="33" spans="2:13" x14ac:dyDescent="0.4">
      <c r="B33" s="107"/>
      <c r="C33" s="11" t="s">
        <v>41</v>
      </c>
      <c r="D33" s="91"/>
      <c r="E33" s="92"/>
      <c r="F33" s="92"/>
      <c r="G33" s="92"/>
      <c r="H33" s="92"/>
      <c r="I33" s="92"/>
      <c r="J33" s="92"/>
      <c r="K33" s="92"/>
      <c r="L33" s="14"/>
      <c r="M33" s="95"/>
    </row>
    <row r="34" spans="2:13" x14ac:dyDescent="0.4">
      <c r="B34" s="107"/>
      <c r="C34" s="24" t="s">
        <v>51</v>
      </c>
      <c r="D34" s="12"/>
      <c r="E34" s="13"/>
      <c r="F34" s="13"/>
      <c r="G34" s="13"/>
      <c r="H34" s="13"/>
      <c r="I34" s="13"/>
      <c r="J34" s="13"/>
      <c r="K34" s="13"/>
      <c r="L34" s="25"/>
      <c r="M34" s="95"/>
    </row>
    <row r="35" spans="2:13" x14ac:dyDescent="0.4">
      <c r="B35" s="107"/>
      <c r="C35" s="93" t="s">
        <v>147</v>
      </c>
      <c r="D35" s="93"/>
      <c r="E35" s="94"/>
      <c r="F35" s="94"/>
      <c r="G35" s="94"/>
      <c r="H35" s="94"/>
      <c r="I35" s="94"/>
      <c r="J35" s="94"/>
      <c r="K35" s="94"/>
      <c r="L35" s="20"/>
      <c r="M35" s="95"/>
    </row>
    <row r="36" spans="2:13" x14ac:dyDescent="0.4">
      <c r="B36" s="107"/>
      <c r="C36" s="93"/>
      <c r="D36" s="93"/>
      <c r="E36" s="94"/>
      <c r="F36" s="94"/>
      <c r="G36" s="94"/>
      <c r="H36" s="94"/>
      <c r="I36" s="94"/>
      <c r="J36" s="94"/>
      <c r="K36" s="94"/>
      <c r="L36" s="20"/>
      <c r="M36" s="95"/>
    </row>
    <row r="37" spans="2:13" x14ac:dyDescent="0.4">
      <c r="B37" s="107"/>
      <c r="C37" s="93"/>
      <c r="D37" s="93"/>
      <c r="E37" s="94"/>
      <c r="F37" s="94"/>
      <c r="G37" s="94"/>
      <c r="H37" s="94"/>
      <c r="I37" s="94"/>
      <c r="J37" s="94"/>
      <c r="K37" s="94"/>
      <c r="L37" s="20"/>
      <c r="M37" s="95"/>
    </row>
    <row r="38" spans="2:13" x14ac:dyDescent="0.4">
      <c r="B38" s="107"/>
      <c r="C38" s="93"/>
      <c r="D38" s="93"/>
      <c r="E38" s="94"/>
      <c r="F38" s="94"/>
      <c r="G38" s="94"/>
      <c r="H38" s="94"/>
      <c r="I38" s="94"/>
      <c r="J38" s="94"/>
      <c r="K38" s="94"/>
      <c r="L38" s="20"/>
      <c r="M38" s="95"/>
    </row>
    <row r="39" spans="2:13" x14ac:dyDescent="0.4">
      <c r="B39" s="107"/>
      <c r="C39" s="16"/>
      <c r="D39" s="17"/>
      <c r="E39" s="18"/>
      <c r="F39" s="18"/>
      <c r="G39" s="18"/>
      <c r="H39" s="18"/>
      <c r="I39" s="18"/>
      <c r="J39" s="18"/>
      <c r="K39" s="18"/>
      <c r="L39" s="19" t="s">
        <v>46</v>
      </c>
      <c r="M39" s="95"/>
    </row>
    <row r="40" spans="2:13" x14ac:dyDescent="0.4">
      <c r="B40" s="108"/>
      <c r="C40" s="109"/>
      <c r="D40" s="110" t="s">
        <v>45</v>
      </c>
      <c r="E40" s="111"/>
      <c r="F40" s="111"/>
      <c r="G40" s="111">
        <f t="shared" ref="G40:K40" si="0">SUM(G8:G39)</f>
        <v>304096.66666666669</v>
      </c>
      <c r="H40" s="111">
        <f t="shared" si="0"/>
        <v>224096.66666666669</v>
      </c>
      <c r="I40" s="111">
        <f t="shared" si="0"/>
        <v>223996.66666666669</v>
      </c>
      <c r="J40" s="111">
        <f t="shared" si="0"/>
        <v>143480</v>
      </c>
      <c r="K40" s="111">
        <f t="shared" si="0"/>
        <v>143480</v>
      </c>
      <c r="L40" s="111">
        <f>SUM(E40:K40)</f>
        <v>1039150</v>
      </c>
      <c r="M40" s="106"/>
    </row>
  </sheetData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1"/>
  <sheetViews>
    <sheetView topLeftCell="B1" workbookViewId="0">
      <selection activeCell="C2" sqref="C2"/>
    </sheetView>
  </sheetViews>
  <sheetFormatPr defaultColWidth="9.15234375" defaultRowHeight="14.6" x14ac:dyDescent="0.4"/>
  <cols>
    <col min="1" max="1" width="3.69140625" style="1" customWidth="1"/>
    <col min="2" max="2" width="2.84375" style="1" customWidth="1"/>
    <col min="3" max="3" width="44.15234375" style="1" customWidth="1"/>
    <col min="4" max="4" width="9.15234375" style="2"/>
    <col min="5" max="5" width="8.69140625" style="126" customWidth="1"/>
    <col min="6" max="6" width="9.15234375" style="1" customWidth="1"/>
    <col min="7" max="7" width="2.84375" style="1" customWidth="1"/>
    <col min="8" max="8" width="3.3046875" style="1" customWidth="1"/>
    <col min="9" max="9" width="2.84375" style="1" customWidth="1"/>
    <col min="10" max="10" width="36.69140625" style="1" customWidth="1"/>
    <col min="11" max="13" width="9.15234375" style="1"/>
    <col min="14" max="14" width="3" style="1" customWidth="1"/>
    <col min="15" max="16384" width="9.15234375" style="1"/>
  </cols>
  <sheetData>
    <row r="1" spans="2:14" ht="15.9" x14ac:dyDescent="0.45">
      <c r="C1" s="53" t="s">
        <v>71</v>
      </c>
    </row>
    <row r="2" spans="2:14" x14ac:dyDescent="0.4">
      <c r="C2" s="54" t="s">
        <v>70</v>
      </c>
    </row>
    <row r="3" spans="2:14" ht="6" customHeight="1" x14ac:dyDescent="0.4"/>
    <row r="4" spans="2:14" ht="14.15" customHeight="1" x14ac:dyDescent="0.4">
      <c r="B4" s="31"/>
      <c r="C4" s="40" t="s">
        <v>76</v>
      </c>
      <c r="D4" s="41" t="s">
        <v>63</v>
      </c>
      <c r="E4" s="127" t="s">
        <v>9</v>
      </c>
      <c r="F4" s="41" t="s">
        <v>45</v>
      </c>
      <c r="G4" s="32"/>
      <c r="H4" s="59"/>
      <c r="I4" s="42"/>
      <c r="J4" s="50" t="s">
        <v>82</v>
      </c>
      <c r="K4" s="50" t="s">
        <v>80</v>
      </c>
      <c r="L4" s="50" t="s">
        <v>9</v>
      </c>
      <c r="M4" s="50" t="s">
        <v>45</v>
      </c>
      <c r="N4" s="46"/>
    </row>
    <row r="5" spans="2:14" ht="14.15" customHeight="1" x14ac:dyDescent="0.4">
      <c r="B5" s="33"/>
      <c r="C5" s="66" t="s">
        <v>67</v>
      </c>
      <c r="D5" s="67"/>
      <c r="E5" s="128"/>
      <c r="F5" s="68"/>
      <c r="G5" s="34"/>
      <c r="H5" s="59"/>
      <c r="I5" s="43"/>
      <c r="J5" s="69" t="s">
        <v>77</v>
      </c>
      <c r="K5" s="87">
        <v>5000</v>
      </c>
      <c r="L5" s="51"/>
      <c r="M5" s="70">
        <f>K5*L5</f>
        <v>0</v>
      </c>
      <c r="N5" s="47"/>
    </row>
    <row r="6" spans="2:14" ht="14.15" customHeight="1" x14ac:dyDescent="0.4">
      <c r="B6" s="33"/>
      <c r="C6" s="71" t="s">
        <v>102</v>
      </c>
      <c r="D6" s="72">
        <v>708</v>
      </c>
      <c r="E6" s="129"/>
      <c r="F6" s="73">
        <f>D6*E6</f>
        <v>0</v>
      </c>
      <c r="G6" s="35"/>
      <c r="I6" s="44"/>
      <c r="J6" s="71" t="s">
        <v>78</v>
      </c>
      <c r="K6" s="88">
        <v>12000</v>
      </c>
      <c r="L6" s="52">
        <v>4</v>
      </c>
      <c r="M6" s="73">
        <f t="shared" ref="M6:M8" si="0">K6*L6</f>
        <v>48000</v>
      </c>
      <c r="N6" s="47"/>
    </row>
    <row r="7" spans="2:14" ht="14.15" customHeight="1" x14ac:dyDescent="0.4">
      <c r="B7" s="33"/>
      <c r="C7" s="71" t="s">
        <v>103</v>
      </c>
      <c r="D7" s="72">
        <v>1062</v>
      </c>
      <c r="E7" s="129">
        <v>0</v>
      </c>
      <c r="F7" s="73">
        <f t="shared" ref="F7:F18" si="1">D7*E7</f>
        <v>0</v>
      </c>
      <c r="G7" s="35"/>
      <c r="I7" s="44"/>
      <c r="J7" s="71" t="s">
        <v>79</v>
      </c>
      <c r="K7" s="88">
        <v>20000</v>
      </c>
      <c r="L7" s="52"/>
      <c r="M7" s="73">
        <f t="shared" si="0"/>
        <v>0</v>
      </c>
      <c r="N7" s="47"/>
    </row>
    <row r="8" spans="2:14" ht="14.15" customHeight="1" x14ac:dyDescent="0.4">
      <c r="B8" s="33"/>
      <c r="C8" s="71" t="s">
        <v>104</v>
      </c>
      <c r="D8" s="72">
        <v>4051</v>
      </c>
      <c r="E8" s="129"/>
      <c r="F8" s="73">
        <f t="shared" si="1"/>
        <v>0</v>
      </c>
      <c r="G8" s="35"/>
      <c r="I8" s="44"/>
      <c r="J8" s="71" t="s">
        <v>81</v>
      </c>
      <c r="K8" s="88">
        <v>0</v>
      </c>
      <c r="L8" s="52"/>
      <c r="M8" s="73">
        <f t="shared" si="0"/>
        <v>0</v>
      </c>
      <c r="N8" s="47"/>
    </row>
    <row r="9" spans="2:14" ht="14.15" customHeight="1" x14ac:dyDescent="0.4">
      <c r="B9" s="33"/>
      <c r="C9" s="71" t="s">
        <v>105</v>
      </c>
      <c r="D9" s="72">
        <v>6076</v>
      </c>
      <c r="E9" s="129">
        <v>2</v>
      </c>
      <c r="F9" s="73">
        <f t="shared" si="1"/>
        <v>12152</v>
      </c>
      <c r="G9" s="35"/>
      <c r="I9" s="44"/>
      <c r="J9" s="71" t="s">
        <v>86</v>
      </c>
      <c r="K9" s="125" t="s">
        <v>87</v>
      </c>
      <c r="L9" s="74"/>
      <c r="M9" s="75"/>
      <c r="N9" s="47"/>
    </row>
    <row r="10" spans="2:14" ht="14.15" customHeight="1" x14ac:dyDescent="0.4">
      <c r="B10" s="33"/>
      <c r="C10" s="71" t="s">
        <v>108</v>
      </c>
      <c r="D10" s="72">
        <v>78</v>
      </c>
      <c r="E10" s="129"/>
      <c r="F10" s="73">
        <f t="shared" si="1"/>
        <v>0</v>
      </c>
      <c r="G10" s="35"/>
      <c r="I10" s="44"/>
      <c r="J10" s="71" t="s">
        <v>88</v>
      </c>
      <c r="K10" s="125" t="s">
        <v>89</v>
      </c>
      <c r="L10" s="74"/>
      <c r="M10" s="75"/>
      <c r="N10" s="47"/>
    </row>
    <row r="11" spans="2:14" ht="14.15" customHeight="1" x14ac:dyDescent="0.4">
      <c r="B11" s="33"/>
      <c r="C11" s="71" t="s">
        <v>109</v>
      </c>
      <c r="D11" s="72">
        <v>117</v>
      </c>
      <c r="E11" s="129">
        <v>0</v>
      </c>
      <c r="F11" s="73">
        <f t="shared" si="1"/>
        <v>0</v>
      </c>
      <c r="G11" s="35"/>
      <c r="I11" s="44"/>
      <c r="J11" s="76" t="s">
        <v>45</v>
      </c>
      <c r="K11" s="77"/>
      <c r="L11" s="78"/>
      <c r="M11" s="79">
        <f>SUM(M5:M8)</f>
        <v>48000</v>
      </c>
      <c r="N11" s="47"/>
    </row>
    <row r="12" spans="2:14" ht="14.15" customHeight="1" x14ac:dyDescent="0.4">
      <c r="B12" s="33"/>
      <c r="C12" s="71" t="s">
        <v>110</v>
      </c>
      <c r="D12" s="72">
        <v>126</v>
      </c>
      <c r="E12" s="129">
        <v>120</v>
      </c>
      <c r="F12" s="73">
        <f t="shared" si="1"/>
        <v>15120</v>
      </c>
      <c r="G12" s="35"/>
      <c r="I12" s="45"/>
      <c r="J12" s="49"/>
      <c r="K12" s="49"/>
      <c r="L12" s="49"/>
      <c r="M12" s="49"/>
      <c r="N12" s="48"/>
    </row>
    <row r="13" spans="2:14" ht="14.15" customHeight="1" x14ac:dyDescent="0.4">
      <c r="B13" s="33"/>
      <c r="C13" s="71" t="s">
        <v>111</v>
      </c>
      <c r="D13" s="72">
        <v>189</v>
      </c>
      <c r="E13" s="129"/>
      <c r="F13" s="73">
        <f t="shared" si="1"/>
        <v>0</v>
      </c>
      <c r="G13" s="35"/>
    </row>
    <row r="14" spans="2:14" ht="14.15" customHeight="1" x14ac:dyDescent="0.4">
      <c r="B14" s="33"/>
      <c r="C14" s="82" t="s">
        <v>137</v>
      </c>
      <c r="D14" s="72"/>
      <c r="E14" s="154"/>
      <c r="F14" s="73"/>
      <c r="G14" s="35"/>
    </row>
    <row r="15" spans="2:14" ht="14.15" customHeight="1" x14ac:dyDescent="0.4">
      <c r="B15" s="33"/>
      <c r="C15" s="71" t="s">
        <v>60</v>
      </c>
      <c r="D15" s="72">
        <v>501</v>
      </c>
      <c r="E15" s="129"/>
      <c r="F15" s="73">
        <f t="shared" si="1"/>
        <v>0</v>
      </c>
      <c r="G15" s="35"/>
      <c r="I15" s="31"/>
      <c r="J15" s="30"/>
      <c r="K15" s="30"/>
      <c r="L15" s="30"/>
      <c r="M15" s="30"/>
      <c r="N15" s="55"/>
    </row>
    <row r="16" spans="2:14" ht="14.15" customHeight="1" x14ac:dyDescent="0.4">
      <c r="B16" s="33"/>
      <c r="C16" s="71" t="s">
        <v>64</v>
      </c>
      <c r="D16" s="72">
        <v>751</v>
      </c>
      <c r="E16" s="129"/>
      <c r="F16" s="73">
        <f t="shared" si="1"/>
        <v>0</v>
      </c>
      <c r="G16" s="35"/>
      <c r="I16" s="33"/>
      <c r="J16" s="80" t="s">
        <v>84</v>
      </c>
      <c r="K16" s="65"/>
      <c r="L16" s="65"/>
      <c r="M16" s="81">
        <f>SUM(M11,F50)</f>
        <v>236750</v>
      </c>
      <c r="N16" s="35"/>
    </row>
    <row r="17" spans="2:14" ht="14.15" customHeight="1" x14ac:dyDescent="0.4">
      <c r="B17" s="33"/>
      <c r="C17" s="71" t="s">
        <v>90</v>
      </c>
      <c r="D17" s="72">
        <v>883</v>
      </c>
      <c r="E17" s="129"/>
      <c r="F17" s="73">
        <f t="shared" si="1"/>
        <v>0</v>
      </c>
      <c r="G17" s="35"/>
      <c r="I17" s="36"/>
      <c r="J17" s="37"/>
      <c r="K17" s="37"/>
      <c r="L17" s="37"/>
      <c r="M17" s="37"/>
      <c r="N17" s="39"/>
    </row>
    <row r="18" spans="2:14" ht="14.15" customHeight="1" x14ac:dyDescent="0.4">
      <c r="B18" s="33"/>
      <c r="C18" s="71" t="s">
        <v>91</v>
      </c>
      <c r="D18" s="72">
        <v>1324</v>
      </c>
      <c r="E18" s="129">
        <v>8</v>
      </c>
      <c r="F18" s="73">
        <f t="shared" si="1"/>
        <v>10592</v>
      </c>
      <c r="G18" s="35"/>
      <c r="J18" s="1" t="s">
        <v>85</v>
      </c>
    </row>
    <row r="19" spans="2:14" ht="14.15" customHeight="1" x14ac:dyDescent="0.4">
      <c r="B19" s="33"/>
      <c r="C19" s="71" t="s">
        <v>61</v>
      </c>
      <c r="D19" s="72">
        <v>4810</v>
      </c>
      <c r="E19" s="129"/>
      <c r="F19" s="73">
        <f t="shared" ref="F19:F22" si="2">D19*E19</f>
        <v>0</v>
      </c>
      <c r="G19" s="35"/>
    </row>
    <row r="20" spans="2:14" ht="14.15" customHeight="1" x14ac:dyDescent="0.4">
      <c r="B20" s="33"/>
      <c r="C20" s="71" t="s">
        <v>65</v>
      </c>
      <c r="D20" s="72">
        <v>7214</v>
      </c>
      <c r="E20" s="129"/>
      <c r="F20" s="73">
        <f t="shared" si="2"/>
        <v>0</v>
      </c>
      <c r="G20" s="35"/>
      <c r="I20" s="1" t="s">
        <v>149</v>
      </c>
    </row>
    <row r="21" spans="2:14" ht="14.15" customHeight="1" x14ac:dyDescent="0.4">
      <c r="B21" s="33"/>
      <c r="C21" s="71" t="s">
        <v>62</v>
      </c>
      <c r="D21" s="72">
        <v>30</v>
      </c>
      <c r="E21" s="129"/>
      <c r="F21" s="73">
        <f t="shared" si="2"/>
        <v>0</v>
      </c>
      <c r="G21" s="35"/>
      <c r="I21" s="1" t="s">
        <v>150</v>
      </c>
    </row>
    <row r="22" spans="2:14" ht="14.15" customHeight="1" x14ac:dyDescent="0.4">
      <c r="B22" s="33"/>
      <c r="C22" s="71" t="s">
        <v>66</v>
      </c>
      <c r="D22" s="72">
        <v>44</v>
      </c>
      <c r="E22" s="129"/>
      <c r="F22" s="73">
        <f t="shared" si="2"/>
        <v>0</v>
      </c>
      <c r="G22" s="35"/>
      <c r="I22" s="1" t="s">
        <v>151</v>
      </c>
    </row>
    <row r="23" spans="2:14" ht="14.15" customHeight="1" x14ac:dyDescent="0.4">
      <c r="B23" s="33"/>
      <c r="C23" s="82" t="s">
        <v>114</v>
      </c>
      <c r="D23" s="72"/>
      <c r="E23" s="130"/>
      <c r="F23" s="73"/>
      <c r="G23" s="35"/>
    </row>
    <row r="24" spans="2:14" ht="14.15" customHeight="1" x14ac:dyDescent="0.4">
      <c r="B24" s="33"/>
      <c r="C24" s="71" t="s">
        <v>115</v>
      </c>
      <c r="D24" s="72">
        <v>3646</v>
      </c>
      <c r="E24" s="131"/>
      <c r="F24" s="73">
        <f t="shared" ref="F24:F27" si="3">D24*E24</f>
        <v>0</v>
      </c>
      <c r="G24" s="35"/>
    </row>
    <row r="25" spans="2:14" ht="14.15" customHeight="1" x14ac:dyDescent="0.4">
      <c r="B25" s="33"/>
      <c r="C25" s="71" t="s">
        <v>116</v>
      </c>
      <c r="D25" s="72">
        <v>5468</v>
      </c>
      <c r="E25" s="131"/>
      <c r="F25" s="73">
        <f t="shared" si="3"/>
        <v>0</v>
      </c>
      <c r="G25" s="35"/>
    </row>
    <row r="26" spans="2:14" ht="14.15" customHeight="1" x14ac:dyDescent="0.4">
      <c r="B26" s="33"/>
      <c r="C26" s="71" t="s">
        <v>112</v>
      </c>
      <c r="D26" s="72">
        <v>36</v>
      </c>
      <c r="E26" s="131"/>
      <c r="F26" s="73">
        <f t="shared" si="3"/>
        <v>0</v>
      </c>
      <c r="G26" s="35"/>
    </row>
    <row r="27" spans="2:14" ht="14.15" customHeight="1" x14ac:dyDescent="0.4">
      <c r="B27" s="33"/>
      <c r="C27" s="71" t="s">
        <v>113</v>
      </c>
      <c r="D27" s="72">
        <v>54</v>
      </c>
      <c r="E27" s="131"/>
      <c r="F27" s="73">
        <f t="shared" si="3"/>
        <v>0</v>
      </c>
      <c r="G27" s="35"/>
    </row>
    <row r="28" spans="2:14" ht="14.15" customHeight="1" x14ac:dyDescent="0.4">
      <c r="B28" s="33"/>
      <c r="C28" s="71" t="s">
        <v>117</v>
      </c>
      <c r="D28" s="72">
        <v>124</v>
      </c>
      <c r="E28" s="131"/>
      <c r="F28" s="73">
        <f t="shared" ref="F28:F31" si="4">D28*E28</f>
        <v>0</v>
      </c>
      <c r="G28" s="35"/>
    </row>
    <row r="29" spans="2:14" ht="14.15" customHeight="1" x14ac:dyDescent="0.4">
      <c r="B29" s="33"/>
      <c r="C29" s="71" t="s">
        <v>118</v>
      </c>
      <c r="D29" s="72">
        <v>186</v>
      </c>
      <c r="E29" s="131"/>
      <c r="F29" s="73">
        <f t="shared" si="4"/>
        <v>0</v>
      </c>
      <c r="G29" s="35"/>
    </row>
    <row r="30" spans="2:14" ht="14.15" customHeight="1" x14ac:dyDescent="0.4">
      <c r="B30" s="33"/>
      <c r="C30" s="71" t="s">
        <v>119</v>
      </c>
      <c r="D30" s="72">
        <v>124</v>
      </c>
      <c r="E30" s="131"/>
      <c r="F30" s="73">
        <f t="shared" si="4"/>
        <v>0</v>
      </c>
      <c r="G30" s="35"/>
    </row>
    <row r="31" spans="2:14" ht="14.15" customHeight="1" x14ac:dyDescent="0.4">
      <c r="B31" s="33"/>
      <c r="C31" s="71" t="s">
        <v>120</v>
      </c>
      <c r="D31" s="72">
        <v>186</v>
      </c>
      <c r="E31" s="131"/>
      <c r="F31" s="73">
        <f t="shared" si="4"/>
        <v>0</v>
      </c>
      <c r="G31" s="35"/>
    </row>
    <row r="32" spans="2:14" ht="14.15" customHeight="1" x14ac:dyDescent="0.4">
      <c r="B32" s="33"/>
      <c r="C32" s="82" t="s">
        <v>68</v>
      </c>
      <c r="D32" s="72"/>
      <c r="E32" s="130"/>
      <c r="F32" s="73"/>
      <c r="G32" s="35"/>
    </row>
    <row r="33" spans="2:9" ht="14.15" customHeight="1" x14ac:dyDescent="0.4">
      <c r="B33" s="33"/>
      <c r="C33" s="71" t="s">
        <v>106</v>
      </c>
      <c r="D33" s="72">
        <v>6798</v>
      </c>
      <c r="E33" s="131"/>
      <c r="F33" s="73">
        <f t="shared" ref="F33:F43" si="5">D33*E33</f>
        <v>0</v>
      </c>
      <c r="G33" s="35"/>
    </row>
    <row r="34" spans="2:9" ht="14.15" customHeight="1" x14ac:dyDescent="0.4">
      <c r="B34" s="33"/>
      <c r="C34" s="71" t="s">
        <v>107</v>
      </c>
      <c r="D34" s="72">
        <v>10197</v>
      </c>
      <c r="E34" s="131">
        <v>2</v>
      </c>
      <c r="F34" s="73">
        <f t="shared" si="5"/>
        <v>20394</v>
      </c>
      <c r="G34" s="35"/>
    </row>
    <row r="35" spans="2:9" ht="14.15" customHeight="1" x14ac:dyDescent="0.4">
      <c r="B35" s="33"/>
      <c r="C35" s="71" t="s">
        <v>121</v>
      </c>
      <c r="D35" s="72">
        <v>109</v>
      </c>
      <c r="E35" s="131"/>
      <c r="F35" s="73">
        <f t="shared" si="5"/>
        <v>0</v>
      </c>
      <c r="G35" s="35"/>
    </row>
    <row r="36" spans="2:9" ht="14.15" customHeight="1" x14ac:dyDescent="0.4">
      <c r="B36" s="33"/>
      <c r="C36" s="71" t="s">
        <v>122</v>
      </c>
      <c r="D36" s="72">
        <v>163</v>
      </c>
      <c r="E36" s="131">
        <v>120</v>
      </c>
      <c r="F36" s="73">
        <f t="shared" si="5"/>
        <v>19560</v>
      </c>
      <c r="G36" s="35"/>
    </row>
    <row r="37" spans="2:9" ht="14.15" customHeight="1" x14ac:dyDescent="0.4">
      <c r="B37" s="33"/>
      <c r="C37" s="135" t="s">
        <v>92</v>
      </c>
      <c r="D37" s="72"/>
      <c r="E37" s="130"/>
      <c r="F37" s="73"/>
      <c r="G37" s="35"/>
    </row>
    <row r="38" spans="2:9" ht="14.15" customHeight="1" x14ac:dyDescent="0.4">
      <c r="B38" s="33"/>
      <c r="C38" s="71" t="s">
        <v>93</v>
      </c>
      <c r="D38" s="72">
        <v>373</v>
      </c>
      <c r="E38" s="131"/>
      <c r="F38" s="73">
        <f t="shared" si="5"/>
        <v>0</v>
      </c>
      <c r="G38" s="35"/>
    </row>
    <row r="39" spans="2:9" ht="14.15" customHeight="1" x14ac:dyDescent="0.4">
      <c r="B39" s="33"/>
      <c r="C39" s="71" t="s">
        <v>94</v>
      </c>
      <c r="D39" s="72">
        <v>588</v>
      </c>
      <c r="E39" s="131">
        <v>120</v>
      </c>
      <c r="F39" s="73">
        <f t="shared" si="5"/>
        <v>70560</v>
      </c>
      <c r="G39" s="35"/>
      <c r="I39" s="1" t="s">
        <v>153</v>
      </c>
    </row>
    <row r="40" spans="2:9" ht="14.15" customHeight="1" x14ac:dyDescent="0.4">
      <c r="B40" s="33"/>
      <c r="C40" s="71" t="s">
        <v>95</v>
      </c>
      <c r="D40" s="72">
        <v>508</v>
      </c>
      <c r="E40" s="131"/>
      <c r="F40" s="73">
        <f t="shared" si="5"/>
        <v>0</v>
      </c>
      <c r="G40" s="35"/>
    </row>
    <row r="41" spans="2:9" ht="14.15" customHeight="1" x14ac:dyDescent="0.4">
      <c r="B41" s="33"/>
      <c r="C41" s="71" t="s">
        <v>96</v>
      </c>
      <c r="D41" s="72">
        <v>803</v>
      </c>
      <c r="E41" s="131"/>
      <c r="F41" s="73">
        <f t="shared" si="5"/>
        <v>0</v>
      </c>
      <c r="G41" s="35"/>
    </row>
    <row r="42" spans="2:9" ht="14.15" customHeight="1" x14ac:dyDescent="0.4">
      <c r="B42" s="33"/>
      <c r="C42" s="71" t="s">
        <v>97</v>
      </c>
      <c r="D42" s="72">
        <v>373</v>
      </c>
      <c r="E42" s="131"/>
      <c r="F42" s="73">
        <f t="shared" si="5"/>
        <v>0</v>
      </c>
      <c r="G42" s="35"/>
    </row>
    <row r="43" spans="2:9" ht="14.15" customHeight="1" x14ac:dyDescent="0.4">
      <c r="B43" s="33"/>
      <c r="C43" s="71" t="s">
        <v>98</v>
      </c>
      <c r="D43" s="72">
        <v>588</v>
      </c>
      <c r="E43" s="131"/>
      <c r="F43" s="73">
        <f t="shared" si="5"/>
        <v>0</v>
      </c>
      <c r="G43" s="35"/>
    </row>
    <row r="44" spans="2:9" ht="14.15" customHeight="1" x14ac:dyDescent="0.4">
      <c r="B44" s="33"/>
      <c r="C44" s="82" t="s">
        <v>75</v>
      </c>
      <c r="D44" s="72"/>
      <c r="E44" s="130"/>
      <c r="F44" s="73"/>
      <c r="G44" s="35"/>
    </row>
    <row r="45" spans="2:9" ht="14.15" customHeight="1" x14ac:dyDescent="0.4">
      <c r="B45" s="33"/>
      <c r="C45" s="71" t="s">
        <v>69</v>
      </c>
      <c r="D45" s="72">
        <v>898</v>
      </c>
      <c r="E45" s="131"/>
      <c r="F45" s="73">
        <f t="shared" ref="F45:F48" si="6">D45*E45</f>
        <v>0</v>
      </c>
      <c r="G45" s="35"/>
    </row>
    <row r="46" spans="2:9" ht="14.15" customHeight="1" x14ac:dyDescent="0.4">
      <c r="B46" s="33"/>
      <c r="C46" s="71" t="s">
        <v>72</v>
      </c>
      <c r="D46" s="72">
        <v>1346</v>
      </c>
      <c r="E46" s="131">
        <v>2</v>
      </c>
      <c r="F46" s="73">
        <f t="shared" si="6"/>
        <v>2692</v>
      </c>
      <c r="G46" s="35"/>
    </row>
    <row r="47" spans="2:9" ht="14.15" customHeight="1" x14ac:dyDescent="0.4">
      <c r="B47" s="33"/>
      <c r="C47" s="71" t="s">
        <v>73</v>
      </c>
      <c r="D47" s="72">
        <v>209</v>
      </c>
      <c r="E47" s="131"/>
      <c r="F47" s="73">
        <f t="shared" si="6"/>
        <v>0</v>
      </c>
      <c r="G47" s="35"/>
    </row>
    <row r="48" spans="2:9" ht="14.15" customHeight="1" x14ac:dyDescent="0.4">
      <c r="B48" s="33"/>
      <c r="C48" s="83" t="s">
        <v>74</v>
      </c>
      <c r="D48" s="84">
        <v>314</v>
      </c>
      <c r="E48" s="132">
        <v>120</v>
      </c>
      <c r="F48" s="85">
        <f t="shared" si="6"/>
        <v>37680</v>
      </c>
      <c r="G48" s="35"/>
    </row>
    <row r="49" spans="2:7" ht="14.15" customHeight="1" x14ac:dyDescent="0.4">
      <c r="B49" s="33"/>
      <c r="C49" s="71"/>
      <c r="D49" s="72"/>
      <c r="E49" s="130"/>
      <c r="F49" s="73"/>
      <c r="G49" s="35"/>
    </row>
    <row r="50" spans="2:7" x14ac:dyDescent="0.4">
      <c r="B50" s="33"/>
      <c r="C50" s="76" t="s">
        <v>45</v>
      </c>
      <c r="D50" s="86"/>
      <c r="E50" s="133"/>
      <c r="F50" s="79">
        <f>SUM(F8:F48)</f>
        <v>188750</v>
      </c>
      <c r="G50" s="35"/>
    </row>
    <row r="51" spans="2:7" x14ac:dyDescent="0.4">
      <c r="B51" s="36"/>
      <c r="C51" s="37"/>
      <c r="D51" s="38"/>
      <c r="E51" s="134"/>
      <c r="F51" s="38"/>
      <c r="G51" s="39"/>
    </row>
  </sheetData>
  <hyperlinks>
    <hyperlink ref="C2" r:id="rId1"/>
    <hyperlink ref="K9" r:id="rId2"/>
    <hyperlink ref="K10" r:id="rId3"/>
  </hyperlinks>
  <pageMargins left="0.7" right="0.7" top="0.75" bottom="0.75" header="0.3" footer="0.3"/>
  <pageSetup orientation="portrait" horizontalDpi="4294967295" verticalDpi="4294967295" r:id="rId4"/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no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no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49ED89B4F9A344889177AC7E5DC0E1" ma:contentTypeVersion="1" ma:contentTypeDescription="Create a new document." ma:contentTypeScope="" ma:versionID="c12fec10fc079f9b366cdd4897e02762">
  <xsd:schema xmlns:xsd="http://www.w3.org/2001/XMLSchema" xmlns:xs="http://www.w3.org/2001/XMLSchema" xmlns:p="http://schemas.microsoft.com/office/2006/metadata/properties" xmlns:ns3="6900bdfc-bec3-4b4b-8ff0-4d77e282a840" targetNamespace="http://schemas.microsoft.com/office/2006/metadata/properties" ma:root="true" ma:fieldsID="79124e7b066ef4c05257af50bf56db9f" ns3:_="">
    <xsd:import namespace="6900bdfc-bec3-4b4b-8ff0-4d77e282a840"/>
    <xsd:element name="properties">
      <xsd:complexType>
        <xsd:sequence>
          <xsd:element name="documentManagement">
            <xsd:complexType>
              <xsd:all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00bdfc-bec3-4b4b-8ff0-4d77e282a84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9EB464-20BA-41BD-9952-E531443C29D7}">
  <ds:schemaRefs>
    <ds:schemaRef ds:uri="http://schemas.microsoft.com/office/2006/metadata/properties"/>
    <ds:schemaRef ds:uri="http://purl.org/dc/terms/"/>
    <ds:schemaRef ds:uri="6900bdfc-bec3-4b4b-8ff0-4d77e282a840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E1E7C4B-BF2A-41F0-A0D0-0529F0B65E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ACFC63-FFD2-457A-8A8D-43667F518E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00bdfc-bec3-4b4b-8ff0-4d77e282a8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MS Online</vt:lpstr>
      <vt:lpstr>Current Customer</vt:lpstr>
      <vt:lpstr>VL Pricing</vt:lpstr>
    </vt:vector>
  </TitlesOfParts>
  <LinksUpToDate>false</LinksUpToDate>
  <SharedDoc>false</SharedDoc>
  <HyperlinksChanged>false</HyperlinksChanged>
  <AppVersion>16.0300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